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120" yWindow="420" windowWidth="15135" windowHeight="9000" tabRatio="602" activeTab="6"/>
  </bookViews>
  <sheets>
    <sheet name="CX19.1" sheetId="53" r:id="rId1"/>
    <sheet name="CX19.2" sheetId="54" r:id="rId2"/>
    <sheet name="CX19.3" sheetId="55" r:id="rId3"/>
    <sheet name="CX19.4" sheetId="56" r:id="rId4"/>
    <sheet name="CX19.5" sheetId="57" r:id="rId5"/>
    <sheet name="CX19.6" sheetId="58" r:id="rId6"/>
    <sheet name="DS nợ 6 kỳ (11.03.21)" sheetId="69" r:id="rId7"/>
  </sheets>
  <definedNames>
    <definedName name="_xlnm._FilterDatabase" localSheetId="0" hidden="1">CX19.1!$A$1:$UB$42</definedName>
    <definedName name="_xlnm._FilterDatabase" localSheetId="1" hidden="1">CX19.2!$A$1:$VJ$32</definedName>
    <definedName name="_xlnm._FilterDatabase" localSheetId="2" hidden="1">CX19.3!$A$1:$UB$31</definedName>
    <definedName name="_xlnm._FilterDatabase" localSheetId="3" hidden="1">CX19.4!$A$1:$UB$34</definedName>
    <definedName name="_xlnm._FilterDatabase" localSheetId="4" hidden="1">CX19.5!$A$1:$UB$1</definedName>
    <definedName name="_xlnm._FilterDatabase" localSheetId="5" hidden="1">CX19.6!$A$1:$UB$1</definedName>
    <definedName name="_xlnm._FilterDatabase" localSheetId="6" hidden="1">'DS nợ 6 kỳ (11.03.21)'!$A$2:$BE$210</definedName>
    <definedName name="_xlnm.Print_Titles" localSheetId="0">CX19.1!$A:$E,CX19.1!$1:$1</definedName>
    <definedName name="_xlnm.Print_Titles" localSheetId="1">CX19.2!$A:$E,CX19.2!$1:$1</definedName>
    <definedName name="_xlnm.Print_Titles" localSheetId="2">CX19.3!$A:$E,CX19.3!$1:$1</definedName>
    <definedName name="_xlnm.Print_Titles" localSheetId="3">CX19.4!$A:$E,CX19.4!$1:$1</definedName>
    <definedName name="_xlnm.Print_Titles" localSheetId="4">CX19.5!$A:$E,CX19.5!$1:$1</definedName>
    <definedName name="_xlnm.Print_Titles" localSheetId="5">CX19.6!$A:$E,CX19.6!$1:$1</definedName>
    <definedName name="_xlnm.Print_Titles" localSheetId="6">'DS nợ 6 kỳ (11.03.21)'!$A:$F,'DS nợ 6 kỳ (11.03.21)'!$1:$2</definedName>
  </definedNames>
  <calcPr calcId="124519"/>
</workbook>
</file>

<file path=xl/calcChain.xml><?xml version="1.0" encoding="utf-8"?>
<calcChain xmlns="http://schemas.openxmlformats.org/spreadsheetml/2006/main">
  <c r="TN6" i="58"/>
  <c r="TO6" s="1"/>
  <c r="TN32" i="56"/>
  <c r="TO32" s="1"/>
  <c r="TN22" i="55"/>
  <c r="TO22" s="1"/>
  <c r="TN23"/>
  <c r="TO23" s="1"/>
  <c r="TN28"/>
  <c r="TO28" s="1"/>
  <c r="TN27"/>
  <c r="TO27" s="1"/>
  <c r="TN8"/>
  <c r="TO8" s="1"/>
  <c r="TN32" i="54"/>
  <c r="TO32" s="1"/>
  <c r="TP32" s="1"/>
  <c r="K3" i="57" l="1"/>
  <c r="K4"/>
  <c r="K5"/>
  <c r="K6"/>
  <c r="K7"/>
  <c r="K8"/>
  <c r="K9"/>
  <c r="K10"/>
  <c r="K11"/>
  <c r="K12"/>
  <c r="K13"/>
  <c r="K14"/>
  <c r="K15"/>
  <c r="K16"/>
  <c r="K17"/>
  <c r="K18"/>
  <c r="K19"/>
  <c r="K20"/>
  <c r="K21"/>
  <c r="K22"/>
  <c r="K23"/>
  <c r="K24"/>
  <c r="K25"/>
  <c r="K26"/>
  <c r="K27"/>
  <c r="K28"/>
  <c r="K29"/>
  <c r="K30"/>
  <c r="K31"/>
  <c r="K32"/>
  <c r="Q3"/>
  <c r="Q4"/>
  <c r="Q5"/>
  <c r="Q6"/>
  <c r="Q7"/>
  <c r="Q8"/>
  <c r="Q9"/>
  <c r="Q10"/>
  <c r="Q11"/>
  <c r="Q12"/>
  <c r="Q13"/>
  <c r="Q14"/>
  <c r="Q15"/>
  <c r="Q16"/>
  <c r="Q17"/>
  <c r="Q18"/>
  <c r="Q19"/>
  <c r="Q20"/>
  <c r="Q21"/>
  <c r="Q22"/>
  <c r="Q23"/>
  <c r="Q24"/>
  <c r="Q25"/>
  <c r="Q26"/>
  <c r="Q27"/>
  <c r="Q28"/>
  <c r="Q29"/>
  <c r="Q30"/>
  <c r="Q31"/>
  <c r="Q32"/>
  <c r="AL28"/>
  <c r="AL30"/>
  <c r="AW28"/>
  <c r="AW30"/>
  <c r="BH30"/>
  <c r="BS28"/>
  <c r="BS30"/>
  <c r="CL30"/>
  <c r="CW30"/>
  <c r="DH30"/>
  <c r="DS30"/>
  <c r="ED30"/>
  <c r="EO30"/>
  <c r="FK28"/>
  <c r="FK29"/>
  <c r="FK30"/>
  <c r="FK32"/>
  <c r="HZ28"/>
  <c r="JR30"/>
  <c r="JR31"/>
  <c r="K3" i="58"/>
  <c r="K4"/>
  <c r="K5"/>
  <c r="K6"/>
  <c r="K7"/>
  <c r="K8"/>
  <c r="K9"/>
  <c r="K10"/>
  <c r="K11"/>
  <c r="K12"/>
  <c r="K13"/>
  <c r="K14"/>
  <c r="K15"/>
  <c r="K16"/>
  <c r="K17"/>
  <c r="K18"/>
  <c r="K19"/>
  <c r="K20"/>
  <c r="K21"/>
  <c r="K22"/>
  <c r="K23"/>
  <c r="K24"/>
  <c r="K25"/>
  <c r="K26"/>
  <c r="K27"/>
  <c r="K28"/>
  <c r="K29"/>
  <c r="Q3"/>
  <c r="Q4"/>
  <c r="Q5"/>
  <c r="Q6"/>
  <c r="Q7"/>
  <c r="Q8"/>
  <c r="Q9"/>
  <c r="Q10"/>
  <c r="Q11"/>
  <c r="Q12"/>
  <c r="Q13"/>
  <c r="Q14"/>
  <c r="Q15"/>
  <c r="Q16"/>
  <c r="Q17"/>
  <c r="Q18"/>
  <c r="Q19"/>
  <c r="Q20"/>
  <c r="Q21"/>
  <c r="Q22"/>
  <c r="Q23"/>
  <c r="Q24"/>
  <c r="Q25"/>
  <c r="Q26"/>
  <c r="Q27"/>
  <c r="Q28"/>
  <c r="Q29"/>
  <c r="AA26"/>
  <c r="AL26"/>
  <c r="AW26"/>
  <c r="BS26"/>
  <c r="CL26"/>
  <c r="CW26"/>
  <c r="DH26"/>
  <c r="ED26"/>
  <c r="EO26"/>
  <c r="EZ26"/>
  <c r="FK26"/>
  <c r="FK27"/>
  <c r="FK28"/>
  <c r="FK29"/>
  <c r="GS26"/>
  <c r="HD26"/>
  <c r="HO26"/>
  <c r="HZ26"/>
  <c r="LV26"/>
  <c r="MG26"/>
  <c r="MR26"/>
  <c r="Q2"/>
  <c r="K2"/>
  <c r="Q2" i="57"/>
  <c r="K2"/>
  <c r="Q3" i="55"/>
  <c r="Q4"/>
  <c r="Q5"/>
  <c r="Q6"/>
  <c r="Q7"/>
  <c r="Q8"/>
  <c r="Q9"/>
  <c r="Q10"/>
  <c r="Q11"/>
  <c r="Q12"/>
  <c r="Q13"/>
  <c r="Q14"/>
  <c r="Q15"/>
  <c r="Q16"/>
  <c r="Q17"/>
  <c r="Q18"/>
  <c r="Q19"/>
  <c r="Q20"/>
  <c r="Q21"/>
  <c r="Q22"/>
  <c r="Q23"/>
  <c r="Q24"/>
  <c r="Q25"/>
  <c r="Q26"/>
  <c r="Q27"/>
  <c r="Q28"/>
  <c r="Q29"/>
  <c r="Q30"/>
  <c r="Q31"/>
  <c r="K3" i="56"/>
  <c r="K4"/>
  <c r="K5"/>
  <c r="K6"/>
  <c r="K7"/>
  <c r="K8"/>
  <c r="K9"/>
  <c r="K10"/>
  <c r="K11"/>
  <c r="K12"/>
  <c r="K13"/>
  <c r="K14"/>
  <c r="K15"/>
  <c r="K16"/>
  <c r="K17"/>
  <c r="K18"/>
  <c r="K19"/>
  <c r="K20"/>
  <c r="K21"/>
  <c r="K22"/>
  <c r="K23"/>
  <c r="K24"/>
  <c r="K25"/>
  <c r="K26"/>
  <c r="K27"/>
  <c r="K28"/>
  <c r="K29"/>
  <c r="K30"/>
  <c r="K31"/>
  <c r="K32"/>
  <c r="K33"/>
  <c r="K34"/>
  <c r="Q3"/>
  <c r="Q4"/>
  <c r="Q5"/>
  <c r="Q6"/>
  <c r="Q7"/>
  <c r="Q8"/>
  <c r="Q9"/>
  <c r="Q10"/>
  <c r="Q11"/>
  <c r="Q12"/>
  <c r="Q13"/>
  <c r="Q14"/>
  <c r="Q15"/>
  <c r="Q16"/>
  <c r="Q17"/>
  <c r="Q18"/>
  <c r="Q19"/>
  <c r="Q20"/>
  <c r="Q21"/>
  <c r="Q22"/>
  <c r="Q23"/>
  <c r="Q24"/>
  <c r="Q25"/>
  <c r="Q26"/>
  <c r="Q27"/>
  <c r="Q28"/>
  <c r="Q29"/>
  <c r="Q30"/>
  <c r="Q31"/>
  <c r="Q32"/>
  <c r="Q33"/>
  <c r="Q34"/>
  <c r="FK27"/>
  <c r="Q2"/>
  <c r="K2"/>
  <c r="Q2" i="55"/>
  <c r="K6"/>
  <c r="K7"/>
  <c r="K8"/>
  <c r="K9"/>
  <c r="K10"/>
  <c r="K11"/>
  <c r="K12"/>
  <c r="K13"/>
  <c r="K14"/>
  <c r="K15"/>
  <c r="K16"/>
  <c r="K17"/>
  <c r="K18"/>
  <c r="K19"/>
  <c r="K20"/>
  <c r="K21"/>
  <c r="K22"/>
  <c r="K23"/>
  <c r="K24"/>
  <c r="K25"/>
  <c r="K26"/>
  <c r="K27"/>
  <c r="K28"/>
  <c r="K29"/>
  <c r="K30"/>
  <c r="K31"/>
  <c r="K5"/>
  <c r="K4"/>
  <c r="K3"/>
  <c r="K2"/>
  <c r="K6" i="54"/>
  <c r="K7"/>
  <c r="K8"/>
  <c r="K9"/>
  <c r="K10"/>
  <c r="K11"/>
  <c r="K12"/>
  <c r="K13"/>
  <c r="K14"/>
  <c r="K15"/>
  <c r="K16"/>
  <c r="K17"/>
  <c r="K18"/>
  <c r="K19"/>
  <c r="K20"/>
  <c r="K21"/>
  <c r="K22"/>
  <c r="K23"/>
  <c r="K24"/>
  <c r="K25"/>
  <c r="K26"/>
  <c r="K27"/>
  <c r="K28"/>
  <c r="K29"/>
  <c r="K30"/>
  <c r="K31"/>
  <c r="K32"/>
  <c r="Q32"/>
  <c r="Q3"/>
  <c r="Q4"/>
  <c r="Q5"/>
  <c r="Q6"/>
  <c r="Q7"/>
  <c r="Q8"/>
  <c r="Q9"/>
  <c r="Q10"/>
  <c r="Q11"/>
  <c r="Q12"/>
  <c r="Q13"/>
  <c r="Q14"/>
  <c r="Q15"/>
  <c r="Q16"/>
  <c r="Q17"/>
  <c r="Q18"/>
  <c r="Q19"/>
  <c r="Q20"/>
  <c r="Q21"/>
  <c r="Q22"/>
  <c r="Q23"/>
  <c r="Q24"/>
  <c r="Q25"/>
  <c r="Q26"/>
  <c r="Q27"/>
  <c r="Q28"/>
  <c r="Q29"/>
  <c r="Q30"/>
  <c r="Q31"/>
  <c r="AA32"/>
  <c r="AW32"/>
  <c r="BS32"/>
  <c r="LV15"/>
  <c r="LV31"/>
  <c r="LU2"/>
  <c r="LU3"/>
  <c r="LV3" s="1"/>
  <c r="LU4"/>
  <c r="LV4" s="1"/>
  <c r="LU5"/>
  <c r="LV5" s="1"/>
  <c r="LU6"/>
  <c r="LV6" s="1"/>
  <c r="LU7"/>
  <c r="LV7" s="1"/>
  <c r="LU8"/>
  <c r="LV8" s="1"/>
  <c r="LU9"/>
  <c r="LV9" s="1"/>
  <c r="LU10"/>
  <c r="LV10" s="1"/>
  <c r="LU11"/>
  <c r="LV11" s="1"/>
  <c r="LU12"/>
  <c r="LV12" s="1"/>
  <c r="LU13"/>
  <c r="LV13" s="1"/>
  <c r="LU14"/>
  <c r="LV14" s="1"/>
  <c r="LU15"/>
  <c r="LU16"/>
  <c r="LV16" s="1"/>
  <c r="LU17"/>
  <c r="LV17" s="1"/>
  <c r="LU18"/>
  <c r="LV18" s="1"/>
  <c r="LU19"/>
  <c r="LV19" s="1"/>
  <c r="LU20"/>
  <c r="LV20" s="1"/>
  <c r="LU21"/>
  <c r="LV21" s="1"/>
  <c r="LU22"/>
  <c r="LV22" s="1"/>
  <c r="LU23"/>
  <c r="LV23" s="1"/>
  <c r="LU24"/>
  <c r="LV24" s="1"/>
  <c r="LU25"/>
  <c r="LV25" s="1"/>
  <c r="LU26"/>
  <c r="LV26" s="1"/>
  <c r="LU27"/>
  <c r="LV27" s="1"/>
  <c r="LU28"/>
  <c r="LV28" s="1"/>
  <c r="LU29"/>
  <c r="LV29" s="1"/>
  <c r="LU30"/>
  <c r="LV30" s="1"/>
  <c r="LU31"/>
  <c r="LU32"/>
  <c r="LV32" s="1"/>
  <c r="LV2"/>
  <c r="Q2"/>
  <c r="K5"/>
  <c r="K4"/>
  <c r="K3"/>
  <c r="K2"/>
  <c r="K3" i="53"/>
  <c r="K4"/>
  <c r="K5"/>
  <c r="K6"/>
  <c r="K7"/>
  <c r="K8"/>
  <c r="K9"/>
  <c r="K10"/>
  <c r="K11"/>
  <c r="K12"/>
  <c r="K13"/>
  <c r="K14"/>
  <c r="K15"/>
  <c r="K16"/>
  <c r="K17"/>
  <c r="K18"/>
  <c r="K19"/>
  <c r="K20"/>
  <c r="K21"/>
  <c r="K22"/>
  <c r="K23"/>
  <c r="K24"/>
  <c r="K25"/>
  <c r="K26"/>
  <c r="K27"/>
  <c r="K28"/>
  <c r="K29"/>
  <c r="K30"/>
  <c r="K31"/>
  <c r="K32"/>
  <c r="K33"/>
  <c r="K34"/>
  <c r="K35"/>
  <c r="K36"/>
  <c r="K37"/>
  <c r="K38"/>
  <c r="K39"/>
  <c r="K40"/>
  <c r="K41"/>
  <c r="K42"/>
  <c r="Q3"/>
  <c r="Q4"/>
  <c r="Q5"/>
  <c r="Q6"/>
  <c r="Q7"/>
  <c r="Q8"/>
  <c r="Q9"/>
  <c r="Q10"/>
  <c r="Q11"/>
  <c r="Q12"/>
  <c r="Q13"/>
  <c r="Q14"/>
  <c r="Q15"/>
  <c r="Q16"/>
  <c r="Q17"/>
  <c r="Q18"/>
  <c r="Q19"/>
  <c r="Q20"/>
  <c r="Q21"/>
  <c r="Q22"/>
  <c r="Q23"/>
  <c r="Q24"/>
  <c r="Q25"/>
  <c r="Q26"/>
  <c r="Q27"/>
  <c r="Q28"/>
  <c r="Q29"/>
  <c r="Q30"/>
  <c r="Q31"/>
  <c r="Q32"/>
  <c r="Q33"/>
  <c r="Q34"/>
  <c r="Q35"/>
  <c r="Q36"/>
  <c r="Q37"/>
  <c r="Q38"/>
  <c r="Q39"/>
  <c r="Q40"/>
  <c r="Q41"/>
  <c r="Q42"/>
  <c r="JR41"/>
  <c r="JR42"/>
  <c r="Q2"/>
  <c r="K2"/>
  <c r="TO11" i="58"/>
  <c r="TV11"/>
  <c r="UA11"/>
  <c r="TO12"/>
  <c r="TP12" s="1"/>
  <c r="TV12"/>
  <c r="UA12"/>
  <c r="TO13"/>
  <c r="TV13"/>
  <c r="UA13"/>
  <c r="TO14"/>
  <c r="TQ14" s="1"/>
  <c r="TR14" s="1"/>
  <c r="TV14"/>
  <c r="UA14"/>
  <c r="TO15"/>
  <c r="TV15"/>
  <c r="UA15"/>
  <c r="TO16"/>
  <c r="TV16"/>
  <c r="UA16"/>
  <c r="TO17"/>
  <c r="TV17"/>
  <c r="UA17"/>
  <c r="TO18"/>
  <c r="TQ18" s="1"/>
  <c r="TR18" s="1"/>
  <c r="TV18"/>
  <c r="UA18"/>
  <c r="TO19"/>
  <c r="TQ19" s="1"/>
  <c r="TR19" s="1"/>
  <c r="TV19"/>
  <c r="UA19"/>
  <c r="TO20"/>
  <c r="TV20"/>
  <c r="UA20"/>
  <c r="TO21"/>
  <c r="TV21"/>
  <c r="UA21"/>
  <c r="TO22"/>
  <c r="TV22"/>
  <c r="UA22"/>
  <c r="TO23"/>
  <c r="TV23"/>
  <c r="UA23"/>
  <c r="TO24"/>
  <c r="TV24"/>
  <c r="UA24"/>
  <c r="TO25"/>
  <c r="TV25"/>
  <c r="UA25"/>
  <c r="TO26"/>
  <c r="TQ26" s="1"/>
  <c r="TR26" s="1"/>
  <c r="TV26"/>
  <c r="UA26"/>
  <c r="TO27"/>
  <c r="TP27" s="1"/>
  <c r="TQ27"/>
  <c r="TR27" s="1"/>
  <c r="TV27"/>
  <c r="UA27"/>
  <c r="TO28"/>
  <c r="TP28"/>
  <c r="TQ28"/>
  <c r="TR28" s="1"/>
  <c r="TV28"/>
  <c r="UA28"/>
  <c r="TO29"/>
  <c r="TP29" s="1"/>
  <c r="TV29"/>
  <c r="UA29"/>
  <c r="TO11" i="57"/>
  <c r="TV11"/>
  <c r="UA11"/>
  <c r="TO12"/>
  <c r="TQ12" s="1"/>
  <c r="TR12" s="1"/>
  <c r="TV12"/>
  <c r="UA12"/>
  <c r="TO13"/>
  <c r="TP13" s="1"/>
  <c r="TQ13"/>
  <c r="TR13" s="1"/>
  <c r="TV13"/>
  <c r="UA13"/>
  <c r="TO14"/>
  <c r="TQ14" s="1"/>
  <c r="TR14" s="1"/>
  <c r="TP14"/>
  <c r="TV14"/>
  <c r="UA14"/>
  <c r="TO15"/>
  <c r="TV15"/>
  <c r="UA15"/>
  <c r="TO16"/>
  <c r="TQ16" s="1"/>
  <c r="TR16" s="1"/>
  <c r="TV16"/>
  <c r="UA16"/>
  <c r="TO17"/>
  <c r="TV17"/>
  <c r="UA17"/>
  <c r="TO18"/>
  <c r="TP18" s="1"/>
  <c r="TQ18"/>
  <c r="TR18" s="1"/>
  <c r="TV18"/>
  <c r="UA18"/>
  <c r="TO19"/>
  <c r="TP19" s="1"/>
  <c r="TV19"/>
  <c r="UA19"/>
  <c r="TO20"/>
  <c r="TQ20" s="1"/>
  <c r="TR20" s="1"/>
  <c r="TV20"/>
  <c r="UA20"/>
  <c r="TO21"/>
  <c r="TP21" s="1"/>
  <c r="TV21"/>
  <c r="UA21"/>
  <c r="TO22"/>
  <c r="TQ22" s="1"/>
  <c r="TR22" s="1"/>
  <c r="TV22"/>
  <c r="UA22"/>
  <c r="TO23"/>
  <c r="TV23"/>
  <c r="UA23"/>
  <c r="TO24"/>
  <c r="TQ24" s="1"/>
  <c r="TR24" s="1"/>
  <c r="TV24"/>
  <c r="UA24"/>
  <c r="TO25"/>
  <c r="TV25"/>
  <c r="UA25"/>
  <c r="TO26"/>
  <c r="TV26"/>
  <c r="UA26"/>
  <c r="TO27"/>
  <c r="TP27" s="1"/>
  <c r="TV27"/>
  <c r="UA27"/>
  <c r="TO28"/>
  <c r="TQ28" s="1"/>
  <c r="TR28" s="1"/>
  <c r="TV28"/>
  <c r="UA28"/>
  <c r="TO29"/>
  <c r="TP29" s="1"/>
  <c r="TQ29"/>
  <c r="TR29" s="1"/>
  <c r="TV29"/>
  <c r="UA29"/>
  <c r="TO30"/>
  <c r="TQ30" s="1"/>
  <c r="TR30" s="1"/>
  <c r="TP30"/>
  <c r="TV30"/>
  <c r="UA30"/>
  <c r="TO31"/>
  <c r="TP31" s="1"/>
  <c r="TV31"/>
  <c r="UA31"/>
  <c r="TO32"/>
  <c r="TQ32" s="1"/>
  <c r="TR32" s="1"/>
  <c r="TV32"/>
  <c r="UA32"/>
  <c r="TO11" i="56"/>
  <c r="TQ11" s="1"/>
  <c r="TR11" s="1"/>
  <c r="TV11"/>
  <c r="UA11"/>
  <c r="TO12"/>
  <c r="TQ12" s="1"/>
  <c r="TR12" s="1"/>
  <c r="TV12"/>
  <c r="UA12"/>
  <c r="TO13"/>
  <c r="TP13" s="1"/>
  <c r="TV13"/>
  <c r="UA13"/>
  <c r="TO14"/>
  <c r="TP14" s="1"/>
  <c r="TV14"/>
  <c r="UA14"/>
  <c r="TO15"/>
  <c r="TQ15" s="1"/>
  <c r="TR15" s="1"/>
  <c r="TV15"/>
  <c r="UA15"/>
  <c r="TO16"/>
  <c r="TV16"/>
  <c r="UA16"/>
  <c r="TO17"/>
  <c r="TP17" s="1"/>
  <c r="TV17"/>
  <c r="UA17"/>
  <c r="TO18"/>
  <c r="TP18" s="1"/>
  <c r="TV18"/>
  <c r="UA18"/>
  <c r="TO19"/>
  <c r="TP19" s="1"/>
  <c r="TV19"/>
  <c r="UA19"/>
  <c r="TO20"/>
  <c r="TV20"/>
  <c r="UA20"/>
  <c r="TO21"/>
  <c r="TP21" s="1"/>
  <c r="TV21"/>
  <c r="UA21"/>
  <c r="TO22"/>
  <c r="TQ22" s="1"/>
  <c r="TR22" s="1"/>
  <c r="TV22"/>
  <c r="UA22"/>
  <c r="TO23"/>
  <c r="TP23" s="1"/>
  <c r="TV23"/>
  <c r="UA23"/>
  <c r="TO24"/>
  <c r="TV24"/>
  <c r="UA24"/>
  <c r="TO25"/>
  <c r="TP25" s="1"/>
  <c r="TQ25"/>
  <c r="TR25" s="1"/>
  <c r="TV25"/>
  <c r="UA25"/>
  <c r="TO26"/>
  <c r="TV26"/>
  <c r="UA26"/>
  <c r="TO27"/>
  <c r="TP27" s="1"/>
  <c r="TV27"/>
  <c r="UA27"/>
  <c r="TO28"/>
  <c r="TQ28" s="1"/>
  <c r="TR28" s="1"/>
  <c r="TV28"/>
  <c r="UA28"/>
  <c r="TO29"/>
  <c r="TP29" s="1"/>
  <c r="TV29"/>
  <c r="UA29"/>
  <c r="TO30"/>
  <c r="TQ30" s="1"/>
  <c r="TR30" s="1"/>
  <c r="TV30"/>
  <c r="UA30"/>
  <c r="TO31"/>
  <c r="TQ31" s="1"/>
  <c r="TR31" s="1"/>
  <c r="TV31"/>
  <c r="UA31"/>
  <c r="TQ32"/>
  <c r="TR32" s="1"/>
  <c r="TV32"/>
  <c r="UA32"/>
  <c r="TO33"/>
  <c r="TV33"/>
  <c r="UA33"/>
  <c r="TO34"/>
  <c r="TP34" s="1"/>
  <c r="TQ34"/>
  <c r="TR34" s="1"/>
  <c r="TV34"/>
  <c r="UA34"/>
  <c r="TO11" i="55"/>
  <c r="TV11"/>
  <c r="UA11"/>
  <c r="TO12"/>
  <c r="TV12"/>
  <c r="UA12"/>
  <c r="TO13"/>
  <c r="TV13"/>
  <c r="UA13"/>
  <c r="TO14"/>
  <c r="TP14"/>
  <c r="TQ14"/>
  <c r="TR14" s="1"/>
  <c r="TV14"/>
  <c r="UA14"/>
  <c r="TO15"/>
  <c r="TP15" s="1"/>
  <c r="TV15"/>
  <c r="UA15"/>
  <c r="TO16"/>
  <c r="TV16"/>
  <c r="UA16"/>
  <c r="TO17"/>
  <c r="TV17"/>
  <c r="UA17"/>
  <c r="TO18"/>
  <c r="TV18"/>
  <c r="UA18"/>
  <c r="TO19"/>
  <c r="TV19"/>
  <c r="UA19"/>
  <c r="TO20"/>
  <c r="TV20"/>
  <c r="UA20"/>
  <c r="TO21"/>
  <c r="TV21"/>
  <c r="UA21"/>
  <c r="TP22"/>
  <c r="TQ22"/>
  <c r="TR22" s="1"/>
  <c r="TV22"/>
  <c r="UA22"/>
  <c r="TP23"/>
  <c r="TV23"/>
  <c r="UA23"/>
  <c r="TO24"/>
  <c r="TQ24" s="1"/>
  <c r="TR24" s="1"/>
  <c r="TV24"/>
  <c r="UA24"/>
  <c r="TO25"/>
  <c r="TP25" s="1"/>
  <c r="TV25"/>
  <c r="UA25"/>
  <c r="TO26"/>
  <c r="TQ26" s="1"/>
  <c r="TR26" s="1"/>
  <c r="TV26"/>
  <c r="UA26"/>
  <c r="TQ27"/>
  <c r="TR27" s="1"/>
  <c r="TV27"/>
  <c r="UA27"/>
  <c r="TQ28"/>
  <c r="TR28" s="1"/>
  <c r="TV28"/>
  <c r="UA28"/>
  <c r="TO29"/>
  <c r="TV29"/>
  <c r="UA29"/>
  <c r="TO30"/>
  <c r="TV30"/>
  <c r="UA30"/>
  <c r="TO31"/>
  <c r="TP31" s="1"/>
  <c r="TV31"/>
  <c r="UA31"/>
  <c r="TO11" i="54"/>
  <c r="TV11"/>
  <c r="UA11"/>
  <c r="TO12"/>
  <c r="TQ12" s="1"/>
  <c r="TR12" s="1"/>
  <c r="TV12"/>
  <c r="UA12"/>
  <c r="TO13"/>
  <c r="TV13"/>
  <c r="UA13"/>
  <c r="TO14"/>
  <c r="TV14"/>
  <c r="UA14"/>
  <c r="TO15"/>
  <c r="TV15"/>
  <c r="UA15"/>
  <c r="TO16"/>
  <c r="TV16"/>
  <c r="UA16"/>
  <c r="TO17"/>
  <c r="TV17"/>
  <c r="UA17"/>
  <c r="TO18"/>
  <c r="TV18"/>
  <c r="UA18"/>
  <c r="TO19"/>
  <c r="TV19"/>
  <c r="UA19"/>
  <c r="TO20"/>
  <c r="TQ20" s="1"/>
  <c r="TR20" s="1"/>
  <c r="TV20"/>
  <c r="UA20"/>
  <c r="TO21"/>
  <c r="TV21"/>
  <c r="UA21"/>
  <c r="TO22"/>
  <c r="TV22"/>
  <c r="UA22"/>
  <c r="TO23"/>
  <c r="TV23"/>
  <c r="UA23"/>
  <c r="TO24"/>
  <c r="TV24"/>
  <c r="UA24"/>
  <c r="TO25"/>
  <c r="TV25"/>
  <c r="UA25"/>
  <c r="TO26"/>
  <c r="TV26"/>
  <c r="UA26"/>
  <c r="TO27"/>
  <c r="TV27"/>
  <c r="UA27"/>
  <c r="TO28"/>
  <c r="TV28"/>
  <c r="UA28"/>
  <c r="TO29"/>
  <c r="TV29"/>
  <c r="UA29"/>
  <c r="TO30"/>
  <c r="TQ30" s="1"/>
  <c r="TR30" s="1"/>
  <c r="TV30"/>
  <c r="UA30"/>
  <c r="TO31"/>
  <c r="TV31"/>
  <c r="UA31"/>
  <c r="TQ32"/>
  <c r="TR32" s="1"/>
  <c r="TV32"/>
  <c r="UA32"/>
  <c r="TO11" i="53"/>
  <c r="TV11"/>
  <c r="UA11"/>
  <c r="TO12"/>
  <c r="TV12"/>
  <c r="UA12"/>
  <c r="TO13"/>
  <c r="TV13"/>
  <c r="UA13"/>
  <c r="TO14"/>
  <c r="TV14"/>
  <c r="UA14"/>
  <c r="TO15"/>
  <c r="TV15"/>
  <c r="UA15"/>
  <c r="TO16"/>
  <c r="TQ16" s="1"/>
  <c r="TR16" s="1"/>
  <c r="TV16"/>
  <c r="UA16"/>
  <c r="TO17"/>
  <c r="TV17"/>
  <c r="UA17"/>
  <c r="TO18"/>
  <c r="TV18"/>
  <c r="UA18"/>
  <c r="TO19"/>
  <c r="TV19"/>
  <c r="UA19"/>
  <c r="TO20"/>
  <c r="TV20"/>
  <c r="UA20"/>
  <c r="TO21"/>
  <c r="TP21" s="1"/>
  <c r="TV21"/>
  <c r="UA21"/>
  <c r="TO22"/>
  <c r="TV22"/>
  <c r="UA22"/>
  <c r="TO23"/>
  <c r="TV23"/>
  <c r="UA23"/>
  <c r="TO24"/>
  <c r="TV24"/>
  <c r="UA24"/>
  <c r="TO25"/>
  <c r="TV25"/>
  <c r="UA25"/>
  <c r="TO26"/>
  <c r="TV26"/>
  <c r="UA26"/>
  <c r="TO27"/>
  <c r="TV27"/>
  <c r="UA27"/>
  <c r="TO28"/>
  <c r="TV28"/>
  <c r="UA28"/>
  <c r="TO29"/>
  <c r="TV29"/>
  <c r="UA29"/>
  <c r="TO30"/>
  <c r="TQ30" s="1"/>
  <c r="TR30" s="1"/>
  <c r="TV30"/>
  <c r="UA30"/>
  <c r="TO31"/>
  <c r="TV31"/>
  <c r="UA31"/>
  <c r="TO32"/>
  <c r="TQ32" s="1"/>
  <c r="TR32" s="1"/>
  <c r="TV32"/>
  <c r="UA32"/>
  <c r="TO33"/>
  <c r="TP33" s="1"/>
  <c r="TV33"/>
  <c r="UA33"/>
  <c r="TO34"/>
  <c r="TV34"/>
  <c r="UA34"/>
  <c r="TO35"/>
  <c r="TV35"/>
  <c r="UA35"/>
  <c r="TO36"/>
  <c r="TV36"/>
  <c r="UA36"/>
  <c r="TO37"/>
  <c r="TV37"/>
  <c r="UA37"/>
  <c r="TO38"/>
  <c r="TV38"/>
  <c r="UA38"/>
  <c r="TO39"/>
  <c r="TV39"/>
  <c r="UA39"/>
  <c r="TO40"/>
  <c r="TV40"/>
  <c r="UA40"/>
  <c r="TO41"/>
  <c r="TP41" s="1"/>
  <c r="TV41"/>
  <c r="UA41"/>
  <c r="TO42"/>
  <c r="TQ42" s="1"/>
  <c r="TR42" s="1"/>
  <c r="TV42"/>
  <c r="UA42"/>
  <c r="UA3" i="58"/>
  <c r="UA4"/>
  <c r="UA5"/>
  <c r="UA6"/>
  <c r="UA7"/>
  <c r="UA8"/>
  <c r="UA9"/>
  <c r="UA10"/>
  <c r="UA2"/>
  <c r="TO4" i="57"/>
  <c r="UA3"/>
  <c r="UA4"/>
  <c r="UA5"/>
  <c r="UA6"/>
  <c r="UA7"/>
  <c r="UA8"/>
  <c r="UA9"/>
  <c r="UA10"/>
  <c r="UA2"/>
  <c r="TV3"/>
  <c r="TV4"/>
  <c r="TV5"/>
  <c r="TV6"/>
  <c r="TV7"/>
  <c r="TV8"/>
  <c r="TV9"/>
  <c r="TV10"/>
  <c r="UA3" i="56"/>
  <c r="UA4"/>
  <c r="UA5"/>
  <c r="UA6"/>
  <c r="UA7"/>
  <c r="UA8"/>
  <c r="UA9"/>
  <c r="UA10"/>
  <c r="UA2"/>
  <c r="UA3" i="55"/>
  <c r="UA4"/>
  <c r="UA5"/>
  <c r="UA6"/>
  <c r="UA7"/>
  <c r="UA8"/>
  <c r="UA9"/>
  <c r="UA10"/>
  <c r="UA2"/>
  <c r="TP8"/>
  <c r="UA2" i="54"/>
  <c r="TV2"/>
  <c r="TO3"/>
  <c r="TO4"/>
  <c r="TQ4" s="1"/>
  <c r="TR4" s="1"/>
  <c r="TO5"/>
  <c r="TP5" s="1"/>
  <c r="TO6"/>
  <c r="TO7"/>
  <c r="TO8"/>
  <c r="TO9"/>
  <c r="TO10"/>
  <c r="TO2"/>
  <c r="TP2" s="1"/>
  <c r="TV10" i="58"/>
  <c r="TO10"/>
  <c r="TV9"/>
  <c r="TO9"/>
  <c r="TV8"/>
  <c r="TO8"/>
  <c r="TP8" s="1"/>
  <c r="TV7"/>
  <c r="TO7"/>
  <c r="TV6"/>
  <c r="TP6"/>
  <c r="TV5"/>
  <c r="TO5"/>
  <c r="TV4"/>
  <c r="TO4"/>
  <c r="TV3"/>
  <c r="TO3"/>
  <c r="TQ3" s="1"/>
  <c r="TR3" s="1"/>
  <c r="TV2"/>
  <c r="TO2"/>
  <c r="TQ2" s="1"/>
  <c r="TR2" s="1"/>
  <c r="TO10" i="57"/>
  <c r="TP10" s="1"/>
  <c r="TO9"/>
  <c r="TO8"/>
  <c r="TO7"/>
  <c r="TP7" s="1"/>
  <c r="TO6"/>
  <c r="TO5"/>
  <c r="TP5" s="1"/>
  <c r="TO3"/>
  <c r="TQ3" s="1"/>
  <c r="TR3" s="1"/>
  <c r="TS3" s="1"/>
  <c r="TV2"/>
  <c r="TO2"/>
  <c r="TV10" i="56"/>
  <c r="TO10"/>
  <c r="TP10" s="1"/>
  <c r="TV9"/>
  <c r="TO9"/>
  <c r="TQ9" s="1"/>
  <c r="TR9" s="1"/>
  <c r="TV8"/>
  <c r="TO8"/>
  <c r="TP8" s="1"/>
  <c r="TV7"/>
  <c r="TO7"/>
  <c r="TV6"/>
  <c r="TO6"/>
  <c r="TP6" s="1"/>
  <c r="TV5"/>
  <c r="TO5"/>
  <c r="TQ5" s="1"/>
  <c r="TR5" s="1"/>
  <c r="TV4"/>
  <c r="TO4"/>
  <c r="TV3"/>
  <c r="TP3"/>
  <c r="TO3"/>
  <c r="TQ3" s="1"/>
  <c r="TR3" s="1"/>
  <c r="TV2"/>
  <c r="TO2"/>
  <c r="TP2" s="1"/>
  <c r="TV10" i="55"/>
  <c r="TO10"/>
  <c r="TP10" s="1"/>
  <c r="TV9"/>
  <c r="TO9"/>
  <c r="TV8"/>
  <c r="TV7"/>
  <c r="TO7"/>
  <c r="TP7" s="1"/>
  <c r="TV6"/>
  <c r="TO6"/>
  <c r="TV5"/>
  <c r="TO5"/>
  <c r="TV4"/>
  <c r="TO4"/>
  <c r="TV3"/>
  <c r="TO3"/>
  <c r="TV2"/>
  <c r="TO2"/>
  <c r="TP2" s="1"/>
  <c r="UA10" i="54"/>
  <c r="TV10"/>
  <c r="UA9"/>
  <c r="TV9"/>
  <c r="UA8"/>
  <c r="TV8"/>
  <c r="UA7"/>
  <c r="TV7"/>
  <c r="UA6"/>
  <c r="TV6"/>
  <c r="UA5"/>
  <c r="TV5"/>
  <c r="UA4"/>
  <c r="TV4"/>
  <c r="UA3"/>
  <c r="TV3"/>
  <c r="TO2" i="53"/>
  <c r="TP3" i="58" l="1"/>
  <c r="TP3" i="57"/>
  <c r="TP22"/>
  <c r="TQ21"/>
  <c r="TR21" s="1"/>
  <c r="TQ2" i="56"/>
  <c r="TR2" s="1"/>
  <c r="TP30"/>
  <c r="TQ29"/>
  <c r="TR29" s="1"/>
  <c r="TQ18" i="55"/>
  <c r="TR18" s="1"/>
  <c r="TP18"/>
  <c r="TP30" i="53"/>
  <c r="TP24" i="58"/>
  <c r="TQ24"/>
  <c r="TR24" s="1"/>
  <c r="TP23"/>
  <c r="TQ23"/>
  <c r="TR23" s="1"/>
  <c r="TS23" s="1"/>
  <c r="TQ22"/>
  <c r="TR22" s="1"/>
  <c r="TP21"/>
  <c r="TP20"/>
  <c r="TQ20"/>
  <c r="TR20" s="1"/>
  <c r="TP19"/>
  <c r="TP17"/>
  <c r="TP16"/>
  <c r="TQ16"/>
  <c r="TR16" s="1"/>
  <c r="TP15"/>
  <c r="TQ15"/>
  <c r="TR15" s="1"/>
  <c r="TP13"/>
  <c r="TQ12"/>
  <c r="TR12" s="1"/>
  <c r="TQ11"/>
  <c r="TR11" s="1"/>
  <c r="TP11"/>
  <c r="TP10"/>
  <c r="TQ9"/>
  <c r="TR9" s="1"/>
  <c r="TS9" s="1"/>
  <c r="TQ7"/>
  <c r="TR7" s="1"/>
  <c r="TQ5"/>
  <c r="TR5" s="1"/>
  <c r="TP4"/>
  <c r="TP2"/>
  <c r="TP26" i="57"/>
  <c r="TQ26"/>
  <c r="TR26" s="1"/>
  <c r="TQ25"/>
  <c r="TR25" s="1"/>
  <c r="TP25"/>
  <c r="TQ23"/>
  <c r="TR23" s="1"/>
  <c r="TP17"/>
  <c r="TQ17"/>
  <c r="TR17" s="1"/>
  <c r="TQ15"/>
  <c r="TR15" s="1"/>
  <c r="TQ11"/>
  <c r="TR11" s="1"/>
  <c r="TQ9"/>
  <c r="TR9" s="1"/>
  <c r="TQ8"/>
  <c r="TR8" s="1"/>
  <c r="TP6"/>
  <c r="TQ5"/>
  <c r="TR5" s="1"/>
  <c r="TP2"/>
  <c r="TP33" i="56"/>
  <c r="TP26"/>
  <c r="TQ24"/>
  <c r="TR24" s="1"/>
  <c r="TS24" s="1"/>
  <c r="TQ20"/>
  <c r="TR20" s="1"/>
  <c r="TQ16"/>
  <c r="TR16" s="1"/>
  <c r="TQ7"/>
  <c r="TR7" s="1"/>
  <c r="TP4"/>
  <c r="TQ30" i="55"/>
  <c r="TR30" s="1"/>
  <c r="TP30"/>
  <c r="TP29"/>
  <c r="TQ29"/>
  <c r="TR29" s="1"/>
  <c r="TP26"/>
  <c r="TP21"/>
  <c r="TQ20"/>
  <c r="TR20" s="1"/>
  <c r="TS20" s="1"/>
  <c r="TQ19"/>
  <c r="TR19" s="1"/>
  <c r="TP17"/>
  <c r="TQ17"/>
  <c r="TR17" s="1"/>
  <c r="TQ16"/>
  <c r="TR16" s="1"/>
  <c r="TP13"/>
  <c r="TQ12"/>
  <c r="TR12" s="1"/>
  <c r="TQ11"/>
  <c r="TR11" s="1"/>
  <c r="TQ9"/>
  <c r="TR9" s="1"/>
  <c r="TQ7"/>
  <c r="TR7" s="1"/>
  <c r="TS7" s="1"/>
  <c r="TP6"/>
  <c r="TQ5"/>
  <c r="TR5" s="1"/>
  <c r="TQ4"/>
  <c r="TR4" s="1"/>
  <c r="TP4"/>
  <c r="TQ3"/>
  <c r="TR3" s="1"/>
  <c r="TS3" s="1"/>
  <c r="TP3"/>
  <c r="TP29" i="54"/>
  <c r="TQ28"/>
  <c r="TR28" s="1"/>
  <c r="TS28" s="1"/>
  <c r="TQ27"/>
  <c r="TR27" s="1"/>
  <c r="TP25"/>
  <c r="TQ24"/>
  <c r="TR24" s="1"/>
  <c r="TS24" s="1"/>
  <c r="TP23"/>
  <c r="TP22"/>
  <c r="TP21"/>
  <c r="TQ19"/>
  <c r="TR19" s="1"/>
  <c r="TS19" s="1"/>
  <c r="TP17"/>
  <c r="TQ16"/>
  <c r="TR16" s="1"/>
  <c r="TP15"/>
  <c r="TQ14"/>
  <c r="TR14" s="1"/>
  <c r="TS14" s="1"/>
  <c r="TP13"/>
  <c r="TQ11"/>
  <c r="TR11" s="1"/>
  <c r="TP10"/>
  <c r="TP9"/>
  <c r="TQ8"/>
  <c r="TR8" s="1"/>
  <c r="TS8" s="1"/>
  <c r="TQ7"/>
  <c r="TR7" s="1"/>
  <c r="TS7" s="1"/>
  <c r="TP6"/>
  <c r="TQ6"/>
  <c r="TQ3"/>
  <c r="TR3" s="1"/>
  <c r="TS3" s="1"/>
  <c r="TQ40" i="53"/>
  <c r="TR40" s="1"/>
  <c r="TP39"/>
  <c r="TP38"/>
  <c r="TP37"/>
  <c r="TQ36"/>
  <c r="TR36" s="1"/>
  <c r="TS36" s="1"/>
  <c r="TQ35"/>
  <c r="TR35" s="1"/>
  <c r="TQ34"/>
  <c r="TR34" s="1"/>
  <c r="TP31"/>
  <c r="TP29"/>
  <c r="TQ28"/>
  <c r="TR28" s="1"/>
  <c r="TQ27"/>
  <c r="TR27" s="1"/>
  <c r="TQ26"/>
  <c r="TR26" s="1"/>
  <c r="TS26" s="1"/>
  <c r="TP25"/>
  <c r="TQ24"/>
  <c r="TR24" s="1"/>
  <c r="TP23"/>
  <c r="TQ22"/>
  <c r="TR22" s="1"/>
  <c r="TQ20"/>
  <c r="TR20" s="1"/>
  <c r="TP19"/>
  <c r="TP18"/>
  <c r="TP17"/>
  <c r="TQ17"/>
  <c r="TR17" s="1"/>
  <c r="TQ15"/>
  <c r="TR15" s="1"/>
  <c r="TP14"/>
  <c r="TQ14"/>
  <c r="TR14" s="1"/>
  <c r="TS14" s="1"/>
  <c r="TP13"/>
  <c r="TQ12"/>
  <c r="TR12" s="1"/>
  <c r="TQ11"/>
  <c r="TR11" s="1"/>
  <c r="TP4" i="57"/>
  <c r="TP25" i="58"/>
  <c r="TQ31" i="54"/>
  <c r="TR31" s="1"/>
  <c r="TS31" s="1"/>
  <c r="TQ33" i="56"/>
  <c r="TR33" s="1"/>
  <c r="TQ26"/>
  <c r="TR26" s="1"/>
  <c r="TQ21"/>
  <c r="TR21" s="1"/>
  <c r="TQ18"/>
  <c r="TR18" s="1"/>
  <c r="TQ14"/>
  <c r="TR14" s="1"/>
  <c r="TP22"/>
  <c r="TQ17"/>
  <c r="TR17" s="1"/>
  <c r="TQ13"/>
  <c r="TR13" s="1"/>
  <c r="TQ25" i="55"/>
  <c r="TR25" s="1"/>
  <c r="TQ13"/>
  <c r="TR13" s="1"/>
  <c r="TQ21"/>
  <c r="TR21" s="1"/>
  <c r="TP26" i="54"/>
  <c r="TQ26"/>
  <c r="TR26" s="1"/>
  <c r="TP18"/>
  <c r="TQ18"/>
  <c r="TR18" s="1"/>
  <c r="TP8"/>
  <c r="TP30"/>
  <c r="TQ22"/>
  <c r="TR22" s="1"/>
  <c r="TS22" s="1"/>
  <c r="TQ17"/>
  <c r="TR17" s="1"/>
  <c r="TP14"/>
  <c r="TQ29"/>
  <c r="TR29" s="1"/>
  <c r="TS29" s="1"/>
  <c r="TQ25"/>
  <c r="TR25" s="1"/>
  <c r="TS25" s="1"/>
  <c r="TQ21"/>
  <c r="TR21" s="1"/>
  <c r="TQ13"/>
  <c r="TR13" s="1"/>
  <c r="TQ8" i="55"/>
  <c r="TR8" s="1"/>
  <c r="TS8" s="1"/>
  <c r="TQ38" i="53"/>
  <c r="TR38" s="1"/>
  <c r="TP34"/>
  <c r="TQ18"/>
  <c r="TR18" s="1"/>
  <c r="TQ41"/>
  <c r="TR41" s="1"/>
  <c r="TP26"/>
  <c r="TQ21"/>
  <c r="TR21" s="1"/>
  <c r="TP42"/>
  <c r="TQ37"/>
  <c r="TR37" s="1"/>
  <c r="TQ33"/>
  <c r="TR33" s="1"/>
  <c r="TS33" s="1"/>
  <c r="TQ29"/>
  <c r="TR29" s="1"/>
  <c r="TP22"/>
  <c r="TQ25"/>
  <c r="TR25" s="1"/>
  <c r="TQ13"/>
  <c r="TR13" s="1"/>
  <c r="TS13" s="1"/>
  <c r="TS27" i="58"/>
  <c r="TS19"/>
  <c r="TS15"/>
  <c r="TS26"/>
  <c r="TS14"/>
  <c r="TS11"/>
  <c r="TS22"/>
  <c r="TS18"/>
  <c r="TS28"/>
  <c r="TS24"/>
  <c r="TQ29"/>
  <c r="TR29" s="1"/>
  <c r="TP26"/>
  <c r="TQ25"/>
  <c r="TR25" s="1"/>
  <c r="TP22"/>
  <c r="TQ21"/>
  <c r="TR21" s="1"/>
  <c r="TP18"/>
  <c r="TQ17"/>
  <c r="TR17" s="1"/>
  <c r="TP14"/>
  <c r="TQ13"/>
  <c r="TR13" s="1"/>
  <c r="TS23" i="57"/>
  <c r="TS16"/>
  <c r="TS15"/>
  <c r="TS22"/>
  <c r="TS18"/>
  <c r="TS14"/>
  <c r="TS24"/>
  <c r="TS20"/>
  <c r="TS11"/>
  <c r="TS26"/>
  <c r="TS29"/>
  <c r="TS25"/>
  <c r="TS21"/>
  <c r="TS17"/>
  <c r="TS13"/>
  <c r="TS32"/>
  <c r="TS28"/>
  <c r="TS12"/>
  <c r="TS30"/>
  <c r="TP23"/>
  <c r="TP15"/>
  <c r="TP11"/>
  <c r="TP32"/>
  <c r="TQ31"/>
  <c r="TR31" s="1"/>
  <c r="TP28"/>
  <c r="TQ27"/>
  <c r="TR27" s="1"/>
  <c r="TP24"/>
  <c r="TP20"/>
  <c r="TQ19"/>
  <c r="TR19" s="1"/>
  <c r="TP16"/>
  <c r="TP12"/>
  <c r="TS32" i="56"/>
  <c r="TS28"/>
  <c r="TS15"/>
  <c r="TS12"/>
  <c r="TS22"/>
  <c r="TS18"/>
  <c r="TS14"/>
  <c r="TS33"/>
  <c r="TS29"/>
  <c r="TS25"/>
  <c r="TS21"/>
  <c r="TS17"/>
  <c r="TS31"/>
  <c r="TS11"/>
  <c r="TS34"/>
  <c r="TS30"/>
  <c r="TP31"/>
  <c r="TP15"/>
  <c r="TP11"/>
  <c r="TP32"/>
  <c r="TP28"/>
  <c r="TQ27"/>
  <c r="TR27" s="1"/>
  <c r="TP24"/>
  <c r="TQ23"/>
  <c r="TR23" s="1"/>
  <c r="TP20"/>
  <c r="TQ19"/>
  <c r="TR19" s="1"/>
  <c r="TP16"/>
  <c r="TP12"/>
  <c r="TS28" i="55"/>
  <c r="TS27"/>
  <c r="TS24"/>
  <c r="TS19"/>
  <c r="TS12"/>
  <c r="TS11"/>
  <c r="TS22"/>
  <c r="TS18"/>
  <c r="TS14"/>
  <c r="TS29"/>
  <c r="TS25"/>
  <c r="TS21"/>
  <c r="TS17"/>
  <c r="TS13"/>
  <c r="TS26"/>
  <c r="TP27"/>
  <c r="TP19"/>
  <c r="TP11"/>
  <c r="TQ31"/>
  <c r="TR31" s="1"/>
  <c r="TP28"/>
  <c r="TP24"/>
  <c r="TQ23"/>
  <c r="TR23" s="1"/>
  <c r="TP20"/>
  <c r="TP16"/>
  <c r="TQ15"/>
  <c r="TR15" s="1"/>
  <c r="TP12"/>
  <c r="TS32" i="54"/>
  <c r="TS27"/>
  <c r="TS20"/>
  <c r="TS16"/>
  <c r="TS12"/>
  <c r="TS11"/>
  <c r="TS26"/>
  <c r="TS18"/>
  <c r="TS30"/>
  <c r="TS21"/>
  <c r="TS17"/>
  <c r="TP31"/>
  <c r="TP27"/>
  <c r="TP19"/>
  <c r="TP11"/>
  <c r="TP28"/>
  <c r="TP24"/>
  <c r="TQ23"/>
  <c r="TR23" s="1"/>
  <c r="TP20"/>
  <c r="TP16"/>
  <c r="TQ15"/>
  <c r="TR15" s="1"/>
  <c r="TP12"/>
  <c r="TS35" i="53"/>
  <c r="TS32"/>
  <c r="TS24"/>
  <c r="TS20"/>
  <c r="TS16"/>
  <c r="TS15"/>
  <c r="TS11"/>
  <c r="TS34"/>
  <c r="TS30"/>
  <c r="TS22"/>
  <c r="TS40"/>
  <c r="TS42"/>
  <c r="TS41"/>
  <c r="TS21"/>
  <c r="TS17"/>
  <c r="TP35"/>
  <c r="TP27"/>
  <c r="TP15"/>
  <c r="TP11"/>
  <c r="TP40"/>
  <c r="TQ39"/>
  <c r="TR39" s="1"/>
  <c r="TP36"/>
  <c r="TP32"/>
  <c r="TQ31"/>
  <c r="TR31" s="1"/>
  <c r="TP28"/>
  <c r="TP24"/>
  <c r="TQ23"/>
  <c r="TR23" s="1"/>
  <c r="TP20"/>
  <c r="TQ19"/>
  <c r="TR19" s="1"/>
  <c r="TP16"/>
  <c r="TP12"/>
  <c r="TP5" i="58"/>
  <c r="TQ6"/>
  <c r="TR6" s="1"/>
  <c r="TP7"/>
  <c r="TP9"/>
  <c r="TQ10"/>
  <c r="TR10" s="1"/>
  <c r="TQ4" i="57"/>
  <c r="TR4" s="1"/>
  <c r="TP8"/>
  <c r="TQ7"/>
  <c r="TR7" s="1"/>
  <c r="TS7" s="1"/>
  <c r="TP9"/>
  <c r="TP9" i="56"/>
  <c r="TP5"/>
  <c r="TQ6"/>
  <c r="TR6" s="1"/>
  <c r="TS6" s="1"/>
  <c r="TP7"/>
  <c r="TQ10"/>
  <c r="TR10" s="1"/>
  <c r="TP5" i="55"/>
  <c r="TP9"/>
  <c r="TQ9" i="54"/>
  <c r="TR9" s="1"/>
  <c r="TS9" s="1"/>
  <c r="TQ5"/>
  <c r="TR5" s="1"/>
  <c r="TS5" s="1"/>
  <c r="TQ10"/>
  <c r="TR10" s="1"/>
  <c r="TP4"/>
  <c r="TP7"/>
  <c r="TP3"/>
  <c r="TS7" i="58"/>
  <c r="TS2"/>
  <c r="TS3"/>
  <c r="TQ8"/>
  <c r="TR8" s="1"/>
  <c r="TQ4"/>
  <c r="TR4" s="1"/>
  <c r="TS5"/>
  <c r="TS9" i="57"/>
  <c r="TS5"/>
  <c r="TS8"/>
  <c r="TQ2"/>
  <c r="TR2" s="1"/>
  <c r="TQ10"/>
  <c r="TR10" s="1"/>
  <c r="TQ6"/>
  <c r="TR6" s="1"/>
  <c r="TS7" i="56"/>
  <c r="TS9"/>
  <c r="TS2"/>
  <c r="TS3"/>
  <c r="TS10"/>
  <c r="TQ4"/>
  <c r="TR4" s="1"/>
  <c r="TQ8"/>
  <c r="TR8" s="1"/>
  <c r="TS5"/>
  <c r="TS9" i="55"/>
  <c r="TQ2"/>
  <c r="TR2" s="1"/>
  <c r="TQ10"/>
  <c r="TR10" s="1"/>
  <c r="TQ6"/>
  <c r="TR6" s="1"/>
  <c r="TS4" i="54"/>
  <c r="TQ2"/>
  <c r="TR2" s="1"/>
  <c r="TR6"/>
  <c r="TS20" i="58" l="1"/>
  <c r="TS16"/>
  <c r="TS12"/>
  <c r="TS20" i="56"/>
  <c r="TS16"/>
  <c r="TS30" i="55"/>
  <c r="TS16"/>
  <c r="TS5"/>
  <c r="TS4"/>
  <c r="TS38" i="53"/>
  <c r="TS37"/>
  <c r="TS29"/>
  <c r="TS28"/>
  <c r="TS27"/>
  <c r="TS25"/>
  <c r="TS18"/>
  <c r="TS12"/>
  <c r="TS10" i="58"/>
  <c r="TS13" i="56"/>
  <c r="TS26"/>
  <c r="TS13" i="54"/>
  <c r="TS6" i="58"/>
  <c r="TS25"/>
  <c r="TS17"/>
  <c r="TS13"/>
  <c r="TS21"/>
  <c r="TS29"/>
  <c r="TS31" i="57"/>
  <c r="TS19"/>
  <c r="TS27"/>
  <c r="TS19" i="56"/>
  <c r="TS27"/>
  <c r="TS23"/>
  <c r="TS23" i="55"/>
  <c r="TS31"/>
  <c r="TS15"/>
  <c r="TS15" i="54"/>
  <c r="TS23"/>
  <c r="TS31" i="53"/>
  <c r="TS19"/>
  <c r="TS39"/>
  <c r="TS23"/>
  <c r="TS4" i="57"/>
  <c r="TS4" i="58"/>
  <c r="TS8"/>
  <c r="TS2" i="57"/>
  <c r="TS10"/>
  <c r="TS6"/>
  <c r="TS4" i="56"/>
  <c r="TS8"/>
  <c r="TS2" i="55"/>
  <c r="TS10"/>
  <c r="TS6"/>
  <c r="TS6" i="54"/>
  <c r="TS10"/>
  <c r="TS2"/>
  <c r="K1" i="69" l="1"/>
  <c r="UA3" i="53"/>
  <c r="UA4"/>
  <c r="UA5"/>
  <c r="UA6"/>
  <c r="UA7"/>
  <c r="UA8"/>
  <c r="UA9"/>
  <c r="UA10"/>
  <c r="UA2"/>
  <c r="TV3"/>
  <c r="TV4"/>
  <c r="TV5"/>
  <c r="TV6"/>
  <c r="TV7"/>
  <c r="TV8"/>
  <c r="TV9"/>
  <c r="TV10"/>
  <c r="TV2"/>
  <c r="TO3"/>
  <c r="TQ3" s="1"/>
  <c r="TR3" s="1"/>
  <c r="TO4"/>
  <c r="TP4" s="1"/>
  <c r="TO5"/>
  <c r="TP5" s="1"/>
  <c r="TO6"/>
  <c r="TQ6" s="1"/>
  <c r="TR6" s="1"/>
  <c r="TO7"/>
  <c r="TO8"/>
  <c r="TP8" s="1"/>
  <c r="TO9"/>
  <c r="TO10"/>
  <c r="TQ10" s="1"/>
  <c r="TR10" s="1"/>
  <c r="TP2"/>
  <c r="TQ8"/>
  <c r="TR8" s="1"/>
  <c r="TQ5"/>
  <c r="TR5" s="1"/>
  <c r="TQ4" l="1"/>
  <c r="TR4" s="1"/>
  <c r="TP9"/>
  <c r="TQ7"/>
  <c r="TR7" s="1"/>
  <c r="TQ9"/>
  <c r="TR9" s="1"/>
  <c r="TP6"/>
  <c r="TP10"/>
  <c r="TQ2"/>
  <c r="TR2" s="1"/>
  <c r="TS2" s="1"/>
  <c r="TP7"/>
  <c r="TP3"/>
  <c r="TS6"/>
  <c r="TS10"/>
  <c r="TS4"/>
  <c r="TS3"/>
  <c r="TS8"/>
  <c r="TS5"/>
  <c r="TS9" l="1"/>
  <c r="TS7"/>
  <c r="TB56" i="54" l="1"/>
  <c r="TC56"/>
  <c r="TE56" s="1"/>
  <c r="TF56" s="1"/>
  <c r="TB13"/>
  <c r="TC13"/>
  <c r="TB42"/>
  <c r="TC42"/>
  <c r="TE42" s="1"/>
  <c r="TF42" s="1"/>
  <c r="TB16"/>
  <c r="TC16"/>
  <c r="TB18"/>
  <c r="TC18"/>
  <c r="TB22"/>
  <c r="TC22"/>
  <c r="TB25"/>
  <c r="TC25"/>
  <c r="TB43"/>
  <c r="TC43"/>
  <c r="TE43" s="1"/>
  <c r="TF43" s="1"/>
  <c r="TB32"/>
  <c r="TC32"/>
  <c r="TB11" i="57"/>
  <c r="TC11"/>
  <c r="TB28"/>
  <c r="TC28"/>
  <c r="TB30"/>
  <c r="TC30"/>
  <c r="TB32" i="56"/>
  <c r="TC32"/>
  <c r="TB33"/>
  <c r="TC33"/>
  <c r="TB11" i="58"/>
  <c r="TC11"/>
  <c r="TB12"/>
  <c r="TC12"/>
  <c r="TB17"/>
  <c r="TC17"/>
  <c r="TB21"/>
  <c r="TC21"/>
  <c r="TB22"/>
  <c r="TC22"/>
  <c r="TB12" i="55"/>
  <c r="TC12"/>
  <c r="TB15"/>
  <c r="TC15"/>
  <c r="TB18"/>
  <c r="TC18"/>
  <c r="TB19"/>
  <c r="TC19"/>
  <c r="TB20"/>
  <c r="TC20"/>
  <c r="TB21"/>
  <c r="TC21"/>
  <c r="TB22"/>
  <c r="TC22"/>
  <c r="TB23"/>
  <c r="TC23"/>
  <c r="TB26"/>
  <c r="TC26"/>
  <c r="TB27"/>
  <c r="TC27"/>
  <c r="TB28"/>
  <c r="TC28"/>
  <c r="TB29"/>
  <c r="TC29"/>
  <c r="TE22" i="58" l="1"/>
  <c r="TF22" s="1"/>
  <c r="TG22" s="1"/>
  <c r="TW22"/>
  <c r="TE17"/>
  <c r="TF17" s="1"/>
  <c r="TW17"/>
  <c r="TE11"/>
  <c r="TF11" s="1"/>
  <c r="TW11"/>
  <c r="TE21"/>
  <c r="TF21" s="1"/>
  <c r="TW21"/>
  <c r="TE12"/>
  <c r="TF12" s="1"/>
  <c r="TG12" s="1"/>
  <c r="TW12"/>
  <c r="TE28" i="57"/>
  <c r="TF28" s="1"/>
  <c r="TW28"/>
  <c r="TE30"/>
  <c r="TF30" s="1"/>
  <c r="TW30"/>
  <c r="TE11"/>
  <c r="TF11" s="1"/>
  <c r="TW11"/>
  <c r="TE32" i="56"/>
  <c r="TF32" s="1"/>
  <c r="TW32"/>
  <c r="TE33"/>
  <c r="TF33" s="1"/>
  <c r="TW33"/>
  <c r="TE28" i="55"/>
  <c r="TF28" s="1"/>
  <c r="TW28"/>
  <c r="TE22"/>
  <c r="TF22" s="1"/>
  <c r="TW22"/>
  <c r="TE20"/>
  <c r="TF20" s="1"/>
  <c r="TW20"/>
  <c r="TE18"/>
  <c r="TF18" s="1"/>
  <c r="TW18"/>
  <c r="TE12"/>
  <c r="TF12" s="1"/>
  <c r="TW12"/>
  <c r="TE26"/>
  <c r="TF26" s="1"/>
  <c r="TW26"/>
  <c r="TE29"/>
  <c r="TF29" s="1"/>
  <c r="TW29"/>
  <c r="TD23"/>
  <c r="TW23"/>
  <c r="TE21"/>
  <c r="TF21" s="1"/>
  <c r="TW21"/>
  <c r="TE19"/>
  <c r="TF19" s="1"/>
  <c r="TW19"/>
  <c r="TD15"/>
  <c r="TW15"/>
  <c r="TE27"/>
  <c r="TF27" s="1"/>
  <c r="TG27" s="1"/>
  <c r="TW27"/>
  <c r="TE32" i="54"/>
  <c r="TF32" s="1"/>
  <c r="TX32" s="1"/>
  <c r="TW32"/>
  <c r="TE18"/>
  <c r="TF18" s="1"/>
  <c r="TG18" s="1"/>
  <c r="TW18"/>
  <c r="TE22"/>
  <c r="TF22" s="1"/>
  <c r="TW22"/>
  <c r="TE16"/>
  <c r="TF16" s="1"/>
  <c r="TW16"/>
  <c r="TE13"/>
  <c r="TF13" s="1"/>
  <c r="TX13" s="1"/>
  <c r="TW13"/>
  <c r="TE25"/>
  <c r="TF25" s="1"/>
  <c r="TG25" s="1"/>
  <c r="TW25"/>
  <c r="UB18"/>
  <c r="UB13"/>
  <c r="UB32"/>
  <c r="UB25"/>
  <c r="UB22"/>
  <c r="TD11" i="58"/>
  <c r="TD28" i="57"/>
  <c r="TD19" i="55"/>
  <c r="TD17" i="58"/>
  <c r="TD32" i="54"/>
  <c r="TD25"/>
  <c r="TD13"/>
  <c r="TG32"/>
  <c r="BD78" i="69"/>
  <c r="BD61"/>
  <c r="TG56" i="54"/>
  <c r="TG43"/>
  <c r="BD67" i="69"/>
  <c r="TG22" i="54"/>
  <c r="TG42"/>
  <c r="TG13"/>
  <c r="BD56" i="69"/>
  <c r="TD43" i="54"/>
  <c r="TD22"/>
  <c r="TD18"/>
  <c r="TD16"/>
  <c r="TD42"/>
  <c r="TD56"/>
  <c r="TD22" i="58"/>
  <c r="TD27" i="55"/>
  <c r="TD30" i="57"/>
  <c r="TE15" i="55"/>
  <c r="TF15" s="1"/>
  <c r="BD173" i="69"/>
  <c r="TG30" i="57"/>
  <c r="BD175" i="69"/>
  <c r="BD154"/>
  <c r="TD11" i="57"/>
  <c r="TD21" i="55"/>
  <c r="TG33" i="56"/>
  <c r="BD141" i="69"/>
  <c r="BD139"/>
  <c r="TG32" i="56"/>
  <c r="TD33"/>
  <c r="TD32"/>
  <c r="TG21" i="58"/>
  <c r="TG17"/>
  <c r="BD193" i="69"/>
  <c r="TD21" i="58"/>
  <c r="TD12"/>
  <c r="TE23" i="55"/>
  <c r="TF23" s="1"/>
  <c r="TD29"/>
  <c r="BD104" i="69"/>
  <c r="TG22" i="55"/>
  <c r="BD99" i="69"/>
  <c r="TG18" i="55"/>
  <c r="BD95" i="69"/>
  <c r="TG26" i="55"/>
  <c r="BD103" i="69"/>
  <c r="TG19" i="55"/>
  <c r="TG29"/>
  <c r="BD106" i="69"/>
  <c r="BD105"/>
  <c r="TG28" i="55"/>
  <c r="TG21"/>
  <c r="BD98" i="69"/>
  <c r="BD97"/>
  <c r="TG20" i="55"/>
  <c r="BD89" i="69"/>
  <c r="TG12" i="55"/>
  <c r="TD28"/>
  <c r="TD26"/>
  <c r="TD22"/>
  <c r="TD20"/>
  <c r="TD18"/>
  <c r="TD12"/>
  <c r="TC9" i="58"/>
  <c r="TB9"/>
  <c r="TC7"/>
  <c r="TB7"/>
  <c r="TC6"/>
  <c r="TB6"/>
  <c r="TC3"/>
  <c r="TB3"/>
  <c r="TC9" i="57"/>
  <c r="TB9"/>
  <c r="TC2"/>
  <c r="TB2"/>
  <c r="TC3" i="56"/>
  <c r="TB3"/>
  <c r="TC8" i="55"/>
  <c r="TB8"/>
  <c r="TC7"/>
  <c r="TB7"/>
  <c r="TC6"/>
  <c r="TB6"/>
  <c r="TC5"/>
  <c r="TB5"/>
  <c r="TC7" i="54"/>
  <c r="TB7"/>
  <c r="TB10" i="53"/>
  <c r="TC10"/>
  <c r="TB11"/>
  <c r="TC11"/>
  <c r="TB12"/>
  <c r="TC12"/>
  <c r="TB13"/>
  <c r="TC13"/>
  <c r="TB14"/>
  <c r="TC14"/>
  <c r="TB15"/>
  <c r="TC15"/>
  <c r="TB16"/>
  <c r="TC16"/>
  <c r="TB17"/>
  <c r="TC17"/>
  <c r="TB18"/>
  <c r="TC18"/>
  <c r="TB19"/>
  <c r="TC19"/>
  <c r="TB20"/>
  <c r="TC20"/>
  <c r="TB21"/>
  <c r="TC21"/>
  <c r="TB22"/>
  <c r="TC22"/>
  <c r="TB23"/>
  <c r="TC23"/>
  <c r="TB24"/>
  <c r="TC24"/>
  <c r="TB25"/>
  <c r="TC25"/>
  <c r="TB26"/>
  <c r="TC26"/>
  <c r="TB27"/>
  <c r="TC27"/>
  <c r="TB29"/>
  <c r="TC29"/>
  <c r="TB32"/>
  <c r="TC32"/>
  <c r="TB35"/>
  <c r="TC35"/>
  <c r="TB36"/>
  <c r="TC36"/>
  <c r="TB57"/>
  <c r="TC57"/>
  <c r="TE57" s="1"/>
  <c r="TF57" s="1"/>
  <c r="TB41"/>
  <c r="TC41"/>
  <c r="TC9"/>
  <c r="TB9"/>
  <c r="TC8"/>
  <c r="TB8"/>
  <c r="TC7"/>
  <c r="TB7"/>
  <c r="SQ10" i="57"/>
  <c r="SR10"/>
  <c r="ST10" s="1"/>
  <c r="SU10" s="1"/>
  <c r="SQ58"/>
  <c r="SR58"/>
  <c r="ST58" s="1"/>
  <c r="SU58" s="1"/>
  <c r="SQ11"/>
  <c r="SR11"/>
  <c r="ST11" s="1"/>
  <c r="SU11" s="1"/>
  <c r="SQ12"/>
  <c r="SR12"/>
  <c r="ST12" s="1"/>
  <c r="SU12" s="1"/>
  <c r="SQ13"/>
  <c r="SR13"/>
  <c r="ST13" s="1"/>
  <c r="SU13" s="1"/>
  <c r="SQ14"/>
  <c r="SR14"/>
  <c r="ST14" s="1"/>
  <c r="SU14" s="1"/>
  <c r="SQ15"/>
  <c r="SR15"/>
  <c r="ST15" s="1"/>
  <c r="SU15" s="1"/>
  <c r="SQ16"/>
  <c r="SR16"/>
  <c r="ST16" s="1"/>
  <c r="SU16" s="1"/>
  <c r="SQ17"/>
  <c r="SR17"/>
  <c r="ST17" s="1"/>
  <c r="SU17" s="1"/>
  <c r="SQ18"/>
  <c r="SR18"/>
  <c r="ST18" s="1"/>
  <c r="SU18" s="1"/>
  <c r="SQ19"/>
  <c r="SR19"/>
  <c r="ST19" s="1"/>
  <c r="SU19" s="1"/>
  <c r="SQ43"/>
  <c r="SR43"/>
  <c r="ST43" s="1"/>
  <c r="SU43" s="1"/>
  <c r="SQ20"/>
  <c r="SR20"/>
  <c r="ST20" s="1"/>
  <c r="SU20" s="1"/>
  <c r="SQ21"/>
  <c r="SR21"/>
  <c r="ST21" s="1"/>
  <c r="SU21" s="1"/>
  <c r="SQ22"/>
  <c r="SR22"/>
  <c r="ST22" s="1"/>
  <c r="SU22" s="1"/>
  <c r="SQ23"/>
  <c r="SR23"/>
  <c r="SS23" s="1"/>
  <c r="SQ24"/>
  <c r="SR24"/>
  <c r="ST24" s="1"/>
  <c r="SU24" s="1"/>
  <c r="SQ25"/>
  <c r="SR25"/>
  <c r="ST25" s="1"/>
  <c r="SU25" s="1"/>
  <c r="SQ26"/>
  <c r="SR26"/>
  <c r="ST26" s="1"/>
  <c r="SU26" s="1"/>
  <c r="SQ59"/>
  <c r="SR59"/>
  <c r="ST59" s="1"/>
  <c r="SU59" s="1"/>
  <c r="SQ27"/>
  <c r="SR27"/>
  <c r="ST27" s="1"/>
  <c r="SU27" s="1"/>
  <c r="SQ28"/>
  <c r="SR28"/>
  <c r="SS28" s="1"/>
  <c r="SQ29"/>
  <c r="SR29"/>
  <c r="ST29" s="1"/>
  <c r="SU29" s="1"/>
  <c r="SQ30"/>
  <c r="SR30"/>
  <c r="ST30" s="1"/>
  <c r="SU30" s="1"/>
  <c r="SQ31"/>
  <c r="SR31"/>
  <c r="ST31" s="1"/>
  <c r="SU31" s="1"/>
  <c r="SQ32"/>
  <c r="SR32"/>
  <c r="ST32" s="1"/>
  <c r="SU32" s="1"/>
  <c r="SQ10" i="56"/>
  <c r="SR10"/>
  <c r="ST10" s="1"/>
  <c r="SU10" s="1"/>
  <c r="SQ11"/>
  <c r="SR11"/>
  <c r="ST11" s="1"/>
  <c r="SU11" s="1"/>
  <c r="SQ12"/>
  <c r="SR12"/>
  <c r="ST12" s="1"/>
  <c r="SU12" s="1"/>
  <c r="SQ13"/>
  <c r="SR13"/>
  <c r="ST13" s="1"/>
  <c r="SU13" s="1"/>
  <c r="SQ14"/>
  <c r="SR14"/>
  <c r="ST14" s="1"/>
  <c r="SU14" s="1"/>
  <c r="SQ15"/>
  <c r="SR15"/>
  <c r="SS15" s="1"/>
  <c r="SQ16"/>
  <c r="SR16"/>
  <c r="ST16" s="1"/>
  <c r="SU16" s="1"/>
  <c r="SQ17"/>
  <c r="SR17"/>
  <c r="ST17" s="1"/>
  <c r="SU17" s="1"/>
  <c r="SQ18"/>
  <c r="SR18"/>
  <c r="ST18" s="1"/>
  <c r="SU18" s="1"/>
  <c r="SQ19"/>
  <c r="SR19"/>
  <c r="SS19" s="1"/>
  <c r="SQ20"/>
  <c r="SR20"/>
  <c r="ST20" s="1"/>
  <c r="SU20" s="1"/>
  <c r="SQ21"/>
  <c r="SR21"/>
  <c r="ST21" s="1"/>
  <c r="SU21" s="1"/>
  <c r="SQ22"/>
  <c r="SR22"/>
  <c r="ST22" s="1"/>
  <c r="SU22" s="1"/>
  <c r="SQ23"/>
  <c r="SR23"/>
  <c r="SS23" s="1"/>
  <c r="SQ24"/>
  <c r="SR24"/>
  <c r="ST24" s="1"/>
  <c r="SU24" s="1"/>
  <c r="SQ25"/>
  <c r="SR25"/>
  <c r="SS25" s="1"/>
  <c r="SQ26"/>
  <c r="SR26"/>
  <c r="ST26" s="1"/>
  <c r="SU26" s="1"/>
  <c r="SQ27"/>
  <c r="SR27"/>
  <c r="SS27" s="1"/>
  <c r="SQ28"/>
  <c r="SR28"/>
  <c r="ST28" s="1"/>
  <c r="SU28" s="1"/>
  <c r="SQ29"/>
  <c r="SR29"/>
  <c r="ST29" s="1"/>
  <c r="SU29" s="1"/>
  <c r="SQ30"/>
  <c r="SR30"/>
  <c r="ST30" s="1"/>
  <c r="SU30" s="1"/>
  <c r="SQ31"/>
  <c r="SR31"/>
  <c r="ST31" s="1"/>
  <c r="SU31" s="1"/>
  <c r="SQ32"/>
  <c r="SR32"/>
  <c r="ST32" s="1"/>
  <c r="SU32" s="1"/>
  <c r="SQ44"/>
  <c r="SR44"/>
  <c r="SS44" s="1"/>
  <c r="SQ33"/>
  <c r="SR33"/>
  <c r="ST33" s="1"/>
  <c r="SU33" s="1"/>
  <c r="SQ34"/>
  <c r="SR34"/>
  <c r="ST34" s="1"/>
  <c r="SU34" s="1"/>
  <c r="SQ55"/>
  <c r="SR55"/>
  <c r="ST55" s="1"/>
  <c r="SU55" s="1"/>
  <c r="SQ10" i="55"/>
  <c r="SR10"/>
  <c r="ST10" s="1"/>
  <c r="SU10" s="1"/>
  <c r="SQ11"/>
  <c r="SR11"/>
  <c r="ST11" s="1"/>
  <c r="SU11" s="1"/>
  <c r="SQ12"/>
  <c r="SR12"/>
  <c r="ST12" s="1"/>
  <c r="SU12" s="1"/>
  <c r="SQ13"/>
  <c r="SR13"/>
  <c r="ST13" s="1"/>
  <c r="SU13" s="1"/>
  <c r="SQ14"/>
  <c r="SR14"/>
  <c r="ST14" s="1"/>
  <c r="SU14" s="1"/>
  <c r="SQ15"/>
  <c r="SR15"/>
  <c r="SS15" s="1"/>
  <c r="SQ16"/>
  <c r="SR16"/>
  <c r="ST16" s="1"/>
  <c r="SU16" s="1"/>
  <c r="SQ17"/>
  <c r="SR17"/>
  <c r="ST17" s="1"/>
  <c r="SU17" s="1"/>
  <c r="SQ18"/>
  <c r="SR18"/>
  <c r="ST18" s="1"/>
  <c r="SU18" s="1"/>
  <c r="SQ19"/>
  <c r="SR19"/>
  <c r="SS19" s="1"/>
  <c r="SQ20"/>
  <c r="SR20"/>
  <c r="ST20" s="1"/>
  <c r="SU20" s="1"/>
  <c r="SQ21"/>
  <c r="SR21"/>
  <c r="SS21" s="1"/>
  <c r="SQ22"/>
  <c r="SR22"/>
  <c r="ST22" s="1"/>
  <c r="SU22" s="1"/>
  <c r="SQ23"/>
  <c r="SR23"/>
  <c r="SS23" s="1"/>
  <c r="SQ24"/>
  <c r="SR24"/>
  <c r="ST24" s="1"/>
  <c r="SU24" s="1"/>
  <c r="SQ25"/>
  <c r="SR25"/>
  <c r="ST25" s="1"/>
  <c r="SU25" s="1"/>
  <c r="SQ26"/>
  <c r="SR26"/>
  <c r="ST26" s="1"/>
  <c r="SU26" s="1"/>
  <c r="SQ27"/>
  <c r="SR27"/>
  <c r="SS27" s="1"/>
  <c r="SQ28"/>
  <c r="SR28"/>
  <c r="ST28" s="1"/>
  <c r="SU28" s="1"/>
  <c r="SQ29"/>
  <c r="SR29"/>
  <c r="SQ30"/>
  <c r="SR30"/>
  <c r="ST30" s="1"/>
  <c r="SU30" s="1"/>
  <c r="SQ31"/>
  <c r="SR31"/>
  <c r="ST31" s="1"/>
  <c r="SU31" s="1"/>
  <c r="SQ9" i="54"/>
  <c r="SR9"/>
  <c r="ST9" s="1"/>
  <c r="SU9" s="1"/>
  <c r="SQ10"/>
  <c r="SR10"/>
  <c r="ST10" s="1"/>
  <c r="SU10" s="1"/>
  <c r="SQ11"/>
  <c r="SR11"/>
  <c r="ST11" s="1"/>
  <c r="SU11" s="1"/>
  <c r="SQ12"/>
  <c r="SR12"/>
  <c r="ST12" s="1"/>
  <c r="SU12" s="1"/>
  <c r="SQ13"/>
  <c r="SR13"/>
  <c r="ST13" s="1"/>
  <c r="SU13" s="1"/>
  <c r="SQ56"/>
  <c r="SR56"/>
  <c r="SS56" s="1"/>
  <c r="SQ14"/>
  <c r="SR14"/>
  <c r="ST14" s="1"/>
  <c r="SU14" s="1"/>
  <c r="SQ42"/>
  <c r="SR42"/>
  <c r="ST42" s="1"/>
  <c r="SU42" s="1"/>
  <c r="SQ15"/>
  <c r="SR15"/>
  <c r="ST15" s="1"/>
  <c r="SU15" s="1"/>
  <c r="SQ16"/>
  <c r="SR16"/>
  <c r="SS16" s="1"/>
  <c r="SQ17"/>
  <c r="SR17"/>
  <c r="ST17" s="1"/>
  <c r="SU17" s="1"/>
  <c r="SQ18"/>
  <c r="SR18"/>
  <c r="ST18" s="1"/>
  <c r="SU18" s="1"/>
  <c r="SQ19"/>
  <c r="SR19"/>
  <c r="ST19" s="1"/>
  <c r="SU19" s="1"/>
  <c r="SQ20"/>
  <c r="SR20"/>
  <c r="SS20" s="1"/>
  <c r="SQ21"/>
  <c r="SR21"/>
  <c r="ST21" s="1"/>
  <c r="SU21" s="1"/>
  <c r="SQ22"/>
  <c r="SR22"/>
  <c r="SS22" s="1"/>
  <c r="SQ23"/>
  <c r="SR23"/>
  <c r="ST23" s="1"/>
  <c r="SU23" s="1"/>
  <c r="SQ24"/>
  <c r="SR24"/>
  <c r="ST24" s="1"/>
  <c r="SU24" s="1"/>
  <c r="SQ25"/>
  <c r="SR25"/>
  <c r="ST25" s="1"/>
  <c r="SU25" s="1"/>
  <c r="SQ26"/>
  <c r="SR26"/>
  <c r="SS26" s="1"/>
  <c r="SQ27"/>
  <c r="SR27"/>
  <c r="ST27" s="1"/>
  <c r="SU27" s="1"/>
  <c r="SQ28"/>
  <c r="SR28"/>
  <c r="ST28" s="1"/>
  <c r="SU28" s="1"/>
  <c r="SQ29"/>
  <c r="SR29"/>
  <c r="ST29" s="1"/>
  <c r="SU29" s="1"/>
  <c r="SQ43"/>
  <c r="SR43"/>
  <c r="ST43" s="1"/>
  <c r="SU43" s="1"/>
  <c r="SQ30"/>
  <c r="SR30"/>
  <c r="ST30" s="1"/>
  <c r="SU30" s="1"/>
  <c r="SQ31"/>
  <c r="SR31"/>
  <c r="SS31" s="1"/>
  <c r="SQ32"/>
  <c r="SR32"/>
  <c r="ST32" s="1"/>
  <c r="SU32" s="1"/>
  <c r="RU3"/>
  <c r="RU4"/>
  <c r="RU5"/>
  <c r="RU6"/>
  <c r="RU7"/>
  <c r="RU8"/>
  <c r="RU9"/>
  <c r="RU10"/>
  <c r="RU11"/>
  <c r="RU12"/>
  <c r="RU13"/>
  <c r="RU56"/>
  <c r="RU14"/>
  <c r="RU42"/>
  <c r="RU15"/>
  <c r="RU16"/>
  <c r="RU17"/>
  <c r="RU18"/>
  <c r="RU19"/>
  <c r="RU20"/>
  <c r="RU21"/>
  <c r="RU22"/>
  <c r="RU23"/>
  <c r="RU24"/>
  <c r="RU25"/>
  <c r="RU26"/>
  <c r="RU27"/>
  <c r="RU28"/>
  <c r="RU29"/>
  <c r="RU43"/>
  <c r="RU30"/>
  <c r="RU31"/>
  <c r="RU32"/>
  <c r="RU2"/>
  <c r="RU3" i="55"/>
  <c r="RU4"/>
  <c r="RU5"/>
  <c r="RU6"/>
  <c r="RU7"/>
  <c r="RU8"/>
  <c r="RU9"/>
  <c r="RU10"/>
  <c r="RU11"/>
  <c r="RU12"/>
  <c r="RU13"/>
  <c r="RU14"/>
  <c r="RU15"/>
  <c r="RU16"/>
  <c r="RU17"/>
  <c r="RU18"/>
  <c r="RU19"/>
  <c r="RU20"/>
  <c r="RU21"/>
  <c r="RU22"/>
  <c r="RU23"/>
  <c r="RU24"/>
  <c r="RU25"/>
  <c r="RU26"/>
  <c r="RU27"/>
  <c r="RU28"/>
  <c r="RU29"/>
  <c r="RU30"/>
  <c r="RU31"/>
  <c r="RU2"/>
  <c r="RU3" i="56"/>
  <c r="RU4"/>
  <c r="RU5"/>
  <c r="RU6"/>
  <c r="RU7"/>
  <c r="RU8"/>
  <c r="RU9"/>
  <c r="RU10"/>
  <c r="RU11"/>
  <c r="RU12"/>
  <c r="RU13"/>
  <c r="RU14"/>
  <c r="RU15"/>
  <c r="RU16"/>
  <c r="RU17"/>
  <c r="RU18"/>
  <c r="RU19"/>
  <c r="RU20"/>
  <c r="RU21"/>
  <c r="RU22"/>
  <c r="RU23"/>
  <c r="RU24"/>
  <c r="RU25"/>
  <c r="RU26"/>
  <c r="RU27"/>
  <c r="RU28"/>
  <c r="RU29"/>
  <c r="RU30"/>
  <c r="RU31"/>
  <c r="RU32"/>
  <c r="RU44"/>
  <c r="RU33"/>
  <c r="RU34"/>
  <c r="RU55"/>
  <c r="RU2"/>
  <c r="RU3" i="57"/>
  <c r="RU4"/>
  <c r="RU5"/>
  <c r="RU6"/>
  <c r="RU7"/>
  <c r="RU8"/>
  <c r="RU9"/>
  <c r="RU10"/>
  <c r="RU58"/>
  <c r="RU11"/>
  <c r="RU12"/>
  <c r="RU13"/>
  <c r="RU14"/>
  <c r="RU15"/>
  <c r="RU16"/>
  <c r="RU17"/>
  <c r="RU18"/>
  <c r="RU19"/>
  <c r="RU43"/>
  <c r="RU20"/>
  <c r="RU21"/>
  <c r="RU22"/>
  <c r="RU23"/>
  <c r="RU24"/>
  <c r="RU25"/>
  <c r="RU26"/>
  <c r="RU59"/>
  <c r="RU27"/>
  <c r="RU28"/>
  <c r="RU29"/>
  <c r="RU30"/>
  <c r="RU31"/>
  <c r="RU32"/>
  <c r="RU2"/>
  <c r="RU3" i="58"/>
  <c r="RU4"/>
  <c r="RU5"/>
  <c r="RU6"/>
  <c r="RU7"/>
  <c r="RU8"/>
  <c r="RU9"/>
  <c r="RU10"/>
  <c r="RU11"/>
  <c r="RU12"/>
  <c r="RU13"/>
  <c r="RU14"/>
  <c r="RU15"/>
  <c r="RU16"/>
  <c r="RU17"/>
  <c r="RU18"/>
  <c r="RU19"/>
  <c r="RU61"/>
  <c r="RU20"/>
  <c r="RU21"/>
  <c r="RU22"/>
  <c r="RU23"/>
  <c r="RU24"/>
  <c r="RU25"/>
  <c r="RU26"/>
  <c r="RU27"/>
  <c r="RU62"/>
  <c r="RU63"/>
  <c r="RU28"/>
  <c r="RU64"/>
  <c r="RU29"/>
  <c r="RU65"/>
  <c r="RU2"/>
  <c r="RU3" i="53"/>
  <c r="RU4"/>
  <c r="RU5"/>
  <c r="RU6"/>
  <c r="RU7"/>
  <c r="RU8"/>
  <c r="RU9"/>
  <c r="RU10"/>
  <c r="RU11"/>
  <c r="RU12"/>
  <c r="RU13"/>
  <c r="RU14"/>
  <c r="RU15"/>
  <c r="RU16"/>
  <c r="RU17"/>
  <c r="RU18"/>
  <c r="RU19"/>
  <c r="RU20"/>
  <c r="RU21"/>
  <c r="RU22"/>
  <c r="RU23"/>
  <c r="RU24"/>
  <c r="RU25"/>
  <c r="RU26"/>
  <c r="RU27"/>
  <c r="RU28"/>
  <c r="RU29"/>
  <c r="RU30"/>
  <c r="RU31"/>
  <c r="RU32"/>
  <c r="RU33"/>
  <c r="RU34"/>
  <c r="RU35"/>
  <c r="RU36"/>
  <c r="RU37"/>
  <c r="RU38"/>
  <c r="RU39"/>
  <c r="RU40"/>
  <c r="RU57"/>
  <c r="RU41"/>
  <c r="RU42"/>
  <c r="RU2"/>
  <c r="SQ10"/>
  <c r="SR10"/>
  <c r="SQ11"/>
  <c r="SR11"/>
  <c r="ST11" s="1"/>
  <c r="SU11" s="1"/>
  <c r="SQ12"/>
  <c r="SR12"/>
  <c r="ST12" s="1"/>
  <c r="SU12" s="1"/>
  <c r="SQ13"/>
  <c r="SR13"/>
  <c r="ST13" s="1"/>
  <c r="SU13" s="1"/>
  <c r="SQ14"/>
  <c r="SR14"/>
  <c r="ST14" s="1"/>
  <c r="SU14" s="1"/>
  <c r="SQ15"/>
  <c r="SR15"/>
  <c r="ST15" s="1"/>
  <c r="SU15" s="1"/>
  <c r="SQ16"/>
  <c r="SR16"/>
  <c r="ST16" s="1"/>
  <c r="SU16" s="1"/>
  <c r="SQ17"/>
  <c r="SR17"/>
  <c r="ST17" s="1"/>
  <c r="SU17" s="1"/>
  <c r="SQ18"/>
  <c r="SR18"/>
  <c r="ST18" s="1"/>
  <c r="SU18" s="1"/>
  <c r="SQ19"/>
  <c r="SR19"/>
  <c r="ST19" s="1"/>
  <c r="SU19" s="1"/>
  <c r="SQ20"/>
  <c r="SR20"/>
  <c r="ST20" s="1"/>
  <c r="SU20" s="1"/>
  <c r="SQ21"/>
  <c r="SR21"/>
  <c r="ST21" s="1"/>
  <c r="SU21" s="1"/>
  <c r="SQ22"/>
  <c r="SR22"/>
  <c r="ST22" s="1"/>
  <c r="SU22" s="1"/>
  <c r="SQ23"/>
  <c r="SR23"/>
  <c r="ST23" s="1"/>
  <c r="SU23" s="1"/>
  <c r="SQ24"/>
  <c r="SR24"/>
  <c r="ST24" s="1"/>
  <c r="SU24" s="1"/>
  <c r="SQ25"/>
  <c r="SR25"/>
  <c r="ST25" s="1"/>
  <c r="SU25" s="1"/>
  <c r="SQ26"/>
  <c r="SR26"/>
  <c r="ST26" s="1"/>
  <c r="SU26" s="1"/>
  <c r="SQ27"/>
  <c r="SR27"/>
  <c r="ST27" s="1"/>
  <c r="SU27" s="1"/>
  <c r="SQ28"/>
  <c r="SR28"/>
  <c r="ST28" s="1"/>
  <c r="SU28" s="1"/>
  <c r="SQ29"/>
  <c r="SR29"/>
  <c r="ST29" s="1"/>
  <c r="SU29" s="1"/>
  <c r="SQ30"/>
  <c r="SR30"/>
  <c r="ST30" s="1"/>
  <c r="SU30" s="1"/>
  <c r="SQ31"/>
  <c r="SR31"/>
  <c r="ST31" s="1"/>
  <c r="SU31" s="1"/>
  <c r="BC32" i="69" s="1"/>
  <c r="SQ32" i="53"/>
  <c r="SR32"/>
  <c r="ST32" s="1"/>
  <c r="SU32" s="1"/>
  <c r="SQ33"/>
  <c r="SR33"/>
  <c r="ST33" s="1"/>
  <c r="SU33" s="1"/>
  <c r="SQ34"/>
  <c r="SR34"/>
  <c r="ST34" s="1"/>
  <c r="SU34" s="1"/>
  <c r="SQ35"/>
  <c r="SR35"/>
  <c r="ST35" s="1"/>
  <c r="SU35" s="1"/>
  <c r="SQ36"/>
  <c r="SR36"/>
  <c r="ST36" s="1"/>
  <c r="SU36" s="1"/>
  <c r="SQ37"/>
  <c r="SR37"/>
  <c r="ST37" s="1"/>
  <c r="SU37" s="1"/>
  <c r="SQ38"/>
  <c r="SR38"/>
  <c r="ST38" s="1"/>
  <c r="SU38" s="1"/>
  <c r="SQ39"/>
  <c r="SR39"/>
  <c r="ST39" s="1"/>
  <c r="SU39" s="1"/>
  <c r="SQ40"/>
  <c r="SR40"/>
  <c r="ST40" s="1"/>
  <c r="SU40" s="1"/>
  <c r="SQ57"/>
  <c r="SR57"/>
  <c r="ST57" s="1"/>
  <c r="SU57" s="1"/>
  <c r="SQ41"/>
  <c r="SR41"/>
  <c r="ST41" s="1"/>
  <c r="SU41" s="1"/>
  <c r="BC43" i="69" s="1"/>
  <c r="SQ42" i="53"/>
  <c r="SR42"/>
  <c r="SS42" s="1"/>
  <c r="PF57" i="57"/>
  <c r="PG57" s="1"/>
  <c r="PE57"/>
  <c r="RP28" i="58"/>
  <c r="SQ10"/>
  <c r="SR10"/>
  <c r="ST10" s="1"/>
  <c r="SU10" s="1"/>
  <c r="SQ11"/>
  <c r="SR11"/>
  <c r="SS11" s="1"/>
  <c r="SQ12"/>
  <c r="SR12"/>
  <c r="ST12" s="1"/>
  <c r="SU12" s="1"/>
  <c r="SQ13"/>
  <c r="SR13"/>
  <c r="ST13" s="1"/>
  <c r="SU13" s="1"/>
  <c r="SQ14"/>
  <c r="SR14"/>
  <c r="ST14" s="1"/>
  <c r="SU14" s="1"/>
  <c r="SQ15"/>
  <c r="SR15"/>
  <c r="ST15" s="1"/>
  <c r="SU15" s="1"/>
  <c r="SQ16"/>
  <c r="SR16"/>
  <c r="ST16" s="1"/>
  <c r="SU16" s="1"/>
  <c r="SQ17"/>
  <c r="SR17"/>
  <c r="ST17" s="1"/>
  <c r="SU17" s="1"/>
  <c r="SQ18"/>
  <c r="SR18"/>
  <c r="ST18" s="1"/>
  <c r="SU18" s="1"/>
  <c r="SQ19"/>
  <c r="SR19"/>
  <c r="SS19" s="1"/>
  <c r="SQ61"/>
  <c r="SR61"/>
  <c r="ST61" s="1"/>
  <c r="SU61" s="1"/>
  <c r="SQ20"/>
  <c r="SR20"/>
  <c r="ST20" s="1"/>
  <c r="SU20" s="1"/>
  <c r="SQ21"/>
  <c r="SR21"/>
  <c r="ST21" s="1"/>
  <c r="SU21" s="1"/>
  <c r="SQ22"/>
  <c r="SR22"/>
  <c r="ST22" s="1"/>
  <c r="SU22" s="1"/>
  <c r="SQ23"/>
  <c r="SR23"/>
  <c r="ST23" s="1"/>
  <c r="SU23" s="1"/>
  <c r="SQ24"/>
  <c r="SR24"/>
  <c r="ST24" s="1"/>
  <c r="SU24" s="1"/>
  <c r="SQ25"/>
  <c r="SR25"/>
  <c r="ST25" s="1"/>
  <c r="SU25" s="1"/>
  <c r="SS26"/>
  <c r="ST26"/>
  <c r="SU26" s="1"/>
  <c r="SQ27"/>
  <c r="SR27"/>
  <c r="ST27" s="1"/>
  <c r="SU27" s="1"/>
  <c r="SQ62"/>
  <c r="SR62"/>
  <c r="ST62" s="1"/>
  <c r="SU62" s="1"/>
  <c r="SQ63"/>
  <c r="SR63"/>
  <c r="ST63" s="1"/>
  <c r="SU63" s="1"/>
  <c r="SQ28"/>
  <c r="SR28"/>
  <c r="ST28" s="1"/>
  <c r="SU28" s="1"/>
  <c r="SQ29"/>
  <c r="SR29"/>
  <c r="ST29" s="1"/>
  <c r="SU29" s="1"/>
  <c r="SQ64"/>
  <c r="SR64"/>
  <c r="ST64" s="1"/>
  <c r="SU64" s="1"/>
  <c r="SQ65"/>
  <c r="SR65"/>
  <c r="ST65" s="1"/>
  <c r="SU65" s="1"/>
  <c r="AB26"/>
  <c r="AC26" s="1"/>
  <c r="Y27"/>
  <c r="Z27"/>
  <c r="Y62"/>
  <c r="Z62"/>
  <c r="AB62" s="1"/>
  <c r="AC62" s="1"/>
  <c r="Y63"/>
  <c r="Z63"/>
  <c r="AB63" s="1"/>
  <c r="AC63" s="1"/>
  <c r="RP3" i="54"/>
  <c r="RP4"/>
  <c r="RP5"/>
  <c r="RP6"/>
  <c r="RP7"/>
  <c r="RP8"/>
  <c r="RP41"/>
  <c r="RP9"/>
  <c r="RP10"/>
  <c r="RP11"/>
  <c r="RP12"/>
  <c r="RP13"/>
  <c r="RP56"/>
  <c r="RP14"/>
  <c r="RP42"/>
  <c r="RP40"/>
  <c r="RP15"/>
  <c r="RP16"/>
  <c r="RP17"/>
  <c r="RP18"/>
  <c r="RP19"/>
  <c r="RP20"/>
  <c r="RP21"/>
  <c r="RP22"/>
  <c r="RP23"/>
  <c r="RP24"/>
  <c r="RP25"/>
  <c r="RP26"/>
  <c r="RP27"/>
  <c r="RP28"/>
  <c r="RP29"/>
  <c r="RP43"/>
  <c r="RP30"/>
  <c r="RP31"/>
  <c r="RP32"/>
  <c r="RP2"/>
  <c r="RP3" i="55"/>
  <c r="RP4"/>
  <c r="RP5"/>
  <c r="RP6"/>
  <c r="RP7"/>
  <c r="RP8"/>
  <c r="RP9"/>
  <c r="RP10"/>
  <c r="RP11"/>
  <c r="RP12"/>
  <c r="RP13"/>
  <c r="RP14"/>
  <c r="RP15"/>
  <c r="RP16"/>
  <c r="RP17"/>
  <c r="RP18"/>
  <c r="RP19"/>
  <c r="RP20"/>
  <c r="RP21"/>
  <c r="RP22"/>
  <c r="RP23"/>
  <c r="RP24"/>
  <c r="RP25"/>
  <c r="RP26"/>
  <c r="RP27"/>
  <c r="RP28"/>
  <c r="RP29"/>
  <c r="RP30"/>
  <c r="RP31"/>
  <c r="RP2"/>
  <c r="RP3" i="56"/>
  <c r="RP4"/>
  <c r="RP5"/>
  <c r="RP6"/>
  <c r="RP7"/>
  <c r="RP8"/>
  <c r="RP9"/>
  <c r="RP10"/>
  <c r="RP11"/>
  <c r="RP12"/>
  <c r="RP13"/>
  <c r="RP14"/>
  <c r="RP43"/>
  <c r="RP15"/>
  <c r="RP16"/>
  <c r="RP17"/>
  <c r="RP18"/>
  <c r="RP19"/>
  <c r="RP20"/>
  <c r="RP21"/>
  <c r="RP22"/>
  <c r="RP23"/>
  <c r="RP24"/>
  <c r="RP25"/>
  <c r="RP26"/>
  <c r="RP27"/>
  <c r="RP28"/>
  <c r="RP29"/>
  <c r="RP30"/>
  <c r="RP31"/>
  <c r="RP32"/>
  <c r="RP44"/>
  <c r="RP33"/>
  <c r="RP34"/>
  <c r="RP55"/>
  <c r="RP2"/>
  <c r="RP3" i="57"/>
  <c r="RP4"/>
  <c r="RP5"/>
  <c r="RP6"/>
  <c r="RP7"/>
  <c r="RP8"/>
  <c r="RP9"/>
  <c r="RP10"/>
  <c r="RP58"/>
  <c r="RP11"/>
  <c r="RP12"/>
  <c r="RP13"/>
  <c r="RP14"/>
  <c r="RP15"/>
  <c r="RP16"/>
  <c r="RP17"/>
  <c r="RP18"/>
  <c r="RP19"/>
  <c r="RP43"/>
  <c r="RP20"/>
  <c r="RP21"/>
  <c r="RP22"/>
  <c r="RP23"/>
  <c r="RP24"/>
  <c r="RP25"/>
  <c r="RP26"/>
  <c r="RP59"/>
  <c r="RP27"/>
  <c r="RP28"/>
  <c r="RP29"/>
  <c r="RP30"/>
  <c r="RP31"/>
  <c r="RP32"/>
  <c r="RP2"/>
  <c r="RP3" i="53"/>
  <c r="RP4"/>
  <c r="RP5"/>
  <c r="RP6"/>
  <c r="RP7"/>
  <c r="RP8"/>
  <c r="RP9"/>
  <c r="RP10"/>
  <c r="RP11"/>
  <c r="RP12"/>
  <c r="RP13"/>
  <c r="RP14"/>
  <c r="RP15"/>
  <c r="RP16"/>
  <c r="RP17"/>
  <c r="RP18"/>
  <c r="RP19"/>
  <c r="RP20"/>
  <c r="RP21"/>
  <c r="RP22"/>
  <c r="RP23"/>
  <c r="RP24"/>
  <c r="RP25"/>
  <c r="RP26"/>
  <c r="RP27"/>
  <c r="RP28"/>
  <c r="RP29"/>
  <c r="RP30"/>
  <c r="RP31"/>
  <c r="RP32"/>
  <c r="RP33"/>
  <c r="RP34"/>
  <c r="RP35"/>
  <c r="RP36"/>
  <c r="RP37"/>
  <c r="RP38"/>
  <c r="RP39"/>
  <c r="RP40"/>
  <c r="RP57"/>
  <c r="RP41"/>
  <c r="RP42"/>
  <c r="RP2"/>
  <c r="RP10" i="58"/>
  <c r="RP11"/>
  <c r="RP12"/>
  <c r="RP13"/>
  <c r="RP14"/>
  <c r="RP15"/>
  <c r="RP16"/>
  <c r="RP17"/>
  <c r="RP18"/>
  <c r="RP19"/>
  <c r="RP61"/>
  <c r="RP20"/>
  <c r="RP21"/>
  <c r="RP22"/>
  <c r="RP23"/>
  <c r="RP24"/>
  <c r="RP25"/>
  <c r="RP26"/>
  <c r="RP27"/>
  <c r="RP62"/>
  <c r="RP63"/>
  <c r="RP29"/>
  <c r="RP64"/>
  <c r="RP65"/>
  <c r="RP3"/>
  <c r="RP4"/>
  <c r="RP5"/>
  <c r="RP6"/>
  <c r="RP7"/>
  <c r="RP8"/>
  <c r="RP9"/>
  <c r="RP2"/>
  <c r="RH10"/>
  <c r="RI10"/>
  <c r="RK10" s="1"/>
  <c r="RL10" s="1"/>
  <c r="RH11"/>
  <c r="RI11"/>
  <c r="RK11" s="1"/>
  <c r="RL11" s="1"/>
  <c r="RH12"/>
  <c r="RI12"/>
  <c r="RK12" s="1"/>
  <c r="RL12" s="1"/>
  <c r="RH13"/>
  <c r="RI13"/>
  <c r="RK13" s="1"/>
  <c r="RL13" s="1"/>
  <c r="RH14"/>
  <c r="RI14"/>
  <c r="RK14" s="1"/>
  <c r="RL14" s="1"/>
  <c r="RH15"/>
  <c r="RI15"/>
  <c r="RK15" s="1"/>
  <c r="RL15" s="1"/>
  <c r="RH16"/>
  <c r="RI16"/>
  <c r="RK16" s="1"/>
  <c r="RL16" s="1"/>
  <c r="RH17"/>
  <c r="RI17"/>
  <c r="RK17" s="1"/>
  <c r="RL17" s="1"/>
  <c r="RH18"/>
  <c r="RI18"/>
  <c r="RK18" s="1"/>
  <c r="RL18" s="1"/>
  <c r="RH19"/>
  <c r="RI19"/>
  <c r="RK19" s="1"/>
  <c r="RL19" s="1"/>
  <c r="RH61"/>
  <c r="RI61"/>
  <c r="RK61" s="1"/>
  <c r="RL61" s="1"/>
  <c r="RH20"/>
  <c r="RI20"/>
  <c r="RK20" s="1"/>
  <c r="RL20" s="1"/>
  <c r="RH21"/>
  <c r="RI21"/>
  <c r="RK21" s="1"/>
  <c r="RL21" s="1"/>
  <c r="RH22"/>
  <c r="RI22"/>
  <c r="RJ22" s="1"/>
  <c r="RH23"/>
  <c r="RI23"/>
  <c r="RK23" s="1"/>
  <c r="RL23" s="1"/>
  <c r="RH24"/>
  <c r="RI24"/>
  <c r="RK24" s="1"/>
  <c r="RL24" s="1"/>
  <c r="RH25"/>
  <c r="RI25"/>
  <c r="RK25" s="1"/>
  <c r="RL25" s="1"/>
  <c r="RH26"/>
  <c r="RI26"/>
  <c r="RJ26" s="1"/>
  <c r="RH27"/>
  <c r="RI27"/>
  <c r="RK27" s="1"/>
  <c r="RL27" s="1"/>
  <c r="RH62"/>
  <c r="RI62"/>
  <c r="RK62" s="1"/>
  <c r="RL62" s="1"/>
  <c r="RH63"/>
  <c r="RI63"/>
  <c r="RK63" s="1"/>
  <c r="RL63" s="1"/>
  <c r="RH28"/>
  <c r="RI28"/>
  <c r="RK28" s="1"/>
  <c r="RL28" s="1"/>
  <c r="RH29"/>
  <c r="RI29"/>
  <c r="RK29" s="1"/>
  <c r="RL29" s="1"/>
  <c r="RH64"/>
  <c r="RI64"/>
  <c r="RK64" s="1"/>
  <c r="RL64" s="1"/>
  <c r="RH65"/>
  <c r="RI65"/>
  <c r="RK65" s="1"/>
  <c r="RL65" s="1"/>
  <c r="RH10" i="57"/>
  <c r="RI10"/>
  <c r="RK10" s="1"/>
  <c r="RL10" s="1"/>
  <c r="RH58"/>
  <c r="RI58"/>
  <c r="RK58" s="1"/>
  <c r="RL58" s="1"/>
  <c r="RH11"/>
  <c r="RI11"/>
  <c r="RK11" s="1"/>
  <c r="RL11" s="1"/>
  <c r="RH12"/>
  <c r="RI12"/>
  <c r="RK12" s="1"/>
  <c r="RL12" s="1"/>
  <c r="RH13"/>
  <c r="RI13"/>
  <c r="RK13" s="1"/>
  <c r="RL13" s="1"/>
  <c r="RH14"/>
  <c r="RI14"/>
  <c r="RJ14" s="1"/>
  <c r="RH15"/>
  <c r="RI15"/>
  <c r="RK15" s="1"/>
  <c r="RL15" s="1"/>
  <c r="RH16"/>
  <c r="RI16"/>
  <c r="RK16" s="1"/>
  <c r="RL16" s="1"/>
  <c r="RH17"/>
  <c r="RI17"/>
  <c r="RK17" s="1"/>
  <c r="RL17" s="1"/>
  <c r="RH18"/>
  <c r="RI18"/>
  <c r="RK18" s="1"/>
  <c r="RL18" s="1"/>
  <c r="RH19"/>
  <c r="RI19"/>
  <c r="RK19" s="1"/>
  <c r="RL19" s="1"/>
  <c r="RH43"/>
  <c r="RI43"/>
  <c r="RK43" s="1"/>
  <c r="RL43" s="1"/>
  <c r="RH20"/>
  <c r="RI20"/>
  <c r="RK20" s="1"/>
  <c r="RL20" s="1"/>
  <c r="RH21"/>
  <c r="RI21"/>
  <c r="RK21" s="1"/>
  <c r="RL21" s="1"/>
  <c r="RH22"/>
  <c r="RI22"/>
  <c r="RK22" s="1"/>
  <c r="RL22" s="1"/>
  <c r="RH23"/>
  <c r="RI23"/>
  <c r="RK23" s="1"/>
  <c r="RL23" s="1"/>
  <c r="RH24"/>
  <c r="RI24"/>
  <c r="RK24" s="1"/>
  <c r="RL24" s="1"/>
  <c r="RH25"/>
  <c r="RI25"/>
  <c r="RK25" s="1"/>
  <c r="RL25" s="1"/>
  <c r="RH26"/>
  <c r="RI26"/>
  <c r="RK26" s="1"/>
  <c r="RL26" s="1"/>
  <c r="RH59"/>
  <c r="RI59"/>
  <c r="RK59" s="1"/>
  <c r="RL59" s="1"/>
  <c r="RH27"/>
  <c r="RI27"/>
  <c r="RK27" s="1"/>
  <c r="RL27" s="1"/>
  <c r="RH28"/>
  <c r="RI28"/>
  <c r="RK28" s="1"/>
  <c r="RL28" s="1"/>
  <c r="RH29"/>
  <c r="RI29"/>
  <c r="RK29" s="1"/>
  <c r="RL29" s="1"/>
  <c r="RH30"/>
  <c r="RI30"/>
  <c r="RK30" s="1"/>
  <c r="RL30" s="1"/>
  <c r="RH31"/>
  <c r="RI31"/>
  <c r="RK31" s="1"/>
  <c r="RL31" s="1"/>
  <c r="RH32"/>
  <c r="RI32"/>
  <c r="RK32" s="1"/>
  <c r="RL32" s="1"/>
  <c r="RH10" i="56"/>
  <c r="RI10"/>
  <c r="RK10" s="1"/>
  <c r="RL10" s="1"/>
  <c r="RH11"/>
  <c r="RI11"/>
  <c r="RK11" s="1"/>
  <c r="RL11" s="1"/>
  <c r="RH12"/>
  <c r="RI12"/>
  <c r="RK12" s="1"/>
  <c r="RL12" s="1"/>
  <c r="RH13"/>
  <c r="RI13"/>
  <c r="RK13" s="1"/>
  <c r="RL13" s="1"/>
  <c r="RH14"/>
  <c r="RI14"/>
  <c r="RK14" s="1"/>
  <c r="RL14" s="1"/>
  <c r="RH43"/>
  <c r="RI43"/>
  <c r="RK43" s="1"/>
  <c r="RL43" s="1"/>
  <c r="RM43" s="1"/>
  <c r="RH15"/>
  <c r="RI15"/>
  <c r="RK15" s="1"/>
  <c r="RL15" s="1"/>
  <c r="RH16"/>
  <c r="RI16"/>
  <c r="RK16" s="1"/>
  <c r="RL16" s="1"/>
  <c r="RH17"/>
  <c r="RI17"/>
  <c r="RK17" s="1"/>
  <c r="RL17" s="1"/>
  <c r="RH18"/>
  <c r="RI18"/>
  <c r="RK18" s="1"/>
  <c r="RL18" s="1"/>
  <c r="RH19"/>
  <c r="RI19"/>
  <c r="RK19" s="1"/>
  <c r="RL19" s="1"/>
  <c r="RH20"/>
  <c r="RI20"/>
  <c r="RK20" s="1"/>
  <c r="RL20" s="1"/>
  <c r="RH21"/>
  <c r="RI21"/>
  <c r="RK21" s="1"/>
  <c r="RL21" s="1"/>
  <c r="RH22"/>
  <c r="RI22"/>
  <c r="RK22" s="1"/>
  <c r="RL22" s="1"/>
  <c r="RH23"/>
  <c r="RI23"/>
  <c r="RK23" s="1"/>
  <c r="RL23" s="1"/>
  <c r="RH24"/>
  <c r="RI24"/>
  <c r="RK24" s="1"/>
  <c r="RL24" s="1"/>
  <c r="RH25"/>
  <c r="RI25"/>
  <c r="RK25" s="1"/>
  <c r="RL25" s="1"/>
  <c r="RH26"/>
  <c r="RI26"/>
  <c r="RK26" s="1"/>
  <c r="RL26" s="1"/>
  <c r="RH27"/>
  <c r="RI27"/>
  <c r="RK27" s="1"/>
  <c r="RL27" s="1"/>
  <c r="RH28"/>
  <c r="RI28"/>
  <c r="RJ28" s="1"/>
  <c r="RH29"/>
  <c r="RI29"/>
  <c r="RK29" s="1"/>
  <c r="RL29" s="1"/>
  <c r="RH30"/>
  <c r="RI30"/>
  <c r="RJ30" s="1"/>
  <c r="RH31"/>
  <c r="RI31"/>
  <c r="RK31" s="1"/>
  <c r="RL31" s="1"/>
  <c r="RH32"/>
  <c r="RI32"/>
  <c r="RJ32" s="1"/>
  <c r="RH44"/>
  <c r="RI44"/>
  <c r="RK44" s="1"/>
  <c r="RL44" s="1"/>
  <c r="RH33"/>
  <c r="RI33"/>
  <c r="RJ33" s="1"/>
  <c r="RH34"/>
  <c r="RI34"/>
  <c r="RK34" s="1"/>
  <c r="RL34" s="1"/>
  <c r="RH55"/>
  <c r="RI55"/>
  <c r="RJ55" s="1"/>
  <c r="RH10" i="55"/>
  <c r="RI10"/>
  <c r="RK10" s="1"/>
  <c r="RL10" s="1"/>
  <c r="RH11"/>
  <c r="RI11"/>
  <c r="RK11" s="1"/>
  <c r="RL11" s="1"/>
  <c r="RH12"/>
  <c r="RI12"/>
  <c r="RK12" s="1"/>
  <c r="RL12" s="1"/>
  <c r="RH13"/>
  <c r="RI13"/>
  <c r="RK13" s="1"/>
  <c r="RL13" s="1"/>
  <c r="RH14"/>
  <c r="RI14"/>
  <c r="RK14" s="1"/>
  <c r="RL14" s="1"/>
  <c r="RH15"/>
  <c r="RI15"/>
  <c r="RJ15" s="1"/>
  <c r="RH16"/>
  <c r="RI16"/>
  <c r="RK16" s="1"/>
  <c r="RL16" s="1"/>
  <c r="RH17"/>
  <c r="RI17"/>
  <c r="RK17" s="1"/>
  <c r="RL17" s="1"/>
  <c r="RH18"/>
  <c r="RI18"/>
  <c r="RK18" s="1"/>
  <c r="RL18" s="1"/>
  <c r="RH19"/>
  <c r="RI19"/>
  <c r="RK19" s="1"/>
  <c r="RL19" s="1"/>
  <c r="RH20"/>
  <c r="RI20"/>
  <c r="RK20" s="1"/>
  <c r="RL20" s="1"/>
  <c r="RH21"/>
  <c r="RI21"/>
  <c r="RK21" s="1"/>
  <c r="RL21" s="1"/>
  <c r="RH22"/>
  <c r="RI22"/>
  <c r="RK22" s="1"/>
  <c r="RL22" s="1"/>
  <c r="RH23"/>
  <c r="RI23"/>
  <c r="RK23" s="1"/>
  <c r="RL23" s="1"/>
  <c r="RH24"/>
  <c r="RI24"/>
  <c r="RK24" s="1"/>
  <c r="RL24" s="1"/>
  <c r="RH25"/>
  <c r="RI25"/>
  <c r="RK25" s="1"/>
  <c r="RL25" s="1"/>
  <c r="RH26"/>
  <c r="RI26"/>
  <c r="RK26" s="1"/>
  <c r="RL26" s="1"/>
  <c r="RH27"/>
  <c r="RI27"/>
  <c r="RK27" s="1"/>
  <c r="RL27" s="1"/>
  <c r="RH28"/>
  <c r="RI28"/>
  <c r="RK28" s="1"/>
  <c r="RL28" s="1"/>
  <c r="RH29"/>
  <c r="RI29"/>
  <c r="RK29" s="1"/>
  <c r="RL29" s="1"/>
  <c r="RH30"/>
  <c r="RI30"/>
  <c r="RK30" s="1"/>
  <c r="RL30" s="1"/>
  <c r="RH31"/>
  <c r="RI31"/>
  <c r="RK31" s="1"/>
  <c r="RL31" s="1"/>
  <c r="RH9" i="54"/>
  <c r="RI9"/>
  <c r="RK9" s="1"/>
  <c r="RL9" s="1"/>
  <c r="RH10"/>
  <c r="RI10"/>
  <c r="RK10" s="1"/>
  <c r="RL10" s="1"/>
  <c r="RH11"/>
  <c r="RI11"/>
  <c r="RK11" s="1"/>
  <c r="RL11" s="1"/>
  <c r="RH12"/>
  <c r="RI12"/>
  <c r="RK12" s="1"/>
  <c r="RL12" s="1"/>
  <c r="RH13"/>
  <c r="RI13"/>
  <c r="RK13" s="1"/>
  <c r="RL13" s="1"/>
  <c r="RH56"/>
  <c r="RI56"/>
  <c r="RK56" s="1"/>
  <c r="RL56" s="1"/>
  <c r="RH14"/>
  <c r="RI14"/>
  <c r="RK14" s="1"/>
  <c r="RL14" s="1"/>
  <c r="RH42"/>
  <c r="RI42"/>
  <c r="RK42" s="1"/>
  <c r="RL42" s="1"/>
  <c r="RH40"/>
  <c r="RI40"/>
  <c r="RK40" s="1"/>
  <c r="RL40" s="1"/>
  <c r="RM40" s="1"/>
  <c r="RH15"/>
  <c r="RI15"/>
  <c r="RK15" s="1"/>
  <c r="RL15" s="1"/>
  <c r="RH16"/>
  <c r="RI16"/>
  <c r="RK16" s="1"/>
  <c r="RL16" s="1"/>
  <c r="RH17"/>
  <c r="RI17"/>
  <c r="RK17" s="1"/>
  <c r="RL17" s="1"/>
  <c r="RH18"/>
  <c r="RI18"/>
  <c r="RK18" s="1"/>
  <c r="RL18" s="1"/>
  <c r="RH19"/>
  <c r="RI19"/>
  <c r="RK19" s="1"/>
  <c r="RL19" s="1"/>
  <c r="RH20"/>
  <c r="RI20"/>
  <c r="RK20" s="1"/>
  <c r="RL20" s="1"/>
  <c r="RH21"/>
  <c r="RI21"/>
  <c r="RK21" s="1"/>
  <c r="RL21" s="1"/>
  <c r="RH22"/>
  <c r="RI22"/>
  <c r="RK22" s="1"/>
  <c r="RL22" s="1"/>
  <c r="RH23"/>
  <c r="RI23"/>
  <c r="RK23" s="1"/>
  <c r="RL23" s="1"/>
  <c r="RH24"/>
  <c r="RI24"/>
  <c r="RK24" s="1"/>
  <c r="RL24" s="1"/>
  <c r="RH25"/>
  <c r="RI25"/>
  <c r="RK25" s="1"/>
  <c r="RL25" s="1"/>
  <c r="RH26"/>
  <c r="RI26"/>
  <c r="RK26" s="1"/>
  <c r="RL26" s="1"/>
  <c r="RH27"/>
  <c r="RI27"/>
  <c r="RK27" s="1"/>
  <c r="RL27" s="1"/>
  <c r="RH28"/>
  <c r="RI28"/>
  <c r="RK28" s="1"/>
  <c r="RL28" s="1"/>
  <c r="RH29"/>
  <c r="RI29"/>
  <c r="RK29" s="1"/>
  <c r="RL29" s="1"/>
  <c r="RH43"/>
  <c r="RI43"/>
  <c r="RK43" s="1"/>
  <c r="RL43" s="1"/>
  <c r="RH30"/>
  <c r="RI30"/>
  <c r="RK30" s="1"/>
  <c r="RL30" s="1"/>
  <c r="RH31"/>
  <c r="RI31"/>
  <c r="RJ31" s="1"/>
  <c r="RH32"/>
  <c r="RI32"/>
  <c r="RK32" s="1"/>
  <c r="RL32" s="1"/>
  <c r="RH10" i="53"/>
  <c r="RI10"/>
  <c r="RK10" s="1"/>
  <c r="RL10" s="1"/>
  <c r="RH11"/>
  <c r="RI11"/>
  <c r="RK11" s="1"/>
  <c r="RL11" s="1"/>
  <c r="RH12"/>
  <c r="RI12"/>
  <c r="RJ12" s="1"/>
  <c r="RH13"/>
  <c r="RI13"/>
  <c r="RK13" s="1"/>
  <c r="RL13" s="1"/>
  <c r="RH14"/>
  <c r="RI14"/>
  <c r="RJ14" s="1"/>
  <c r="RH15"/>
  <c r="RI15"/>
  <c r="RK15" s="1"/>
  <c r="RL15" s="1"/>
  <c r="BA16" i="69" s="1"/>
  <c r="RH16" i="53"/>
  <c r="RI16"/>
  <c r="RJ16" s="1"/>
  <c r="RH17"/>
  <c r="RI17"/>
  <c r="RK17" s="1"/>
  <c r="RL17" s="1"/>
  <c r="RH18"/>
  <c r="RI18"/>
  <c r="RJ18" s="1"/>
  <c r="RH19"/>
  <c r="RI19"/>
  <c r="RK19" s="1"/>
  <c r="RL19" s="1"/>
  <c r="BA20" i="69" s="1"/>
  <c r="RH20" i="53"/>
  <c r="RI20"/>
  <c r="RJ20" s="1"/>
  <c r="RH21"/>
  <c r="RI21"/>
  <c r="RK21" s="1"/>
  <c r="RL21" s="1"/>
  <c r="RH22"/>
  <c r="RI22"/>
  <c r="RJ22" s="1"/>
  <c r="RH23"/>
  <c r="RI23"/>
  <c r="RK23" s="1"/>
  <c r="RL23" s="1"/>
  <c r="BA24" i="69" s="1"/>
  <c r="RH24" i="53"/>
  <c r="RI24"/>
  <c r="RJ24" s="1"/>
  <c r="RH25"/>
  <c r="RI25"/>
  <c r="RK25" s="1"/>
  <c r="RL25" s="1"/>
  <c r="RH26"/>
  <c r="RI26"/>
  <c r="RJ26" s="1"/>
  <c r="RH27"/>
  <c r="RI27"/>
  <c r="RK27" s="1"/>
  <c r="RL27" s="1"/>
  <c r="RH28"/>
  <c r="RI28"/>
  <c r="RJ28" s="1"/>
  <c r="RH29"/>
  <c r="RI29"/>
  <c r="RK29" s="1"/>
  <c r="RL29" s="1"/>
  <c r="RH30"/>
  <c r="RI30"/>
  <c r="RJ30" s="1"/>
  <c r="RH31"/>
  <c r="RI31"/>
  <c r="RK31" s="1"/>
  <c r="RL31" s="1"/>
  <c r="BA32" i="69" s="1"/>
  <c r="RH32" i="53"/>
  <c r="RI32"/>
  <c r="RJ32" s="1"/>
  <c r="RH33"/>
  <c r="RI33"/>
  <c r="RK33" s="1"/>
  <c r="RL33" s="1"/>
  <c r="RH34"/>
  <c r="RI34"/>
  <c r="RJ34" s="1"/>
  <c r="RH35"/>
  <c r="RI35"/>
  <c r="RK35" s="1"/>
  <c r="RL35" s="1"/>
  <c r="BA36" i="69" s="1"/>
  <c r="RH36" i="53"/>
  <c r="RI36"/>
  <c r="RJ36" s="1"/>
  <c r="RH37"/>
  <c r="RI37"/>
  <c r="RK37" s="1"/>
  <c r="RL37" s="1"/>
  <c r="RH38"/>
  <c r="RI38"/>
  <c r="RJ38" s="1"/>
  <c r="RH39"/>
  <c r="RI39"/>
  <c r="RK39" s="1"/>
  <c r="RL39" s="1"/>
  <c r="BA40" i="69" s="1"/>
  <c r="RH40" i="53"/>
  <c r="RI40"/>
  <c r="RJ40" s="1"/>
  <c r="RH57"/>
  <c r="RI57"/>
  <c r="RK57" s="1"/>
  <c r="RL57" s="1"/>
  <c r="RH41"/>
  <c r="RI41"/>
  <c r="RJ41" s="1"/>
  <c r="RH42"/>
  <c r="RI42"/>
  <c r="RK42" s="1"/>
  <c r="RL42" s="1"/>
  <c r="SF10"/>
  <c r="SG10"/>
  <c r="SI10" s="1"/>
  <c r="SJ10" s="1"/>
  <c r="SF11"/>
  <c r="SG11"/>
  <c r="SI11" s="1"/>
  <c r="SJ11" s="1"/>
  <c r="SF12"/>
  <c r="SG12"/>
  <c r="SI12" s="1"/>
  <c r="SJ12" s="1"/>
  <c r="SF13"/>
  <c r="SG13"/>
  <c r="SI13" s="1"/>
  <c r="SJ13" s="1"/>
  <c r="SF14"/>
  <c r="SG14"/>
  <c r="SI14" s="1"/>
  <c r="SJ14" s="1"/>
  <c r="SF15"/>
  <c r="SG15"/>
  <c r="SH15" s="1"/>
  <c r="SF16"/>
  <c r="SG16"/>
  <c r="SI16" s="1"/>
  <c r="SJ16" s="1"/>
  <c r="SF17"/>
  <c r="SG17"/>
  <c r="SI17" s="1"/>
  <c r="SJ17" s="1"/>
  <c r="SF18"/>
  <c r="SG18"/>
  <c r="SI18" s="1"/>
  <c r="SJ18" s="1"/>
  <c r="SF19"/>
  <c r="SG19"/>
  <c r="SH19" s="1"/>
  <c r="SF20"/>
  <c r="SG20"/>
  <c r="SI20" s="1"/>
  <c r="SJ20" s="1"/>
  <c r="SF21"/>
  <c r="SG21"/>
  <c r="SI21" s="1"/>
  <c r="SJ21" s="1"/>
  <c r="SF22"/>
  <c r="SG22"/>
  <c r="SI22" s="1"/>
  <c r="SJ22" s="1"/>
  <c r="SF23"/>
  <c r="SG23"/>
  <c r="SH23" s="1"/>
  <c r="SF24"/>
  <c r="SG24"/>
  <c r="SI24" s="1"/>
  <c r="SJ24" s="1"/>
  <c r="SF25"/>
  <c r="SG25"/>
  <c r="SI25" s="1"/>
  <c r="SJ25" s="1"/>
  <c r="SF26"/>
  <c r="SG26"/>
  <c r="SI26" s="1"/>
  <c r="SJ26" s="1"/>
  <c r="SF27"/>
  <c r="SG27"/>
  <c r="SH27" s="1"/>
  <c r="SF28"/>
  <c r="TB28" s="1"/>
  <c r="SG28"/>
  <c r="SF29"/>
  <c r="SG29"/>
  <c r="SI29" s="1"/>
  <c r="SJ29" s="1"/>
  <c r="SF30"/>
  <c r="TB30" s="1"/>
  <c r="SG30"/>
  <c r="SF31"/>
  <c r="TB31" s="1"/>
  <c r="SG31"/>
  <c r="SF32"/>
  <c r="SG32"/>
  <c r="SI32" s="1"/>
  <c r="SJ32" s="1"/>
  <c r="SF33"/>
  <c r="TB33" s="1"/>
  <c r="SG33"/>
  <c r="SF34"/>
  <c r="TB34" s="1"/>
  <c r="SG34"/>
  <c r="SF35"/>
  <c r="SG35"/>
  <c r="SH35" s="1"/>
  <c r="SF36"/>
  <c r="SG36"/>
  <c r="SI36" s="1"/>
  <c r="SJ36" s="1"/>
  <c r="SF37"/>
  <c r="TB37" s="1"/>
  <c r="SG37"/>
  <c r="SF38"/>
  <c r="TB38" s="1"/>
  <c r="SG38"/>
  <c r="SF39"/>
  <c r="TB39" s="1"/>
  <c r="SG39"/>
  <c r="SF40"/>
  <c r="TB40" s="1"/>
  <c r="SG40"/>
  <c r="SF57"/>
  <c r="SG57"/>
  <c r="SI57" s="1"/>
  <c r="SJ57" s="1"/>
  <c r="BB42" i="69" s="1"/>
  <c r="SF41" i="53"/>
  <c r="SG41"/>
  <c r="SI41" s="1"/>
  <c r="SJ41" s="1"/>
  <c r="SF42"/>
  <c r="TB42" s="1"/>
  <c r="SG42"/>
  <c r="SF56"/>
  <c r="SG56"/>
  <c r="SI56" s="1"/>
  <c r="SJ56" s="1"/>
  <c r="SK56" s="1"/>
  <c r="SF10" i="58"/>
  <c r="SG10"/>
  <c r="SF11"/>
  <c r="SG11"/>
  <c r="SI11" s="1"/>
  <c r="SJ11" s="1"/>
  <c r="SF12"/>
  <c r="SG12"/>
  <c r="SI12" s="1"/>
  <c r="SJ12" s="1"/>
  <c r="SF13"/>
  <c r="SG13"/>
  <c r="SF14"/>
  <c r="SG14"/>
  <c r="SF15"/>
  <c r="SG15"/>
  <c r="SF16"/>
  <c r="SG16"/>
  <c r="SF17"/>
  <c r="SG17"/>
  <c r="SI17" s="1"/>
  <c r="SJ17" s="1"/>
  <c r="SF18"/>
  <c r="SG18"/>
  <c r="SF19"/>
  <c r="SG19"/>
  <c r="SF61"/>
  <c r="SG61"/>
  <c r="SF20"/>
  <c r="SG20"/>
  <c r="SF21"/>
  <c r="SG21"/>
  <c r="SI21" s="1"/>
  <c r="SJ21" s="1"/>
  <c r="SF22"/>
  <c r="SG22"/>
  <c r="SH22" s="1"/>
  <c r="SF23"/>
  <c r="SG23"/>
  <c r="SF24"/>
  <c r="SG24"/>
  <c r="SF25"/>
  <c r="SG25"/>
  <c r="SF26"/>
  <c r="TB26" s="1"/>
  <c r="SG26"/>
  <c r="SF27"/>
  <c r="SG27"/>
  <c r="SF62"/>
  <c r="SG62"/>
  <c r="SF63"/>
  <c r="SG63"/>
  <c r="SF28"/>
  <c r="SG28"/>
  <c r="SF29"/>
  <c r="SG29"/>
  <c r="SF64"/>
  <c r="SG64"/>
  <c r="SF65"/>
  <c r="SG65"/>
  <c r="SF10" i="57"/>
  <c r="SG10"/>
  <c r="SF58"/>
  <c r="SG58"/>
  <c r="SF11"/>
  <c r="SG11"/>
  <c r="SI11" s="1"/>
  <c r="SJ11" s="1"/>
  <c r="SF12"/>
  <c r="SG12"/>
  <c r="SF13"/>
  <c r="SG13"/>
  <c r="SF14"/>
  <c r="SG14"/>
  <c r="SF15"/>
  <c r="SG15"/>
  <c r="SF16"/>
  <c r="SG16"/>
  <c r="SF17"/>
  <c r="SG17"/>
  <c r="SF18"/>
  <c r="SG18"/>
  <c r="SF19"/>
  <c r="SG19"/>
  <c r="SF43"/>
  <c r="SG43"/>
  <c r="SF20"/>
  <c r="SG20"/>
  <c r="SF21"/>
  <c r="SG21"/>
  <c r="SF22"/>
  <c r="SG22"/>
  <c r="SF23"/>
  <c r="SG23"/>
  <c r="SF24"/>
  <c r="SG24"/>
  <c r="SF25"/>
  <c r="SG25"/>
  <c r="SF26"/>
  <c r="SG26"/>
  <c r="SF59"/>
  <c r="SG59"/>
  <c r="SF27"/>
  <c r="SG27"/>
  <c r="SF28"/>
  <c r="SG28"/>
  <c r="SI28" s="1"/>
  <c r="SJ28" s="1"/>
  <c r="SF29"/>
  <c r="SG29"/>
  <c r="SF30"/>
  <c r="SG30"/>
  <c r="SI30" s="1"/>
  <c r="SJ30" s="1"/>
  <c r="SF31"/>
  <c r="SG31"/>
  <c r="SF32"/>
  <c r="SG32"/>
  <c r="SF10" i="56"/>
  <c r="SG10"/>
  <c r="SF11"/>
  <c r="SG11"/>
  <c r="SF12"/>
  <c r="SG12"/>
  <c r="SF13"/>
  <c r="SG13"/>
  <c r="SF14"/>
  <c r="SG14"/>
  <c r="SF43"/>
  <c r="SG43"/>
  <c r="SH43" s="1"/>
  <c r="SF15"/>
  <c r="SG15"/>
  <c r="SF16"/>
  <c r="SG16"/>
  <c r="SF17"/>
  <c r="SG17"/>
  <c r="SF18"/>
  <c r="SG18"/>
  <c r="SF19"/>
  <c r="SG19"/>
  <c r="SF20"/>
  <c r="SG20"/>
  <c r="SF21"/>
  <c r="SG21"/>
  <c r="SF22"/>
  <c r="SG22"/>
  <c r="SF23"/>
  <c r="SG23"/>
  <c r="SF24"/>
  <c r="SG24"/>
  <c r="SF25"/>
  <c r="SG25"/>
  <c r="SF26"/>
  <c r="SG26"/>
  <c r="SF27"/>
  <c r="SG27"/>
  <c r="SF28"/>
  <c r="SG28"/>
  <c r="SF29"/>
  <c r="SG29"/>
  <c r="SF30"/>
  <c r="SG30"/>
  <c r="SF31"/>
  <c r="SG31"/>
  <c r="SF32"/>
  <c r="SG32"/>
  <c r="SI32" s="1"/>
  <c r="SJ32" s="1"/>
  <c r="SF44"/>
  <c r="SG44"/>
  <c r="SF33"/>
  <c r="SG33"/>
  <c r="SI33" s="1"/>
  <c r="SJ33" s="1"/>
  <c r="SF34"/>
  <c r="SG34"/>
  <c r="SF55"/>
  <c r="SG55"/>
  <c r="SF10" i="55"/>
  <c r="TB10" s="1"/>
  <c r="SG10"/>
  <c r="SF11"/>
  <c r="SG11"/>
  <c r="SF12"/>
  <c r="SG12"/>
  <c r="SI12" s="1"/>
  <c r="SJ12" s="1"/>
  <c r="SF13"/>
  <c r="SG13"/>
  <c r="SF14"/>
  <c r="TB14" s="1"/>
  <c r="SG14"/>
  <c r="SF15"/>
  <c r="SG15"/>
  <c r="SH15" s="1"/>
  <c r="SF16"/>
  <c r="TB16" s="1"/>
  <c r="SG16"/>
  <c r="SF17"/>
  <c r="SG17"/>
  <c r="SF18"/>
  <c r="SG18"/>
  <c r="SI18" s="1"/>
  <c r="SJ18" s="1"/>
  <c r="SF19"/>
  <c r="SG19"/>
  <c r="SI19" s="1"/>
  <c r="SJ19" s="1"/>
  <c r="SF20"/>
  <c r="SG20"/>
  <c r="SI20" s="1"/>
  <c r="SJ20" s="1"/>
  <c r="SF21"/>
  <c r="SG21"/>
  <c r="SH21" s="1"/>
  <c r="SF22"/>
  <c r="SG22"/>
  <c r="SI22" s="1"/>
  <c r="SJ22" s="1"/>
  <c r="SF23"/>
  <c r="SG23"/>
  <c r="SI23" s="1"/>
  <c r="SJ23" s="1"/>
  <c r="SF24"/>
  <c r="SG24"/>
  <c r="SF25"/>
  <c r="SG25"/>
  <c r="SF26"/>
  <c r="SG26"/>
  <c r="SI26" s="1"/>
  <c r="SJ26" s="1"/>
  <c r="SF27"/>
  <c r="SG27"/>
  <c r="SH27" s="1"/>
  <c r="SF28"/>
  <c r="SG28"/>
  <c r="SI28" s="1"/>
  <c r="SJ28" s="1"/>
  <c r="SF29"/>
  <c r="SG29"/>
  <c r="SI29" s="1"/>
  <c r="SJ29" s="1"/>
  <c r="SF30"/>
  <c r="SG30"/>
  <c r="SF31"/>
  <c r="SG31"/>
  <c r="SF9" i="54"/>
  <c r="TB9" s="1"/>
  <c r="SG9"/>
  <c r="SF10"/>
  <c r="TB10" s="1"/>
  <c r="SG10"/>
  <c r="SF11"/>
  <c r="TB11" s="1"/>
  <c r="SG11"/>
  <c r="SF12"/>
  <c r="TB12" s="1"/>
  <c r="SG12"/>
  <c r="SF13"/>
  <c r="SG13"/>
  <c r="SI13" s="1"/>
  <c r="SJ13" s="1"/>
  <c r="SF56"/>
  <c r="SG56"/>
  <c r="SI56" s="1"/>
  <c r="SJ56" s="1"/>
  <c r="SF14"/>
  <c r="TB14" s="1"/>
  <c r="SG14"/>
  <c r="SF42"/>
  <c r="SG42"/>
  <c r="SI42" s="1"/>
  <c r="SJ42" s="1"/>
  <c r="SF40"/>
  <c r="SG40"/>
  <c r="SH40" s="1"/>
  <c r="SF15"/>
  <c r="SG15"/>
  <c r="SF16"/>
  <c r="SG16"/>
  <c r="SI16" s="1"/>
  <c r="SJ16" s="1"/>
  <c r="SF17"/>
  <c r="SG17"/>
  <c r="SF18"/>
  <c r="SG18"/>
  <c r="SH18" s="1"/>
  <c r="SF19"/>
  <c r="SG19"/>
  <c r="SF20"/>
  <c r="SG20"/>
  <c r="SF21"/>
  <c r="SG21"/>
  <c r="SF22"/>
  <c r="SG22"/>
  <c r="SI22" s="1"/>
  <c r="SJ22" s="1"/>
  <c r="SF23"/>
  <c r="SG23"/>
  <c r="SF24"/>
  <c r="SG24"/>
  <c r="SF25"/>
  <c r="SG25"/>
  <c r="SI25" s="1"/>
  <c r="SJ25" s="1"/>
  <c r="SF26"/>
  <c r="SG26"/>
  <c r="SF27"/>
  <c r="SG27"/>
  <c r="SF28"/>
  <c r="SG28"/>
  <c r="SF29"/>
  <c r="SG29"/>
  <c r="SF43"/>
  <c r="SG43"/>
  <c r="SI43" s="1"/>
  <c r="SJ43" s="1"/>
  <c r="SF30"/>
  <c r="SG30"/>
  <c r="SF31"/>
  <c r="SG31"/>
  <c r="SF32"/>
  <c r="SG32"/>
  <c r="SI32" s="1"/>
  <c r="SJ32" s="1"/>
  <c r="QB40" i="56"/>
  <c r="QC40" s="1"/>
  <c r="QA40"/>
  <c r="OU40"/>
  <c r="OV40" s="1"/>
  <c r="OT40"/>
  <c r="PQ40"/>
  <c r="PR40" s="1"/>
  <c r="PP40"/>
  <c r="QX40"/>
  <c r="QY40" s="1"/>
  <c r="QW40"/>
  <c r="QW41" i="57"/>
  <c r="QX41"/>
  <c r="QZ41" s="1"/>
  <c r="RA41" s="1"/>
  <c r="RB41" s="1"/>
  <c r="QW42"/>
  <c r="QX42"/>
  <c r="QY42" s="1"/>
  <c r="QX40"/>
  <c r="QY40" s="1"/>
  <c r="QW40"/>
  <c r="PF40" i="56"/>
  <c r="PG40" s="1"/>
  <c r="PE40"/>
  <c r="QA10" i="58"/>
  <c r="QB10"/>
  <c r="QD10" s="1"/>
  <c r="QE10" s="1"/>
  <c r="QA11"/>
  <c r="QB11"/>
  <c r="QC11" s="1"/>
  <c r="QA12"/>
  <c r="QB12"/>
  <c r="QD12" s="1"/>
  <c r="QE12" s="1"/>
  <c r="QA13"/>
  <c r="QB13"/>
  <c r="QD13" s="1"/>
  <c r="QE13" s="1"/>
  <c r="QA14"/>
  <c r="QB14"/>
  <c r="QD14" s="1"/>
  <c r="QE14" s="1"/>
  <c r="QA15"/>
  <c r="QB15"/>
  <c r="QD15" s="1"/>
  <c r="QE15" s="1"/>
  <c r="QA16"/>
  <c r="QB16"/>
  <c r="QD16" s="1"/>
  <c r="QE16" s="1"/>
  <c r="QA17"/>
  <c r="QB17"/>
  <c r="QC17" s="1"/>
  <c r="QA18"/>
  <c r="QB18"/>
  <c r="QD18" s="1"/>
  <c r="QE18" s="1"/>
  <c r="QA19"/>
  <c r="QB19"/>
  <c r="QD19" s="1"/>
  <c r="QE19" s="1"/>
  <c r="QA61"/>
  <c r="QB61"/>
  <c r="QD61" s="1"/>
  <c r="QE61" s="1"/>
  <c r="QA20"/>
  <c r="QB20"/>
  <c r="QD20" s="1"/>
  <c r="QE20" s="1"/>
  <c r="QA21"/>
  <c r="QB21"/>
  <c r="QD21" s="1"/>
  <c r="QE21" s="1"/>
  <c r="QA22"/>
  <c r="QB22"/>
  <c r="QD22" s="1"/>
  <c r="QE22" s="1"/>
  <c r="QA23"/>
  <c r="QB23"/>
  <c r="QD23" s="1"/>
  <c r="QE23" s="1"/>
  <c r="QA24"/>
  <c r="QB24"/>
  <c r="QC24" s="1"/>
  <c r="QA25"/>
  <c r="QB25"/>
  <c r="QD25" s="1"/>
  <c r="QE25" s="1"/>
  <c r="QC26"/>
  <c r="QA27"/>
  <c r="QB27"/>
  <c r="QD27" s="1"/>
  <c r="QE27" s="1"/>
  <c r="QA62"/>
  <c r="QB62"/>
  <c r="QD62" s="1"/>
  <c r="QE62" s="1"/>
  <c r="QA63"/>
  <c r="QB63"/>
  <c r="QD63" s="1"/>
  <c r="QE63" s="1"/>
  <c r="QA28"/>
  <c r="QB28"/>
  <c r="QD28" s="1"/>
  <c r="QE28" s="1"/>
  <c r="QA29"/>
  <c r="QB29"/>
  <c r="QD29" s="1"/>
  <c r="QE29" s="1"/>
  <c r="QA64"/>
  <c r="QB64"/>
  <c r="QD64" s="1"/>
  <c r="QE64" s="1"/>
  <c r="QA65"/>
  <c r="QB65"/>
  <c r="QD65" s="1"/>
  <c r="QE65" s="1"/>
  <c r="QA10" i="57"/>
  <c r="QB10"/>
  <c r="QD10" s="1"/>
  <c r="QE10" s="1"/>
  <c r="QA58"/>
  <c r="QB58"/>
  <c r="QD58" s="1"/>
  <c r="QE58" s="1"/>
  <c r="QA11"/>
  <c r="QB11"/>
  <c r="QD11" s="1"/>
  <c r="QE11" s="1"/>
  <c r="QA12"/>
  <c r="QB12"/>
  <c r="QD12" s="1"/>
  <c r="QE12" s="1"/>
  <c r="QA13"/>
  <c r="QB13"/>
  <c r="QD13" s="1"/>
  <c r="QE13" s="1"/>
  <c r="QA14"/>
  <c r="QB14"/>
  <c r="QD14" s="1"/>
  <c r="QE14" s="1"/>
  <c r="QA15"/>
  <c r="QB15"/>
  <c r="QD15" s="1"/>
  <c r="QE15" s="1"/>
  <c r="QA16"/>
  <c r="QB16"/>
  <c r="QD16" s="1"/>
  <c r="QE16" s="1"/>
  <c r="QA17"/>
  <c r="QB17"/>
  <c r="QD17" s="1"/>
  <c r="QE17" s="1"/>
  <c r="QA18"/>
  <c r="QB18"/>
  <c r="QD18" s="1"/>
  <c r="QE18" s="1"/>
  <c r="QA19"/>
  <c r="QB19"/>
  <c r="QD19" s="1"/>
  <c r="QE19" s="1"/>
  <c r="QA43"/>
  <c r="QB43"/>
  <c r="QD43" s="1"/>
  <c r="QE43" s="1"/>
  <c r="QA20"/>
  <c r="QB20"/>
  <c r="QD20" s="1"/>
  <c r="QE20" s="1"/>
  <c r="QA21"/>
  <c r="QB21"/>
  <c r="QC21" s="1"/>
  <c r="QA22"/>
  <c r="QB22"/>
  <c r="QD22" s="1"/>
  <c r="QE22" s="1"/>
  <c r="QA23"/>
  <c r="QB23"/>
  <c r="QD23" s="1"/>
  <c r="QE23" s="1"/>
  <c r="QA24"/>
  <c r="QB24"/>
  <c r="QD24" s="1"/>
  <c r="QE24" s="1"/>
  <c r="QA25"/>
  <c r="QB25"/>
  <c r="QD25" s="1"/>
  <c r="QE25" s="1"/>
  <c r="QA26"/>
  <c r="QB26"/>
  <c r="QD26" s="1"/>
  <c r="QE26" s="1"/>
  <c r="QA59"/>
  <c r="QB59"/>
  <c r="QD59" s="1"/>
  <c r="QE59" s="1"/>
  <c r="QA27"/>
  <c r="QB27"/>
  <c r="QD27" s="1"/>
  <c r="QE27" s="1"/>
  <c r="QA28"/>
  <c r="QB28"/>
  <c r="QC28" s="1"/>
  <c r="QA29"/>
  <c r="QB29"/>
  <c r="QD29" s="1"/>
  <c r="QE29" s="1"/>
  <c r="QA30"/>
  <c r="QB30"/>
  <c r="QD30" s="1"/>
  <c r="QE30" s="1"/>
  <c r="QA31"/>
  <c r="QB31"/>
  <c r="QD31" s="1"/>
  <c r="QE31" s="1"/>
  <c r="QA32"/>
  <c r="QB32"/>
  <c r="QC32" s="1"/>
  <c r="QA10" i="56"/>
  <c r="QB10"/>
  <c r="QD10" s="1"/>
  <c r="QE10" s="1"/>
  <c r="QA11"/>
  <c r="QB11"/>
  <c r="QD11" s="1"/>
  <c r="QE11" s="1"/>
  <c r="QA12"/>
  <c r="QB12"/>
  <c r="QD12" s="1"/>
  <c r="QE12" s="1"/>
  <c r="QA13"/>
  <c r="QB13"/>
  <c r="QD13" s="1"/>
  <c r="QE13" s="1"/>
  <c r="QA14"/>
  <c r="QB14"/>
  <c r="QD14" s="1"/>
  <c r="QE14" s="1"/>
  <c r="QA43"/>
  <c r="QB43"/>
  <c r="QD43" s="1"/>
  <c r="QE43" s="1"/>
  <c r="QF43" s="1"/>
  <c r="QA15"/>
  <c r="QB15"/>
  <c r="QD15" s="1"/>
  <c r="QE15" s="1"/>
  <c r="QA16"/>
  <c r="QB16"/>
  <c r="QD16" s="1"/>
  <c r="QE16" s="1"/>
  <c r="QA17"/>
  <c r="QB17"/>
  <c r="QD17" s="1"/>
  <c r="QE17" s="1"/>
  <c r="QA18"/>
  <c r="QB18"/>
  <c r="QD18" s="1"/>
  <c r="QE18" s="1"/>
  <c r="QA19"/>
  <c r="QB19"/>
  <c r="QD19" s="1"/>
  <c r="QE19" s="1"/>
  <c r="QA20"/>
  <c r="QB20"/>
  <c r="QD20" s="1"/>
  <c r="QE20" s="1"/>
  <c r="QA21"/>
  <c r="QB21"/>
  <c r="QD21" s="1"/>
  <c r="QE21" s="1"/>
  <c r="QA22"/>
  <c r="QB22"/>
  <c r="QC22" s="1"/>
  <c r="QA23"/>
  <c r="QB23"/>
  <c r="QD23" s="1"/>
  <c r="QE23" s="1"/>
  <c r="QA24"/>
  <c r="QB24"/>
  <c r="QD24" s="1"/>
  <c r="QE24" s="1"/>
  <c r="QA25"/>
  <c r="QB25"/>
  <c r="QD25" s="1"/>
  <c r="QE25" s="1"/>
  <c r="QA26"/>
  <c r="QB26"/>
  <c r="QD26" s="1"/>
  <c r="QE26" s="1"/>
  <c r="QA27"/>
  <c r="QB27"/>
  <c r="QD27" s="1"/>
  <c r="QE27" s="1"/>
  <c r="QA28"/>
  <c r="QB28"/>
  <c r="QD28" s="1"/>
  <c r="QE28" s="1"/>
  <c r="QA29"/>
  <c r="QB29"/>
  <c r="QD29" s="1"/>
  <c r="QE29" s="1"/>
  <c r="QA30"/>
  <c r="QB30"/>
  <c r="QD30" s="1"/>
  <c r="QE30" s="1"/>
  <c r="QA31"/>
  <c r="QB31"/>
  <c r="QD31" s="1"/>
  <c r="QE31" s="1"/>
  <c r="QA32"/>
  <c r="QB32"/>
  <c r="QD32" s="1"/>
  <c r="QE32" s="1"/>
  <c r="QA44"/>
  <c r="QB44"/>
  <c r="QD44" s="1"/>
  <c r="QE44" s="1"/>
  <c r="QA33"/>
  <c r="QB33"/>
  <c r="QD33" s="1"/>
  <c r="QE33" s="1"/>
  <c r="QA34"/>
  <c r="QB34"/>
  <c r="QD34" s="1"/>
  <c r="QE34" s="1"/>
  <c r="QA55"/>
  <c r="QB55"/>
  <c r="QD55" s="1"/>
  <c r="QE55" s="1"/>
  <c r="QA10" i="55"/>
  <c r="QB10"/>
  <c r="QD10" s="1"/>
  <c r="QE10" s="1"/>
  <c r="QA11"/>
  <c r="QB11"/>
  <c r="QD11" s="1"/>
  <c r="QE11" s="1"/>
  <c r="QA12"/>
  <c r="QB12"/>
  <c r="QD12" s="1"/>
  <c r="QE12" s="1"/>
  <c r="QA13"/>
  <c r="QB13"/>
  <c r="QD13" s="1"/>
  <c r="QE13" s="1"/>
  <c r="QA14"/>
  <c r="QB14"/>
  <c r="QD14" s="1"/>
  <c r="QE14" s="1"/>
  <c r="QA15"/>
  <c r="QB15"/>
  <c r="QD15" s="1"/>
  <c r="QE15" s="1"/>
  <c r="QA16"/>
  <c r="QB16"/>
  <c r="QD16" s="1"/>
  <c r="QE16" s="1"/>
  <c r="QA17"/>
  <c r="QB17"/>
  <c r="QC17" s="1"/>
  <c r="QA18"/>
  <c r="QB18"/>
  <c r="QD18" s="1"/>
  <c r="QE18" s="1"/>
  <c r="QA19"/>
  <c r="QB19"/>
  <c r="QD19" s="1"/>
  <c r="QE19" s="1"/>
  <c r="QA20"/>
  <c r="QB20"/>
  <c r="QD20" s="1"/>
  <c r="QE20" s="1"/>
  <c r="QA21"/>
  <c r="QB21"/>
  <c r="QC21" s="1"/>
  <c r="QA22"/>
  <c r="QB22"/>
  <c r="QD22" s="1"/>
  <c r="QE22" s="1"/>
  <c r="QA23"/>
  <c r="QB23"/>
  <c r="QD23" s="1"/>
  <c r="QE23" s="1"/>
  <c r="QA24"/>
  <c r="QB24"/>
  <c r="QD24" s="1"/>
  <c r="QE24" s="1"/>
  <c r="QA25"/>
  <c r="QB25"/>
  <c r="QC25" s="1"/>
  <c r="QA26"/>
  <c r="QB26"/>
  <c r="QD26" s="1"/>
  <c r="QE26" s="1"/>
  <c r="QA27"/>
  <c r="QB27"/>
  <c r="QD27" s="1"/>
  <c r="QE27" s="1"/>
  <c r="QA28"/>
  <c r="QB28"/>
  <c r="QD28" s="1"/>
  <c r="QE28" s="1"/>
  <c r="QA29"/>
  <c r="QB29"/>
  <c r="QD29" s="1"/>
  <c r="QE29" s="1"/>
  <c r="QA30"/>
  <c r="QB30"/>
  <c r="QD30" s="1"/>
  <c r="QE30" s="1"/>
  <c r="QA31"/>
  <c r="QB31"/>
  <c r="QD31" s="1"/>
  <c r="QE31" s="1"/>
  <c r="QA9" i="54"/>
  <c r="QB9"/>
  <c r="QD9" s="1"/>
  <c r="QE9" s="1"/>
  <c r="QA10"/>
  <c r="QB10"/>
  <c r="QD10" s="1"/>
  <c r="QE10" s="1"/>
  <c r="QA11"/>
  <c r="QB11"/>
  <c r="QD11" s="1"/>
  <c r="QE11" s="1"/>
  <c r="QA12"/>
  <c r="QB12"/>
  <c r="QD12" s="1"/>
  <c r="QE12" s="1"/>
  <c r="QA13"/>
  <c r="QB13"/>
  <c r="QD13" s="1"/>
  <c r="QE13" s="1"/>
  <c r="QA56"/>
  <c r="QB56"/>
  <c r="QD56" s="1"/>
  <c r="QE56" s="1"/>
  <c r="QA14"/>
  <c r="QB14"/>
  <c r="QD14" s="1"/>
  <c r="QE14" s="1"/>
  <c r="QA42"/>
  <c r="QB42"/>
  <c r="QC42" s="1"/>
  <c r="QA40"/>
  <c r="QB40"/>
  <c r="QD40" s="1"/>
  <c r="QE40" s="1"/>
  <c r="QF40" s="1"/>
  <c r="QA15"/>
  <c r="QB15"/>
  <c r="QD15" s="1"/>
  <c r="QE15" s="1"/>
  <c r="QA16"/>
  <c r="QB16"/>
  <c r="QD16" s="1"/>
  <c r="QE16" s="1"/>
  <c r="QA17"/>
  <c r="QB17"/>
  <c r="QD17" s="1"/>
  <c r="QE17" s="1"/>
  <c r="QA18"/>
  <c r="QB18"/>
  <c r="QD18" s="1"/>
  <c r="QE18" s="1"/>
  <c r="QA19"/>
  <c r="QB19"/>
  <c r="QD19" s="1"/>
  <c r="QE19" s="1"/>
  <c r="QA20"/>
  <c r="QB20"/>
  <c r="QD20" s="1"/>
  <c r="QE20" s="1"/>
  <c r="QA21"/>
  <c r="QB21"/>
  <c r="QD21" s="1"/>
  <c r="QE21" s="1"/>
  <c r="QA22"/>
  <c r="QB22"/>
  <c r="QD22" s="1"/>
  <c r="QE22" s="1"/>
  <c r="QA23"/>
  <c r="QB23"/>
  <c r="QC23" s="1"/>
  <c r="QA24"/>
  <c r="QB24"/>
  <c r="QD24" s="1"/>
  <c r="QE24" s="1"/>
  <c r="QA25"/>
  <c r="QB25"/>
  <c r="QD25" s="1"/>
  <c r="QE25" s="1"/>
  <c r="QA26"/>
  <c r="QB26"/>
  <c r="QD26" s="1"/>
  <c r="QE26" s="1"/>
  <c r="QA27"/>
  <c r="QB27"/>
  <c r="QD27" s="1"/>
  <c r="QE27" s="1"/>
  <c r="QA28"/>
  <c r="QB28"/>
  <c r="QD28" s="1"/>
  <c r="QE28" s="1"/>
  <c r="QA29"/>
  <c r="QB29"/>
  <c r="QD29" s="1"/>
  <c r="QE29" s="1"/>
  <c r="QA43"/>
  <c r="QB43"/>
  <c r="QD43" s="1"/>
  <c r="QE43" s="1"/>
  <c r="QA30"/>
  <c r="QB30"/>
  <c r="QD30" s="1"/>
  <c r="QE30" s="1"/>
  <c r="QA31"/>
  <c r="QB31"/>
  <c r="QD31" s="1"/>
  <c r="QE31" s="1"/>
  <c r="QA32"/>
  <c r="QB32"/>
  <c r="QD32" s="1"/>
  <c r="QE32" s="1"/>
  <c r="QA10" i="53"/>
  <c r="QB10"/>
  <c r="QD10" s="1"/>
  <c r="QE10" s="1"/>
  <c r="QA11"/>
  <c r="QB11"/>
  <c r="QD11" s="1"/>
  <c r="QE11" s="1"/>
  <c r="QA12"/>
  <c r="QB12"/>
  <c r="QD12" s="1"/>
  <c r="QE12" s="1"/>
  <c r="QA13"/>
  <c r="QB13"/>
  <c r="QD13" s="1"/>
  <c r="QE13" s="1"/>
  <c r="QA14"/>
  <c r="QB14"/>
  <c r="QD14" s="1"/>
  <c r="QE14" s="1"/>
  <c r="QA15"/>
  <c r="QB15"/>
  <c r="QD15" s="1"/>
  <c r="QE15" s="1"/>
  <c r="QA16"/>
  <c r="QB16"/>
  <c r="QD16" s="1"/>
  <c r="QE16" s="1"/>
  <c r="QA17"/>
  <c r="QB17"/>
  <c r="QC17" s="1"/>
  <c r="QA18"/>
  <c r="QB18"/>
  <c r="QD18" s="1"/>
  <c r="QE18" s="1"/>
  <c r="QA19"/>
  <c r="QB19"/>
  <c r="QC19" s="1"/>
  <c r="QA20"/>
  <c r="QB20"/>
  <c r="QD20" s="1"/>
  <c r="QE20" s="1"/>
  <c r="QA21"/>
  <c r="QB21"/>
  <c r="QD21" s="1"/>
  <c r="QE21" s="1"/>
  <c r="QA22"/>
  <c r="QB22"/>
  <c r="QD22" s="1"/>
  <c r="QE22" s="1"/>
  <c r="QA23"/>
  <c r="QB23"/>
  <c r="QC23" s="1"/>
  <c r="QA24"/>
  <c r="QB24"/>
  <c r="QD24" s="1"/>
  <c r="QE24" s="1"/>
  <c r="QA25"/>
  <c r="QB25"/>
  <c r="QD25" s="1"/>
  <c r="QE25" s="1"/>
  <c r="AX26" i="69" s="1"/>
  <c r="QA26" i="53"/>
  <c r="QB26"/>
  <c r="QD26" s="1"/>
  <c r="QE26" s="1"/>
  <c r="QA27"/>
  <c r="QB27"/>
  <c r="QD27" s="1"/>
  <c r="QE27" s="1"/>
  <c r="QA28"/>
  <c r="QB28"/>
  <c r="QD28" s="1"/>
  <c r="QE28" s="1"/>
  <c r="QA29"/>
  <c r="QB29"/>
  <c r="QD29" s="1"/>
  <c r="QE29" s="1"/>
  <c r="QA30"/>
  <c r="QB30"/>
  <c r="QD30" s="1"/>
  <c r="QE30" s="1"/>
  <c r="QA31"/>
  <c r="QB31"/>
  <c r="QD31" s="1"/>
  <c r="QE31" s="1"/>
  <c r="QA32"/>
  <c r="QB32"/>
  <c r="QD32" s="1"/>
  <c r="QE32" s="1"/>
  <c r="QA33"/>
  <c r="QB33"/>
  <c r="QD33" s="1"/>
  <c r="QE33" s="1"/>
  <c r="QA34"/>
  <c r="QB34"/>
  <c r="QD34" s="1"/>
  <c r="QE34" s="1"/>
  <c r="QA35"/>
  <c r="QB35"/>
  <c r="QD35" s="1"/>
  <c r="QE35" s="1"/>
  <c r="QA36"/>
  <c r="QB36"/>
  <c r="QD36" s="1"/>
  <c r="QE36" s="1"/>
  <c r="QA37"/>
  <c r="QB37"/>
  <c r="QD37" s="1"/>
  <c r="QE37" s="1"/>
  <c r="QA38"/>
  <c r="QB38"/>
  <c r="QD38" s="1"/>
  <c r="QE38" s="1"/>
  <c r="QA39"/>
  <c r="QB39"/>
  <c r="QD39" s="1"/>
  <c r="QE39" s="1"/>
  <c r="QA40"/>
  <c r="QB40"/>
  <c r="QD40" s="1"/>
  <c r="QE40" s="1"/>
  <c r="QA57"/>
  <c r="QB57"/>
  <c r="QD57" s="1"/>
  <c r="QE57" s="1"/>
  <c r="AX42" i="69" s="1"/>
  <c r="QA41" i="53"/>
  <c r="QB41"/>
  <c r="QD41" s="1"/>
  <c r="QE41" s="1"/>
  <c r="QA42"/>
  <c r="QB42"/>
  <c r="QD42" s="1"/>
  <c r="QE42" s="1"/>
  <c r="QA56"/>
  <c r="QB56"/>
  <c r="QD56" s="1"/>
  <c r="QE56" s="1"/>
  <c r="QF56" s="1"/>
  <c r="QW10" i="58"/>
  <c r="QX10"/>
  <c r="QZ10" s="1"/>
  <c r="RA10" s="1"/>
  <c r="QW11"/>
  <c r="QX11"/>
  <c r="QZ11" s="1"/>
  <c r="RA11" s="1"/>
  <c r="QW12"/>
  <c r="QX12"/>
  <c r="QZ12" s="1"/>
  <c r="RA12" s="1"/>
  <c r="QW13"/>
  <c r="QX13"/>
  <c r="QZ13" s="1"/>
  <c r="RA13" s="1"/>
  <c r="QW14"/>
  <c r="QX14"/>
  <c r="QZ14" s="1"/>
  <c r="RA14" s="1"/>
  <c r="QW15"/>
  <c r="QX15"/>
  <c r="QY15" s="1"/>
  <c r="QW16"/>
  <c r="QX16"/>
  <c r="QZ16" s="1"/>
  <c r="RA16" s="1"/>
  <c r="QW17"/>
  <c r="QX17"/>
  <c r="QZ17" s="1"/>
  <c r="RA17" s="1"/>
  <c r="QW18"/>
  <c r="QX18"/>
  <c r="QZ18" s="1"/>
  <c r="RA18" s="1"/>
  <c r="QW19"/>
  <c r="QX19"/>
  <c r="QZ19" s="1"/>
  <c r="RA19" s="1"/>
  <c r="QW61"/>
  <c r="QX61"/>
  <c r="QZ61" s="1"/>
  <c r="RA61" s="1"/>
  <c r="QW20"/>
  <c r="QX20"/>
  <c r="QZ20" s="1"/>
  <c r="RA20" s="1"/>
  <c r="QW21"/>
  <c r="QX21"/>
  <c r="QZ21" s="1"/>
  <c r="RA21" s="1"/>
  <c r="QW22"/>
  <c r="QX22"/>
  <c r="QZ22" s="1"/>
  <c r="RA22" s="1"/>
  <c r="QW23"/>
  <c r="QX23"/>
  <c r="QZ23" s="1"/>
  <c r="RA23" s="1"/>
  <c r="QW24"/>
  <c r="QX24"/>
  <c r="QZ24" s="1"/>
  <c r="RA24" s="1"/>
  <c r="QW25"/>
  <c r="QX25"/>
  <c r="QZ25" s="1"/>
  <c r="RA25" s="1"/>
  <c r="QW26"/>
  <c r="QX26"/>
  <c r="QZ26" s="1"/>
  <c r="RA26" s="1"/>
  <c r="QW27"/>
  <c r="QX27"/>
  <c r="QZ27" s="1"/>
  <c r="RA27" s="1"/>
  <c r="QW62"/>
  <c r="QX62"/>
  <c r="QZ62" s="1"/>
  <c r="RA62" s="1"/>
  <c r="QW63"/>
  <c r="QX63"/>
  <c r="QZ63" s="1"/>
  <c r="RA63" s="1"/>
  <c r="QW28"/>
  <c r="QX28"/>
  <c r="QZ28" s="1"/>
  <c r="RA28" s="1"/>
  <c r="QW29"/>
  <c r="QX29"/>
  <c r="QZ29" s="1"/>
  <c r="RA29" s="1"/>
  <c r="QW64"/>
  <c r="QX64"/>
  <c r="QZ64" s="1"/>
  <c r="RA64" s="1"/>
  <c r="QW65"/>
  <c r="QX65"/>
  <c r="QZ65" s="1"/>
  <c r="RA65" s="1"/>
  <c r="QW10" i="57"/>
  <c r="QX10"/>
  <c r="QZ10" s="1"/>
  <c r="RA10" s="1"/>
  <c r="QW58"/>
  <c r="QX58"/>
  <c r="QZ58" s="1"/>
  <c r="RA58" s="1"/>
  <c r="QW11"/>
  <c r="QX11"/>
  <c r="QZ11" s="1"/>
  <c r="RA11" s="1"/>
  <c r="QW12"/>
  <c r="QX12"/>
  <c r="QZ12" s="1"/>
  <c r="RA12" s="1"/>
  <c r="QW13"/>
  <c r="QX13"/>
  <c r="QZ13" s="1"/>
  <c r="RA13" s="1"/>
  <c r="QW14"/>
  <c r="QX14"/>
  <c r="QZ14" s="1"/>
  <c r="RA14" s="1"/>
  <c r="QW15"/>
  <c r="QX15"/>
  <c r="QZ15" s="1"/>
  <c r="RA15" s="1"/>
  <c r="QW16"/>
  <c r="QX16"/>
  <c r="QZ16" s="1"/>
  <c r="RA16" s="1"/>
  <c r="QW17"/>
  <c r="QX17"/>
  <c r="QZ17" s="1"/>
  <c r="RA17" s="1"/>
  <c r="QW18"/>
  <c r="QX18"/>
  <c r="QZ18" s="1"/>
  <c r="RA18" s="1"/>
  <c r="QW19"/>
  <c r="QX19"/>
  <c r="QZ19" s="1"/>
  <c r="RA19" s="1"/>
  <c r="QW43"/>
  <c r="QX43"/>
  <c r="QZ43" s="1"/>
  <c r="RA43" s="1"/>
  <c r="QW20"/>
  <c r="QX20"/>
  <c r="QZ20" s="1"/>
  <c r="RA20" s="1"/>
  <c r="QW21"/>
  <c r="QX21"/>
  <c r="QZ21" s="1"/>
  <c r="RA21" s="1"/>
  <c r="QW22"/>
  <c r="QX22"/>
  <c r="QZ22" s="1"/>
  <c r="RA22" s="1"/>
  <c r="QW23"/>
  <c r="QX23"/>
  <c r="QY23" s="1"/>
  <c r="QW24"/>
  <c r="QX24"/>
  <c r="QZ24" s="1"/>
  <c r="RA24" s="1"/>
  <c r="QW25"/>
  <c r="QX25"/>
  <c r="QY25" s="1"/>
  <c r="QW26"/>
  <c r="QX26"/>
  <c r="QZ26" s="1"/>
  <c r="RA26" s="1"/>
  <c r="QW59"/>
  <c r="QX59"/>
  <c r="QZ59" s="1"/>
  <c r="RA59" s="1"/>
  <c r="QW27"/>
  <c r="QX27"/>
  <c r="QZ27" s="1"/>
  <c r="RA27" s="1"/>
  <c r="QW28"/>
  <c r="QX28"/>
  <c r="QZ28" s="1"/>
  <c r="RA28" s="1"/>
  <c r="QW29"/>
  <c r="QX29"/>
  <c r="QZ29" s="1"/>
  <c r="RA29" s="1"/>
  <c r="QW30"/>
  <c r="QX30"/>
  <c r="QZ30" s="1"/>
  <c r="RA30" s="1"/>
  <c r="QW31"/>
  <c r="QX31"/>
  <c r="QZ31" s="1"/>
  <c r="RA31" s="1"/>
  <c r="QW32"/>
  <c r="QX32"/>
  <c r="QZ32" s="1"/>
  <c r="RA32" s="1"/>
  <c r="PE10" i="58"/>
  <c r="PF10"/>
  <c r="PH10" s="1"/>
  <c r="PI10" s="1"/>
  <c r="PE11"/>
  <c r="PF11"/>
  <c r="PH11" s="1"/>
  <c r="PI11" s="1"/>
  <c r="PE12"/>
  <c r="PF12"/>
  <c r="PH12" s="1"/>
  <c r="PI12" s="1"/>
  <c r="PE13"/>
  <c r="PF13"/>
  <c r="PH13" s="1"/>
  <c r="PI13" s="1"/>
  <c r="PE14"/>
  <c r="PF14"/>
  <c r="PH14" s="1"/>
  <c r="PI14" s="1"/>
  <c r="PE15"/>
  <c r="PF15"/>
  <c r="PH15" s="1"/>
  <c r="PI15" s="1"/>
  <c r="PE16"/>
  <c r="PF16"/>
  <c r="PH16" s="1"/>
  <c r="PI16" s="1"/>
  <c r="PE17"/>
  <c r="PF17"/>
  <c r="PH17" s="1"/>
  <c r="PI17" s="1"/>
  <c r="PE18"/>
  <c r="PF18"/>
  <c r="PH18" s="1"/>
  <c r="PI18" s="1"/>
  <c r="PE19"/>
  <c r="PF19"/>
  <c r="PH19" s="1"/>
  <c r="PI19" s="1"/>
  <c r="PE61"/>
  <c r="PF61"/>
  <c r="PH61" s="1"/>
  <c r="PI61" s="1"/>
  <c r="PE20"/>
  <c r="PF20"/>
  <c r="PG20" s="1"/>
  <c r="PE21"/>
  <c r="PF21"/>
  <c r="PH21" s="1"/>
  <c r="PI21" s="1"/>
  <c r="PE22"/>
  <c r="PF22"/>
  <c r="PH22" s="1"/>
  <c r="PI22" s="1"/>
  <c r="PE23"/>
  <c r="PF23"/>
  <c r="PH23" s="1"/>
  <c r="PI23" s="1"/>
  <c r="PE24"/>
  <c r="PF24"/>
  <c r="PH24" s="1"/>
  <c r="PI24" s="1"/>
  <c r="PE25"/>
  <c r="PF25"/>
  <c r="PH25" s="1"/>
  <c r="PI25" s="1"/>
  <c r="PE26"/>
  <c r="PF26"/>
  <c r="PH26" s="1"/>
  <c r="PI26" s="1"/>
  <c r="PE27"/>
  <c r="PF27"/>
  <c r="PH27" s="1"/>
  <c r="PI27" s="1"/>
  <c r="PE62"/>
  <c r="PF62"/>
  <c r="PH62" s="1"/>
  <c r="PI62" s="1"/>
  <c r="PE63"/>
  <c r="PF63"/>
  <c r="PH63" s="1"/>
  <c r="PI63" s="1"/>
  <c r="PE28"/>
  <c r="PF28"/>
  <c r="PG28" s="1"/>
  <c r="PE29"/>
  <c r="PF29"/>
  <c r="PH29" s="1"/>
  <c r="PI29" s="1"/>
  <c r="PE64"/>
  <c r="PF64"/>
  <c r="PG64" s="1"/>
  <c r="PE65"/>
  <c r="PF65"/>
  <c r="PH65" s="1"/>
  <c r="PI65" s="1"/>
  <c r="PF40" i="57"/>
  <c r="PG40" s="1"/>
  <c r="PE40"/>
  <c r="PE10"/>
  <c r="PF10"/>
  <c r="PH10" s="1"/>
  <c r="PI10" s="1"/>
  <c r="PE58"/>
  <c r="PF58"/>
  <c r="PH58" s="1"/>
  <c r="PI58" s="1"/>
  <c r="PE11"/>
  <c r="PF11"/>
  <c r="PH11" s="1"/>
  <c r="PI11" s="1"/>
  <c r="PE12"/>
  <c r="PF12"/>
  <c r="PH12" s="1"/>
  <c r="PI12" s="1"/>
  <c r="PE13"/>
  <c r="PF13"/>
  <c r="PH13" s="1"/>
  <c r="PI13" s="1"/>
  <c r="PE14"/>
  <c r="PF14"/>
  <c r="PH14" s="1"/>
  <c r="PI14" s="1"/>
  <c r="PE15"/>
  <c r="PF15"/>
  <c r="PH15" s="1"/>
  <c r="PI15" s="1"/>
  <c r="PE16"/>
  <c r="PF16"/>
  <c r="PH16" s="1"/>
  <c r="PI16" s="1"/>
  <c r="PE17"/>
  <c r="PF17"/>
  <c r="PH17" s="1"/>
  <c r="PI17" s="1"/>
  <c r="PE18"/>
  <c r="PF18"/>
  <c r="PG18" s="1"/>
  <c r="PE19"/>
  <c r="PF19"/>
  <c r="PH19" s="1"/>
  <c r="PI19" s="1"/>
  <c r="PE43"/>
  <c r="PF43"/>
  <c r="PH43" s="1"/>
  <c r="PI43" s="1"/>
  <c r="PE20"/>
  <c r="PF20"/>
  <c r="PH20" s="1"/>
  <c r="PI20" s="1"/>
  <c r="PE21"/>
  <c r="PF21"/>
  <c r="PH21" s="1"/>
  <c r="PI21" s="1"/>
  <c r="PE22"/>
  <c r="PF22"/>
  <c r="PH22" s="1"/>
  <c r="PI22" s="1"/>
  <c r="PE23"/>
  <c r="PF23"/>
  <c r="PH23" s="1"/>
  <c r="PI23" s="1"/>
  <c r="PE24"/>
  <c r="PF24"/>
  <c r="PH24" s="1"/>
  <c r="PI24" s="1"/>
  <c r="PE25"/>
  <c r="PF25"/>
  <c r="PG25" s="1"/>
  <c r="PE26"/>
  <c r="PF26"/>
  <c r="PH26" s="1"/>
  <c r="PI26" s="1"/>
  <c r="PE59"/>
  <c r="PF59"/>
  <c r="PH59" s="1"/>
  <c r="PI59" s="1"/>
  <c r="PE27"/>
  <c r="PF27"/>
  <c r="PH27" s="1"/>
  <c r="PI27" s="1"/>
  <c r="PE28"/>
  <c r="PF28"/>
  <c r="PH28" s="1"/>
  <c r="PI28" s="1"/>
  <c r="PE29"/>
  <c r="PF29"/>
  <c r="PH29" s="1"/>
  <c r="PI29" s="1"/>
  <c r="PE30"/>
  <c r="PF30"/>
  <c r="PH30" s="1"/>
  <c r="PI30" s="1"/>
  <c r="PE31"/>
  <c r="PF31"/>
  <c r="PH31" s="1"/>
  <c r="PI31" s="1"/>
  <c r="PE32"/>
  <c r="PF32"/>
  <c r="PH32" s="1"/>
  <c r="PI32" s="1"/>
  <c r="PF42" i="56"/>
  <c r="PG42" s="1"/>
  <c r="PE42"/>
  <c r="PE10"/>
  <c r="PF10"/>
  <c r="PH10" s="1"/>
  <c r="PI10" s="1"/>
  <c r="PE11"/>
  <c r="PF11"/>
  <c r="PH11" s="1"/>
  <c r="PI11" s="1"/>
  <c r="PE12"/>
  <c r="PF12"/>
  <c r="PH12" s="1"/>
  <c r="PI12" s="1"/>
  <c r="PE13"/>
  <c r="PF13"/>
  <c r="PG13" s="1"/>
  <c r="PE14"/>
  <c r="PF14"/>
  <c r="PH14" s="1"/>
  <c r="PI14" s="1"/>
  <c r="PE43"/>
  <c r="PF43"/>
  <c r="PH43" s="1"/>
  <c r="PI43" s="1"/>
  <c r="PJ43" s="1"/>
  <c r="PE15"/>
  <c r="PF15"/>
  <c r="PH15" s="1"/>
  <c r="PI15" s="1"/>
  <c r="PE16"/>
  <c r="PF16"/>
  <c r="PH16" s="1"/>
  <c r="PI16" s="1"/>
  <c r="PE17"/>
  <c r="PF17"/>
  <c r="PH17" s="1"/>
  <c r="PI17" s="1"/>
  <c r="PE18"/>
  <c r="PF18"/>
  <c r="PH18" s="1"/>
  <c r="PI18" s="1"/>
  <c r="PE19"/>
  <c r="PF19"/>
  <c r="PH19" s="1"/>
  <c r="PI19" s="1"/>
  <c r="PE20"/>
  <c r="PF20"/>
  <c r="PH20" s="1"/>
  <c r="PI20" s="1"/>
  <c r="PE21"/>
  <c r="PF21"/>
  <c r="PH21" s="1"/>
  <c r="PI21" s="1"/>
  <c r="PE22"/>
  <c r="PF22"/>
  <c r="PH22" s="1"/>
  <c r="PI22" s="1"/>
  <c r="PE23"/>
  <c r="PF23"/>
  <c r="PH23" s="1"/>
  <c r="PI23" s="1"/>
  <c r="PE24"/>
  <c r="PF24"/>
  <c r="PH24" s="1"/>
  <c r="PI24" s="1"/>
  <c r="PE25"/>
  <c r="PF25"/>
  <c r="PH25" s="1"/>
  <c r="PI25" s="1"/>
  <c r="PE26"/>
  <c r="PF26"/>
  <c r="PH26" s="1"/>
  <c r="PI26" s="1"/>
  <c r="PE27"/>
  <c r="PF27"/>
  <c r="PH27" s="1"/>
  <c r="PI27" s="1"/>
  <c r="PE28"/>
  <c r="PF28"/>
  <c r="PH28" s="1"/>
  <c r="PI28" s="1"/>
  <c r="PE29"/>
  <c r="PF29"/>
  <c r="PH29" s="1"/>
  <c r="PI29" s="1"/>
  <c r="PE30"/>
  <c r="PF30"/>
  <c r="PH30" s="1"/>
  <c r="PI30" s="1"/>
  <c r="PE31"/>
  <c r="PF31"/>
  <c r="PH31" s="1"/>
  <c r="PI31" s="1"/>
  <c r="PE32"/>
  <c r="PF32"/>
  <c r="PH32" s="1"/>
  <c r="PI32" s="1"/>
  <c r="PE44"/>
  <c r="PF44"/>
  <c r="PH44" s="1"/>
  <c r="PI44" s="1"/>
  <c r="PE33"/>
  <c r="PF33"/>
  <c r="PH33" s="1"/>
  <c r="PI33" s="1"/>
  <c r="PE34"/>
  <c r="PF34"/>
  <c r="PH34" s="1"/>
  <c r="PI34" s="1"/>
  <c r="PE55"/>
  <c r="PF55"/>
  <c r="PH55" s="1"/>
  <c r="PI55" s="1"/>
  <c r="PE10" i="55"/>
  <c r="PF10"/>
  <c r="PH10" s="1"/>
  <c r="PI10" s="1"/>
  <c r="PE11"/>
  <c r="PF11"/>
  <c r="PH11" s="1"/>
  <c r="PI11" s="1"/>
  <c r="PE12"/>
  <c r="PF12"/>
  <c r="PH12" s="1"/>
  <c r="PI12" s="1"/>
  <c r="PE13"/>
  <c r="PF13"/>
  <c r="PH13" s="1"/>
  <c r="PI13" s="1"/>
  <c r="PE14"/>
  <c r="PF14"/>
  <c r="PH14" s="1"/>
  <c r="PI14" s="1"/>
  <c r="PE15"/>
  <c r="PF15"/>
  <c r="PH15" s="1"/>
  <c r="PI15" s="1"/>
  <c r="PE16"/>
  <c r="PF16"/>
  <c r="PH16" s="1"/>
  <c r="PI16" s="1"/>
  <c r="PE17"/>
  <c r="PF17"/>
  <c r="PH17" s="1"/>
  <c r="PI17" s="1"/>
  <c r="PE18"/>
  <c r="PF18"/>
  <c r="PH18" s="1"/>
  <c r="PI18" s="1"/>
  <c r="PE19"/>
  <c r="PF19"/>
  <c r="PH19" s="1"/>
  <c r="PI19" s="1"/>
  <c r="PE20"/>
  <c r="PF20"/>
  <c r="PH20" s="1"/>
  <c r="PI20" s="1"/>
  <c r="PE21"/>
  <c r="PF21"/>
  <c r="PH21" s="1"/>
  <c r="PI21" s="1"/>
  <c r="PE22"/>
  <c r="PF22"/>
  <c r="PH22" s="1"/>
  <c r="PI22" s="1"/>
  <c r="PE23"/>
  <c r="PF23"/>
  <c r="PH23" s="1"/>
  <c r="PI23" s="1"/>
  <c r="PE24"/>
  <c r="PF24"/>
  <c r="PH24" s="1"/>
  <c r="PI24" s="1"/>
  <c r="PE25"/>
  <c r="PF25"/>
  <c r="PH25" s="1"/>
  <c r="PI25" s="1"/>
  <c r="PE26"/>
  <c r="PF26"/>
  <c r="PH26" s="1"/>
  <c r="PI26" s="1"/>
  <c r="PE27"/>
  <c r="PF27"/>
  <c r="PH27" s="1"/>
  <c r="PI27" s="1"/>
  <c r="PE28"/>
  <c r="PF28"/>
  <c r="PH28" s="1"/>
  <c r="PI28" s="1"/>
  <c r="PE29"/>
  <c r="PF29"/>
  <c r="PH29" s="1"/>
  <c r="PI29" s="1"/>
  <c r="PE30"/>
  <c r="PF30"/>
  <c r="PH30" s="1"/>
  <c r="PI30" s="1"/>
  <c r="PE31"/>
  <c r="PF31"/>
  <c r="PG31" s="1"/>
  <c r="PF39" i="54"/>
  <c r="PG39" s="1"/>
  <c r="PE39"/>
  <c r="PF38"/>
  <c r="PG38" s="1"/>
  <c r="PE38"/>
  <c r="PE9"/>
  <c r="PF9"/>
  <c r="PH9" s="1"/>
  <c r="PI9" s="1"/>
  <c r="PE10"/>
  <c r="PF10"/>
  <c r="PH10" s="1"/>
  <c r="PI10" s="1"/>
  <c r="PE11"/>
  <c r="PF11"/>
  <c r="PH11" s="1"/>
  <c r="PI11" s="1"/>
  <c r="PE12"/>
  <c r="PF12"/>
  <c r="PH12" s="1"/>
  <c r="PI12" s="1"/>
  <c r="PE13"/>
  <c r="PF13"/>
  <c r="PH13" s="1"/>
  <c r="PI13" s="1"/>
  <c r="PE56"/>
  <c r="PF56"/>
  <c r="PH56" s="1"/>
  <c r="PI56" s="1"/>
  <c r="PE14"/>
  <c r="PF14"/>
  <c r="PH14" s="1"/>
  <c r="PI14" s="1"/>
  <c r="PE42"/>
  <c r="PF42"/>
  <c r="PH42" s="1"/>
  <c r="PI42" s="1"/>
  <c r="PE40"/>
  <c r="PF40"/>
  <c r="PH40" s="1"/>
  <c r="PI40" s="1"/>
  <c r="PJ40" s="1"/>
  <c r="PE15"/>
  <c r="PF15"/>
  <c r="PH15" s="1"/>
  <c r="PI15" s="1"/>
  <c r="PE16"/>
  <c r="PF16"/>
  <c r="PH16" s="1"/>
  <c r="PI16" s="1"/>
  <c r="PE17"/>
  <c r="PF17"/>
  <c r="PH17" s="1"/>
  <c r="PI17" s="1"/>
  <c r="PE18"/>
  <c r="PF18"/>
  <c r="PH18" s="1"/>
  <c r="PI18" s="1"/>
  <c r="PE19"/>
  <c r="PF19"/>
  <c r="PH19" s="1"/>
  <c r="PI19" s="1"/>
  <c r="PE20"/>
  <c r="PF20"/>
  <c r="PH20" s="1"/>
  <c r="PI20" s="1"/>
  <c r="PE21"/>
  <c r="PF21"/>
  <c r="PH21" s="1"/>
  <c r="PI21" s="1"/>
  <c r="PE22"/>
  <c r="PF22"/>
  <c r="PH22" s="1"/>
  <c r="PI22" s="1"/>
  <c r="PE23"/>
  <c r="PF23"/>
  <c r="PH23" s="1"/>
  <c r="PI23" s="1"/>
  <c r="PE24"/>
  <c r="PF24"/>
  <c r="PH24" s="1"/>
  <c r="PI24" s="1"/>
  <c r="PE25"/>
  <c r="PF25"/>
  <c r="PH25" s="1"/>
  <c r="PI25" s="1"/>
  <c r="PE26"/>
  <c r="PF26"/>
  <c r="PH26" s="1"/>
  <c r="PI26" s="1"/>
  <c r="PE27"/>
  <c r="PF27"/>
  <c r="PH27" s="1"/>
  <c r="PI27" s="1"/>
  <c r="PE28"/>
  <c r="PF28"/>
  <c r="PH28" s="1"/>
  <c r="PI28" s="1"/>
  <c r="PE29"/>
  <c r="PF29"/>
  <c r="PH29" s="1"/>
  <c r="PI29" s="1"/>
  <c r="PE43"/>
  <c r="PF43"/>
  <c r="PH43" s="1"/>
  <c r="PI43" s="1"/>
  <c r="PE30"/>
  <c r="PF30"/>
  <c r="PH30" s="1"/>
  <c r="PI30" s="1"/>
  <c r="PE31"/>
  <c r="PF31"/>
  <c r="PH31" s="1"/>
  <c r="PI31" s="1"/>
  <c r="PE32"/>
  <c r="PF32"/>
  <c r="PH32" s="1"/>
  <c r="PI32" s="1"/>
  <c r="PE10" i="53"/>
  <c r="PF10"/>
  <c r="PH10" s="1"/>
  <c r="PI10" s="1"/>
  <c r="PE11"/>
  <c r="PF11"/>
  <c r="PH11" s="1"/>
  <c r="PI11" s="1"/>
  <c r="PE12"/>
  <c r="PF12"/>
  <c r="PH12" s="1"/>
  <c r="PI12" s="1"/>
  <c r="PE13"/>
  <c r="PF13"/>
  <c r="PG13" s="1"/>
  <c r="PE14"/>
  <c r="PF14"/>
  <c r="PH14" s="1"/>
  <c r="PI14" s="1"/>
  <c r="PE15"/>
  <c r="PF15"/>
  <c r="PH15" s="1"/>
  <c r="PI15" s="1"/>
  <c r="PE16"/>
  <c r="PF16"/>
  <c r="PH16" s="1"/>
  <c r="PI16" s="1"/>
  <c r="PE17"/>
  <c r="PF17"/>
  <c r="PH17" s="1"/>
  <c r="PI17" s="1"/>
  <c r="PE18"/>
  <c r="PF18"/>
  <c r="PH18" s="1"/>
  <c r="PI18" s="1"/>
  <c r="PE19"/>
  <c r="PF19"/>
  <c r="PH19" s="1"/>
  <c r="PI19" s="1"/>
  <c r="PE20"/>
  <c r="PF20"/>
  <c r="PH20" s="1"/>
  <c r="PI20" s="1"/>
  <c r="PE21"/>
  <c r="PF21"/>
  <c r="PH21" s="1"/>
  <c r="PI21" s="1"/>
  <c r="AV22" i="69" s="1"/>
  <c r="PE22" i="53"/>
  <c r="PF22"/>
  <c r="PH22" s="1"/>
  <c r="PI22" s="1"/>
  <c r="PE23"/>
  <c r="PF23"/>
  <c r="PH23" s="1"/>
  <c r="PI23" s="1"/>
  <c r="PE24"/>
  <c r="PF24"/>
  <c r="PH24" s="1"/>
  <c r="PI24" s="1"/>
  <c r="PE25"/>
  <c r="PF25"/>
  <c r="PH25" s="1"/>
  <c r="PI25" s="1"/>
  <c r="PE26"/>
  <c r="PF26"/>
  <c r="PH26" s="1"/>
  <c r="PI26" s="1"/>
  <c r="PE27"/>
  <c r="PF27"/>
  <c r="PH27" s="1"/>
  <c r="PI27" s="1"/>
  <c r="PE28"/>
  <c r="PF28"/>
  <c r="PH28" s="1"/>
  <c r="PI28" s="1"/>
  <c r="PE29"/>
  <c r="PF29"/>
  <c r="PH29" s="1"/>
  <c r="PI29" s="1"/>
  <c r="PE30"/>
  <c r="PF30"/>
  <c r="PH30" s="1"/>
  <c r="PI30" s="1"/>
  <c r="PE31"/>
  <c r="PF31"/>
  <c r="PH31" s="1"/>
  <c r="PI31" s="1"/>
  <c r="PE32"/>
  <c r="PF32"/>
  <c r="PH32" s="1"/>
  <c r="PI32" s="1"/>
  <c r="PE33"/>
  <c r="PF33"/>
  <c r="PH33" s="1"/>
  <c r="PI33" s="1"/>
  <c r="AV34" i="69" s="1"/>
  <c r="PE34" i="53"/>
  <c r="PF34"/>
  <c r="PH34" s="1"/>
  <c r="PI34" s="1"/>
  <c r="PE35"/>
  <c r="PF35"/>
  <c r="PH35" s="1"/>
  <c r="PI35" s="1"/>
  <c r="PE36"/>
  <c r="PF36"/>
  <c r="PH36" s="1"/>
  <c r="PI36" s="1"/>
  <c r="PE37"/>
  <c r="PF37"/>
  <c r="PH37" s="1"/>
  <c r="PI37" s="1"/>
  <c r="PE38"/>
  <c r="PF38"/>
  <c r="PH38" s="1"/>
  <c r="PI38" s="1"/>
  <c r="PE39"/>
  <c r="PF39"/>
  <c r="PH39" s="1"/>
  <c r="PI39" s="1"/>
  <c r="PE40"/>
  <c r="PF40"/>
  <c r="PH40" s="1"/>
  <c r="PI40" s="1"/>
  <c r="PE57"/>
  <c r="PF57"/>
  <c r="PH57" s="1"/>
  <c r="PI57" s="1"/>
  <c r="PE41"/>
  <c r="PF41"/>
  <c r="PH41" s="1"/>
  <c r="PI41" s="1"/>
  <c r="PE42"/>
  <c r="PF42"/>
  <c r="PG42" s="1"/>
  <c r="PE56"/>
  <c r="PF56"/>
  <c r="PH56" s="1"/>
  <c r="PI56" s="1"/>
  <c r="PJ56" s="1"/>
  <c r="QM40" i="56"/>
  <c r="QN40" s="1"/>
  <c r="QL40"/>
  <c r="QM38" i="55"/>
  <c r="QN38" s="1"/>
  <c r="QL38"/>
  <c r="QM42" i="57"/>
  <c r="QN42" s="1"/>
  <c r="QL42"/>
  <c r="QM41"/>
  <c r="QN41" s="1"/>
  <c r="QL41"/>
  <c r="QM40"/>
  <c r="QN40" s="1"/>
  <c r="QL40"/>
  <c r="QM39" i="54"/>
  <c r="QN39" s="1"/>
  <c r="QL39"/>
  <c r="QM38"/>
  <c r="QN38" s="1"/>
  <c r="QL38"/>
  <c r="QL10" i="58"/>
  <c r="QM10"/>
  <c r="QO10" s="1"/>
  <c r="QP10" s="1"/>
  <c r="QL11"/>
  <c r="QM11"/>
  <c r="QO11" s="1"/>
  <c r="QP11" s="1"/>
  <c r="QL12"/>
  <c r="QM12"/>
  <c r="QO12" s="1"/>
  <c r="QP12" s="1"/>
  <c r="QL13"/>
  <c r="QM13"/>
  <c r="QO13" s="1"/>
  <c r="QP13" s="1"/>
  <c r="QL14"/>
  <c r="QM14"/>
  <c r="QO14" s="1"/>
  <c r="QP14" s="1"/>
  <c r="QL15"/>
  <c r="QM15"/>
  <c r="QO15" s="1"/>
  <c r="QP15" s="1"/>
  <c r="QL16"/>
  <c r="QM16"/>
  <c r="QO16" s="1"/>
  <c r="QP16" s="1"/>
  <c r="QL17"/>
  <c r="QM17"/>
  <c r="QO17" s="1"/>
  <c r="QP17" s="1"/>
  <c r="QL18"/>
  <c r="QM18"/>
  <c r="QO18" s="1"/>
  <c r="QP18" s="1"/>
  <c r="QL19"/>
  <c r="QM19"/>
  <c r="QO19" s="1"/>
  <c r="QP19" s="1"/>
  <c r="QL61"/>
  <c r="QM61"/>
  <c r="QO61" s="1"/>
  <c r="QP61" s="1"/>
  <c r="QL20"/>
  <c r="QM20"/>
  <c r="QO20" s="1"/>
  <c r="QP20" s="1"/>
  <c r="QL21"/>
  <c r="QM21"/>
  <c r="QO21" s="1"/>
  <c r="QP21" s="1"/>
  <c r="QL22"/>
  <c r="QM22"/>
  <c r="QO22" s="1"/>
  <c r="QP22" s="1"/>
  <c r="QL23"/>
  <c r="QM23"/>
  <c r="QO23" s="1"/>
  <c r="QP23" s="1"/>
  <c r="QL24"/>
  <c r="QM24"/>
  <c r="QO24" s="1"/>
  <c r="QP24" s="1"/>
  <c r="QL25"/>
  <c r="QM25"/>
  <c r="QO25" s="1"/>
  <c r="QP25" s="1"/>
  <c r="QL26"/>
  <c r="QM26"/>
  <c r="QO26" s="1"/>
  <c r="QP26" s="1"/>
  <c r="QL27"/>
  <c r="QM27"/>
  <c r="QO27" s="1"/>
  <c r="QP27" s="1"/>
  <c r="QL62"/>
  <c r="QM62"/>
  <c r="QN62" s="1"/>
  <c r="QL63"/>
  <c r="QM63"/>
  <c r="QO63" s="1"/>
  <c r="QP63" s="1"/>
  <c r="QL28"/>
  <c r="QM28"/>
  <c r="QN28" s="1"/>
  <c r="QL29"/>
  <c r="QM29"/>
  <c r="QO29" s="1"/>
  <c r="QP29" s="1"/>
  <c r="QL64"/>
  <c r="QM64"/>
  <c r="QN64" s="1"/>
  <c r="QL65"/>
  <c r="QM65"/>
  <c r="QO65" s="1"/>
  <c r="QP65" s="1"/>
  <c r="QL13" i="57"/>
  <c r="QM13"/>
  <c r="QO13" s="1"/>
  <c r="QP13" s="1"/>
  <c r="QL14"/>
  <c r="QM14"/>
  <c r="QO14" s="1"/>
  <c r="QP14" s="1"/>
  <c r="QL15"/>
  <c r="QM15"/>
  <c r="QO15" s="1"/>
  <c r="QP15" s="1"/>
  <c r="QL16"/>
  <c r="QM16"/>
  <c r="QO16" s="1"/>
  <c r="QP16" s="1"/>
  <c r="QL17"/>
  <c r="QM17"/>
  <c r="QO17" s="1"/>
  <c r="QP17" s="1"/>
  <c r="QL18"/>
  <c r="QM18"/>
  <c r="QO18" s="1"/>
  <c r="QP18" s="1"/>
  <c r="QL19"/>
  <c r="QM19"/>
  <c r="QO19" s="1"/>
  <c r="QP19" s="1"/>
  <c r="QL43"/>
  <c r="QM43"/>
  <c r="QO43" s="1"/>
  <c r="QP43" s="1"/>
  <c r="QL20"/>
  <c r="QM20"/>
  <c r="QO20" s="1"/>
  <c r="QP20" s="1"/>
  <c r="QL21"/>
  <c r="QM21"/>
  <c r="QO21" s="1"/>
  <c r="QP21" s="1"/>
  <c r="QL22"/>
  <c r="QM22"/>
  <c r="QO22" s="1"/>
  <c r="QP22" s="1"/>
  <c r="QL23"/>
  <c r="QM23"/>
  <c r="QO23" s="1"/>
  <c r="QP23" s="1"/>
  <c r="QL24"/>
  <c r="QM24"/>
  <c r="QO24" s="1"/>
  <c r="QP24" s="1"/>
  <c r="QL25"/>
  <c r="QM25"/>
  <c r="QN25" s="1"/>
  <c r="QL26"/>
  <c r="QM26"/>
  <c r="QO26" s="1"/>
  <c r="QP26" s="1"/>
  <c r="QL59"/>
  <c r="QM59"/>
  <c r="QO59" s="1"/>
  <c r="QP59" s="1"/>
  <c r="QL27"/>
  <c r="QM27"/>
  <c r="QO27" s="1"/>
  <c r="QP27" s="1"/>
  <c r="QL28"/>
  <c r="QM28"/>
  <c r="QN28" s="1"/>
  <c r="QL29"/>
  <c r="QM29"/>
  <c r="QO29" s="1"/>
  <c r="QP29" s="1"/>
  <c r="QL30"/>
  <c r="QM30"/>
  <c r="QN30" s="1"/>
  <c r="QL31"/>
  <c r="QM31"/>
  <c r="QO31" s="1"/>
  <c r="QP31" s="1"/>
  <c r="QL32"/>
  <c r="QM32"/>
  <c r="QO32" s="1"/>
  <c r="QP32" s="1"/>
  <c r="QL10"/>
  <c r="QM10"/>
  <c r="QO10" s="1"/>
  <c r="QP10" s="1"/>
  <c r="QL58"/>
  <c r="QM58"/>
  <c r="QO58" s="1"/>
  <c r="QP58" s="1"/>
  <c r="QL11"/>
  <c r="QM11"/>
  <c r="QO11" s="1"/>
  <c r="QP11" s="1"/>
  <c r="QL12"/>
  <c r="QM12"/>
  <c r="QO12" s="1"/>
  <c r="QP12" s="1"/>
  <c r="QL10" i="56"/>
  <c r="QM10"/>
  <c r="QO10" s="1"/>
  <c r="QP10" s="1"/>
  <c r="QL11"/>
  <c r="QM11"/>
  <c r="QO11" s="1"/>
  <c r="QP11" s="1"/>
  <c r="QL12"/>
  <c r="QM12"/>
  <c r="QO12" s="1"/>
  <c r="QP12" s="1"/>
  <c r="QL13"/>
  <c r="QM13"/>
  <c r="QO13" s="1"/>
  <c r="QP13" s="1"/>
  <c r="QL14"/>
  <c r="QM14"/>
  <c r="QO14" s="1"/>
  <c r="QP14" s="1"/>
  <c r="QL43"/>
  <c r="QM43"/>
  <c r="QO43" s="1"/>
  <c r="QP43" s="1"/>
  <c r="QQ43" s="1"/>
  <c r="QL15"/>
  <c r="QM15"/>
  <c r="QO15" s="1"/>
  <c r="QP15" s="1"/>
  <c r="QL16"/>
  <c r="QM16"/>
  <c r="QO16" s="1"/>
  <c r="QP16" s="1"/>
  <c r="QL17"/>
  <c r="QM17"/>
  <c r="QO17" s="1"/>
  <c r="QP17" s="1"/>
  <c r="QL18"/>
  <c r="QM18"/>
  <c r="QN18" s="1"/>
  <c r="QL19"/>
  <c r="QM19"/>
  <c r="QO19" s="1"/>
  <c r="QP19" s="1"/>
  <c r="QL20"/>
  <c r="QM20"/>
  <c r="QN20" s="1"/>
  <c r="QL21"/>
  <c r="QM21"/>
  <c r="QO21" s="1"/>
  <c r="QP21" s="1"/>
  <c r="QL22"/>
  <c r="QM22"/>
  <c r="QO22" s="1"/>
  <c r="QP22" s="1"/>
  <c r="QL23"/>
  <c r="QM23"/>
  <c r="QO23" s="1"/>
  <c r="QP23" s="1"/>
  <c r="QL24"/>
  <c r="QM24"/>
  <c r="QO24" s="1"/>
  <c r="QP24" s="1"/>
  <c r="QL25"/>
  <c r="QM25"/>
  <c r="QO25" s="1"/>
  <c r="QP25" s="1"/>
  <c r="QL26"/>
  <c r="QM26"/>
  <c r="QO26" s="1"/>
  <c r="QP26" s="1"/>
  <c r="QL27"/>
  <c r="QM27"/>
  <c r="QO27" s="1"/>
  <c r="QP27" s="1"/>
  <c r="QL28"/>
  <c r="QM28"/>
  <c r="QO28" s="1"/>
  <c r="QP28" s="1"/>
  <c r="QL29"/>
  <c r="QM29"/>
  <c r="QO29" s="1"/>
  <c r="QP29" s="1"/>
  <c r="QL30"/>
  <c r="QM30"/>
  <c r="QN30" s="1"/>
  <c r="QL31"/>
  <c r="QM31"/>
  <c r="QO31" s="1"/>
  <c r="QP31" s="1"/>
  <c r="QL32"/>
  <c r="QM32"/>
  <c r="QO32" s="1"/>
  <c r="QP32" s="1"/>
  <c r="QL44"/>
  <c r="QM44"/>
  <c r="QO44" s="1"/>
  <c r="QP44" s="1"/>
  <c r="QL33"/>
  <c r="QM33"/>
  <c r="QO33" s="1"/>
  <c r="QP33" s="1"/>
  <c r="QL34"/>
  <c r="QM34"/>
  <c r="QO34" s="1"/>
  <c r="QP34" s="1"/>
  <c r="QL55"/>
  <c r="QM55"/>
  <c r="QO55" s="1"/>
  <c r="QP55" s="1"/>
  <c r="QL10" i="55"/>
  <c r="QM10"/>
  <c r="QO10" s="1"/>
  <c r="QP10" s="1"/>
  <c r="QL11"/>
  <c r="QM11"/>
  <c r="QO11" s="1"/>
  <c r="QP11" s="1"/>
  <c r="QL12"/>
  <c r="QM12"/>
  <c r="QO12" s="1"/>
  <c r="QP12" s="1"/>
  <c r="QL13"/>
  <c r="QM13"/>
  <c r="QO13" s="1"/>
  <c r="QP13" s="1"/>
  <c r="QL14"/>
  <c r="QM14"/>
  <c r="QO14" s="1"/>
  <c r="QP14" s="1"/>
  <c r="QL15"/>
  <c r="QM15"/>
  <c r="QO15" s="1"/>
  <c r="QP15" s="1"/>
  <c r="QL16"/>
  <c r="QM16"/>
  <c r="QO16" s="1"/>
  <c r="QP16" s="1"/>
  <c r="QL17"/>
  <c r="QM17"/>
  <c r="QO17" s="1"/>
  <c r="QP17" s="1"/>
  <c r="QL18"/>
  <c r="QM18"/>
  <c r="QO18" s="1"/>
  <c r="QP18" s="1"/>
  <c r="QL19"/>
  <c r="QM19"/>
  <c r="QO19" s="1"/>
  <c r="QP19" s="1"/>
  <c r="QL20"/>
  <c r="QM20"/>
  <c r="QO20" s="1"/>
  <c r="QP20" s="1"/>
  <c r="QL21"/>
  <c r="QM21"/>
  <c r="QO21" s="1"/>
  <c r="QP21" s="1"/>
  <c r="QL22"/>
  <c r="QM22"/>
  <c r="QO22" s="1"/>
  <c r="QP22" s="1"/>
  <c r="QL23"/>
  <c r="QM23"/>
  <c r="QO23" s="1"/>
  <c r="QP23" s="1"/>
  <c r="QL24"/>
  <c r="QM24"/>
  <c r="QO24" s="1"/>
  <c r="QP24" s="1"/>
  <c r="QL25"/>
  <c r="QM25"/>
  <c r="QO25" s="1"/>
  <c r="QP25" s="1"/>
  <c r="QL26"/>
  <c r="QM26"/>
  <c r="QO26" s="1"/>
  <c r="QP26" s="1"/>
  <c r="QL27"/>
  <c r="QM27"/>
  <c r="QO27" s="1"/>
  <c r="QP27" s="1"/>
  <c r="QL28"/>
  <c r="QM28"/>
  <c r="QO28" s="1"/>
  <c r="QP28" s="1"/>
  <c r="QL29"/>
  <c r="QM29"/>
  <c r="QO29" s="1"/>
  <c r="QP29" s="1"/>
  <c r="QL30"/>
  <c r="QM30"/>
  <c r="QO30" s="1"/>
  <c r="QP30" s="1"/>
  <c r="QL31"/>
  <c r="QM31"/>
  <c r="QN31" s="1"/>
  <c r="QL9" i="54"/>
  <c r="QM9"/>
  <c r="QO9" s="1"/>
  <c r="QP9" s="1"/>
  <c r="QL10"/>
  <c r="QM10"/>
  <c r="QO10" s="1"/>
  <c r="QP10" s="1"/>
  <c r="QL11"/>
  <c r="QM11"/>
  <c r="QO11" s="1"/>
  <c r="QP11" s="1"/>
  <c r="QL12"/>
  <c r="QM12"/>
  <c r="QN12" s="1"/>
  <c r="QL13"/>
  <c r="QM13"/>
  <c r="QO13" s="1"/>
  <c r="QP13" s="1"/>
  <c r="QL56"/>
  <c r="QM56"/>
  <c r="QN56" s="1"/>
  <c r="QL14"/>
  <c r="QM14"/>
  <c r="QO14" s="1"/>
  <c r="QP14" s="1"/>
  <c r="QL42"/>
  <c r="QM42"/>
  <c r="QO42" s="1"/>
  <c r="QP42" s="1"/>
  <c r="QL40"/>
  <c r="QM40"/>
  <c r="QO40" s="1"/>
  <c r="QP40" s="1"/>
  <c r="QQ40" s="1"/>
  <c r="QL15"/>
  <c r="QM15"/>
  <c r="QO15" s="1"/>
  <c r="QP15" s="1"/>
  <c r="QL16"/>
  <c r="QM16"/>
  <c r="QO16" s="1"/>
  <c r="QP16" s="1"/>
  <c r="QL17"/>
  <c r="QM17"/>
  <c r="QO17" s="1"/>
  <c r="QP17" s="1"/>
  <c r="QL18"/>
  <c r="QM18"/>
  <c r="QO18" s="1"/>
  <c r="QP18" s="1"/>
  <c r="QL19"/>
  <c r="QM19"/>
  <c r="QO19" s="1"/>
  <c r="QP19" s="1"/>
  <c r="QL20"/>
  <c r="QM20"/>
  <c r="QO20" s="1"/>
  <c r="QP20" s="1"/>
  <c r="QL21"/>
  <c r="QM21"/>
  <c r="QO21" s="1"/>
  <c r="QP21" s="1"/>
  <c r="QL22"/>
  <c r="QM22"/>
  <c r="QO22" s="1"/>
  <c r="QP22" s="1"/>
  <c r="QL23"/>
  <c r="QM23"/>
  <c r="QO23" s="1"/>
  <c r="QP23" s="1"/>
  <c r="QL24"/>
  <c r="QM24"/>
  <c r="QO24" s="1"/>
  <c r="QP24" s="1"/>
  <c r="QL25"/>
  <c r="QM25"/>
  <c r="QO25" s="1"/>
  <c r="QP25" s="1"/>
  <c r="QL26"/>
  <c r="QM26"/>
  <c r="QO26" s="1"/>
  <c r="QP26" s="1"/>
  <c r="QL27"/>
  <c r="QM27"/>
  <c r="QO27" s="1"/>
  <c r="QP27" s="1"/>
  <c r="QL28"/>
  <c r="QM28"/>
  <c r="QO28" s="1"/>
  <c r="QP28" s="1"/>
  <c r="QL29"/>
  <c r="QM29"/>
  <c r="QO29" s="1"/>
  <c r="QP29" s="1"/>
  <c r="QL43"/>
  <c r="QM43"/>
  <c r="QO43" s="1"/>
  <c r="QP43" s="1"/>
  <c r="QL30"/>
  <c r="QM30"/>
  <c r="QO30" s="1"/>
  <c r="QP30" s="1"/>
  <c r="QL31"/>
  <c r="QM31"/>
  <c r="QO31" s="1"/>
  <c r="QP31" s="1"/>
  <c r="QL32"/>
  <c r="QM32"/>
  <c r="QO32" s="1"/>
  <c r="QP32" s="1"/>
  <c r="QL10" i="53"/>
  <c r="QM10"/>
  <c r="QO10" s="1"/>
  <c r="QP10" s="1"/>
  <c r="QL11"/>
  <c r="QM11"/>
  <c r="QO11" s="1"/>
  <c r="QP11" s="1"/>
  <c r="AY12" i="69" s="1"/>
  <c r="QL12" i="53"/>
  <c r="QM12"/>
  <c r="QO12" s="1"/>
  <c r="QP12" s="1"/>
  <c r="QL13"/>
  <c r="QM13"/>
  <c r="QO13" s="1"/>
  <c r="QP13" s="1"/>
  <c r="QL14"/>
  <c r="QM14"/>
  <c r="QO14" s="1"/>
  <c r="QP14" s="1"/>
  <c r="QL15"/>
  <c r="QM15"/>
  <c r="QO15" s="1"/>
  <c r="QP15" s="1"/>
  <c r="QL16"/>
  <c r="QM16"/>
  <c r="QO16" s="1"/>
  <c r="QP16" s="1"/>
  <c r="QL17"/>
  <c r="QM17"/>
  <c r="QO17" s="1"/>
  <c r="QP17" s="1"/>
  <c r="QL18"/>
  <c r="QM18"/>
  <c r="QO18" s="1"/>
  <c r="QP18" s="1"/>
  <c r="QL19"/>
  <c r="QM19"/>
  <c r="QN19" s="1"/>
  <c r="QL20"/>
  <c r="QM20"/>
  <c r="QO20" s="1"/>
  <c r="QP20" s="1"/>
  <c r="QL21"/>
  <c r="QM21"/>
  <c r="QO21" s="1"/>
  <c r="QP21" s="1"/>
  <c r="QL22"/>
  <c r="QM22"/>
  <c r="QO22" s="1"/>
  <c r="QP22" s="1"/>
  <c r="QL23"/>
  <c r="QM23"/>
  <c r="QO23" s="1"/>
  <c r="QP23" s="1"/>
  <c r="QL24"/>
  <c r="QM24"/>
  <c r="QO24" s="1"/>
  <c r="QP24" s="1"/>
  <c r="QL25"/>
  <c r="QM25"/>
  <c r="QO25" s="1"/>
  <c r="QP25" s="1"/>
  <c r="QL26"/>
  <c r="QM26"/>
  <c r="QO26" s="1"/>
  <c r="QP26" s="1"/>
  <c r="QL27"/>
  <c r="QM27"/>
  <c r="QO27" s="1"/>
  <c r="QP27" s="1"/>
  <c r="QL28"/>
  <c r="QM28"/>
  <c r="QO28" s="1"/>
  <c r="QP28" s="1"/>
  <c r="QL29"/>
  <c r="QM29"/>
  <c r="QO29" s="1"/>
  <c r="QP29" s="1"/>
  <c r="QL30"/>
  <c r="QM30"/>
  <c r="QO30" s="1"/>
  <c r="QP30" s="1"/>
  <c r="QL31"/>
  <c r="QM31"/>
  <c r="QN31" s="1"/>
  <c r="QL32"/>
  <c r="QM32"/>
  <c r="QO32" s="1"/>
  <c r="QP32" s="1"/>
  <c r="QL33"/>
  <c r="QM33"/>
  <c r="QO33" s="1"/>
  <c r="QP33" s="1"/>
  <c r="QL34"/>
  <c r="QM34"/>
  <c r="QO34" s="1"/>
  <c r="QP34" s="1"/>
  <c r="QL35"/>
  <c r="QM35"/>
  <c r="QO35" s="1"/>
  <c r="QP35" s="1"/>
  <c r="AY36" i="69" s="1"/>
  <c r="QL36" i="53"/>
  <c r="QM36"/>
  <c r="QO36" s="1"/>
  <c r="QP36" s="1"/>
  <c r="QL37"/>
  <c r="QM37"/>
  <c r="QO37" s="1"/>
  <c r="QP37" s="1"/>
  <c r="QL38"/>
  <c r="QM38"/>
  <c r="QO38" s="1"/>
  <c r="QP38" s="1"/>
  <c r="QL39"/>
  <c r="QM39"/>
  <c r="QO39" s="1"/>
  <c r="QP39" s="1"/>
  <c r="QL40"/>
  <c r="QM40"/>
  <c r="QO40" s="1"/>
  <c r="QP40" s="1"/>
  <c r="QL57"/>
  <c r="QM57"/>
  <c r="QO57" s="1"/>
  <c r="QP57" s="1"/>
  <c r="QL41"/>
  <c r="QM41"/>
  <c r="QO41" s="1"/>
  <c r="QP41" s="1"/>
  <c r="QL42"/>
  <c r="QM42"/>
  <c r="QO42" s="1"/>
  <c r="QP42" s="1"/>
  <c r="QL56"/>
  <c r="QM56"/>
  <c r="QO56" s="1"/>
  <c r="QP56" s="1"/>
  <c r="QQ56" s="1"/>
  <c r="QX42" i="56"/>
  <c r="QY42" s="1"/>
  <c r="QW42"/>
  <c r="QW10"/>
  <c r="QX10"/>
  <c r="QZ10" s="1"/>
  <c r="RA10" s="1"/>
  <c r="QW11"/>
  <c r="QX11"/>
  <c r="QZ11" s="1"/>
  <c r="RA11" s="1"/>
  <c r="QW12"/>
  <c r="QX12"/>
  <c r="QZ12" s="1"/>
  <c r="RA12" s="1"/>
  <c r="QW13"/>
  <c r="QX13"/>
  <c r="QZ13" s="1"/>
  <c r="RA13" s="1"/>
  <c r="QW14"/>
  <c r="QX14"/>
  <c r="QZ14" s="1"/>
  <c r="RA14" s="1"/>
  <c r="QW43"/>
  <c r="QX43"/>
  <c r="QZ43" s="1"/>
  <c r="RA43" s="1"/>
  <c r="RB43" s="1"/>
  <c r="QW15"/>
  <c r="QX15"/>
  <c r="QZ15" s="1"/>
  <c r="RA15" s="1"/>
  <c r="QW16"/>
  <c r="QX16"/>
  <c r="QY16" s="1"/>
  <c r="QW17"/>
  <c r="QX17"/>
  <c r="QZ17" s="1"/>
  <c r="RA17" s="1"/>
  <c r="QW18"/>
  <c r="QX18"/>
  <c r="QY18" s="1"/>
  <c r="QW19"/>
  <c r="QX19"/>
  <c r="QZ19" s="1"/>
  <c r="RA19" s="1"/>
  <c r="QW20"/>
  <c r="QX20"/>
  <c r="QZ20" s="1"/>
  <c r="RA20" s="1"/>
  <c r="QW21"/>
  <c r="QX21"/>
  <c r="QZ21" s="1"/>
  <c r="RA21" s="1"/>
  <c r="QW22"/>
  <c r="QX22"/>
  <c r="QZ22" s="1"/>
  <c r="RA22" s="1"/>
  <c r="QW23"/>
  <c r="QX23"/>
  <c r="QZ23" s="1"/>
  <c r="RA23" s="1"/>
  <c r="QW24"/>
  <c r="QX24"/>
  <c r="QZ24" s="1"/>
  <c r="RA24" s="1"/>
  <c r="QW25"/>
  <c r="QX25"/>
  <c r="QZ25" s="1"/>
  <c r="RA25" s="1"/>
  <c r="QW26"/>
  <c r="QX26"/>
  <c r="QZ26" s="1"/>
  <c r="RA26" s="1"/>
  <c r="QW27"/>
  <c r="QX27"/>
  <c r="QZ27" s="1"/>
  <c r="RA27" s="1"/>
  <c r="QW28"/>
  <c r="QX28"/>
  <c r="QZ28" s="1"/>
  <c r="RA28" s="1"/>
  <c r="QW29"/>
  <c r="QX29"/>
  <c r="QZ29" s="1"/>
  <c r="RA29" s="1"/>
  <c r="QW30"/>
  <c r="QX30"/>
  <c r="QZ30" s="1"/>
  <c r="RA30" s="1"/>
  <c r="QW31"/>
  <c r="QX31"/>
  <c r="QZ31" s="1"/>
  <c r="RA31" s="1"/>
  <c r="QW32"/>
  <c r="QX32"/>
  <c r="QY32" s="1"/>
  <c r="QW44"/>
  <c r="QX44"/>
  <c r="QZ44" s="1"/>
  <c r="RA44" s="1"/>
  <c r="QW33"/>
  <c r="QX33"/>
  <c r="QY33" s="1"/>
  <c r="QW34"/>
  <c r="QX34"/>
  <c r="QZ34" s="1"/>
  <c r="RA34" s="1"/>
  <c r="QW55"/>
  <c r="QX55"/>
  <c r="QZ55" s="1"/>
  <c r="RA55" s="1"/>
  <c r="QW10" i="55"/>
  <c r="QX10"/>
  <c r="QZ10" s="1"/>
  <c r="RA10" s="1"/>
  <c r="QW11"/>
  <c r="QX11"/>
  <c r="QZ11" s="1"/>
  <c r="RA11" s="1"/>
  <c r="QW12"/>
  <c r="QX12"/>
  <c r="QZ12" s="1"/>
  <c r="RA12" s="1"/>
  <c r="QW13"/>
  <c r="QX13"/>
  <c r="QZ13" s="1"/>
  <c r="RA13" s="1"/>
  <c r="QW14"/>
  <c r="QX14"/>
  <c r="QY14" s="1"/>
  <c r="QW15"/>
  <c r="QX15"/>
  <c r="QZ15" s="1"/>
  <c r="RA15" s="1"/>
  <c r="QW16"/>
  <c r="QX16"/>
  <c r="QZ16" s="1"/>
  <c r="RA16" s="1"/>
  <c r="QW17"/>
  <c r="QX17"/>
  <c r="QZ17" s="1"/>
  <c r="RA17" s="1"/>
  <c r="QW18"/>
  <c r="QX18"/>
  <c r="QZ18" s="1"/>
  <c r="RA18" s="1"/>
  <c r="QW19"/>
  <c r="QX19"/>
  <c r="QZ19" s="1"/>
  <c r="RA19" s="1"/>
  <c r="QW20"/>
  <c r="QX20"/>
  <c r="QZ20" s="1"/>
  <c r="RA20" s="1"/>
  <c r="QW21"/>
  <c r="QX21"/>
  <c r="QZ21" s="1"/>
  <c r="RA21" s="1"/>
  <c r="QW22"/>
  <c r="QX22"/>
  <c r="QZ22" s="1"/>
  <c r="RA22" s="1"/>
  <c r="QW23"/>
  <c r="QX23"/>
  <c r="QZ23" s="1"/>
  <c r="RA23" s="1"/>
  <c r="QW24"/>
  <c r="QX24"/>
  <c r="QZ24" s="1"/>
  <c r="RA24" s="1"/>
  <c r="QW25"/>
  <c r="QX25"/>
  <c r="QZ25" s="1"/>
  <c r="RA25" s="1"/>
  <c r="QW26"/>
  <c r="QX26"/>
  <c r="QZ26" s="1"/>
  <c r="RA26" s="1"/>
  <c r="QW27"/>
  <c r="QX27"/>
  <c r="QZ27" s="1"/>
  <c r="RA27" s="1"/>
  <c r="QW28"/>
  <c r="QX28"/>
  <c r="QZ28" s="1"/>
  <c r="RA28" s="1"/>
  <c r="QW29"/>
  <c r="QX29"/>
  <c r="QZ29" s="1"/>
  <c r="RA29" s="1"/>
  <c r="QW30"/>
  <c r="QX30"/>
  <c r="QZ30" s="1"/>
  <c r="RA30" s="1"/>
  <c r="QW31"/>
  <c r="QX31"/>
  <c r="QZ31" s="1"/>
  <c r="RA31" s="1"/>
  <c r="QX39" i="54"/>
  <c r="QY39" s="1"/>
  <c r="QW39"/>
  <c r="QX38"/>
  <c r="QY38" s="1"/>
  <c r="QW38"/>
  <c r="QW9"/>
  <c r="QX9"/>
  <c r="QZ9" s="1"/>
  <c r="RA9" s="1"/>
  <c r="QW10"/>
  <c r="QX10"/>
  <c r="QZ10" s="1"/>
  <c r="RA10" s="1"/>
  <c r="QW11"/>
  <c r="QX11"/>
  <c r="QZ11" s="1"/>
  <c r="RA11" s="1"/>
  <c r="QW12"/>
  <c r="QX12"/>
  <c r="QZ12" s="1"/>
  <c r="RA12" s="1"/>
  <c r="QW13"/>
  <c r="QX13"/>
  <c r="QZ13" s="1"/>
  <c r="RA13" s="1"/>
  <c r="QW56"/>
  <c r="QX56"/>
  <c r="QZ56" s="1"/>
  <c r="RA56" s="1"/>
  <c r="QW14"/>
  <c r="QX14"/>
  <c r="QZ14" s="1"/>
  <c r="RA14" s="1"/>
  <c r="QW42"/>
  <c r="QX42"/>
  <c r="QZ42" s="1"/>
  <c r="RA42" s="1"/>
  <c r="QW40"/>
  <c r="QX40"/>
  <c r="QZ40" s="1"/>
  <c r="RA40" s="1"/>
  <c r="RB40" s="1"/>
  <c r="QW15"/>
  <c r="QX15"/>
  <c r="QY15" s="1"/>
  <c r="QW16"/>
  <c r="QX16"/>
  <c r="QZ16" s="1"/>
  <c r="RA16" s="1"/>
  <c r="QW17"/>
  <c r="QX17"/>
  <c r="QZ17" s="1"/>
  <c r="RA17" s="1"/>
  <c r="QW18"/>
  <c r="QX18"/>
  <c r="QZ18" s="1"/>
  <c r="RA18" s="1"/>
  <c r="QW19"/>
  <c r="QX19"/>
  <c r="QZ19" s="1"/>
  <c r="RA19" s="1"/>
  <c r="QW20"/>
  <c r="QX20"/>
  <c r="QZ20" s="1"/>
  <c r="RA20" s="1"/>
  <c r="QW21"/>
  <c r="QX21"/>
  <c r="QZ21" s="1"/>
  <c r="RA21" s="1"/>
  <c r="QW22"/>
  <c r="QX22"/>
  <c r="QZ22" s="1"/>
  <c r="RA22" s="1"/>
  <c r="QW23"/>
  <c r="QX23"/>
  <c r="QZ23" s="1"/>
  <c r="RA23" s="1"/>
  <c r="QW24"/>
  <c r="QX24"/>
  <c r="QZ24" s="1"/>
  <c r="RA24" s="1"/>
  <c r="QW25"/>
  <c r="QX25"/>
  <c r="QZ25" s="1"/>
  <c r="RA25" s="1"/>
  <c r="QW26"/>
  <c r="QX26"/>
  <c r="QZ26" s="1"/>
  <c r="RA26" s="1"/>
  <c r="QW27"/>
  <c r="QX27"/>
  <c r="QZ27" s="1"/>
  <c r="RA27" s="1"/>
  <c r="QW28"/>
  <c r="QX28"/>
  <c r="QZ28" s="1"/>
  <c r="RA28" s="1"/>
  <c r="QW29"/>
  <c r="QX29"/>
  <c r="QZ29" s="1"/>
  <c r="RA29" s="1"/>
  <c r="QW43"/>
  <c r="QX43"/>
  <c r="QZ43" s="1"/>
  <c r="RA43" s="1"/>
  <c r="QW30"/>
  <c r="QX30"/>
  <c r="QZ30" s="1"/>
  <c r="RA30" s="1"/>
  <c r="QW31"/>
  <c r="QX31"/>
  <c r="QZ31" s="1"/>
  <c r="RA31" s="1"/>
  <c r="QW32"/>
  <c r="QX32"/>
  <c r="QZ32" s="1"/>
  <c r="RA32" s="1"/>
  <c r="QW10" i="53"/>
  <c r="QX10"/>
  <c r="QZ10" s="1"/>
  <c r="RA10" s="1"/>
  <c r="QW11"/>
  <c r="QX11"/>
  <c r="QZ11" s="1"/>
  <c r="RA11" s="1"/>
  <c r="QW12"/>
  <c r="QX12"/>
  <c r="QZ12" s="1"/>
  <c r="RA12" s="1"/>
  <c r="QW13"/>
  <c r="QX13"/>
  <c r="QZ13" s="1"/>
  <c r="RA13" s="1"/>
  <c r="AZ14" i="69" s="1"/>
  <c r="QW14" i="53"/>
  <c r="QX14"/>
  <c r="QZ14" s="1"/>
  <c r="RA14" s="1"/>
  <c r="QW15"/>
  <c r="QX15"/>
  <c r="QZ15" s="1"/>
  <c r="RA15" s="1"/>
  <c r="QW16"/>
  <c r="QX16"/>
  <c r="QZ16" s="1"/>
  <c r="RA16" s="1"/>
  <c r="QW17"/>
  <c r="QX17"/>
  <c r="QZ17" s="1"/>
  <c r="RA17" s="1"/>
  <c r="QW18"/>
  <c r="QX18"/>
  <c r="QZ18" s="1"/>
  <c r="RA18" s="1"/>
  <c r="QW19"/>
  <c r="QX19"/>
  <c r="QZ19" s="1"/>
  <c r="RA19" s="1"/>
  <c r="QW20"/>
  <c r="QX20"/>
  <c r="QZ20" s="1"/>
  <c r="RA20" s="1"/>
  <c r="QW21"/>
  <c r="QX21"/>
  <c r="QZ21" s="1"/>
  <c r="RA21" s="1"/>
  <c r="AZ22" i="69" s="1"/>
  <c r="QW22" i="53"/>
  <c r="QX22"/>
  <c r="QZ22" s="1"/>
  <c r="RA22" s="1"/>
  <c r="QW23"/>
  <c r="QX23"/>
  <c r="QZ23" s="1"/>
  <c r="RA23" s="1"/>
  <c r="QW24"/>
  <c r="QX24"/>
  <c r="QZ24" s="1"/>
  <c r="RA24" s="1"/>
  <c r="QW25"/>
  <c r="QX25"/>
  <c r="QZ25" s="1"/>
  <c r="RA25" s="1"/>
  <c r="QW26"/>
  <c r="QX26"/>
  <c r="QZ26" s="1"/>
  <c r="RA26" s="1"/>
  <c r="QW27"/>
  <c r="QX27"/>
  <c r="QY27" s="1"/>
  <c r="QW28"/>
  <c r="QX28"/>
  <c r="QZ28" s="1"/>
  <c r="RA28" s="1"/>
  <c r="QW29"/>
  <c r="QX29"/>
  <c r="QZ29" s="1"/>
  <c r="RA29" s="1"/>
  <c r="QW30"/>
  <c r="QX30"/>
  <c r="QZ30" s="1"/>
  <c r="RA30" s="1"/>
  <c r="QW31"/>
  <c r="QX31"/>
  <c r="QZ31" s="1"/>
  <c r="RA31" s="1"/>
  <c r="QW32"/>
  <c r="QX32"/>
  <c r="QZ32" s="1"/>
  <c r="RA32" s="1"/>
  <c r="QW33"/>
  <c r="QX33"/>
  <c r="QY33" s="1"/>
  <c r="QW34"/>
  <c r="QX34"/>
  <c r="QZ34" s="1"/>
  <c r="RA34" s="1"/>
  <c r="QW35"/>
  <c r="QX35"/>
  <c r="QY35" s="1"/>
  <c r="QW36"/>
  <c r="QX36"/>
  <c r="QZ36" s="1"/>
  <c r="RA36" s="1"/>
  <c r="QW37"/>
  <c r="QX37"/>
  <c r="QY37" s="1"/>
  <c r="QW38"/>
  <c r="QX38"/>
  <c r="QZ38" s="1"/>
  <c r="RA38" s="1"/>
  <c r="QW39"/>
  <c r="QX39"/>
  <c r="QY39" s="1"/>
  <c r="QW40"/>
  <c r="QX40"/>
  <c r="QZ40" s="1"/>
  <c r="RA40" s="1"/>
  <c r="QW57"/>
  <c r="QX57"/>
  <c r="QY57" s="1"/>
  <c r="QW41"/>
  <c r="QX41"/>
  <c r="QZ41" s="1"/>
  <c r="RA41" s="1"/>
  <c r="QW42"/>
  <c r="QX42"/>
  <c r="QY42" s="1"/>
  <c r="QW56"/>
  <c r="QX56"/>
  <c r="QZ56" s="1"/>
  <c r="RA56" s="1"/>
  <c r="RB56" s="1"/>
  <c r="PP10" i="58"/>
  <c r="PQ10"/>
  <c r="PS10" s="1"/>
  <c r="PT10" s="1"/>
  <c r="PP11"/>
  <c r="PQ11"/>
  <c r="PS11" s="1"/>
  <c r="PT11" s="1"/>
  <c r="PP12"/>
  <c r="PQ12"/>
  <c r="PS12" s="1"/>
  <c r="PT12" s="1"/>
  <c r="PP13"/>
  <c r="PQ13"/>
  <c r="PS13" s="1"/>
  <c r="PT13" s="1"/>
  <c r="PP14"/>
  <c r="PQ14"/>
  <c r="PS14" s="1"/>
  <c r="PT14" s="1"/>
  <c r="PP15"/>
  <c r="PQ15"/>
  <c r="PS15" s="1"/>
  <c r="PT15" s="1"/>
  <c r="PP16"/>
  <c r="PQ16"/>
  <c r="PS16" s="1"/>
  <c r="PT16" s="1"/>
  <c r="PP17"/>
  <c r="PQ17"/>
  <c r="PS17" s="1"/>
  <c r="PT17" s="1"/>
  <c r="PP18"/>
  <c r="PQ18"/>
  <c r="PS18" s="1"/>
  <c r="PT18" s="1"/>
  <c r="PP19"/>
  <c r="PQ19"/>
  <c r="PS19" s="1"/>
  <c r="PT19" s="1"/>
  <c r="PP61"/>
  <c r="PQ61"/>
  <c r="PS61" s="1"/>
  <c r="PT61" s="1"/>
  <c r="PP20"/>
  <c r="PQ20"/>
  <c r="PS20" s="1"/>
  <c r="PT20" s="1"/>
  <c r="PP21"/>
  <c r="PQ21"/>
  <c r="PS21" s="1"/>
  <c r="PT21" s="1"/>
  <c r="PP22"/>
  <c r="PQ22"/>
  <c r="PS22" s="1"/>
  <c r="PT22" s="1"/>
  <c r="PP23"/>
  <c r="PQ23"/>
  <c r="PS23" s="1"/>
  <c r="PT23" s="1"/>
  <c r="PP24"/>
  <c r="PQ24"/>
  <c r="PS24" s="1"/>
  <c r="PT24" s="1"/>
  <c r="PP25"/>
  <c r="PQ25"/>
  <c r="PS25" s="1"/>
  <c r="PT25" s="1"/>
  <c r="PP26"/>
  <c r="PQ26"/>
  <c r="PS26" s="1"/>
  <c r="PT26" s="1"/>
  <c r="PP27"/>
  <c r="PQ27"/>
  <c r="PS27" s="1"/>
  <c r="PT27" s="1"/>
  <c r="PP62"/>
  <c r="PQ62"/>
  <c r="PR62" s="1"/>
  <c r="PP63"/>
  <c r="PQ63"/>
  <c r="PS63" s="1"/>
  <c r="PT63" s="1"/>
  <c r="PP28"/>
  <c r="PQ28"/>
  <c r="PR28" s="1"/>
  <c r="PP29"/>
  <c r="PQ29"/>
  <c r="PS29" s="1"/>
  <c r="PT29" s="1"/>
  <c r="PP64"/>
  <c r="PQ64"/>
  <c r="PR64" s="1"/>
  <c r="PP65"/>
  <c r="PQ65"/>
  <c r="PS65" s="1"/>
  <c r="PT65" s="1"/>
  <c r="PQ42" i="57"/>
  <c r="PR42" s="1"/>
  <c r="PP42"/>
  <c r="PQ41"/>
  <c r="PR41" s="1"/>
  <c r="PP41"/>
  <c r="PQ40"/>
  <c r="PR40" s="1"/>
  <c r="PP40"/>
  <c r="PP10"/>
  <c r="PQ10"/>
  <c r="PS10" s="1"/>
  <c r="PT10" s="1"/>
  <c r="PP58"/>
  <c r="PQ58"/>
  <c r="PS58" s="1"/>
  <c r="PT58" s="1"/>
  <c r="PP11"/>
  <c r="PQ11"/>
  <c r="PS11" s="1"/>
  <c r="PT11" s="1"/>
  <c r="PP12"/>
  <c r="PQ12"/>
  <c r="PS12" s="1"/>
  <c r="PT12" s="1"/>
  <c r="PP13"/>
  <c r="PQ13"/>
  <c r="PS13" s="1"/>
  <c r="PT13" s="1"/>
  <c r="PP14"/>
  <c r="PQ14"/>
  <c r="PR14" s="1"/>
  <c r="PP15"/>
  <c r="PQ15"/>
  <c r="PS15" s="1"/>
  <c r="PT15" s="1"/>
  <c r="PP16"/>
  <c r="PQ16"/>
  <c r="PS16" s="1"/>
  <c r="PT16" s="1"/>
  <c r="PP17"/>
  <c r="PQ17"/>
  <c r="PS17" s="1"/>
  <c r="PT17" s="1"/>
  <c r="PP18"/>
  <c r="PQ18"/>
  <c r="PR18" s="1"/>
  <c r="PP19"/>
  <c r="PQ19"/>
  <c r="PS19" s="1"/>
  <c r="PT19" s="1"/>
  <c r="PP43"/>
  <c r="PQ43"/>
  <c r="PS43" s="1"/>
  <c r="PT43" s="1"/>
  <c r="PP20"/>
  <c r="PQ20"/>
  <c r="PS20" s="1"/>
  <c r="PT20" s="1"/>
  <c r="PP21"/>
  <c r="PQ21"/>
  <c r="PS21" s="1"/>
  <c r="PT21" s="1"/>
  <c r="PP22"/>
  <c r="PQ22"/>
  <c r="PS22" s="1"/>
  <c r="PT22" s="1"/>
  <c r="PP23"/>
  <c r="PQ23"/>
  <c r="PS23" s="1"/>
  <c r="PT23" s="1"/>
  <c r="PP24"/>
  <c r="PQ24"/>
  <c r="PS24" s="1"/>
  <c r="PT24" s="1"/>
  <c r="PP25"/>
  <c r="PQ25"/>
  <c r="PS25" s="1"/>
  <c r="PT25" s="1"/>
  <c r="PP26"/>
  <c r="PQ26"/>
  <c r="PS26" s="1"/>
  <c r="PT26" s="1"/>
  <c r="PP59"/>
  <c r="PQ59"/>
  <c r="PS59" s="1"/>
  <c r="PT59" s="1"/>
  <c r="PP27"/>
  <c r="PQ27"/>
  <c r="PS27" s="1"/>
  <c r="PT27" s="1"/>
  <c r="PP28"/>
  <c r="PQ28"/>
  <c r="PS28" s="1"/>
  <c r="PT28" s="1"/>
  <c r="PP29"/>
  <c r="PQ29"/>
  <c r="PS29" s="1"/>
  <c r="PT29" s="1"/>
  <c r="PP30"/>
  <c r="PQ30"/>
  <c r="PS30" s="1"/>
  <c r="PT30" s="1"/>
  <c r="PP31"/>
  <c r="PQ31"/>
  <c r="PS31" s="1"/>
  <c r="PT31" s="1"/>
  <c r="PP32"/>
  <c r="PQ32"/>
  <c r="PS32" s="1"/>
  <c r="PT32" s="1"/>
  <c r="PP10" i="56"/>
  <c r="PQ10"/>
  <c r="PS10" s="1"/>
  <c r="PT10" s="1"/>
  <c r="PP11"/>
  <c r="PQ11"/>
  <c r="PS11" s="1"/>
  <c r="PT11" s="1"/>
  <c r="PP12"/>
  <c r="PQ12"/>
  <c r="PR12" s="1"/>
  <c r="PP13"/>
  <c r="PQ13"/>
  <c r="PS13" s="1"/>
  <c r="PT13" s="1"/>
  <c r="PP14"/>
  <c r="PQ14"/>
  <c r="PR14" s="1"/>
  <c r="PP43"/>
  <c r="PQ43"/>
  <c r="PS43" s="1"/>
  <c r="PT43" s="1"/>
  <c r="PU43" s="1"/>
  <c r="PP15"/>
  <c r="PQ15"/>
  <c r="PR15" s="1"/>
  <c r="PP16"/>
  <c r="PQ16"/>
  <c r="PS16" s="1"/>
  <c r="PT16" s="1"/>
  <c r="PP17"/>
  <c r="PQ17"/>
  <c r="PR17" s="1"/>
  <c r="PP18"/>
  <c r="PQ18"/>
  <c r="PS18" s="1"/>
  <c r="PT18" s="1"/>
  <c r="PP19"/>
  <c r="PQ19"/>
  <c r="PR19" s="1"/>
  <c r="PP20"/>
  <c r="PQ20"/>
  <c r="PS20" s="1"/>
  <c r="PT20" s="1"/>
  <c r="PP21"/>
  <c r="PQ21"/>
  <c r="PR21" s="1"/>
  <c r="PP22"/>
  <c r="PQ22"/>
  <c r="PS22" s="1"/>
  <c r="PT22" s="1"/>
  <c r="PP23"/>
  <c r="PQ23"/>
  <c r="PR23" s="1"/>
  <c r="PP24"/>
  <c r="PQ24"/>
  <c r="PS24" s="1"/>
  <c r="PT24" s="1"/>
  <c r="PP25"/>
  <c r="PQ25"/>
  <c r="PR25" s="1"/>
  <c r="PP26"/>
  <c r="PQ26"/>
  <c r="PS26" s="1"/>
  <c r="PT26" s="1"/>
  <c r="PP27"/>
  <c r="PQ27"/>
  <c r="PS27" s="1"/>
  <c r="PT27" s="1"/>
  <c r="PP28"/>
  <c r="PQ28"/>
  <c r="PS28" s="1"/>
  <c r="PT28" s="1"/>
  <c r="PP29"/>
  <c r="PQ29"/>
  <c r="PS29" s="1"/>
  <c r="PT29" s="1"/>
  <c r="PP30"/>
  <c r="PQ30"/>
  <c r="PS30" s="1"/>
  <c r="PT30" s="1"/>
  <c r="PP31"/>
  <c r="PQ31"/>
  <c r="PR31" s="1"/>
  <c r="PP32"/>
  <c r="PQ32"/>
  <c r="PS32" s="1"/>
  <c r="PT32" s="1"/>
  <c r="PP44"/>
  <c r="PQ44"/>
  <c r="PR44" s="1"/>
  <c r="PP33"/>
  <c r="PQ33"/>
  <c r="PS33" s="1"/>
  <c r="PT33" s="1"/>
  <c r="PP34"/>
  <c r="PQ34"/>
  <c r="PS34" s="1"/>
  <c r="PT34" s="1"/>
  <c r="PP55"/>
  <c r="PQ55"/>
  <c r="PS55" s="1"/>
  <c r="PT55" s="1"/>
  <c r="PP10" i="55"/>
  <c r="PQ10"/>
  <c r="PS10" s="1"/>
  <c r="PT10" s="1"/>
  <c r="PP11"/>
  <c r="PQ11"/>
  <c r="PR11" s="1"/>
  <c r="PP12"/>
  <c r="PQ12"/>
  <c r="PS12" s="1"/>
  <c r="PT12" s="1"/>
  <c r="PP13"/>
  <c r="PQ13"/>
  <c r="PR13" s="1"/>
  <c r="PP14"/>
  <c r="PQ14"/>
  <c r="PS14" s="1"/>
  <c r="PT14" s="1"/>
  <c r="PP15"/>
  <c r="PQ15"/>
  <c r="PR15" s="1"/>
  <c r="PP16"/>
  <c r="PQ16"/>
  <c r="PS16" s="1"/>
  <c r="PT16" s="1"/>
  <c r="PP17"/>
  <c r="PQ17"/>
  <c r="PR17" s="1"/>
  <c r="PP18"/>
  <c r="PQ18"/>
  <c r="PS18" s="1"/>
  <c r="PT18" s="1"/>
  <c r="PP19"/>
  <c r="PQ19"/>
  <c r="PR19" s="1"/>
  <c r="PP20"/>
  <c r="PQ20"/>
  <c r="PS20" s="1"/>
  <c r="PT20" s="1"/>
  <c r="PP21"/>
  <c r="PQ21"/>
  <c r="PR21" s="1"/>
  <c r="PP22"/>
  <c r="PQ22"/>
  <c r="PS22" s="1"/>
  <c r="PT22" s="1"/>
  <c r="PP23"/>
  <c r="PQ23"/>
  <c r="PR23" s="1"/>
  <c r="PP24"/>
  <c r="PQ24"/>
  <c r="PS24" s="1"/>
  <c r="PT24" s="1"/>
  <c r="PP25"/>
  <c r="PQ25"/>
  <c r="PR25" s="1"/>
  <c r="PP26"/>
  <c r="PQ26"/>
  <c r="PS26" s="1"/>
  <c r="PT26" s="1"/>
  <c r="PP27"/>
  <c r="PQ27"/>
  <c r="PR27" s="1"/>
  <c r="PP28"/>
  <c r="PQ28"/>
  <c r="PS28" s="1"/>
  <c r="PT28" s="1"/>
  <c r="PP29"/>
  <c r="PQ29"/>
  <c r="PR29" s="1"/>
  <c r="PP30"/>
  <c r="PQ30"/>
  <c r="PS30" s="1"/>
  <c r="PT30" s="1"/>
  <c r="PP31"/>
  <c r="PQ31"/>
  <c r="PR31" s="1"/>
  <c r="PQ39" i="54"/>
  <c r="PR39" s="1"/>
  <c r="PP39"/>
  <c r="PQ38"/>
  <c r="PR38" s="1"/>
  <c r="PP38"/>
  <c r="PP9"/>
  <c r="PQ9"/>
  <c r="PS9" s="1"/>
  <c r="PT9" s="1"/>
  <c r="PP10"/>
  <c r="PQ10"/>
  <c r="PS10" s="1"/>
  <c r="PT10" s="1"/>
  <c r="PP11"/>
  <c r="PQ11"/>
  <c r="PS11" s="1"/>
  <c r="PT11" s="1"/>
  <c r="PP12"/>
  <c r="PQ12"/>
  <c r="PS12" s="1"/>
  <c r="PT12" s="1"/>
  <c r="PP13"/>
  <c r="PQ13"/>
  <c r="PS13" s="1"/>
  <c r="PT13" s="1"/>
  <c r="PP56"/>
  <c r="PQ56"/>
  <c r="PS56" s="1"/>
  <c r="PT56" s="1"/>
  <c r="PP14"/>
  <c r="PQ14"/>
  <c r="PS14" s="1"/>
  <c r="PT14" s="1"/>
  <c r="PP42"/>
  <c r="PQ42"/>
  <c r="PS42" s="1"/>
  <c r="PT42" s="1"/>
  <c r="PP40"/>
  <c r="PQ40"/>
  <c r="PS40" s="1"/>
  <c r="PT40" s="1"/>
  <c r="PU40" s="1"/>
  <c r="PP15"/>
  <c r="PQ15"/>
  <c r="PS15" s="1"/>
  <c r="PT15" s="1"/>
  <c r="PP16"/>
  <c r="PQ16"/>
  <c r="PS16" s="1"/>
  <c r="PT16" s="1"/>
  <c r="PP17"/>
  <c r="PQ17"/>
  <c r="PS17" s="1"/>
  <c r="PT17" s="1"/>
  <c r="PP18"/>
  <c r="PQ18"/>
  <c r="PS18" s="1"/>
  <c r="PT18" s="1"/>
  <c r="PP19"/>
  <c r="PQ19"/>
  <c r="PS19" s="1"/>
  <c r="PT19" s="1"/>
  <c r="PP20"/>
  <c r="PQ20"/>
  <c r="PS20" s="1"/>
  <c r="PT20" s="1"/>
  <c r="PP21"/>
  <c r="PQ21"/>
  <c r="PS21" s="1"/>
  <c r="PT21" s="1"/>
  <c r="PP22"/>
  <c r="PQ22"/>
  <c r="PS22" s="1"/>
  <c r="PT22" s="1"/>
  <c r="PP23"/>
  <c r="PQ23"/>
  <c r="PR23" s="1"/>
  <c r="PP24"/>
  <c r="PQ24"/>
  <c r="PS24" s="1"/>
  <c r="PT24" s="1"/>
  <c r="PP25"/>
  <c r="PQ25"/>
  <c r="PR25" s="1"/>
  <c r="PP26"/>
  <c r="PQ26"/>
  <c r="PS26" s="1"/>
  <c r="PT26" s="1"/>
  <c r="PP27"/>
  <c r="PQ27"/>
  <c r="PR27" s="1"/>
  <c r="PP28"/>
  <c r="PQ28"/>
  <c r="PS28" s="1"/>
  <c r="PT28" s="1"/>
  <c r="PP29"/>
  <c r="PQ29"/>
  <c r="PR29" s="1"/>
  <c r="PP43"/>
  <c r="PQ43"/>
  <c r="PS43" s="1"/>
  <c r="PT43" s="1"/>
  <c r="PP30"/>
  <c r="PQ30"/>
  <c r="PS30" s="1"/>
  <c r="PT30" s="1"/>
  <c r="PP31"/>
  <c r="PQ31"/>
  <c r="PS31" s="1"/>
  <c r="PT31" s="1"/>
  <c r="PP32"/>
  <c r="PQ32"/>
  <c r="PS32" s="1"/>
  <c r="PT32" s="1"/>
  <c r="PP10" i="53"/>
  <c r="PQ10"/>
  <c r="PS10" s="1"/>
  <c r="PT10" s="1"/>
  <c r="PP11"/>
  <c r="PQ11"/>
  <c r="PS11" s="1"/>
  <c r="PT11" s="1"/>
  <c r="PP12"/>
  <c r="PQ12"/>
  <c r="PS12" s="1"/>
  <c r="PT12" s="1"/>
  <c r="PP13"/>
  <c r="PQ13"/>
  <c r="PS13" s="1"/>
  <c r="PT13" s="1"/>
  <c r="PP14"/>
  <c r="PQ14"/>
  <c r="PS14" s="1"/>
  <c r="PT14" s="1"/>
  <c r="PP15"/>
  <c r="PQ15"/>
  <c r="PS15" s="1"/>
  <c r="PT15" s="1"/>
  <c r="AW16" i="69" s="1"/>
  <c r="PP16" i="53"/>
  <c r="PQ16"/>
  <c r="PS16" s="1"/>
  <c r="PT16" s="1"/>
  <c r="PP17"/>
  <c r="PQ17"/>
  <c r="PS17" s="1"/>
  <c r="PT17" s="1"/>
  <c r="PP18"/>
  <c r="PQ18"/>
  <c r="PS18" s="1"/>
  <c r="PT18" s="1"/>
  <c r="PP19"/>
  <c r="PQ19"/>
  <c r="PS19" s="1"/>
  <c r="PT19" s="1"/>
  <c r="PP20"/>
  <c r="PQ20"/>
  <c r="PS20" s="1"/>
  <c r="PT20" s="1"/>
  <c r="PP21"/>
  <c r="PQ21"/>
  <c r="PS21" s="1"/>
  <c r="PT21" s="1"/>
  <c r="PP22"/>
  <c r="PQ22"/>
  <c r="PS22" s="1"/>
  <c r="PT22" s="1"/>
  <c r="PP23"/>
  <c r="PQ23"/>
  <c r="PS23" s="1"/>
  <c r="PT23" s="1"/>
  <c r="PP24"/>
  <c r="PQ24"/>
  <c r="PS24" s="1"/>
  <c r="PT24" s="1"/>
  <c r="PP25"/>
  <c r="PQ25"/>
  <c r="PS25" s="1"/>
  <c r="PT25" s="1"/>
  <c r="PP26"/>
  <c r="PQ26"/>
  <c r="PS26" s="1"/>
  <c r="PT26" s="1"/>
  <c r="PP27"/>
  <c r="PQ27"/>
  <c r="PS27" s="1"/>
  <c r="PT27" s="1"/>
  <c r="PP28"/>
  <c r="PQ28"/>
  <c r="PS28" s="1"/>
  <c r="PT28" s="1"/>
  <c r="PP29"/>
  <c r="PQ29"/>
  <c r="PS29" s="1"/>
  <c r="PT29" s="1"/>
  <c r="PP30"/>
  <c r="PQ30"/>
  <c r="PS30" s="1"/>
  <c r="PT30" s="1"/>
  <c r="PP31"/>
  <c r="PQ31"/>
  <c r="PS31" s="1"/>
  <c r="PT31" s="1"/>
  <c r="AW32" i="69" s="1"/>
  <c r="PP32" i="53"/>
  <c r="PQ32"/>
  <c r="PS32" s="1"/>
  <c r="PT32" s="1"/>
  <c r="PP33"/>
  <c r="PQ33"/>
  <c r="PS33" s="1"/>
  <c r="PT33" s="1"/>
  <c r="PP34"/>
  <c r="PQ34"/>
  <c r="PS34" s="1"/>
  <c r="PT34" s="1"/>
  <c r="PP35"/>
  <c r="PQ35"/>
  <c r="PS35" s="1"/>
  <c r="PT35" s="1"/>
  <c r="PP36"/>
  <c r="PQ36"/>
  <c r="PR36" s="1"/>
  <c r="PP37"/>
  <c r="PQ37"/>
  <c r="PS37" s="1"/>
  <c r="PT37" s="1"/>
  <c r="PP38"/>
  <c r="PQ38"/>
  <c r="PS38" s="1"/>
  <c r="PT38" s="1"/>
  <c r="PP39"/>
  <c r="PQ39"/>
  <c r="PS39" s="1"/>
  <c r="PT39" s="1"/>
  <c r="PP40"/>
  <c r="PQ40"/>
  <c r="PS40" s="1"/>
  <c r="PT40" s="1"/>
  <c r="PP57"/>
  <c r="PQ57"/>
  <c r="PS57" s="1"/>
  <c r="PT57" s="1"/>
  <c r="PP41"/>
  <c r="PQ41"/>
  <c r="PS41" s="1"/>
  <c r="PT41" s="1"/>
  <c r="PP42"/>
  <c r="PQ42"/>
  <c r="PS42" s="1"/>
  <c r="PT42" s="1"/>
  <c r="PP56"/>
  <c r="PQ56"/>
  <c r="PS56" s="1"/>
  <c r="PT56" s="1"/>
  <c r="PU56" s="1"/>
  <c r="OT10" i="58"/>
  <c r="OU10"/>
  <c r="OW10" s="1"/>
  <c r="OX10" s="1"/>
  <c r="OT11"/>
  <c r="OU11"/>
  <c r="OW11" s="1"/>
  <c r="OX11" s="1"/>
  <c r="OT12"/>
  <c r="OU12"/>
  <c r="OW12" s="1"/>
  <c r="OX12" s="1"/>
  <c r="OT13"/>
  <c r="OU13"/>
  <c r="OW13" s="1"/>
  <c r="OX13" s="1"/>
  <c r="OT14"/>
  <c r="OU14"/>
  <c r="OW14" s="1"/>
  <c r="OX14" s="1"/>
  <c r="OT15"/>
  <c r="OU15"/>
  <c r="OW15" s="1"/>
  <c r="OX15" s="1"/>
  <c r="OT16"/>
  <c r="OU16"/>
  <c r="OW16" s="1"/>
  <c r="OX16" s="1"/>
  <c r="OT17"/>
  <c r="OU17"/>
  <c r="OW17" s="1"/>
  <c r="OX17" s="1"/>
  <c r="OT18"/>
  <c r="OU18"/>
  <c r="OW18" s="1"/>
  <c r="OX18" s="1"/>
  <c r="OT19"/>
  <c r="OU19"/>
  <c r="OW19" s="1"/>
  <c r="OX19" s="1"/>
  <c r="OT38"/>
  <c r="OU38"/>
  <c r="OW38" s="1"/>
  <c r="OX38" s="1"/>
  <c r="OY38" s="1"/>
  <c r="OT61"/>
  <c r="OU61"/>
  <c r="OW61" s="1"/>
  <c r="OX61" s="1"/>
  <c r="OT20"/>
  <c r="OU20"/>
  <c r="OW20" s="1"/>
  <c r="OX20" s="1"/>
  <c r="OT21"/>
  <c r="OU21"/>
  <c r="OV21" s="1"/>
  <c r="OT22"/>
  <c r="OU22"/>
  <c r="OW22" s="1"/>
  <c r="OX22" s="1"/>
  <c r="OT23"/>
  <c r="OU23"/>
  <c r="OW23" s="1"/>
  <c r="OX23" s="1"/>
  <c r="OT24"/>
  <c r="OU24"/>
  <c r="OW24" s="1"/>
  <c r="OX24" s="1"/>
  <c r="OT25"/>
  <c r="OU25"/>
  <c r="OV25" s="1"/>
  <c r="OW26"/>
  <c r="OX26" s="1"/>
  <c r="OT27"/>
  <c r="OU27"/>
  <c r="OW27" s="1"/>
  <c r="OX27" s="1"/>
  <c r="OT62"/>
  <c r="OU62"/>
  <c r="OW62" s="1"/>
  <c r="OX62" s="1"/>
  <c r="OT63"/>
  <c r="OU63"/>
  <c r="OV63" s="1"/>
  <c r="OT28"/>
  <c r="OU28"/>
  <c r="OW28" s="1"/>
  <c r="OX28" s="1"/>
  <c r="OT29"/>
  <c r="OU29"/>
  <c r="OW29" s="1"/>
  <c r="OX29" s="1"/>
  <c r="OT64"/>
  <c r="OU64"/>
  <c r="OW64" s="1"/>
  <c r="OX64" s="1"/>
  <c r="OT65"/>
  <c r="OU65"/>
  <c r="OV65" s="1"/>
  <c r="OT10" i="57"/>
  <c r="OU10"/>
  <c r="OW10" s="1"/>
  <c r="OX10" s="1"/>
  <c r="OT58"/>
  <c r="OU58"/>
  <c r="OW58" s="1"/>
  <c r="OX58" s="1"/>
  <c r="OT11"/>
  <c r="OU11"/>
  <c r="OW11" s="1"/>
  <c r="OX11" s="1"/>
  <c r="OT12"/>
  <c r="OU12"/>
  <c r="OW12" s="1"/>
  <c r="OX12" s="1"/>
  <c r="OT13"/>
  <c r="OU13"/>
  <c r="OW13" s="1"/>
  <c r="OX13" s="1"/>
  <c r="OT14"/>
  <c r="OU14"/>
  <c r="OW14" s="1"/>
  <c r="OX14" s="1"/>
  <c r="OT15"/>
  <c r="OU15"/>
  <c r="OW15" s="1"/>
  <c r="OX15" s="1"/>
  <c r="OT16"/>
  <c r="OU16"/>
  <c r="OW16" s="1"/>
  <c r="OX16" s="1"/>
  <c r="OT40"/>
  <c r="OU40"/>
  <c r="OW40" s="1"/>
  <c r="OX40" s="1"/>
  <c r="OY40" s="1"/>
  <c r="OT17"/>
  <c r="OU17"/>
  <c r="OW17" s="1"/>
  <c r="OX17" s="1"/>
  <c r="OT18"/>
  <c r="OU18"/>
  <c r="OW18" s="1"/>
  <c r="OX18" s="1"/>
  <c r="OT19"/>
  <c r="OU19"/>
  <c r="OV19" s="1"/>
  <c r="OT43"/>
  <c r="OU43"/>
  <c r="OW43" s="1"/>
  <c r="OX43" s="1"/>
  <c r="OT20"/>
  <c r="OU20"/>
  <c r="OW20" s="1"/>
  <c r="OX20" s="1"/>
  <c r="OT21"/>
  <c r="OU21"/>
  <c r="OW21" s="1"/>
  <c r="OX21" s="1"/>
  <c r="OT22"/>
  <c r="OU22"/>
  <c r="OV22" s="1"/>
  <c r="OT23"/>
  <c r="OU23"/>
  <c r="OW23" s="1"/>
  <c r="OX23" s="1"/>
  <c r="OT24"/>
  <c r="OU24"/>
  <c r="OW24" s="1"/>
  <c r="OX24" s="1"/>
  <c r="OT25"/>
  <c r="OU25"/>
  <c r="OW25" s="1"/>
  <c r="OX25" s="1"/>
  <c r="OT26"/>
  <c r="OU26"/>
  <c r="OV26" s="1"/>
  <c r="OT59"/>
  <c r="OU59"/>
  <c r="OW59" s="1"/>
  <c r="OX59" s="1"/>
  <c r="OT27"/>
  <c r="OU27"/>
  <c r="OW27" s="1"/>
  <c r="OX27" s="1"/>
  <c r="OT28"/>
  <c r="OU28"/>
  <c r="OW28" s="1"/>
  <c r="OX28" s="1"/>
  <c r="OT41"/>
  <c r="OU41"/>
  <c r="OV41" s="1"/>
  <c r="OT42"/>
  <c r="OU42"/>
  <c r="OW42" s="1"/>
  <c r="OX42" s="1"/>
  <c r="OY42" s="1"/>
  <c r="OT29"/>
  <c r="OU29"/>
  <c r="OW29" s="1"/>
  <c r="OX29" s="1"/>
  <c r="OT30"/>
  <c r="OU30"/>
  <c r="OW30" s="1"/>
  <c r="OX30" s="1"/>
  <c r="OT31"/>
  <c r="OU31"/>
  <c r="OV31" s="1"/>
  <c r="OT32"/>
  <c r="OU32"/>
  <c r="OW32" s="1"/>
  <c r="OX32" s="1"/>
  <c r="OT10" i="56"/>
  <c r="OU10"/>
  <c r="OW10" s="1"/>
  <c r="OX10" s="1"/>
  <c r="OT11"/>
  <c r="OU11"/>
  <c r="OW11" s="1"/>
  <c r="OX11" s="1"/>
  <c r="OT12"/>
  <c r="OU12"/>
  <c r="OW12" s="1"/>
  <c r="OX12" s="1"/>
  <c r="OT13"/>
  <c r="OU13"/>
  <c r="OW13" s="1"/>
  <c r="OX13" s="1"/>
  <c r="OT14"/>
  <c r="OU14"/>
  <c r="OW14" s="1"/>
  <c r="OX14" s="1"/>
  <c r="OT43"/>
  <c r="OU43"/>
  <c r="OW43" s="1"/>
  <c r="OX43" s="1"/>
  <c r="OY43" s="1"/>
  <c r="OT42"/>
  <c r="OU42"/>
  <c r="OW42" s="1"/>
  <c r="OX42" s="1"/>
  <c r="OY42" s="1"/>
  <c r="OT15"/>
  <c r="OU15"/>
  <c r="OW15" s="1"/>
  <c r="OX15" s="1"/>
  <c r="OT16"/>
  <c r="OU16"/>
  <c r="OW16" s="1"/>
  <c r="OX16" s="1"/>
  <c r="OT17"/>
  <c r="OU17"/>
  <c r="OW17" s="1"/>
  <c r="OX17" s="1"/>
  <c r="OT18"/>
  <c r="OU18"/>
  <c r="OW18" s="1"/>
  <c r="OX18" s="1"/>
  <c r="OT19"/>
  <c r="OU19"/>
  <c r="OV19" s="1"/>
  <c r="OT20"/>
  <c r="OU20"/>
  <c r="OW20" s="1"/>
  <c r="OX20" s="1"/>
  <c r="OT21"/>
  <c r="OU21"/>
  <c r="OW21" s="1"/>
  <c r="OX21" s="1"/>
  <c r="OT22"/>
  <c r="OU22"/>
  <c r="OW22" s="1"/>
  <c r="OX22" s="1"/>
  <c r="OT23"/>
  <c r="OU23"/>
  <c r="OW23" s="1"/>
  <c r="OX23" s="1"/>
  <c r="OT24"/>
  <c r="OU24"/>
  <c r="OW24" s="1"/>
  <c r="OX24" s="1"/>
  <c r="OT25"/>
  <c r="OU25"/>
  <c r="OW25" s="1"/>
  <c r="OX25" s="1"/>
  <c r="OT26"/>
  <c r="OU26"/>
  <c r="OW26" s="1"/>
  <c r="OX26" s="1"/>
  <c r="OT27"/>
  <c r="OU27"/>
  <c r="OW27" s="1"/>
  <c r="OX27" s="1"/>
  <c r="OT28"/>
  <c r="OU28"/>
  <c r="OW28" s="1"/>
  <c r="OX28" s="1"/>
  <c r="OT29"/>
  <c r="OU29"/>
  <c r="OW29" s="1"/>
  <c r="OX29" s="1"/>
  <c r="OT30"/>
  <c r="OU30"/>
  <c r="OW30" s="1"/>
  <c r="OX30" s="1"/>
  <c r="OT31"/>
  <c r="OU31"/>
  <c r="OV31" s="1"/>
  <c r="OT32"/>
  <c r="OU32"/>
  <c r="OW32" s="1"/>
  <c r="OX32" s="1"/>
  <c r="OT44"/>
  <c r="OU44"/>
  <c r="OW44" s="1"/>
  <c r="OX44" s="1"/>
  <c r="OT33"/>
  <c r="OU33"/>
  <c r="OW33" s="1"/>
  <c r="OX33" s="1"/>
  <c r="OT34"/>
  <c r="OU34"/>
  <c r="OW34" s="1"/>
  <c r="OX34" s="1"/>
  <c r="OT55"/>
  <c r="OU55"/>
  <c r="OW55" s="1"/>
  <c r="OX55" s="1"/>
  <c r="OT10" i="55"/>
  <c r="OU10"/>
  <c r="OW10" s="1"/>
  <c r="OX10" s="1"/>
  <c r="OT11"/>
  <c r="OU11"/>
  <c r="OW11" s="1"/>
  <c r="OX11" s="1"/>
  <c r="OT12"/>
  <c r="OU12"/>
  <c r="OW12" s="1"/>
  <c r="OX12" s="1"/>
  <c r="OT13"/>
  <c r="OU13"/>
  <c r="OW13" s="1"/>
  <c r="OX13" s="1"/>
  <c r="OT14"/>
  <c r="OU14"/>
  <c r="OW14" s="1"/>
  <c r="OX14" s="1"/>
  <c r="OT15"/>
  <c r="OU15"/>
  <c r="OV15" s="1"/>
  <c r="OT16"/>
  <c r="OU16"/>
  <c r="OW16" s="1"/>
  <c r="OX16" s="1"/>
  <c r="OT17"/>
  <c r="OU17"/>
  <c r="OW17" s="1"/>
  <c r="OX17" s="1"/>
  <c r="OT18"/>
  <c r="OU18"/>
  <c r="OW18" s="1"/>
  <c r="OX18" s="1"/>
  <c r="OT19"/>
  <c r="OU19"/>
  <c r="OV19" s="1"/>
  <c r="OT20"/>
  <c r="OU20"/>
  <c r="OW20" s="1"/>
  <c r="OX20" s="1"/>
  <c r="OT21"/>
  <c r="OU21"/>
  <c r="OW21" s="1"/>
  <c r="OX21" s="1"/>
  <c r="OT22"/>
  <c r="OU22"/>
  <c r="OW22" s="1"/>
  <c r="OX22" s="1"/>
  <c r="OT23"/>
  <c r="OU23"/>
  <c r="OW23" s="1"/>
  <c r="OX23" s="1"/>
  <c r="OT24"/>
  <c r="OU24"/>
  <c r="OW24" s="1"/>
  <c r="OX24" s="1"/>
  <c r="OT25"/>
  <c r="OU25"/>
  <c r="OW25" s="1"/>
  <c r="OX25" s="1"/>
  <c r="OT26"/>
  <c r="OU26"/>
  <c r="OW26" s="1"/>
  <c r="OX26" s="1"/>
  <c r="OT38"/>
  <c r="OU38"/>
  <c r="OW38" s="1"/>
  <c r="OX38" s="1"/>
  <c r="OY38" s="1"/>
  <c r="OT27"/>
  <c r="OU27"/>
  <c r="OW27" s="1"/>
  <c r="OX27" s="1"/>
  <c r="OT28"/>
  <c r="OU28"/>
  <c r="OW28" s="1"/>
  <c r="OX28" s="1"/>
  <c r="OT29"/>
  <c r="OU29"/>
  <c r="OW29" s="1"/>
  <c r="OX29" s="1"/>
  <c r="OT30"/>
  <c r="OU30"/>
  <c r="OW30" s="1"/>
  <c r="OX30" s="1"/>
  <c r="OT31"/>
  <c r="OU31"/>
  <c r="OW31" s="1"/>
  <c r="OX31" s="1"/>
  <c r="OT9" i="54"/>
  <c r="OU9"/>
  <c r="OW9" s="1"/>
  <c r="OX9" s="1"/>
  <c r="OT10"/>
  <c r="OU10"/>
  <c r="OW10" s="1"/>
  <c r="OX10" s="1"/>
  <c r="OT11"/>
  <c r="OU11"/>
  <c r="OW11" s="1"/>
  <c r="OX11" s="1"/>
  <c r="OT12"/>
  <c r="OU12"/>
  <c r="OW12" s="1"/>
  <c r="OX12" s="1"/>
  <c r="OT13"/>
  <c r="OU13"/>
  <c r="OW13" s="1"/>
  <c r="OX13" s="1"/>
  <c r="OT54"/>
  <c r="OU54"/>
  <c r="OV54" s="1"/>
  <c r="OT56"/>
  <c r="OU56"/>
  <c r="OW56" s="1"/>
  <c r="OX56" s="1"/>
  <c r="OT14"/>
  <c r="OU14"/>
  <c r="OW14" s="1"/>
  <c r="OX14" s="1"/>
  <c r="OT42"/>
  <c r="OU42"/>
  <c r="OW42" s="1"/>
  <c r="OX42" s="1"/>
  <c r="OT40"/>
  <c r="OU40"/>
  <c r="OW40" s="1"/>
  <c r="OX40" s="1"/>
  <c r="OY40" s="1"/>
  <c r="OT15"/>
  <c r="OU15"/>
  <c r="OW15" s="1"/>
  <c r="OX15" s="1"/>
  <c r="OT16"/>
  <c r="OU16"/>
  <c r="OW16" s="1"/>
  <c r="OX16" s="1"/>
  <c r="OT38"/>
  <c r="OU38"/>
  <c r="OW38" s="1"/>
  <c r="OX38" s="1"/>
  <c r="OY38" s="1"/>
  <c r="OT17"/>
  <c r="OU17"/>
  <c r="OW17" s="1"/>
  <c r="OX17" s="1"/>
  <c r="OT18"/>
  <c r="OU18"/>
  <c r="OW18" s="1"/>
  <c r="OX18" s="1"/>
  <c r="OT19"/>
  <c r="OU19"/>
  <c r="OW19" s="1"/>
  <c r="OX19" s="1"/>
  <c r="OT20"/>
  <c r="OU20"/>
  <c r="OW20" s="1"/>
  <c r="OX20" s="1"/>
  <c r="OT39"/>
  <c r="OU39"/>
  <c r="OW39" s="1"/>
  <c r="OX39" s="1"/>
  <c r="OY39" s="1"/>
  <c r="OT21"/>
  <c r="OU21"/>
  <c r="OW21" s="1"/>
  <c r="OX21" s="1"/>
  <c r="OT22"/>
  <c r="OU22"/>
  <c r="OW22" s="1"/>
  <c r="OX22" s="1"/>
  <c r="OT23"/>
  <c r="OU23"/>
  <c r="OW23" s="1"/>
  <c r="OX23" s="1"/>
  <c r="OT24"/>
  <c r="OU24"/>
  <c r="OV24" s="1"/>
  <c r="OT25"/>
  <c r="OU25"/>
  <c r="OW25" s="1"/>
  <c r="OX25" s="1"/>
  <c r="OT26"/>
  <c r="OU26"/>
  <c r="OW26" s="1"/>
  <c r="OX26" s="1"/>
  <c r="OT27"/>
  <c r="OU27"/>
  <c r="OW27" s="1"/>
  <c r="OX27" s="1"/>
  <c r="OT28"/>
  <c r="OU28"/>
  <c r="OW28" s="1"/>
  <c r="OX28" s="1"/>
  <c r="OT55"/>
  <c r="OU55"/>
  <c r="OW55" s="1"/>
  <c r="OX55" s="1"/>
  <c r="OY55" s="1"/>
  <c r="OT29"/>
  <c r="OU29"/>
  <c r="OW29" s="1"/>
  <c r="OX29" s="1"/>
  <c r="OT43"/>
  <c r="OU43"/>
  <c r="OW43" s="1"/>
  <c r="OX43" s="1"/>
  <c r="OT30"/>
  <c r="OU30"/>
  <c r="OW30" s="1"/>
  <c r="OX30" s="1"/>
  <c r="OT31"/>
  <c r="OU31"/>
  <c r="OW31" s="1"/>
  <c r="OX31" s="1"/>
  <c r="OT32"/>
  <c r="OU32"/>
  <c r="OW32" s="1"/>
  <c r="OX32" s="1"/>
  <c r="OT10" i="53"/>
  <c r="OU10"/>
  <c r="OW10" s="1"/>
  <c r="OX10" s="1"/>
  <c r="OT11"/>
  <c r="OU11"/>
  <c r="OW11" s="1"/>
  <c r="OX11" s="1"/>
  <c r="AU12" i="69" s="1"/>
  <c r="OT12" i="53"/>
  <c r="OU12"/>
  <c r="OW12" s="1"/>
  <c r="OX12" s="1"/>
  <c r="OT13"/>
  <c r="OU13"/>
  <c r="OW13" s="1"/>
  <c r="OX13" s="1"/>
  <c r="OT14"/>
  <c r="OU14"/>
  <c r="OW14" s="1"/>
  <c r="OX14" s="1"/>
  <c r="OT15"/>
  <c r="OU15"/>
  <c r="OW15" s="1"/>
  <c r="OX15" s="1"/>
  <c r="OT16"/>
  <c r="OU16"/>
  <c r="OW16" s="1"/>
  <c r="OX16" s="1"/>
  <c r="OT17"/>
  <c r="OU17"/>
  <c r="OW17" s="1"/>
  <c r="OX17" s="1"/>
  <c r="OT18"/>
  <c r="OU18"/>
  <c r="OW18" s="1"/>
  <c r="OX18" s="1"/>
  <c r="OT19"/>
  <c r="OU19"/>
  <c r="OW19" s="1"/>
  <c r="OX19" s="1"/>
  <c r="AU20" i="69" s="1"/>
  <c r="OT20" i="53"/>
  <c r="OU20"/>
  <c r="OW20" s="1"/>
  <c r="OX20" s="1"/>
  <c r="OT21"/>
  <c r="OU21"/>
  <c r="OV21" s="1"/>
  <c r="OT22"/>
  <c r="OU22"/>
  <c r="OW22" s="1"/>
  <c r="OX22" s="1"/>
  <c r="OT23"/>
  <c r="OU23"/>
  <c r="OW23" s="1"/>
  <c r="OX23" s="1"/>
  <c r="AU24" i="69" s="1"/>
  <c r="OT24" i="53"/>
  <c r="OU24"/>
  <c r="OW24" s="1"/>
  <c r="OX24" s="1"/>
  <c r="OT25"/>
  <c r="OU25"/>
  <c r="OW25" s="1"/>
  <c r="OX25" s="1"/>
  <c r="OT26"/>
  <c r="OU26"/>
  <c r="OW26" s="1"/>
  <c r="OX26" s="1"/>
  <c r="OT27"/>
  <c r="OU27"/>
  <c r="OW27" s="1"/>
  <c r="OX27" s="1"/>
  <c r="AU28" i="69" s="1"/>
  <c r="OT28" i="53"/>
  <c r="OU28"/>
  <c r="OW28" s="1"/>
  <c r="OX28" s="1"/>
  <c r="OT29"/>
  <c r="OU29"/>
  <c r="OW29" s="1"/>
  <c r="OX29" s="1"/>
  <c r="OT30"/>
  <c r="OU30"/>
  <c r="OW30" s="1"/>
  <c r="OX30" s="1"/>
  <c r="OT31"/>
  <c r="OU31"/>
  <c r="OW31" s="1"/>
  <c r="OX31" s="1"/>
  <c r="OT32"/>
  <c r="OU32"/>
  <c r="OW32" s="1"/>
  <c r="OX32" s="1"/>
  <c r="OT33"/>
  <c r="OU33"/>
  <c r="OV33" s="1"/>
  <c r="OT34"/>
  <c r="OU34"/>
  <c r="OW34" s="1"/>
  <c r="OX34" s="1"/>
  <c r="OT35"/>
  <c r="OU35"/>
  <c r="OV35" s="1"/>
  <c r="OT36"/>
  <c r="OU36"/>
  <c r="OW36" s="1"/>
  <c r="OX36" s="1"/>
  <c r="OT37"/>
  <c r="OU37"/>
  <c r="OV37" s="1"/>
  <c r="OT38"/>
  <c r="OU38"/>
  <c r="OW38" s="1"/>
  <c r="OX38" s="1"/>
  <c r="OT39"/>
  <c r="OU39"/>
  <c r="OW39" s="1"/>
  <c r="OX39" s="1"/>
  <c r="AU40" i="69" s="1"/>
  <c r="OT40" i="53"/>
  <c r="OU40"/>
  <c r="OW40" s="1"/>
  <c r="OX40" s="1"/>
  <c r="OT57"/>
  <c r="OU57"/>
  <c r="OV57" s="1"/>
  <c r="OT41"/>
  <c r="OU41"/>
  <c r="OW41" s="1"/>
  <c r="OX41" s="1"/>
  <c r="OT42"/>
  <c r="OU42"/>
  <c r="OW42" s="1"/>
  <c r="OX42" s="1"/>
  <c r="AU44" i="69" s="1"/>
  <c r="OT56" i="53"/>
  <c r="OU56"/>
  <c r="OW56" s="1"/>
  <c r="OX56" s="1"/>
  <c r="OY56" s="1"/>
  <c r="SR9" i="58"/>
  <c r="SS9" s="1"/>
  <c r="SQ9"/>
  <c r="SG9"/>
  <c r="SH9" s="1"/>
  <c r="SF9"/>
  <c r="RI9"/>
  <c r="RJ9" s="1"/>
  <c r="RH9"/>
  <c r="QX9"/>
  <c r="QY9" s="1"/>
  <c r="QW9"/>
  <c r="QM9"/>
  <c r="QN9" s="1"/>
  <c r="QL9"/>
  <c r="QB9"/>
  <c r="QC9" s="1"/>
  <c r="QA9"/>
  <c r="PQ9"/>
  <c r="PR9" s="1"/>
  <c r="PP9"/>
  <c r="PF9"/>
  <c r="PE9"/>
  <c r="OU9"/>
  <c r="OV9" s="1"/>
  <c r="OT9"/>
  <c r="SR8"/>
  <c r="SS8" s="1"/>
  <c r="SQ8"/>
  <c r="SG8"/>
  <c r="SF8"/>
  <c r="RI8"/>
  <c r="RJ8" s="1"/>
  <c r="RH8"/>
  <c r="QX8"/>
  <c r="QY8" s="1"/>
  <c r="QW8"/>
  <c r="QM8"/>
  <c r="QN8" s="1"/>
  <c r="QL8"/>
  <c r="QB8"/>
  <c r="QC8" s="1"/>
  <c r="QA8"/>
  <c r="PQ8"/>
  <c r="PR8" s="1"/>
  <c r="PP8"/>
  <c r="PF8"/>
  <c r="PG8" s="1"/>
  <c r="PE8"/>
  <c r="OU8"/>
  <c r="OV8" s="1"/>
  <c r="OT8"/>
  <c r="SR7"/>
  <c r="SS7" s="1"/>
  <c r="SQ7"/>
  <c r="SG7"/>
  <c r="SH7" s="1"/>
  <c r="SF7"/>
  <c r="RI7"/>
  <c r="RJ7" s="1"/>
  <c r="RH7"/>
  <c r="QX7"/>
  <c r="QY7" s="1"/>
  <c r="QW7"/>
  <c r="QM7"/>
  <c r="QN7" s="1"/>
  <c r="QL7"/>
  <c r="QB7"/>
  <c r="QC7" s="1"/>
  <c r="QA7"/>
  <c r="PQ7"/>
  <c r="PR7" s="1"/>
  <c r="PP7"/>
  <c r="PF7"/>
  <c r="PG7" s="1"/>
  <c r="PE7"/>
  <c r="OU7"/>
  <c r="OV7" s="1"/>
  <c r="OT7"/>
  <c r="SR6"/>
  <c r="SS6" s="1"/>
  <c r="SQ6"/>
  <c r="SG6"/>
  <c r="SH6" s="1"/>
  <c r="SF6"/>
  <c r="RI6"/>
  <c r="RJ6" s="1"/>
  <c r="RH6"/>
  <c r="QX6"/>
  <c r="QY6" s="1"/>
  <c r="QW6"/>
  <c r="QM6"/>
  <c r="QN6" s="1"/>
  <c r="QL6"/>
  <c r="QB6"/>
  <c r="QC6" s="1"/>
  <c r="QA6"/>
  <c r="PQ6"/>
  <c r="PR6" s="1"/>
  <c r="PP6"/>
  <c r="PF6"/>
  <c r="PG6" s="1"/>
  <c r="PE6"/>
  <c r="OU6"/>
  <c r="OV6" s="1"/>
  <c r="OT6"/>
  <c r="SR5"/>
  <c r="SS5" s="1"/>
  <c r="SQ5"/>
  <c r="SG5"/>
  <c r="SF5"/>
  <c r="RI5"/>
  <c r="RJ5" s="1"/>
  <c r="RH5"/>
  <c r="QX5"/>
  <c r="QY5" s="1"/>
  <c r="QW5"/>
  <c r="QM5"/>
  <c r="QN5" s="1"/>
  <c r="QL5"/>
  <c r="QB5"/>
  <c r="QC5" s="1"/>
  <c r="QA5"/>
  <c r="PQ5"/>
  <c r="PR5" s="1"/>
  <c r="PP5"/>
  <c r="PF5"/>
  <c r="PG5" s="1"/>
  <c r="PE5"/>
  <c r="OU5"/>
  <c r="OV5" s="1"/>
  <c r="OT5"/>
  <c r="SR4"/>
  <c r="SS4" s="1"/>
  <c r="SQ4"/>
  <c r="SG4"/>
  <c r="SF4"/>
  <c r="RI4"/>
  <c r="RJ4" s="1"/>
  <c r="RH4"/>
  <c r="QX4"/>
  <c r="QY4" s="1"/>
  <c r="QW4"/>
  <c r="QM4"/>
  <c r="QN4" s="1"/>
  <c r="QL4"/>
  <c r="QB4"/>
  <c r="QC4" s="1"/>
  <c r="QA4"/>
  <c r="PQ4"/>
  <c r="PR4" s="1"/>
  <c r="PP4"/>
  <c r="PF4"/>
  <c r="PG4" s="1"/>
  <c r="PE4"/>
  <c r="OU4"/>
  <c r="OV4" s="1"/>
  <c r="OT4"/>
  <c r="SR3"/>
  <c r="SS3" s="1"/>
  <c r="SQ3"/>
  <c r="SG3"/>
  <c r="SH3" s="1"/>
  <c r="SF3"/>
  <c r="RI3"/>
  <c r="RJ3" s="1"/>
  <c r="RH3"/>
  <c r="QX3"/>
  <c r="QY3" s="1"/>
  <c r="QW3"/>
  <c r="QM3"/>
  <c r="QN3" s="1"/>
  <c r="QL3"/>
  <c r="QB3"/>
  <c r="QC3" s="1"/>
  <c r="QA3"/>
  <c r="PQ3"/>
  <c r="PR3" s="1"/>
  <c r="PP3"/>
  <c r="PF3"/>
  <c r="PE3"/>
  <c r="OU3"/>
  <c r="OV3" s="1"/>
  <c r="OT3"/>
  <c r="SR2"/>
  <c r="SS2" s="1"/>
  <c r="SQ2"/>
  <c r="SG2"/>
  <c r="SF2"/>
  <c r="RI2"/>
  <c r="RJ2" s="1"/>
  <c r="RH2"/>
  <c r="QX2"/>
  <c r="QY2" s="1"/>
  <c r="QW2"/>
  <c r="QM2"/>
  <c r="QN2" s="1"/>
  <c r="QL2"/>
  <c r="QB2"/>
  <c r="QC2" s="1"/>
  <c r="QA2"/>
  <c r="PQ2"/>
  <c r="PR2" s="1"/>
  <c r="PP2"/>
  <c r="PF2"/>
  <c r="PG2" s="1"/>
  <c r="PE2"/>
  <c r="OU2"/>
  <c r="OV2" s="1"/>
  <c r="OT2"/>
  <c r="SR9" i="57"/>
  <c r="SS9" s="1"/>
  <c r="SQ9"/>
  <c r="SG9"/>
  <c r="SH9" s="1"/>
  <c r="SF9"/>
  <c r="RI9"/>
  <c r="RJ9" s="1"/>
  <c r="RH9"/>
  <c r="QX9"/>
  <c r="QY9" s="1"/>
  <c r="QW9"/>
  <c r="QM9"/>
  <c r="QN9" s="1"/>
  <c r="QL9"/>
  <c r="QB9"/>
  <c r="QC9" s="1"/>
  <c r="QA9"/>
  <c r="PQ9"/>
  <c r="PR9" s="1"/>
  <c r="PP9"/>
  <c r="PF9"/>
  <c r="PG9" s="1"/>
  <c r="PE9"/>
  <c r="OU9"/>
  <c r="OV9" s="1"/>
  <c r="OT9"/>
  <c r="SR8"/>
  <c r="SS8" s="1"/>
  <c r="SQ8"/>
  <c r="SG8"/>
  <c r="SF8"/>
  <c r="RI8"/>
  <c r="RJ8" s="1"/>
  <c r="RH8"/>
  <c r="QX8"/>
  <c r="QY8" s="1"/>
  <c r="QW8"/>
  <c r="QM8"/>
  <c r="QN8" s="1"/>
  <c r="QL8"/>
  <c r="QB8"/>
  <c r="QC8" s="1"/>
  <c r="QA8"/>
  <c r="PQ8"/>
  <c r="PR8" s="1"/>
  <c r="PP8"/>
  <c r="PF8"/>
  <c r="PG8" s="1"/>
  <c r="PE8"/>
  <c r="OU8"/>
  <c r="OV8" s="1"/>
  <c r="OT8"/>
  <c r="SR7"/>
  <c r="SS7" s="1"/>
  <c r="SQ7"/>
  <c r="SG7"/>
  <c r="SF7"/>
  <c r="RI7"/>
  <c r="RJ7" s="1"/>
  <c r="RH7"/>
  <c r="QX7"/>
  <c r="QY7" s="1"/>
  <c r="QW7"/>
  <c r="QM7"/>
  <c r="QN7" s="1"/>
  <c r="QL7"/>
  <c r="QB7"/>
  <c r="QC7" s="1"/>
  <c r="QA7"/>
  <c r="PQ7"/>
  <c r="PR7" s="1"/>
  <c r="PP7"/>
  <c r="PF7"/>
  <c r="PG7" s="1"/>
  <c r="PE7"/>
  <c r="OU7"/>
  <c r="OV7" s="1"/>
  <c r="OT7"/>
  <c r="SR6"/>
  <c r="SS6" s="1"/>
  <c r="SQ6"/>
  <c r="SG6"/>
  <c r="SF6"/>
  <c r="RI6"/>
  <c r="RJ6" s="1"/>
  <c r="RH6"/>
  <c r="QX6"/>
  <c r="QY6" s="1"/>
  <c r="QW6"/>
  <c r="QM6"/>
  <c r="QN6" s="1"/>
  <c r="QL6"/>
  <c r="QB6"/>
  <c r="QC6" s="1"/>
  <c r="QA6"/>
  <c r="PQ6"/>
  <c r="PR6" s="1"/>
  <c r="PP6"/>
  <c r="PF6"/>
  <c r="PG6" s="1"/>
  <c r="PE6"/>
  <c r="OU6"/>
  <c r="OV6" s="1"/>
  <c r="OT6"/>
  <c r="SR5"/>
  <c r="SS5" s="1"/>
  <c r="SQ5"/>
  <c r="SG5"/>
  <c r="SF5"/>
  <c r="RI5"/>
  <c r="RJ5" s="1"/>
  <c r="RH5"/>
  <c r="QX5"/>
  <c r="QY5" s="1"/>
  <c r="QW5"/>
  <c r="QM5"/>
  <c r="QN5" s="1"/>
  <c r="QL5"/>
  <c r="QB5"/>
  <c r="QC5" s="1"/>
  <c r="QA5"/>
  <c r="PQ5"/>
  <c r="PR5" s="1"/>
  <c r="PP5"/>
  <c r="PF5"/>
  <c r="PG5" s="1"/>
  <c r="PE5"/>
  <c r="OU5"/>
  <c r="OV5" s="1"/>
  <c r="OT5"/>
  <c r="SR4"/>
  <c r="SS4" s="1"/>
  <c r="SQ4"/>
  <c r="SG4"/>
  <c r="SF4"/>
  <c r="RI4"/>
  <c r="RJ4" s="1"/>
  <c r="RH4"/>
  <c r="QX4"/>
  <c r="QY4" s="1"/>
  <c r="QW4"/>
  <c r="QM4"/>
  <c r="QN4" s="1"/>
  <c r="QL4"/>
  <c r="QB4"/>
  <c r="QC4" s="1"/>
  <c r="QA4"/>
  <c r="PQ4"/>
  <c r="PR4" s="1"/>
  <c r="PP4"/>
  <c r="PF4"/>
  <c r="PG4" s="1"/>
  <c r="PE4"/>
  <c r="OU4"/>
  <c r="OV4" s="1"/>
  <c r="OT4"/>
  <c r="SR3"/>
  <c r="SS3" s="1"/>
  <c r="SQ3"/>
  <c r="SG3"/>
  <c r="SF3"/>
  <c r="RI3"/>
  <c r="RJ3" s="1"/>
  <c r="RH3"/>
  <c r="QX3"/>
  <c r="QY3" s="1"/>
  <c r="QW3"/>
  <c r="QM3"/>
  <c r="QN3" s="1"/>
  <c r="QL3"/>
  <c r="QB3"/>
  <c r="QC3" s="1"/>
  <c r="QA3"/>
  <c r="PQ3"/>
  <c r="PR3" s="1"/>
  <c r="PP3"/>
  <c r="PF3"/>
  <c r="PG3" s="1"/>
  <c r="PE3"/>
  <c r="OU3"/>
  <c r="OV3" s="1"/>
  <c r="OT3"/>
  <c r="SR2"/>
  <c r="SS2" s="1"/>
  <c r="SQ2"/>
  <c r="SG2"/>
  <c r="SH2" s="1"/>
  <c r="SF2"/>
  <c r="RI2"/>
  <c r="RJ2" s="1"/>
  <c r="RH2"/>
  <c r="QX2"/>
  <c r="QY2" s="1"/>
  <c r="QW2"/>
  <c r="QM2"/>
  <c r="QN2" s="1"/>
  <c r="QL2"/>
  <c r="QB2"/>
  <c r="QC2" s="1"/>
  <c r="QA2"/>
  <c r="PQ2"/>
  <c r="PR2" s="1"/>
  <c r="PP2"/>
  <c r="PF2"/>
  <c r="PG2" s="1"/>
  <c r="PE2"/>
  <c r="OU2"/>
  <c r="OV2" s="1"/>
  <c r="OT2"/>
  <c r="SR9" i="56"/>
  <c r="SS9" s="1"/>
  <c r="SQ9"/>
  <c r="SG9"/>
  <c r="SF9"/>
  <c r="RI9"/>
  <c r="RJ9" s="1"/>
  <c r="RH9"/>
  <c r="QX9"/>
  <c r="QY9" s="1"/>
  <c r="QW9"/>
  <c r="QM9"/>
  <c r="QN9" s="1"/>
  <c r="QL9"/>
  <c r="QB9"/>
  <c r="QC9" s="1"/>
  <c r="QA9"/>
  <c r="PQ9"/>
  <c r="PR9" s="1"/>
  <c r="PP9"/>
  <c r="PF9"/>
  <c r="PG9" s="1"/>
  <c r="PE9"/>
  <c r="OU9"/>
  <c r="OV9" s="1"/>
  <c r="OT9"/>
  <c r="SR8"/>
  <c r="ST8" s="1"/>
  <c r="SU8" s="1"/>
  <c r="SQ8"/>
  <c r="SG8"/>
  <c r="SF8"/>
  <c r="RI8"/>
  <c r="RK8" s="1"/>
  <c r="RL8" s="1"/>
  <c r="RH8"/>
  <c r="QX8"/>
  <c r="QY8" s="1"/>
  <c r="QW8"/>
  <c r="QM8"/>
  <c r="QO8" s="1"/>
  <c r="QP8" s="1"/>
  <c r="QL8"/>
  <c r="QB8"/>
  <c r="QC8" s="1"/>
  <c r="QA8"/>
  <c r="PQ8"/>
  <c r="PS8" s="1"/>
  <c r="PT8" s="1"/>
  <c r="PP8"/>
  <c r="PF8"/>
  <c r="PG8" s="1"/>
  <c r="PE8"/>
  <c r="OU8"/>
  <c r="OV8" s="1"/>
  <c r="OT8"/>
  <c r="SR7"/>
  <c r="SS7" s="1"/>
  <c r="SQ7"/>
  <c r="SG7"/>
  <c r="SF7"/>
  <c r="RI7"/>
  <c r="RJ7" s="1"/>
  <c r="RH7"/>
  <c r="QX7"/>
  <c r="QY7" s="1"/>
  <c r="QW7"/>
  <c r="QM7"/>
  <c r="QN7" s="1"/>
  <c r="QL7"/>
  <c r="QB7"/>
  <c r="QD7" s="1"/>
  <c r="QE7" s="1"/>
  <c r="QA7"/>
  <c r="PQ7"/>
  <c r="PR7" s="1"/>
  <c r="PP7"/>
  <c r="PF7"/>
  <c r="PH7" s="1"/>
  <c r="PI7" s="1"/>
  <c r="PE7"/>
  <c r="OU7"/>
  <c r="OV7" s="1"/>
  <c r="OT7"/>
  <c r="SR6"/>
  <c r="ST6" s="1"/>
  <c r="SU6" s="1"/>
  <c r="SQ6"/>
  <c r="SG6"/>
  <c r="SF6"/>
  <c r="RI6"/>
  <c r="RJ6" s="1"/>
  <c r="RH6"/>
  <c r="QX6"/>
  <c r="QY6" s="1"/>
  <c r="QW6"/>
  <c r="QM6"/>
  <c r="QN6" s="1"/>
  <c r="QL6"/>
  <c r="QB6"/>
  <c r="QC6" s="1"/>
  <c r="QA6"/>
  <c r="PQ6"/>
  <c r="PR6" s="1"/>
  <c r="PP6"/>
  <c r="PF6"/>
  <c r="PG6" s="1"/>
  <c r="PE6"/>
  <c r="OU6"/>
  <c r="OV6" s="1"/>
  <c r="OT6"/>
  <c r="SR5"/>
  <c r="SS5" s="1"/>
  <c r="SQ5"/>
  <c r="SG5"/>
  <c r="SF5"/>
  <c r="RI5"/>
  <c r="RJ5" s="1"/>
  <c r="RH5"/>
  <c r="QX5"/>
  <c r="QZ5" s="1"/>
  <c r="RA5" s="1"/>
  <c r="QW5"/>
  <c r="QM5"/>
  <c r="QN5" s="1"/>
  <c r="QL5"/>
  <c r="QB5"/>
  <c r="QC5" s="1"/>
  <c r="QA5"/>
  <c r="PQ5"/>
  <c r="PR5" s="1"/>
  <c r="PP5"/>
  <c r="PF5"/>
  <c r="PG5" s="1"/>
  <c r="PE5"/>
  <c r="OU5"/>
  <c r="OV5" s="1"/>
  <c r="OT5"/>
  <c r="SR4"/>
  <c r="ST4" s="1"/>
  <c r="SU4" s="1"/>
  <c r="SQ4"/>
  <c r="SG4"/>
  <c r="SF4"/>
  <c r="RI4"/>
  <c r="RK4" s="1"/>
  <c r="RL4" s="1"/>
  <c r="RH4"/>
  <c r="QX4"/>
  <c r="QY4" s="1"/>
  <c r="QW4"/>
  <c r="QM4"/>
  <c r="QO4" s="1"/>
  <c r="QP4" s="1"/>
  <c r="QL4"/>
  <c r="QB4"/>
  <c r="QC4" s="1"/>
  <c r="QA4"/>
  <c r="PQ4"/>
  <c r="PR4" s="1"/>
  <c r="PP4"/>
  <c r="PF4"/>
  <c r="PG4" s="1"/>
  <c r="PE4"/>
  <c r="OU4"/>
  <c r="OV4" s="1"/>
  <c r="OT4"/>
  <c r="SR3"/>
  <c r="SS3" s="1"/>
  <c r="SQ3"/>
  <c r="SG3"/>
  <c r="SH3" s="1"/>
  <c r="SF3"/>
  <c r="RI3"/>
  <c r="RJ3" s="1"/>
  <c r="RH3"/>
  <c r="QX3"/>
  <c r="QY3" s="1"/>
  <c r="QW3"/>
  <c r="QM3"/>
  <c r="QN3" s="1"/>
  <c r="QL3"/>
  <c r="QB3"/>
  <c r="QD3" s="1"/>
  <c r="QE3" s="1"/>
  <c r="QA3"/>
  <c r="PQ3"/>
  <c r="PR3" s="1"/>
  <c r="PP3"/>
  <c r="PF3"/>
  <c r="PG3" s="1"/>
  <c r="PE3"/>
  <c r="OU3"/>
  <c r="OV3" s="1"/>
  <c r="OT3"/>
  <c r="SR2"/>
  <c r="ST2" s="1"/>
  <c r="SU2" s="1"/>
  <c r="SQ2"/>
  <c r="SG2"/>
  <c r="SF2"/>
  <c r="RI2"/>
  <c r="RK2" s="1"/>
  <c r="RL2" s="1"/>
  <c r="RH2"/>
  <c r="QX2"/>
  <c r="QY2" s="1"/>
  <c r="QW2"/>
  <c r="QM2"/>
  <c r="QL2"/>
  <c r="QB2"/>
  <c r="QC2" s="1"/>
  <c r="QA2"/>
  <c r="PQ2"/>
  <c r="PS2" s="1"/>
  <c r="PT2" s="1"/>
  <c r="PP2"/>
  <c r="PF2"/>
  <c r="PG2" s="1"/>
  <c r="PE2"/>
  <c r="OU2"/>
  <c r="OV2" s="1"/>
  <c r="OT2"/>
  <c r="SR9" i="55"/>
  <c r="SS9" s="1"/>
  <c r="SQ9"/>
  <c r="SG9"/>
  <c r="SF9"/>
  <c r="RI9"/>
  <c r="RJ9" s="1"/>
  <c r="RH9"/>
  <c r="QX9"/>
  <c r="QY9" s="1"/>
  <c r="QW9"/>
  <c r="QM9"/>
  <c r="QN9" s="1"/>
  <c r="QL9"/>
  <c r="QB9"/>
  <c r="QC9" s="1"/>
  <c r="QA9"/>
  <c r="PQ9"/>
  <c r="PR9" s="1"/>
  <c r="PP9"/>
  <c r="PF9"/>
  <c r="PG9" s="1"/>
  <c r="PE9"/>
  <c r="OU9"/>
  <c r="OV9" s="1"/>
  <c r="OT9"/>
  <c r="SR8"/>
  <c r="ST8" s="1"/>
  <c r="SU8" s="1"/>
  <c r="SQ8"/>
  <c r="SG8"/>
  <c r="SH8" s="1"/>
  <c r="SF8"/>
  <c r="RI8"/>
  <c r="RK8" s="1"/>
  <c r="RL8" s="1"/>
  <c r="RH8"/>
  <c r="QX8"/>
  <c r="QY8" s="1"/>
  <c r="QW8"/>
  <c r="QM8"/>
  <c r="QO8" s="1"/>
  <c r="QP8" s="1"/>
  <c r="QL8"/>
  <c r="QB8"/>
  <c r="QC8" s="1"/>
  <c r="QA8"/>
  <c r="PQ8"/>
  <c r="PS8" s="1"/>
  <c r="PT8" s="1"/>
  <c r="PP8"/>
  <c r="PF8"/>
  <c r="PG8" s="1"/>
  <c r="PE8"/>
  <c r="OU8"/>
  <c r="OW8" s="1"/>
  <c r="OX8" s="1"/>
  <c r="OT8"/>
  <c r="SR7"/>
  <c r="SS7" s="1"/>
  <c r="SQ7"/>
  <c r="SG7"/>
  <c r="SH7" s="1"/>
  <c r="SF7"/>
  <c r="RI7"/>
  <c r="RJ7" s="1"/>
  <c r="RH7"/>
  <c r="QX7"/>
  <c r="QY7" s="1"/>
  <c r="QW7"/>
  <c r="QM7"/>
  <c r="QN7" s="1"/>
  <c r="QL7"/>
  <c r="QB7"/>
  <c r="QC7" s="1"/>
  <c r="QA7"/>
  <c r="PQ7"/>
  <c r="PR7" s="1"/>
  <c r="PP7"/>
  <c r="PF7"/>
  <c r="PG7" s="1"/>
  <c r="PE7"/>
  <c r="OU7"/>
  <c r="OV7" s="1"/>
  <c r="OT7"/>
  <c r="SR6"/>
  <c r="ST6" s="1"/>
  <c r="SU6" s="1"/>
  <c r="SQ6"/>
  <c r="SG6"/>
  <c r="SH6" s="1"/>
  <c r="SF6"/>
  <c r="RI6"/>
  <c r="RK6" s="1"/>
  <c r="RL6" s="1"/>
  <c r="RH6"/>
  <c r="QX6"/>
  <c r="QY6" s="1"/>
  <c r="QW6"/>
  <c r="QM6"/>
  <c r="QO6" s="1"/>
  <c r="QP6" s="1"/>
  <c r="QL6"/>
  <c r="QB6"/>
  <c r="QC6" s="1"/>
  <c r="QA6"/>
  <c r="PQ6"/>
  <c r="PS6" s="1"/>
  <c r="PT6" s="1"/>
  <c r="PP6"/>
  <c r="PF6"/>
  <c r="PG6" s="1"/>
  <c r="PE6"/>
  <c r="OU6"/>
  <c r="OW6" s="1"/>
  <c r="OX6" s="1"/>
  <c r="OT6"/>
  <c r="SR5"/>
  <c r="SS5" s="1"/>
  <c r="SQ5"/>
  <c r="SG5"/>
  <c r="SH5" s="1"/>
  <c r="SF5"/>
  <c r="RI5"/>
  <c r="RJ5" s="1"/>
  <c r="RH5"/>
  <c r="QX5"/>
  <c r="QY5" s="1"/>
  <c r="QW5"/>
  <c r="QM5"/>
  <c r="QN5" s="1"/>
  <c r="QL5"/>
  <c r="QB5"/>
  <c r="QC5" s="1"/>
  <c r="QA5"/>
  <c r="PQ5"/>
  <c r="PR5" s="1"/>
  <c r="PP5"/>
  <c r="PF5"/>
  <c r="PG5" s="1"/>
  <c r="PE5"/>
  <c r="OU5"/>
  <c r="OV5" s="1"/>
  <c r="OT5"/>
  <c r="SR4"/>
  <c r="ST4" s="1"/>
  <c r="SU4" s="1"/>
  <c r="SQ4"/>
  <c r="SG4"/>
  <c r="SF4"/>
  <c r="RI4"/>
  <c r="RK4" s="1"/>
  <c r="RL4" s="1"/>
  <c r="RH4"/>
  <c r="QX4"/>
  <c r="QY4" s="1"/>
  <c r="QW4"/>
  <c r="QM4"/>
  <c r="QO4" s="1"/>
  <c r="QP4" s="1"/>
  <c r="QL4"/>
  <c r="QB4"/>
  <c r="QC4" s="1"/>
  <c r="QA4"/>
  <c r="PQ4"/>
  <c r="PS4" s="1"/>
  <c r="PT4" s="1"/>
  <c r="PP4"/>
  <c r="PF4"/>
  <c r="PG4" s="1"/>
  <c r="PE4"/>
  <c r="OU4"/>
  <c r="OW4" s="1"/>
  <c r="OX4" s="1"/>
  <c r="OT4"/>
  <c r="SR3"/>
  <c r="SS3" s="1"/>
  <c r="SQ3"/>
  <c r="SG3"/>
  <c r="SF3"/>
  <c r="RI3"/>
  <c r="RJ3" s="1"/>
  <c r="RH3"/>
  <c r="QX3"/>
  <c r="QY3" s="1"/>
  <c r="QW3"/>
  <c r="QM3"/>
  <c r="QN3" s="1"/>
  <c r="QL3"/>
  <c r="QB3"/>
  <c r="QC3" s="1"/>
  <c r="QA3"/>
  <c r="PQ3"/>
  <c r="PR3" s="1"/>
  <c r="PP3"/>
  <c r="PF3"/>
  <c r="PG3" s="1"/>
  <c r="PE3"/>
  <c r="OU3"/>
  <c r="OV3" s="1"/>
  <c r="OT3"/>
  <c r="SR2"/>
  <c r="ST2" s="1"/>
  <c r="SU2" s="1"/>
  <c r="SQ2"/>
  <c r="SG2"/>
  <c r="SF2"/>
  <c r="RI2"/>
  <c r="RK2" s="1"/>
  <c r="RL2" s="1"/>
  <c r="RH2"/>
  <c r="QX2"/>
  <c r="QY2" s="1"/>
  <c r="QW2"/>
  <c r="QM2"/>
  <c r="QO2" s="1"/>
  <c r="QP2" s="1"/>
  <c r="QL2"/>
  <c r="QB2"/>
  <c r="QC2" s="1"/>
  <c r="QA2"/>
  <c r="PQ2"/>
  <c r="PS2" s="1"/>
  <c r="PT2" s="1"/>
  <c r="PP2"/>
  <c r="PF2"/>
  <c r="PG2" s="1"/>
  <c r="PE2"/>
  <c r="OU2"/>
  <c r="OW2" s="1"/>
  <c r="OX2" s="1"/>
  <c r="OT2"/>
  <c r="SR41" i="54"/>
  <c r="ST41" s="1"/>
  <c r="SU41" s="1"/>
  <c r="SV41" s="1"/>
  <c r="SQ41"/>
  <c r="SG41"/>
  <c r="SH41" s="1"/>
  <c r="SF41"/>
  <c r="RI41"/>
  <c r="RK41" s="1"/>
  <c r="RL41" s="1"/>
  <c r="RM41" s="1"/>
  <c r="RH41"/>
  <c r="QX41"/>
  <c r="QY41" s="1"/>
  <c r="QW41"/>
  <c r="QM41"/>
  <c r="QO41" s="1"/>
  <c r="QP41" s="1"/>
  <c r="QQ41" s="1"/>
  <c r="QL41"/>
  <c r="QB41"/>
  <c r="QC41" s="1"/>
  <c r="QA41"/>
  <c r="PQ41"/>
  <c r="PS41" s="1"/>
  <c r="PT41" s="1"/>
  <c r="PU41" s="1"/>
  <c r="PP41"/>
  <c r="PF41"/>
  <c r="PH41" s="1"/>
  <c r="PI41" s="1"/>
  <c r="PJ41" s="1"/>
  <c r="PE41"/>
  <c r="OU41"/>
  <c r="OT41"/>
  <c r="SR8"/>
  <c r="SS8" s="1"/>
  <c r="SQ8"/>
  <c r="SG8"/>
  <c r="SF8"/>
  <c r="RI8"/>
  <c r="RK8" s="1"/>
  <c r="RL8" s="1"/>
  <c r="RH8"/>
  <c r="QX8"/>
  <c r="QZ8" s="1"/>
  <c r="RA8" s="1"/>
  <c r="QW8"/>
  <c r="QM8"/>
  <c r="QN8" s="1"/>
  <c r="QL8"/>
  <c r="QB8"/>
  <c r="QD8" s="1"/>
  <c r="QE8" s="1"/>
  <c r="QA8"/>
  <c r="PQ8"/>
  <c r="PS8" s="1"/>
  <c r="PT8" s="1"/>
  <c r="PP8"/>
  <c r="PF8"/>
  <c r="PH8" s="1"/>
  <c r="PI8" s="1"/>
  <c r="PE8"/>
  <c r="OU8"/>
  <c r="OV8" s="1"/>
  <c r="OT8"/>
  <c r="SR7"/>
  <c r="ST7" s="1"/>
  <c r="SU7" s="1"/>
  <c r="SQ7"/>
  <c r="SG7"/>
  <c r="SH7" s="1"/>
  <c r="SF7"/>
  <c r="RI7"/>
  <c r="RK7" s="1"/>
  <c r="RL7" s="1"/>
  <c r="RH7"/>
  <c r="QX7"/>
  <c r="QY7" s="1"/>
  <c r="QW7"/>
  <c r="QM7"/>
  <c r="QO7" s="1"/>
  <c r="QP7" s="1"/>
  <c r="QL7"/>
  <c r="QB7"/>
  <c r="QC7" s="1"/>
  <c r="QA7"/>
  <c r="PQ7"/>
  <c r="PS7" s="1"/>
  <c r="PT7" s="1"/>
  <c r="PP7"/>
  <c r="PF7"/>
  <c r="PG7" s="1"/>
  <c r="PE7"/>
  <c r="OU7"/>
  <c r="OT7"/>
  <c r="SR6"/>
  <c r="SS6" s="1"/>
  <c r="SQ6"/>
  <c r="SG6"/>
  <c r="SF6"/>
  <c r="RI6"/>
  <c r="RJ6" s="1"/>
  <c r="RH6"/>
  <c r="QX6"/>
  <c r="QZ6" s="1"/>
  <c r="RA6" s="1"/>
  <c r="QW6"/>
  <c r="QM6"/>
  <c r="QN6" s="1"/>
  <c r="QL6"/>
  <c r="QB6"/>
  <c r="QD6" s="1"/>
  <c r="QE6" s="1"/>
  <c r="QA6"/>
  <c r="PQ6"/>
  <c r="PR6" s="1"/>
  <c r="PP6"/>
  <c r="PF6"/>
  <c r="PH6" s="1"/>
  <c r="PI6" s="1"/>
  <c r="PE6"/>
  <c r="OU6"/>
  <c r="OV6" s="1"/>
  <c r="OT6"/>
  <c r="SR5"/>
  <c r="ST5" s="1"/>
  <c r="SU5" s="1"/>
  <c r="SQ5"/>
  <c r="SG5"/>
  <c r="SF5"/>
  <c r="RI5"/>
  <c r="RK5" s="1"/>
  <c r="RL5" s="1"/>
  <c r="RH5"/>
  <c r="QX5"/>
  <c r="QZ5" s="1"/>
  <c r="RA5" s="1"/>
  <c r="QW5"/>
  <c r="QM5"/>
  <c r="QO5" s="1"/>
  <c r="QP5" s="1"/>
  <c r="QL5"/>
  <c r="QB5"/>
  <c r="QC5" s="1"/>
  <c r="QA5"/>
  <c r="PQ5"/>
  <c r="PS5" s="1"/>
  <c r="PT5" s="1"/>
  <c r="PP5"/>
  <c r="PF5"/>
  <c r="PH5" s="1"/>
  <c r="PI5" s="1"/>
  <c r="PE5"/>
  <c r="OU5"/>
  <c r="OT5"/>
  <c r="SR4"/>
  <c r="SS4" s="1"/>
  <c r="SQ4"/>
  <c r="SG4"/>
  <c r="SF4"/>
  <c r="RI4"/>
  <c r="RK4" s="1"/>
  <c r="RL4" s="1"/>
  <c r="RH4"/>
  <c r="QX4"/>
  <c r="QZ4" s="1"/>
  <c r="RA4" s="1"/>
  <c r="QW4"/>
  <c r="QM4"/>
  <c r="QN4" s="1"/>
  <c r="QL4"/>
  <c r="QB4"/>
  <c r="QD4" s="1"/>
  <c r="QE4" s="1"/>
  <c r="QA4"/>
  <c r="PQ4"/>
  <c r="PS4" s="1"/>
  <c r="PT4" s="1"/>
  <c r="PP4"/>
  <c r="PF4"/>
  <c r="PH4" s="1"/>
  <c r="PI4" s="1"/>
  <c r="PE4"/>
  <c r="OU4"/>
  <c r="OV4" s="1"/>
  <c r="OT4"/>
  <c r="SR3"/>
  <c r="ST3" s="1"/>
  <c r="SU3" s="1"/>
  <c r="SQ3"/>
  <c r="SG3"/>
  <c r="SF3"/>
  <c r="RI3"/>
  <c r="RK3" s="1"/>
  <c r="RL3" s="1"/>
  <c r="RH3"/>
  <c r="QX3"/>
  <c r="QY3" s="1"/>
  <c r="QW3"/>
  <c r="QM3"/>
  <c r="QO3" s="1"/>
  <c r="QP3" s="1"/>
  <c r="QL3"/>
  <c r="QB3"/>
  <c r="QC3" s="1"/>
  <c r="QA3"/>
  <c r="PQ3"/>
  <c r="PS3" s="1"/>
  <c r="PT3" s="1"/>
  <c r="PP3"/>
  <c r="PF3"/>
  <c r="PG3" s="1"/>
  <c r="PE3"/>
  <c r="OU3"/>
  <c r="OV3" s="1"/>
  <c r="OT3"/>
  <c r="SR2"/>
  <c r="ST2" s="1"/>
  <c r="SU2" s="1"/>
  <c r="SQ2"/>
  <c r="SG2"/>
  <c r="SF2"/>
  <c r="RI2"/>
  <c r="RK2" s="1"/>
  <c r="RL2" s="1"/>
  <c r="RH2"/>
  <c r="QX2"/>
  <c r="QZ2" s="1"/>
  <c r="RA2" s="1"/>
  <c r="QW2"/>
  <c r="QM2"/>
  <c r="QO2" s="1"/>
  <c r="QP2" s="1"/>
  <c r="QL2"/>
  <c r="QB2"/>
  <c r="QD2" s="1"/>
  <c r="QE2" s="1"/>
  <c r="QA2"/>
  <c r="PQ2"/>
  <c r="PS2" s="1"/>
  <c r="PT2" s="1"/>
  <c r="PP2"/>
  <c r="PF2"/>
  <c r="PH2" s="1"/>
  <c r="PI2" s="1"/>
  <c r="PE2"/>
  <c r="OU2"/>
  <c r="OV2" s="1"/>
  <c r="OT2"/>
  <c r="OT6" i="53"/>
  <c r="OU6"/>
  <c r="OW6" s="1"/>
  <c r="OX6" s="1"/>
  <c r="PE6"/>
  <c r="PF6"/>
  <c r="PH6" s="1"/>
  <c r="PI6" s="1"/>
  <c r="PP6"/>
  <c r="PQ6"/>
  <c r="PS6" s="1"/>
  <c r="PT6" s="1"/>
  <c r="QA6"/>
  <c r="QB6"/>
  <c r="QD6" s="1"/>
  <c r="QE6" s="1"/>
  <c r="QL6"/>
  <c r="QM6"/>
  <c r="QO6" s="1"/>
  <c r="QP6" s="1"/>
  <c r="QW6"/>
  <c r="QX6"/>
  <c r="QZ6" s="1"/>
  <c r="RA6" s="1"/>
  <c r="RH6"/>
  <c r="RI6"/>
  <c r="RJ6" s="1"/>
  <c r="SF6"/>
  <c r="SG6"/>
  <c r="SQ6"/>
  <c r="SR6"/>
  <c r="OT7"/>
  <c r="OU7"/>
  <c r="OW7" s="1"/>
  <c r="OX7" s="1"/>
  <c r="PE7"/>
  <c r="PF7"/>
  <c r="PG7" s="1"/>
  <c r="PP7"/>
  <c r="PQ7"/>
  <c r="PS7" s="1"/>
  <c r="PT7" s="1"/>
  <c r="AW8" i="69" s="1"/>
  <c r="QA7" i="53"/>
  <c r="QB7"/>
  <c r="QD7" s="1"/>
  <c r="QE7" s="1"/>
  <c r="QL7"/>
  <c r="QM7"/>
  <c r="QO7" s="1"/>
  <c r="QP7" s="1"/>
  <c r="QW7"/>
  <c r="QX7"/>
  <c r="QY7" s="1"/>
  <c r="RH7"/>
  <c r="RI7"/>
  <c r="RK7" s="1"/>
  <c r="RL7" s="1"/>
  <c r="BA8" i="69" s="1"/>
  <c r="SF7" i="53"/>
  <c r="SG7"/>
  <c r="SI7" s="1"/>
  <c r="SJ7" s="1"/>
  <c r="SQ7"/>
  <c r="SR7"/>
  <c r="OT8"/>
  <c r="OU8"/>
  <c r="OV8" s="1"/>
  <c r="PE8"/>
  <c r="PF8"/>
  <c r="PH8" s="1"/>
  <c r="PI8" s="1"/>
  <c r="PP8"/>
  <c r="PQ8"/>
  <c r="PS8" s="1"/>
  <c r="PT8" s="1"/>
  <c r="QA8"/>
  <c r="QB8"/>
  <c r="QD8" s="1"/>
  <c r="QE8" s="1"/>
  <c r="QL8"/>
  <c r="QM8"/>
  <c r="QN8" s="1"/>
  <c r="QW8"/>
  <c r="QX8"/>
  <c r="QZ8" s="1"/>
  <c r="RA8" s="1"/>
  <c r="RH8"/>
  <c r="RI8"/>
  <c r="RK8" s="1"/>
  <c r="RL8" s="1"/>
  <c r="SF8"/>
  <c r="SG8"/>
  <c r="SI8" s="1"/>
  <c r="SJ8" s="1"/>
  <c r="SQ8"/>
  <c r="SR8"/>
  <c r="OT9"/>
  <c r="OU9"/>
  <c r="OW9" s="1"/>
  <c r="OX9" s="1"/>
  <c r="PE9"/>
  <c r="PF9"/>
  <c r="PH9" s="1"/>
  <c r="PI9" s="1"/>
  <c r="PP9"/>
  <c r="PQ9"/>
  <c r="PS9" s="1"/>
  <c r="PT9" s="1"/>
  <c r="QA9"/>
  <c r="QB9"/>
  <c r="QC9" s="1"/>
  <c r="QL9"/>
  <c r="QM9"/>
  <c r="QO9" s="1"/>
  <c r="QP9" s="1"/>
  <c r="QW9"/>
  <c r="QX9"/>
  <c r="QZ9" s="1"/>
  <c r="RA9" s="1"/>
  <c r="AZ10" i="69" s="1"/>
  <c r="RH9" i="53"/>
  <c r="RI9"/>
  <c r="RK9" s="1"/>
  <c r="RL9" s="1"/>
  <c r="SF9"/>
  <c r="SG9"/>
  <c r="SI9" s="1"/>
  <c r="SJ9" s="1"/>
  <c r="SQ9"/>
  <c r="SR9"/>
  <c r="SR5"/>
  <c r="SQ5"/>
  <c r="SG5"/>
  <c r="SF5"/>
  <c r="SR4"/>
  <c r="SQ4"/>
  <c r="SG4"/>
  <c r="SF4"/>
  <c r="SR3"/>
  <c r="SQ3"/>
  <c r="SG3"/>
  <c r="SF3"/>
  <c r="SR2"/>
  <c r="SQ2"/>
  <c r="SG2"/>
  <c r="SF2"/>
  <c r="RI5"/>
  <c r="RJ5" s="1"/>
  <c r="RH5"/>
  <c r="RI4"/>
  <c r="RK4" s="1"/>
  <c r="RL4" s="1"/>
  <c r="RH4"/>
  <c r="RI3"/>
  <c r="RK3" s="1"/>
  <c r="RL3" s="1"/>
  <c r="RH3"/>
  <c r="RI2"/>
  <c r="RK2" s="1"/>
  <c r="RL2" s="1"/>
  <c r="RH2"/>
  <c r="QX5"/>
  <c r="QZ5" s="1"/>
  <c r="RA5" s="1"/>
  <c r="AZ6" i="69" s="1"/>
  <c r="QW5" i="53"/>
  <c r="QX4"/>
  <c r="QY4" s="1"/>
  <c r="QW4"/>
  <c r="QX3"/>
  <c r="QZ3" s="1"/>
  <c r="RA3" s="1"/>
  <c r="QW3"/>
  <c r="QX2"/>
  <c r="QZ2" s="1"/>
  <c r="RA2" s="1"/>
  <c r="QW2"/>
  <c r="QM5"/>
  <c r="QO5" s="1"/>
  <c r="QP5" s="1"/>
  <c r="QL5"/>
  <c r="QB5"/>
  <c r="QD5" s="1"/>
  <c r="QE5" s="1"/>
  <c r="QA5"/>
  <c r="QM4"/>
  <c r="QN4" s="1"/>
  <c r="QL4"/>
  <c r="QB4"/>
  <c r="QD4" s="1"/>
  <c r="QE4" s="1"/>
  <c r="QA4"/>
  <c r="QM3"/>
  <c r="QO3" s="1"/>
  <c r="QP3" s="1"/>
  <c r="QL3"/>
  <c r="QB3"/>
  <c r="QD3" s="1"/>
  <c r="QE3" s="1"/>
  <c r="QA3"/>
  <c r="QM2"/>
  <c r="QO2" s="1"/>
  <c r="QP2" s="1"/>
  <c r="QL2"/>
  <c r="QB2"/>
  <c r="QD2" s="1"/>
  <c r="QE2" s="1"/>
  <c r="QA2"/>
  <c r="PQ5"/>
  <c r="PS5" s="1"/>
  <c r="PT5" s="1"/>
  <c r="PP5"/>
  <c r="PQ4"/>
  <c r="PS4" s="1"/>
  <c r="PT4" s="1"/>
  <c r="PP4"/>
  <c r="PQ3"/>
  <c r="PS3" s="1"/>
  <c r="PT3" s="1"/>
  <c r="PP3"/>
  <c r="PQ2"/>
  <c r="PS2" s="1"/>
  <c r="PT2" s="1"/>
  <c r="PP2"/>
  <c r="PF5"/>
  <c r="PH5" s="1"/>
  <c r="PI5" s="1"/>
  <c r="PE5"/>
  <c r="PF4"/>
  <c r="PH4" s="1"/>
  <c r="PI4" s="1"/>
  <c r="PE4"/>
  <c r="PF3"/>
  <c r="PH3" s="1"/>
  <c r="PI3" s="1"/>
  <c r="PE3"/>
  <c r="PF2"/>
  <c r="PH2" s="1"/>
  <c r="PI2" s="1"/>
  <c r="PE2"/>
  <c r="OU5"/>
  <c r="OW5" s="1"/>
  <c r="OX5" s="1"/>
  <c r="OT5"/>
  <c r="OU4"/>
  <c r="OW4" s="1"/>
  <c r="OX4" s="1"/>
  <c r="OT4"/>
  <c r="OU3"/>
  <c r="OW3" s="1"/>
  <c r="OX3" s="1"/>
  <c r="OT3"/>
  <c r="OU2"/>
  <c r="OW2" s="1"/>
  <c r="OX2" s="1"/>
  <c r="OT2"/>
  <c r="TX11" i="58" l="1"/>
  <c r="UB11"/>
  <c r="TD3"/>
  <c r="TW3"/>
  <c r="TD7"/>
  <c r="TW7"/>
  <c r="TG11"/>
  <c r="AB27"/>
  <c r="AC27" s="1"/>
  <c r="AA27"/>
  <c r="UB12"/>
  <c r="TX12"/>
  <c r="UB22"/>
  <c r="TX22"/>
  <c r="UB21"/>
  <c r="TX21"/>
  <c r="TX17"/>
  <c r="UB17"/>
  <c r="BD188" i="69"/>
  <c r="BD187"/>
  <c r="BD199"/>
  <c r="TD6" i="58"/>
  <c r="TW6"/>
  <c r="TD9"/>
  <c r="TW9"/>
  <c r="BD198" i="69"/>
  <c r="UB11" i="57"/>
  <c r="TX11"/>
  <c r="TX28"/>
  <c r="UB28"/>
  <c r="TD2"/>
  <c r="TW2"/>
  <c r="UB30"/>
  <c r="TX30"/>
  <c r="TD9"/>
  <c r="TW9"/>
  <c r="TG11"/>
  <c r="TG28"/>
  <c r="UB32" i="56"/>
  <c r="TX32"/>
  <c r="TD3"/>
  <c r="TW3"/>
  <c r="TX33"/>
  <c r="UB33"/>
  <c r="TD5" i="55"/>
  <c r="TW5"/>
  <c r="TD7"/>
  <c r="TW7"/>
  <c r="UB15"/>
  <c r="TX15"/>
  <c r="TX21"/>
  <c r="UB21"/>
  <c r="UB29"/>
  <c r="TX29"/>
  <c r="TX12"/>
  <c r="UB12"/>
  <c r="TX20"/>
  <c r="UB20"/>
  <c r="UB28"/>
  <c r="TX28"/>
  <c r="QO38"/>
  <c r="QP38" s="1"/>
  <c r="QQ38" s="1"/>
  <c r="TD6"/>
  <c r="TW6"/>
  <c r="TD8"/>
  <c r="TW8"/>
  <c r="UB27"/>
  <c r="TX27"/>
  <c r="TX19"/>
  <c r="UB19"/>
  <c r="UB26"/>
  <c r="TX26"/>
  <c r="UB18"/>
  <c r="TX18"/>
  <c r="UB22"/>
  <c r="TX22"/>
  <c r="UB23"/>
  <c r="TX23"/>
  <c r="BD96" i="69"/>
  <c r="BD92"/>
  <c r="BD63"/>
  <c r="BD70"/>
  <c r="TX16" i="54"/>
  <c r="TG16"/>
  <c r="TX22"/>
  <c r="TY22" s="1"/>
  <c r="TX25"/>
  <c r="UB16"/>
  <c r="TX18"/>
  <c r="TZ18" s="1"/>
  <c r="TD7"/>
  <c r="TW7"/>
  <c r="TD41" i="53"/>
  <c r="TW41"/>
  <c r="TE36"/>
  <c r="TF36" s="1"/>
  <c r="TW36"/>
  <c r="TE32"/>
  <c r="TF32" s="1"/>
  <c r="TW32"/>
  <c r="TD27"/>
  <c r="TW27"/>
  <c r="TD25"/>
  <c r="TW25"/>
  <c r="TE23"/>
  <c r="TF23" s="1"/>
  <c r="TW23"/>
  <c r="TE21"/>
  <c r="TF21" s="1"/>
  <c r="TW21"/>
  <c r="TE19"/>
  <c r="TF19" s="1"/>
  <c r="TW19"/>
  <c r="TE17"/>
  <c r="TF17" s="1"/>
  <c r="TW17"/>
  <c r="TE15"/>
  <c r="TF15" s="1"/>
  <c r="TW15"/>
  <c r="TE13"/>
  <c r="TF13" s="1"/>
  <c r="UB13" s="1"/>
  <c r="TW13"/>
  <c r="TE11"/>
  <c r="TF11" s="1"/>
  <c r="TW11"/>
  <c r="TD7"/>
  <c r="TW7"/>
  <c r="TD9"/>
  <c r="TW9"/>
  <c r="TD35"/>
  <c r="TW35"/>
  <c r="TE29"/>
  <c r="TF29" s="1"/>
  <c r="TX29" s="1"/>
  <c r="TW29"/>
  <c r="TE26"/>
  <c r="TF26" s="1"/>
  <c r="TW26"/>
  <c r="TE24"/>
  <c r="TF24" s="1"/>
  <c r="UB24" s="1"/>
  <c r="TW24"/>
  <c r="TE22"/>
  <c r="TF22" s="1"/>
  <c r="TX22" s="1"/>
  <c r="TW22"/>
  <c r="TE20"/>
  <c r="TF20" s="1"/>
  <c r="TX20" s="1"/>
  <c r="TW20"/>
  <c r="TE18"/>
  <c r="TF18" s="1"/>
  <c r="TW18"/>
  <c r="TE16"/>
  <c r="TF16" s="1"/>
  <c r="UB16" s="1"/>
  <c r="TW16"/>
  <c r="TD14"/>
  <c r="TW14"/>
  <c r="TE12"/>
  <c r="TF12" s="1"/>
  <c r="TX12" s="1"/>
  <c r="TW12"/>
  <c r="TE10"/>
  <c r="TF10" s="1"/>
  <c r="UB10" s="1"/>
  <c r="TW10"/>
  <c r="TD8"/>
  <c r="TW8"/>
  <c r="TZ16" i="54"/>
  <c r="TY16"/>
  <c r="TZ25"/>
  <c r="TY25"/>
  <c r="TZ32"/>
  <c r="TY32"/>
  <c r="TY13"/>
  <c r="TZ13"/>
  <c r="UB29" i="53"/>
  <c r="UB26"/>
  <c r="TX24"/>
  <c r="UB22"/>
  <c r="UB20"/>
  <c r="TX18"/>
  <c r="TX16"/>
  <c r="UB12"/>
  <c r="TX10"/>
  <c r="TZ10" s="1"/>
  <c r="UB36"/>
  <c r="TX36"/>
  <c r="TX32"/>
  <c r="UB32"/>
  <c r="UB23"/>
  <c r="TX23"/>
  <c r="UB21"/>
  <c r="TX21"/>
  <c r="UB19"/>
  <c r="TX19"/>
  <c r="UB17"/>
  <c r="TX17"/>
  <c r="UB15"/>
  <c r="TX15"/>
  <c r="TX13"/>
  <c r="UB11"/>
  <c r="TX11"/>
  <c r="ST9"/>
  <c r="SU9" s="1"/>
  <c r="ST7"/>
  <c r="SU7" s="1"/>
  <c r="TY10"/>
  <c r="ST2"/>
  <c r="SU2" s="1"/>
  <c r="ST3"/>
  <c r="SU3" s="1"/>
  <c r="SS4"/>
  <c r="ST5"/>
  <c r="SU5" s="1"/>
  <c r="ST10"/>
  <c r="SU10" s="1"/>
  <c r="SS8"/>
  <c r="ST6"/>
  <c r="SU6" s="1"/>
  <c r="QO39" i="54"/>
  <c r="QP39" s="1"/>
  <c r="QQ39" s="1"/>
  <c r="TB2" i="58"/>
  <c r="TB4"/>
  <c r="TB8"/>
  <c r="TB64"/>
  <c r="TB28"/>
  <c r="TB62"/>
  <c r="TB24"/>
  <c r="TB20"/>
  <c r="TB19"/>
  <c r="TB15"/>
  <c r="TB13"/>
  <c r="RV12"/>
  <c r="RV16"/>
  <c r="RV23"/>
  <c r="TB65"/>
  <c r="TB29"/>
  <c r="TB63"/>
  <c r="TB27"/>
  <c r="TB25"/>
  <c r="TB23"/>
  <c r="TB61"/>
  <c r="TB18"/>
  <c r="TB16"/>
  <c r="TB14"/>
  <c r="TB10"/>
  <c r="RV27"/>
  <c r="SH2"/>
  <c r="TC2"/>
  <c r="TW2" s="1"/>
  <c r="SH4"/>
  <c r="TC4"/>
  <c r="TW4" s="1"/>
  <c r="OY61"/>
  <c r="AU196" i="69"/>
  <c r="OY13" i="58"/>
  <c r="AU189" i="69"/>
  <c r="PU27" i="58"/>
  <c r="AW204" i="69"/>
  <c r="PU61" i="58"/>
  <c r="AW196" i="69"/>
  <c r="PU14" i="58"/>
  <c r="AW190" i="69"/>
  <c r="QQ27" i="58"/>
  <c r="AY204" i="69"/>
  <c r="QQ61" i="58"/>
  <c r="AY196" i="69"/>
  <c r="QQ14" i="58"/>
  <c r="AY190" i="69"/>
  <c r="PJ27" i="58"/>
  <c r="AV204" i="69"/>
  <c r="PJ23" i="58"/>
  <c r="AV200" i="69"/>
  <c r="PJ14" i="58"/>
  <c r="AV190" i="69"/>
  <c r="RB28" i="58"/>
  <c r="AZ207" i="69"/>
  <c r="RB26" i="58"/>
  <c r="AZ203" i="69"/>
  <c r="RB20" i="58"/>
  <c r="AZ197" i="69"/>
  <c r="RB11" i="58"/>
  <c r="AZ187" i="69"/>
  <c r="QF28" i="58"/>
  <c r="AX207" i="69"/>
  <c r="SV20" i="58"/>
  <c r="BC197" i="69"/>
  <c r="OY24" i="58"/>
  <c r="AU201" i="69"/>
  <c r="OY18" i="58"/>
  <c r="AU194" i="69"/>
  <c r="OY10" i="58"/>
  <c r="AU186" i="69"/>
  <c r="PU24" i="58"/>
  <c r="AW201" i="69"/>
  <c r="PU20" i="58"/>
  <c r="AW197" i="69"/>
  <c r="PU19" i="58"/>
  <c r="AW195" i="69"/>
  <c r="PU17" i="58"/>
  <c r="AW193" i="69"/>
  <c r="PU13" i="58"/>
  <c r="AW189" i="69"/>
  <c r="PU11" i="58"/>
  <c r="AW187" i="69"/>
  <c r="QQ26" i="58"/>
  <c r="AY203" i="69"/>
  <c r="QQ24" i="58"/>
  <c r="AY201" i="69"/>
  <c r="QQ22" i="58"/>
  <c r="AY199" i="69"/>
  <c r="QQ20" i="58"/>
  <c r="AY197" i="69"/>
  <c r="QQ19" i="58"/>
  <c r="AY195" i="69"/>
  <c r="QQ17" i="58"/>
  <c r="AY193" i="69"/>
  <c r="QQ15" i="58"/>
  <c r="AY191" i="69"/>
  <c r="QQ13" i="58"/>
  <c r="AY189" i="69"/>
  <c r="QQ11" i="58"/>
  <c r="AY187" i="69"/>
  <c r="PJ62" i="58"/>
  <c r="AV205" i="69"/>
  <c r="PJ26" i="58"/>
  <c r="AV203" i="69"/>
  <c r="PJ24" i="58"/>
  <c r="AV201" i="69"/>
  <c r="PJ22" i="58"/>
  <c r="AV199" i="69"/>
  <c r="PJ19" i="58"/>
  <c r="AV195" i="69"/>
  <c r="PJ17" i="58"/>
  <c r="AV193" i="69"/>
  <c r="PJ15" i="58"/>
  <c r="AV191" i="69"/>
  <c r="PJ13" i="58"/>
  <c r="AV189" i="69"/>
  <c r="PJ11" i="58"/>
  <c r="AV187" i="69"/>
  <c r="RB65" i="58"/>
  <c r="AZ210" i="69"/>
  <c r="RB29" i="58"/>
  <c r="AZ209" i="69"/>
  <c r="RB63" i="58"/>
  <c r="AZ206" i="69"/>
  <c r="RB27" i="58"/>
  <c r="AZ204" i="69"/>
  <c r="RB25" i="58"/>
  <c r="AZ202" i="69"/>
  <c r="RB23" i="58"/>
  <c r="AZ200" i="69"/>
  <c r="RB21" i="58"/>
  <c r="AZ198" i="69"/>
  <c r="RB61" i="58"/>
  <c r="AZ196" i="69"/>
  <c r="RB18" i="58"/>
  <c r="AZ194" i="69"/>
  <c r="RB16" i="58"/>
  <c r="AZ192" i="69"/>
  <c r="RB14" i="58"/>
  <c r="AZ190" i="69"/>
  <c r="RB12" i="58"/>
  <c r="AZ188" i="69"/>
  <c r="RB10" i="58"/>
  <c r="AZ186" i="69"/>
  <c r="QF65" i="58"/>
  <c r="AX210" i="69"/>
  <c r="QF29" i="58"/>
  <c r="AX209" i="69"/>
  <c r="QF63" i="58"/>
  <c r="AX206" i="69"/>
  <c r="QF27" i="58"/>
  <c r="AX204" i="69"/>
  <c r="SV65" i="58"/>
  <c r="BC210" i="69"/>
  <c r="SV29" i="58"/>
  <c r="BC209" i="69"/>
  <c r="SV63" i="58"/>
  <c r="BC206" i="69"/>
  <c r="SV27" i="58"/>
  <c r="BC204" i="69"/>
  <c r="SV25" i="58"/>
  <c r="BC202" i="69"/>
  <c r="SV23" i="58"/>
  <c r="BC200" i="69"/>
  <c r="SV21" i="58"/>
  <c r="SV61"/>
  <c r="BC196" i="69"/>
  <c r="SV18" i="58"/>
  <c r="BC194" i="69"/>
  <c r="SV16" i="58"/>
  <c r="BC192" i="69"/>
  <c r="SV14" i="58"/>
  <c r="BC190" i="69"/>
  <c r="SV12" i="58"/>
  <c r="SV10"/>
  <c r="BC186" i="69"/>
  <c r="RV61" i="58"/>
  <c r="OY19"/>
  <c r="AU195" i="69"/>
  <c r="OY11" i="58"/>
  <c r="AU187" i="69"/>
  <c r="PU65" i="58"/>
  <c r="AW210" i="69"/>
  <c r="PU63" i="58"/>
  <c r="AW206" i="69"/>
  <c r="PU23" i="58"/>
  <c r="AW200" i="69"/>
  <c r="PU21" i="58"/>
  <c r="AW198" i="69"/>
  <c r="PU16" i="58"/>
  <c r="AW192" i="69"/>
  <c r="PU10" i="58"/>
  <c r="AW186" i="69"/>
  <c r="QQ29" i="58"/>
  <c r="AY209" i="69"/>
  <c r="QQ63" i="58"/>
  <c r="AY206" i="69"/>
  <c r="QQ23" i="58"/>
  <c r="AY200" i="69"/>
  <c r="QQ21" i="58"/>
  <c r="AY198" i="69"/>
  <c r="QQ16" i="58"/>
  <c r="AY192" i="69"/>
  <c r="QQ12" i="58"/>
  <c r="AY188" i="69"/>
  <c r="PJ65" i="58"/>
  <c r="AV210" i="69"/>
  <c r="PJ29" i="58"/>
  <c r="AV209" i="69"/>
  <c r="PJ25" i="58"/>
  <c r="AV202" i="69"/>
  <c r="PJ61" i="58"/>
  <c r="AV196" i="69"/>
  <c r="PJ18" i="58"/>
  <c r="AV194" i="69"/>
  <c r="PJ12" i="58"/>
  <c r="AV188" i="69"/>
  <c r="RB64" i="58"/>
  <c r="AZ208" i="69"/>
  <c r="RB62" i="58"/>
  <c r="AZ205" i="69"/>
  <c r="RB22" i="58"/>
  <c r="AZ199" i="69"/>
  <c r="RB17" i="58"/>
  <c r="AZ193" i="69"/>
  <c r="QF64" i="58"/>
  <c r="AX208" i="69"/>
  <c r="QF62" i="58"/>
  <c r="AX205" i="69"/>
  <c r="SH5" i="58"/>
  <c r="TC5"/>
  <c r="OY22"/>
  <c r="AU199" i="69"/>
  <c r="OY20" i="58"/>
  <c r="AU197" i="69"/>
  <c r="OY16" i="58"/>
  <c r="AU192" i="69"/>
  <c r="OY14" i="58"/>
  <c r="AU190" i="69"/>
  <c r="OY12" i="58"/>
  <c r="AU188" i="69"/>
  <c r="PU26" i="58"/>
  <c r="AW203" i="69"/>
  <c r="PU22" i="58"/>
  <c r="AW199" i="69"/>
  <c r="PU15" i="58"/>
  <c r="AW191" i="69"/>
  <c r="OY29" i="58"/>
  <c r="AU209" i="69"/>
  <c r="OY27" i="58"/>
  <c r="AU204" i="69"/>
  <c r="QF25" i="58"/>
  <c r="AX202" i="69"/>
  <c r="QF23" i="58"/>
  <c r="AX200" i="69"/>
  <c r="QF21" i="58"/>
  <c r="AX198" i="69"/>
  <c r="QF61" i="58"/>
  <c r="AX196" i="69"/>
  <c r="QF18" i="58"/>
  <c r="AX194" i="69"/>
  <c r="QF16" i="58"/>
  <c r="AX192" i="69"/>
  <c r="QF14" i="58"/>
  <c r="AX190" i="69"/>
  <c r="QF12" i="58"/>
  <c r="AX188" i="69"/>
  <c r="QF10" i="58"/>
  <c r="AX186" i="69"/>
  <c r="SH64" i="58"/>
  <c r="TC64"/>
  <c r="SH28"/>
  <c r="TC28"/>
  <c r="TW28" s="1"/>
  <c r="SH62"/>
  <c r="TC62"/>
  <c r="SH26"/>
  <c r="TC26"/>
  <c r="TW26" s="1"/>
  <c r="SI24"/>
  <c r="SJ24" s="1"/>
  <c r="TC24"/>
  <c r="TW24" s="1"/>
  <c r="SI20"/>
  <c r="SJ20" s="1"/>
  <c r="TC20"/>
  <c r="TW20" s="1"/>
  <c r="SI19"/>
  <c r="SJ19" s="1"/>
  <c r="TC19"/>
  <c r="TW19" s="1"/>
  <c r="SK17"/>
  <c r="SI15"/>
  <c r="SJ15" s="1"/>
  <c r="TC15"/>
  <c r="TW15" s="1"/>
  <c r="SI13"/>
  <c r="SJ13" s="1"/>
  <c r="TC13"/>
  <c r="TW13" s="1"/>
  <c r="SK11"/>
  <c r="RM64"/>
  <c r="BA208" i="69"/>
  <c r="RM28" i="58"/>
  <c r="BA207" i="69"/>
  <c r="RM62" i="58"/>
  <c r="BA205" i="69"/>
  <c r="RM24" i="58"/>
  <c r="BA201" i="69"/>
  <c r="RM20" i="58"/>
  <c r="BA197" i="69"/>
  <c r="RM19" i="58"/>
  <c r="BA195" i="69"/>
  <c r="RM17" i="58"/>
  <c r="BA193" i="69"/>
  <c r="RM15" i="58"/>
  <c r="BA191" i="69"/>
  <c r="RM13" i="58"/>
  <c r="BA189" i="69"/>
  <c r="RM11" i="58"/>
  <c r="BA187" i="69"/>
  <c r="AD62" i="58"/>
  <c r="P205" i="69"/>
  <c r="AD26" i="58"/>
  <c r="P203" i="69"/>
  <c r="TB5" i="58"/>
  <c r="RV29"/>
  <c r="RV13"/>
  <c r="SH8"/>
  <c r="TC8"/>
  <c r="TW8" s="1"/>
  <c r="OY23"/>
  <c r="AU200" i="69"/>
  <c r="OY17" i="58"/>
  <c r="AU193" i="69"/>
  <c r="OY15" i="58"/>
  <c r="AU191" i="69"/>
  <c r="PU29" i="58"/>
  <c r="AW209" i="69"/>
  <c r="PU25" i="58"/>
  <c r="AW202" i="69"/>
  <c r="PU18" i="58"/>
  <c r="AW194" i="69"/>
  <c r="PU12" i="58"/>
  <c r="AW188" i="69"/>
  <c r="QQ65" i="58"/>
  <c r="AY210" i="69"/>
  <c r="QQ25" i="58"/>
  <c r="AY202" i="69"/>
  <c r="QQ18" i="58"/>
  <c r="AY194" i="69"/>
  <c r="QQ10" i="58"/>
  <c r="AY186" i="69"/>
  <c r="PJ63" i="58"/>
  <c r="AV206" i="69"/>
  <c r="PJ21" i="58"/>
  <c r="AV198" i="69"/>
  <c r="PJ16" i="58"/>
  <c r="AV192" i="69"/>
  <c r="PJ10" i="58"/>
  <c r="AV186" i="69"/>
  <c r="RB24" i="58"/>
  <c r="AZ201" i="69"/>
  <c r="RB19" i="58"/>
  <c r="AZ195" i="69"/>
  <c r="RB13" i="58"/>
  <c r="AZ189" i="69"/>
  <c r="SV64" i="58"/>
  <c r="BC208" i="69"/>
  <c r="SV28" i="58"/>
  <c r="BC207" i="69"/>
  <c r="SV62" i="58"/>
  <c r="BC205" i="69"/>
  <c r="SV26" i="58"/>
  <c r="BC203" i="69"/>
  <c r="SV24" i="58"/>
  <c r="BC201" i="69"/>
  <c r="SV22" i="58"/>
  <c r="SV17"/>
  <c r="SV15"/>
  <c r="BC191" i="69"/>
  <c r="SV13" i="58"/>
  <c r="BC189" i="69"/>
  <c r="OY64" i="58"/>
  <c r="AU208" i="69"/>
  <c r="OY28" i="58"/>
  <c r="AU207" i="69"/>
  <c r="OY62" i="58"/>
  <c r="AU205" i="69"/>
  <c r="OY26" i="58"/>
  <c r="AU203" i="69"/>
  <c r="QF22" i="58"/>
  <c r="AX199" i="69"/>
  <c r="QF20" i="58"/>
  <c r="AX197" i="69"/>
  <c r="QF19" i="58"/>
  <c r="AX195" i="69"/>
  <c r="QF15" i="58"/>
  <c r="AX191" i="69"/>
  <c r="QF13" i="58"/>
  <c r="AX189" i="69"/>
  <c r="SI65" i="58"/>
  <c r="SJ65" s="1"/>
  <c r="TC65"/>
  <c r="SI29"/>
  <c r="SJ29" s="1"/>
  <c r="TC29"/>
  <c r="TW29" s="1"/>
  <c r="SI63"/>
  <c r="SJ63" s="1"/>
  <c r="TC63"/>
  <c r="SI27"/>
  <c r="SJ27" s="1"/>
  <c r="TC27"/>
  <c r="TW27" s="1"/>
  <c r="SI25"/>
  <c r="SJ25" s="1"/>
  <c r="TC25"/>
  <c r="TW25" s="1"/>
  <c r="SI23"/>
  <c r="SJ23" s="1"/>
  <c r="TC23"/>
  <c r="TW23" s="1"/>
  <c r="SK21"/>
  <c r="SI61"/>
  <c r="SJ61" s="1"/>
  <c r="TC61"/>
  <c r="SI18"/>
  <c r="SJ18" s="1"/>
  <c r="TC18"/>
  <c r="TW18" s="1"/>
  <c r="SI16"/>
  <c r="SJ16" s="1"/>
  <c r="TC16"/>
  <c r="TW16" s="1"/>
  <c r="SI14"/>
  <c r="SJ14" s="1"/>
  <c r="TC14"/>
  <c r="TW14" s="1"/>
  <c r="SK12"/>
  <c r="SI10"/>
  <c r="SJ10" s="1"/>
  <c r="TC10"/>
  <c r="TW10" s="1"/>
  <c r="RM65"/>
  <c r="BA210" i="69"/>
  <c r="RM29" i="58"/>
  <c r="BA209" i="69"/>
  <c r="RM63" i="58"/>
  <c r="BA206" i="69"/>
  <c r="RM27" i="58"/>
  <c r="BA204" i="69"/>
  <c r="RM25" i="58"/>
  <c r="BA202" i="69"/>
  <c r="RM23" i="58"/>
  <c r="BA200" i="69"/>
  <c r="RM21" i="58"/>
  <c r="BA198" i="69"/>
  <c r="RM61" i="58"/>
  <c r="BA196" i="69"/>
  <c r="RM18" i="58"/>
  <c r="BA194" i="69"/>
  <c r="RM16" i="58"/>
  <c r="BA192" i="69"/>
  <c r="RM14" i="58"/>
  <c r="BA190" i="69"/>
  <c r="RM12" i="58"/>
  <c r="BA188" i="69"/>
  <c r="RM10" i="58"/>
  <c r="BA186" i="69"/>
  <c r="AD63" i="58"/>
  <c r="P206" i="69"/>
  <c r="AD27" i="58"/>
  <c r="P204" i="69"/>
  <c r="RV18" i="58"/>
  <c r="RV14"/>
  <c r="RV10"/>
  <c r="RV19"/>
  <c r="SS58" i="57"/>
  <c r="TB4"/>
  <c r="TB6"/>
  <c r="TB8"/>
  <c r="TB31"/>
  <c r="TB29"/>
  <c r="TB27"/>
  <c r="TB26"/>
  <c r="TB24"/>
  <c r="TB22"/>
  <c r="TB20"/>
  <c r="TB19"/>
  <c r="TB17"/>
  <c r="TB15"/>
  <c r="TB13"/>
  <c r="TB58"/>
  <c r="SS11"/>
  <c r="TB23"/>
  <c r="TB21"/>
  <c r="ST23"/>
  <c r="SU23" s="1"/>
  <c r="SS20"/>
  <c r="RV59"/>
  <c r="RV43"/>
  <c r="RV15"/>
  <c r="RV11"/>
  <c r="SS30"/>
  <c r="TB10"/>
  <c r="TB3"/>
  <c r="RV58"/>
  <c r="ST28"/>
  <c r="SU28" s="1"/>
  <c r="TB32"/>
  <c r="TB59"/>
  <c r="TB25"/>
  <c r="TB43"/>
  <c r="TB18"/>
  <c r="TB16"/>
  <c r="TB14"/>
  <c r="TB12"/>
  <c r="SV32"/>
  <c r="BC177" i="69"/>
  <c r="SV28" i="57"/>
  <c r="SH5"/>
  <c r="TC5"/>
  <c r="TW5" s="1"/>
  <c r="SH7"/>
  <c r="TC7"/>
  <c r="TW7" s="1"/>
  <c r="PU32"/>
  <c r="AW177" i="69"/>
  <c r="PU30" i="57"/>
  <c r="AW175" i="69"/>
  <c r="PU28" i="57"/>
  <c r="AW173" i="69"/>
  <c r="PU59" i="57"/>
  <c r="AW171" i="69"/>
  <c r="PU25" i="57"/>
  <c r="AW169" i="69"/>
  <c r="PU23" i="57"/>
  <c r="AW167" i="69"/>
  <c r="PU21" i="57"/>
  <c r="AW165" i="69"/>
  <c r="PU43" i="57"/>
  <c r="AW163" i="69"/>
  <c r="PU16" i="57"/>
  <c r="AW159" i="69"/>
  <c r="PU12" i="57"/>
  <c r="AW155" i="69"/>
  <c r="PU58" i="57"/>
  <c r="AW153" i="69"/>
  <c r="QQ11" i="57"/>
  <c r="AY154" i="69"/>
  <c r="QQ10" i="57"/>
  <c r="AY152" i="69"/>
  <c r="QQ31" i="57"/>
  <c r="AY176" i="69"/>
  <c r="QQ29" i="57"/>
  <c r="AY174" i="69"/>
  <c r="QQ27" i="57"/>
  <c r="AY172" i="69"/>
  <c r="QQ26" i="57"/>
  <c r="AY170" i="69"/>
  <c r="QQ24" i="57"/>
  <c r="AY168" i="69"/>
  <c r="QQ22" i="57"/>
  <c r="AY166" i="69"/>
  <c r="QQ20" i="57"/>
  <c r="AY164" i="69"/>
  <c r="QQ19" i="57"/>
  <c r="AY162" i="69"/>
  <c r="QQ17" i="57"/>
  <c r="AY160" i="69"/>
  <c r="QQ15" i="57"/>
  <c r="AY158" i="69"/>
  <c r="QQ13" i="57"/>
  <c r="AY156" i="69"/>
  <c r="PJ32" i="57"/>
  <c r="AV177" i="69"/>
  <c r="PJ30" i="57"/>
  <c r="AV175" i="69"/>
  <c r="PJ28" i="57"/>
  <c r="AV173" i="69"/>
  <c r="PJ59" i="57"/>
  <c r="AV171" i="69"/>
  <c r="PJ23" i="57"/>
  <c r="AV167" i="69"/>
  <c r="PJ21" i="57"/>
  <c r="AV165" i="69"/>
  <c r="PJ43" i="57"/>
  <c r="AV163" i="69"/>
  <c r="PJ16" i="57"/>
  <c r="AV159" i="69"/>
  <c r="PJ14" i="57"/>
  <c r="AV157" i="69"/>
  <c r="PJ12" i="57"/>
  <c r="AV155" i="69"/>
  <c r="PJ58" i="57"/>
  <c r="AV153" i="69"/>
  <c r="RB32" i="57"/>
  <c r="AZ177" i="69"/>
  <c r="RB30" i="57"/>
  <c r="AZ175" i="69"/>
  <c r="RB28" i="57"/>
  <c r="AZ173" i="69"/>
  <c r="RB59" i="57"/>
  <c r="AZ171" i="69"/>
  <c r="RB21" i="57"/>
  <c r="AZ165" i="69"/>
  <c r="RB43" i="57"/>
  <c r="AZ163" i="69"/>
  <c r="RB18" i="57"/>
  <c r="AZ161" i="69"/>
  <c r="RB16" i="57"/>
  <c r="AZ159" i="69"/>
  <c r="RB14" i="57"/>
  <c r="AZ157" i="69"/>
  <c r="RB12" i="57"/>
  <c r="AZ155" i="69"/>
  <c r="RB58" i="57"/>
  <c r="AZ153" i="69"/>
  <c r="QF30" i="57"/>
  <c r="AX175" i="69"/>
  <c r="QF59" i="57"/>
  <c r="AX171" i="69"/>
  <c r="QF25" i="57"/>
  <c r="AX169" i="69"/>
  <c r="QF23" i="57"/>
  <c r="AX167" i="69"/>
  <c r="QF43" i="57"/>
  <c r="AX163" i="69"/>
  <c r="QF18" i="57"/>
  <c r="AX161" i="69"/>
  <c r="QF16" i="57"/>
  <c r="AX159" i="69"/>
  <c r="QF14" i="57"/>
  <c r="AX157" i="69"/>
  <c r="QF12" i="57"/>
  <c r="AX155" i="69"/>
  <c r="QF58" i="57"/>
  <c r="AX153" i="69"/>
  <c r="SV22" i="57"/>
  <c r="BC166" i="69"/>
  <c r="SV58" i="57"/>
  <c r="BC153" i="69"/>
  <c r="SS32" i="57"/>
  <c r="SS43"/>
  <c r="SH3"/>
  <c r="TC3"/>
  <c r="TW3" s="1"/>
  <c r="OY29"/>
  <c r="AU174" i="69"/>
  <c r="OY27" i="57"/>
  <c r="AU172" i="69"/>
  <c r="OY24" i="57"/>
  <c r="AU168" i="69"/>
  <c r="OY20" i="57"/>
  <c r="AU164" i="69"/>
  <c r="OY17" i="57"/>
  <c r="AU160" i="69"/>
  <c r="OY16" i="57"/>
  <c r="AU159" i="69"/>
  <c r="OY14" i="57"/>
  <c r="AU157" i="69"/>
  <c r="OY12" i="57"/>
  <c r="AU155" i="69"/>
  <c r="OY58" i="57"/>
  <c r="AU153" i="69"/>
  <c r="SI31" i="57"/>
  <c r="SJ31" s="1"/>
  <c r="TC31"/>
  <c r="TW31" s="1"/>
  <c r="SI29"/>
  <c r="SJ29" s="1"/>
  <c r="TC29"/>
  <c r="TW29" s="1"/>
  <c r="SI27"/>
  <c r="SJ27" s="1"/>
  <c r="TC27"/>
  <c r="TW27" s="1"/>
  <c r="SI26"/>
  <c r="SJ26" s="1"/>
  <c r="TC26"/>
  <c r="TW26" s="1"/>
  <c r="SI24"/>
  <c r="SJ24" s="1"/>
  <c r="TC24"/>
  <c r="TW24" s="1"/>
  <c r="SI22"/>
  <c r="SJ22" s="1"/>
  <c r="TC22"/>
  <c r="TW22" s="1"/>
  <c r="SI20"/>
  <c r="SJ20" s="1"/>
  <c r="TC20"/>
  <c r="TW20" s="1"/>
  <c r="SI19"/>
  <c r="SJ19" s="1"/>
  <c r="TC19"/>
  <c r="TW19" s="1"/>
  <c r="SI17"/>
  <c r="SJ17" s="1"/>
  <c r="TC17"/>
  <c r="TW17" s="1"/>
  <c r="SI15"/>
  <c r="SJ15" s="1"/>
  <c r="TC15"/>
  <c r="TW15" s="1"/>
  <c r="SI13"/>
  <c r="SJ13" s="1"/>
  <c r="TC13"/>
  <c r="TW13" s="1"/>
  <c r="SK11"/>
  <c r="SI10"/>
  <c r="SJ10" s="1"/>
  <c r="TC10"/>
  <c r="TW10" s="1"/>
  <c r="RM31"/>
  <c r="BA176" i="69"/>
  <c r="RM29" i="57"/>
  <c r="BA174" i="69"/>
  <c r="RM27" i="57"/>
  <c r="BA172" i="69"/>
  <c r="RM26" i="57"/>
  <c r="BA170" i="69"/>
  <c r="RM24" i="57"/>
  <c r="BA168" i="69"/>
  <c r="RM22" i="57"/>
  <c r="BA166" i="69"/>
  <c r="RM20" i="57"/>
  <c r="BA164" i="69"/>
  <c r="RM19" i="57"/>
  <c r="BA162" i="69"/>
  <c r="RM17" i="57"/>
  <c r="BA160" i="69"/>
  <c r="RM15" i="57"/>
  <c r="BA158" i="69"/>
  <c r="RM13" i="57"/>
  <c r="BA156" i="69"/>
  <c r="RM11" i="57"/>
  <c r="BA154" i="69"/>
  <c r="RM10" i="57"/>
  <c r="BA152" i="69"/>
  <c r="SV31" i="57"/>
  <c r="BC176" i="69"/>
  <c r="SV59" i="57"/>
  <c r="BC171" i="69"/>
  <c r="SV25" i="57"/>
  <c r="BC169" i="69"/>
  <c r="BC167"/>
  <c r="SV21" i="57"/>
  <c r="BC165" i="69"/>
  <c r="SV19" i="57"/>
  <c r="BC162" i="69"/>
  <c r="SV17" i="57"/>
  <c r="BC160" i="69"/>
  <c r="SV15" i="57"/>
  <c r="BC158" i="69"/>
  <c r="SV13" i="57"/>
  <c r="BC156" i="69"/>
  <c r="TB5" i="57"/>
  <c r="TB7"/>
  <c r="RV29"/>
  <c r="SH4"/>
  <c r="TC4"/>
  <c r="PU31"/>
  <c r="AW176" i="69"/>
  <c r="PU29" i="57"/>
  <c r="AW174" i="69"/>
  <c r="PU27" i="57"/>
  <c r="AW172" i="69"/>
  <c r="PU26" i="57"/>
  <c r="AW170" i="69"/>
  <c r="PU24" i="57"/>
  <c r="AW168" i="69"/>
  <c r="PU22" i="57"/>
  <c r="AW166" i="69"/>
  <c r="PU20" i="57"/>
  <c r="AW164" i="69"/>
  <c r="PU19" i="57"/>
  <c r="AW162" i="69"/>
  <c r="PU17" i="57"/>
  <c r="AW160" i="69"/>
  <c r="PU15" i="57"/>
  <c r="AW158" i="69"/>
  <c r="PU13" i="57"/>
  <c r="AW156" i="69"/>
  <c r="PU11" i="57"/>
  <c r="AW154" i="69"/>
  <c r="PU10" i="57"/>
  <c r="AW152" i="69"/>
  <c r="QQ12" i="57"/>
  <c r="AY155" i="69"/>
  <c r="QQ58" i="57"/>
  <c r="AY153" i="69"/>
  <c r="QQ32" i="57"/>
  <c r="AY177" i="69"/>
  <c r="QQ59" i="57"/>
  <c r="AY171" i="69"/>
  <c r="QQ23" i="57"/>
  <c r="AY167" i="69"/>
  <c r="QQ21" i="57"/>
  <c r="AY165" i="69"/>
  <c r="QQ43" i="57"/>
  <c r="AY163" i="69"/>
  <c r="QQ18" i="57"/>
  <c r="AY161" i="69"/>
  <c r="QQ16" i="57"/>
  <c r="AY159" i="69"/>
  <c r="QQ14" i="57"/>
  <c r="AY157" i="69"/>
  <c r="PJ31" i="57"/>
  <c r="AV176" i="69"/>
  <c r="PJ29" i="57"/>
  <c r="AV174" i="69"/>
  <c r="PJ27" i="57"/>
  <c r="AV172" i="69"/>
  <c r="PJ26" i="57"/>
  <c r="AV170" i="69"/>
  <c r="PJ24" i="57"/>
  <c r="AV168" i="69"/>
  <c r="PJ22" i="57"/>
  <c r="AV166" i="69"/>
  <c r="PJ20" i="57"/>
  <c r="AV164" i="69"/>
  <c r="PJ19" i="57"/>
  <c r="AV162" i="69"/>
  <c r="PJ17" i="57"/>
  <c r="AV160" i="69"/>
  <c r="PJ15" i="57"/>
  <c r="AV158" i="69"/>
  <c r="PJ13" i="57"/>
  <c r="AV156" i="69"/>
  <c r="PJ11" i="57"/>
  <c r="AV154" i="69"/>
  <c r="PJ10" i="57"/>
  <c r="AV152" i="69"/>
  <c r="RB31" i="57"/>
  <c r="AZ176" i="69"/>
  <c r="RB29" i="57"/>
  <c r="AZ174" i="69"/>
  <c r="RB27" i="57"/>
  <c r="AZ172" i="69"/>
  <c r="RB26" i="57"/>
  <c r="AZ170" i="69"/>
  <c r="RB24" i="57"/>
  <c r="AZ168" i="69"/>
  <c r="RB22" i="57"/>
  <c r="AZ166" i="69"/>
  <c r="RB20" i="57"/>
  <c r="AZ164" i="69"/>
  <c r="RB19" i="57"/>
  <c r="AZ162" i="69"/>
  <c r="RB17" i="57"/>
  <c r="AZ160" i="69"/>
  <c r="RB15" i="57"/>
  <c r="AZ158" i="69"/>
  <c r="RB13" i="57"/>
  <c r="AZ156" i="69"/>
  <c r="RB11" i="57"/>
  <c r="AZ154" i="69"/>
  <c r="RB10" i="57"/>
  <c r="AZ152" i="69"/>
  <c r="QF31" i="57"/>
  <c r="AX176" i="69"/>
  <c r="QF29" i="57"/>
  <c r="AX174" i="69"/>
  <c r="QF27" i="57"/>
  <c r="AX172" i="69"/>
  <c r="QF26" i="57"/>
  <c r="AX170" i="69"/>
  <c r="QF24" i="57"/>
  <c r="AX168" i="69"/>
  <c r="QF22" i="57"/>
  <c r="AX166" i="69"/>
  <c r="QF20" i="57"/>
  <c r="AX164" i="69"/>
  <c r="QF19" i="57"/>
  <c r="AX162" i="69"/>
  <c r="QF17" i="57"/>
  <c r="AX160" i="69"/>
  <c r="QF15" i="57"/>
  <c r="AX158" i="69"/>
  <c r="QF13" i="57"/>
  <c r="AX156" i="69"/>
  <c r="QF11" i="57"/>
  <c r="AX154" i="69"/>
  <c r="QF10" i="57"/>
  <c r="AX152" i="69"/>
  <c r="SV29" i="57"/>
  <c r="BC174" i="69"/>
  <c r="SV20" i="57"/>
  <c r="BC164" i="69"/>
  <c r="SV12" i="57"/>
  <c r="BC155" i="69"/>
  <c r="SV10" i="57"/>
  <c r="BC152" i="69"/>
  <c r="RV16" i="57"/>
  <c r="RV12"/>
  <c r="SS21"/>
  <c r="SH6"/>
  <c r="TC6"/>
  <c r="SH8"/>
  <c r="TC8"/>
  <c r="OY32"/>
  <c r="AU177" i="69"/>
  <c r="OY30" i="57"/>
  <c r="AU175" i="69"/>
  <c r="OY28" i="57"/>
  <c r="AU173" i="69"/>
  <c r="OY59" i="57"/>
  <c r="AU171" i="69"/>
  <c r="OY25" i="57"/>
  <c r="AU169" i="69"/>
  <c r="OY23" i="57"/>
  <c r="AU167" i="69"/>
  <c r="OY21" i="57"/>
  <c r="AU165" i="69"/>
  <c r="OY43" i="57"/>
  <c r="AU163" i="69"/>
  <c r="OY18" i="57"/>
  <c r="AU161" i="69"/>
  <c r="OY15" i="57"/>
  <c r="AU158" i="69"/>
  <c r="OY13" i="57"/>
  <c r="AU156" i="69"/>
  <c r="OY11" i="57"/>
  <c r="AU154" i="69"/>
  <c r="OY10" i="57"/>
  <c r="AU152" i="69"/>
  <c r="SH32" i="57"/>
  <c r="TC32"/>
  <c r="TW32" s="1"/>
  <c r="SK30"/>
  <c r="SK28"/>
  <c r="SH59"/>
  <c r="TC59"/>
  <c r="SH25"/>
  <c r="TC25"/>
  <c r="TW25" s="1"/>
  <c r="SI23"/>
  <c r="SJ23" s="1"/>
  <c r="TC23"/>
  <c r="TW23" s="1"/>
  <c r="SH21"/>
  <c r="TC21"/>
  <c r="TW21" s="1"/>
  <c r="SI43"/>
  <c r="SJ43" s="1"/>
  <c r="TC43"/>
  <c r="SH18"/>
  <c r="TC18"/>
  <c r="TW18" s="1"/>
  <c r="SI16"/>
  <c r="SJ16" s="1"/>
  <c r="TC16"/>
  <c r="TW16" s="1"/>
  <c r="SI14"/>
  <c r="SJ14" s="1"/>
  <c r="TC14"/>
  <c r="TW14" s="1"/>
  <c r="SI12"/>
  <c r="SJ12" s="1"/>
  <c r="TC12"/>
  <c r="TW12" s="1"/>
  <c r="SI58"/>
  <c r="SJ58" s="1"/>
  <c r="TC58"/>
  <c r="RM32"/>
  <c r="BA177" i="69"/>
  <c r="RM30" i="57"/>
  <c r="BA175" i="69"/>
  <c r="RM28" i="57"/>
  <c r="BA173" i="69"/>
  <c r="RM59" i="57"/>
  <c r="BA171" i="69"/>
  <c r="RM25" i="57"/>
  <c r="BA169" i="69"/>
  <c r="RM23" i="57"/>
  <c r="BA167" i="69"/>
  <c r="RM21" i="57"/>
  <c r="BA165" i="69"/>
  <c r="RM43" i="57"/>
  <c r="BA163" i="69"/>
  <c r="RM18" i="57"/>
  <c r="BA161" i="69"/>
  <c r="RM16" i="57"/>
  <c r="BA159" i="69"/>
  <c r="RM12" i="57"/>
  <c r="BA155" i="69"/>
  <c r="RM58" i="57"/>
  <c r="BA153" i="69"/>
  <c r="SV30" i="57"/>
  <c r="SV27"/>
  <c r="BC172" i="69"/>
  <c r="SV26" i="57"/>
  <c r="BC170" i="69"/>
  <c r="SV24" i="57"/>
  <c r="BC168" i="69"/>
  <c r="SV43" i="57"/>
  <c r="BC163" i="69"/>
  <c r="SV18" i="57"/>
  <c r="BC161" i="69"/>
  <c r="SV16" i="57"/>
  <c r="BC159" i="69"/>
  <c r="SV14" i="57"/>
  <c r="BC157" i="69"/>
  <c r="SV11" i="57"/>
  <c r="RV27"/>
  <c r="RV24"/>
  <c r="RV20"/>
  <c r="RV17"/>
  <c r="RV13"/>
  <c r="RV10"/>
  <c r="SS12"/>
  <c r="TB14" i="56"/>
  <c r="TB12"/>
  <c r="TB10"/>
  <c r="TB55"/>
  <c r="TB30"/>
  <c r="TB28"/>
  <c r="TB26"/>
  <c r="TB24"/>
  <c r="TB22"/>
  <c r="TB20"/>
  <c r="TB18"/>
  <c r="TB16"/>
  <c r="TB34"/>
  <c r="TB44"/>
  <c r="TB31"/>
  <c r="TB29"/>
  <c r="TB27"/>
  <c r="TB25"/>
  <c r="TB23"/>
  <c r="TB21"/>
  <c r="TB19"/>
  <c r="TB17"/>
  <c r="TB15"/>
  <c r="TB13"/>
  <c r="SS11"/>
  <c r="TB9"/>
  <c r="TB5"/>
  <c r="TB7"/>
  <c r="TB11"/>
  <c r="RV34"/>
  <c r="RV27"/>
  <c r="RV11"/>
  <c r="ST15"/>
  <c r="SU15" s="1"/>
  <c r="SS29"/>
  <c r="RV26"/>
  <c r="RV10"/>
  <c r="ST44"/>
  <c r="SU44" s="1"/>
  <c r="BC140" i="69" s="1"/>
  <c r="SV2" i="56"/>
  <c r="BC109" i="69"/>
  <c r="QF3" i="56"/>
  <c r="AX110" i="69"/>
  <c r="QQ4" i="56"/>
  <c r="AY111" i="69"/>
  <c r="SV4" i="56"/>
  <c r="BC111" i="69"/>
  <c r="SH5" i="56"/>
  <c r="TC5"/>
  <c r="PJ7"/>
  <c r="AV114" i="69"/>
  <c r="QF7" i="56"/>
  <c r="AX114" i="69"/>
  <c r="SI7" i="56"/>
  <c r="SJ7" s="1"/>
  <c r="TC7"/>
  <c r="PU8"/>
  <c r="AW115" i="69"/>
  <c r="RM8" i="56"/>
  <c r="BA115" i="69"/>
  <c r="PU33" i="56"/>
  <c r="AW141" i="69"/>
  <c r="PU32" i="56"/>
  <c r="AW139" i="69"/>
  <c r="PU30" i="56"/>
  <c r="AW137" i="69"/>
  <c r="PU28" i="56"/>
  <c r="AW135" i="69"/>
  <c r="PU26" i="56"/>
  <c r="AW133" i="69"/>
  <c r="PU24" i="56"/>
  <c r="AW131" i="69"/>
  <c r="PU22" i="56"/>
  <c r="AW129" i="69"/>
  <c r="PU20" i="56"/>
  <c r="AW127" i="69"/>
  <c r="PU18" i="56"/>
  <c r="AW125" i="69"/>
  <c r="PU16" i="56"/>
  <c r="AW123" i="69"/>
  <c r="PU13" i="56"/>
  <c r="AW120" i="69"/>
  <c r="PU11" i="56"/>
  <c r="AW118" i="69"/>
  <c r="RB34" i="56"/>
  <c r="AZ142" i="69"/>
  <c r="RB44" i="56"/>
  <c r="AZ140" i="69"/>
  <c r="RB31" i="56"/>
  <c r="AZ138" i="69"/>
  <c r="RB29" i="56"/>
  <c r="AZ136" i="69"/>
  <c r="RB27" i="56"/>
  <c r="AZ134" i="69"/>
  <c r="RB25" i="56"/>
  <c r="AZ132" i="69"/>
  <c r="RB23" i="56"/>
  <c r="AZ130" i="69"/>
  <c r="RB21" i="56"/>
  <c r="AZ128" i="69"/>
  <c r="RB19" i="56"/>
  <c r="AZ126" i="69"/>
  <c r="RB17" i="56"/>
  <c r="AZ124" i="69"/>
  <c r="RB15" i="56"/>
  <c r="AZ122" i="69"/>
  <c r="RB14" i="56"/>
  <c r="AZ121" i="69"/>
  <c r="RB12" i="56"/>
  <c r="AZ119" i="69"/>
  <c r="RB10" i="56"/>
  <c r="AZ117" i="69"/>
  <c r="QQ34" i="56"/>
  <c r="AY142" i="69"/>
  <c r="QQ44" i="56"/>
  <c r="AY140" i="69"/>
  <c r="QQ31" i="56"/>
  <c r="AY138" i="69"/>
  <c r="QQ29" i="56"/>
  <c r="AY136" i="69"/>
  <c r="QQ27" i="56"/>
  <c r="AY134" i="69"/>
  <c r="QQ25" i="56"/>
  <c r="AY132" i="69"/>
  <c r="QQ23" i="56"/>
  <c r="AY130" i="69"/>
  <c r="QQ21" i="56"/>
  <c r="AY128" i="69"/>
  <c r="QQ19" i="56"/>
  <c r="AY126" i="69"/>
  <c r="QQ17" i="56"/>
  <c r="AY124" i="69"/>
  <c r="QQ15" i="56"/>
  <c r="AY122" i="69"/>
  <c r="QQ14" i="56"/>
  <c r="AY121" i="69"/>
  <c r="QQ12" i="56"/>
  <c r="AY119" i="69"/>
  <c r="QQ10" i="56"/>
  <c r="AY117" i="69"/>
  <c r="PJ34" i="56"/>
  <c r="AV142" i="69"/>
  <c r="PJ44" i="56"/>
  <c r="AV140" i="69"/>
  <c r="PJ31" i="56"/>
  <c r="AV138" i="69"/>
  <c r="PJ29" i="56"/>
  <c r="AV136" i="69"/>
  <c r="PJ27" i="56"/>
  <c r="AV134" i="69"/>
  <c r="PJ25" i="56"/>
  <c r="AV132" i="69"/>
  <c r="PJ23" i="56"/>
  <c r="AV130" i="69"/>
  <c r="PJ21" i="56"/>
  <c r="AV128" i="69"/>
  <c r="PJ19" i="56"/>
  <c r="AV126" i="69"/>
  <c r="PJ17" i="56"/>
  <c r="AV124" i="69"/>
  <c r="PJ15" i="56"/>
  <c r="AV122" i="69"/>
  <c r="PJ14" i="56"/>
  <c r="AV121" i="69"/>
  <c r="PJ12" i="56"/>
  <c r="AV119" i="69"/>
  <c r="PJ10" i="56"/>
  <c r="AV117" i="69"/>
  <c r="QF55" i="56"/>
  <c r="AX143" i="69"/>
  <c r="QF33" i="56"/>
  <c r="AX141" i="69"/>
  <c r="QF32" i="56"/>
  <c r="AX139" i="69"/>
  <c r="QF30" i="56"/>
  <c r="AX137" i="69"/>
  <c r="QF28" i="56"/>
  <c r="AX135" i="69"/>
  <c r="QF26" i="56"/>
  <c r="AX133" i="69"/>
  <c r="QF24" i="56"/>
  <c r="AX131" i="69"/>
  <c r="QF20" i="56"/>
  <c r="AX127" i="69"/>
  <c r="QF18" i="56"/>
  <c r="AX125" i="69"/>
  <c r="QF16" i="56"/>
  <c r="AX123" i="69"/>
  <c r="QF13" i="56"/>
  <c r="AX120" i="69"/>
  <c r="QF11" i="56"/>
  <c r="AX118" i="69"/>
  <c r="SV55" i="56"/>
  <c r="BC143" i="69"/>
  <c r="SV33" i="56"/>
  <c r="SV26"/>
  <c r="BC133" i="69"/>
  <c r="SV24" i="56"/>
  <c r="BC131" i="69"/>
  <c r="SV22" i="56"/>
  <c r="BC129" i="69"/>
  <c r="SV20" i="56"/>
  <c r="BC127" i="69"/>
  <c r="SV18" i="56"/>
  <c r="BC125" i="69"/>
  <c r="SV16" i="56"/>
  <c r="BC123" i="69"/>
  <c r="SV13" i="56"/>
  <c r="BC120" i="69"/>
  <c r="PU2" i="56"/>
  <c r="AW109" i="69"/>
  <c r="RM2" i="56"/>
  <c r="BA109" i="69"/>
  <c r="RM4" i="56"/>
  <c r="BA111" i="69"/>
  <c r="RB5" i="56"/>
  <c r="AZ112" i="69"/>
  <c r="SV6" i="56"/>
  <c r="BC113" i="69"/>
  <c r="QQ8" i="56"/>
  <c r="AY115" i="69"/>
  <c r="SV8" i="56"/>
  <c r="BC115" i="69"/>
  <c r="SH9" i="56"/>
  <c r="TC9"/>
  <c r="PU55"/>
  <c r="AW143" i="69"/>
  <c r="OY55" i="56"/>
  <c r="AU143" i="69"/>
  <c r="OY33" i="56"/>
  <c r="AU141" i="69"/>
  <c r="OY32" i="56"/>
  <c r="AU139" i="69"/>
  <c r="OY30" i="56"/>
  <c r="AU137" i="69"/>
  <c r="OY28" i="56"/>
  <c r="AU135" i="69"/>
  <c r="OY26" i="56"/>
  <c r="AU133" i="69"/>
  <c r="OY24" i="56"/>
  <c r="AU131" i="69"/>
  <c r="OY22" i="56"/>
  <c r="AU129" i="69"/>
  <c r="OY20" i="56"/>
  <c r="AU127" i="69"/>
  <c r="OY18" i="56"/>
  <c r="AU125" i="69"/>
  <c r="OY16" i="56"/>
  <c r="AU123" i="69"/>
  <c r="OY14" i="56"/>
  <c r="AU121" i="69"/>
  <c r="OY12" i="56"/>
  <c r="AU119" i="69"/>
  <c r="OY10" i="56"/>
  <c r="AU117" i="69"/>
  <c r="SI34" i="56"/>
  <c r="SJ34" s="1"/>
  <c r="TC34"/>
  <c r="TW34" s="1"/>
  <c r="SI44"/>
  <c r="SJ44" s="1"/>
  <c r="TC44"/>
  <c r="SI31"/>
  <c r="SJ31" s="1"/>
  <c r="TC31"/>
  <c r="TW31" s="1"/>
  <c r="SI29"/>
  <c r="SJ29" s="1"/>
  <c r="TC29"/>
  <c r="TW29" s="1"/>
  <c r="SI27"/>
  <c r="SJ27" s="1"/>
  <c r="TC27"/>
  <c r="TW27" s="1"/>
  <c r="SI25"/>
  <c r="SJ25" s="1"/>
  <c r="TC25"/>
  <c r="TW25" s="1"/>
  <c r="SI23"/>
  <c r="SJ23" s="1"/>
  <c r="TC23"/>
  <c r="TW23" s="1"/>
  <c r="SI21"/>
  <c r="SJ21" s="1"/>
  <c r="TC21"/>
  <c r="TW21" s="1"/>
  <c r="SI19"/>
  <c r="SJ19" s="1"/>
  <c r="TC19"/>
  <c r="TW19" s="1"/>
  <c r="SI17"/>
  <c r="SJ17" s="1"/>
  <c r="TC17"/>
  <c r="TW17" s="1"/>
  <c r="SI15"/>
  <c r="SJ15" s="1"/>
  <c r="TC15"/>
  <c r="TW15" s="1"/>
  <c r="SI14"/>
  <c r="SJ14" s="1"/>
  <c r="TC14"/>
  <c r="TW14" s="1"/>
  <c r="SI12"/>
  <c r="SJ12" s="1"/>
  <c r="TC12"/>
  <c r="TW12" s="1"/>
  <c r="SI10"/>
  <c r="SJ10" s="1"/>
  <c r="TC10"/>
  <c r="TW10" s="1"/>
  <c r="RM34"/>
  <c r="BA142" i="69"/>
  <c r="RM44" i="56"/>
  <c r="BA140" i="69"/>
  <c r="RM31" i="56"/>
  <c r="BA138" i="69"/>
  <c r="RM29" i="56"/>
  <c r="BA136" i="69"/>
  <c r="RM27" i="56"/>
  <c r="BA134" i="69"/>
  <c r="RM25" i="56"/>
  <c r="BA132" i="69"/>
  <c r="RM23" i="56"/>
  <c r="BA130" i="69"/>
  <c r="RM21" i="56"/>
  <c r="BA128" i="69"/>
  <c r="RM19" i="56"/>
  <c r="BA126" i="69"/>
  <c r="RM17" i="56"/>
  <c r="BA124" i="69"/>
  <c r="RM15" i="56"/>
  <c r="BA122" i="69"/>
  <c r="RM14" i="56"/>
  <c r="BA121" i="69"/>
  <c r="RM12" i="56"/>
  <c r="BA119" i="69"/>
  <c r="RM10" i="56"/>
  <c r="BA117" i="69"/>
  <c r="SV31" i="56"/>
  <c r="BC138" i="69"/>
  <c r="SV29" i="56"/>
  <c r="BC136" i="69"/>
  <c r="SV28" i="56"/>
  <c r="BC135" i="69"/>
  <c r="SV10" i="56"/>
  <c r="BC117" i="69"/>
  <c r="SH2" i="56"/>
  <c r="TC2"/>
  <c r="TW2" s="1"/>
  <c r="SH8"/>
  <c r="TC8"/>
  <c r="TW8" s="1"/>
  <c r="PU29"/>
  <c r="AW136" i="69"/>
  <c r="PU10" i="56"/>
  <c r="AW117" i="69"/>
  <c r="RB55" i="56"/>
  <c r="AZ143" i="69"/>
  <c r="RB30" i="56"/>
  <c r="AZ137" i="69"/>
  <c r="RB28" i="56"/>
  <c r="AZ135" i="69"/>
  <c r="RB26" i="56"/>
  <c r="AZ133" i="69"/>
  <c r="RB24" i="56"/>
  <c r="AZ131" i="69"/>
  <c r="RB22" i="56"/>
  <c r="AZ129" i="69"/>
  <c r="RB20" i="56"/>
  <c r="AZ127" i="69"/>
  <c r="RB13" i="56"/>
  <c r="AZ120" i="69"/>
  <c r="RB11" i="56"/>
  <c r="AZ118" i="69"/>
  <c r="QQ55" i="56"/>
  <c r="AY143" i="69"/>
  <c r="QQ33" i="56"/>
  <c r="AY141" i="69"/>
  <c r="QQ32" i="56"/>
  <c r="AY139" i="69"/>
  <c r="QQ28" i="56"/>
  <c r="AY135" i="69"/>
  <c r="QQ26" i="56"/>
  <c r="AY133" i="69"/>
  <c r="QQ24" i="56"/>
  <c r="AY131" i="69"/>
  <c r="QQ22" i="56"/>
  <c r="AY129" i="69"/>
  <c r="QQ16" i="56"/>
  <c r="AY123" i="69"/>
  <c r="QQ13" i="56"/>
  <c r="AY120" i="69"/>
  <c r="QQ11" i="56"/>
  <c r="AY118" i="69"/>
  <c r="PJ55" i="56"/>
  <c r="AV143" i="69"/>
  <c r="PJ33" i="56"/>
  <c r="AV141" i="69"/>
  <c r="PJ32" i="56"/>
  <c r="AV139" i="69"/>
  <c r="PJ30" i="56"/>
  <c r="AV137" i="69"/>
  <c r="PJ28" i="56"/>
  <c r="AV135" i="69"/>
  <c r="PJ26" i="56"/>
  <c r="AV133" i="69"/>
  <c r="PJ24" i="56"/>
  <c r="AV131" i="69"/>
  <c r="PJ22" i="56"/>
  <c r="AV129" i="69"/>
  <c r="PJ20" i="56"/>
  <c r="AV127" i="69"/>
  <c r="PJ18" i="56"/>
  <c r="AV125" i="69"/>
  <c r="PJ16" i="56"/>
  <c r="AV123" i="69"/>
  <c r="PJ11" i="56"/>
  <c r="AV118" i="69"/>
  <c r="QF34" i="56"/>
  <c r="AX142" i="69"/>
  <c r="QF44" i="56"/>
  <c r="AX140" i="69"/>
  <c r="QF31" i="56"/>
  <c r="AX138" i="69"/>
  <c r="QF29" i="56"/>
  <c r="AX136" i="69"/>
  <c r="QF27" i="56"/>
  <c r="AX134" i="69"/>
  <c r="QF25" i="56"/>
  <c r="AX132" i="69"/>
  <c r="QF23" i="56"/>
  <c r="AX130" i="69"/>
  <c r="QF21" i="56"/>
  <c r="AX128" i="69"/>
  <c r="QF19" i="56"/>
  <c r="AX126" i="69"/>
  <c r="QF17" i="56"/>
  <c r="AX124" i="69"/>
  <c r="QF15" i="56"/>
  <c r="AX122" i="69"/>
  <c r="QF14" i="56"/>
  <c r="AX121" i="69"/>
  <c r="QF12" i="56"/>
  <c r="AX119" i="69"/>
  <c r="QF10" i="56"/>
  <c r="AX117" i="69"/>
  <c r="SV34" i="56"/>
  <c r="BC142" i="69"/>
  <c r="SV21" i="56"/>
  <c r="BC128" i="69"/>
  <c r="SV17" i="56"/>
  <c r="BC124" i="69"/>
  <c r="SV14" i="56"/>
  <c r="BC121" i="69"/>
  <c r="SV12" i="56"/>
  <c r="BC119" i="69"/>
  <c r="RV24" i="56"/>
  <c r="SH4"/>
  <c r="TC4"/>
  <c r="TW4" s="1"/>
  <c r="SH6"/>
  <c r="TC6"/>
  <c r="TW6" s="1"/>
  <c r="PU34"/>
  <c r="AW142" i="69"/>
  <c r="PU27" i="56"/>
  <c r="AW134" i="69"/>
  <c r="OY34" i="56"/>
  <c r="AU142" i="69"/>
  <c r="OY44" i="56"/>
  <c r="AU140" i="69"/>
  <c r="OY29" i="56"/>
  <c r="AU136" i="69"/>
  <c r="OY27" i="56"/>
  <c r="AU134" i="69"/>
  <c r="OY25" i="56"/>
  <c r="AU132" i="69"/>
  <c r="OY23" i="56"/>
  <c r="AU130" i="69"/>
  <c r="OY21" i="56"/>
  <c r="AU128" i="69"/>
  <c r="OY17" i="56"/>
  <c r="AU124" i="69"/>
  <c r="OY15" i="56"/>
  <c r="AU122" i="69"/>
  <c r="OY13" i="56"/>
  <c r="AU120" i="69"/>
  <c r="OY11" i="56"/>
  <c r="AU118" i="69"/>
  <c r="SI55" i="56"/>
  <c r="SJ55" s="1"/>
  <c r="TC55"/>
  <c r="SK33"/>
  <c r="SK32"/>
  <c r="SI30"/>
  <c r="SJ30" s="1"/>
  <c r="TC30"/>
  <c r="TW30" s="1"/>
  <c r="SH28"/>
  <c r="TC28"/>
  <c r="TW28" s="1"/>
  <c r="SH26"/>
  <c r="TC26"/>
  <c r="TW26" s="1"/>
  <c r="SI24"/>
  <c r="SJ24" s="1"/>
  <c r="TC24"/>
  <c r="TW24" s="1"/>
  <c r="SI22"/>
  <c r="SJ22" s="1"/>
  <c r="TC22"/>
  <c r="TW22" s="1"/>
  <c r="SI20"/>
  <c r="SJ20" s="1"/>
  <c r="TC20"/>
  <c r="TW20" s="1"/>
  <c r="SI18"/>
  <c r="SJ18" s="1"/>
  <c r="TC18"/>
  <c r="TW18" s="1"/>
  <c r="SH16"/>
  <c r="TC16"/>
  <c r="TW16" s="1"/>
  <c r="SI13"/>
  <c r="SJ13" s="1"/>
  <c r="TC13"/>
  <c r="TW13" s="1"/>
  <c r="SI11"/>
  <c r="SJ11" s="1"/>
  <c r="TC11"/>
  <c r="TW11" s="1"/>
  <c r="RM26"/>
  <c r="BA133" i="69"/>
  <c r="RM24" i="56"/>
  <c r="BA131" i="69"/>
  <c r="RM22" i="56"/>
  <c r="BA129" i="69"/>
  <c r="RM20" i="56"/>
  <c r="BA127" i="69"/>
  <c r="RM18" i="56"/>
  <c r="BA125" i="69"/>
  <c r="RM16" i="56"/>
  <c r="BA123" i="69"/>
  <c r="RM13" i="56"/>
  <c r="BA120" i="69"/>
  <c r="RM11" i="56"/>
  <c r="BA118" i="69"/>
  <c r="SV32" i="56"/>
  <c r="SV30"/>
  <c r="BC137" i="69"/>
  <c r="SV11" i="56"/>
  <c r="BC118" i="69"/>
  <c r="TB2" i="56"/>
  <c r="TB4"/>
  <c r="TB6"/>
  <c r="TB8"/>
  <c r="RV29"/>
  <c r="ST27"/>
  <c r="SU27" s="1"/>
  <c r="TB31" i="55"/>
  <c r="TB25"/>
  <c r="TB17"/>
  <c r="TB13"/>
  <c r="TB11"/>
  <c r="TB3"/>
  <c r="TB2"/>
  <c r="TB4"/>
  <c r="TB30"/>
  <c r="TB24"/>
  <c r="ST21"/>
  <c r="SU21" s="1"/>
  <c r="SV21" s="1"/>
  <c r="ST15"/>
  <c r="SU15" s="1"/>
  <c r="SV15" s="1"/>
  <c r="ST27"/>
  <c r="SU27" s="1"/>
  <c r="OY31"/>
  <c r="AU108" i="69"/>
  <c r="OY29" i="55"/>
  <c r="AU106" i="69"/>
  <c r="OY27" i="55"/>
  <c r="AU104" i="69"/>
  <c r="OY26" i="55"/>
  <c r="AU103" i="69"/>
  <c r="OY24" i="55"/>
  <c r="AU101" i="69"/>
  <c r="OY22" i="55"/>
  <c r="AU99" i="69"/>
  <c r="OY20" i="55"/>
  <c r="AU97" i="69"/>
  <c r="OY18" i="55"/>
  <c r="AU95" i="69"/>
  <c r="OY16" i="55"/>
  <c r="AU93" i="69"/>
  <c r="OY14" i="55"/>
  <c r="AU91" i="69"/>
  <c r="OY12" i="55"/>
  <c r="AU89" i="69"/>
  <c r="OY10" i="55"/>
  <c r="AU87" i="69"/>
  <c r="SI31" i="55"/>
  <c r="SJ31" s="1"/>
  <c r="TC31"/>
  <c r="TW31" s="1"/>
  <c r="SK29"/>
  <c r="SH25"/>
  <c r="TC25"/>
  <c r="TW25" s="1"/>
  <c r="SK23"/>
  <c r="SK19"/>
  <c r="SI17"/>
  <c r="SJ17" s="1"/>
  <c r="TC17"/>
  <c r="TW17" s="1"/>
  <c r="SH13"/>
  <c r="TC13"/>
  <c r="TW13" s="1"/>
  <c r="SI11"/>
  <c r="SJ11" s="1"/>
  <c r="TC11"/>
  <c r="TW11" s="1"/>
  <c r="RM31"/>
  <c r="BA108" i="69"/>
  <c r="RM29" i="55"/>
  <c r="BA106" i="69"/>
  <c r="RM27" i="55"/>
  <c r="BA104" i="69"/>
  <c r="RM25" i="55"/>
  <c r="BA102" i="69"/>
  <c r="RM23" i="55"/>
  <c r="BA100" i="69"/>
  <c r="RM21" i="55"/>
  <c r="BA98" i="69"/>
  <c r="RM19" i="55"/>
  <c r="BA96" i="69"/>
  <c r="RM17" i="55"/>
  <c r="BA94" i="69"/>
  <c r="RM13" i="55"/>
  <c r="BA90" i="69"/>
  <c r="RM11" i="55"/>
  <c r="BA88" i="69"/>
  <c r="SV30" i="55"/>
  <c r="BC107" i="69"/>
  <c r="RV24" i="55"/>
  <c r="RV16"/>
  <c r="AU79" i="69"/>
  <c r="QQ2" i="55"/>
  <c r="AY79" i="69"/>
  <c r="SV2" i="55"/>
  <c r="BC79" i="69"/>
  <c r="AU81"/>
  <c r="QQ4" i="55"/>
  <c r="AY81" i="69"/>
  <c r="SV4" i="55"/>
  <c r="BC81" i="69"/>
  <c r="PU6" i="55"/>
  <c r="AW83" i="69"/>
  <c r="RM6" i="55"/>
  <c r="BA83" i="69"/>
  <c r="AU85"/>
  <c r="QQ8" i="55"/>
  <c r="AY85" i="69"/>
  <c r="SV8" i="55"/>
  <c r="SH9"/>
  <c r="TC9"/>
  <c r="TW9" s="1"/>
  <c r="RB30"/>
  <c r="AZ107" i="69"/>
  <c r="RB28" i="55"/>
  <c r="AZ105" i="69"/>
  <c r="RB26" i="55"/>
  <c r="AZ103" i="69"/>
  <c r="RB24" i="55"/>
  <c r="AZ101" i="69"/>
  <c r="RB22" i="55"/>
  <c r="AZ99" i="69"/>
  <c r="RB20" i="55"/>
  <c r="AZ97" i="69"/>
  <c r="RB18" i="55"/>
  <c r="AZ95" i="69"/>
  <c r="RB16" i="55"/>
  <c r="AZ93" i="69"/>
  <c r="RB12" i="55"/>
  <c r="AZ89" i="69"/>
  <c r="RB10" i="55"/>
  <c r="AZ87" i="69"/>
  <c r="QQ30" i="55"/>
  <c r="AY107" i="69"/>
  <c r="QQ28" i="55"/>
  <c r="AY105" i="69"/>
  <c r="QQ26" i="55"/>
  <c r="AY103" i="69"/>
  <c r="QQ24" i="55"/>
  <c r="AY101" i="69"/>
  <c r="QQ22" i="55"/>
  <c r="AY99" i="69"/>
  <c r="QQ20" i="55"/>
  <c r="AY97" i="69"/>
  <c r="QQ18" i="55"/>
  <c r="AY95" i="69"/>
  <c r="QQ16" i="55"/>
  <c r="AY93" i="69"/>
  <c r="QQ14" i="55"/>
  <c r="AY91" i="69"/>
  <c r="QQ12" i="55"/>
  <c r="AY89" i="69"/>
  <c r="QQ10" i="55"/>
  <c r="AY87" i="69"/>
  <c r="PJ30" i="55"/>
  <c r="AV107" i="69"/>
  <c r="PJ28" i="55"/>
  <c r="AV105" i="69"/>
  <c r="PJ26" i="55"/>
  <c r="AV103" i="69"/>
  <c r="PJ24" i="55"/>
  <c r="AV101" i="69"/>
  <c r="PJ22" i="55"/>
  <c r="AV99" i="69"/>
  <c r="PJ20" i="55"/>
  <c r="AV97" i="69"/>
  <c r="PJ18" i="55"/>
  <c r="AV95" i="69"/>
  <c r="PJ16" i="55"/>
  <c r="AV93" i="69"/>
  <c r="PJ14" i="55"/>
  <c r="AV91" i="69"/>
  <c r="PJ12" i="55"/>
  <c r="AV89" i="69"/>
  <c r="PJ10" i="55"/>
  <c r="AV87" i="69"/>
  <c r="QF31" i="55"/>
  <c r="AX108" i="69"/>
  <c r="QF29" i="55"/>
  <c r="AX106" i="69"/>
  <c r="QF27" i="55"/>
  <c r="AX104" i="69"/>
  <c r="QF23" i="55"/>
  <c r="AX100" i="69"/>
  <c r="QF19" i="55"/>
  <c r="AX96" i="69"/>
  <c r="QF15" i="55"/>
  <c r="AX92" i="69"/>
  <c r="QF13" i="55"/>
  <c r="AX90" i="69"/>
  <c r="QF11" i="55"/>
  <c r="AX88" i="69"/>
  <c r="RV26" i="55"/>
  <c r="RV18"/>
  <c r="RV10"/>
  <c r="PU2"/>
  <c r="AW79" i="69"/>
  <c r="RM2" i="55"/>
  <c r="BA79" i="69"/>
  <c r="SH3" i="55"/>
  <c r="TC3"/>
  <c r="TW3" s="1"/>
  <c r="PU4"/>
  <c r="AW81" i="69"/>
  <c r="RM4" i="55"/>
  <c r="BA81" i="69"/>
  <c r="AU83"/>
  <c r="QQ6" i="55"/>
  <c r="AY83" i="69"/>
  <c r="SV6" i="55"/>
  <c r="PU8"/>
  <c r="AW85" i="69"/>
  <c r="RM8" i="55"/>
  <c r="BA85" i="69"/>
  <c r="OY30" i="55"/>
  <c r="AU107" i="69"/>
  <c r="OY28" i="55"/>
  <c r="AU105" i="69"/>
  <c r="OY25" i="55"/>
  <c r="AU102" i="69"/>
  <c r="OY23" i="55"/>
  <c r="AU100" i="69"/>
  <c r="OY21" i="55"/>
  <c r="AU98" i="69"/>
  <c r="OY17" i="55"/>
  <c r="AU94" i="69"/>
  <c r="OY13" i="55"/>
  <c r="AU90" i="69"/>
  <c r="OY11" i="55"/>
  <c r="AU88" i="69"/>
  <c r="SI30" i="55"/>
  <c r="SJ30" s="1"/>
  <c r="TC30"/>
  <c r="TW30" s="1"/>
  <c r="SK28"/>
  <c r="SK26"/>
  <c r="SI24"/>
  <c r="SJ24" s="1"/>
  <c r="TC24"/>
  <c r="TW24" s="1"/>
  <c r="SK22"/>
  <c r="SK20"/>
  <c r="SK18"/>
  <c r="SI16"/>
  <c r="SJ16" s="1"/>
  <c r="TC16"/>
  <c r="TW16" s="1"/>
  <c r="SI14"/>
  <c r="SJ14" s="1"/>
  <c r="TC14"/>
  <c r="TW14" s="1"/>
  <c r="SK12"/>
  <c r="SI10"/>
  <c r="SJ10" s="1"/>
  <c r="TC10"/>
  <c r="TW10" s="1"/>
  <c r="RM30"/>
  <c r="BA107" i="69"/>
  <c r="RM28" i="55"/>
  <c r="BA105" i="69"/>
  <c r="RM26" i="55"/>
  <c r="BA103" i="69"/>
  <c r="RM24" i="55"/>
  <c r="BA101" i="69"/>
  <c r="RM22" i="55"/>
  <c r="BA99" i="69"/>
  <c r="RM20" i="55"/>
  <c r="BA97" i="69"/>
  <c r="RM18" i="55"/>
  <c r="BA95" i="69"/>
  <c r="RM16" i="55"/>
  <c r="BA93" i="69"/>
  <c r="RM14" i="55"/>
  <c r="BA91" i="69"/>
  <c r="RM12" i="55"/>
  <c r="BA89" i="69"/>
  <c r="RM10" i="55"/>
  <c r="BA87" i="69"/>
  <c r="SS29" i="55"/>
  <c r="ST29"/>
  <c r="SU29" s="1"/>
  <c r="TB9"/>
  <c r="RV28"/>
  <c r="RV20"/>
  <c r="RV12"/>
  <c r="SH2"/>
  <c r="TC2"/>
  <c r="SH4"/>
  <c r="TC4"/>
  <c r="PU30"/>
  <c r="AW107" i="69"/>
  <c r="PU28" i="55"/>
  <c r="AW105" i="69"/>
  <c r="PU26" i="55"/>
  <c r="AW103" i="69"/>
  <c r="PU24" i="55"/>
  <c r="AW101" i="69"/>
  <c r="PU22" i="55"/>
  <c r="AW99" i="69"/>
  <c r="PU20" i="55"/>
  <c r="AW97" i="69"/>
  <c r="PU18" i="55"/>
  <c r="AW95" i="69"/>
  <c r="PU16" i="55"/>
  <c r="AW93" i="69"/>
  <c r="PU14" i="55"/>
  <c r="AW91" i="69"/>
  <c r="PU12" i="55"/>
  <c r="AW89" i="69"/>
  <c r="PU10" i="55"/>
  <c r="AW87" i="69"/>
  <c r="RB31" i="55"/>
  <c r="AZ108" i="69"/>
  <c r="RB29" i="55"/>
  <c r="AZ106" i="69"/>
  <c r="RB27" i="55"/>
  <c r="AZ104" i="69"/>
  <c r="RB25" i="55"/>
  <c r="AZ102" i="69"/>
  <c r="RB23" i="55"/>
  <c r="AZ100" i="69"/>
  <c r="RB21" i="55"/>
  <c r="AZ98" i="69"/>
  <c r="RB19" i="55"/>
  <c r="AZ96" i="69"/>
  <c r="RB17" i="55"/>
  <c r="AZ94" i="69"/>
  <c r="RB15" i="55"/>
  <c r="AZ92" i="69"/>
  <c r="RB13" i="55"/>
  <c r="AZ90" i="69"/>
  <c r="RB11" i="55"/>
  <c r="AZ88" i="69"/>
  <c r="QQ29" i="55"/>
  <c r="AY106" i="69"/>
  <c r="QQ27" i="55"/>
  <c r="AY104" i="69"/>
  <c r="QQ25" i="55"/>
  <c r="AY102" i="69"/>
  <c r="QQ23" i="55"/>
  <c r="AY100" i="69"/>
  <c r="QQ21" i="55"/>
  <c r="AY98" i="69"/>
  <c r="QQ19" i="55"/>
  <c r="AY96" i="69"/>
  <c r="QQ17" i="55"/>
  <c r="AY94" i="69"/>
  <c r="QQ15" i="55"/>
  <c r="AY92" i="69"/>
  <c r="QQ13" i="55"/>
  <c r="AY90" i="69"/>
  <c r="QQ11" i="55"/>
  <c r="AY88" i="69"/>
  <c r="PJ29" i="55"/>
  <c r="AV106" i="69"/>
  <c r="PJ27" i="55"/>
  <c r="AV104" i="69"/>
  <c r="PJ25" i="55"/>
  <c r="AV102" i="69"/>
  <c r="PJ23" i="55"/>
  <c r="AV100" i="69"/>
  <c r="PJ21" i="55"/>
  <c r="AV98" i="69"/>
  <c r="PJ19" i="55"/>
  <c r="AV96" i="69"/>
  <c r="PJ17" i="55"/>
  <c r="AV94" i="69"/>
  <c r="PJ15" i="55"/>
  <c r="AV92" i="69"/>
  <c r="PJ13" i="55"/>
  <c r="AV90" i="69"/>
  <c r="PJ11" i="55"/>
  <c r="AV88" i="69"/>
  <c r="QF30" i="55"/>
  <c r="AX107" i="69"/>
  <c r="QF28" i="55"/>
  <c r="AX105" i="69"/>
  <c r="QF26" i="55"/>
  <c r="AX103" i="69"/>
  <c r="QF24" i="55"/>
  <c r="AX101" i="69"/>
  <c r="QF22" i="55"/>
  <c r="AX99" i="69"/>
  <c r="QF20" i="55"/>
  <c r="AX97" i="69"/>
  <c r="QF18" i="55"/>
  <c r="AX95" i="69"/>
  <c r="QF16" i="55"/>
  <c r="AX93" i="69"/>
  <c r="QF14" i="55"/>
  <c r="AX91" i="69"/>
  <c r="QF12" i="55"/>
  <c r="AX89" i="69"/>
  <c r="QF10" i="55"/>
  <c r="AX87" i="69"/>
  <c r="SV26" i="55"/>
  <c r="RV30"/>
  <c r="RV22"/>
  <c r="SV31"/>
  <c r="BC108" i="69"/>
  <c r="SV28" i="55"/>
  <c r="SV25"/>
  <c r="BC102" i="69"/>
  <c r="SV22" i="55"/>
  <c r="SV18"/>
  <c r="SV16"/>
  <c r="BC93" i="69"/>
  <c r="SV13" i="55"/>
  <c r="BC90" i="69"/>
  <c r="SV11" i="55"/>
  <c r="BC88" i="69"/>
  <c r="ST23" i="55"/>
  <c r="SU23" s="1"/>
  <c r="ST19"/>
  <c r="SU19" s="1"/>
  <c r="SS31"/>
  <c r="SV24"/>
  <c r="BC101" i="69"/>
  <c r="SV20" i="55"/>
  <c r="SV17"/>
  <c r="BC94" i="69"/>
  <c r="SV14" i="55"/>
  <c r="BC91" i="69"/>
  <c r="SV12" i="55"/>
  <c r="SV10"/>
  <c r="BC87" i="69"/>
  <c r="BD100"/>
  <c r="TG15" i="55"/>
  <c r="TB31" i="54"/>
  <c r="TB28"/>
  <c r="TB26"/>
  <c r="TB24"/>
  <c r="TB20"/>
  <c r="TB2"/>
  <c r="TB4"/>
  <c r="TB6"/>
  <c r="TB8"/>
  <c r="TB30"/>
  <c r="TB29"/>
  <c r="TB27"/>
  <c r="TB23"/>
  <c r="TB21"/>
  <c r="TB19"/>
  <c r="TB17"/>
  <c r="TB15"/>
  <c r="ST16"/>
  <c r="SU16" s="1"/>
  <c r="ST56"/>
  <c r="SU56" s="1"/>
  <c r="SV56" s="1"/>
  <c r="SS42"/>
  <c r="RV13"/>
  <c r="RV9"/>
  <c r="RV32"/>
  <c r="RV30"/>
  <c r="RV28"/>
  <c r="RV19"/>
  <c r="RV17"/>
  <c r="RV16"/>
  <c r="RV14"/>
  <c r="RV10"/>
  <c r="ST22"/>
  <c r="SU22" s="1"/>
  <c r="SV18"/>
  <c r="SV43"/>
  <c r="BC75" i="69"/>
  <c r="SV42" i="54"/>
  <c r="BC59" i="69"/>
  <c r="PU2" i="54"/>
  <c r="AW45" i="69"/>
  <c r="SH3" i="54"/>
  <c r="TC3"/>
  <c r="TW3" s="1"/>
  <c r="SH5"/>
  <c r="TC5"/>
  <c r="TW5" s="1"/>
  <c r="PU8"/>
  <c r="AW51" i="69"/>
  <c r="PU32" i="54"/>
  <c r="AW78" i="69"/>
  <c r="PU30" i="54"/>
  <c r="AW76" i="69"/>
  <c r="PU21" i="54"/>
  <c r="AW66" i="69"/>
  <c r="PU19" i="54"/>
  <c r="AW64" i="69"/>
  <c r="PU17" i="54"/>
  <c r="AW62" i="69"/>
  <c r="PU15" i="54"/>
  <c r="AW60" i="69"/>
  <c r="PU42" i="54"/>
  <c r="AW59" i="69"/>
  <c r="PU56" i="54"/>
  <c r="AW57" i="69"/>
  <c r="PU12" i="54"/>
  <c r="AW55" i="69"/>
  <c r="PU10" i="54"/>
  <c r="AW53" i="69"/>
  <c r="RB31" i="54"/>
  <c r="AZ77" i="69"/>
  <c r="RB43" i="54"/>
  <c r="AZ75" i="69"/>
  <c r="RB28" i="54"/>
  <c r="AZ73" i="69"/>
  <c r="RB26" i="54"/>
  <c r="AZ71" i="69"/>
  <c r="RB24" i="54"/>
  <c r="AZ69" i="69"/>
  <c r="RB22" i="54"/>
  <c r="AZ67" i="69"/>
  <c r="RB20" i="54"/>
  <c r="AZ65" i="69"/>
  <c r="RB18" i="54"/>
  <c r="AZ63" i="69"/>
  <c r="RB16" i="54"/>
  <c r="AZ61" i="69"/>
  <c r="RB14" i="54"/>
  <c r="AZ58" i="69"/>
  <c r="RB13" i="54"/>
  <c r="AZ56" i="69"/>
  <c r="RB11" i="54"/>
  <c r="AZ54" i="69"/>
  <c r="RB9" i="54"/>
  <c r="AZ52" i="69"/>
  <c r="QQ31" i="54"/>
  <c r="AY77" i="69"/>
  <c r="QQ43" i="54"/>
  <c r="AY75" i="69"/>
  <c r="QQ28" i="54"/>
  <c r="AY73" i="69"/>
  <c r="QQ26" i="54"/>
  <c r="AY71" i="69"/>
  <c r="QQ24" i="54"/>
  <c r="AY69" i="69"/>
  <c r="QQ22" i="54"/>
  <c r="AY67" i="69"/>
  <c r="QQ20" i="54"/>
  <c r="AY65" i="69"/>
  <c r="QQ18" i="54"/>
  <c r="AY63" i="69"/>
  <c r="QQ16" i="54"/>
  <c r="AY61" i="69"/>
  <c r="QQ14" i="54"/>
  <c r="AY58" i="69"/>
  <c r="QQ13" i="54"/>
  <c r="AY56" i="69"/>
  <c r="QQ11" i="54"/>
  <c r="AY54" i="69"/>
  <c r="QQ9" i="54"/>
  <c r="AY52" i="69"/>
  <c r="PJ31" i="54"/>
  <c r="AV77" i="69"/>
  <c r="PJ43" i="54"/>
  <c r="AV75" i="69"/>
  <c r="PJ28" i="54"/>
  <c r="AV73" i="69"/>
  <c r="PJ26" i="54"/>
  <c r="AV71" i="69"/>
  <c r="PJ24" i="54"/>
  <c r="AV69" i="69"/>
  <c r="PJ22" i="54"/>
  <c r="AV67" i="69"/>
  <c r="PJ20" i="54"/>
  <c r="AV65" i="69"/>
  <c r="PJ18" i="54"/>
  <c r="AV63" i="69"/>
  <c r="PJ16" i="54"/>
  <c r="AV61" i="69"/>
  <c r="PJ14" i="54"/>
  <c r="AV58" i="69"/>
  <c r="PJ13" i="54"/>
  <c r="AV56" i="69"/>
  <c r="PJ11" i="54"/>
  <c r="AV54" i="69"/>
  <c r="PJ9" i="54"/>
  <c r="AV52" i="69"/>
  <c r="QF32" i="54"/>
  <c r="AX78" i="69"/>
  <c r="QF30" i="54"/>
  <c r="AX76" i="69"/>
  <c r="QF29" i="54"/>
  <c r="AX74" i="69"/>
  <c r="QF27" i="54"/>
  <c r="AX72" i="69"/>
  <c r="QF25" i="54"/>
  <c r="AX70" i="69"/>
  <c r="QF21" i="54"/>
  <c r="AX66" i="69"/>
  <c r="QF19" i="54"/>
  <c r="AX64" i="69"/>
  <c r="QF17" i="54"/>
  <c r="AX62" i="69"/>
  <c r="QF15" i="54"/>
  <c r="AX60" i="69"/>
  <c r="QF56" i="54"/>
  <c r="AX57" i="69"/>
  <c r="QF12" i="54"/>
  <c r="AX55" i="69"/>
  <c r="QF10" i="54"/>
  <c r="AX53" i="69"/>
  <c r="SV32" i="54"/>
  <c r="SV12"/>
  <c r="BC55" i="69"/>
  <c r="SV10" i="54"/>
  <c r="BC53" i="69"/>
  <c r="SS43" i="54"/>
  <c r="SS18"/>
  <c r="QQ2"/>
  <c r="AY45" i="69"/>
  <c r="PU4" i="54"/>
  <c r="AW47" i="69"/>
  <c r="RM4" i="54"/>
  <c r="BA47" i="69"/>
  <c r="PJ5" i="54"/>
  <c r="AV48" i="69"/>
  <c r="RB5" i="54"/>
  <c r="AZ48" i="69"/>
  <c r="RM8" i="54"/>
  <c r="BA51" i="69"/>
  <c r="OY31" i="54"/>
  <c r="AU77" i="69"/>
  <c r="OY43" i="54"/>
  <c r="AU75" i="69"/>
  <c r="OY27" i="54"/>
  <c r="AU72" i="69"/>
  <c r="OY25" i="54"/>
  <c r="AU70" i="69"/>
  <c r="OY23" i="54"/>
  <c r="AU68" i="69"/>
  <c r="OY21" i="54"/>
  <c r="AU66" i="69"/>
  <c r="OY20" i="54"/>
  <c r="AU65" i="69"/>
  <c r="OY18" i="54"/>
  <c r="AU63" i="69"/>
  <c r="OY15" i="54"/>
  <c r="AU60" i="69"/>
  <c r="OY42" i="54"/>
  <c r="AU59" i="69"/>
  <c r="OY56" i="54"/>
  <c r="AU57" i="69"/>
  <c r="OY13" i="54"/>
  <c r="AU56" i="69"/>
  <c r="OY11" i="54"/>
  <c r="AU54" i="69"/>
  <c r="OY9" i="54"/>
  <c r="AU52" i="69"/>
  <c r="SI31" i="54"/>
  <c r="SJ31" s="1"/>
  <c r="TC31"/>
  <c r="TW31" s="1"/>
  <c r="SK43"/>
  <c r="BB75" i="69"/>
  <c r="SI28" i="54"/>
  <c r="SJ28" s="1"/>
  <c r="TC28"/>
  <c r="TW28" s="1"/>
  <c r="SI26"/>
  <c r="SJ26" s="1"/>
  <c r="TC26"/>
  <c r="TW26" s="1"/>
  <c r="SI24"/>
  <c r="SJ24" s="1"/>
  <c r="TC24"/>
  <c r="TW24" s="1"/>
  <c r="SK22"/>
  <c r="SH20"/>
  <c r="TC20"/>
  <c r="TW20" s="1"/>
  <c r="SK16"/>
  <c r="SH14"/>
  <c r="TC14"/>
  <c r="TW14" s="1"/>
  <c r="SK13"/>
  <c r="SH11"/>
  <c r="TC11"/>
  <c r="TW11" s="1"/>
  <c r="SI9"/>
  <c r="SJ9" s="1"/>
  <c r="TC9"/>
  <c r="TW9" s="1"/>
  <c r="RM43"/>
  <c r="BA75" i="69"/>
  <c r="RM28" i="54"/>
  <c r="BA73" i="69"/>
  <c r="RM26" i="54"/>
  <c r="BA71" i="69"/>
  <c r="RM24" i="54"/>
  <c r="BA69" i="69"/>
  <c r="RM22" i="54"/>
  <c r="BA67" i="69"/>
  <c r="RM20" i="54"/>
  <c r="BA65" i="69"/>
  <c r="RM18" i="54"/>
  <c r="BA63" i="69"/>
  <c r="RM16" i="54"/>
  <c r="BA61" i="69"/>
  <c r="RM14" i="54"/>
  <c r="BA58" i="69"/>
  <c r="RM13" i="54"/>
  <c r="BA56" i="69"/>
  <c r="RM11" i="54"/>
  <c r="BA54" i="69"/>
  <c r="RM9" i="54"/>
  <c r="BA52" i="69"/>
  <c r="SV29" i="54"/>
  <c r="BC74" i="69"/>
  <c r="SV27" i="54"/>
  <c r="BC72" i="69"/>
  <c r="SV25" i="54"/>
  <c r="SV23"/>
  <c r="BC68" i="69"/>
  <c r="SV17" i="54"/>
  <c r="BC62" i="69"/>
  <c r="SV14" i="54"/>
  <c r="BC58" i="69"/>
  <c r="TB3" i="54"/>
  <c r="TB5"/>
  <c r="RV20"/>
  <c r="SS12"/>
  <c r="SV2"/>
  <c r="BC45" i="69"/>
  <c r="QF2" i="54"/>
  <c r="AX45" i="69"/>
  <c r="RB2" i="54"/>
  <c r="AZ45" i="69"/>
  <c r="SI2" i="54"/>
  <c r="SJ2" s="1"/>
  <c r="TC2"/>
  <c r="PU3"/>
  <c r="AW46" i="69"/>
  <c r="RM3" i="54"/>
  <c r="BA46" i="69"/>
  <c r="PJ4" i="54"/>
  <c r="AV47" i="69"/>
  <c r="RB4" i="54"/>
  <c r="AZ47" i="69"/>
  <c r="PU5" i="54"/>
  <c r="AW48" i="69"/>
  <c r="RM5" i="54"/>
  <c r="BA48" i="69"/>
  <c r="PJ6" i="54"/>
  <c r="AV49" i="69"/>
  <c r="RB6" i="54"/>
  <c r="AZ49" i="69"/>
  <c r="PU7" i="54"/>
  <c r="AW50" i="69"/>
  <c r="RM7" i="54"/>
  <c r="BA50" i="69"/>
  <c r="PJ8" i="54"/>
  <c r="AV51" i="69"/>
  <c r="RB8" i="54"/>
  <c r="AZ51" i="69"/>
  <c r="PU43" i="54"/>
  <c r="AW75" i="69"/>
  <c r="PU28" i="54"/>
  <c r="AW73" i="69"/>
  <c r="PU26" i="54"/>
  <c r="AW71" i="69"/>
  <c r="PU24" i="54"/>
  <c r="AW69" i="69"/>
  <c r="PU22" i="54"/>
  <c r="AW67" i="69"/>
  <c r="PU20" i="54"/>
  <c r="AW65" i="69"/>
  <c r="PU18" i="54"/>
  <c r="AW63" i="69"/>
  <c r="PU16" i="54"/>
  <c r="AW61" i="69"/>
  <c r="PU14" i="54"/>
  <c r="AW58" i="69"/>
  <c r="PU13" i="54"/>
  <c r="AW56" i="69"/>
  <c r="PU11" i="54"/>
  <c r="AW54" i="69"/>
  <c r="PU9" i="54"/>
  <c r="AW52" i="69"/>
  <c r="RB32" i="54"/>
  <c r="AZ78" i="69"/>
  <c r="RB30" i="54"/>
  <c r="AZ76" i="69"/>
  <c r="RB29" i="54"/>
  <c r="AZ74" i="69"/>
  <c r="RB27" i="54"/>
  <c r="AZ72" i="69"/>
  <c r="RB25" i="54"/>
  <c r="AZ70" i="69"/>
  <c r="RB23" i="54"/>
  <c r="AZ68" i="69"/>
  <c r="RB21" i="54"/>
  <c r="AZ66" i="69"/>
  <c r="RB19" i="54"/>
  <c r="AZ64" i="69"/>
  <c r="RB17" i="54"/>
  <c r="AZ62" i="69"/>
  <c r="RB42" i="54"/>
  <c r="AZ59" i="69"/>
  <c r="RB56" i="54"/>
  <c r="AZ57" i="69"/>
  <c r="RB12" i="54"/>
  <c r="AZ55" i="69"/>
  <c r="RB10" i="54"/>
  <c r="AZ53" i="69"/>
  <c r="QQ32" i="54"/>
  <c r="AY78" i="69"/>
  <c r="QQ30" i="54"/>
  <c r="AY76" i="69"/>
  <c r="QQ29" i="54"/>
  <c r="AY74" i="69"/>
  <c r="QQ27" i="54"/>
  <c r="AY72" i="69"/>
  <c r="QQ25" i="54"/>
  <c r="AY70" i="69"/>
  <c r="QQ23" i="54"/>
  <c r="AY68" i="69"/>
  <c r="QQ21" i="54"/>
  <c r="AY66" i="69"/>
  <c r="QQ19" i="54"/>
  <c r="AY64" i="69"/>
  <c r="QQ17" i="54"/>
  <c r="AY62" i="69"/>
  <c r="QQ15" i="54"/>
  <c r="AY60" i="69"/>
  <c r="QQ42" i="54"/>
  <c r="AY59" i="69"/>
  <c r="QQ10" i="54"/>
  <c r="AY53" i="69"/>
  <c r="PJ32" i="54"/>
  <c r="AV78" i="69"/>
  <c r="PJ30" i="54"/>
  <c r="AV76" i="69"/>
  <c r="PJ29" i="54"/>
  <c r="AV74" i="69"/>
  <c r="PJ27" i="54"/>
  <c r="AV72" i="69"/>
  <c r="PJ25" i="54"/>
  <c r="AV70" i="69"/>
  <c r="PJ23" i="54"/>
  <c r="AV68" i="69"/>
  <c r="PJ21" i="54"/>
  <c r="AV66" i="69"/>
  <c r="PJ19" i="54"/>
  <c r="AV64" i="69"/>
  <c r="PJ17" i="54"/>
  <c r="AV62" i="69"/>
  <c r="PJ15" i="54"/>
  <c r="AV60" i="69"/>
  <c r="PJ42" i="54"/>
  <c r="AV59" i="69"/>
  <c r="PJ56" i="54"/>
  <c r="AV57" i="69"/>
  <c r="PJ12" i="54"/>
  <c r="AV55" i="69"/>
  <c r="PJ10" i="54"/>
  <c r="AV53" i="69"/>
  <c r="QF31" i="54"/>
  <c r="AX77" i="69"/>
  <c r="QF43" i="54"/>
  <c r="AX75" i="69"/>
  <c r="QF28" i="54"/>
  <c r="AX73" i="69"/>
  <c r="QF26" i="54"/>
  <c r="AX71" i="69"/>
  <c r="QF24" i="54"/>
  <c r="AX69" i="69"/>
  <c r="QF22" i="54"/>
  <c r="AX67" i="69"/>
  <c r="QF20" i="54"/>
  <c r="AX65" i="69"/>
  <c r="QF18" i="54"/>
  <c r="AX63" i="69"/>
  <c r="QF16" i="54"/>
  <c r="AX61" i="69"/>
  <c r="QF14" i="54"/>
  <c r="AX58" i="69"/>
  <c r="QF13" i="54"/>
  <c r="AX56" i="69"/>
  <c r="QF11" i="54"/>
  <c r="AX54" i="69"/>
  <c r="QF9" i="54"/>
  <c r="AX52" i="69"/>
  <c r="SV11" i="54"/>
  <c r="BC54" i="69"/>
  <c r="SV9" i="54"/>
  <c r="BC52" i="69"/>
  <c r="RV21" i="54"/>
  <c r="RV11"/>
  <c r="ST31"/>
  <c r="SU31" s="1"/>
  <c r="RM2"/>
  <c r="BA45" i="69"/>
  <c r="PJ2" i="54"/>
  <c r="AV45" i="69"/>
  <c r="QQ3" i="54"/>
  <c r="AY46" i="69"/>
  <c r="SV3" i="54"/>
  <c r="BC46" i="69"/>
  <c r="QF4" i="54"/>
  <c r="AX47" i="69"/>
  <c r="SI4" i="54"/>
  <c r="SJ4" s="1"/>
  <c r="TC4"/>
  <c r="QQ5"/>
  <c r="AY48" i="69"/>
  <c r="SV5" i="54"/>
  <c r="BC48" i="69"/>
  <c r="QF6" i="54"/>
  <c r="AX49" i="69"/>
  <c r="SI6" i="54"/>
  <c r="SJ6" s="1"/>
  <c r="TC6"/>
  <c r="QQ7"/>
  <c r="AY50" i="69"/>
  <c r="SV7" i="54"/>
  <c r="QF8"/>
  <c r="AX51" i="69"/>
  <c r="SI8" i="54"/>
  <c r="SJ8" s="1"/>
  <c r="TC8"/>
  <c r="PU31"/>
  <c r="AW77" i="69"/>
  <c r="OY32" i="54"/>
  <c r="AU78" i="69"/>
  <c r="OY30" i="54"/>
  <c r="AU76" i="69"/>
  <c r="OY29" i="54"/>
  <c r="AU74" i="69"/>
  <c r="OY28" i="54"/>
  <c r="AU73" i="69"/>
  <c r="OY26" i="54"/>
  <c r="AU71" i="69"/>
  <c r="OY22" i="54"/>
  <c r="AU67" i="69"/>
  <c r="OY19" i="54"/>
  <c r="AU64" i="69"/>
  <c r="OY17" i="54"/>
  <c r="AU62" i="69"/>
  <c r="OY16" i="54"/>
  <c r="AU61" i="69"/>
  <c r="OY14" i="54"/>
  <c r="AU58" i="69"/>
  <c r="OY12" i="54"/>
  <c r="AU55" i="69"/>
  <c r="OY10" i="54"/>
  <c r="AU53" i="69"/>
  <c r="SK32" i="54"/>
  <c r="SI30"/>
  <c r="SJ30" s="1"/>
  <c r="TC30"/>
  <c r="TW30" s="1"/>
  <c r="SI29"/>
  <c r="SJ29" s="1"/>
  <c r="TC29"/>
  <c r="TW29" s="1"/>
  <c r="SI27"/>
  <c r="SJ27" s="1"/>
  <c r="TC27"/>
  <c r="TW27" s="1"/>
  <c r="SK25"/>
  <c r="SI23"/>
  <c r="SJ23" s="1"/>
  <c r="TC23"/>
  <c r="TW23" s="1"/>
  <c r="SI21"/>
  <c r="SJ21" s="1"/>
  <c r="TC21"/>
  <c r="TW21" s="1"/>
  <c r="SI19"/>
  <c r="SJ19" s="1"/>
  <c r="TC19"/>
  <c r="TW19" s="1"/>
  <c r="SI17"/>
  <c r="SJ17" s="1"/>
  <c r="TC17"/>
  <c r="TW17" s="1"/>
  <c r="SI15"/>
  <c r="SJ15" s="1"/>
  <c r="TC15"/>
  <c r="TW15" s="1"/>
  <c r="SK42"/>
  <c r="BB59" i="69"/>
  <c r="SK56" i="54"/>
  <c r="BB57" i="69"/>
  <c r="SI12" i="54"/>
  <c r="SJ12" s="1"/>
  <c r="TC12"/>
  <c r="TW12" s="1"/>
  <c r="SI10"/>
  <c r="SJ10" s="1"/>
  <c r="TC10"/>
  <c r="TW10" s="1"/>
  <c r="RM32"/>
  <c r="BA78" i="69"/>
  <c r="RM30" i="54"/>
  <c r="BA76" i="69"/>
  <c r="RM29" i="54"/>
  <c r="BA74" i="69"/>
  <c r="RM27" i="54"/>
  <c r="BA72" i="69"/>
  <c r="RM25" i="54"/>
  <c r="BA70" i="69"/>
  <c r="RM23" i="54"/>
  <c r="BA68" i="69"/>
  <c r="RM21" i="54"/>
  <c r="BA66" i="69"/>
  <c r="RM19" i="54"/>
  <c r="BA64" i="69"/>
  <c r="RM17" i="54"/>
  <c r="BA62" i="69"/>
  <c r="RM15" i="54"/>
  <c r="BA60" i="69"/>
  <c r="RM42" i="54"/>
  <c r="BA59" i="69"/>
  <c r="RM56" i="54"/>
  <c r="BA57" i="69"/>
  <c r="RM12" i="54"/>
  <c r="BA55" i="69"/>
  <c r="RM10" i="54"/>
  <c r="BA53" i="69"/>
  <c r="SV30" i="54"/>
  <c r="BC76" i="69"/>
  <c r="SV28" i="54"/>
  <c r="BC73" i="69"/>
  <c r="SV24" i="54"/>
  <c r="BC69" i="69"/>
  <c r="SV22" i="54"/>
  <c r="SV21"/>
  <c r="BC66" i="69"/>
  <c r="SV19" i="54"/>
  <c r="BC64" i="69"/>
  <c r="SV16" i="54"/>
  <c r="SV15"/>
  <c r="BC60" i="69"/>
  <c r="SV13" i="54"/>
  <c r="RV43"/>
  <c r="RV26"/>
  <c r="RV22"/>
  <c r="RV18"/>
  <c r="TD57" i="53"/>
  <c r="TD18"/>
  <c r="RV29"/>
  <c r="RV25"/>
  <c r="OY3"/>
  <c r="PJ5"/>
  <c r="QQ3"/>
  <c r="RB3"/>
  <c r="AZ4" i="69"/>
  <c r="RM3" i="53"/>
  <c r="PU32"/>
  <c r="AW33" i="69"/>
  <c r="PU26" i="53"/>
  <c r="AW27" i="69"/>
  <c r="PU16" i="53"/>
  <c r="AW17" i="69"/>
  <c r="PU12" i="53"/>
  <c r="AW13" i="69"/>
  <c r="RB29" i="53"/>
  <c r="RB23"/>
  <c r="AZ24" i="69"/>
  <c r="RB19" i="53"/>
  <c r="AZ20" i="69"/>
  <c r="RB15" i="53"/>
  <c r="AZ16" i="69"/>
  <c r="QQ42" i="53"/>
  <c r="QQ37"/>
  <c r="AY38" i="69"/>
  <c r="QQ33" i="53"/>
  <c r="AY34" i="69"/>
  <c r="QQ27" i="53"/>
  <c r="QQ15"/>
  <c r="PJ57"/>
  <c r="PJ35"/>
  <c r="AV36" i="69"/>
  <c r="PJ29" i="53"/>
  <c r="PJ23"/>
  <c r="AV24" i="69"/>
  <c r="PJ17" i="53"/>
  <c r="PJ11"/>
  <c r="AV12" i="69"/>
  <c r="QF41" i="53"/>
  <c r="AX43" i="69"/>
  <c r="QF34" i="53"/>
  <c r="AX35" i="69"/>
  <c r="QF28" i="53"/>
  <c r="AX29" i="69"/>
  <c r="QF24" i="53"/>
  <c r="AX25" i="69"/>
  <c r="QF18" i="53"/>
  <c r="AX19" i="69"/>
  <c r="QF10" i="53"/>
  <c r="AX11" i="69"/>
  <c r="OY4" i="53"/>
  <c r="AU5" i="69"/>
  <c r="PJ4" i="53"/>
  <c r="AV5" i="69"/>
  <c r="PU4" i="53"/>
  <c r="AW5" i="69"/>
  <c r="QF3" i="53"/>
  <c r="AX4" i="69"/>
  <c r="QF5" i="53"/>
  <c r="RB2"/>
  <c r="AZ3" i="69"/>
  <c r="RM4" i="53"/>
  <c r="BA5" i="69"/>
  <c r="SI2" i="53"/>
  <c r="SJ2" s="1"/>
  <c r="TC2"/>
  <c r="TW2" s="1"/>
  <c r="SI5"/>
  <c r="SJ5" s="1"/>
  <c r="TC5"/>
  <c r="PU42"/>
  <c r="PU57"/>
  <c r="AW42" i="69"/>
  <c r="PU39" i="53"/>
  <c r="PU37"/>
  <c r="AW38" i="69"/>
  <c r="PU35" i="53"/>
  <c r="PU33"/>
  <c r="AW34" i="69"/>
  <c r="PU31" i="53"/>
  <c r="PU29"/>
  <c r="AW30" i="69"/>
  <c r="PU27" i="53"/>
  <c r="PU25"/>
  <c r="AW26" i="69"/>
  <c r="PU23" i="53"/>
  <c r="PU21"/>
  <c r="AW22" i="69"/>
  <c r="PU19" i="53"/>
  <c r="PU17"/>
  <c r="AW18" i="69"/>
  <c r="PU15" i="53"/>
  <c r="PU13"/>
  <c r="AW14" i="69"/>
  <c r="PU11" i="53"/>
  <c r="RB41"/>
  <c r="AZ43" i="69"/>
  <c r="RB40" i="53"/>
  <c r="AZ41" i="69"/>
  <c r="RB38" i="53"/>
  <c r="AZ39" i="69"/>
  <c r="RB36" i="53"/>
  <c r="AZ37" i="69"/>
  <c r="RB34" i="53"/>
  <c r="AZ35" i="69"/>
  <c r="RB32" i="53"/>
  <c r="AZ33" i="69"/>
  <c r="RB30" i="53"/>
  <c r="AZ31" i="69"/>
  <c r="RB28" i="53"/>
  <c r="AZ29" i="69"/>
  <c r="RB26" i="53"/>
  <c r="AZ27" i="69"/>
  <c r="RB24" i="53"/>
  <c r="AZ25" i="69"/>
  <c r="RB22" i="53"/>
  <c r="AZ23" i="69"/>
  <c r="RB20" i="53"/>
  <c r="AZ21" i="69"/>
  <c r="RB18" i="53"/>
  <c r="AZ19" i="69"/>
  <c r="RB16" i="53"/>
  <c r="AZ17" i="69"/>
  <c r="RB14" i="53"/>
  <c r="AZ15" i="69"/>
  <c r="RB12" i="53"/>
  <c r="AZ13" i="69"/>
  <c r="RB10" i="53"/>
  <c r="AZ11" i="69"/>
  <c r="QQ41" i="53"/>
  <c r="AY43" i="69"/>
  <c r="QQ40" i="53"/>
  <c r="AY41" i="69"/>
  <c r="QQ38" i="53"/>
  <c r="AY39" i="69"/>
  <c r="QQ36" i="53"/>
  <c r="AY37" i="69"/>
  <c r="QQ34" i="53"/>
  <c r="AY35" i="69"/>
  <c r="QQ32" i="53"/>
  <c r="AY33" i="69"/>
  <c r="QQ30" i="53"/>
  <c r="AY31" i="69"/>
  <c r="QQ28" i="53"/>
  <c r="AY29" i="69"/>
  <c r="QQ26" i="53"/>
  <c r="AY27" i="69"/>
  <c r="QQ24" i="53"/>
  <c r="AY25" i="69"/>
  <c r="QQ22" i="53"/>
  <c r="AY23" i="69"/>
  <c r="QQ20" i="53"/>
  <c r="AY21" i="69"/>
  <c r="QQ18" i="53"/>
  <c r="AY19" i="69"/>
  <c r="QQ16" i="53"/>
  <c r="AY17" i="69"/>
  <c r="QQ14" i="53"/>
  <c r="AY15" i="69"/>
  <c r="QQ12" i="53"/>
  <c r="AY13" i="69"/>
  <c r="QQ10" i="53"/>
  <c r="AY11" i="69"/>
  <c r="PJ41" i="53"/>
  <c r="AV43" i="69"/>
  <c r="PJ40" i="53"/>
  <c r="AV41" i="69"/>
  <c r="PJ38" i="53"/>
  <c r="AV39" i="69"/>
  <c r="PJ36" i="53"/>
  <c r="AV37" i="69"/>
  <c r="PJ34" i="53"/>
  <c r="AV35" i="69"/>
  <c r="PJ32" i="53"/>
  <c r="AV33" i="69"/>
  <c r="PJ30" i="53"/>
  <c r="AV31" i="69"/>
  <c r="PJ28" i="53"/>
  <c r="AV29" i="69"/>
  <c r="PJ26" i="53"/>
  <c r="AV27" i="69"/>
  <c r="PJ24" i="53"/>
  <c r="AV25" i="69"/>
  <c r="PJ22" i="53"/>
  <c r="AV23" i="69"/>
  <c r="PJ20" i="53"/>
  <c r="AV21" i="69"/>
  <c r="PJ18" i="53"/>
  <c r="AV19" i="69"/>
  <c r="PJ16" i="53"/>
  <c r="AV17" i="69"/>
  <c r="PJ14" i="53"/>
  <c r="AV15" i="69"/>
  <c r="PJ12" i="53"/>
  <c r="AV13" i="69"/>
  <c r="PJ10" i="53"/>
  <c r="AV11" i="69"/>
  <c r="QF42" i="53"/>
  <c r="AX44" i="69"/>
  <c r="QF57" i="53"/>
  <c r="QF39"/>
  <c r="AX40" i="69"/>
  <c r="QF37" i="53"/>
  <c r="QF35"/>
  <c r="AX36" i="69"/>
  <c r="QF33" i="53"/>
  <c r="QF31"/>
  <c r="AX32" i="69"/>
  <c r="QF29" i="53"/>
  <c r="QF27"/>
  <c r="AX28" i="69"/>
  <c r="QF25" i="53"/>
  <c r="QF21"/>
  <c r="QF15"/>
  <c r="AX16" i="69"/>
  <c r="QF13" i="53"/>
  <c r="QF11"/>
  <c r="AX12" i="69"/>
  <c r="TG57" i="53"/>
  <c r="RV11"/>
  <c r="AY4" i="69"/>
  <c r="AZ30"/>
  <c r="TB6" i="53"/>
  <c r="TE41"/>
  <c r="TF41" s="1"/>
  <c r="AU4" i="69"/>
  <c r="AV30"/>
  <c r="AW40"/>
  <c r="AW24"/>
  <c r="AX34"/>
  <c r="AY44"/>
  <c r="AY28"/>
  <c r="OY5" i="53"/>
  <c r="AU6" i="69"/>
  <c r="PU3" i="53"/>
  <c r="QQ2"/>
  <c r="AY3" i="69"/>
  <c r="QQ5" i="53"/>
  <c r="AY6" i="69"/>
  <c r="SV5" i="53"/>
  <c r="PU41"/>
  <c r="AW43" i="69"/>
  <c r="PU38" i="53"/>
  <c r="AW39" i="69"/>
  <c r="PU30" i="53"/>
  <c r="AW31" i="69"/>
  <c r="PU24" i="53"/>
  <c r="AW25" i="69"/>
  <c r="PU20" i="53"/>
  <c r="AW21" i="69"/>
  <c r="PU10" i="53"/>
  <c r="AW11" i="69"/>
  <c r="RB31" i="53"/>
  <c r="AZ32" i="69"/>
  <c r="RB25" i="53"/>
  <c r="RB21"/>
  <c r="RB11"/>
  <c r="AZ12" i="69"/>
  <c r="QQ39" i="53"/>
  <c r="QQ25"/>
  <c r="AY26" i="69"/>
  <c r="QQ21" i="53"/>
  <c r="AY22" i="69"/>
  <c r="QQ13" i="53"/>
  <c r="AY14" i="69"/>
  <c r="PJ37" i="53"/>
  <c r="PJ31"/>
  <c r="AV32" i="69"/>
  <c r="PJ25" i="53"/>
  <c r="PJ19"/>
  <c r="AV20" i="69"/>
  <c r="PJ15" i="53"/>
  <c r="AV16" i="69"/>
  <c r="QF38" i="53"/>
  <c r="AX39" i="69"/>
  <c r="QF32" i="53"/>
  <c r="AX33" i="69"/>
  <c r="QF26" i="53"/>
  <c r="AX27" i="69"/>
  <c r="QF16" i="53"/>
  <c r="AX17" i="69"/>
  <c r="QF14" i="53"/>
  <c r="AX15" i="69"/>
  <c r="OY2" i="53"/>
  <c r="AU3" i="69"/>
  <c r="PJ2" i="53"/>
  <c r="AV3" i="69"/>
  <c r="PU2" i="53"/>
  <c r="AW3" i="69"/>
  <c r="QF2" i="53"/>
  <c r="AX3" i="69"/>
  <c r="QF4" i="53"/>
  <c r="AX5" i="69"/>
  <c r="RM2" i="53"/>
  <c r="BA3" i="69"/>
  <c r="SI3" i="53"/>
  <c r="SJ3" s="1"/>
  <c r="TC3"/>
  <c r="SI4"/>
  <c r="SJ4" s="1"/>
  <c r="TC4"/>
  <c r="SV9"/>
  <c r="RM9"/>
  <c r="BA10" i="69"/>
  <c r="QQ9" i="53"/>
  <c r="AY10" i="69"/>
  <c r="PU9" i="53"/>
  <c r="AW10" i="69"/>
  <c r="OY9" i="53"/>
  <c r="AU10" i="69"/>
  <c r="SK8" i="53"/>
  <c r="RB8"/>
  <c r="AZ9" i="69"/>
  <c r="QF8" i="53"/>
  <c r="AX9" i="69"/>
  <c r="PJ8" i="53"/>
  <c r="AV9" i="69"/>
  <c r="SV7" i="53"/>
  <c r="RM7"/>
  <c r="QQ7"/>
  <c r="PU7"/>
  <c r="OY7"/>
  <c r="SI6"/>
  <c r="SJ6" s="1"/>
  <c r="TC6"/>
  <c r="TW6" s="1"/>
  <c r="RB6"/>
  <c r="AZ7" i="69"/>
  <c r="QF6" i="53"/>
  <c r="AX7" i="69"/>
  <c r="PJ6" i="53"/>
  <c r="AV7" i="69"/>
  <c r="OY41" i="53"/>
  <c r="AU43" i="69"/>
  <c r="OY40" i="53"/>
  <c r="AU41" i="69"/>
  <c r="OY38" i="53"/>
  <c r="AU39" i="69"/>
  <c r="OY36" i="53"/>
  <c r="AU37" i="69"/>
  <c r="OY34" i="53"/>
  <c r="AU35" i="69"/>
  <c r="OY32" i="53"/>
  <c r="AU33" i="69"/>
  <c r="OY30" i="53"/>
  <c r="AU31" i="69"/>
  <c r="OY28" i="53"/>
  <c r="AU29" i="69"/>
  <c r="OY26" i="53"/>
  <c r="AU27" i="69"/>
  <c r="OY24" i="53"/>
  <c r="AU25" i="69"/>
  <c r="OY22" i="53"/>
  <c r="AU23" i="69"/>
  <c r="OY20" i="53"/>
  <c r="AU21" i="69"/>
  <c r="OY18" i="53"/>
  <c r="AU19" i="69"/>
  <c r="OY16" i="53"/>
  <c r="AU17" i="69"/>
  <c r="OY14" i="53"/>
  <c r="AU15" i="69"/>
  <c r="OY12" i="53"/>
  <c r="AU13" i="69"/>
  <c r="OY10" i="53"/>
  <c r="AU11" i="69"/>
  <c r="SK41" i="53"/>
  <c r="BB43" i="69"/>
  <c r="SI40" i="53"/>
  <c r="SJ40" s="1"/>
  <c r="TC40"/>
  <c r="TW40" s="1"/>
  <c r="SI38"/>
  <c r="SJ38" s="1"/>
  <c r="TC38"/>
  <c r="TW38" s="1"/>
  <c r="SK36"/>
  <c r="SI34"/>
  <c r="SJ34" s="1"/>
  <c r="TC34"/>
  <c r="TW34" s="1"/>
  <c r="SK32"/>
  <c r="SI30"/>
  <c r="SJ30" s="1"/>
  <c r="TC30"/>
  <c r="TW30" s="1"/>
  <c r="SI28"/>
  <c r="SJ28" s="1"/>
  <c r="TC28"/>
  <c r="TW28" s="1"/>
  <c r="SK26"/>
  <c r="SK24"/>
  <c r="SK22"/>
  <c r="SK20"/>
  <c r="SK18"/>
  <c r="SK16"/>
  <c r="SK14"/>
  <c r="SK12"/>
  <c r="SK10"/>
  <c r="RM10"/>
  <c r="BA11" i="69"/>
  <c r="SV41" i="53"/>
  <c r="SV40"/>
  <c r="BC41" i="69"/>
  <c r="SV38" i="53"/>
  <c r="SV36"/>
  <c r="SV34"/>
  <c r="BC35" i="69"/>
  <c r="SV32" i="53"/>
  <c r="SV30"/>
  <c r="BC31" i="69"/>
  <c r="SV28" i="53"/>
  <c r="BC29" i="69"/>
  <c r="SV26" i="53"/>
  <c r="SV24"/>
  <c r="SV22"/>
  <c r="SV20"/>
  <c r="SV18"/>
  <c r="SV16"/>
  <c r="SV14"/>
  <c r="SV12"/>
  <c r="AV38" i="69"/>
  <c r="AV6"/>
  <c r="TB2" i="53"/>
  <c r="TB3"/>
  <c r="TB4"/>
  <c r="TB5"/>
  <c r="RV10"/>
  <c r="TE35"/>
  <c r="TF35" s="1"/>
  <c r="TD29"/>
  <c r="TE14"/>
  <c r="TF14" s="1"/>
  <c r="AU8" i="69"/>
  <c r="AV18"/>
  <c r="AW44"/>
  <c r="AW28"/>
  <c r="AW12"/>
  <c r="AX38"/>
  <c r="AX22"/>
  <c r="AX6"/>
  <c r="AY16"/>
  <c r="AZ26"/>
  <c r="BA4"/>
  <c r="BC6"/>
  <c r="PJ3" i="53"/>
  <c r="AV4" i="69"/>
  <c r="PU5" i="53"/>
  <c r="AW6" i="69"/>
  <c r="RB5" i="53"/>
  <c r="BC3" i="69"/>
  <c r="SV3" i="53"/>
  <c r="BC4" i="69"/>
  <c r="PU40" i="53"/>
  <c r="AW41" i="69"/>
  <c r="PU34" i="53"/>
  <c r="AW35" i="69"/>
  <c r="PU28" i="53"/>
  <c r="AW29" i="69"/>
  <c r="PU22" i="53"/>
  <c r="AW23" i="69"/>
  <c r="PU18" i="53"/>
  <c r="AW19" i="69"/>
  <c r="PU14" i="53"/>
  <c r="AW15" i="69"/>
  <c r="RB17" i="53"/>
  <c r="RB13"/>
  <c r="QQ57"/>
  <c r="AY42" i="69"/>
  <c r="QQ35" i="53"/>
  <c r="QQ29"/>
  <c r="AY30" i="69"/>
  <c r="QQ23" i="53"/>
  <c r="QQ17"/>
  <c r="AY18" i="69"/>
  <c r="QQ11" i="53"/>
  <c r="PJ39"/>
  <c r="AV40" i="69"/>
  <c r="PJ33" i="53"/>
  <c r="PJ27"/>
  <c r="AV28" i="69"/>
  <c r="PJ21" i="53"/>
  <c r="QF40"/>
  <c r="AX41" i="69"/>
  <c r="QF36" i="53"/>
  <c r="AX37" i="69"/>
  <c r="QF30" i="53"/>
  <c r="AX31" i="69"/>
  <c r="QF22" i="53"/>
  <c r="AX23" i="69"/>
  <c r="QF20" i="53"/>
  <c r="AX21" i="69"/>
  <c r="QF12" i="53"/>
  <c r="AX13" i="69"/>
  <c r="SK9" i="53"/>
  <c r="RB9"/>
  <c r="PJ9"/>
  <c r="RM8"/>
  <c r="BA9" i="69"/>
  <c r="PU8" i="53"/>
  <c r="AW9" i="69"/>
  <c r="SK7" i="53"/>
  <c r="QF7"/>
  <c r="AX8" i="69"/>
  <c r="SV6" i="53"/>
  <c r="BC7" i="69"/>
  <c r="QQ6" i="53"/>
  <c r="AY7" i="69"/>
  <c r="PU6" i="53"/>
  <c r="AW7" i="69"/>
  <c r="OY6" i="53"/>
  <c r="AU7" i="69"/>
  <c r="OY42" i="53"/>
  <c r="OY39"/>
  <c r="OY31"/>
  <c r="OY29"/>
  <c r="AU30" i="69"/>
  <c r="OY27" i="53"/>
  <c r="OY25"/>
  <c r="AU26" i="69"/>
  <c r="OY23" i="53"/>
  <c r="OY19"/>
  <c r="OY17"/>
  <c r="AU18" i="69"/>
  <c r="OY15" i="53"/>
  <c r="OY13"/>
  <c r="AU14" i="69"/>
  <c r="OY11" i="53"/>
  <c r="SH42"/>
  <c r="TC42"/>
  <c r="TW42" s="1"/>
  <c r="SK57"/>
  <c r="SH39"/>
  <c r="TC39"/>
  <c r="TW39" s="1"/>
  <c r="SI37"/>
  <c r="SJ37" s="1"/>
  <c r="TC37"/>
  <c r="TW37" s="1"/>
  <c r="SI33"/>
  <c r="SJ33" s="1"/>
  <c r="TC33"/>
  <c r="TW33" s="1"/>
  <c r="SH31"/>
  <c r="TC31"/>
  <c r="TW31" s="1"/>
  <c r="SK29"/>
  <c r="SK25"/>
  <c r="SK21"/>
  <c r="SK17"/>
  <c r="SK13"/>
  <c r="SK11"/>
  <c r="RM42"/>
  <c r="RM57"/>
  <c r="BA42" i="69"/>
  <c r="RM39" i="53"/>
  <c r="RM37"/>
  <c r="BA38" i="69"/>
  <c r="RM35" i="53"/>
  <c r="RM33"/>
  <c r="BA34" i="69"/>
  <c r="RM31" i="53"/>
  <c r="RM29"/>
  <c r="BA30" i="69"/>
  <c r="RM27" i="53"/>
  <c r="RM25"/>
  <c r="BA26" i="69"/>
  <c r="RM23" i="53"/>
  <c r="RM21"/>
  <c r="BA22" i="69"/>
  <c r="RM19" i="53"/>
  <c r="RM17"/>
  <c r="BA18" i="69"/>
  <c r="RM15" i="53"/>
  <c r="RM13"/>
  <c r="BA14" i="69"/>
  <c r="RM11" i="53"/>
  <c r="SV57"/>
  <c r="BC42" i="69"/>
  <c r="SV39" i="53"/>
  <c r="BC40" i="69"/>
  <c r="SV37" i="53"/>
  <c r="BC38" i="69"/>
  <c r="SV35" i="53"/>
  <c r="SV33"/>
  <c r="BC34" i="69"/>
  <c r="SV31" i="53"/>
  <c r="SV29"/>
  <c r="SV27"/>
  <c r="SV25"/>
  <c r="SV23"/>
  <c r="SV21"/>
  <c r="SV19"/>
  <c r="SV17"/>
  <c r="SV15"/>
  <c r="SV13"/>
  <c r="SV11"/>
  <c r="RV15"/>
  <c r="RV3"/>
  <c r="RV2"/>
  <c r="AU32" i="69"/>
  <c r="AU16"/>
  <c r="AV42"/>
  <c r="AV26"/>
  <c r="AV10"/>
  <c r="AW36"/>
  <c r="AW20"/>
  <c r="AW4"/>
  <c r="AX30"/>
  <c r="AX14"/>
  <c r="AY40"/>
  <c r="AY24"/>
  <c r="AY8"/>
  <c r="AZ18"/>
  <c r="BA44"/>
  <c r="BA28"/>
  <c r="BA12"/>
  <c r="BC39"/>
  <c r="TE7" i="54"/>
  <c r="TF7" s="1"/>
  <c r="UB7" s="1"/>
  <c r="TE9" i="57"/>
  <c r="TF9" s="1"/>
  <c r="TG16" i="53"/>
  <c r="BD17" i="69"/>
  <c r="TD16" i="53"/>
  <c r="TG36"/>
  <c r="BD37" i="69"/>
  <c r="TD36" i="53"/>
  <c r="TG26"/>
  <c r="BD27" i="69"/>
  <c r="TD26" i="53"/>
  <c r="TG15"/>
  <c r="BD16" i="69"/>
  <c r="TD15" i="53"/>
  <c r="TG17"/>
  <c r="BD18" i="69"/>
  <c r="TD17" i="53"/>
  <c r="TD22"/>
  <c r="TG29"/>
  <c r="BD30" i="69"/>
  <c r="TE27" i="53"/>
  <c r="TF27" s="1"/>
  <c r="TG22"/>
  <c r="BD23" i="69"/>
  <c r="TG20" i="53"/>
  <c r="BD21" i="69"/>
  <c r="TD20" i="53"/>
  <c r="TG19"/>
  <c r="BD20" i="69"/>
  <c r="TD19" i="53"/>
  <c r="TG18"/>
  <c r="BD19" i="69"/>
  <c r="TG12" i="53"/>
  <c r="BD13" i="69"/>
  <c r="TD12" i="53"/>
  <c r="TG11"/>
  <c r="BD12" i="69"/>
  <c r="TD11" i="53"/>
  <c r="TD32"/>
  <c r="TE25"/>
  <c r="TF25" s="1"/>
  <c r="TD23"/>
  <c r="TE8"/>
  <c r="TF8" s="1"/>
  <c r="TG32"/>
  <c r="BD33" i="69"/>
  <c r="TG23" i="53"/>
  <c r="BD24" i="69"/>
  <c r="TG21" i="53"/>
  <c r="BD22" i="69"/>
  <c r="TD21" i="53"/>
  <c r="TG13"/>
  <c r="BD14" i="69"/>
  <c r="TD13" i="53"/>
  <c r="TG10"/>
  <c r="BD11" i="69"/>
  <c r="TD10" i="53"/>
  <c r="TE6" i="58"/>
  <c r="TF6" s="1"/>
  <c r="TG24" i="53"/>
  <c r="BD25" i="69"/>
  <c r="TD24" i="53"/>
  <c r="TG23" i="55"/>
  <c r="TE7"/>
  <c r="TF7" s="1"/>
  <c r="TE5"/>
  <c r="TF5" s="1"/>
  <c r="ST23" i="56"/>
  <c r="SU23" s="1"/>
  <c r="SS24" i="54"/>
  <c r="SS27" i="57"/>
  <c r="SS14"/>
  <c r="SS59"/>
  <c r="SS13"/>
  <c r="SS31" i="56"/>
  <c r="SS13" i="55"/>
  <c r="SS26" i="57"/>
  <c r="SS19"/>
  <c r="SS21" i="56"/>
  <c r="SS11" i="55"/>
  <c r="TE3" i="58"/>
  <c r="TF3" s="1"/>
  <c r="TE7"/>
  <c r="TF7" s="1"/>
  <c r="TE9"/>
  <c r="TF9" s="1"/>
  <c r="TE2" i="57"/>
  <c r="TF2" s="1"/>
  <c r="TE3" i="56"/>
  <c r="TF3" s="1"/>
  <c r="TE6" i="55"/>
  <c r="TF6" s="1"/>
  <c r="TE8"/>
  <c r="TF8" s="1"/>
  <c r="TE7" i="53"/>
  <c r="TF7" s="1"/>
  <c r="TE9"/>
  <c r="TF9" s="1"/>
  <c r="SS25" i="57"/>
  <c r="ST20" i="54"/>
  <c r="SU20" s="1"/>
  <c r="SS18" i="57"/>
  <c r="SS25" i="55"/>
  <c r="SS13" i="56"/>
  <c r="SS10" i="54"/>
  <c r="SS24" i="57"/>
  <c r="SS17"/>
  <c r="SS10"/>
  <c r="ST19" i="56"/>
  <c r="SU19" s="1"/>
  <c r="SS28" i="54"/>
  <c r="SS16" i="57"/>
  <c r="SS31"/>
  <c r="SS22"/>
  <c r="ST25" i="56"/>
  <c r="SU25" s="1"/>
  <c r="SS17" i="55"/>
  <c r="ST26" i="54"/>
  <c r="SU26" s="1"/>
  <c r="SS29" i="57"/>
  <c r="SS15"/>
  <c r="SS34" i="56"/>
  <c r="SS17"/>
  <c r="SS55"/>
  <c r="SS33"/>
  <c r="SS32"/>
  <c r="SS30"/>
  <c r="SS28"/>
  <c r="SS26"/>
  <c r="SS24"/>
  <c r="SS22"/>
  <c r="SS20"/>
  <c r="SS18"/>
  <c r="SS16"/>
  <c r="SS14"/>
  <c r="SS12"/>
  <c r="SS10"/>
  <c r="SS30" i="55"/>
  <c r="SS28"/>
  <c r="SS26"/>
  <c r="SS24"/>
  <c r="SS22"/>
  <c r="SS20"/>
  <c r="SS18"/>
  <c r="SS16"/>
  <c r="SS14"/>
  <c r="SS12"/>
  <c r="SS10"/>
  <c r="SS32" i="54"/>
  <c r="SS30"/>
  <c r="SS29"/>
  <c r="SS27"/>
  <c r="SS25"/>
  <c r="SS23"/>
  <c r="SS21"/>
  <c r="SS19"/>
  <c r="SS17"/>
  <c r="SS15"/>
  <c r="SS14"/>
  <c r="SS13"/>
  <c r="SS11"/>
  <c r="SS9"/>
  <c r="ST19" i="58"/>
  <c r="SU19" s="1"/>
  <c r="SS21"/>
  <c r="SS20"/>
  <c r="SS14"/>
  <c r="SS13"/>
  <c r="ST11"/>
  <c r="SU11" s="1"/>
  <c r="SS61"/>
  <c r="SS62"/>
  <c r="SS12"/>
  <c r="SS64"/>
  <c r="SS25"/>
  <c r="SS24"/>
  <c r="SS18"/>
  <c r="SS17"/>
  <c r="SS10"/>
  <c r="SS23"/>
  <c r="SS22"/>
  <c r="SS16"/>
  <c r="SS15"/>
  <c r="SS57" i="53"/>
  <c r="SS39"/>
  <c r="SS37"/>
  <c r="SS35"/>
  <c r="SS33"/>
  <c r="SS31"/>
  <c r="SS29"/>
  <c r="SS27"/>
  <c r="SS25"/>
  <c r="SS23"/>
  <c r="SS21"/>
  <c r="SS19"/>
  <c r="SS17"/>
  <c r="SS15"/>
  <c r="SS13"/>
  <c r="SS11"/>
  <c r="SS41"/>
  <c r="SS40"/>
  <c r="SS38"/>
  <c r="SS36"/>
  <c r="SS34"/>
  <c r="SS32"/>
  <c r="SS30"/>
  <c r="SS28"/>
  <c r="SS26"/>
  <c r="SS24"/>
  <c r="SS22"/>
  <c r="SS20"/>
  <c r="SS18"/>
  <c r="SS16"/>
  <c r="SS14"/>
  <c r="SS12"/>
  <c r="SS10"/>
  <c r="ST42"/>
  <c r="SU42" s="1"/>
  <c r="QZ42" i="57"/>
  <c r="RA42" s="1"/>
  <c r="RB42" s="1"/>
  <c r="PH57"/>
  <c r="PI57" s="1"/>
  <c r="PJ57" s="1"/>
  <c r="OW41"/>
  <c r="OX41" s="1"/>
  <c r="OY41" s="1"/>
  <c r="SS28" i="58"/>
  <c r="SS65"/>
  <c r="SS29"/>
  <c r="SS63"/>
  <c r="SS27"/>
  <c r="OW40" i="56"/>
  <c r="OX40" s="1"/>
  <c r="OY40" s="1"/>
  <c r="RR30" i="54"/>
  <c r="RR19"/>
  <c r="RR10"/>
  <c r="RQ2"/>
  <c r="RR28"/>
  <c r="RR20"/>
  <c r="RR16"/>
  <c r="RR14"/>
  <c r="RR11"/>
  <c r="RR32"/>
  <c r="RR21"/>
  <c r="RR17"/>
  <c r="RR43"/>
  <c r="RR26"/>
  <c r="RR22"/>
  <c r="RR18"/>
  <c r="RR40"/>
  <c r="RS40" s="1"/>
  <c r="RR13"/>
  <c r="RR9"/>
  <c r="RQ32"/>
  <c r="RQ31"/>
  <c r="RQ30"/>
  <c r="RQ43"/>
  <c r="RQ29"/>
  <c r="RQ28"/>
  <c r="RQ27"/>
  <c r="RQ26"/>
  <c r="RQ25"/>
  <c r="RQ24"/>
  <c r="RQ23"/>
  <c r="RQ22"/>
  <c r="RQ21"/>
  <c r="RQ20"/>
  <c r="RQ19"/>
  <c r="RQ18"/>
  <c r="RQ17"/>
  <c r="RQ16"/>
  <c r="RQ15"/>
  <c r="RQ40"/>
  <c r="RQ42"/>
  <c r="RQ14"/>
  <c r="RQ56"/>
  <c r="RQ13"/>
  <c r="RQ12"/>
  <c r="RQ11"/>
  <c r="RQ10"/>
  <c r="RQ9"/>
  <c r="RQ41"/>
  <c r="RQ8"/>
  <c r="RQ7"/>
  <c r="RQ6"/>
  <c r="RQ5"/>
  <c r="RQ4"/>
  <c r="RQ3"/>
  <c r="QD42"/>
  <c r="QE42" s="1"/>
  <c r="RV42" s="1"/>
  <c r="SH22"/>
  <c r="SH16"/>
  <c r="PR40"/>
  <c r="PR30"/>
  <c r="QO56"/>
  <c r="QP56" s="1"/>
  <c r="RV56" s="1"/>
  <c r="SI20"/>
  <c r="SJ20" s="1"/>
  <c r="SH13"/>
  <c r="PR43"/>
  <c r="PR42"/>
  <c r="QN27"/>
  <c r="PR56"/>
  <c r="QY56"/>
  <c r="QC56"/>
  <c r="SH43"/>
  <c r="SI18"/>
  <c r="SJ18" s="1"/>
  <c r="SI40"/>
  <c r="SJ40" s="1"/>
  <c r="SK40" s="1"/>
  <c r="RJ43"/>
  <c r="PR10"/>
  <c r="QD41"/>
  <c r="QE41" s="1"/>
  <c r="QF41" s="1"/>
  <c r="OV4" i="55"/>
  <c r="RQ3"/>
  <c r="RQ19"/>
  <c r="RQ11"/>
  <c r="RQ7"/>
  <c r="RR28"/>
  <c r="RQ24"/>
  <c r="RQ16"/>
  <c r="RQ4"/>
  <c r="RQ2"/>
  <c r="RQ25"/>
  <c r="RQ21"/>
  <c r="RQ17"/>
  <c r="RQ13"/>
  <c r="RQ9"/>
  <c r="RQ5"/>
  <c r="RQ23"/>
  <c r="RQ15"/>
  <c r="RQ20"/>
  <c r="RQ12"/>
  <c r="RQ8"/>
  <c r="RR30"/>
  <c r="RR26"/>
  <c r="RQ22"/>
  <c r="RQ18"/>
  <c r="RQ14"/>
  <c r="RQ10"/>
  <c r="RQ6"/>
  <c r="RR24"/>
  <c r="RR22"/>
  <c r="RR20"/>
  <c r="RR18"/>
  <c r="RR16"/>
  <c r="RR12"/>
  <c r="RR10"/>
  <c r="RQ31"/>
  <c r="RQ30"/>
  <c r="RQ29"/>
  <c r="RQ28"/>
  <c r="RQ27"/>
  <c r="RQ26"/>
  <c r="QO31"/>
  <c r="QP31" s="1"/>
  <c r="SH23"/>
  <c r="QY12"/>
  <c r="SH29"/>
  <c r="SH19"/>
  <c r="SS6"/>
  <c r="SI21"/>
  <c r="SJ21" s="1"/>
  <c r="SI27"/>
  <c r="SJ27" s="1"/>
  <c r="SI15"/>
  <c r="SJ15" s="1"/>
  <c r="SS4"/>
  <c r="PS13"/>
  <c r="PT13" s="1"/>
  <c r="RV13" s="1"/>
  <c r="RJ10"/>
  <c r="SH31"/>
  <c r="SS2" i="56"/>
  <c r="SS4"/>
  <c r="SS8"/>
  <c r="SH32"/>
  <c r="OV11"/>
  <c r="OW6"/>
  <c r="OX6" s="1"/>
  <c r="SH11"/>
  <c r="RK55"/>
  <c r="RL55" s="1"/>
  <c r="QY29"/>
  <c r="OV44"/>
  <c r="QN21"/>
  <c r="RJ11"/>
  <c r="QY11"/>
  <c r="QN44"/>
  <c r="SH20"/>
  <c r="SI3"/>
  <c r="SJ3" s="1"/>
  <c r="PG7"/>
  <c r="PS31"/>
  <c r="PT31" s="1"/>
  <c r="SH55"/>
  <c r="SI28"/>
  <c r="SJ28" s="1"/>
  <c r="QY44"/>
  <c r="SH33"/>
  <c r="SS6"/>
  <c r="QY5"/>
  <c r="SI9"/>
  <c r="SJ9" s="1"/>
  <c r="PS44"/>
  <c r="PT44" s="1"/>
  <c r="RV44" s="1"/>
  <c r="RK28"/>
  <c r="RL28" s="1"/>
  <c r="RR28" s="1"/>
  <c r="RR26"/>
  <c r="RQ43"/>
  <c r="RR11"/>
  <c r="RQ7"/>
  <c r="QZ32"/>
  <c r="RA32" s="1"/>
  <c r="QY19"/>
  <c r="PG11"/>
  <c r="RQ2"/>
  <c r="RQ34"/>
  <c r="RQ31"/>
  <c r="RQ27"/>
  <c r="RQ23"/>
  <c r="RQ19"/>
  <c r="RQ12"/>
  <c r="RQ4"/>
  <c r="QO6"/>
  <c r="QP6" s="1"/>
  <c r="SH7"/>
  <c r="OW31"/>
  <c r="OX31" s="1"/>
  <c r="RR24"/>
  <c r="RQ16"/>
  <c r="RQ9"/>
  <c r="QY55"/>
  <c r="QO30"/>
  <c r="QP30" s="1"/>
  <c r="QC55"/>
  <c r="SH30"/>
  <c r="SI43"/>
  <c r="SJ43" s="1"/>
  <c r="SK43" s="1"/>
  <c r="RQ44"/>
  <c r="RQ29"/>
  <c r="RQ25"/>
  <c r="RQ21"/>
  <c r="RQ14"/>
  <c r="RR10"/>
  <c r="RQ6"/>
  <c r="RQ55"/>
  <c r="RQ33"/>
  <c r="RQ32"/>
  <c r="RQ30"/>
  <c r="RQ28"/>
  <c r="RQ26"/>
  <c r="RQ24"/>
  <c r="RQ22"/>
  <c r="RQ20"/>
  <c r="RQ18"/>
  <c r="RQ17"/>
  <c r="RQ15"/>
  <c r="RQ13"/>
  <c r="RQ11"/>
  <c r="RQ10"/>
  <c r="RQ8"/>
  <c r="RQ5"/>
  <c r="RQ3"/>
  <c r="RR34"/>
  <c r="RR29"/>
  <c r="RR27"/>
  <c r="RR43"/>
  <c r="RS43" s="1"/>
  <c r="RJ28" i="57"/>
  <c r="RJ58"/>
  <c r="PR32"/>
  <c r="QY58"/>
  <c r="QY32"/>
  <c r="SI32"/>
  <c r="SJ32" s="1"/>
  <c r="PR23"/>
  <c r="QN58"/>
  <c r="PG58"/>
  <c r="QC12"/>
  <c r="QC30"/>
  <c r="SI59"/>
  <c r="SJ59" s="1"/>
  <c r="RQ58"/>
  <c r="PS14"/>
  <c r="PT14" s="1"/>
  <c r="QN21"/>
  <c r="PG59"/>
  <c r="QZ23"/>
  <c r="RA23" s="1"/>
  <c r="RQ21"/>
  <c r="RQ18"/>
  <c r="RQ14"/>
  <c r="RQ7"/>
  <c r="PS18"/>
  <c r="PT18" s="1"/>
  <c r="PG32"/>
  <c r="PG23"/>
  <c r="QY59"/>
  <c r="QD32"/>
  <c r="QE32" s="1"/>
  <c r="SH30"/>
  <c r="RJ32"/>
  <c r="RQ29"/>
  <c r="RQ26"/>
  <c r="RQ22"/>
  <c r="RR15"/>
  <c r="RR11"/>
  <c r="RQ4"/>
  <c r="RR59"/>
  <c r="RQ43"/>
  <c r="RQ16"/>
  <c r="RQ12"/>
  <c r="RQ9"/>
  <c r="PR58"/>
  <c r="QO30"/>
  <c r="QP30" s="1"/>
  <c r="PH25"/>
  <c r="PI25" s="1"/>
  <c r="QD21"/>
  <c r="QE21" s="1"/>
  <c r="SH43"/>
  <c r="RK14"/>
  <c r="RL14" s="1"/>
  <c r="RQ2"/>
  <c r="RQ31"/>
  <c r="RQ27"/>
  <c r="RQ24"/>
  <c r="RR20"/>
  <c r="RR17"/>
  <c r="RR13"/>
  <c r="RR10"/>
  <c r="RK26" i="58"/>
  <c r="RL26" s="1"/>
  <c r="QC64"/>
  <c r="SI26"/>
  <c r="SJ26" s="1"/>
  <c r="PR11"/>
  <c r="QO64"/>
  <c r="QP64" s="1"/>
  <c r="PS7"/>
  <c r="PT7" s="1"/>
  <c r="SH19"/>
  <c r="PH64"/>
  <c r="PI64" s="1"/>
  <c r="SH11"/>
  <c r="RJ28"/>
  <c r="ST3"/>
  <c r="SU3" s="1"/>
  <c r="PS28"/>
  <c r="PT28" s="1"/>
  <c r="QN26"/>
  <c r="QY28"/>
  <c r="QC63"/>
  <c r="QD11"/>
  <c r="QE11" s="1"/>
  <c r="SI28"/>
  <c r="SJ28" s="1"/>
  <c r="SH17"/>
  <c r="RJ64"/>
  <c r="QD26"/>
  <c r="QE26" s="1"/>
  <c r="RJ62"/>
  <c r="OW63"/>
  <c r="OX63" s="1"/>
  <c r="QO62"/>
  <c r="QP62" s="1"/>
  <c r="PG13"/>
  <c r="RQ2"/>
  <c r="PS64"/>
  <c r="PT64" s="1"/>
  <c r="PS62"/>
  <c r="PT62" s="1"/>
  <c r="RV62" s="1"/>
  <c r="QO28"/>
  <c r="QP28" s="1"/>
  <c r="PH28"/>
  <c r="PI28" s="1"/>
  <c r="QY64"/>
  <c r="SI64"/>
  <c r="SJ64" s="1"/>
  <c r="SI62"/>
  <c r="SJ62" s="1"/>
  <c r="SI22"/>
  <c r="SJ22" s="1"/>
  <c r="RQ5"/>
  <c r="RQ3"/>
  <c r="RR19"/>
  <c r="SI6"/>
  <c r="SJ6" s="1"/>
  <c r="RQ9"/>
  <c r="RQ7"/>
  <c r="RR29"/>
  <c r="RR27"/>
  <c r="RR23"/>
  <c r="RR61"/>
  <c r="RR16"/>
  <c r="RR12"/>
  <c r="RQ4"/>
  <c r="RR13"/>
  <c r="OW65"/>
  <c r="OX65" s="1"/>
  <c r="RR65" s="1"/>
  <c r="QN22"/>
  <c r="QC65"/>
  <c r="QC29"/>
  <c r="SH15"/>
  <c r="RJ19"/>
  <c r="RQ8"/>
  <c r="RQ6"/>
  <c r="RR18"/>
  <c r="RR14"/>
  <c r="RR10"/>
  <c r="RQ32" i="57"/>
  <c r="RQ30"/>
  <c r="RQ28"/>
  <c r="RQ59"/>
  <c r="RQ25"/>
  <c r="RQ23"/>
  <c r="RQ20"/>
  <c r="RQ19"/>
  <c r="RQ17"/>
  <c r="RQ15"/>
  <c r="RQ13"/>
  <c r="RQ11"/>
  <c r="RQ10"/>
  <c r="RQ8"/>
  <c r="RQ6"/>
  <c r="RQ5"/>
  <c r="RQ3"/>
  <c r="RR29"/>
  <c r="RR27"/>
  <c r="RR24"/>
  <c r="RR43"/>
  <c r="RR16"/>
  <c r="RR12"/>
  <c r="RR58"/>
  <c r="SS2" i="53"/>
  <c r="ST4"/>
  <c r="SU4" s="1"/>
  <c r="RQ42"/>
  <c r="RQ19"/>
  <c r="RQ15"/>
  <c r="RQ11"/>
  <c r="RQ3"/>
  <c r="SI23"/>
  <c r="SJ23" s="1"/>
  <c r="RQ36"/>
  <c r="RQ32"/>
  <c r="RQ28"/>
  <c r="RQ24"/>
  <c r="RQ8"/>
  <c r="SH2"/>
  <c r="RR2"/>
  <c r="RT2" s="1"/>
  <c r="RQ57"/>
  <c r="RR29"/>
  <c r="RR25"/>
  <c r="RQ21"/>
  <c r="RQ17"/>
  <c r="RQ13"/>
  <c r="RQ2"/>
  <c r="RQ38"/>
  <c r="RQ34"/>
  <c r="RQ30"/>
  <c r="RQ26"/>
  <c r="RR10"/>
  <c r="RQ6"/>
  <c r="RQ41"/>
  <c r="RQ40"/>
  <c r="RQ39"/>
  <c r="RQ37"/>
  <c r="RQ35"/>
  <c r="RQ33"/>
  <c r="RQ31"/>
  <c r="RQ29"/>
  <c r="RQ27"/>
  <c r="RQ25"/>
  <c r="RQ23"/>
  <c r="RQ22"/>
  <c r="RQ20"/>
  <c r="RQ18"/>
  <c r="RQ16"/>
  <c r="RQ14"/>
  <c r="RQ12"/>
  <c r="RQ10"/>
  <c r="RQ9"/>
  <c r="RQ7"/>
  <c r="RQ5"/>
  <c r="RQ4"/>
  <c r="RR15"/>
  <c r="RR11"/>
  <c r="RR3"/>
  <c r="RT3" s="1"/>
  <c r="RQ65" i="58"/>
  <c r="RQ64"/>
  <c r="RQ29"/>
  <c r="RQ28"/>
  <c r="RQ63"/>
  <c r="RQ62"/>
  <c r="RQ27"/>
  <c r="RQ26"/>
  <c r="RQ25"/>
  <c r="RQ24"/>
  <c r="RQ23"/>
  <c r="RQ22"/>
  <c r="RQ21"/>
  <c r="RQ20"/>
  <c r="RQ61"/>
  <c r="RQ19"/>
  <c r="RQ18"/>
  <c r="RQ17"/>
  <c r="RQ16"/>
  <c r="RQ15"/>
  <c r="RQ14"/>
  <c r="RQ13"/>
  <c r="RQ12"/>
  <c r="RQ11"/>
  <c r="RQ10"/>
  <c r="SH6" i="53"/>
  <c r="SI42"/>
  <c r="SJ42" s="1"/>
  <c r="SH11"/>
  <c r="QY5"/>
  <c r="RK6"/>
  <c r="RL6" s="1"/>
  <c r="SS7"/>
  <c r="SI19"/>
  <c r="SJ19" s="1"/>
  <c r="ST8"/>
  <c r="SU8" s="1"/>
  <c r="QC4"/>
  <c r="QN57"/>
  <c r="QC41"/>
  <c r="QC57"/>
  <c r="SI27"/>
  <c r="SJ27" s="1"/>
  <c r="SI35"/>
  <c r="SJ35" s="1"/>
  <c r="SI15"/>
  <c r="SJ15" s="1"/>
  <c r="PG11"/>
  <c r="PR6"/>
  <c r="SH8"/>
  <c r="OV6"/>
  <c r="RJ4"/>
  <c r="RJ24" i="58"/>
  <c r="RK22"/>
  <c r="RL22" s="1"/>
  <c r="RV22" s="1"/>
  <c r="RJ20"/>
  <c r="RJ17"/>
  <c r="RJ15"/>
  <c r="RJ13"/>
  <c r="RJ11"/>
  <c r="RK9"/>
  <c r="RL9" s="1"/>
  <c r="RK7"/>
  <c r="RL7" s="1"/>
  <c r="RK5"/>
  <c r="RL5" s="1"/>
  <c r="RJ65"/>
  <c r="RJ29"/>
  <c r="RJ63"/>
  <c r="RJ27"/>
  <c r="RJ25"/>
  <c r="RJ23"/>
  <c r="RJ21"/>
  <c r="RJ61"/>
  <c r="RJ18"/>
  <c r="RJ16"/>
  <c r="RJ14"/>
  <c r="RJ12"/>
  <c r="RJ10"/>
  <c r="RJ59" i="57"/>
  <c r="RJ25"/>
  <c r="RJ23"/>
  <c r="RJ21"/>
  <c r="RJ43"/>
  <c r="RJ18"/>
  <c r="RJ16"/>
  <c r="RJ12"/>
  <c r="RK2"/>
  <c r="RL2" s="1"/>
  <c r="RJ30"/>
  <c r="RJ31"/>
  <c r="RJ29"/>
  <c r="RJ27"/>
  <c r="RJ26"/>
  <c r="RJ24"/>
  <c r="RJ22"/>
  <c r="RJ20"/>
  <c r="RJ19"/>
  <c r="RJ17"/>
  <c r="RJ15"/>
  <c r="RJ13"/>
  <c r="RJ11"/>
  <c r="RJ10"/>
  <c r="RK33" i="56"/>
  <c r="RL33" s="1"/>
  <c r="RK32"/>
  <c r="RL32" s="1"/>
  <c r="RK30"/>
  <c r="RL30" s="1"/>
  <c r="RJ26"/>
  <c r="RJ24"/>
  <c r="RJ22"/>
  <c r="RJ20"/>
  <c r="RJ18"/>
  <c r="RJ16"/>
  <c r="RJ43"/>
  <c r="RJ13"/>
  <c r="RJ8"/>
  <c r="RJ4"/>
  <c r="RJ2"/>
  <c r="RJ34"/>
  <c r="RJ44"/>
  <c r="RJ31"/>
  <c r="RJ29"/>
  <c r="RJ27"/>
  <c r="RJ25"/>
  <c r="RJ23"/>
  <c r="RJ21"/>
  <c r="RJ19"/>
  <c r="RJ17"/>
  <c r="RJ15"/>
  <c r="RJ14"/>
  <c r="RJ12"/>
  <c r="RJ10"/>
  <c r="RJ30" i="55"/>
  <c r="RJ29"/>
  <c r="RJ28"/>
  <c r="RJ27"/>
  <c r="RJ26"/>
  <c r="RJ25"/>
  <c r="RJ24"/>
  <c r="RJ23"/>
  <c r="RJ22"/>
  <c r="RJ21"/>
  <c r="RJ20"/>
  <c r="RJ19"/>
  <c r="RJ18"/>
  <c r="RJ17"/>
  <c r="RJ16"/>
  <c r="RK15"/>
  <c r="RL15" s="1"/>
  <c r="RJ14"/>
  <c r="RJ13"/>
  <c r="RJ12"/>
  <c r="RJ11"/>
  <c r="RJ2"/>
  <c r="RJ31"/>
  <c r="RK31" i="54"/>
  <c r="RL31" s="1"/>
  <c r="RJ28"/>
  <c r="RJ26"/>
  <c r="RJ24"/>
  <c r="RJ22"/>
  <c r="RJ20"/>
  <c r="RJ18"/>
  <c r="RJ16"/>
  <c r="RJ40"/>
  <c r="RJ14"/>
  <c r="RJ13"/>
  <c r="RJ11"/>
  <c r="RJ9"/>
  <c r="RJ7"/>
  <c r="RJ5"/>
  <c r="RJ32"/>
  <c r="RJ30"/>
  <c r="RJ29"/>
  <c r="RJ27"/>
  <c r="RJ25"/>
  <c r="RJ23"/>
  <c r="RJ21"/>
  <c r="RJ19"/>
  <c r="RJ17"/>
  <c r="RJ15"/>
  <c r="RJ42"/>
  <c r="RJ56"/>
  <c r="RJ12"/>
  <c r="RJ10"/>
  <c r="RK40" i="53"/>
  <c r="RL40" s="1"/>
  <c r="RK38"/>
  <c r="RL38" s="1"/>
  <c r="RK36"/>
  <c r="RL36" s="1"/>
  <c r="RK34"/>
  <c r="RL34" s="1"/>
  <c r="RK32"/>
  <c r="RL32" s="1"/>
  <c r="RV32" s="1"/>
  <c r="RK30"/>
  <c r="RL30" s="1"/>
  <c r="RK28"/>
  <c r="RL28" s="1"/>
  <c r="RV28" s="1"/>
  <c r="RK26"/>
  <c r="RL26" s="1"/>
  <c r="RK24"/>
  <c r="RL24" s="1"/>
  <c r="RK22"/>
  <c r="RL22" s="1"/>
  <c r="RK20"/>
  <c r="RL20" s="1"/>
  <c r="RV20" s="1"/>
  <c r="RK18"/>
  <c r="RL18" s="1"/>
  <c r="RV18" s="1"/>
  <c r="RK16"/>
  <c r="RL16" s="1"/>
  <c r="RV16" s="1"/>
  <c r="RK14"/>
  <c r="RL14" s="1"/>
  <c r="RK12"/>
  <c r="RL12" s="1"/>
  <c r="RV12" s="1"/>
  <c r="RJ8"/>
  <c r="RJ7"/>
  <c r="RK41"/>
  <c r="RL41" s="1"/>
  <c r="RJ42"/>
  <c r="RJ57"/>
  <c r="RJ39"/>
  <c r="RJ37"/>
  <c r="RJ35"/>
  <c r="RJ33"/>
  <c r="RJ31"/>
  <c r="RJ29"/>
  <c r="RJ27"/>
  <c r="RJ25"/>
  <c r="RJ23"/>
  <c r="RJ21"/>
  <c r="RJ19"/>
  <c r="RJ17"/>
  <c r="RJ15"/>
  <c r="RJ13"/>
  <c r="RJ11"/>
  <c r="RJ10"/>
  <c r="QD28" i="57"/>
  <c r="QE28" s="1"/>
  <c r="SH28"/>
  <c r="SI39" i="53"/>
  <c r="SJ39" s="1"/>
  <c r="SI31"/>
  <c r="SJ31" s="1"/>
  <c r="QO4"/>
  <c r="QP4" s="1"/>
  <c r="PG9"/>
  <c r="RJ2"/>
  <c r="SS6"/>
  <c r="QN6"/>
  <c r="QY3"/>
  <c r="SH4"/>
  <c r="QC10"/>
  <c r="QZ4"/>
  <c r="RA4" s="1"/>
  <c r="RK5"/>
  <c r="RL5" s="1"/>
  <c r="QN2"/>
  <c r="SS3"/>
  <c r="SH9"/>
  <c r="SH5"/>
  <c r="PG57"/>
  <c r="PR34"/>
  <c r="QN42"/>
  <c r="SH57"/>
  <c r="SH37"/>
  <c r="SH33"/>
  <c r="SH29"/>
  <c r="SH25"/>
  <c r="SH21"/>
  <c r="SH17"/>
  <c r="SH13"/>
  <c r="PG5"/>
  <c r="QC6"/>
  <c r="PG6"/>
  <c r="RJ3"/>
  <c r="SS9"/>
  <c r="SS5"/>
  <c r="PR5"/>
  <c r="QY6"/>
  <c r="RJ9"/>
  <c r="SH7"/>
  <c r="SH3"/>
  <c r="PH42"/>
  <c r="PI42" s="1"/>
  <c r="SH20" i="58"/>
  <c r="SI11" i="54"/>
  <c r="SJ11" s="1"/>
  <c r="SH13" i="58"/>
  <c r="SI21" i="57"/>
  <c r="SJ21" s="1"/>
  <c r="SH14"/>
  <c r="SH28" i="54"/>
  <c r="SH24"/>
  <c r="SH58" i="57"/>
  <c r="SH17" i="55"/>
  <c r="SI13"/>
  <c r="SJ13" s="1"/>
  <c r="QO28" i="57"/>
  <c r="QP28" s="1"/>
  <c r="SH24" i="58"/>
  <c r="SI25" i="57"/>
  <c r="SJ25" s="1"/>
  <c r="SI16" i="56"/>
  <c r="SJ16" s="1"/>
  <c r="SH24"/>
  <c r="SH31" i="54"/>
  <c r="SI14"/>
  <c r="SJ14" s="1"/>
  <c r="SH13" i="56"/>
  <c r="SH22"/>
  <c r="SH16" i="57"/>
  <c r="SH11" i="55"/>
  <c r="SH4" i="54"/>
  <c r="SH56" i="53"/>
  <c r="SH41"/>
  <c r="SH40"/>
  <c r="SH38"/>
  <c r="SH36"/>
  <c r="SH34"/>
  <c r="SH32"/>
  <c r="SH30"/>
  <c r="SH28"/>
  <c r="SH26"/>
  <c r="SH24"/>
  <c r="SH22"/>
  <c r="SH20"/>
  <c r="SH18"/>
  <c r="SH16"/>
  <c r="SH14"/>
  <c r="SH12"/>
  <c r="SH10"/>
  <c r="SI18" i="57"/>
  <c r="SJ18" s="1"/>
  <c r="SI25" i="55"/>
  <c r="SJ25" s="1"/>
  <c r="SH23" i="57"/>
  <c r="SI26" i="56"/>
  <c r="SJ26" s="1"/>
  <c r="SH18"/>
  <c r="SH26" i="54"/>
  <c r="SH8"/>
  <c r="SI8" i="58"/>
  <c r="SJ8" s="1"/>
  <c r="SH65"/>
  <c r="SH29"/>
  <c r="SH63"/>
  <c r="SH27"/>
  <c r="SH25"/>
  <c r="SH23"/>
  <c r="SH21"/>
  <c r="SH61"/>
  <c r="SH18"/>
  <c r="SH16"/>
  <c r="SH14"/>
  <c r="SH12"/>
  <c r="SH10"/>
  <c r="SH12" i="57"/>
  <c r="SH31"/>
  <c r="SH29"/>
  <c r="SH27"/>
  <c r="SH26"/>
  <c r="SH24"/>
  <c r="SH22"/>
  <c r="SH20"/>
  <c r="SH19"/>
  <c r="SH17"/>
  <c r="SH15"/>
  <c r="SH13"/>
  <c r="SH11"/>
  <c r="SH10"/>
  <c r="SH34" i="56"/>
  <c r="SH44"/>
  <c r="SH31"/>
  <c r="SH29"/>
  <c r="SH27"/>
  <c r="SH25"/>
  <c r="SH23"/>
  <c r="SH21"/>
  <c r="SH19"/>
  <c r="SH17"/>
  <c r="SH15"/>
  <c r="SH14"/>
  <c r="SH12"/>
  <c r="SH10"/>
  <c r="SH30" i="55"/>
  <c r="SH28"/>
  <c r="SH26"/>
  <c r="SH24"/>
  <c r="SH22"/>
  <c r="SH20"/>
  <c r="SH18"/>
  <c r="SH16"/>
  <c r="SH14"/>
  <c r="SH12"/>
  <c r="SH10"/>
  <c r="SH9" i="54"/>
  <c r="SH32"/>
  <c r="SH30"/>
  <c r="SH29"/>
  <c r="SH27"/>
  <c r="SH25"/>
  <c r="SH23"/>
  <c r="SH21"/>
  <c r="SH19"/>
  <c r="SH17"/>
  <c r="SH15"/>
  <c r="SH42"/>
  <c r="SH56"/>
  <c r="SH12"/>
  <c r="SH10"/>
  <c r="PR30" i="57"/>
  <c r="QD40" i="56"/>
  <c r="QE40" s="1"/>
  <c r="QF40" s="1"/>
  <c r="QD24" i="58"/>
  <c r="QE24" s="1"/>
  <c r="QC18"/>
  <c r="QD17"/>
  <c r="QE17" s="1"/>
  <c r="RV17" s="1"/>
  <c r="QC15"/>
  <c r="QC10"/>
  <c r="QD22" i="56"/>
  <c r="QE22" s="1"/>
  <c r="RV22" s="1"/>
  <c r="QC11"/>
  <c r="QC3"/>
  <c r="QD25" i="55"/>
  <c r="QE25" s="1"/>
  <c r="QC23"/>
  <c r="QD21"/>
  <c r="QE21" s="1"/>
  <c r="QC19"/>
  <c r="QD17"/>
  <c r="QE17" s="1"/>
  <c r="QC15"/>
  <c r="QC31"/>
  <c r="QD23" i="54"/>
  <c r="QE23" s="1"/>
  <c r="QC17"/>
  <c r="QC10"/>
  <c r="QC20" i="53"/>
  <c r="QD19"/>
  <c r="QE19" s="1"/>
  <c r="QC18"/>
  <c r="QD17"/>
  <c r="QE17" s="1"/>
  <c r="QD9"/>
  <c r="QE9" s="1"/>
  <c r="RV9" s="1"/>
  <c r="PS40" i="56"/>
  <c r="PT40" s="1"/>
  <c r="PU40" s="1"/>
  <c r="QZ40"/>
  <c r="RA40" s="1"/>
  <c r="RB40" s="1"/>
  <c r="QY41" i="57"/>
  <c r="QZ40"/>
  <c r="RA40" s="1"/>
  <c r="RB40" s="1"/>
  <c r="PH40" i="56"/>
  <c r="PI40" s="1"/>
  <c r="PJ40" s="1"/>
  <c r="PH4" i="58"/>
  <c r="PI4" s="1"/>
  <c r="PG21" i="57"/>
  <c r="PH18"/>
  <c r="PI18" s="1"/>
  <c r="PG16" i="56"/>
  <c r="PH13"/>
  <c r="PI13" s="1"/>
  <c r="PG11" i="55"/>
  <c r="PG10" i="54"/>
  <c r="PR21" i="57"/>
  <c r="PR34" i="56"/>
  <c r="PR27"/>
  <c r="PS25"/>
  <c r="PT25" s="1"/>
  <c r="PR10"/>
  <c r="PR2" i="55"/>
  <c r="PR21" i="54"/>
  <c r="PR8"/>
  <c r="PR38" i="53"/>
  <c r="PS36"/>
  <c r="PT36" s="1"/>
  <c r="RV36" s="1"/>
  <c r="QY11" i="58"/>
  <c r="QZ25" i="57"/>
  <c r="RA25" s="1"/>
  <c r="QZ33" i="56"/>
  <c r="RA33" s="1"/>
  <c r="QY31"/>
  <c r="QZ18"/>
  <c r="RA18" s="1"/>
  <c r="QY16" i="55"/>
  <c r="QZ14"/>
  <c r="RA14" s="1"/>
  <c r="QY31" i="53"/>
  <c r="QZ27"/>
  <c r="RA27" s="1"/>
  <c r="QY11"/>
  <c r="QZ7"/>
  <c r="RA7" s="1"/>
  <c r="QC28" i="58"/>
  <c r="QC62"/>
  <c r="QC27"/>
  <c r="QC25"/>
  <c r="QC23"/>
  <c r="QC22"/>
  <c r="QC21"/>
  <c r="QC20"/>
  <c r="QC61"/>
  <c r="QC19"/>
  <c r="QC16"/>
  <c r="QC14"/>
  <c r="QC13"/>
  <c r="QC12"/>
  <c r="QD8"/>
  <c r="QE8" s="1"/>
  <c r="QD6"/>
  <c r="QE6" s="1"/>
  <c r="QC59" i="57"/>
  <c r="QC25"/>
  <c r="QC23"/>
  <c r="QC43"/>
  <c r="QC18"/>
  <c r="QC16"/>
  <c r="QC14"/>
  <c r="QC58"/>
  <c r="QD3"/>
  <c r="QE3" s="1"/>
  <c r="QC31"/>
  <c r="QC29"/>
  <c r="QC27"/>
  <c r="QC26"/>
  <c r="QC24"/>
  <c r="QC22"/>
  <c r="QC20"/>
  <c r="QC19"/>
  <c r="QC17"/>
  <c r="QC15"/>
  <c r="QC13"/>
  <c r="QC11"/>
  <c r="QC10"/>
  <c r="QC33" i="56"/>
  <c r="QC32"/>
  <c r="QC30"/>
  <c r="QC28"/>
  <c r="QC26"/>
  <c r="QC24"/>
  <c r="QC20"/>
  <c r="QC18"/>
  <c r="QC16"/>
  <c r="QC43"/>
  <c r="QC13"/>
  <c r="QD9"/>
  <c r="QE9" s="1"/>
  <c r="QC7"/>
  <c r="QC34"/>
  <c r="QC44"/>
  <c r="QC31"/>
  <c r="QC29"/>
  <c r="QC27"/>
  <c r="QC25"/>
  <c r="QC23"/>
  <c r="QC21"/>
  <c r="QC19"/>
  <c r="QC17"/>
  <c r="QC15"/>
  <c r="QC14"/>
  <c r="QC12"/>
  <c r="QC10"/>
  <c r="QC29" i="55"/>
  <c r="QC27"/>
  <c r="QC13"/>
  <c r="QC11"/>
  <c r="QC30"/>
  <c r="QC28"/>
  <c r="QC26"/>
  <c r="QC24"/>
  <c r="QC22"/>
  <c r="QC20"/>
  <c r="QC18"/>
  <c r="QC16"/>
  <c r="QC14"/>
  <c r="QC12"/>
  <c r="QC10"/>
  <c r="QC32" i="54"/>
  <c r="QC30"/>
  <c r="QC29"/>
  <c r="QC27"/>
  <c r="QC25"/>
  <c r="QC21"/>
  <c r="QC19"/>
  <c r="QC15"/>
  <c r="QC12"/>
  <c r="QC31"/>
  <c r="QC43"/>
  <c r="QC28"/>
  <c r="QC26"/>
  <c r="QC24"/>
  <c r="QC22"/>
  <c r="QC20"/>
  <c r="QC18"/>
  <c r="QC16"/>
  <c r="QC40"/>
  <c r="QC14"/>
  <c r="QC13"/>
  <c r="QC11"/>
  <c r="QC9"/>
  <c r="QC56" i="53"/>
  <c r="QC42"/>
  <c r="QC40"/>
  <c r="QC39"/>
  <c r="QC38"/>
  <c r="QC37"/>
  <c r="QC36"/>
  <c r="QC35"/>
  <c r="QC34"/>
  <c r="QC33"/>
  <c r="QC32"/>
  <c r="QC31"/>
  <c r="QC30"/>
  <c r="QC29"/>
  <c r="QC28"/>
  <c r="QC27"/>
  <c r="QC26"/>
  <c r="QC25"/>
  <c r="QC24"/>
  <c r="QD23"/>
  <c r="QE23" s="1"/>
  <c r="RV23" s="1"/>
  <c r="QC22"/>
  <c r="QC21"/>
  <c r="QC16"/>
  <c r="QC15"/>
  <c r="QC14"/>
  <c r="QC13"/>
  <c r="QC12"/>
  <c r="QC11"/>
  <c r="QC8"/>
  <c r="QC7"/>
  <c r="QY62" i="58"/>
  <c r="QY26"/>
  <c r="QY24"/>
  <c r="QY22"/>
  <c r="QY20"/>
  <c r="QY19"/>
  <c r="QY17"/>
  <c r="QZ15"/>
  <c r="RA15" s="1"/>
  <c r="RV15" s="1"/>
  <c r="QY13"/>
  <c r="QZ4"/>
  <c r="RA4" s="1"/>
  <c r="QZ2"/>
  <c r="RA2" s="1"/>
  <c r="QY65"/>
  <c r="QY29"/>
  <c r="QY63"/>
  <c r="QY27"/>
  <c r="QY25"/>
  <c r="QY23"/>
  <c r="QY21"/>
  <c r="QY61"/>
  <c r="QY18"/>
  <c r="QY16"/>
  <c r="QY14"/>
  <c r="QY12"/>
  <c r="QY10"/>
  <c r="QY30" i="57"/>
  <c r="QY28"/>
  <c r="QY21"/>
  <c r="QY43"/>
  <c r="QY18"/>
  <c r="QY16"/>
  <c r="QY14"/>
  <c r="QY12"/>
  <c r="QZ9"/>
  <c r="RA9" s="1"/>
  <c r="QZ7"/>
  <c r="RA7" s="1"/>
  <c r="QZ5"/>
  <c r="RA5" s="1"/>
  <c r="QY31"/>
  <c r="QY29"/>
  <c r="QY27"/>
  <c r="QY26"/>
  <c r="QY24"/>
  <c r="QY22"/>
  <c r="QY20"/>
  <c r="QY19"/>
  <c r="QY17"/>
  <c r="QY15"/>
  <c r="QY13"/>
  <c r="QY11"/>
  <c r="QY10"/>
  <c r="PG62" i="58"/>
  <c r="PG26"/>
  <c r="PG24"/>
  <c r="PG22"/>
  <c r="PH20"/>
  <c r="PI20" s="1"/>
  <c r="PG19"/>
  <c r="PG17"/>
  <c r="PG15"/>
  <c r="PG11"/>
  <c r="PH2"/>
  <c r="PI2" s="1"/>
  <c r="PG65"/>
  <c r="PG29"/>
  <c r="PG63"/>
  <c r="PG27"/>
  <c r="PG25"/>
  <c r="PG23"/>
  <c r="PG21"/>
  <c r="PG61"/>
  <c r="PG18"/>
  <c r="PG16"/>
  <c r="PG14"/>
  <c r="PG12"/>
  <c r="PG10"/>
  <c r="PG30" i="57"/>
  <c r="PG28"/>
  <c r="PG43"/>
  <c r="PH40"/>
  <c r="PI40" s="1"/>
  <c r="PJ40" s="1"/>
  <c r="PG16"/>
  <c r="PG14"/>
  <c r="PG12"/>
  <c r="PG31"/>
  <c r="PG29"/>
  <c r="PG27"/>
  <c r="PG26"/>
  <c r="PG24"/>
  <c r="PG22"/>
  <c r="PG20"/>
  <c r="PG19"/>
  <c r="PG17"/>
  <c r="PG15"/>
  <c r="PG13"/>
  <c r="PG11"/>
  <c r="PG10"/>
  <c r="PG55" i="56"/>
  <c r="PG33"/>
  <c r="PG32"/>
  <c r="PG30"/>
  <c r="PG28"/>
  <c r="PG26"/>
  <c r="PG24"/>
  <c r="PG22"/>
  <c r="PG20"/>
  <c r="PG18"/>
  <c r="PH42"/>
  <c r="PI42" s="1"/>
  <c r="PJ42" s="1"/>
  <c r="PG43"/>
  <c r="PH5"/>
  <c r="PI5" s="1"/>
  <c r="PG34"/>
  <c r="PG44"/>
  <c r="PG31"/>
  <c r="PG29"/>
  <c r="PG27"/>
  <c r="PG25"/>
  <c r="PG23"/>
  <c r="PG21"/>
  <c r="PG19"/>
  <c r="PG17"/>
  <c r="PG15"/>
  <c r="PG14"/>
  <c r="PG12"/>
  <c r="PG10"/>
  <c r="PH31" i="55"/>
  <c r="PI31" s="1"/>
  <c r="PG29"/>
  <c r="PG27"/>
  <c r="PG25"/>
  <c r="PG23"/>
  <c r="PG21"/>
  <c r="PG19"/>
  <c r="PG17"/>
  <c r="PG15"/>
  <c r="PG13"/>
  <c r="PH9"/>
  <c r="PI9" s="1"/>
  <c r="PH7"/>
  <c r="PI7" s="1"/>
  <c r="PH5"/>
  <c r="PI5" s="1"/>
  <c r="PG30"/>
  <c r="PG28"/>
  <c r="PG26"/>
  <c r="PG24"/>
  <c r="PG22"/>
  <c r="PG20"/>
  <c r="PG18"/>
  <c r="PG16"/>
  <c r="PG14"/>
  <c r="PG12"/>
  <c r="PG10"/>
  <c r="PG32" i="54"/>
  <c r="PG30"/>
  <c r="PG29"/>
  <c r="PG27"/>
  <c r="PG25"/>
  <c r="PG23"/>
  <c r="PH39"/>
  <c r="PI39" s="1"/>
  <c r="PJ39" s="1"/>
  <c r="PH38"/>
  <c r="PI38" s="1"/>
  <c r="PJ38" s="1"/>
  <c r="PG21"/>
  <c r="PG19"/>
  <c r="PG17"/>
  <c r="PG15"/>
  <c r="PG42"/>
  <c r="PG56"/>
  <c r="PG12"/>
  <c r="PG41"/>
  <c r="PG5"/>
  <c r="PG31"/>
  <c r="PG43"/>
  <c r="PG28"/>
  <c r="PG26"/>
  <c r="PG24"/>
  <c r="PG22"/>
  <c r="PG20"/>
  <c r="PG18"/>
  <c r="PG16"/>
  <c r="PG40"/>
  <c r="PG14"/>
  <c r="PG13"/>
  <c r="PG11"/>
  <c r="PG9"/>
  <c r="PG39" i="53"/>
  <c r="PG37"/>
  <c r="PG35"/>
  <c r="PG33"/>
  <c r="PG31"/>
  <c r="PG29"/>
  <c r="PG27"/>
  <c r="PG25"/>
  <c r="PG23"/>
  <c r="PG21"/>
  <c r="PG19"/>
  <c r="PG17"/>
  <c r="PG15"/>
  <c r="PH13"/>
  <c r="PI13" s="1"/>
  <c r="PG8"/>
  <c r="PH7"/>
  <c r="PI7" s="1"/>
  <c r="PG56"/>
  <c r="PG41"/>
  <c r="PG40"/>
  <c r="PG38"/>
  <c r="PG36"/>
  <c r="PG34"/>
  <c r="PG32"/>
  <c r="PG30"/>
  <c r="PG28"/>
  <c r="PG26"/>
  <c r="PG24"/>
  <c r="PG22"/>
  <c r="PG20"/>
  <c r="PG18"/>
  <c r="PG16"/>
  <c r="PG14"/>
  <c r="PG12"/>
  <c r="PG10"/>
  <c r="QN13" i="58"/>
  <c r="QN59" i="57"/>
  <c r="QN43"/>
  <c r="QN31" i="56"/>
  <c r="QN24"/>
  <c r="QN17"/>
  <c r="QN12"/>
  <c r="QN15" i="55"/>
  <c r="QN8"/>
  <c r="QO8" i="57"/>
  <c r="QP8" s="1"/>
  <c r="QN23"/>
  <c r="QN24" i="58"/>
  <c r="QN19"/>
  <c r="QN14" i="57"/>
  <c r="QO40" i="56"/>
  <c r="QP40" s="1"/>
  <c r="QQ40" s="1"/>
  <c r="QN23"/>
  <c r="QN16"/>
  <c r="QN11"/>
  <c r="QN4"/>
  <c r="QN27" i="55"/>
  <c r="QN21"/>
  <c r="QO25" i="57"/>
  <c r="QP25" s="1"/>
  <c r="QN11" i="58"/>
  <c r="QN55" i="56"/>
  <c r="QN29"/>
  <c r="QN22"/>
  <c r="QN15"/>
  <c r="QN10"/>
  <c r="QN13" i="55"/>
  <c r="QN6"/>
  <c r="QN17" i="58"/>
  <c r="QN18" i="57"/>
  <c r="QN12"/>
  <c r="QO6"/>
  <c r="QP6" s="1"/>
  <c r="QN34" i="56"/>
  <c r="QN28"/>
  <c r="QO2"/>
  <c r="QP2" s="1"/>
  <c r="QN2"/>
  <c r="QN19" i="55"/>
  <c r="QO20" i="56"/>
  <c r="QP20" s="1"/>
  <c r="QO3" i="58"/>
  <c r="QP3" s="1"/>
  <c r="QO41" i="57"/>
  <c r="QP41" s="1"/>
  <c r="QQ41" s="1"/>
  <c r="QN33" i="56"/>
  <c r="QN27"/>
  <c r="QN43"/>
  <c r="QN8"/>
  <c r="QN25" i="55"/>
  <c r="QN11"/>
  <c r="QN4"/>
  <c r="QO4" i="57"/>
  <c r="QP4" s="1"/>
  <c r="QN26" i="56"/>
  <c r="QN17" i="55"/>
  <c r="QN20" i="58"/>
  <c r="QN15"/>
  <c r="QO40" i="57"/>
  <c r="QP40" s="1"/>
  <c r="QQ40" s="1"/>
  <c r="QO42"/>
  <c r="QP42" s="1"/>
  <c r="QQ42" s="1"/>
  <c r="QN19" i="56"/>
  <c r="QN14"/>
  <c r="QO18"/>
  <c r="QP18" s="1"/>
  <c r="QN32" i="57"/>
  <c r="QN16"/>
  <c r="QN32" i="56"/>
  <c r="QN25"/>
  <c r="QN13"/>
  <c r="QN29" i="55"/>
  <c r="QN23"/>
  <c r="QN30" i="54"/>
  <c r="QN19"/>
  <c r="QN21"/>
  <c r="QO12"/>
  <c r="QP12" s="1"/>
  <c r="QN13" i="53"/>
  <c r="QN29" i="54"/>
  <c r="QN25"/>
  <c r="QN15"/>
  <c r="QN37" i="53"/>
  <c r="QN33"/>
  <c r="QN29"/>
  <c r="QN25"/>
  <c r="QN21"/>
  <c r="QN17"/>
  <c r="QN9"/>
  <c r="QO8" i="54"/>
  <c r="QP8" s="1"/>
  <c r="QO8" i="53"/>
  <c r="QP8" s="1"/>
  <c r="QN23" i="54"/>
  <c r="QO38"/>
  <c r="QP38" s="1"/>
  <c r="QQ38" s="1"/>
  <c r="QN17"/>
  <c r="QN42"/>
  <c r="QN39" i="53"/>
  <c r="QO31"/>
  <c r="QP31" s="1"/>
  <c r="RV31" s="1"/>
  <c r="QN27"/>
  <c r="QO19"/>
  <c r="QP19" s="1"/>
  <c r="QN15"/>
  <c r="QN32" i="54"/>
  <c r="QN10"/>
  <c r="QN35" i="53"/>
  <c r="QN23"/>
  <c r="QN11"/>
  <c r="QN7"/>
  <c r="QN65" i="58"/>
  <c r="QN29"/>
  <c r="QN63"/>
  <c r="QN27"/>
  <c r="QN25"/>
  <c r="QN23"/>
  <c r="QN21"/>
  <c r="QN61"/>
  <c r="QN18"/>
  <c r="QN16"/>
  <c r="QN14"/>
  <c r="QN12"/>
  <c r="QN10"/>
  <c r="QN31" i="57"/>
  <c r="QN29"/>
  <c r="QN27"/>
  <c r="QN26"/>
  <c r="QN24"/>
  <c r="QN22"/>
  <c r="QN20"/>
  <c r="QN19"/>
  <c r="QN17"/>
  <c r="QN15"/>
  <c r="QN13"/>
  <c r="QN11"/>
  <c r="QN10"/>
  <c r="QN30" i="55"/>
  <c r="QN28"/>
  <c r="QN26"/>
  <c r="QN24"/>
  <c r="QN22"/>
  <c r="QN20"/>
  <c r="QN18"/>
  <c r="QN16"/>
  <c r="QN14"/>
  <c r="QN12"/>
  <c r="QN10"/>
  <c r="QN31" i="54"/>
  <c r="QN43"/>
  <c r="QN28"/>
  <c r="QN26"/>
  <c r="QN24"/>
  <c r="QN22"/>
  <c r="QN20"/>
  <c r="QN18"/>
  <c r="QN16"/>
  <c r="QN40"/>
  <c r="QN14"/>
  <c r="QN13"/>
  <c r="QN11"/>
  <c r="QN9"/>
  <c r="QN56" i="53"/>
  <c r="QN41"/>
  <c r="QN40"/>
  <c r="QN38"/>
  <c r="QN36"/>
  <c r="QN34"/>
  <c r="QN32"/>
  <c r="QN30"/>
  <c r="QN28"/>
  <c r="QN26"/>
  <c r="QN24"/>
  <c r="QN22"/>
  <c r="QN20"/>
  <c r="QN18"/>
  <c r="QN16"/>
  <c r="QN14"/>
  <c r="QN12"/>
  <c r="QN10"/>
  <c r="OW19" i="55"/>
  <c r="OX19" s="1"/>
  <c r="OV18"/>
  <c r="OV13"/>
  <c r="OV12" i="57"/>
  <c r="OW25" i="58"/>
  <c r="OX25" s="1"/>
  <c r="OV11"/>
  <c r="OW57" i="53"/>
  <c r="OX57" s="1"/>
  <c r="OV42"/>
  <c r="OV39"/>
  <c r="OW37"/>
  <c r="OX37" s="1"/>
  <c r="OV31"/>
  <c r="OW21"/>
  <c r="OX21" s="1"/>
  <c r="OV13"/>
  <c r="QY34" i="56"/>
  <c r="QY30"/>
  <c r="QY28"/>
  <c r="QY27"/>
  <c r="QY26"/>
  <c r="QY25"/>
  <c r="QY24"/>
  <c r="QY23"/>
  <c r="QY22"/>
  <c r="QY21"/>
  <c r="QY20"/>
  <c r="QY17"/>
  <c r="QZ16"/>
  <c r="RA16" s="1"/>
  <c r="QZ42"/>
  <c r="RA42" s="1"/>
  <c r="RB42" s="1"/>
  <c r="QY15"/>
  <c r="QY43"/>
  <c r="QY14"/>
  <c r="QY13"/>
  <c r="QY12"/>
  <c r="QY10"/>
  <c r="QZ7"/>
  <c r="RA7" s="1"/>
  <c r="QY30" i="55"/>
  <c r="QY28"/>
  <c r="QY26"/>
  <c r="QY24"/>
  <c r="QY22"/>
  <c r="QY20"/>
  <c r="QY18"/>
  <c r="QY10"/>
  <c r="QZ3"/>
  <c r="RA3" s="1"/>
  <c r="QY31"/>
  <c r="QY29"/>
  <c r="QY27"/>
  <c r="QY25"/>
  <c r="QY23"/>
  <c r="QY21"/>
  <c r="QY19"/>
  <c r="QY17"/>
  <c r="QY15"/>
  <c r="QY13"/>
  <c r="QY11"/>
  <c r="QY32" i="54"/>
  <c r="QY30"/>
  <c r="QY29"/>
  <c r="QY27"/>
  <c r="QY25"/>
  <c r="QY23"/>
  <c r="QY21"/>
  <c r="QY19"/>
  <c r="QY17"/>
  <c r="QZ15"/>
  <c r="RA15" s="1"/>
  <c r="QZ38"/>
  <c r="RA38" s="1"/>
  <c r="RB38" s="1"/>
  <c r="QZ39"/>
  <c r="RA39" s="1"/>
  <c r="RB39" s="1"/>
  <c r="QY42"/>
  <c r="QY12"/>
  <c r="QY10"/>
  <c r="QY31"/>
  <c r="QY43"/>
  <c r="QY28"/>
  <c r="QY26"/>
  <c r="QY24"/>
  <c r="QY22"/>
  <c r="QY20"/>
  <c r="QY18"/>
  <c r="QY16"/>
  <c r="QY40"/>
  <c r="QY14"/>
  <c r="QY13"/>
  <c r="QY11"/>
  <c r="QY9"/>
  <c r="QY56" i="53"/>
  <c r="QZ42"/>
  <c r="RA42" s="1"/>
  <c r="QY41"/>
  <c r="QZ57"/>
  <c r="RA57" s="1"/>
  <c r="QY40"/>
  <c r="QZ39"/>
  <c r="RA39" s="1"/>
  <c r="RV39" s="1"/>
  <c r="QY38"/>
  <c r="QZ37"/>
  <c r="RA37" s="1"/>
  <c r="QY36"/>
  <c r="QZ35"/>
  <c r="RA35" s="1"/>
  <c r="QY34"/>
  <c r="QZ33"/>
  <c r="RA33" s="1"/>
  <c r="QY32"/>
  <c r="QY30"/>
  <c r="QY29"/>
  <c r="QY28"/>
  <c r="QY26"/>
  <c r="QY25"/>
  <c r="QY24"/>
  <c r="QY23"/>
  <c r="QY22"/>
  <c r="QY21"/>
  <c r="QY20"/>
  <c r="QY19"/>
  <c r="QY18"/>
  <c r="QY17"/>
  <c r="QY16"/>
  <c r="QY15"/>
  <c r="QY14"/>
  <c r="QY13"/>
  <c r="QY12"/>
  <c r="QY10"/>
  <c r="QY9"/>
  <c r="QY8"/>
  <c r="QY2"/>
  <c r="PR26" i="58"/>
  <c r="PR24"/>
  <c r="PR22"/>
  <c r="PR20"/>
  <c r="PR19"/>
  <c r="PR17"/>
  <c r="PR15"/>
  <c r="PR13"/>
  <c r="PS9"/>
  <c r="PT9" s="1"/>
  <c r="PS5"/>
  <c r="PT5" s="1"/>
  <c r="PR65"/>
  <c r="PR29"/>
  <c r="PR63"/>
  <c r="PR27"/>
  <c r="PR25"/>
  <c r="PR23"/>
  <c r="PR21"/>
  <c r="PR61"/>
  <c r="PR18"/>
  <c r="PR16"/>
  <c r="PR14"/>
  <c r="PR12"/>
  <c r="PR10"/>
  <c r="PS41" i="57"/>
  <c r="PT41" s="1"/>
  <c r="PU41" s="1"/>
  <c r="PR28"/>
  <c r="PR59"/>
  <c r="PR25"/>
  <c r="PR43"/>
  <c r="PS40"/>
  <c r="PT40" s="1"/>
  <c r="PU40" s="1"/>
  <c r="PS42"/>
  <c r="PT42" s="1"/>
  <c r="PU42" s="1"/>
  <c r="PR16"/>
  <c r="PR12"/>
  <c r="PR31"/>
  <c r="PR29"/>
  <c r="PR27"/>
  <c r="PR26"/>
  <c r="PR24"/>
  <c r="PR22"/>
  <c r="PR20"/>
  <c r="PR19"/>
  <c r="PR17"/>
  <c r="PR15"/>
  <c r="PR13"/>
  <c r="PR11"/>
  <c r="PR10"/>
  <c r="PR29" i="56"/>
  <c r="PS23"/>
  <c r="PT23" s="1"/>
  <c r="RV23" s="1"/>
  <c r="PS21"/>
  <c r="PT21" s="1"/>
  <c r="RV21" s="1"/>
  <c r="PS19"/>
  <c r="PT19" s="1"/>
  <c r="PS17"/>
  <c r="PT17" s="1"/>
  <c r="PS15"/>
  <c r="PT15" s="1"/>
  <c r="PS14"/>
  <c r="PT14" s="1"/>
  <c r="PS12"/>
  <c r="PT12" s="1"/>
  <c r="RV12" s="1"/>
  <c r="PR8"/>
  <c r="PS4"/>
  <c r="PT4" s="1"/>
  <c r="PR2"/>
  <c r="PR55"/>
  <c r="PR33"/>
  <c r="PR32"/>
  <c r="PR30"/>
  <c r="PR28"/>
  <c r="PR26"/>
  <c r="PR24"/>
  <c r="PR22"/>
  <c r="PR20"/>
  <c r="PR18"/>
  <c r="PR16"/>
  <c r="PR43"/>
  <c r="PR13"/>
  <c r="PR11"/>
  <c r="PS31" i="55"/>
  <c r="PT31" s="1"/>
  <c r="PR30"/>
  <c r="PS29"/>
  <c r="PT29" s="1"/>
  <c r="RV29" s="1"/>
  <c r="PR28"/>
  <c r="PS27"/>
  <c r="PT27" s="1"/>
  <c r="PR26"/>
  <c r="PS25"/>
  <c r="PT25" s="1"/>
  <c r="PR24"/>
  <c r="PS23"/>
  <c r="PT23" s="1"/>
  <c r="PR22"/>
  <c r="PS21"/>
  <c r="PT21" s="1"/>
  <c r="PR20"/>
  <c r="PS19"/>
  <c r="PT19" s="1"/>
  <c r="PR18"/>
  <c r="PS17"/>
  <c r="PT17" s="1"/>
  <c r="PR16"/>
  <c r="PS15"/>
  <c r="PT15" s="1"/>
  <c r="PR14"/>
  <c r="PR12"/>
  <c r="PS11"/>
  <c r="PT11" s="1"/>
  <c r="PR10"/>
  <c r="PR8"/>
  <c r="PR6"/>
  <c r="PR4"/>
  <c r="PR32" i="54"/>
  <c r="PR31"/>
  <c r="PS29"/>
  <c r="PT29" s="1"/>
  <c r="PR28"/>
  <c r="PS27"/>
  <c r="PT27" s="1"/>
  <c r="RV27" s="1"/>
  <c r="PR26"/>
  <c r="PS25"/>
  <c r="PT25" s="1"/>
  <c r="PR24"/>
  <c r="PS23"/>
  <c r="PT23" s="1"/>
  <c r="RV23" s="1"/>
  <c r="PR22"/>
  <c r="PR20"/>
  <c r="PR19"/>
  <c r="PR18"/>
  <c r="PR17"/>
  <c r="PS38"/>
  <c r="PT38" s="1"/>
  <c r="PU38" s="1"/>
  <c r="PS39"/>
  <c r="PT39" s="1"/>
  <c r="PU39" s="1"/>
  <c r="PR16"/>
  <c r="PR15"/>
  <c r="PR14"/>
  <c r="PR13"/>
  <c r="PR12"/>
  <c r="PR11"/>
  <c r="PR9"/>
  <c r="PR4"/>
  <c r="PR56" i="53"/>
  <c r="PR41"/>
  <c r="PR40"/>
  <c r="PR32"/>
  <c r="PR30"/>
  <c r="PR28"/>
  <c r="PR26"/>
  <c r="PR24"/>
  <c r="PR22"/>
  <c r="PR20"/>
  <c r="PR18"/>
  <c r="PR16"/>
  <c r="PR14"/>
  <c r="PR12"/>
  <c r="PR10"/>
  <c r="PR9"/>
  <c r="PR8"/>
  <c r="PR7"/>
  <c r="PR42"/>
  <c r="PR57"/>
  <c r="PR39"/>
  <c r="PR37"/>
  <c r="PR35"/>
  <c r="PR33"/>
  <c r="PR31"/>
  <c r="PR29"/>
  <c r="PR27"/>
  <c r="PR25"/>
  <c r="PR23"/>
  <c r="PR21"/>
  <c r="PR19"/>
  <c r="PR17"/>
  <c r="PR15"/>
  <c r="PR13"/>
  <c r="PR11"/>
  <c r="QN2" i="54"/>
  <c r="QO4"/>
  <c r="QP4" s="1"/>
  <c r="QD5"/>
  <c r="QE5" s="1"/>
  <c r="SI41"/>
  <c r="SJ41" s="1"/>
  <c r="SK41" s="1"/>
  <c r="SS2"/>
  <c r="PR5"/>
  <c r="QY5"/>
  <c r="PR41"/>
  <c r="QZ41"/>
  <c r="RA41" s="1"/>
  <c r="RB41" s="1"/>
  <c r="OV10"/>
  <c r="QC4"/>
  <c r="RJ4"/>
  <c r="PR7"/>
  <c r="QC8"/>
  <c r="RJ8"/>
  <c r="ST4"/>
  <c r="SU4" s="1"/>
  <c r="SI5"/>
  <c r="SJ5" s="1"/>
  <c r="ST8"/>
  <c r="SU8" s="1"/>
  <c r="PR2"/>
  <c r="PG4"/>
  <c r="SS5"/>
  <c r="QN7"/>
  <c r="PG8"/>
  <c r="RJ41"/>
  <c r="RJ2"/>
  <c r="QY4"/>
  <c r="QN5"/>
  <c r="SS7"/>
  <c r="QY8"/>
  <c r="QN41"/>
  <c r="SS41"/>
  <c r="OV32"/>
  <c r="PH3"/>
  <c r="PI3" s="1"/>
  <c r="PR3"/>
  <c r="QD3"/>
  <c r="QE3" s="1"/>
  <c r="QN3"/>
  <c r="QZ3"/>
  <c r="RA3" s="1"/>
  <c r="RJ3"/>
  <c r="SI3"/>
  <c r="SJ3" s="1"/>
  <c r="SS3"/>
  <c r="PG6"/>
  <c r="PS6"/>
  <c r="PT6" s="1"/>
  <c r="QC6"/>
  <c r="QO6"/>
  <c r="QP6" s="1"/>
  <c r="QY6"/>
  <c r="RK6"/>
  <c r="RL6" s="1"/>
  <c r="SH6"/>
  <c r="ST6"/>
  <c r="SU6" s="1"/>
  <c r="PH7"/>
  <c r="PI7" s="1"/>
  <c r="QD7"/>
  <c r="QE7" s="1"/>
  <c r="QZ7"/>
  <c r="RA7" s="1"/>
  <c r="SI7"/>
  <c r="SJ7" s="1"/>
  <c r="PG2"/>
  <c r="QC2"/>
  <c r="QY2"/>
  <c r="SH2"/>
  <c r="OW24"/>
  <c r="OX24" s="1"/>
  <c r="OW8" i="56"/>
  <c r="OX8" s="1"/>
  <c r="OW19"/>
  <c r="OX19" s="1"/>
  <c r="PH3"/>
  <c r="PI3" s="1"/>
  <c r="QZ3"/>
  <c r="RA3" s="1"/>
  <c r="QD5"/>
  <c r="QE5" s="1"/>
  <c r="SI5"/>
  <c r="SJ5" s="1"/>
  <c r="PS6"/>
  <c r="PT6" s="1"/>
  <c r="RK6"/>
  <c r="RL6" s="1"/>
  <c r="PH9"/>
  <c r="PI9" s="1"/>
  <c r="QZ9"/>
  <c r="RA9" s="1"/>
  <c r="OW21" i="58"/>
  <c r="OX21" s="1"/>
  <c r="QD2"/>
  <c r="QE2" s="1"/>
  <c r="PS3"/>
  <c r="PT3" s="1"/>
  <c r="SI4"/>
  <c r="SJ4" s="1"/>
  <c r="QO5"/>
  <c r="QP5" s="1"/>
  <c r="PH6"/>
  <c r="PI6" s="1"/>
  <c r="ST7"/>
  <c r="SU7" s="1"/>
  <c r="QZ8"/>
  <c r="RA8" s="1"/>
  <c r="QO9"/>
  <c r="QP9" s="1"/>
  <c r="OV29"/>
  <c r="OV27"/>
  <c r="OV23"/>
  <c r="OV61"/>
  <c r="SI2"/>
  <c r="SJ2" s="1"/>
  <c r="RK3"/>
  <c r="RL3" s="1"/>
  <c r="QD4"/>
  <c r="QE4" s="1"/>
  <c r="OW5"/>
  <c r="OX5" s="1"/>
  <c r="ST5"/>
  <c r="SU5" s="1"/>
  <c r="QZ6"/>
  <c r="RA6" s="1"/>
  <c r="QO7"/>
  <c r="QP7" s="1"/>
  <c r="PH8"/>
  <c r="PI8" s="1"/>
  <c r="ST9"/>
  <c r="SU9" s="1"/>
  <c r="OV19"/>
  <c r="OV17"/>
  <c r="OV15"/>
  <c r="OV13"/>
  <c r="OW9"/>
  <c r="OX9" s="1"/>
  <c r="OW7"/>
  <c r="OX7" s="1"/>
  <c r="OW3"/>
  <c r="OX3" s="1"/>
  <c r="OV64"/>
  <c r="OV28"/>
  <c r="OV62"/>
  <c r="OV24"/>
  <c r="OV22"/>
  <c r="OV20"/>
  <c r="OV38"/>
  <c r="OV18"/>
  <c r="OV16"/>
  <c r="OV14"/>
  <c r="OV12"/>
  <c r="OV10"/>
  <c r="OW22" i="57"/>
  <c r="OX22" s="1"/>
  <c r="OW4"/>
  <c r="OX4" s="1"/>
  <c r="PH5"/>
  <c r="PI5" s="1"/>
  <c r="ST6"/>
  <c r="SU6" s="1"/>
  <c r="PH9"/>
  <c r="PI9" s="1"/>
  <c r="OW31"/>
  <c r="OX31" s="1"/>
  <c r="OW19"/>
  <c r="OX19" s="1"/>
  <c r="PS2"/>
  <c r="PT2" s="1"/>
  <c r="SI3"/>
  <c r="SJ3" s="1"/>
  <c r="ST4"/>
  <c r="SU4" s="1"/>
  <c r="PH7"/>
  <c r="PI7" s="1"/>
  <c r="ST8"/>
  <c r="SU8" s="1"/>
  <c r="OW26"/>
  <c r="OX26" s="1"/>
  <c r="QO2"/>
  <c r="QP2" s="1"/>
  <c r="PH3"/>
  <c r="PI3" s="1"/>
  <c r="RK4"/>
  <c r="RL4" s="1"/>
  <c r="QD5"/>
  <c r="QE5" s="1"/>
  <c r="PS6"/>
  <c r="PT6" s="1"/>
  <c r="SI7"/>
  <c r="SJ7" s="1"/>
  <c r="RK8"/>
  <c r="RL8" s="1"/>
  <c r="QD9"/>
  <c r="QE9" s="1"/>
  <c r="OV29"/>
  <c r="OV27"/>
  <c r="OV24"/>
  <c r="OV20"/>
  <c r="OV17"/>
  <c r="ST2"/>
  <c r="SU2" s="1"/>
  <c r="QZ3"/>
  <c r="RA3" s="1"/>
  <c r="PS4"/>
  <c r="PT4" s="1"/>
  <c r="SI5"/>
  <c r="SJ5" s="1"/>
  <c r="RK6"/>
  <c r="RL6" s="1"/>
  <c r="QD7"/>
  <c r="QE7" s="1"/>
  <c r="PS8"/>
  <c r="PT8" s="1"/>
  <c r="SI9"/>
  <c r="SJ9" s="1"/>
  <c r="OV16"/>
  <c r="OV14"/>
  <c r="OV58"/>
  <c r="OW8"/>
  <c r="OX8" s="1"/>
  <c r="OW6"/>
  <c r="OX6" s="1"/>
  <c r="OW2"/>
  <c r="OX2" s="1"/>
  <c r="OV32"/>
  <c r="OV30"/>
  <c r="OV42"/>
  <c r="OV28"/>
  <c r="OV59"/>
  <c r="OV25"/>
  <c r="OV23"/>
  <c r="OV21"/>
  <c r="OV43"/>
  <c r="OV18"/>
  <c r="OV40"/>
  <c r="OV15"/>
  <c r="OV13"/>
  <c r="OV11"/>
  <c r="OV10"/>
  <c r="OV34" i="56"/>
  <c r="OV29"/>
  <c r="OV27"/>
  <c r="OV25"/>
  <c r="OV23"/>
  <c r="OV21"/>
  <c r="OV17"/>
  <c r="OV15"/>
  <c r="OV43"/>
  <c r="OV13"/>
  <c r="OW4"/>
  <c r="OX4" s="1"/>
  <c r="OW2"/>
  <c r="OX2" s="1"/>
  <c r="OV55"/>
  <c r="OV33"/>
  <c r="OV32"/>
  <c r="OV30"/>
  <c r="OV28"/>
  <c r="OV26"/>
  <c r="OV24"/>
  <c r="OV22"/>
  <c r="OV20"/>
  <c r="OV18"/>
  <c r="OV16"/>
  <c r="OV42"/>
  <c r="OV14"/>
  <c r="OV12"/>
  <c r="OV10"/>
  <c r="OV27" i="55"/>
  <c r="QN2"/>
  <c r="PH3"/>
  <c r="PI3" s="1"/>
  <c r="OV30"/>
  <c r="OV28"/>
  <c r="OV38"/>
  <c r="OW15"/>
  <c r="OX15" s="1"/>
  <c r="SS8"/>
  <c r="OV31"/>
  <c r="OV29"/>
  <c r="OV20"/>
  <c r="SS2"/>
  <c r="RJ4"/>
  <c r="QZ5"/>
  <c r="RA5" s="1"/>
  <c r="RJ6"/>
  <c r="QZ7"/>
  <c r="RA7" s="1"/>
  <c r="RJ8"/>
  <c r="QZ9"/>
  <c r="RA9" s="1"/>
  <c r="OV26"/>
  <c r="OV25"/>
  <c r="OV24"/>
  <c r="OV23"/>
  <c r="OV22"/>
  <c r="OV21"/>
  <c r="OV17"/>
  <c r="OV16"/>
  <c r="OV14"/>
  <c r="OV12"/>
  <c r="OV11"/>
  <c r="OV10"/>
  <c r="OV8"/>
  <c r="OV6"/>
  <c r="OV2"/>
  <c r="QD3"/>
  <c r="QE3" s="1"/>
  <c r="SI3"/>
  <c r="SJ3" s="1"/>
  <c r="QD5"/>
  <c r="QE5" s="1"/>
  <c r="SI5"/>
  <c r="SJ5" s="1"/>
  <c r="QD7"/>
  <c r="QE7" s="1"/>
  <c r="SI7"/>
  <c r="SJ7" s="1"/>
  <c r="QD9"/>
  <c r="QE9" s="1"/>
  <c r="SI9"/>
  <c r="SJ9" s="1"/>
  <c r="OV30" i="54"/>
  <c r="OV29"/>
  <c r="OV28"/>
  <c r="OV26"/>
  <c r="OV22"/>
  <c r="OV39"/>
  <c r="OV19"/>
  <c r="OV17"/>
  <c r="OV16"/>
  <c r="OV40"/>
  <c r="OV14"/>
  <c r="OW54"/>
  <c r="OX54" s="1"/>
  <c r="OY54" s="1"/>
  <c r="OV12"/>
  <c r="OV41"/>
  <c r="OW8"/>
  <c r="OX8" s="1"/>
  <c r="OV7"/>
  <c r="OW6"/>
  <c r="OX6" s="1"/>
  <c r="OV5"/>
  <c r="OW4"/>
  <c r="OX4" s="1"/>
  <c r="OW2"/>
  <c r="OX2" s="1"/>
  <c r="OV31"/>
  <c r="OV43"/>
  <c r="OV55"/>
  <c r="OV27"/>
  <c r="OV25"/>
  <c r="OV23"/>
  <c r="OV21"/>
  <c r="OV20"/>
  <c r="OV18"/>
  <c r="OV38"/>
  <c r="OV15"/>
  <c r="OV42"/>
  <c r="OV56"/>
  <c r="OV13"/>
  <c r="OV11"/>
  <c r="OV9"/>
  <c r="OW35" i="53"/>
  <c r="OX35" s="1"/>
  <c r="OW33"/>
  <c r="OX33" s="1"/>
  <c r="OV29"/>
  <c r="OV27"/>
  <c r="OV25"/>
  <c r="OV23"/>
  <c r="OV19"/>
  <c r="OV17"/>
  <c r="OV15"/>
  <c r="OV11"/>
  <c r="OV9"/>
  <c r="OW8"/>
  <c r="OX8" s="1"/>
  <c r="OV7"/>
  <c r="OV56"/>
  <c r="OV41"/>
  <c r="OV40"/>
  <c r="OV38"/>
  <c r="OV36"/>
  <c r="OV34"/>
  <c r="OV32"/>
  <c r="OV30"/>
  <c r="OV28"/>
  <c r="OV26"/>
  <c r="OV24"/>
  <c r="OV22"/>
  <c r="OV20"/>
  <c r="OV18"/>
  <c r="OV16"/>
  <c r="OV14"/>
  <c r="OV12"/>
  <c r="OV10"/>
  <c r="OW2" i="58"/>
  <c r="OX2" s="1"/>
  <c r="PS2"/>
  <c r="PT2" s="1"/>
  <c r="QO2"/>
  <c r="QP2" s="1"/>
  <c r="RK2"/>
  <c r="RL2" s="1"/>
  <c r="ST2"/>
  <c r="SU2" s="1"/>
  <c r="PH3"/>
  <c r="PI3" s="1"/>
  <c r="QD3"/>
  <c r="QE3" s="1"/>
  <c r="QZ3"/>
  <c r="RA3" s="1"/>
  <c r="SI3"/>
  <c r="SJ3" s="1"/>
  <c r="OW4"/>
  <c r="OX4" s="1"/>
  <c r="PS4"/>
  <c r="PT4" s="1"/>
  <c r="QO4"/>
  <c r="QP4" s="1"/>
  <c r="RK4"/>
  <c r="RL4" s="1"/>
  <c r="ST4"/>
  <c r="SU4" s="1"/>
  <c r="PH5"/>
  <c r="PI5" s="1"/>
  <c r="QD5"/>
  <c r="QE5" s="1"/>
  <c r="QZ5"/>
  <c r="RA5" s="1"/>
  <c r="SI5"/>
  <c r="SJ5" s="1"/>
  <c r="OW6"/>
  <c r="OX6" s="1"/>
  <c r="PS6"/>
  <c r="PT6" s="1"/>
  <c r="QO6"/>
  <c r="QP6" s="1"/>
  <c r="RK6"/>
  <c r="RL6" s="1"/>
  <c r="ST6"/>
  <c r="SU6" s="1"/>
  <c r="PH7"/>
  <c r="PI7" s="1"/>
  <c r="QD7"/>
  <c r="QE7" s="1"/>
  <c r="QZ7"/>
  <c r="RA7" s="1"/>
  <c r="SI7"/>
  <c r="SJ7" s="1"/>
  <c r="OW8"/>
  <c r="OX8" s="1"/>
  <c r="PS8"/>
  <c r="PT8" s="1"/>
  <c r="QO8"/>
  <c r="QP8" s="1"/>
  <c r="RK8"/>
  <c r="RL8" s="1"/>
  <c r="ST8"/>
  <c r="SU8" s="1"/>
  <c r="PH9"/>
  <c r="PI9" s="1"/>
  <c r="QD9"/>
  <c r="QE9" s="1"/>
  <c r="QZ9"/>
  <c r="RA9" s="1"/>
  <c r="SI9"/>
  <c r="SJ9" s="1"/>
  <c r="PG3"/>
  <c r="PG9"/>
  <c r="PH2" i="57"/>
  <c r="PI2" s="1"/>
  <c r="QD2"/>
  <c r="QE2" s="1"/>
  <c r="QZ2"/>
  <c r="RA2" s="1"/>
  <c r="SI2"/>
  <c r="SJ2" s="1"/>
  <c r="OW3"/>
  <c r="OX3" s="1"/>
  <c r="PS3"/>
  <c r="PT3" s="1"/>
  <c r="QO3"/>
  <c r="QP3" s="1"/>
  <c r="RK3"/>
  <c r="RL3" s="1"/>
  <c r="ST3"/>
  <c r="SU3" s="1"/>
  <c r="PH4"/>
  <c r="PI4" s="1"/>
  <c r="QD4"/>
  <c r="QE4" s="1"/>
  <c r="QZ4"/>
  <c r="RA4" s="1"/>
  <c r="SI4"/>
  <c r="SJ4" s="1"/>
  <c r="OW5"/>
  <c r="OX5" s="1"/>
  <c r="PS5"/>
  <c r="PT5" s="1"/>
  <c r="QO5"/>
  <c r="QP5" s="1"/>
  <c r="RK5"/>
  <c r="RL5" s="1"/>
  <c r="ST5"/>
  <c r="SU5" s="1"/>
  <c r="PH6"/>
  <c r="PI6" s="1"/>
  <c r="QD6"/>
  <c r="QE6" s="1"/>
  <c r="QZ6"/>
  <c r="RA6" s="1"/>
  <c r="SI6"/>
  <c r="SJ6" s="1"/>
  <c r="OW7"/>
  <c r="OX7" s="1"/>
  <c r="PS7"/>
  <c r="PT7" s="1"/>
  <c r="QO7"/>
  <c r="QP7" s="1"/>
  <c r="RK7"/>
  <c r="RL7" s="1"/>
  <c r="ST7"/>
  <c r="SU7" s="1"/>
  <c r="PH8"/>
  <c r="PI8" s="1"/>
  <c r="QD8"/>
  <c r="QE8" s="1"/>
  <c r="QZ8"/>
  <c r="RA8" s="1"/>
  <c r="SI8"/>
  <c r="SJ8" s="1"/>
  <c r="OW9"/>
  <c r="OX9" s="1"/>
  <c r="PS9"/>
  <c r="PT9" s="1"/>
  <c r="QO9"/>
  <c r="QP9" s="1"/>
  <c r="RK9"/>
  <c r="RL9" s="1"/>
  <c r="ST9"/>
  <c r="SU9" s="1"/>
  <c r="PH2" i="56"/>
  <c r="PI2" s="1"/>
  <c r="QD2"/>
  <c r="QE2" s="1"/>
  <c r="QZ2"/>
  <c r="RA2" s="1"/>
  <c r="SI2"/>
  <c r="SJ2" s="1"/>
  <c r="OW3"/>
  <c r="OX3" s="1"/>
  <c r="PS3"/>
  <c r="PT3" s="1"/>
  <c r="QO3"/>
  <c r="QP3" s="1"/>
  <c r="RK3"/>
  <c r="RL3" s="1"/>
  <c r="ST3"/>
  <c r="SU3" s="1"/>
  <c r="PH4"/>
  <c r="PI4" s="1"/>
  <c r="QD4"/>
  <c r="QE4" s="1"/>
  <c r="QZ4"/>
  <c r="RA4" s="1"/>
  <c r="SI4"/>
  <c r="SJ4" s="1"/>
  <c r="OW5"/>
  <c r="OX5" s="1"/>
  <c r="PS5"/>
  <c r="PT5" s="1"/>
  <c r="QO5"/>
  <c r="QP5" s="1"/>
  <c r="RK5"/>
  <c r="RL5" s="1"/>
  <c r="ST5"/>
  <c r="SU5" s="1"/>
  <c r="PH6"/>
  <c r="PI6" s="1"/>
  <c r="QD6"/>
  <c r="QE6" s="1"/>
  <c r="QZ6"/>
  <c r="RA6" s="1"/>
  <c r="SI6"/>
  <c r="SJ6" s="1"/>
  <c r="OW7"/>
  <c r="OX7" s="1"/>
  <c r="PS7"/>
  <c r="PT7" s="1"/>
  <c r="QO7"/>
  <c r="QP7" s="1"/>
  <c r="RK7"/>
  <c r="RL7" s="1"/>
  <c r="ST7"/>
  <c r="SU7" s="1"/>
  <c r="PH8"/>
  <c r="PI8" s="1"/>
  <c r="QD8"/>
  <c r="QE8" s="1"/>
  <c r="QZ8"/>
  <c r="RA8" s="1"/>
  <c r="SI8"/>
  <c r="SJ8" s="1"/>
  <c r="OW9"/>
  <c r="OX9" s="1"/>
  <c r="PS9"/>
  <c r="PT9" s="1"/>
  <c r="QO9"/>
  <c r="QP9" s="1"/>
  <c r="RK9"/>
  <c r="RL9" s="1"/>
  <c r="ST9"/>
  <c r="SU9" s="1"/>
  <c r="OY2" i="55"/>
  <c r="OY4"/>
  <c r="OY6"/>
  <c r="OY8"/>
  <c r="PH2"/>
  <c r="PI2" s="1"/>
  <c r="QD2"/>
  <c r="QE2" s="1"/>
  <c r="QZ2"/>
  <c r="RA2" s="1"/>
  <c r="SI2"/>
  <c r="SJ2" s="1"/>
  <c r="OW3"/>
  <c r="OX3" s="1"/>
  <c r="PS3"/>
  <c r="PT3" s="1"/>
  <c r="QO3"/>
  <c r="QP3" s="1"/>
  <c r="RK3"/>
  <c r="RL3" s="1"/>
  <c r="ST3"/>
  <c r="SU3" s="1"/>
  <c r="PH4"/>
  <c r="PI4" s="1"/>
  <c r="QD4"/>
  <c r="QE4" s="1"/>
  <c r="QZ4"/>
  <c r="RA4" s="1"/>
  <c r="SI4"/>
  <c r="SJ4" s="1"/>
  <c r="OW5"/>
  <c r="OX5" s="1"/>
  <c r="PS5"/>
  <c r="PT5" s="1"/>
  <c r="QO5"/>
  <c r="QP5" s="1"/>
  <c r="RK5"/>
  <c r="RL5" s="1"/>
  <c r="ST5"/>
  <c r="SU5" s="1"/>
  <c r="PH6"/>
  <c r="PI6" s="1"/>
  <c r="QD6"/>
  <c r="QE6" s="1"/>
  <c r="QZ6"/>
  <c r="RA6" s="1"/>
  <c r="SI6"/>
  <c r="SJ6" s="1"/>
  <c r="OW7"/>
  <c r="OX7" s="1"/>
  <c r="PS7"/>
  <c r="PT7" s="1"/>
  <c r="QO7"/>
  <c r="QP7" s="1"/>
  <c r="RK7"/>
  <c r="RL7" s="1"/>
  <c r="ST7"/>
  <c r="SU7" s="1"/>
  <c r="PH8"/>
  <c r="PI8" s="1"/>
  <c r="QD8"/>
  <c r="QE8" s="1"/>
  <c r="QZ8"/>
  <c r="RA8" s="1"/>
  <c r="SI8"/>
  <c r="SJ8" s="1"/>
  <c r="OW9"/>
  <c r="OX9" s="1"/>
  <c r="PS9"/>
  <c r="PT9" s="1"/>
  <c r="QO9"/>
  <c r="QP9" s="1"/>
  <c r="RK9"/>
  <c r="RL9" s="1"/>
  <c r="ST9"/>
  <c r="SU9" s="1"/>
  <c r="OW3" i="54"/>
  <c r="OX3" s="1"/>
  <c r="OW5"/>
  <c r="OX5" s="1"/>
  <c r="OW7"/>
  <c r="OX7" s="1"/>
  <c r="OW41"/>
  <c r="OX41" s="1"/>
  <c r="OV2" i="53"/>
  <c r="PG4"/>
  <c r="QC3"/>
  <c r="OV3"/>
  <c r="QC5"/>
  <c r="QN3"/>
  <c r="PG3"/>
  <c r="QC2"/>
  <c r="OV4"/>
  <c r="PR3"/>
  <c r="PG2"/>
  <c r="PR2"/>
  <c r="OV5"/>
  <c r="PR4"/>
  <c r="QN5"/>
  <c r="OI57" i="57"/>
  <c r="OE57"/>
  <c r="NX57"/>
  <c r="NZ57" s="1"/>
  <c r="OA57" s="1"/>
  <c r="OB57" s="1"/>
  <c r="NW57"/>
  <c r="NN57"/>
  <c r="NB57"/>
  <c r="ND57" s="1"/>
  <c r="NE57" s="1"/>
  <c r="NF57" s="1"/>
  <c r="NA57"/>
  <c r="MS57"/>
  <c r="MT57" s="1"/>
  <c r="MU57" s="1"/>
  <c r="MF57"/>
  <c r="MH57" s="1"/>
  <c r="MI57" s="1"/>
  <c r="MJ57" s="1"/>
  <c r="ME57"/>
  <c r="LW57"/>
  <c r="LX57" s="1"/>
  <c r="LY57" s="1"/>
  <c r="LL57"/>
  <c r="LM57" s="1"/>
  <c r="LN57" s="1"/>
  <c r="KY57"/>
  <c r="KZ57" s="1"/>
  <c r="KX57"/>
  <c r="KP57"/>
  <c r="KQ57" s="1"/>
  <c r="KB57"/>
  <c r="JX57"/>
  <c r="JS57"/>
  <c r="JT57" s="1"/>
  <c r="JU57" s="1"/>
  <c r="JH57"/>
  <c r="JI57" s="1"/>
  <c r="JJ57" s="1"/>
  <c r="IU57"/>
  <c r="IW57" s="1"/>
  <c r="IX57" s="1"/>
  <c r="IY57" s="1"/>
  <c r="IT57"/>
  <c r="IL57"/>
  <c r="IM57" s="1"/>
  <c r="IN57" s="1"/>
  <c r="IA57"/>
  <c r="IB57" s="1"/>
  <c r="IC57" s="1"/>
  <c r="HP57"/>
  <c r="HQ57" s="1"/>
  <c r="HR57" s="1"/>
  <c r="HE57"/>
  <c r="HF57" s="1"/>
  <c r="HG57" s="1"/>
  <c r="GT57"/>
  <c r="GU57" s="1"/>
  <c r="GV57" s="1"/>
  <c r="GG57"/>
  <c r="GI57" s="1"/>
  <c r="GJ57" s="1"/>
  <c r="GF57"/>
  <c r="FU57"/>
  <c r="FQ57"/>
  <c r="FL57"/>
  <c r="FM57" s="1"/>
  <c r="FN57" s="1"/>
  <c r="EY57"/>
  <c r="FA57" s="1"/>
  <c r="FB57" s="1"/>
  <c r="FC57" s="1"/>
  <c r="EX57"/>
  <c r="EP57"/>
  <c r="EQ57" s="1"/>
  <c r="ER57" s="1"/>
  <c r="EE57"/>
  <c r="EF57" s="1"/>
  <c r="EG57" s="1"/>
  <c r="DT57"/>
  <c r="DU57" s="1"/>
  <c r="DV57" s="1"/>
  <c r="DI57"/>
  <c r="DJ57" s="1"/>
  <c r="DK57" s="1"/>
  <c r="CX57"/>
  <c r="CY57" s="1"/>
  <c r="CZ57" s="1"/>
  <c r="CK57"/>
  <c r="CM57" s="1"/>
  <c r="CN57" s="1"/>
  <c r="CJ57"/>
  <c r="CC57"/>
  <c r="BY57"/>
  <c r="BT57"/>
  <c r="BU57" s="1"/>
  <c r="BV57" s="1"/>
  <c r="BI57"/>
  <c r="BJ57" s="1"/>
  <c r="BK57" s="1"/>
  <c r="AX57"/>
  <c r="AY57" s="1"/>
  <c r="AZ57" s="1"/>
  <c r="AM57"/>
  <c r="AN57" s="1"/>
  <c r="AO57" s="1"/>
  <c r="Z57"/>
  <c r="AB57" s="1"/>
  <c r="AC57" s="1"/>
  <c r="Y57"/>
  <c r="R57"/>
  <c r="S57" s="1"/>
  <c r="T57" s="1"/>
  <c r="L57"/>
  <c r="M57" s="1"/>
  <c r="N57" s="1"/>
  <c r="OI32"/>
  <c r="OE32"/>
  <c r="NX32"/>
  <c r="NZ32" s="1"/>
  <c r="OA32" s="1"/>
  <c r="NW32"/>
  <c r="NM32"/>
  <c r="NO32" s="1"/>
  <c r="NP32" s="1"/>
  <c r="NL32"/>
  <c r="NB32"/>
  <c r="NA32"/>
  <c r="MQ32"/>
  <c r="MP32"/>
  <c r="MF32"/>
  <c r="ME32"/>
  <c r="LU32"/>
  <c r="LT32"/>
  <c r="LJ32"/>
  <c r="LK32" s="1"/>
  <c r="LI32"/>
  <c r="KY32"/>
  <c r="LA32" s="1"/>
  <c r="LB32" s="1"/>
  <c r="KX32"/>
  <c r="KN32"/>
  <c r="KO32" s="1"/>
  <c r="KM32"/>
  <c r="KB32"/>
  <c r="JX32"/>
  <c r="JQ32"/>
  <c r="JP32"/>
  <c r="JF32"/>
  <c r="JE32"/>
  <c r="IU32"/>
  <c r="IT32"/>
  <c r="IJ32"/>
  <c r="II32"/>
  <c r="HY32"/>
  <c r="HX32"/>
  <c r="HN32"/>
  <c r="HM32"/>
  <c r="HC32"/>
  <c r="HB32"/>
  <c r="GR32"/>
  <c r="GQ32"/>
  <c r="GG32"/>
  <c r="GF32"/>
  <c r="FU32"/>
  <c r="FQ32"/>
  <c r="FL32"/>
  <c r="FM32" s="1"/>
  <c r="EY32"/>
  <c r="EX32"/>
  <c r="EN32"/>
  <c r="EM32"/>
  <c r="EC32"/>
  <c r="EB32"/>
  <c r="DR32"/>
  <c r="DQ32"/>
  <c r="DG32"/>
  <c r="DF32"/>
  <c r="CV32"/>
  <c r="CU32"/>
  <c r="CK32"/>
  <c r="CJ32"/>
  <c r="CC32"/>
  <c r="BY32"/>
  <c r="BR32"/>
  <c r="BQ32"/>
  <c r="BG32"/>
  <c r="BF32"/>
  <c r="AV32"/>
  <c r="AU32"/>
  <c r="AK32"/>
  <c r="AJ32"/>
  <c r="Z32"/>
  <c r="Y32"/>
  <c r="R32"/>
  <c r="S32" s="1"/>
  <c r="L32"/>
  <c r="M32" s="1"/>
  <c r="L64" i="58"/>
  <c r="M64" s="1"/>
  <c r="R64"/>
  <c r="S64" s="1"/>
  <c r="Y64"/>
  <c r="Z64"/>
  <c r="AB64" s="1"/>
  <c r="AC64" s="1"/>
  <c r="AJ64"/>
  <c r="AK64"/>
  <c r="AM64" s="1"/>
  <c r="AN64" s="1"/>
  <c r="AU64"/>
  <c r="AV64"/>
  <c r="AX64" s="1"/>
  <c r="AY64" s="1"/>
  <c r="BF64"/>
  <c r="BG64"/>
  <c r="BI64" s="1"/>
  <c r="BJ64" s="1"/>
  <c r="BQ64"/>
  <c r="BR64"/>
  <c r="BT64" s="1"/>
  <c r="BU64" s="1"/>
  <c r="BY64"/>
  <c r="CC64"/>
  <c r="CJ64"/>
  <c r="CK64"/>
  <c r="CM64" s="1"/>
  <c r="CN64" s="1"/>
  <c r="CU64"/>
  <c r="CV64"/>
  <c r="CX64" s="1"/>
  <c r="CY64" s="1"/>
  <c r="DF64"/>
  <c r="DG64"/>
  <c r="DI64" s="1"/>
  <c r="DJ64" s="1"/>
  <c r="DQ64"/>
  <c r="DR64"/>
  <c r="DT64" s="1"/>
  <c r="DU64" s="1"/>
  <c r="EB64"/>
  <c r="EC64"/>
  <c r="EE64" s="1"/>
  <c r="EF64" s="1"/>
  <c r="EM64"/>
  <c r="EN64"/>
  <c r="EP64" s="1"/>
  <c r="EQ64" s="1"/>
  <c r="EX64"/>
  <c r="EY64"/>
  <c r="FA64" s="1"/>
  <c r="FB64" s="1"/>
  <c r="FL64"/>
  <c r="FM64" s="1"/>
  <c r="FQ64"/>
  <c r="FU64"/>
  <c r="GF64"/>
  <c r="GG64"/>
  <c r="GI64" s="1"/>
  <c r="GJ64" s="1"/>
  <c r="GQ64"/>
  <c r="GR64"/>
  <c r="GT64" s="1"/>
  <c r="GU64" s="1"/>
  <c r="HB64"/>
  <c r="HC64"/>
  <c r="HE64" s="1"/>
  <c r="HF64" s="1"/>
  <c r="HM64"/>
  <c r="HN64"/>
  <c r="HP64" s="1"/>
  <c r="HQ64" s="1"/>
  <c r="HX64"/>
  <c r="HY64"/>
  <c r="IA64" s="1"/>
  <c r="IB64" s="1"/>
  <c r="II64"/>
  <c r="IJ64"/>
  <c r="IL64" s="1"/>
  <c r="IM64" s="1"/>
  <c r="IT64"/>
  <c r="IU64"/>
  <c r="IW64" s="1"/>
  <c r="IX64" s="1"/>
  <c r="JE64"/>
  <c r="JF64"/>
  <c r="JH64" s="1"/>
  <c r="JI64" s="1"/>
  <c r="JP64"/>
  <c r="JQ64"/>
  <c r="JS64" s="1"/>
  <c r="JT64" s="1"/>
  <c r="JX64"/>
  <c r="KB64"/>
  <c r="KM64"/>
  <c r="KN64"/>
  <c r="KO64" s="1"/>
  <c r="KX64"/>
  <c r="KY64"/>
  <c r="LA64" s="1"/>
  <c r="LB64" s="1"/>
  <c r="LI64"/>
  <c r="LJ64"/>
  <c r="LL64" s="1"/>
  <c r="LM64" s="1"/>
  <c r="LT64"/>
  <c r="LU64"/>
  <c r="LW64" s="1"/>
  <c r="LX64" s="1"/>
  <c r="ME64"/>
  <c r="MF64"/>
  <c r="MH64" s="1"/>
  <c r="MI64" s="1"/>
  <c r="MP64"/>
  <c r="MQ64"/>
  <c r="MS64" s="1"/>
  <c r="MT64" s="1"/>
  <c r="NA64"/>
  <c r="NB64"/>
  <c r="ND64" s="1"/>
  <c r="NE64" s="1"/>
  <c r="NL64"/>
  <c r="NM64"/>
  <c r="NO64" s="1"/>
  <c r="NP64" s="1"/>
  <c r="NW64"/>
  <c r="NX64"/>
  <c r="NZ64" s="1"/>
  <c r="OA64" s="1"/>
  <c r="OE64"/>
  <c r="OI64"/>
  <c r="L29"/>
  <c r="M29" s="1"/>
  <c r="R29"/>
  <c r="S29" s="1"/>
  <c r="Y29"/>
  <c r="Z29"/>
  <c r="AJ29"/>
  <c r="AK29"/>
  <c r="AU29"/>
  <c r="AV29"/>
  <c r="BF29"/>
  <c r="BG29"/>
  <c r="BQ29"/>
  <c r="BR29"/>
  <c r="BY29"/>
  <c r="CC29"/>
  <c r="CJ29"/>
  <c r="CK29"/>
  <c r="CU29"/>
  <c r="CV29"/>
  <c r="DF29"/>
  <c r="DG29"/>
  <c r="DQ29"/>
  <c r="DR29"/>
  <c r="EB29"/>
  <c r="EC29"/>
  <c r="EM29"/>
  <c r="EN29"/>
  <c r="EX29"/>
  <c r="EY29"/>
  <c r="FL29"/>
  <c r="FM29" s="1"/>
  <c r="FQ29"/>
  <c r="FU29"/>
  <c r="GF29"/>
  <c r="GG29"/>
  <c r="GQ29"/>
  <c r="GR29"/>
  <c r="HB29"/>
  <c r="HC29"/>
  <c r="HM29"/>
  <c r="HN29"/>
  <c r="HX29"/>
  <c r="HY29"/>
  <c r="II29"/>
  <c r="IJ29"/>
  <c r="IT29"/>
  <c r="IU29"/>
  <c r="JE29"/>
  <c r="JF29"/>
  <c r="JP29"/>
  <c r="JQ29"/>
  <c r="JX29"/>
  <c r="KB29"/>
  <c r="KM29"/>
  <c r="KN29"/>
  <c r="KP29" s="1"/>
  <c r="KQ29" s="1"/>
  <c r="KX29"/>
  <c r="KY29"/>
  <c r="LA29" s="1"/>
  <c r="LB29" s="1"/>
  <c r="LI29"/>
  <c r="LJ29"/>
  <c r="LL29" s="1"/>
  <c r="LM29" s="1"/>
  <c r="LT29"/>
  <c r="LU29"/>
  <c r="ME29"/>
  <c r="MF29"/>
  <c r="MP29"/>
  <c r="MQ29"/>
  <c r="NA29"/>
  <c r="NB29"/>
  <c r="NL29"/>
  <c r="NM29"/>
  <c r="NO29" s="1"/>
  <c r="NP29" s="1"/>
  <c r="NW29"/>
  <c r="NX29"/>
  <c r="NZ29" s="1"/>
  <c r="OA29" s="1"/>
  <c r="OE29"/>
  <c r="OI29"/>
  <c r="OI56" i="53"/>
  <c r="OE56"/>
  <c r="NX56"/>
  <c r="NY56" s="1"/>
  <c r="NW56"/>
  <c r="NM56"/>
  <c r="NO56" s="1"/>
  <c r="NP56" s="1"/>
  <c r="NQ56" s="1"/>
  <c r="NL56"/>
  <c r="NB56"/>
  <c r="ND56" s="1"/>
  <c r="NE56" s="1"/>
  <c r="NF56" s="1"/>
  <c r="NA56"/>
  <c r="MQ56"/>
  <c r="MS56" s="1"/>
  <c r="MT56" s="1"/>
  <c r="MU56" s="1"/>
  <c r="MP56"/>
  <c r="MF56"/>
  <c r="MH56" s="1"/>
  <c r="MI56" s="1"/>
  <c r="MJ56" s="1"/>
  <c r="ME56"/>
  <c r="LU56"/>
  <c r="LW56" s="1"/>
  <c r="LX56" s="1"/>
  <c r="LY56" s="1"/>
  <c r="LT56"/>
  <c r="LJ56"/>
  <c r="LK56" s="1"/>
  <c r="LI56"/>
  <c r="KY56"/>
  <c r="LA56" s="1"/>
  <c r="LB56" s="1"/>
  <c r="LC56" s="1"/>
  <c r="KX56"/>
  <c r="KN56"/>
  <c r="KO56" s="1"/>
  <c r="KM56"/>
  <c r="KB56"/>
  <c r="JX56"/>
  <c r="JS56"/>
  <c r="JT56" s="1"/>
  <c r="JU56" s="1"/>
  <c r="JF56"/>
  <c r="JH56" s="1"/>
  <c r="JI56" s="1"/>
  <c r="JJ56" s="1"/>
  <c r="JE56"/>
  <c r="IU56"/>
  <c r="IW56" s="1"/>
  <c r="IX56" s="1"/>
  <c r="IY56" s="1"/>
  <c r="IT56"/>
  <c r="IJ56"/>
  <c r="IL56" s="1"/>
  <c r="IM56" s="1"/>
  <c r="IN56" s="1"/>
  <c r="II56"/>
  <c r="HY56"/>
  <c r="IA56" s="1"/>
  <c r="IB56" s="1"/>
  <c r="IC56" s="1"/>
  <c r="HX56"/>
  <c r="HN56"/>
  <c r="HP56" s="1"/>
  <c r="HQ56" s="1"/>
  <c r="HR56" s="1"/>
  <c r="HM56"/>
  <c r="HC56"/>
  <c r="HE56" s="1"/>
  <c r="HF56" s="1"/>
  <c r="HG56" s="1"/>
  <c r="HB56"/>
  <c r="GR56"/>
  <c r="GT56" s="1"/>
  <c r="GU56" s="1"/>
  <c r="GV56" s="1"/>
  <c r="GQ56"/>
  <c r="GG56"/>
  <c r="GI56" s="1"/>
  <c r="GJ56" s="1"/>
  <c r="GF56"/>
  <c r="FU56"/>
  <c r="FQ56"/>
  <c r="FJ56"/>
  <c r="FL56" s="1"/>
  <c r="FM56" s="1"/>
  <c r="FN56" s="1"/>
  <c r="FI56"/>
  <c r="EY56"/>
  <c r="FA56" s="1"/>
  <c r="FB56" s="1"/>
  <c r="FC56" s="1"/>
  <c r="EX56"/>
  <c r="EN56"/>
  <c r="EP56" s="1"/>
  <c r="EQ56" s="1"/>
  <c r="ER56" s="1"/>
  <c r="EM56"/>
  <c r="EC56"/>
  <c r="EE56" s="1"/>
  <c r="EF56" s="1"/>
  <c r="EG56" s="1"/>
  <c r="EB56"/>
  <c r="DR56"/>
  <c r="DT56" s="1"/>
  <c r="DU56" s="1"/>
  <c r="DV56" s="1"/>
  <c r="DQ56"/>
  <c r="DI56"/>
  <c r="DJ56" s="1"/>
  <c r="DK56" s="1"/>
  <c r="CV56"/>
  <c r="CX56" s="1"/>
  <c r="CY56" s="1"/>
  <c r="CZ56" s="1"/>
  <c r="CU56"/>
  <c r="CK56"/>
  <c r="CM56" s="1"/>
  <c r="CN56" s="1"/>
  <c r="CO56" s="1"/>
  <c r="CJ56"/>
  <c r="CC56"/>
  <c r="BY56"/>
  <c r="BT56"/>
  <c r="BU56" s="1"/>
  <c r="BV56" s="1"/>
  <c r="BG56"/>
  <c r="BI56" s="1"/>
  <c r="BJ56" s="1"/>
  <c r="BK56" s="1"/>
  <c r="BF56"/>
  <c r="AX56"/>
  <c r="AY56" s="1"/>
  <c r="AZ56" s="1"/>
  <c r="AM56"/>
  <c r="AN56" s="1"/>
  <c r="AO56" s="1"/>
  <c r="Z56"/>
  <c r="AB56" s="1"/>
  <c r="AC56" s="1"/>
  <c r="AD56" s="1"/>
  <c r="Y56"/>
  <c r="R56"/>
  <c r="S56" s="1"/>
  <c r="T56" s="1"/>
  <c r="L56"/>
  <c r="M56" s="1"/>
  <c r="N56" s="1"/>
  <c r="OI42"/>
  <c r="OE42"/>
  <c r="NX42"/>
  <c r="NZ42" s="1"/>
  <c r="OA42" s="1"/>
  <c r="NW42"/>
  <c r="NM42"/>
  <c r="NO42" s="1"/>
  <c r="NP42" s="1"/>
  <c r="NL42"/>
  <c r="NB42"/>
  <c r="NA42"/>
  <c r="MQ42"/>
  <c r="MP42"/>
  <c r="MF42"/>
  <c r="ME42"/>
  <c r="LU42"/>
  <c r="LT42"/>
  <c r="LJ42"/>
  <c r="LL42" s="1"/>
  <c r="LM42" s="1"/>
  <c r="LI42"/>
  <c r="KY42"/>
  <c r="KX42"/>
  <c r="KN42"/>
  <c r="KP42" s="1"/>
  <c r="KQ42" s="1"/>
  <c r="KM42"/>
  <c r="KB42"/>
  <c r="JX42"/>
  <c r="JS42"/>
  <c r="JT42" s="1"/>
  <c r="JF42"/>
  <c r="JE42"/>
  <c r="IU42"/>
  <c r="IT42"/>
  <c r="IJ42"/>
  <c r="II42"/>
  <c r="HY42"/>
  <c r="HX42"/>
  <c r="HN42"/>
  <c r="HM42"/>
  <c r="HC42"/>
  <c r="HB42"/>
  <c r="GR42"/>
  <c r="GQ42"/>
  <c r="GG42"/>
  <c r="GF42"/>
  <c r="FU42"/>
  <c r="FQ42"/>
  <c r="FJ42"/>
  <c r="FI42"/>
  <c r="EY42"/>
  <c r="EX42"/>
  <c r="EN42"/>
  <c r="EM42"/>
  <c r="EC42"/>
  <c r="EB42"/>
  <c r="DR42"/>
  <c r="DQ42"/>
  <c r="DG42"/>
  <c r="DF42"/>
  <c r="CV42"/>
  <c r="CU42"/>
  <c r="CK42"/>
  <c r="CJ42"/>
  <c r="CC42"/>
  <c r="BY42"/>
  <c r="BR42"/>
  <c r="BQ42"/>
  <c r="BG42"/>
  <c r="BF42"/>
  <c r="AV42"/>
  <c r="AU42"/>
  <c r="AK42"/>
  <c r="AJ42"/>
  <c r="Z42"/>
  <c r="Y42"/>
  <c r="R42"/>
  <c r="S42" s="1"/>
  <c r="L42"/>
  <c r="M42" s="1"/>
  <c r="OI41"/>
  <c r="OE41"/>
  <c r="NX41"/>
  <c r="NY41" s="1"/>
  <c r="NW41"/>
  <c r="NM41"/>
  <c r="NO41" s="1"/>
  <c r="NP41" s="1"/>
  <c r="NL41"/>
  <c r="NB41"/>
  <c r="NA41"/>
  <c r="MQ41"/>
  <c r="MP41"/>
  <c r="MF41"/>
  <c r="ME41"/>
  <c r="LU41"/>
  <c r="LT41"/>
  <c r="LJ41"/>
  <c r="LL41" s="1"/>
  <c r="LM41" s="1"/>
  <c r="LI41"/>
  <c r="KY41"/>
  <c r="LA41" s="1"/>
  <c r="LB41" s="1"/>
  <c r="KX41"/>
  <c r="KN41"/>
  <c r="KP41" s="1"/>
  <c r="KQ41" s="1"/>
  <c r="KM41"/>
  <c r="KB41"/>
  <c r="JX41"/>
  <c r="JS41"/>
  <c r="JT41" s="1"/>
  <c r="JF41"/>
  <c r="JE41"/>
  <c r="IU41"/>
  <c r="IT41"/>
  <c r="IJ41"/>
  <c r="II41"/>
  <c r="HY41"/>
  <c r="HX41"/>
  <c r="HN41"/>
  <c r="HM41"/>
  <c r="HC41"/>
  <c r="HB41"/>
  <c r="GR41"/>
  <c r="GQ41"/>
  <c r="GG41"/>
  <c r="GF41"/>
  <c r="FU41"/>
  <c r="FQ41"/>
  <c r="FJ41"/>
  <c r="FI41"/>
  <c r="EY41"/>
  <c r="EX41"/>
  <c r="EN41"/>
  <c r="EM41"/>
  <c r="EC41"/>
  <c r="EB41"/>
  <c r="DR41"/>
  <c r="DQ41"/>
  <c r="DG41"/>
  <c r="DF41"/>
  <c r="CV41"/>
  <c r="CU41"/>
  <c r="CK41"/>
  <c r="CJ41"/>
  <c r="CC41"/>
  <c r="BY41"/>
  <c r="BR41"/>
  <c r="BQ41"/>
  <c r="BG41"/>
  <c r="BF41"/>
  <c r="AV41"/>
  <c r="AU41"/>
  <c r="AK41"/>
  <c r="AJ41"/>
  <c r="Z41"/>
  <c r="Y41"/>
  <c r="R41"/>
  <c r="S41" s="1"/>
  <c r="L41"/>
  <c r="M41" s="1"/>
  <c r="OI57"/>
  <c r="OE57"/>
  <c r="NX57"/>
  <c r="NZ57" s="1"/>
  <c r="OA57" s="1"/>
  <c r="NW57"/>
  <c r="NM57"/>
  <c r="NO57" s="1"/>
  <c r="NP57" s="1"/>
  <c r="NL57"/>
  <c r="NB57"/>
  <c r="ND57" s="1"/>
  <c r="NE57" s="1"/>
  <c r="NA57"/>
  <c r="MQ57"/>
  <c r="MS57" s="1"/>
  <c r="MT57" s="1"/>
  <c r="MP57"/>
  <c r="MF57"/>
  <c r="MH57" s="1"/>
  <c r="MI57" s="1"/>
  <c r="ME57"/>
  <c r="LU57"/>
  <c r="LW57" s="1"/>
  <c r="LX57" s="1"/>
  <c r="LT57"/>
  <c r="LJ57"/>
  <c r="LL57" s="1"/>
  <c r="LM57" s="1"/>
  <c r="LI57"/>
  <c r="KY57"/>
  <c r="KZ57" s="1"/>
  <c r="KX57"/>
  <c r="KN57"/>
  <c r="KP57" s="1"/>
  <c r="KQ57" s="1"/>
  <c r="KM57"/>
  <c r="KB57"/>
  <c r="JX57"/>
  <c r="JS57"/>
  <c r="JT57" s="1"/>
  <c r="JF57"/>
  <c r="JH57" s="1"/>
  <c r="JI57" s="1"/>
  <c r="JE57"/>
  <c r="IU57"/>
  <c r="IW57" s="1"/>
  <c r="IX57" s="1"/>
  <c r="IT57"/>
  <c r="IJ57"/>
  <c r="IL57" s="1"/>
  <c r="IM57" s="1"/>
  <c r="II57"/>
  <c r="HY57"/>
  <c r="IA57" s="1"/>
  <c r="IB57" s="1"/>
  <c r="HX57"/>
  <c r="HN57"/>
  <c r="HP57" s="1"/>
  <c r="HQ57" s="1"/>
  <c r="HM57"/>
  <c r="HC57"/>
  <c r="HE57" s="1"/>
  <c r="HF57" s="1"/>
  <c r="HB57"/>
  <c r="GR57"/>
  <c r="GT57" s="1"/>
  <c r="GU57" s="1"/>
  <c r="GQ57"/>
  <c r="GG57"/>
  <c r="GI57" s="1"/>
  <c r="GJ57" s="1"/>
  <c r="GF57"/>
  <c r="FU57"/>
  <c r="FQ57"/>
  <c r="FJ57"/>
  <c r="FL57" s="1"/>
  <c r="FM57" s="1"/>
  <c r="FI57"/>
  <c r="EY57"/>
  <c r="FA57" s="1"/>
  <c r="FB57" s="1"/>
  <c r="EX57"/>
  <c r="EN57"/>
  <c r="EP57" s="1"/>
  <c r="EQ57" s="1"/>
  <c r="EM57"/>
  <c r="EC57"/>
  <c r="EE57" s="1"/>
  <c r="EF57" s="1"/>
  <c r="EB57"/>
  <c r="DR57"/>
  <c r="DT57" s="1"/>
  <c r="DU57" s="1"/>
  <c r="DQ57"/>
  <c r="DG57"/>
  <c r="DI57" s="1"/>
  <c r="DJ57" s="1"/>
  <c r="DF57"/>
  <c r="CV57"/>
  <c r="CX57" s="1"/>
  <c r="CY57" s="1"/>
  <c r="CU57"/>
  <c r="CK57"/>
  <c r="CM57" s="1"/>
  <c r="CN57" s="1"/>
  <c r="CJ57"/>
  <c r="CC57"/>
  <c r="BY57"/>
  <c r="BR57"/>
  <c r="BT57" s="1"/>
  <c r="BU57" s="1"/>
  <c r="BQ57"/>
  <c r="BG57"/>
  <c r="BI57" s="1"/>
  <c r="BJ57" s="1"/>
  <c r="BF57"/>
  <c r="AV57"/>
  <c r="AX57" s="1"/>
  <c r="AY57" s="1"/>
  <c r="AU57"/>
  <c r="AK57"/>
  <c r="AM57" s="1"/>
  <c r="AN57" s="1"/>
  <c r="AJ57"/>
  <c r="Z57"/>
  <c r="AB57" s="1"/>
  <c r="AC57" s="1"/>
  <c r="Y57"/>
  <c r="R57"/>
  <c r="S57" s="1"/>
  <c r="L57"/>
  <c r="M57" s="1"/>
  <c r="L26" i="58"/>
  <c r="M26" s="1"/>
  <c r="R26"/>
  <c r="S26" s="1"/>
  <c r="AM26"/>
  <c r="AN26" s="1"/>
  <c r="AX26"/>
  <c r="AY26" s="1"/>
  <c r="BF26"/>
  <c r="BG26"/>
  <c r="BT26"/>
  <c r="BU26" s="1"/>
  <c r="BY26"/>
  <c r="CC26"/>
  <c r="CM26"/>
  <c r="CN26" s="1"/>
  <c r="CX26"/>
  <c r="CY26" s="1"/>
  <c r="DI26"/>
  <c r="DJ26" s="1"/>
  <c r="DQ26"/>
  <c r="DR26"/>
  <c r="EE26"/>
  <c r="EF26" s="1"/>
  <c r="EP26"/>
  <c r="EQ26" s="1"/>
  <c r="FA26"/>
  <c r="FB26" s="1"/>
  <c r="FL26"/>
  <c r="FM26" s="1"/>
  <c r="FQ26"/>
  <c r="FU26"/>
  <c r="GF26"/>
  <c r="GG26"/>
  <c r="GT26"/>
  <c r="GU26" s="1"/>
  <c r="HE26"/>
  <c r="HF26" s="1"/>
  <c r="HP26"/>
  <c r="HQ26" s="1"/>
  <c r="IA26"/>
  <c r="IB26" s="1"/>
  <c r="II26"/>
  <c r="IJ26"/>
  <c r="IT26"/>
  <c r="IU26"/>
  <c r="JE26"/>
  <c r="JF26"/>
  <c r="JP26"/>
  <c r="JQ26"/>
  <c r="JX26"/>
  <c r="KB26"/>
  <c r="KM26"/>
  <c r="KN26"/>
  <c r="KP26" s="1"/>
  <c r="KQ26" s="1"/>
  <c r="LI26"/>
  <c r="LJ26"/>
  <c r="LK26" s="1"/>
  <c r="LW26"/>
  <c r="LX26" s="1"/>
  <c r="MH26"/>
  <c r="MI26" s="1"/>
  <c r="MS26"/>
  <c r="MT26" s="1"/>
  <c r="NA26"/>
  <c r="NB26"/>
  <c r="NZ26"/>
  <c r="OA26" s="1"/>
  <c r="OE26"/>
  <c r="OI26"/>
  <c r="L27"/>
  <c r="M27" s="1"/>
  <c r="R27"/>
  <c r="S27" s="1"/>
  <c r="AJ27"/>
  <c r="AK27"/>
  <c r="AU27"/>
  <c r="AV27"/>
  <c r="BF27"/>
  <c r="BG27"/>
  <c r="BQ27"/>
  <c r="BR27"/>
  <c r="BY27"/>
  <c r="CC27"/>
  <c r="CJ27"/>
  <c r="CK27"/>
  <c r="CU27"/>
  <c r="CV27"/>
  <c r="DF27"/>
  <c r="DG27"/>
  <c r="DQ27"/>
  <c r="DR27"/>
  <c r="EB27"/>
  <c r="EC27"/>
  <c r="EM27"/>
  <c r="EN27"/>
  <c r="EX27"/>
  <c r="EY27"/>
  <c r="FL27"/>
  <c r="FM27" s="1"/>
  <c r="FQ27"/>
  <c r="FU27"/>
  <c r="GF27"/>
  <c r="GG27"/>
  <c r="GQ27"/>
  <c r="GR27"/>
  <c r="HB27"/>
  <c r="HC27"/>
  <c r="HM27"/>
  <c r="HN27"/>
  <c r="HX27"/>
  <c r="HY27"/>
  <c r="II27"/>
  <c r="IJ27"/>
  <c r="IT27"/>
  <c r="IU27"/>
  <c r="JE27"/>
  <c r="JF27"/>
  <c r="JP27"/>
  <c r="JQ27"/>
  <c r="JX27"/>
  <c r="KB27"/>
  <c r="KM27"/>
  <c r="KN27"/>
  <c r="KX27"/>
  <c r="KY27"/>
  <c r="LA27" s="1"/>
  <c r="LB27" s="1"/>
  <c r="LI27"/>
  <c r="LJ27"/>
  <c r="LT27"/>
  <c r="LU27"/>
  <c r="ME27"/>
  <c r="MF27"/>
  <c r="MP27"/>
  <c r="MQ27"/>
  <c r="NA27"/>
  <c r="NB27"/>
  <c r="NL27"/>
  <c r="NM27"/>
  <c r="NO27" s="1"/>
  <c r="NP27" s="1"/>
  <c r="NW27"/>
  <c r="NX27"/>
  <c r="OE27"/>
  <c r="OI27"/>
  <c r="L62"/>
  <c r="M62" s="1"/>
  <c r="R62"/>
  <c r="S62" s="1"/>
  <c r="AJ62"/>
  <c r="AK62"/>
  <c r="AM62" s="1"/>
  <c r="AN62" s="1"/>
  <c r="AU62"/>
  <c r="AV62"/>
  <c r="AX62" s="1"/>
  <c r="AY62" s="1"/>
  <c r="BF62"/>
  <c r="BG62"/>
  <c r="BI62" s="1"/>
  <c r="BJ62" s="1"/>
  <c r="BQ62"/>
  <c r="BR62"/>
  <c r="BT62" s="1"/>
  <c r="BU62" s="1"/>
  <c r="BY62"/>
  <c r="CC62"/>
  <c r="CJ62"/>
  <c r="CK62"/>
  <c r="CM62" s="1"/>
  <c r="CN62" s="1"/>
  <c r="CU62"/>
  <c r="CV62"/>
  <c r="CX62" s="1"/>
  <c r="CY62" s="1"/>
  <c r="DF62"/>
  <c r="DG62"/>
  <c r="DI62" s="1"/>
  <c r="DJ62" s="1"/>
  <c r="DQ62"/>
  <c r="DR62"/>
  <c r="DT62" s="1"/>
  <c r="DU62" s="1"/>
  <c r="EB62"/>
  <c r="EC62"/>
  <c r="EE62" s="1"/>
  <c r="EF62" s="1"/>
  <c r="EM62"/>
  <c r="EN62"/>
  <c r="EP62" s="1"/>
  <c r="EQ62" s="1"/>
  <c r="EX62"/>
  <c r="EY62"/>
  <c r="FA62" s="1"/>
  <c r="FB62" s="1"/>
  <c r="FI62"/>
  <c r="FJ62"/>
  <c r="FL62" s="1"/>
  <c r="FM62" s="1"/>
  <c r="FQ62"/>
  <c r="FU62"/>
  <c r="GF62"/>
  <c r="GG62"/>
  <c r="GI62" s="1"/>
  <c r="GJ62" s="1"/>
  <c r="GQ62"/>
  <c r="GR62"/>
  <c r="GT62" s="1"/>
  <c r="GU62" s="1"/>
  <c r="HB62"/>
  <c r="HC62"/>
  <c r="HE62" s="1"/>
  <c r="HF62" s="1"/>
  <c r="HM62"/>
  <c r="HN62"/>
  <c r="HP62" s="1"/>
  <c r="HQ62" s="1"/>
  <c r="HX62"/>
  <c r="HY62"/>
  <c r="IA62" s="1"/>
  <c r="IB62" s="1"/>
  <c r="II62"/>
  <c r="IJ62"/>
  <c r="IL62" s="1"/>
  <c r="IM62" s="1"/>
  <c r="IT62"/>
  <c r="IU62"/>
  <c r="IW62" s="1"/>
  <c r="IX62" s="1"/>
  <c r="JE62"/>
  <c r="JF62"/>
  <c r="JH62" s="1"/>
  <c r="JI62" s="1"/>
  <c r="JP62"/>
  <c r="JQ62"/>
  <c r="JS62" s="1"/>
  <c r="JT62" s="1"/>
  <c r="JX62"/>
  <c r="KB62"/>
  <c r="KM62"/>
  <c r="KN62"/>
  <c r="KP62" s="1"/>
  <c r="KQ62" s="1"/>
  <c r="KX62"/>
  <c r="KY62"/>
  <c r="LI62"/>
  <c r="LJ62"/>
  <c r="LL62" s="1"/>
  <c r="LM62" s="1"/>
  <c r="LT62"/>
  <c r="LU62"/>
  <c r="LW62" s="1"/>
  <c r="LX62" s="1"/>
  <c r="ME62"/>
  <c r="MF62"/>
  <c r="MH62" s="1"/>
  <c r="MI62" s="1"/>
  <c r="MP62"/>
  <c r="MQ62"/>
  <c r="MS62" s="1"/>
  <c r="MT62" s="1"/>
  <c r="NA62"/>
  <c r="NB62"/>
  <c r="ND62" s="1"/>
  <c r="NE62" s="1"/>
  <c r="NL62"/>
  <c r="NM62"/>
  <c r="NW62"/>
  <c r="NX62"/>
  <c r="NY62" s="1"/>
  <c r="OE62"/>
  <c r="OI62"/>
  <c r="L63"/>
  <c r="M63" s="1"/>
  <c r="R63"/>
  <c r="S63" s="1"/>
  <c r="AJ63"/>
  <c r="AK63"/>
  <c r="AM63" s="1"/>
  <c r="AN63" s="1"/>
  <c r="AU63"/>
  <c r="AV63"/>
  <c r="AX63" s="1"/>
  <c r="AY63" s="1"/>
  <c r="BF63"/>
  <c r="BG63"/>
  <c r="BI63" s="1"/>
  <c r="BJ63" s="1"/>
  <c r="BQ63"/>
  <c r="BR63"/>
  <c r="BT63" s="1"/>
  <c r="BU63" s="1"/>
  <c r="BY63"/>
  <c r="CC63"/>
  <c r="CJ63"/>
  <c r="CK63"/>
  <c r="CM63" s="1"/>
  <c r="CN63" s="1"/>
  <c r="CU63"/>
  <c r="CV63"/>
  <c r="CX63" s="1"/>
  <c r="CY63" s="1"/>
  <c r="DF63"/>
  <c r="DG63"/>
  <c r="DI63" s="1"/>
  <c r="DJ63" s="1"/>
  <c r="DQ63"/>
  <c r="DR63"/>
  <c r="DT63" s="1"/>
  <c r="DU63" s="1"/>
  <c r="EB63"/>
  <c r="EC63"/>
  <c r="EE63" s="1"/>
  <c r="EF63" s="1"/>
  <c r="EM63"/>
  <c r="EN63"/>
  <c r="EP63" s="1"/>
  <c r="EQ63" s="1"/>
  <c r="EX63"/>
  <c r="EY63"/>
  <c r="FA63" s="1"/>
  <c r="FB63" s="1"/>
  <c r="FL63"/>
  <c r="FM63" s="1"/>
  <c r="FQ63"/>
  <c r="FU63"/>
  <c r="GF63"/>
  <c r="GG63"/>
  <c r="GI63" s="1"/>
  <c r="GJ63" s="1"/>
  <c r="GQ63"/>
  <c r="GR63"/>
  <c r="GT63" s="1"/>
  <c r="GU63" s="1"/>
  <c r="HB63"/>
  <c r="HC63"/>
  <c r="HE63" s="1"/>
  <c r="HF63" s="1"/>
  <c r="HM63"/>
  <c r="HN63"/>
  <c r="HP63" s="1"/>
  <c r="HQ63" s="1"/>
  <c r="HX63"/>
  <c r="HY63"/>
  <c r="IA63" s="1"/>
  <c r="IB63" s="1"/>
  <c r="II63"/>
  <c r="IJ63"/>
  <c r="IL63" s="1"/>
  <c r="IM63" s="1"/>
  <c r="IT63"/>
  <c r="IU63"/>
  <c r="IW63" s="1"/>
  <c r="IX63" s="1"/>
  <c r="JE63"/>
  <c r="JF63"/>
  <c r="JH63" s="1"/>
  <c r="JI63" s="1"/>
  <c r="JP63"/>
  <c r="JQ63"/>
  <c r="JS63" s="1"/>
  <c r="JT63" s="1"/>
  <c r="JX63"/>
  <c r="KB63"/>
  <c r="KM63"/>
  <c r="KN63"/>
  <c r="KP63" s="1"/>
  <c r="KQ63" s="1"/>
  <c r="KX63"/>
  <c r="KY63"/>
  <c r="LA63" s="1"/>
  <c r="LB63" s="1"/>
  <c r="LI63"/>
  <c r="LJ63"/>
  <c r="LL63" s="1"/>
  <c r="LM63" s="1"/>
  <c r="LT63"/>
  <c r="LU63"/>
  <c r="LW63" s="1"/>
  <c r="LX63" s="1"/>
  <c r="ME63"/>
  <c r="MF63"/>
  <c r="MH63" s="1"/>
  <c r="MI63" s="1"/>
  <c r="MP63"/>
  <c r="MQ63"/>
  <c r="MS63" s="1"/>
  <c r="MT63" s="1"/>
  <c r="NA63"/>
  <c r="NB63"/>
  <c r="ND63" s="1"/>
  <c r="NE63" s="1"/>
  <c r="NL63"/>
  <c r="NM63"/>
  <c r="NO63" s="1"/>
  <c r="NP63" s="1"/>
  <c r="NW63"/>
  <c r="NX63"/>
  <c r="NZ63" s="1"/>
  <c r="OA63" s="1"/>
  <c r="OE63"/>
  <c r="OI63"/>
  <c r="L65"/>
  <c r="M65" s="1"/>
  <c r="R65"/>
  <c r="S65" s="1"/>
  <c r="AB65"/>
  <c r="AC65" s="1"/>
  <c r="AM65"/>
  <c r="AN65" s="1"/>
  <c r="AX65"/>
  <c r="AY65" s="1"/>
  <c r="BF65"/>
  <c r="BG65"/>
  <c r="BI65" s="1"/>
  <c r="BJ65" s="1"/>
  <c r="BT65"/>
  <c r="BU65" s="1"/>
  <c r="BY65"/>
  <c r="CC65"/>
  <c r="CJ65"/>
  <c r="CK65"/>
  <c r="CM65" s="1"/>
  <c r="CN65" s="1"/>
  <c r="CX65"/>
  <c r="CY65" s="1"/>
  <c r="DI65"/>
  <c r="DJ65" s="1"/>
  <c r="DT65"/>
  <c r="DU65" s="1"/>
  <c r="EB65"/>
  <c r="EC65"/>
  <c r="EE65" s="1"/>
  <c r="EF65" s="1"/>
  <c r="EP65"/>
  <c r="EQ65" s="1"/>
  <c r="FA65"/>
  <c r="FB65" s="1"/>
  <c r="FL65"/>
  <c r="FM65" s="1"/>
  <c r="FQ65"/>
  <c r="FU65"/>
  <c r="GF65"/>
  <c r="GG65"/>
  <c r="GI65" s="1"/>
  <c r="GJ65" s="1"/>
  <c r="GT65"/>
  <c r="GU65" s="1"/>
  <c r="HE65"/>
  <c r="HF65" s="1"/>
  <c r="HM65"/>
  <c r="HN65"/>
  <c r="HP65" s="1"/>
  <c r="HQ65" s="1"/>
  <c r="IA65"/>
  <c r="IB65" s="1"/>
  <c r="IL65"/>
  <c r="IM65" s="1"/>
  <c r="IW65"/>
  <c r="IX65" s="1"/>
  <c r="JE65"/>
  <c r="JF65"/>
  <c r="JH65" s="1"/>
  <c r="JI65" s="1"/>
  <c r="JS65"/>
  <c r="JT65" s="1"/>
  <c r="JX65"/>
  <c r="KB65"/>
  <c r="KP65"/>
  <c r="KQ65" s="1"/>
  <c r="KX65"/>
  <c r="KY65"/>
  <c r="LA65" s="1"/>
  <c r="LB65" s="1"/>
  <c r="LI65"/>
  <c r="LJ65"/>
  <c r="LL65" s="1"/>
  <c r="LM65" s="1"/>
  <c r="LW65"/>
  <c r="LX65" s="1"/>
  <c r="ME65"/>
  <c r="MF65"/>
  <c r="MH65" s="1"/>
  <c r="MI65" s="1"/>
  <c r="MS65"/>
  <c r="MT65" s="1"/>
  <c r="NA65"/>
  <c r="NB65"/>
  <c r="ND65" s="1"/>
  <c r="NE65" s="1"/>
  <c r="NO65"/>
  <c r="NP65" s="1"/>
  <c r="NW65"/>
  <c r="NX65"/>
  <c r="NY65" s="1"/>
  <c r="OE65"/>
  <c r="OI65"/>
  <c r="L28"/>
  <c r="M28" s="1"/>
  <c r="R28"/>
  <c r="S28" s="1"/>
  <c r="Y28"/>
  <c r="Z28"/>
  <c r="AJ28"/>
  <c r="AK28"/>
  <c r="AU28"/>
  <c r="AV28"/>
  <c r="BF28"/>
  <c r="BG28"/>
  <c r="BQ28"/>
  <c r="BR28"/>
  <c r="BY28"/>
  <c r="CC28"/>
  <c r="CJ28"/>
  <c r="CK28"/>
  <c r="CU28"/>
  <c r="CV28"/>
  <c r="DF28"/>
  <c r="DG28"/>
  <c r="DQ28"/>
  <c r="DR28"/>
  <c r="EB28"/>
  <c r="EC28"/>
  <c r="EM28"/>
  <c r="EN28"/>
  <c r="EX28"/>
  <c r="EY28"/>
  <c r="FL28"/>
  <c r="FM28" s="1"/>
  <c r="FQ28"/>
  <c r="FU28"/>
  <c r="GF28"/>
  <c r="GG28"/>
  <c r="GQ28"/>
  <c r="GR28"/>
  <c r="HB28"/>
  <c r="HC28"/>
  <c r="HM28"/>
  <c r="HN28"/>
  <c r="HX28"/>
  <c r="HY28"/>
  <c r="II28"/>
  <c r="IJ28"/>
  <c r="IT28"/>
  <c r="IU28"/>
  <c r="JE28"/>
  <c r="JF28"/>
  <c r="JP28"/>
  <c r="JQ28"/>
  <c r="JX28"/>
  <c r="KB28"/>
  <c r="KM28"/>
  <c r="KN28"/>
  <c r="KP28" s="1"/>
  <c r="KQ28" s="1"/>
  <c r="KX28"/>
  <c r="KY28"/>
  <c r="KZ28" s="1"/>
  <c r="LI28"/>
  <c r="LJ28"/>
  <c r="LL28" s="1"/>
  <c r="LM28" s="1"/>
  <c r="LT28"/>
  <c r="LU28"/>
  <c r="ME28"/>
  <c r="MF28"/>
  <c r="MP28"/>
  <c r="MQ28"/>
  <c r="NA28"/>
  <c r="NB28"/>
  <c r="NL28"/>
  <c r="NM28"/>
  <c r="NO28" s="1"/>
  <c r="NP28" s="1"/>
  <c r="NW28"/>
  <c r="NX28"/>
  <c r="NZ28" s="1"/>
  <c r="OA28" s="1"/>
  <c r="OE28"/>
  <c r="OI28"/>
  <c r="OI3"/>
  <c r="OI4"/>
  <c r="OI5"/>
  <c r="OI6"/>
  <c r="OI7"/>
  <c r="OI8"/>
  <c r="OI9"/>
  <c r="OI10"/>
  <c r="OI11"/>
  <c r="OI12"/>
  <c r="OI13"/>
  <c r="OI14"/>
  <c r="OI15"/>
  <c r="OI16"/>
  <c r="OI17"/>
  <c r="OI18"/>
  <c r="OI19"/>
  <c r="OI38"/>
  <c r="OI61"/>
  <c r="OI20"/>
  <c r="OI21"/>
  <c r="OI22"/>
  <c r="OI23"/>
  <c r="OI24"/>
  <c r="OI25"/>
  <c r="OI2"/>
  <c r="OI3" i="57"/>
  <c r="OI4"/>
  <c r="OI5"/>
  <c r="OI6"/>
  <c r="OI7"/>
  <c r="OI8"/>
  <c r="OI9"/>
  <c r="OI10"/>
  <c r="OI58"/>
  <c r="OI11"/>
  <c r="OI12"/>
  <c r="OI13"/>
  <c r="OI14"/>
  <c r="OI15"/>
  <c r="OI16"/>
  <c r="OI40"/>
  <c r="OI17"/>
  <c r="OI18"/>
  <c r="OI39"/>
  <c r="OI19"/>
  <c r="OI43"/>
  <c r="OI20"/>
  <c r="OI21"/>
  <c r="OI22"/>
  <c r="OI23"/>
  <c r="OI24"/>
  <c r="OI25"/>
  <c r="OI26"/>
  <c r="OI59"/>
  <c r="OI27"/>
  <c r="OI28"/>
  <c r="OI41"/>
  <c r="OI42"/>
  <c r="OI29"/>
  <c r="OI30"/>
  <c r="OI38"/>
  <c r="OI31"/>
  <c r="OI2"/>
  <c r="OI2" i="56"/>
  <c r="OI3"/>
  <c r="OI4"/>
  <c r="OI5"/>
  <c r="OI6"/>
  <c r="OI7"/>
  <c r="OI8"/>
  <c r="OI9"/>
  <c r="OI10"/>
  <c r="OI11"/>
  <c r="OI12"/>
  <c r="OI13"/>
  <c r="OI14"/>
  <c r="OI43"/>
  <c r="OI42"/>
  <c r="OI15"/>
  <c r="OI16"/>
  <c r="OI17"/>
  <c r="OI18"/>
  <c r="OI19"/>
  <c r="OI20"/>
  <c r="OI21"/>
  <c r="OI22"/>
  <c r="OI23"/>
  <c r="OI24"/>
  <c r="OI25"/>
  <c r="OI26"/>
  <c r="OI27"/>
  <c r="OI28"/>
  <c r="OI29"/>
  <c r="OI30"/>
  <c r="OI31"/>
  <c r="OI32"/>
  <c r="OI44"/>
  <c r="OI33"/>
  <c r="OI34"/>
  <c r="OI55"/>
  <c r="OI3" i="55"/>
  <c r="OI4"/>
  <c r="OI5"/>
  <c r="OI6"/>
  <c r="OI7"/>
  <c r="OI8"/>
  <c r="OI9"/>
  <c r="OI10"/>
  <c r="OI55"/>
  <c r="OI11"/>
  <c r="OI12"/>
  <c r="OI13"/>
  <c r="OI14"/>
  <c r="OI15"/>
  <c r="OI16"/>
  <c r="OI17"/>
  <c r="OI18"/>
  <c r="OI19"/>
  <c r="OI20"/>
  <c r="OI21"/>
  <c r="OI22"/>
  <c r="OI23"/>
  <c r="OI24"/>
  <c r="OI25"/>
  <c r="OI26"/>
  <c r="OI38"/>
  <c r="OI27"/>
  <c r="OI28"/>
  <c r="OI29"/>
  <c r="OI30"/>
  <c r="OI31"/>
  <c r="OI2"/>
  <c r="OI3" i="54"/>
  <c r="OI4"/>
  <c r="OI5"/>
  <c r="OI6"/>
  <c r="OI7"/>
  <c r="OI8"/>
  <c r="OI41"/>
  <c r="OI9"/>
  <c r="OI10"/>
  <c r="OI11"/>
  <c r="OI37"/>
  <c r="OI12"/>
  <c r="OI13"/>
  <c r="OI54"/>
  <c r="OI56"/>
  <c r="OI14"/>
  <c r="OI42"/>
  <c r="OI40"/>
  <c r="OI15"/>
  <c r="OI16"/>
  <c r="OI38"/>
  <c r="OI17"/>
  <c r="OI18"/>
  <c r="OI19"/>
  <c r="OI20"/>
  <c r="OI39"/>
  <c r="OI21"/>
  <c r="OI22"/>
  <c r="OI23"/>
  <c r="OI24"/>
  <c r="OI25"/>
  <c r="OI26"/>
  <c r="OI27"/>
  <c r="OI28"/>
  <c r="OI55"/>
  <c r="OI29"/>
  <c r="OI43"/>
  <c r="OI30"/>
  <c r="OI31"/>
  <c r="OI32"/>
  <c r="OI2"/>
  <c r="OI3" i="53"/>
  <c r="OI4"/>
  <c r="OI5"/>
  <c r="OI6"/>
  <c r="OI7"/>
  <c r="OI8"/>
  <c r="OI9"/>
  <c r="OI10"/>
  <c r="OI11"/>
  <c r="OI12"/>
  <c r="OI13"/>
  <c r="OI14"/>
  <c r="OI15"/>
  <c r="OI16"/>
  <c r="OI17"/>
  <c r="OI18"/>
  <c r="OI19"/>
  <c r="OI20"/>
  <c r="OI21"/>
  <c r="OI22"/>
  <c r="OI23"/>
  <c r="OI24"/>
  <c r="OI25"/>
  <c r="OI26"/>
  <c r="OI27"/>
  <c r="OI28"/>
  <c r="OI29"/>
  <c r="OI30"/>
  <c r="OI31"/>
  <c r="OI32"/>
  <c r="OI33"/>
  <c r="OI34"/>
  <c r="OI35"/>
  <c r="OI36"/>
  <c r="OI37"/>
  <c r="OI38"/>
  <c r="OI39"/>
  <c r="OI40"/>
  <c r="OI2"/>
  <c r="OE32" i="54"/>
  <c r="NX32"/>
  <c r="NY32" s="1"/>
  <c r="NW32"/>
  <c r="NM32"/>
  <c r="NN32" s="1"/>
  <c r="NL32"/>
  <c r="NB32"/>
  <c r="NA32"/>
  <c r="MQ32"/>
  <c r="MP32"/>
  <c r="MF32"/>
  <c r="ME32"/>
  <c r="LW32"/>
  <c r="LX32" s="1"/>
  <c r="LT32"/>
  <c r="LJ32"/>
  <c r="LK32" s="1"/>
  <c r="LI32"/>
  <c r="KY32"/>
  <c r="LA32" s="1"/>
  <c r="LB32" s="1"/>
  <c r="KX32"/>
  <c r="KN32"/>
  <c r="KO32" s="1"/>
  <c r="KM32"/>
  <c r="KB32"/>
  <c r="JX32"/>
  <c r="JQ32"/>
  <c r="JP32"/>
  <c r="JF32"/>
  <c r="JE32"/>
  <c r="IU32"/>
  <c r="IT32"/>
  <c r="IJ32"/>
  <c r="II32"/>
  <c r="HY32"/>
  <c r="HX32"/>
  <c r="HN32"/>
  <c r="HM32"/>
  <c r="HC32"/>
  <c r="HB32"/>
  <c r="GR32"/>
  <c r="GQ32"/>
  <c r="GG32"/>
  <c r="GF32"/>
  <c r="FU32"/>
  <c r="FQ32"/>
  <c r="FJ32"/>
  <c r="FI32"/>
  <c r="EY32"/>
  <c r="EX32"/>
  <c r="EN32"/>
  <c r="EM32"/>
  <c r="EC32"/>
  <c r="EB32"/>
  <c r="DR32"/>
  <c r="DQ32"/>
  <c r="DG32"/>
  <c r="DF32"/>
  <c r="CV32"/>
  <c r="CU32"/>
  <c r="CK32"/>
  <c r="CJ32"/>
  <c r="CC32"/>
  <c r="BY32"/>
  <c r="BT32"/>
  <c r="BU32" s="1"/>
  <c r="BG32"/>
  <c r="BF32"/>
  <c r="AX32"/>
  <c r="AY32" s="1"/>
  <c r="AK32"/>
  <c r="AJ32"/>
  <c r="AB32"/>
  <c r="AC32" s="1"/>
  <c r="R32"/>
  <c r="S32" s="1"/>
  <c r="L32"/>
  <c r="M32" s="1"/>
  <c r="OE31"/>
  <c r="NX31"/>
  <c r="NY31" s="1"/>
  <c r="NW31"/>
  <c r="NM31"/>
  <c r="NO31" s="1"/>
  <c r="NP31" s="1"/>
  <c r="NL31"/>
  <c r="NB31"/>
  <c r="NA31"/>
  <c r="MQ31"/>
  <c r="MP31"/>
  <c r="MF31"/>
  <c r="ME31"/>
  <c r="LW31"/>
  <c r="LX31" s="1"/>
  <c r="LT31"/>
  <c r="LJ31"/>
  <c r="LK31" s="1"/>
  <c r="LI31"/>
  <c r="KY31"/>
  <c r="KZ31" s="1"/>
  <c r="KX31"/>
  <c r="KN31"/>
  <c r="KO31" s="1"/>
  <c r="KM31"/>
  <c r="KB31"/>
  <c r="JX31"/>
  <c r="JQ31"/>
  <c r="JP31"/>
  <c r="JF31"/>
  <c r="JE31"/>
  <c r="IU31"/>
  <c r="IT31"/>
  <c r="IJ31"/>
  <c r="II31"/>
  <c r="HY31"/>
  <c r="HX31"/>
  <c r="HN31"/>
  <c r="HM31"/>
  <c r="HC31"/>
  <c r="HB31"/>
  <c r="GR31"/>
  <c r="GQ31"/>
  <c r="GG31"/>
  <c r="GF31"/>
  <c r="FU31"/>
  <c r="FQ31"/>
  <c r="FJ31"/>
  <c r="FI31"/>
  <c r="EY31"/>
  <c r="EX31"/>
  <c r="EN31"/>
  <c r="EM31"/>
  <c r="EC31"/>
  <c r="EB31"/>
  <c r="DR31"/>
  <c r="DQ31"/>
  <c r="DG31"/>
  <c r="DF31"/>
  <c r="CV31"/>
  <c r="CU31"/>
  <c r="CK31"/>
  <c r="CJ31"/>
  <c r="CC31"/>
  <c r="BY31"/>
  <c r="BR31"/>
  <c r="BQ31"/>
  <c r="BG31"/>
  <c r="BF31"/>
  <c r="AV31"/>
  <c r="AU31"/>
  <c r="AK31"/>
  <c r="AJ31"/>
  <c r="Z31"/>
  <c r="Y31"/>
  <c r="R31"/>
  <c r="S31" s="1"/>
  <c r="L31"/>
  <c r="M31" s="1"/>
  <c r="L25" i="58"/>
  <c r="M25" s="1"/>
  <c r="R25"/>
  <c r="S25" s="1"/>
  <c r="Y25"/>
  <c r="Z25"/>
  <c r="AJ25"/>
  <c r="AK25"/>
  <c r="AU25"/>
  <c r="AV25"/>
  <c r="BF25"/>
  <c r="BG25"/>
  <c r="BQ25"/>
  <c r="BR25"/>
  <c r="BY25"/>
  <c r="CC25"/>
  <c r="CJ25"/>
  <c r="CK25"/>
  <c r="CU25"/>
  <c r="CV25"/>
  <c r="DF25"/>
  <c r="DG25"/>
  <c r="DQ25"/>
  <c r="DR25"/>
  <c r="EB25"/>
  <c r="EC25"/>
  <c r="EM25"/>
  <c r="EN25"/>
  <c r="EX25"/>
  <c r="EY25"/>
  <c r="FI25"/>
  <c r="FJ25"/>
  <c r="FQ25"/>
  <c r="FU25"/>
  <c r="GF25"/>
  <c r="GG25"/>
  <c r="GQ25"/>
  <c r="GR25"/>
  <c r="HB25"/>
  <c r="HC25"/>
  <c r="HM25"/>
  <c r="HN25"/>
  <c r="HX25"/>
  <c r="HY25"/>
  <c r="II25"/>
  <c r="IJ25"/>
  <c r="IT25"/>
  <c r="IU25"/>
  <c r="JE25"/>
  <c r="JF25"/>
  <c r="JP25"/>
  <c r="JQ25"/>
  <c r="JX25"/>
  <c r="KB25"/>
  <c r="KM25"/>
  <c r="KN25"/>
  <c r="KO25" s="1"/>
  <c r="KX25"/>
  <c r="KY25"/>
  <c r="KZ25" s="1"/>
  <c r="LI25"/>
  <c r="LJ25"/>
  <c r="LK25" s="1"/>
  <c r="LT25"/>
  <c r="LU25"/>
  <c r="ME25"/>
  <c r="MF25"/>
  <c r="MP25"/>
  <c r="MQ25"/>
  <c r="NA25"/>
  <c r="NB25"/>
  <c r="NL25"/>
  <c r="NM25"/>
  <c r="NN25" s="1"/>
  <c r="NW25"/>
  <c r="NX25"/>
  <c r="NY25" s="1"/>
  <c r="OE25"/>
  <c r="OE3"/>
  <c r="OE4"/>
  <c r="OE5"/>
  <c r="OE59"/>
  <c r="OE6"/>
  <c r="OE7"/>
  <c r="OE60"/>
  <c r="OE8"/>
  <c r="OE9"/>
  <c r="OE10"/>
  <c r="OE11"/>
  <c r="OE12"/>
  <c r="OE37"/>
  <c r="OE13"/>
  <c r="OE14"/>
  <c r="OE15"/>
  <c r="OE16"/>
  <c r="OE17"/>
  <c r="OE18"/>
  <c r="OE19"/>
  <c r="OE38"/>
  <c r="OE61"/>
  <c r="OE20"/>
  <c r="OE21"/>
  <c r="OE22"/>
  <c r="OE23"/>
  <c r="OE24"/>
  <c r="OE2"/>
  <c r="OE3" i="57"/>
  <c r="OE4"/>
  <c r="OE5"/>
  <c r="OE6"/>
  <c r="OE56"/>
  <c r="OE7"/>
  <c r="OE8"/>
  <c r="OE9"/>
  <c r="OE10"/>
  <c r="OE58"/>
  <c r="OE11"/>
  <c r="OE12"/>
  <c r="OE13"/>
  <c r="OE14"/>
  <c r="OE15"/>
  <c r="OE16"/>
  <c r="OE40"/>
  <c r="OE17"/>
  <c r="OE18"/>
  <c r="OE39"/>
  <c r="OE19"/>
  <c r="OE43"/>
  <c r="OE20"/>
  <c r="OE21"/>
  <c r="OE22"/>
  <c r="OE23"/>
  <c r="OE24"/>
  <c r="OE25"/>
  <c r="OE26"/>
  <c r="OE59"/>
  <c r="OE27"/>
  <c r="OE28"/>
  <c r="OE41"/>
  <c r="OE42"/>
  <c r="OE29"/>
  <c r="OE30"/>
  <c r="OE38"/>
  <c r="OE31"/>
  <c r="OE2"/>
  <c r="OE3" i="56"/>
  <c r="OE4"/>
  <c r="OE5"/>
  <c r="OE6"/>
  <c r="OE7"/>
  <c r="OE8"/>
  <c r="OE9"/>
  <c r="OE10"/>
  <c r="OE11"/>
  <c r="OE12"/>
  <c r="OE13"/>
  <c r="OE14"/>
  <c r="OE43"/>
  <c r="OE39"/>
  <c r="OE42"/>
  <c r="OE15"/>
  <c r="OE16"/>
  <c r="OE17"/>
  <c r="OE18"/>
  <c r="OE19"/>
  <c r="OE20"/>
  <c r="OE21"/>
  <c r="OE22"/>
  <c r="OE40"/>
  <c r="OE23"/>
  <c r="OE24"/>
  <c r="OE41"/>
  <c r="OE25"/>
  <c r="OE26"/>
  <c r="OE27"/>
  <c r="OE28"/>
  <c r="OE29"/>
  <c r="OE30"/>
  <c r="OE31"/>
  <c r="OE32"/>
  <c r="OE44"/>
  <c r="OE33"/>
  <c r="OE34"/>
  <c r="OE55"/>
  <c r="OE2"/>
  <c r="OE3" i="55"/>
  <c r="OE4"/>
  <c r="OE5"/>
  <c r="OE6"/>
  <c r="OE7"/>
  <c r="OE8"/>
  <c r="OE9"/>
  <c r="OE10"/>
  <c r="OE55"/>
  <c r="OE11"/>
  <c r="OE12"/>
  <c r="OE13"/>
  <c r="OE14"/>
  <c r="OE15"/>
  <c r="OE54"/>
  <c r="OE16"/>
  <c r="OE17"/>
  <c r="OE18"/>
  <c r="OE19"/>
  <c r="OE20"/>
  <c r="OE21"/>
  <c r="OE22"/>
  <c r="OE23"/>
  <c r="OE24"/>
  <c r="OE25"/>
  <c r="OE26"/>
  <c r="OE38"/>
  <c r="OE27"/>
  <c r="OE28"/>
  <c r="OE29"/>
  <c r="OE30"/>
  <c r="OE31"/>
  <c r="OE2"/>
  <c r="OE3" i="54"/>
  <c r="OE4"/>
  <c r="OE5"/>
  <c r="OE6"/>
  <c r="OE7"/>
  <c r="OE8"/>
  <c r="OE41"/>
  <c r="OE9"/>
  <c r="OE10"/>
  <c r="OE11"/>
  <c r="OE37"/>
  <c r="OE12"/>
  <c r="OE13"/>
  <c r="OE54"/>
  <c r="OE56"/>
  <c r="OE14"/>
  <c r="OE42"/>
  <c r="OE40"/>
  <c r="OE15"/>
  <c r="OE16"/>
  <c r="OE38"/>
  <c r="OE17"/>
  <c r="OE18"/>
  <c r="OE19"/>
  <c r="OE20"/>
  <c r="OE39"/>
  <c r="OE21"/>
  <c r="OE22"/>
  <c r="OE23"/>
  <c r="OE24"/>
  <c r="OE25"/>
  <c r="OE26"/>
  <c r="OE27"/>
  <c r="OE28"/>
  <c r="OE55"/>
  <c r="OE29"/>
  <c r="OE43"/>
  <c r="OE30"/>
  <c r="OE2"/>
  <c r="OE3" i="53"/>
  <c r="OE4"/>
  <c r="OE5"/>
  <c r="OE6"/>
  <c r="OE7"/>
  <c r="OE8"/>
  <c r="OE9"/>
  <c r="OE10"/>
  <c r="OE11"/>
  <c r="OE12"/>
  <c r="OE13"/>
  <c r="OE14"/>
  <c r="OE15"/>
  <c r="OE16"/>
  <c r="OE17"/>
  <c r="OE18"/>
  <c r="OE19"/>
  <c r="OE20"/>
  <c r="OE21"/>
  <c r="OE22"/>
  <c r="OE23"/>
  <c r="OE24"/>
  <c r="OE25"/>
  <c r="OE26"/>
  <c r="OE27"/>
  <c r="OE28"/>
  <c r="OE29"/>
  <c r="OE30"/>
  <c r="OE31"/>
  <c r="OE55"/>
  <c r="OE32"/>
  <c r="OE33"/>
  <c r="OE34"/>
  <c r="OE35"/>
  <c r="OE36"/>
  <c r="OE37"/>
  <c r="OE38"/>
  <c r="OE39"/>
  <c r="OE40"/>
  <c r="OE2"/>
  <c r="NA60" i="58"/>
  <c r="NB60"/>
  <c r="ND60" s="1"/>
  <c r="NE60" s="1"/>
  <c r="NF60" s="1"/>
  <c r="NA8"/>
  <c r="NB8"/>
  <c r="NA9"/>
  <c r="NB9"/>
  <c r="NA10"/>
  <c r="NB10"/>
  <c r="NA11"/>
  <c r="NB11"/>
  <c r="NA12"/>
  <c r="NB12"/>
  <c r="NA37"/>
  <c r="NB37"/>
  <c r="ND37" s="1"/>
  <c r="NE37" s="1"/>
  <c r="NF37" s="1"/>
  <c r="NA13"/>
  <c r="NB13"/>
  <c r="NA14"/>
  <c r="NB14"/>
  <c r="NA15"/>
  <c r="NB15"/>
  <c r="NA16"/>
  <c r="NB16"/>
  <c r="NA17"/>
  <c r="NB17"/>
  <c r="NA18"/>
  <c r="NB18"/>
  <c r="NA19"/>
  <c r="NB19"/>
  <c r="NA38"/>
  <c r="NB38"/>
  <c r="ND38" s="1"/>
  <c r="NE38" s="1"/>
  <c r="NF38" s="1"/>
  <c r="NA61"/>
  <c r="NB61"/>
  <c r="ND61" s="1"/>
  <c r="NE61" s="1"/>
  <c r="NA20"/>
  <c r="NB20"/>
  <c r="NA21"/>
  <c r="NB21"/>
  <c r="NA22"/>
  <c r="NB22"/>
  <c r="NA23"/>
  <c r="NB23"/>
  <c r="NA24"/>
  <c r="NB24"/>
  <c r="NA8" i="57"/>
  <c r="NB8"/>
  <c r="NA9"/>
  <c r="NB9"/>
  <c r="NA10"/>
  <c r="NB10"/>
  <c r="NA58"/>
  <c r="NB58"/>
  <c r="ND58" s="1"/>
  <c r="NE58" s="1"/>
  <c r="NA11"/>
  <c r="NB11"/>
  <c r="NA12"/>
  <c r="NB12"/>
  <c r="NA13"/>
  <c r="NB13"/>
  <c r="NA14"/>
  <c r="NB14"/>
  <c r="NA15"/>
  <c r="NB15"/>
  <c r="NA16"/>
  <c r="NB16"/>
  <c r="NA40"/>
  <c r="NB40"/>
  <c r="ND40" s="1"/>
  <c r="NE40" s="1"/>
  <c r="NF40" s="1"/>
  <c r="NA17"/>
  <c r="NB17"/>
  <c r="NA18"/>
  <c r="NB18"/>
  <c r="NA39"/>
  <c r="NB39"/>
  <c r="ND39" s="1"/>
  <c r="NE39" s="1"/>
  <c r="NF39" s="1"/>
  <c r="NA19"/>
  <c r="NB19"/>
  <c r="NA43"/>
  <c r="NB43"/>
  <c r="ND43" s="1"/>
  <c r="NE43" s="1"/>
  <c r="NA20"/>
  <c r="NB20"/>
  <c r="NA21"/>
  <c r="NB21"/>
  <c r="NA22"/>
  <c r="NB22"/>
  <c r="NA23"/>
  <c r="NB23"/>
  <c r="NA24"/>
  <c r="NB24"/>
  <c r="NA25"/>
  <c r="NB25"/>
  <c r="NA26"/>
  <c r="NB26"/>
  <c r="NA59"/>
  <c r="NB59"/>
  <c r="ND59" s="1"/>
  <c r="NE59" s="1"/>
  <c r="NA27"/>
  <c r="NB27"/>
  <c r="NA28"/>
  <c r="NB28"/>
  <c r="NA41"/>
  <c r="NB41"/>
  <c r="ND41" s="1"/>
  <c r="NE41" s="1"/>
  <c r="NF41" s="1"/>
  <c r="NA42"/>
  <c r="NB42"/>
  <c r="ND42" s="1"/>
  <c r="NE42" s="1"/>
  <c r="NF42" s="1"/>
  <c r="NA29"/>
  <c r="NB29"/>
  <c r="NA30"/>
  <c r="NB30"/>
  <c r="NA38"/>
  <c r="NB38"/>
  <c r="ND38" s="1"/>
  <c r="NE38" s="1"/>
  <c r="NF38" s="1"/>
  <c r="NA31"/>
  <c r="NB31"/>
  <c r="NA9" i="56"/>
  <c r="NB9"/>
  <c r="NA10"/>
  <c r="NB10"/>
  <c r="NA11"/>
  <c r="NB11"/>
  <c r="NA12"/>
  <c r="NB12"/>
  <c r="NA13"/>
  <c r="NB13"/>
  <c r="NA14"/>
  <c r="NB14"/>
  <c r="NA43"/>
  <c r="NB43"/>
  <c r="ND43" s="1"/>
  <c r="NE43" s="1"/>
  <c r="NF43" s="1"/>
  <c r="NA39"/>
  <c r="NB39"/>
  <c r="ND39" s="1"/>
  <c r="NE39" s="1"/>
  <c r="NF39" s="1"/>
  <c r="NA42"/>
  <c r="NB42"/>
  <c r="ND42" s="1"/>
  <c r="NE42" s="1"/>
  <c r="NF42" s="1"/>
  <c r="NA15"/>
  <c r="NB15"/>
  <c r="NA16"/>
  <c r="NB16"/>
  <c r="NA17"/>
  <c r="NB17"/>
  <c r="NA18"/>
  <c r="NB18"/>
  <c r="NA19"/>
  <c r="NB19"/>
  <c r="NA20"/>
  <c r="NB20"/>
  <c r="NA21"/>
  <c r="NB21"/>
  <c r="NA22"/>
  <c r="NB22"/>
  <c r="NA40"/>
  <c r="NB40"/>
  <c r="ND40" s="1"/>
  <c r="NE40" s="1"/>
  <c r="NF40" s="1"/>
  <c r="NA23"/>
  <c r="NB23"/>
  <c r="NA24"/>
  <c r="NB24"/>
  <c r="NA41"/>
  <c r="NB41"/>
  <c r="ND41" s="1"/>
  <c r="NE41" s="1"/>
  <c r="NF41" s="1"/>
  <c r="NA25"/>
  <c r="NB25"/>
  <c r="NA26"/>
  <c r="NB26"/>
  <c r="NA27"/>
  <c r="NB27"/>
  <c r="NA28"/>
  <c r="NB28"/>
  <c r="NA29"/>
  <c r="NB29"/>
  <c r="NA30"/>
  <c r="NB30"/>
  <c r="NA31"/>
  <c r="NB31"/>
  <c r="NA32"/>
  <c r="NB32"/>
  <c r="NA44"/>
  <c r="NB44"/>
  <c r="ND44" s="1"/>
  <c r="NE44" s="1"/>
  <c r="NA33"/>
  <c r="NB33"/>
  <c r="NA34"/>
  <c r="NB34"/>
  <c r="NA55"/>
  <c r="NB55"/>
  <c r="ND55" s="1"/>
  <c r="NE55" s="1"/>
  <c r="NA9" i="55"/>
  <c r="NB9"/>
  <c r="NA10"/>
  <c r="NB10"/>
  <c r="NA55"/>
  <c r="NB55"/>
  <c r="ND55" s="1"/>
  <c r="NE55" s="1"/>
  <c r="NF55" s="1"/>
  <c r="NA11"/>
  <c r="NB11"/>
  <c r="NA12"/>
  <c r="NB12"/>
  <c r="NA13"/>
  <c r="NB13"/>
  <c r="NA14"/>
  <c r="NB14"/>
  <c r="NA15"/>
  <c r="NB15"/>
  <c r="NA54"/>
  <c r="NB54"/>
  <c r="ND54" s="1"/>
  <c r="NE54" s="1"/>
  <c r="NF54" s="1"/>
  <c r="NA16"/>
  <c r="NB16"/>
  <c r="NA17"/>
  <c r="NB17"/>
  <c r="NA18"/>
  <c r="NB18"/>
  <c r="NA19"/>
  <c r="NB19"/>
  <c r="NA20"/>
  <c r="NB20"/>
  <c r="NA21"/>
  <c r="NB21"/>
  <c r="NA22"/>
  <c r="NB22"/>
  <c r="NA23"/>
  <c r="NB23"/>
  <c r="NA24"/>
  <c r="NB24"/>
  <c r="NA25"/>
  <c r="NB25"/>
  <c r="NA26"/>
  <c r="NB26"/>
  <c r="NA38"/>
  <c r="NB38"/>
  <c r="ND38" s="1"/>
  <c r="NE38" s="1"/>
  <c r="NF38" s="1"/>
  <c r="NA27"/>
  <c r="NB27"/>
  <c r="NA28"/>
  <c r="NB28"/>
  <c r="NA29"/>
  <c r="NB29"/>
  <c r="NA30"/>
  <c r="NB30"/>
  <c r="NA31"/>
  <c r="NB31"/>
  <c r="NA41" i="54"/>
  <c r="NB41"/>
  <c r="ND41" s="1"/>
  <c r="NE41" s="1"/>
  <c r="NF41" s="1"/>
  <c r="NA9"/>
  <c r="NB9"/>
  <c r="NA10"/>
  <c r="NB10"/>
  <c r="NA11"/>
  <c r="NB11"/>
  <c r="NA37"/>
  <c r="NB37"/>
  <c r="ND37" s="1"/>
  <c r="NE37" s="1"/>
  <c r="NF37" s="1"/>
  <c r="NA12"/>
  <c r="NB12"/>
  <c r="NA13"/>
  <c r="NB13"/>
  <c r="NA54"/>
  <c r="NB54"/>
  <c r="ND54" s="1"/>
  <c r="NE54" s="1"/>
  <c r="NF54" s="1"/>
  <c r="NA56"/>
  <c r="NB56"/>
  <c r="ND56" s="1"/>
  <c r="NE56" s="1"/>
  <c r="NA14"/>
  <c r="NB14"/>
  <c r="NA42"/>
  <c r="NB42"/>
  <c r="ND42" s="1"/>
  <c r="NE42" s="1"/>
  <c r="NA40"/>
  <c r="NB40"/>
  <c r="ND40" s="1"/>
  <c r="NE40" s="1"/>
  <c r="NF40" s="1"/>
  <c r="NA15"/>
  <c r="NB15"/>
  <c r="NA16"/>
  <c r="NB16"/>
  <c r="NA38"/>
  <c r="NB38"/>
  <c r="ND38" s="1"/>
  <c r="NE38" s="1"/>
  <c r="NF38" s="1"/>
  <c r="NA17"/>
  <c r="NB17"/>
  <c r="NA18"/>
  <c r="NB18"/>
  <c r="NA19"/>
  <c r="NB19"/>
  <c r="NA20"/>
  <c r="NB20"/>
  <c r="NA39"/>
  <c r="NB39"/>
  <c r="ND39" s="1"/>
  <c r="NE39" s="1"/>
  <c r="NF39" s="1"/>
  <c r="NA21"/>
  <c r="NB21"/>
  <c r="NA22"/>
  <c r="NB22"/>
  <c r="NA23"/>
  <c r="NB23"/>
  <c r="NA24"/>
  <c r="NB24"/>
  <c r="NA25"/>
  <c r="NB25"/>
  <c r="NA26"/>
  <c r="NB26"/>
  <c r="NA27"/>
  <c r="NB27"/>
  <c r="NA28"/>
  <c r="NB28"/>
  <c r="NA55"/>
  <c r="NB55"/>
  <c r="ND55" s="1"/>
  <c r="NE55" s="1"/>
  <c r="NF55" s="1"/>
  <c r="NA29"/>
  <c r="NB29"/>
  <c r="NA43"/>
  <c r="NB43"/>
  <c r="ND43" s="1"/>
  <c r="NE43" s="1"/>
  <c r="NA30"/>
  <c r="NB30"/>
  <c r="NA13" i="53"/>
  <c r="NB13"/>
  <c r="NA14"/>
  <c r="NB14"/>
  <c r="NA15"/>
  <c r="NB15"/>
  <c r="NA16"/>
  <c r="NB16"/>
  <c r="NA17"/>
  <c r="NB17"/>
  <c r="NA18"/>
  <c r="NB18"/>
  <c r="NA19"/>
  <c r="NB19"/>
  <c r="NA20"/>
  <c r="NB20"/>
  <c r="NA21"/>
  <c r="NB21"/>
  <c r="NA22"/>
  <c r="NB22"/>
  <c r="NA23"/>
  <c r="NB23"/>
  <c r="NA24"/>
  <c r="NB24"/>
  <c r="NA25"/>
  <c r="NB25"/>
  <c r="NA26"/>
  <c r="NB26"/>
  <c r="NA27"/>
  <c r="NB27"/>
  <c r="NA28"/>
  <c r="NB28"/>
  <c r="NA29"/>
  <c r="NB29"/>
  <c r="NA30"/>
  <c r="NB30"/>
  <c r="NA31"/>
  <c r="NB31"/>
  <c r="NA55"/>
  <c r="NB55"/>
  <c r="ND55" s="1"/>
  <c r="NE55" s="1"/>
  <c r="NF55" s="1"/>
  <c r="NA32"/>
  <c r="NB32"/>
  <c r="NA33"/>
  <c r="NB33"/>
  <c r="NA34"/>
  <c r="NB34"/>
  <c r="NA35"/>
  <c r="NB35"/>
  <c r="NA36"/>
  <c r="NB36"/>
  <c r="NA37"/>
  <c r="NB37"/>
  <c r="NA38"/>
  <c r="NB38"/>
  <c r="NA39"/>
  <c r="NB39"/>
  <c r="NA40"/>
  <c r="NB40"/>
  <c r="ME60" i="58"/>
  <c r="MF60"/>
  <c r="MH60" s="1"/>
  <c r="MI60" s="1"/>
  <c r="MJ60" s="1"/>
  <c r="ME8"/>
  <c r="MF8"/>
  <c r="ME9"/>
  <c r="MF9"/>
  <c r="ME10"/>
  <c r="MF10"/>
  <c r="ME11"/>
  <c r="MF11"/>
  <c r="ME12"/>
  <c r="MF12"/>
  <c r="ME37"/>
  <c r="MF37"/>
  <c r="MH37" s="1"/>
  <c r="MI37" s="1"/>
  <c r="MJ37" s="1"/>
  <c r="ME13"/>
  <c r="MF13"/>
  <c r="ME14"/>
  <c r="MF14"/>
  <c r="ME15"/>
  <c r="MF15"/>
  <c r="ME16"/>
  <c r="MF16"/>
  <c r="ME17"/>
  <c r="MF17"/>
  <c r="ME18"/>
  <c r="MF18"/>
  <c r="ME19"/>
  <c r="MF19"/>
  <c r="ME38"/>
  <c r="MF38"/>
  <c r="MH38" s="1"/>
  <c r="MI38" s="1"/>
  <c r="MJ38" s="1"/>
  <c r="ME61"/>
  <c r="MF61"/>
  <c r="MH61" s="1"/>
  <c r="MI61" s="1"/>
  <c r="ME20"/>
  <c r="MF20"/>
  <c r="ME21"/>
  <c r="MF21"/>
  <c r="ME22"/>
  <c r="MF22"/>
  <c r="ME23"/>
  <c r="MF23"/>
  <c r="ME24"/>
  <c r="MF24"/>
  <c r="ME8" i="57"/>
  <c r="MF8"/>
  <c r="ME9"/>
  <c r="MF9"/>
  <c r="ME10"/>
  <c r="MF10"/>
  <c r="ME58"/>
  <c r="MF58"/>
  <c r="MH58" s="1"/>
  <c r="MI58" s="1"/>
  <c r="ME11"/>
  <c r="MF11"/>
  <c r="ME12"/>
  <c r="MF12"/>
  <c r="ME13"/>
  <c r="MF13"/>
  <c r="ME14"/>
  <c r="MF14"/>
  <c r="ME15"/>
  <c r="MF15"/>
  <c r="ME16"/>
  <c r="MF16"/>
  <c r="ME40"/>
  <c r="MF40"/>
  <c r="MH40" s="1"/>
  <c r="MI40" s="1"/>
  <c r="MJ40" s="1"/>
  <c r="ME17"/>
  <c r="MF17"/>
  <c r="ME18"/>
  <c r="MF18"/>
  <c r="ME39"/>
  <c r="MF39"/>
  <c r="MH39" s="1"/>
  <c r="MI39" s="1"/>
  <c r="MJ39" s="1"/>
  <c r="ME19"/>
  <c r="MF19"/>
  <c r="ME43"/>
  <c r="MF43"/>
  <c r="MH43" s="1"/>
  <c r="MI43" s="1"/>
  <c r="ME20"/>
  <c r="MF20"/>
  <c r="ME21"/>
  <c r="MF21"/>
  <c r="ME22"/>
  <c r="MF22"/>
  <c r="ME23"/>
  <c r="MF23"/>
  <c r="ME24"/>
  <c r="MF24"/>
  <c r="ME25"/>
  <c r="MF25"/>
  <c r="ME26"/>
  <c r="MF26"/>
  <c r="ME59"/>
  <c r="MF59"/>
  <c r="MH59" s="1"/>
  <c r="MI59" s="1"/>
  <c r="ME27"/>
  <c r="MF27"/>
  <c r="ME28"/>
  <c r="MF28"/>
  <c r="ME41"/>
  <c r="MF41"/>
  <c r="MH41" s="1"/>
  <c r="MI41" s="1"/>
  <c r="MJ41" s="1"/>
  <c r="ME42"/>
  <c r="MF42"/>
  <c r="MH42" s="1"/>
  <c r="MI42" s="1"/>
  <c r="MJ42" s="1"/>
  <c r="ME29"/>
  <c r="MF29"/>
  <c r="ME30"/>
  <c r="MF30"/>
  <c r="ME38"/>
  <c r="MF38"/>
  <c r="MH38" s="1"/>
  <c r="MI38" s="1"/>
  <c r="MJ38" s="1"/>
  <c r="ME31"/>
  <c r="MF31"/>
  <c r="ME9" i="56"/>
  <c r="MF9"/>
  <c r="ME10"/>
  <c r="MF10"/>
  <c r="ME11"/>
  <c r="MF11"/>
  <c r="ME12"/>
  <c r="MF12"/>
  <c r="ME13"/>
  <c r="MF13"/>
  <c r="ME14"/>
  <c r="MF14"/>
  <c r="ME43"/>
  <c r="MF43"/>
  <c r="MH43" s="1"/>
  <c r="MI43" s="1"/>
  <c r="MJ43" s="1"/>
  <c r="ME39"/>
  <c r="MF39"/>
  <c r="MH39" s="1"/>
  <c r="MI39" s="1"/>
  <c r="MJ39" s="1"/>
  <c r="ME42"/>
  <c r="MF42"/>
  <c r="MH42" s="1"/>
  <c r="MI42" s="1"/>
  <c r="MJ42" s="1"/>
  <c r="ME15"/>
  <c r="MF15"/>
  <c r="ME16"/>
  <c r="MF16"/>
  <c r="ME17"/>
  <c r="MF17"/>
  <c r="ME18"/>
  <c r="MF18"/>
  <c r="ME19"/>
  <c r="MF19"/>
  <c r="ME20"/>
  <c r="MF20"/>
  <c r="ME21"/>
  <c r="MF21"/>
  <c r="ME22"/>
  <c r="MF22"/>
  <c r="ME40"/>
  <c r="MF40"/>
  <c r="MH40" s="1"/>
  <c r="MI40" s="1"/>
  <c r="MJ40" s="1"/>
  <c r="ME23"/>
  <c r="MF23"/>
  <c r="ME24"/>
  <c r="MF24"/>
  <c r="ME41"/>
  <c r="MF41"/>
  <c r="MH41" s="1"/>
  <c r="MI41" s="1"/>
  <c r="MJ41" s="1"/>
  <c r="ME25"/>
  <c r="MF25"/>
  <c r="ME26"/>
  <c r="MF26"/>
  <c r="ME27"/>
  <c r="MF27"/>
  <c r="ME28"/>
  <c r="MF28"/>
  <c r="ME29"/>
  <c r="MF29"/>
  <c r="ME30"/>
  <c r="MF30"/>
  <c r="ME31"/>
  <c r="MF31"/>
  <c r="ME32"/>
  <c r="MF32"/>
  <c r="ME44"/>
  <c r="MF44"/>
  <c r="MH44" s="1"/>
  <c r="MI44" s="1"/>
  <c r="ME33"/>
  <c r="MF33"/>
  <c r="ME34"/>
  <c r="MF34"/>
  <c r="ME55"/>
  <c r="MF55"/>
  <c r="MH55" s="1"/>
  <c r="MI55" s="1"/>
  <c r="ME9" i="55"/>
  <c r="MF9"/>
  <c r="ME10"/>
  <c r="MF10"/>
  <c r="ME55"/>
  <c r="MF55"/>
  <c r="MH55" s="1"/>
  <c r="MI55" s="1"/>
  <c r="MJ55" s="1"/>
  <c r="ME11"/>
  <c r="MF11"/>
  <c r="ME12"/>
  <c r="MF12"/>
  <c r="ME13"/>
  <c r="MF13"/>
  <c r="ME14"/>
  <c r="MF14"/>
  <c r="ME15"/>
  <c r="MF15"/>
  <c r="ME54"/>
  <c r="MF54"/>
  <c r="MH54" s="1"/>
  <c r="MI54" s="1"/>
  <c r="MJ54" s="1"/>
  <c r="ME16"/>
  <c r="MF16"/>
  <c r="ME17"/>
  <c r="MF17"/>
  <c r="ME18"/>
  <c r="MF18"/>
  <c r="ME19"/>
  <c r="MF19"/>
  <c r="ME20"/>
  <c r="MF20"/>
  <c r="ME21"/>
  <c r="MF21"/>
  <c r="ME22"/>
  <c r="MF22"/>
  <c r="ME23"/>
  <c r="MF23"/>
  <c r="ME24"/>
  <c r="MF24"/>
  <c r="ME25"/>
  <c r="MF25"/>
  <c r="ME26"/>
  <c r="MF26"/>
  <c r="ME38"/>
  <c r="MF38"/>
  <c r="MH38" s="1"/>
  <c r="MI38" s="1"/>
  <c r="MJ38" s="1"/>
  <c r="ME27"/>
  <c r="MF27"/>
  <c r="ME28"/>
  <c r="MF28"/>
  <c r="ME29"/>
  <c r="MF29"/>
  <c r="ME30"/>
  <c r="MF30"/>
  <c r="ME31"/>
  <c r="MF31"/>
  <c r="ME41" i="54"/>
  <c r="MF41"/>
  <c r="MH41" s="1"/>
  <c r="MI41" s="1"/>
  <c r="MJ41" s="1"/>
  <c r="ME9"/>
  <c r="MF9"/>
  <c r="ME10"/>
  <c r="MF10"/>
  <c r="ME11"/>
  <c r="MF11"/>
  <c r="ME37"/>
  <c r="MF37"/>
  <c r="MH37" s="1"/>
  <c r="MI37" s="1"/>
  <c r="MJ37" s="1"/>
  <c r="ME12"/>
  <c r="MF12"/>
  <c r="ME13"/>
  <c r="MF13"/>
  <c r="ME54"/>
  <c r="MF54"/>
  <c r="MH54" s="1"/>
  <c r="MI54" s="1"/>
  <c r="MJ54" s="1"/>
  <c r="ME56"/>
  <c r="MF56"/>
  <c r="MH56" s="1"/>
  <c r="MI56" s="1"/>
  <c r="ME14"/>
  <c r="MF14"/>
  <c r="ME42"/>
  <c r="MF42"/>
  <c r="MH42" s="1"/>
  <c r="MI42" s="1"/>
  <c r="ME40"/>
  <c r="MF40"/>
  <c r="MH40" s="1"/>
  <c r="MI40" s="1"/>
  <c r="MJ40" s="1"/>
  <c r="ME15"/>
  <c r="MF15"/>
  <c r="ME16"/>
  <c r="MF16"/>
  <c r="ME38"/>
  <c r="MF38"/>
  <c r="MH38" s="1"/>
  <c r="MI38" s="1"/>
  <c r="MJ38" s="1"/>
  <c r="ME17"/>
  <c r="MF17"/>
  <c r="ME18"/>
  <c r="MF18"/>
  <c r="ME19"/>
  <c r="MF19"/>
  <c r="ME20"/>
  <c r="MF20"/>
  <c r="ME39"/>
  <c r="MF39"/>
  <c r="MH39" s="1"/>
  <c r="MI39" s="1"/>
  <c r="MJ39" s="1"/>
  <c r="ME21"/>
  <c r="MF21"/>
  <c r="ME22"/>
  <c r="MF22"/>
  <c r="ME23"/>
  <c r="MF23"/>
  <c r="ME24"/>
  <c r="MF24"/>
  <c r="ME25"/>
  <c r="MF25"/>
  <c r="ME26"/>
  <c r="MF26"/>
  <c r="ME27"/>
  <c r="MF27"/>
  <c r="ME28"/>
  <c r="MF28"/>
  <c r="ME55"/>
  <c r="MF55"/>
  <c r="MH55" s="1"/>
  <c r="MI55" s="1"/>
  <c r="MJ55" s="1"/>
  <c r="ME29"/>
  <c r="MF29"/>
  <c r="ME43"/>
  <c r="MF43"/>
  <c r="MH43" s="1"/>
  <c r="MI43" s="1"/>
  <c r="ME30"/>
  <c r="MF30"/>
  <c r="ME13" i="53"/>
  <c r="MF13"/>
  <c r="ME14"/>
  <c r="MF14"/>
  <c r="ME15"/>
  <c r="MF15"/>
  <c r="ME16"/>
  <c r="MF16"/>
  <c r="ME17"/>
  <c r="MF17"/>
  <c r="ME18"/>
  <c r="MF18"/>
  <c r="ME19"/>
  <c r="MF19"/>
  <c r="ME20"/>
  <c r="MF20"/>
  <c r="ME21"/>
  <c r="MF21"/>
  <c r="ME22"/>
  <c r="MF22"/>
  <c r="ME23"/>
  <c r="MF23"/>
  <c r="ME24"/>
  <c r="MF24"/>
  <c r="ME25"/>
  <c r="MF25"/>
  <c r="ME26"/>
  <c r="MF26"/>
  <c r="ME27"/>
  <c r="MF27"/>
  <c r="ME28"/>
  <c r="MF28"/>
  <c r="ME29"/>
  <c r="MF29"/>
  <c r="ME30"/>
  <c r="MF30"/>
  <c r="ME31"/>
  <c r="MF31"/>
  <c r="ME55"/>
  <c r="MF55"/>
  <c r="MH55" s="1"/>
  <c r="MI55" s="1"/>
  <c r="MJ55" s="1"/>
  <c r="ME32"/>
  <c r="MF32"/>
  <c r="ME33"/>
  <c r="MF33"/>
  <c r="ME34"/>
  <c r="MF34"/>
  <c r="ME35"/>
  <c r="MF35"/>
  <c r="ME36"/>
  <c r="MF36"/>
  <c r="ME37"/>
  <c r="MF37"/>
  <c r="ME38"/>
  <c r="MF38"/>
  <c r="ME39"/>
  <c r="MF39"/>
  <c r="ME40"/>
  <c r="MF40"/>
  <c r="KM60" i="58"/>
  <c r="KN60"/>
  <c r="KP60" s="1"/>
  <c r="KQ60" s="1"/>
  <c r="KR60" s="1"/>
  <c r="KM8"/>
  <c r="KN8"/>
  <c r="KO8" s="1"/>
  <c r="KM9"/>
  <c r="KN9"/>
  <c r="KP9" s="1"/>
  <c r="KQ9" s="1"/>
  <c r="KM10"/>
  <c r="KN10"/>
  <c r="KP10" s="1"/>
  <c r="KQ10" s="1"/>
  <c r="KM11"/>
  <c r="KN11"/>
  <c r="KP11" s="1"/>
  <c r="KQ11" s="1"/>
  <c r="KM12"/>
  <c r="KN12"/>
  <c r="KP12" s="1"/>
  <c r="KQ12" s="1"/>
  <c r="KM37"/>
  <c r="KN37"/>
  <c r="KP37" s="1"/>
  <c r="KQ37" s="1"/>
  <c r="KR37" s="1"/>
  <c r="KM13"/>
  <c r="KN13"/>
  <c r="KP13" s="1"/>
  <c r="KQ13" s="1"/>
  <c r="KM14"/>
  <c r="KN14"/>
  <c r="KP14" s="1"/>
  <c r="KQ14" s="1"/>
  <c r="KM15"/>
  <c r="KN15"/>
  <c r="KP15" s="1"/>
  <c r="KQ15" s="1"/>
  <c r="KM16"/>
  <c r="KN16"/>
  <c r="KP16" s="1"/>
  <c r="KQ16" s="1"/>
  <c r="KM17"/>
  <c r="KN17"/>
  <c r="KP17" s="1"/>
  <c r="KQ17" s="1"/>
  <c r="KM18"/>
  <c r="KN18"/>
  <c r="KP18" s="1"/>
  <c r="KQ18" s="1"/>
  <c r="KM19"/>
  <c r="KN19"/>
  <c r="KP19" s="1"/>
  <c r="KQ19" s="1"/>
  <c r="KM38"/>
  <c r="KN38"/>
  <c r="KP38" s="1"/>
  <c r="KQ38" s="1"/>
  <c r="KR38" s="1"/>
  <c r="KM61"/>
  <c r="KN61"/>
  <c r="KP61" s="1"/>
  <c r="KQ61" s="1"/>
  <c r="KM20"/>
  <c r="KN20"/>
  <c r="KP20" s="1"/>
  <c r="KQ20" s="1"/>
  <c r="KM21"/>
  <c r="KN21"/>
  <c r="KP21" s="1"/>
  <c r="KQ21" s="1"/>
  <c r="KM22"/>
  <c r="KN22"/>
  <c r="KP22" s="1"/>
  <c r="KQ22" s="1"/>
  <c r="KM23"/>
  <c r="KN23"/>
  <c r="KP23" s="1"/>
  <c r="KQ23" s="1"/>
  <c r="KM24"/>
  <c r="KN24"/>
  <c r="KP24" s="1"/>
  <c r="KQ24" s="1"/>
  <c r="KM8" i="57"/>
  <c r="KN8"/>
  <c r="KP8" s="1"/>
  <c r="KQ8" s="1"/>
  <c r="KM9"/>
  <c r="KN9"/>
  <c r="KO9" s="1"/>
  <c r="KM10"/>
  <c r="KN10"/>
  <c r="KP10" s="1"/>
  <c r="KQ10" s="1"/>
  <c r="KM58"/>
  <c r="KN58"/>
  <c r="KP58" s="1"/>
  <c r="KQ58" s="1"/>
  <c r="KM11"/>
  <c r="KN11"/>
  <c r="KP11" s="1"/>
  <c r="KQ11" s="1"/>
  <c r="KM12"/>
  <c r="KN12"/>
  <c r="KP12" s="1"/>
  <c r="KQ12" s="1"/>
  <c r="KM13"/>
  <c r="KN13"/>
  <c r="KP13" s="1"/>
  <c r="KQ13" s="1"/>
  <c r="KM14"/>
  <c r="KN14"/>
  <c r="KP14" s="1"/>
  <c r="KQ14" s="1"/>
  <c r="KM15"/>
  <c r="KN15"/>
  <c r="KP15" s="1"/>
  <c r="KQ15" s="1"/>
  <c r="KM16"/>
  <c r="KN16"/>
  <c r="KP16" s="1"/>
  <c r="KQ16" s="1"/>
  <c r="KM40"/>
  <c r="KN40"/>
  <c r="KP40" s="1"/>
  <c r="KQ40" s="1"/>
  <c r="KR40" s="1"/>
  <c r="KM17"/>
  <c r="KN17"/>
  <c r="KP17" s="1"/>
  <c r="KQ17" s="1"/>
  <c r="KM18"/>
  <c r="KN18"/>
  <c r="KP18" s="1"/>
  <c r="KQ18" s="1"/>
  <c r="KM39"/>
  <c r="KN39"/>
  <c r="KP39" s="1"/>
  <c r="KQ39" s="1"/>
  <c r="KR39" s="1"/>
  <c r="KM19"/>
  <c r="KN19"/>
  <c r="KP19" s="1"/>
  <c r="KQ19" s="1"/>
  <c r="KM43"/>
  <c r="KN43"/>
  <c r="KP43" s="1"/>
  <c r="KQ43" s="1"/>
  <c r="KM20"/>
  <c r="KN20"/>
  <c r="KP20" s="1"/>
  <c r="KQ20" s="1"/>
  <c r="KM21"/>
  <c r="KN21"/>
  <c r="KP21" s="1"/>
  <c r="KQ21" s="1"/>
  <c r="KM22"/>
  <c r="KN22"/>
  <c r="KP22" s="1"/>
  <c r="KQ22" s="1"/>
  <c r="KM23"/>
  <c r="KN23"/>
  <c r="KP23" s="1"/>
  <c r="KQ23" s="1"/>
  <c r="KM24"/>
  <c r="KN24"/>
  <c r="KP24" s="1"/>
  <c r="KQ24" s="1"/>
  <c r="KM25"/>
  <c r="KN25"/>
  <c r="KO25" s="1"/>
  <c r="KM26"/>
  <c r="KN26"/>
  <c r="KP26" s="1"/>
  <c r="KQ26" s="1"/>
  <c r="KM59"/>
  <c r="KN59"/>
  <c r="KP59" s="1"/>
  <c r="KQ59" s="1"/>
  <c r="KM27"/>
  <c r="KN27"/>
  <c r="KP27" s="1"/>
  <c r="KQ27" s="1"/>
  <c r="KM28"/>
  <c r="KN28"/>
  <c r="KP28" s="1"/>
  <c r="KQ28" s="1"/>
  <c r="KM41"/>
  <c r="KN41"/>
  <c r="KP41" s="1"/>
  <c r="KQ41" s="1"/>
  <c r="KR41" s="1"/>
  <c r="KM42"/>
  <c r="KN42"/>
  <c r="KP42" s="1"/>
  <c r="KQ42" s="1"/>
  <c r="KR42" s="1"/>
  <c r="KM29"/>
  <c r="KN29"/>
  <c r="KP29" s="1"/>
  <c r="KQ29" s="1"/>
  <c r="KP30"/>
  <c r="KQ30" s="1"/>
  <c r="KM38"/>
  <c r="KN38"/>
  <c r="KP38" s="1"/>
  <c r="KQ38" s="1"/>
  <c r="KR38" s="1"/>
  <c r="KM31"/>
  <c r="KN31"/>
  <c r="KP31" s="1"/>
  <c r="KQ31" s="1"/>
  <c r="KM9" i="56"/>
  <c r="KN9"/>
  <c r="KP9" s="1"/>
  <c r="KQ9" s="1"/>
  <c r="KM10"/>
  <c r="KN10"/>
  <c r="KO10" s="1"/>
  <c r="KM11"/>
  <c r="KN11"/>
  <c r="KP11" s="1"/>
  <c r="KQ11" s="1"/>
  <c r="KM12"/>
  <c r="KN12"/>
  <c r="KP12" s="1"/>
  <c r="KQ12" s="1"/>
  <c r="KM13"/>
  <c r="KN13"/>
  <c r="KP13" s="1"/>
  <c r="KQ13" s="1"/>
  <c r="KM14"/>
  <c r="KN14"/>
  <c r="KP14" s="1"/>
  <c r="KQ14" s="1"/>
  <c r="KM43"/>
  <c r="KN43"/>
  <c r="KP43" s="1"/>
  <c r="KQ43" s="1"/>
  <c r="KR43" s="1"/>
  <c r="KM39"/>
  <c r="KN39"/>
  <c r="KP39" s="1"/>
  <c r="KQ39" s="1"/>
  <c r="KR39" s="1"/>
  <c r="KM42"/>
  <c r="KN42"/>
  <c r="KP42" s="1"/>
  <c r="KQ42" s="1"/>
  <c r="KR42" s="1"/>
  <c r="KM15"/>
  <c r="KN15"/>
  <c r="KP15" s="1"/>
  <c r="KQ15" s="1"/>
  <c r="KM16"/>
  <c r="KN16"/>
  <c r="KP16" s="1"/>
  <c r="KQ16" s="1"/>
  <c r="KM17"/>
  <c r="KN17"/>
  <c r="KP17" s="1"/>
  <c r="KQ17" s="1"/>
  <c r="KM18"/>
  <c r="KN18"/>
  <c r="KP18" s="1"/>
  <c r="KQ18" s="1"/>
  <c r="KM19"/>
  <c r="KN19"/>
  <c r="KP19" s="1"/>
  <c r="KQ19" s="1"/>
  <c r="KM20"/>
  <c r="KN20"/>
  <c r="KP20" s="1"/>
  <c r="KQ20" s="1"/>
  <c r="KM21"/>
  <c r="KN21"/>
  <c r="KP21" s="1"/>
  <c r="KQ21" s="1"/>
  <c r="KM22"/>
  <c r="KN22"/>
  <c r="KP22" s="1"/>
  <c r="KQ22" s="1"/>
  <c r="KM40"/>
  <c r="KN40"/>
  <c r="KP40" s="1"/>
  <c r="KQ40" s="1"/>
  <c r="KR40" s="1"/>
  <c r="KM23"/>
  <c r="KN23"/>
  <c r="KP23" s="1"/>
  <c r="KQ23" s="1"/>
  <c r="KM24"/>
  <c r="KN24"/>
  <c r="KP24" s="1"/>
  <c r="KQ24" s="1"/>
  <c r="KM41"/>
  <c r="KN41"/>
  <c r="KP41" s="1"/>
  <c r="KQ41" s="1"/>
  <c r="KR41" s="1"/>
  <c r="KM25"/>
  <c r="KN25"/>
  <c r="KP25" s="1"/>
  <c r="KQ25" s="1"/>
  <c r="KM26"/>
  <c r="KN26"/>
  <c r="KP26" s="1"/>
  <c r="KQ26" s="1"/>
  <c r="KM27"/>
  <c r="KN27"/>
  <c r="KP27" s="1"/>
  <c r="KQ27" s="1"/>
  <c r="KM28"/>
  <c r="KN28"/>
  <c r="KP28" s="1"/>
  <c r="KQ28" s="1"/>
  <c r="KM29"/>
  <c r="KN29"/>
  <c r="KP29" s="1"/>
  <c r="KQ29" s="1"/>
  <c r="KM30"/>
  <c r="KN30"/>
  <c r="KP30" s="1"/>
  <c r="KQ30" s="1"/>
  <c r="KM31"/>
  <c r="KN31"/>
  <c r="KP31" s="1"/>
  <c r="KQ31" s="1"/>
  <c r="KM32"/>
  <c r="KN32"/>
  <c r="KP32" s="1"/>
  <c r="KQ32" s="1"/>
  <c r="KM44"/>
  <c r="KN44"/>
  <c r="KP44" s="1"/>
  <c r="KQ44" s="1"/>
  <c r="KM33"/>
  <c r="KN33"/>
  <c r="KP33" s="1"/>
  <c r="KQ33" s="1"/>
  <c r="KM34"/>
  <c r="KN34"/>
  <c r="KP34" s="1"/>
  <c r="KQ34" s="1"/>
  <c r="KM55"/>
  <c r="KN55"/>
  <c r="KP55" s="1"/>
  <c r="KQ55" s="1"/>
  <c r="KM9" i="55"/>
  <c r="KN9"/>
  <c r="KP9" s="1"/>
  <c r="KQ9" s="1"/>
  <c r="KM10"/>
  <c r="KN10"/>
  <c r="KO10" s="1"/>
  <c r="KM55"/>
  <c r="KN55"/>
  <c r="KP55" s="1"/>
  <c r="KQ55" s="1"/>
  <c r="KR55" s="1"/>
  <c r="KM11"/>
  <c r="KN11"/>
  <c r="KP11" s="1"/>
  <c r="KQ11" s="1"/>
  <c r="KM12"/>
  <c r="KN12"/>
  <c r="KP12" s="1"/>
  <c r="KQ12" s="1"/>
  <c r="KM13"/>
  <c r="KN13"/>
  <c r="KP13" s="1"/>
  <c r="KQ13" s="1"/>
  <c r="KM14"/>
  <c r="KN14"/>
  <c r="KP14" s="1"/>
  <c r="KQ14" s="1"/>
  <c r="KM15"/>
  <c r="KN15"/>
  <c r="KO15" s="1"/>
  <c r="KM54"/>
  <c r="KN54"/>
  <c r="KP54" s="1"/>
  <c r="KQ54" s="1"/>
  <c r="KR54" s="1"/>
  <c r="KM16"/>
  <c r="KN16"/>
  <c r="KO16" s="1"/>
  <c r="KM17"/>
  <c r="KN17"/>
  <c r="KP17" s="1"/>
  <c r="KQ17" s="1"/>
  <c r="KM18"/>
  <c r="KN18"/>
  <c r="KP18" s="1"/>
  <c r="KQ18" s="1"/>
  <c r="KM19"/>
  <c r="KN19"/>
  <c r="KP19" s="1"/>
  <c r="KQ19" s="1"/>
  <c r="KM20"/>
  <c r="KN20"/>
  <c r="KP20" s="1"/>
  <c r="KQ20" s="1"/>
  <c r="KM21"/>
  <c r="KN21"/>
  <c r="KP21" s="1"/>
  <c r="KQ21" s="1"/>
  <c r="KM22"/>
  <c r="KN22"/>
  <c r="KO22" s="1"/>
  <c r="KM23"/>
  <c r="KN23"/>
  <c r="KP23" s="1"/>
  <c r="KQ23" s="1"/>
  <c r="KM24"/>
  <c r="KN24"/>
  <c r="KO24" s="1"/>
  <c r="KM25"/>
  <c r="KN25"/>
  <c r="KP25" s="1"/>
  <c r="KQ25" s="1"/>
  <c r="KM26"/>
  <c r="KN26"/>
  <c r="KP26" s="1"/>
  <c r="KQ26" s="1"/>
  <c r="KM38"/>
  <c r="KN38"/>
  <c r="KP38" s="1"/>
  <c r="KQ38" s="1"/>
  <c r="KR38" s="1"/>
  <c r="KM27"/>
  <c r="KN27"/>
  <c r="KP27" s="1"/>
  <c r="KQ27" s="1"/>
  <c r="KM28"/>
  <c r="KN28"/>
  <c r="KP28" s="1"/>
  <c r="KQ28" s="1"/>
  <c r="KM29"/>
  <c r="KN29"/>
  <c r="KP29" s="1"/>
  <c r="KQ29" s="1"/>
  <c r="KM30"/>
  <c r="KN30"/>
  <c r="KP30" s="1"/>
  <c r="KQ30" s="1"/>
  <c r="KM31"/>
  <c r="KN31"/>
  <c r="KO31" s="1"/>
  <c r="KM41" i="54"/>
  <c r="KN41"/>
  <c r="KP41" s="1"/>
  <c r="KQ41" s="1"/>
  <c r="KR41" s="1"/>
  <c r="KM9"/>
  <c r="KN9"/>
  <c r="KO9" s="1"/>
  <c r="KM10"/>
  <c r="KN10"/>
  <c r="KP10" s="1"/>
  <c r="KQ10" s="1"/>
  <c r="KM11"/>
  <c r="KN11"/>
  <c r="KP11" s="1"/>
  <c r="KQ11" s="1"/>
  <c r="KM37"/>
  <c r="KN37"/>
  <c r="KP37" s="1"/>
  <c r="KQ37" s="1"/>
  <c r="KR37" s="1"/>
  <c r="KM12"/>
  <c r="KN12"/>
  <c r="KP12" s="1"/>
  <c r="KQ12" s="1"/>
  <c r="KM13"/>
  <c r="KN13"/>
  <c r="KP13" s="1"/>
  <c r="KQ13" s="1"/>
  <c r="KM54"/>
  <c r="KN54"/>
  <c r="KO54" s="1"/>
  <c r="KM56"/>
  <c r="KN56"/>
  <c r="KP56" s="1"/>
  <c r="KQ56" s="1"/>
  <c r="KM14"/>
  <c r="KN14"/>
  <c r="KP14" s="1"/>
  <c r="KQ14" s="1"/>
  <c r="KM42"/>
  <c r="KN42"/>
  <c r="KP42" s="1"/>
  <c r="KQ42" s="1"/>
  <c r="KM40"/>
  <c r="KN40"/>
  <c r="KP40" s="1"/>
  <c r="KQ40" s="1"/>
  <c r="KR40" s="1"/>
  <c r="KM15"/>
  <c r="KN15"/>
  <c r="KP15" s="1"/>
  <c r="KQ15" s="1"/>
  <c r="KM16"/>
  <c r="KN16"/>
  <c r="KP16" s="1"/>
  <c r="KQ16" s="1"/>
  <c r="KM38"/>
  <c r="KN38"/>
  <c r="KP38" s="1"/>
  <c r="KQ38" s="1"/>
  <c r="KR38" s="1"/>
  <c r="KM17"/>
  <c r="KN17"/>
  <c r="KP17" s="1"/>
  <c r="KQ17" s="1"/>
  <c r="KM18"/>
  <c r="KN18"/>
  <c r="KP18" s="1"/>
  <c r="KQ18" s="1"/>
  <c r="KM19"/>
  <c r="KN19"/>
  <c r="KO19" s="1"/>
  <c r="KM20"/>
  <c r="KN20"/>
  <c r="KP20" s="1"/>
  <c r="KQ20" s="1"/>
  <c r="KM39"/>
  <c r="KN39"/>
  <c r="KO39" s="1"/>
  <c r="KM21"/>
  <c r="KN21"/>
  <c r="KP21" s="1"/>
  <c r="KQ21" s="1"/>
  <c r="KM22"/>
  <c r="KN22"/>
  <c r="KP22" s="1"/>
  <c r="KQ22" s="1"/>
  <c r="KM23"/>
  <c r="KN23"/>
  <c r="KP23" s="1"/>
  <c r="KQ23" s="1"/>
  <c r="KM24"/>
  <c r="KN24"/>
  <c r="KP24" s="1"/>
  <c r="KQ24" s="1"/>
  <c r="KM25"/>
  <c r="KN25"/>
  <c r="KP25" s="1"/>
  <c r="KQ25" s="1"/>
  <c r="KM26"/>
  <c r="KN26"/>
  <c r="KP26" s="1"/>
  <c r="KQ26" s="1"/>
  <c r="KM27"/>
  <c r="KN27"/>
  <c r="KP27" s="1"/>
  <c r="KQ27" s="1"/>
  <c r="KM28"/>
  <c r="KN28"/>
  <c r="KP28" s="1"/>
  <c r="KQ28" s="1"/>
  <c r="KM55"/>
  <c r="KN55"/>
  <c r="KP55" s="1"/>
  <c r="KQ55" s="1"/>
  <c r="KR55" s="1"/>
  <c r="KM29"/>
  <c r="KN29"/>
  <c r="KP29" s="1"/>
  <c r="KQ29" s="1"/>
  <c r="KM43"/>
  <c r="KN43"/>
  <c r="KP43" s="1"/>
  <c r="KQ43" s="1"/>
  <c r="KM30"/>
  <c r="KN30"/>
  <c r="KO30" s="1"/>
  <c r="KM13" i="53"/>
  <c r="KN13"/>
  <c r="KO13" s="1"/>
  <c r="KM14"/>
  <c r="KN14"/>
  <c r="KP14" s="1"/>
  <c r="KQ14" s="1"/>
  <c r="KM15"/>
  <c r="KN15"/>
  <c r="KO15" s="1"/>
  <c r="KM16"/>
  <c r="KN16"/>
  <c r="KP16" s="1"/>
  <c r="KQ16" s="1"/>
  <c r="KM17"/>
  <c r="KN17"/>
  <c r="KO17" s="1"/>
  <c r="KM18"/>
  <c r="KN18"/>
  <c r="KP18" s="1"/>
  <c r="KQ18" s="1"/>
  <c r="KM19"/>
  <c r="KN19"/>
  <c r="KO19" s="1"/>
  <c r="KM20"/>
  <c r="KN20"/>
  <c r="KP20" s="1"/>
  <c r="KQ20" s="1"/>
  <c r="KM21"/>
  <c r="KN21"/>
  <c r="KO21" s="1"/>
  <c r="KM22"/>
  <c r="KN22"/>
  <c r="KP22" s="1"/>
  <c r="KQ22" s="1"/>
  <c r="KM23"/>
  <c r="KN23"/>
  <c r="KO23" s="1"/>
  <c r="KM24"/>
  <c r="KN24"/>
  <c r="KP24" s="1"/>
  <c r="KQ24" s="1"/>
  <c r="KM25"/>
  <c r="KN25"/>
  <c r="KO25" s="1"/>
  <c r="KM26"/>
  <c r="KN26"/>
  <c r="KP26" s="1"/>
  <c r="KQ26" s="1"/>
  <c r="KM27"/>
  <c r="KN27"/>
  <c r="KO27" s="1"/>
  <c r="KM28"/>
  <c r="KN28"/>
  <c r="KP28" s="1"/>
  <c r="KQ28" s="1"/>
  <c r="KM29"/>
  <c r="KN29"/>
  <c r="KO29" s="1"/>
  <c r="KM30"/>
  <c r="KN30"/>
  <c r="KP30" s="1"/>
  <c r="KQ30" s="1"/>
  <c r="KM31"/>
  <c r="KN31"/>
  <c r="KO31" s="1"/>
  <c r="KM55"/>
  <c r="KN55"/>
  <c r="KP55" s="1"/>
  <c r="KQ55" s="1"/>
  <c r="KR55" s="1"/>
  <c r="KM32"/>
  <c r="KN32"/>
  <c r="KO32" s="1"/>
  <c r="KM33"/>
  <c r="KN33"/>
  <c r="KP33" s="1"/>
  <c r="KQ33" s="1"/>
  <c r="KM34"/>
  <c r="KN34"/>
  <c r="KO34" s="1"/>
  <c r="KM35"/>
  <c r="KN35"/>
  <c r="KP35" s="1"/>
  <c r="KQ35" s="1"/>
  <c r="KM36"/>
  <c r="KN36"/>
  <c r="KO36" s="1"/>
  <c r="KM37"/>
  <c r="KN37"/>
  <c r="KP37" s="1"/>
  <c r="KQ37" s="1"/>
  <c r="KM38"/>
  <c r="KN38"/>
  <c r="KO38" s="1"/>
  <c r="KM39"/>
  <c r="KN39"/>
  <c r="KP39" s="1"/>
  <c r="KQ39" s="1"/>
  <c r="KM40"/>
  <c r="KN40"/>
  <c r="KO40" s="1"/>
  <c r="NW60" i="58"/>
  <c r="NX60"/>
  <c r="NZ60" s="1"/>
  <c r="OA60" s="1"/>
  <c r="OB60" s="1"/>
  <c r="NW8"/>
  <c r="NX8"/>
  <c r="NY8" s="1"/>
  <c r="NW9"/>
  <c r="NX9"/>
  <c r="NZ9" s="1"/>
  <c r="OA9" s="1"/>
  <c r="NW10"/>
  <c r="NX10"/>
  <c r="NZ10" s="1"/>
  <c r="OA10" s="1"/>
  <c r="NW11"/>
  <c r="NX11"/>
  <c r="NZ11" s="1"/>
  <c r="OA11" s="1"/>
  <c r="NW12"/>
  <c r="NX12"/>
  <c r="NZ12" s="1"/>
  <c r="OA12" s="1"/>
  <c r="NW37"/>
  <c r="NX37"/>
  <c r="NZ37" s="1"/>
  <c r="OA37" s="1"/>
  <c r="OB37" s="1"/>
  <c r="NW13"/>
  <c r="NX13"/>
  <c r="NZ13" s="1"/>
  <c r="OA13" s="1"/>
  <c r="NW14"/>
  <c r="NX14"/>
  <c r="NZ14" s="1"/>
  <c r="OA14" s="1"/>
  <c r="NW15"/>
  <c r="NX15"/>
  <c r="NZ15" s="1"/>
  <c r="OA15" s="1"/>
  <c r="NW16"/>
  <c r="NX16"/>
  <c r="NZ16" s="1"/>
  <c r="OA16" s="1"/>
  <c r="NW17"/>
  <c r="NX17"/>
  <c r="NZ17" s="1"/>
  <c r="OA17" s="1"/>
  <c r="NW18"/>
  <c r="NX18"/>
  <c r="NZ18" s="1"/>
  <c r="OA18" s="1"/>
  <c r="NW19"/>
  <c r="NX19"/>
  <c r="NZ19" s="1"/>
  <c r="OA19" s="1"/>
  <c r="NW38"/>
  <c r="NX38"/>
  <c r="NZ38" s="1"/>
  <c r="OA38" s="1"/>
  <c r="OB38" s="1"/>
  <c r="NW61"/>
  <c r="NX61"/>
  <c r="NZ61" s="1"/>
  <c r="OA61" s="1"/>
  <c r="NW20"/>
  <c r="NX20"/>
  <c r="NZ20" s="1"/>
  <c r="OA20" s="1"/>
  <c r="NW21"/>
  <c r="NX21"/>
  <c r="NZ21" s="1"/>
  <c r="OA21" s="1"/>
  <c r="NW22"/>
  <c r="NX22"/>
  <c r="NZ22" s="1"/>
  <c r="OA22" s="1"/>
  <c r="NW23"/>
  <c r="NX23"/>
  <c r="NZ23" s="1"/>
  <c r="OA23" s="1"/>
  <c r="NW24"/>
  <c r="NX24"/>
  <c r="NZ24" s="1"/>
  <c r="OA24" s="1"/>
  <c r="NW8" i="57"/>
  <c r="NX8"/>
  <c r="NZ8" s="1"/>
  <c r="OA8" s="1"/>
  <c r="NW9"/>
  <c r="NX9"/>
  <c r="NZ9" s="1"/>
  <c r="OA9" s="1"/>
  <c r="NW10"/>
  <c r="NX10"/>
  <c r="NZ10" s="1"/>
  <c r="OA10" s="1"/>
  <c r="NW58"/>
  <c r="NX58"/>
  <c r="NZ58" s="1"/>
  <c r="OA58" s="1"/>
  <c r="NW11"/>
  <c r="NX11"/>
  <c r="NZ11" s="1"/>
  <c r="OA11" s="1"/>
  <c r="NW12"/>
  <c r="NX12"/>
  <c r="NZ12" s="1"/>
  <c r="OA12" s="1"/>
  <c r="NW13"/>
  <c r="NX13"/>
  <c r="NZ13" s="1"/>
  <c r="OA13" s="1"/>
  <c r="NW14"/>
  <c r="NX14"/>
  <c r="NZ14" s="1"/>
  <c r="OA14" s="1"/>
  <c r="NW15"/>
  <c r="NX15"/>
  <c r="NZ15" s="1"/>
  <c r="OA15" s="1"/>
  <c r="NW16"/>
  <c r="NX16"/>
  <c r="NZ16" s="1"/>
  <c r="OA16" s="1"/>
  <c r="NW40"/>
  <c r="NX40"/>
  <c r="NZ40" s="1"/>
  <c r="OA40" s="1"/>
  <c r="OB40" s="1"/>
  <c r="NW17"/>
  <c r="NX17"/>
  <c r="NZ17" s="1"/>
  <c r="OA17" s="1"/>
  <c r="NW18"/>
  <c r="NX18"/>
  <c r="NZ18" s="1"/>
  <c r="OA18" s="1"/>
  <c r="NW39"/>
  <c r="NX39"/>
  <c r="NZ39" s="1"/>
  <c r="OA39" s="1"/>
  <c r="OB39" s="1"/>
  <c r="NW19"/>
  <c r="NX19"/>
  <c r="NZ19" s="1"/>
  <c r="OA19" s="1"/>
  <c r="NW43"/>
  <c r="NX43"/>
  <c r="NZ43" s="1"/>
  <c r="OA43" s="1"/>
  <c r="NW20"/>
  <c r="NX20"/>
  <c r="NZ20" s="1"/>
  <c r="OA20" s="1"/>
  <c r="NW21"/>
  <c r="NX21"/>
  <c r="NZ21" s="1"/>
  <c r="OA21" s="1"/>
  <c r="NW22"/>
  <c r="NX22"/>
  <c r="NZ22" s="1"/>
  <c r="OA22" s="1"/>
  <c r="NW23"/>
  <c r="NX23"/>
  <c r="NZ23" s="1"/>
  <c r="OA23" s="1"/>
  <c r="NW24"/>
  <c r="NX24"/>
  <c r="NZ24" s="1"/>
  <c r="OA24" s="1"/>
  <c r="NW25"/>
  <c r="NX25"/>
  <c r="NZ25" s="1"/>
  <c r="OA25" s="1"/>
  <c r="NW26"/>
  <c r="NX26"/>
  <c r="NZ26" s="1"/>
  <c r="OA26" s="1"/>
  <c r="NW59"/>
  <c r="NX59"/>
  <c r="NZ59" s="1"/>
  <c r="OA59" s="1"/>
  <c r="NW27"/>
  <c r="NX27"/>
  <c r="NZ27" s="1"/>
  <c r="OA27" s="1"/>
  <c r="NW28"/>
  <c r="NX28"/>
  <c r="NZ28" s="1"/>
  <c r="OA28" s="1"/>
  <c r="NW41"/>
  <c r="NX41"/>
  <c r="NZ41" s="1"/>
  <c r="OA41" s="1"/>
  <c r="OB41" s="1"/>
  <c r="NW42"/>
  <c r="NX42"/>
  <c r="NY42" s="1"/>
  <c r="NW29"/>
  <c r="NX29"/>
  <c r="NZ29" s="1"/>
  <c r="OA29" s="1"/>
  <c r="NW30"/>
  <c r="NX30"/>
  <c r="NY30" s="1"/>
  <c r="NW38"/>
  <c r="NX38"/>
  <c r="NZ38" s="1"/>
  <c r="OA38" s="1"/>
  <c r="OB38" s="1"/>
  <c r="NW31"/>
  <c r="NX31"/>
  <c r="NY31" s="1"/>
  <c r="NL60" i="58"/>
  <c r="NM60"/>
  <c r="NO60" s="1"/>
  <c r="NP60" s="1"/>
  <c r="NQ60" s="1"/>
  <c r="NL8"/>
  <c r="NM8"/>
  <c r="NO8" s="1"/>
  <c r="NP8" s="1"/>
  <c r="NL9"/>
  <c r="NM9"/>
  <c r="NN9" s="1"/>
  <c r="NL10"/>
  <c r="NM10"/>
  <c r="NO10" s="1"/>
  <c r="NP10" s="1"/>
  <c r="NL11"/>
  <c r="NM11"/>
  <c r="NN11" s="1"/>
  <c r="NL12"/>
  <c r="NM12"/>
  <c r="NO12" s="1"/>
  <c r="NP12" s="1"/>
  <c r="NL37"/>
  <c r="NM37"/>
  <c r="NN37" s="1"/>
  <c r="NL13"/>
  <c r="NM13"/>
  <c r="NO13" s="1"/>
  <c r="NP13" s="1"/>
  <c r="NL14"/>
  <c r="NM14"/>
  <c r="NN14" s="1"/>
  <c r="NL15"/>
  <c r="NM15"/>
  <c r="NO15" s="1"/>
  <c r="NP15" s="1"/>
  <c r="NL16"/>
  <c r="NM16"/>
  <c r="NN16" s="1"/>
  <c r="NL17"/>
  <c r="NM17"/>
  <c r="NO17" s="1"/>
  <c r="NP17" s="1"/>
  <c r="NL18"/>
  <c r="NM18"/>
  <c r="NN18" s="1"/>
  <c r="NL19"/>
  <c r="NM19"/>
  <c r="NO19" s="1"/>
  <c r="NP19" s="1"/>
  <c r="NL38"/>
  <c r="NM38"/>
  <c r="NN38" s="1"/>
  <c r="NL61"/>
  <c r="NM61"/>
  <c r="NO61" s="1"/>
  <c r="NP61" s="1"/>
  <c r="NL20"/>
  <c r="NM20"/>
  <c r="NN20" s="1"/>
  <c r="NL21"/>
  <c r="NM21"/>
  <c r="NO21" s="1"/>
  <c r="NP21" s="1"/>
  <c r="NL22"/>
  <c r="NM22"/>
  <c r="NN22" s="1"/>
  <c r="NL23"/>
  <c r="NM23"/>
  <c r="NO23" s="1"/>
  <c r="NP23" s="1"/>
  <c r="NL24"/>
  <c r="NM24"/>
  <c r="NN24" s="1"/>
  <c r="NL8" i="57"/>
  <c r="NM8"/>
  <c r="NO8" s="1"/>
  <c r="NP8" s="1"/>
  <c r="NL9"/>
  <c r="NM9"/>
  <c r="NO9" s="1"/>
  <c r="NP9" s="1"/>
  <c r="NL10"/>
  <c r="NM10"/>
  <c r="NN10" s="1"/>
  <c r="NL58"/>
  <c r="NM58"/>
  <c r="NO58" s="1"/>
  <c r="NP58" s="1"/>
  <c r="NL11"/>
  <c r="NM11"/>
  <c r="NN11" s="1"/>
  <c r="NL12"/>
  <c r="NM12"/>
  <c r="NO12" s="1"/>
  <c r="NP12" s="1"/>
  <c r="NL13"/>
  <c r="NM13"/>
  <c r="NN13" s="1"/>
  <c r="NL14"/>
  <c r="NM14"/>
  <c r="NO14" s="1"/>
  <c r="NP14" s="1"/>
  <c r="NL15"/>
  <c r="NM15"/>
  <c r="NN15" s="1"/>
  <c r="NL16"/>
  <c r="NM16"/>
  <c r="NO16" s="1"/>
  <c r="NP16" s="1"/>
  <c r="NL40"/>
  <c r="NM40"/>
  <c r="NN40" s="1"/>
  <c r="NL17"/>
  <c r="NM17"/>
  <c r="NO17" s="1"/>
  <c r="NP17" s="1"/>
  <c r="NL18"/>
  <c r="NM18"/>
  <c r="NN18" s="1"/>
  <c r="NL39"/>
  <c r="NM39"/>
  <c r="NO39" s="1"/>
  <c r="NP39" s="1"/>
  <c r="NQ39" s="1"/>
  <c r="NL19"/>
  <c r="NM19"/>
  <c r="NN19" s="1"/>
  <c r="NL43"/>
  <c r="NM43"/>
  <c r="NO43" s="1"/>
  <c r="NP43" s="1"/>
  <c r="NL20"/>
  <c r="NM20"/>
  <c r="NN20" s="1"/>
  <c r="NL21"/>
  <c r="NM21"/>
  <c r="NO21" s="1"/>
  <c r="NP21" s="1"/>
  <c r="NL22"/>
  <c r="NM22"/>
  <c r="NN22" s="1"/>
  <c r="NL23"/>
  <c r="NM23"/>
  <c r="NO23" s="1"/>
  <c r="NP23" s="1"/>
  <c r="NL24"/>
  <c r="NM24"/>
  <c r="NN24" s="1"/>
  <c r="NL25"/>
  <c r="NM25"/>
  <c r="NO25" s="1"/>
  <c r="NP25" s="1"/>
  <c r="NL26"/>
  <c r="NM26"/>
  <c r="NN26" s="1"/>
  <c r="NL59"/>
  <c r="NM59"/>
  <c r="NO59" s="1"/>
  <c r="NP59" s="1"/>
  <c r="NL27"/>
  <c r="NM27"/>
  <c r="NN27" s="1"/>
  <c r="NL28"/>
  <c r="NM28"/>
  <c r="NO28" s="1"/>
  <c r="NP28" s="1"/>
  <c r="NL41"/>
  <c r="NM41"/>
  <c r="NN41" s="1"/>
  <c r="NL42"/>
  <c r="NM42"/>
  <c r="NO42" s="1"/>
  <c r="NP42" s="1"/>
  <c r="NQ42" s="1"/>
  <c r="NL29"/>
  <c r="NM29"/>
  <c r="NN29" s="1"/>
  <c r="NL30"/>
  <c r="NM30"/>
  <c r="NO30" s="1"/>
  <c r="NP30" s="1"/>
  <c r="NL38"/>
  <c r="NM38"/>
  <c r="NN38" s="1"/>
  <c r="NL31"/>
  <c r="NM31"/>
  <c r="NO31" s="1"/>
  <c r="NP31" s="1"/>
  <c r="NL9" i="56"/>
  <c r="NM9"/>
  <c r="NN9" s="1"/>
  <c r="NL10"/>
  <c r="NM10"/>
  <c r="NO10" s="1"/>
  <c r="NP10" s="1"/>
  <c r="NL11"/>
  <c r="NM11"/>
  <c r="NN11" s="1"/>
  <c r="NL12"/>
  <c r="NM12"/>
  <c r="NO12" s="1"/>
  <c r="NP12" s="1"/>
  <c r="NL13"/>
  <c r="NM13"/>
  <c r="NN13" s="1"/>
  <c r="NL14"/>
  <c r="NM14"/>
  <c r="NO14" s="1"/>
  <c r="NP14" s="1"/>
  <c r="NL43"/>
  <c r="NM43"/>
  <c r="NN43" s="1"/>
  <c r="NL39"/>
  <c r="NM39"/>
  <c r="NO39" s="1"/>
  <c r="NP39" s="1"/>
  <c r="NQ39" s="1"/>
  <c r="NL42"/>
  <c r="NM42"/>
  <c r="NN42" s="1"/>
  <c r="NL15"/>
  <c r="NM15"/>
  <c r="NO15" s="1"/>
  <c r="NP15" s="1"/>
  <c r="NL16"/>
  <c r="NM16"/>
  <c r="NN16" s="1"/>
  <c r="NL17"/>
  <c r="NM17"/>
  <c r="NO17" s="1"/>
  <c r="NP17" s="1"/>
  <c r="NL18"/>
  <c r="NM18"/>
  <c r="NN18" s="1"/>
  <c r="NL19"/>
  <c r="NM19"/>
  <c r="NO19" s="1"/>
  <c r="NP19" s="1"/>
  <c r="NL20"/>
  <c r="NM20"/>
  <c r="NN20" s="1"/>
  <c r="NL21"/>
  <c r="NM21"/>
  <c r="NO21" s="1"/>
  <c r="NP21" s="1"/>
  <c r="NL22"/>
  <c r="NM22"/>
  <c r="NN22" s="1"/>
  <c r="NL40"/>
  <c r="NM40"/>
  <c r="NO40" s="1"/>
  <c r="NP40" s="1"/>
  <c r="NQ40" s="1"/>
  <c r="NL23"/>
  <c r="NM23"/>
  <c r="NN23" s="1"/>
  <c r="NL24"/>
  <c r="NM24"/>
  <c r="NO24" s="1"/>
  <c r="NP24" s="1"/>
  <c r="NL41"/>
  <c r="NM41"/>
  <c r="NN41" s="1"/>
  <c r="NL25"/>
  <c r="NM25"/>
  <c r="NO25" s="1"/>
  <c r="NP25" s="1"/>
  <c r="NL26"/>
  <c r="NM26"/>
  <c r="NN26" s="1"/>
  <c r="NL27"/>
  <c r="NM27"/>
  <c r="NO27" s="1"/>
  <c r="NP27" s="1"/>
  <c r="NL28"/>
  <c r="NM28"/>
  <c r="NN28" s="1"/>
  <c r="NL29"/>
  <c r="NM29"/>
  <c r="NO29" s="1"/>
  <c r="NP29" s="1"/>
  <c r="NL30"/>
  <c r="NM30"/>
  <c r="NN30" s="1"/>
  <c r="NL31"/>
  <c r="NM31"/>
  <c r="NO31" s="1"/>
  <c r="NP31" s="1"/>
  <c r="NL32"/>
  <c r="NM32"/>
  <c r="NN32" s="1"/>
  <c r="NL44"/>
  <c r="NM44"/>
  <c r="NO44" s="1"/>
  <c r="NP44" s="1"/>
  <c r="NL33"/>
  <c r="NM33"/>
  <c r="NN33" s="1"/>
  <c r="NL34"/>
  <c r="NM34"/>
  <c r="NO34" s="1"/>
  <c r="NP34" s="1"/>
  <c r="NL55"/>
  <c r="NM55"/>
  <c r="NN55" s="1"/>
  <c r="MH23" i="58" l="1"/>
  <c r="MI23" s="1"/>
  <c r="MG23"/>
  <c r="MH19"/>
  <c r="MI19" s="1"/>
  <c r="MJ19" s="1"/>
  <c r="MG19"/>
  <c r="MH13"/>
  <c r="MI13" s="1"/>
  <c r="MG13"/>
  <c r="MH10"/>
  <c r="MI10" s="1"/>
  <c r="MJ10" s="1"/>
  <c r="MG10"/>
  <c r="ND18"/>
  <c r="NE18" s="1"/>
  <c r="NC18"/>
  <c r="ND16"/>
  <c r="NE16" s="1"/>
  <c r="AR192" i="69" s="1"/>
  <c r="NC16" i="58"/>
  <c r="ND14"/>
  <c r="NE14" s="1"/>
  <c r="NC14"/>
  <c r="ND11"/>
  <c r="NE11" s="1"/>
  <c r="NC11"/>
  <c r="IL25"/>
  <c r="IM25" s="1"/>
  <c r="IK25"/>
  <c r="FA25"/>
  <c r="FB25" s="1"/>
  <c r="AA202" i="69" s="1"/>
  <c r="EZ25" i="58"/>
  <c r="CM25"/>
  <c r="CN25" s="1"/>
  <c r="CL25"/>
  <c r="BT25"/>
  <c r="BU25" s="1"/>
  <c r="BS25"/>
  <c r="DI28"/>
  <c r="DJ28" s="1"/>
  <c r="DH28"/>
  <c r="BT28"/>
  <c r="BU28" s="1"/>
  <c r="BS28"/>
  <c r="IL26"/>
  <c r="IM26" s="1"/>
  <c r="IK26"/>
  <c r="MS29"/>
  <c r="MT29" s="1"/>
  <c r="AQ209" i="69" s="1"/>
  <c r="MR29" i="58"/>
  <c r="IL29"/>
  <c r="IM29" s="1"/>
  <c r="IK29"/>
  <c r="TY21"/>
  <c r="TZ21"/>
  <c r="MH24"/>
  <c r="MI24" s="1"/>
  <c r="MG24"/>
  <c r="MH22"/>
  <c r="MI22" s="1"/>
  <c r="AP199" i="69" s="1"/>
  <c r="MG22" i="58"/>
  <c r="MH20"/>
  <c r="MI20" s="1"/>
  <c r="MG20"/>
  <c r="MH18"/>
  <c r="MI18" s="1"/>
  <c r="AP194" i="69" s="1"/>
  <c r="MG18" i="58"/>
  <c r="MH16"/>
  <c r="MI16" s="1"/>
  <c r="MG16"/>
  <c r="MH14"/>
  <c r="MI14" s="1"/>
  <c r="AP190" i="69" s="1"/>
  <c r="MG14" i="58"/>
  <c r="MH11"/>
  <c r="MI11" s="1"/>
  <c r="MG11"/>
  <c r="MH9"/>
  <c r="MI9" s="1"/>
  <c r="AP185" i="69" s="1"/>
  <c r="MG9" i="58"/>
  <c r="ND23"/>
  <c r="NE23" s="1"/>
  <c r="NC23"/>
  <c r="ND21"/>
  <c r="NE21" s="1"/>
  <c r="NF21" s="1"/>
  <c r="NC21"/>
  <c r="ND19"/>
  <c r="NE19" s="1"/>
  <c r="NC19"/>
  <c r="ND17"/>
  <c r="NE17" s="1"/>
  <c r="AR193" i="69" s="1"/>
  <c r="NC17" i="58"/>
  <c r="ND15"/>
  <c r="NE15" s="1"/>
  <c r="NC15"/>
  <c r="ND13"/>
  <c r="NE13" s="1"/>
  <c r="NC13"/>
  <c r="ND12"/>
  <c r="NE12" s="1"/>
  <c r="NC12"/>
  <c r="ND10"/>
  <c r="NE10" s="1"/>
  <c r="NC10"/>
  <c r="ND8"/>
  <c r="NE8" s="1"/>
  <c r="NC8"/>
  <c r="ND25"/>
  <c r="NE25" s="1"/>
  <c r="AR202" i="69" s="1"/>
  <c r="NC25" i="58"/>
  <c r="MH25"/>
  <c r="MI25" s="1"/>
  <c r="MG25"/>
  <c r="JS25"/>
  <c r="JT25" s="1"/>
  <c r="JR25"/>
  <c r="IW25"/>
  <c r="IX25" s="1"/>
  <c r="IV25"/>
  <c r="IA25"/>
  <c r="IB25" s="1"/>
  <c r="HZ25"/>
  <c r="HE25"/>
  <c r="HF25" s="1"/>
  <c r="HD25"/>
  <c r="GI25"/>
  <c r="GJ25" s="1"/>
  <c r="GH25"/>
  <c r="FL25"/>
  <c r="FM25" s="1"/>
  <c r="FK25"/>
  <c r="EP25"/>
  <c r="EQ25" s="1"/>
  <c r="EO25"/>
  <c r="DT25"/>
  <c r="DU25" s="1"/>
  <c r="DS25"/>
  <c r="CX25"/>
  <c r="CY25" s="1"/>
  <c r="CZ25" s="1"/>
  <c r="CW25"/>
  <c r="BI25"/>
  <c r="BJ25" s="1"/>
  <c r="BH25"/>
  <c r="AM25"/>
  <c r="AN25" s="1"/>
  <c r="AL25"/>
  <c r="EP28"/>
  <c r="EQ28" s="1"/>
  <c r="EO28"/>
  <c r="DT28"/>
  <c r="DU28" s="1"/>
  <c r="DV28" s="1"/>
  <c r="DS28"/>
  <c r="CX28"/>
  <c r="CY28" s="1"/>
  <c r="CW28"/>
  <c r="BI28"/>
  <c r="BJ28" s="1"/>
  <c r="S207" i="69" s="1"/>
  <c r="BH28" i="58"/>
  <c r="AM28"/>
  <c r="AN28" s="1"/>
  <c r="AL28"/>
  <c r="FA27"/>
  <c r="FB27" s="1"/>
  <c r="AA204" i="69" s="1"/>
  <c r="EZ27" i="58"/>
  <c r="EE27"/>
  <c r="EF27" s="1"/>
  <c r="ED27"/>
  <c r="DI27"/>
  <c r="DJ27" s="1"/>
  <c r="DK27" s="1"/>
  <c r="DH27"/>
  <c r="CM27"/>
  <c r="CN27" s="1"/>
  <c r="CL27"/>
  <c r="BT27"/>
  <c r="BU27" s="1"/>
  <c r="BS27"/>
  <c r="AX27"/>
  <c r="AY27" s="1"/>
  <c r="AW27"/>
  <c r="JS26"/>
  <c r="JT26" s="1"/>
  <c r="JU26" s="1"/>
  <c r="JR26"/>
  <c r="IW26"/>
  <c r="IX26" s="1"/>
  <c r="IV26"/>
  <c r="GI26"/>
  <c r="GJ26" s="1"/>
  <c r="AC203" i="69" s="1"/>
  <c r="GH26" i="58"/>
  <c r="DT26"/>
  <c r="DU26" s="1"/>
  <c r="DS26"/>
  <c r="BI26"/>
  <c r="BJ26" s="1"/>
  <c r="BH26"/>
  <c r="ND29"/>
  <c r="NE29" s="1"/>
  <c r="NC29"/>
  <c r="MH29"/>
  <c r="MI29" s="1"/>
  <c r="MG29"/>
  <c r="JS29"/>
  <c r="JT29" s="1"/>
  <c r="JR29"/>
  <c r="IW29"/>
  <c r="IX29" s="1"/>
  <c r="IV29"/>
  <c r="IA29"/>
  <c r="IB29" s="1"/>
  <c r="HZ29"/>
  <c r="HE29"/>
  <c r="HF29" s="1"/>
  <c r="HD29"/>
  <c r="GI29"/>
  <c r="GJ29" s="1"/>
  <c r="GH29"/>
  <c r="UB3"/>
  <c r="TX3"/>
  <c r="TD5"/>
  <c r="TW5"/>
  <c r="TZ17"/>
  <c r="TY17"/>
  <c r="TY12"/>
  <c r="TZ12"/>
  <c r="MH15"/>
  <c r="MI15" s="1"/>
  <c r="MJ15" s="1"/>
  <c r="MG15"/>
  <c r="MH8"/>
  <c r="MI8" s="1"/>
  <c r="MG8"/>
  <c r="ND24"/>
  <c r="NE24" s="1"/>
  <c r="NF24" s="1"/>
  <c r="NC24"/>
  <c r="ND20"/>
  <c r="NE20" s="1"/>
  <c r="NC20"/>
  <c r="MS25"/>
  <c r="MT25" s="1"/>
  <c r="AQ202" i="69" s="1"/>
  <c r="MR25" i="58"/>
  <c r="HP25"/>
  <c r="HQ25" s="1"/>
  <c r="HO25"/>
  <c r="DI25"/>
  <c r="DJ25" s="1"/>
  <c r="DK25" s="1"/>
  <c r="DH25"/>
  <c r="AB25"/>
  <c r="AC25" s="1"/>
  <c r="AA25"/>
  <c r="EE28"/>
  <c r="EF28" s="1"/>
  <c r="Y207" i="69" s="1"/>
  <c r="ED28" i="58"/>
  <c r="AX28"/>
  <c r="AY28" s="1"/>
  <c r="AW28"/>
  <c r="EP27"/>
  <c r="EQ27" s="1"/>
  <c r="EO27"/>
  <c r="CX27"/>
  <c r="CY27" s="1"/>
  <c r="CW27"/>
  <c r="BI27"/>
  <c r="BJ27" s="1"/>
  <c r="S204" i="69" s="1"/>
  <c r="BH27" i="58"/>
  <c r="HP29"/>
  <c r="HQ29" s="1"/>
  <c r="HO29"/>
  <c r="TX9"/>
  <c r="UB9"/>
  <c r="MS28"/>
  <c r="MT28" s="1"/>
  <c r="MR28"/>
  <c r="LW28"/>
  <c r="LX28" s="1"/>
  <c r="AO207" i="69" s="1"/>
  <c r="LV28" i="58"/>
  <c r="JH28"/>
  <c r="JI28" s="1"/>
  <c r="JG28"/>
  <c r="IL28"/>
  <c r="IM28" s="1"/>
  <c r="IK28"/>
  <c r="HP28"/>
  <c r="HQ28" s="1"/>
  <c r="HO28"/>
  <c r="GT28"/>
  <c r="GU28" s="1"/>
  <c r="GS28"/>
  <c r="ND27"/>
  <c r="NE27" s="1"/>
  <c r="NC27"/>
  <c r="MH27"/>
  <c r="MI27" s="1"/>
  <c r="MG27"/>
  <c r="JS27"/>
  <c r="JT27" s="1"/>
  <c r="JR27"/>
  <c r="IW27"/>
  <c r="IX27" s="1"/>
  <c r="IV27"/>
  <c r="IA27"/>
  <c r="IB27" s="1"/>
  <c r="HZ27"/>
  <c r="HE27"/>
  <c r="HF27" s="1"/>
  <c r="HD27"/>
  <c r="GI27"/>
  <c r="GJ27" s="1"/>
  <c r="GH27"/>
  <c r="EP29"/>
  <c r="EQ29" s="1"/>
  <c r="EO29"/>
  <c r="DT29"/>
  <c r="DU29" s="1"/>
  <c r="DS29"/>
  <c r="CX29"/>
  <c r="CY29" s="1"/>
  <c r="CW29"/>
  <c r="BI29"/>
  <c r="BJ29" s="1"/>
  <c r="BH29"/>
  <c r="AM29"/>
  <c r="AN29" s="1"/>
  <c r="AL29"/>
  <c r="UB7"/>
  <c r="TX7"/>
  <c r="TX6"/>
  <c r="UB6"/>
  <c r="TZ11"/>
  <c r="TY11"/>
  <c r="MH21"/>
  <c r="MI21" s="1"/>
  <c r="MJ21" s="1"/>
  <c r="MG21"/>
  <c r="MH17"/>
  <c r="MI17" s="1"/>
  <c r="MG17"/>
  <c r="MH12"/>
  <c r="MI12" s="1"/>
  <c r="MG12"/>
  <c r="ND22"/>
  <c r="NE22" s="1"/>
  <c r="NC22"/>
  <c r="ND9"/>
  <c r="NE9" s="1"/>
  <c r="NC9"/>
  <c r="LW25"/>
  <c r="LX25" s="1"/>
  <c r="LV25"/>
  <c r="JH25"/>
  <c r="JI25" s="1"/>
  <c r="JJ25" s="1"/>
  <c r="JG25"/>
  <c r="GT25"/>
  <c r="GU25" s="1"/>
  <c r="GS25"/>
  <c r="EE25"/>
  <c r="EF25" s="1"/>
  <c r="EG25" s="1"/>
  <c r="ED25"/>
  <c r="AX25"/>
  <c r="AY25" s="1"/>
  <c r="AW25"/>
  <c r="FA28"/>
  <c r="FB28" s="1"/>
  <c r="AA207" i="69" s="1"/>
  <c r="EZ28" i="58"/>
  <c r="CM28"/>
  <c r="CN28" s="1"/>
  <c r="CL28"/>
  <c r="AB28"/>
  <c r="AC28" s="1"/>
  <c r="AA28"/>
  <c r="DT27"/>
  <c r="DU27" s="1"/>
  <c r="DS27"/>
  <c r="AM27"/>
  <c r="AN27" s="1"/>
  <c r="AL27"/>
  <c r="JH26"/>
  <c r="JI26" s="1"/>
  <c r="JG26"/>
  <c r="LW29"/>
  <c r="LX29" s="1"/>
  <c r="AO209" i="69" s="1"/>
  <c r="LV29" i="58"/>
  <c r="JH29"/>
  <c r="JI29" s="1"/>
  <c r="JG29"/>
  <c r="GT29"/>
  <c r="GU29" s="1"/>
  <c r="GV29" s="1"/>
  <c r="GS29"/>
  <c r="ND28"/>
  <c r="NE28" s="1"/>
  <c r="NC28"/>
  <c r="MH28"/>
  <c r="MI28" s="1"/>
  <c r="MJ28" s="1"/>
  <c r="MG28"/>
  <c r="JS28"/>
  <c r="JT28" s="1"/>
  <c r="JR28"/>
  <c r="IW28"/>
  <c r="IX28" s="1"/>
  <c r="IV28"/>
  <c r="IA28"/>
  <c r="IB28" s="1"/>
  <c r="HZ28"/>
  <c r="HE28"/>
  <c r="HF28" s="1"/>
  <c r="HD28"/>
  <c r="GI28"/>
  <c r="GJ28" s="1"/>
  <c r="GH28"/>
  <c r="MS27"/>
  <c r="MT27" s="1"/>
  <c r="MR27"/>
  <c r="LW27"/>
  <c r="LX27" s="1"/>
  <c r="LV27"/>
  <c r="JH27"/>
  <c r="JI27" s="1"/>
  <c r="JG27"/>
  <c r="IL27"/>
  <c r="IM27" s="1"/>
  <c r="IK27"/>
  <c r="HP27"/>
  <c r="HQ27" s="1"/>
  <c r="HO27"/>
  <c r="GT27"/>
  <c r="GU27" s="1"/>
  <c r="GS27"/>
  <c r="ND26"/>
  <c r="NE26" s="1"/>
  <c r="AR203" i="69" s="1"/>
  <c r="NC26" i="58"/>
  <c r="FA29"/>
  <c r="FB29" s="1"/>
  <c r="EZ29"/>
  <c r="EE29"/>
  <c r="EF29" s="1"/>
  <c r="ED29"/>
  <c r="DI29"/>
  <c r="DJ29" s="1"/>
  <c r="DH29"/>
  <c r="CM29"/>
  <c r="CN29" s="1"/>
  <c r="CL29"/>
  <c r="BT29"/>
  <c r="BU29" s="1"/>
  <c r="BS29"/>
  <c r="AX29"/>
  <c r="AY29" s="1"/>
  <c r="AW29"/>
  <c r="AB29"/>
  <c r="AC29" s="1"/>
  <c r="AA29"/>
  <c r="TY22"/>
  <c r="TZ22"/>
  <c r="MH29" i="57"/>
  <c r="MI29" s="1"/>
  <c r="MG29"/>
  <c r="MH27"/>
  <c r="MI27" s="1"/>
  <c r="MG27"/>
  <c r="MH26"/>
  <c r="MI26" s="1"/>
  <c r="MG26"/>
  <c r="MH20"/>
  <c r="MI20" s="1"/>
  <c r="MG20"/>
  <c r="MH19"/>
  <c r="MI19" s="1"/>
  <c r="MG19"/>
  <c r="MH15"/>
  <c r="MI15" s="1"/>
  <c r="MG15"/>
  <c r="MH11"/>
  <c r="MI11" s="1"/>
  <c r="MG11"/>
  <c r="MH10"/>
  <c r="MI10" s="1"/>
  <c r="MG10"/>
  <c r="MH8"/>
  <c r="MI8" s="1"/>
  <c r="MG8"/>
  <c r="ND31"/>
  <c r="NE31" s="1"/>
  <c r="NC31"/>
  <c r="ND30"/>
  <c r="NE30" s="1"/>
  <c r="NC30"/>
  <c r="ND28"/>
  <c r="NE28" s="1"/>
  <c r="NC28"/>
  <c r="ND25"/>
  <c r="NE25" s="1"/>
  <c r="NC25"/>
  <c r="ND23"/>
  <c r="NE23" s="1"/>
  <c r="NC23"/>
  <c r="ND21"/>
  <c r="NE21" s="1"/>
  <c r="NC21"/>
  <c r="ND17"/>
  <c r="NE17" s="1"/>
  <c r="NC17"/>
  <c r="ND16"/>
  <c r="NE16" s="1"/>
  <c r="NC16"/>
  <c r="ND14"/>
  <c r="NE14" s="1"/>
  <c r="NC14"/>
  <c r="ND12"/>
  <c r="NE12" s="1"/>
  <c r="NC12"/>
  <c r="ND9"/>
  <c r="NE9" s="1"/>
  <c r="NC9"/>
  <c r="GT32"/>
  <c r="GU32" s="1"/>
  <c r="GS32"/>
  <c r="HP32"/>
  <c r="HQ32" s="1"/>
  <c r="HO32"/>
  <c r="IL32"/>
  <c r="IM32" s="1"/>
  <c r="IK32"/>
  <c r="JH32"/>
  <c r="JI32" s="1"/>
  <c r="JG32"/>
  <c r="LW32"/>
  <c r="LX32" s="1"/>
  <c r="LV32"/>
  <c r="MS32"/>
  <c r="MT32" s="1"/>
  <c r="MR32"/>
  <c r="TD6"/>
  <c r="TW6"/>
  <c r="TY28"/>
  <c r="TZ28"/>
  <c r="AM32"/>
  <c r="AN32" s="1"/>
  <c r="AL32"/>
  <c r="BI32"/>
  <c r="BJ32" s="1"/>
  <c r="BH32"/>
  <c r="CX32"/>
  <c r="CY32" s="1"/>
  <c r="CW32"/>
  <c r="DT32"/>
  <c r="DU32" s="1"/>
  <c r="DS32"/>
  <c r="EP32"/>
  <c r="EQ32" s="1"/>
  <c r="EO32"/>
  <c r="UB2"/>
  <c r="TX2"/>
  <c r="TD4"/>
  <c r="TW4"/>
  <c r="MH31"/>
  <c r="MI31" s="1"/>
  <c r="MG31"/>
  <c r="MH28"/>
  <c r="MI28" s="1"/>
  <c r="MG28"/>
  <c r="MH25"/>
  <c r="MI25" s="1"/>
  <c r="MG25"/>
  <c r="MH23"/>
  <c r="MI23" s="1"/>
  <c r="MG23"/>
  <c r="MH21"/>
  <c r="MI21" s="1"/>
  <c r="MG21"/>
  <c r="MH17"/>
  <c r="MI17" s="1"/>
  <c r="MG17"/>
  <c r="MH16"/>
  <c r="MI16" s="1"/>
  <c r="MG16"/>
  <c r="MH14"/>
  <c r="MI14" s="1"/>
  <c r="MG14"/>
  <c r="MH12"/>
  <c r="MI12" s="1"/>
  <c r="MG12"/>
  <c r="MH9"/>
  <c r="MI9" s="1"/>
  <c r="MG9"/>
  <c r="ND29"/>
  <c r="NE29" s="1"/>
  <c r="NC29"/>
  <c r="ND27"/>
  <c r="NE27" s="1"/>
  <c r="NC27"/>
  <c r="ND26"/>
  <c r="NE26" s="1"/>
  <c r="NC26"/>
  <c r="ND24"/>
  <c r="NE24" s="1"/>
  <c r="NC24"/>
  <c r="ND22"/>
  <c r="NE22" s="1"/>
  <c r="NC22"/>
  <c r="ND20"/>
  <c r="NE20" s="1"/>
  <c r="NC20"/>
  <c r="ND19"/>
  <c r="NE19" s="1"/>
  <c r="NC19"/>
  <c r="ND18"/>
  <c r="NE18" s="1"/>
  <c r="NC18"/>
  <c r="ND15"/>
  <c r="NE15" s="1"/>
  <c r="NC15"/>
  <c r="ND13"/>
  <c r="NE13" s="1"/>
  <c r="NC13"/>
  <c r="ND11"/>
  <c r="NE11" s="1"/>
  <c r="NC11"/>
  <c r="ND10"/>
  <c r="NE10" s="1"/>
  <c r="NC10"/>
  <c r="ND8"/>
  <c r="NE8" s="1"/>
  <c r="NC8"/>
  <c r="GI32"/>
  <c r="GJ32" s="1"/>
  <c r="GH32"/>
  <c r="HE32"/>
  <c r="HF32" s="1"/>
  <c r="HD32"/>
  <c r="IA32"/>
  <c r="IB32" s="1"/>
  <c r="HZ32"/>
  <c r="IW32"/>
  <c r="IX32" s="1"/>
  <c r="IV32"/>
  <c r="JS32"/>
  <c r="JT32" s="1"/>
  <c r="JR32"/>
  <c r="MH32"/>
  <c r="MI32" s="1"/>
  <c r="MG32"/>
  <c r="ND32"/>
  <c r="NE32" s="1"/>
  <c r="NC32"/>
  <c r="TX9"/>
  <c r="UB9"/>
  <c r="TD8"/>
  <c r="TW8"/>
  <c r="TY30"/>
  <c r="TZ30"/>
  <c r="TZ11"/>
  <c r="TY11"/>
  <c r="AB32"/>
  <c r="AC32" s="1"/>
  <c r="AA32"/>
  <c r="AX32"/>
  <c r="AY32" s="1"/>
  <c r="AW32"/>
  <c r="BT32"/>
  <c r="BU32" s="1"/>
  <c r="BS32"/>
  <c r="CM32"/>
  <c r="CN32" s="1"/>
  <c r="CL32"/>
  <c r="DI32"/>
  <c r="DJ32" s="1"/>
  <c r="DH32"/>
  <c r="EE32"/>
  <c r="EF32" s="1"/>
  <c r="ED32"/>
  <c r="FA32"/>
  <c r="FB32" s="1"/>
  <c r="EZ32"/>
  <c r="TD9" i="56"/>
  <c r="TW9"/>
  <c r="MH33"/>
  <c r="MI33" s="1"/>
  <c r="MG33"/>
  <c r="MH32"/>
  <c r="MI32" s="1"/>
  <c r="MG32"/>
  <c r="MH28"/>
  <c r="MI28" s="1"/>
  <c r="MG28"/>
  <c r="MH26"/>
  <c r="MI26" s="1"/>
  <c r="MG26"/>
  <c r="MH22"/>
  <c r="MI22" s="1"/>
  <c r="MG22"/>
  <c r="MH20"/>
  <c r="MI20" s="1"/>
  <c r="MG20"/>
  <c r="MH18"/>
  <c r="MI18" s="1"/>
  <c r="MG18"/>
  <c r="MH16"/>
  <c r="MI16" s="1"/>
  <c r="MG16"/>
  <c r="MH13"/>
  <c r="MI13" s="1"/>
  <c r="MG13"/>
  <c r="MH11"/>
  <c r="MI11" s="1"/>
  <c r="MG11"/>
  <c r="MH9"/>
  <c r="MI9" s="1"/>
  <c r="MG9"/>
  <c r="ND34"/>
  <c r="NE34" s="1"/>
  <c r="NC34"/>
  <c r="ND31"/>
  <c r="NE31" s="1"/>
  <c r="NC31"/>
  <c r="ND29"/>
  <c r="NE29" s="1"/>
  <c r="NC29"/>
  <c r="ND27"/>
  <c r="NE27" s="1"/>
  <c r="NC27"/>
  <c r="ND25"/>
  <c r="NE25" s="1"/>
  <c r="NC25"/>
  <c r="ND24"/>
  <c r="NE24" s="1"/>
  <c r="NC24"/>
  <c r="ND21"/>
  <c r="NE21" s="1"/>
  <c r="NC21"/>
  <c r="ND19"/>
  <c r="NE19" s="1"/>
  <c r="NC19"/>
  <c r="ND17"/>
  <c r="NE17" s="1"/>
  <c r="NC17"/>
  <c r="ND15"/>
  <c r="NE15" s="1"/>
  <c r="NC15"/>
  <c r="ND14"/>
  <c r="NE14" s="1"/>
  <c r="NC14"/>
  <c r="ND12"/>
  <c r="NE12" s="1"/>
  <c r="NC12"/>
  <c r="ND10"/>
  <c r="NE10" s="1"/>
  <c r="NC10"/>
  <c r="TY33"/>
  <c r="TZ33"/>
  <c r="TZ32"/>
  <c r="TY32"/>
  <c r="MH34"/>
  <c r="MI34" s="1"/>
  <c r="MG34"/>
  <c r="MH31"/>
  <c r="MI31" s="1"/>
  <c r="MG31"/>
  <c r="MH29"/>
  <c r="MI29" s="1"/>
  <c r="MG29"/>
  <c r="MH27"/>
  <c r="MI27" s="1"/>
  <c r="MG27"/>
  <c r="MH25"/>
  <c r="MI25" s="1"/>
  <c r="MG25"/>
  <c r="MH24"/>
  <c r="MI24" s="1"/>
  <c r="MG24"/>
  <c r="MH19"/>
  <c r="MI19" s="1"/>
  <c r="MG19"/>
  <c r="MH15"/>
  <c r="MI15" s="1"/>
  <c r="MG15"/>
  <c r="MH14"/>
  <c r="MI14" s="1"/>
  <c r="MG14"/>
  <c r="MH12"/>
  <c r="MI12" s="1"/>
  <c r="MG12"/>
  <c r="ND33"/>
  <c r="NE33" s="1"/>
  <c r="NC33"/>
  <c r="ND32"/>
  <c r="NE32" s="1"/>
  <c r="NC32"/>
  <c r="ND30"/>
  <c r="NE30" s="1"/>
  <c r="NC30"/>
  <c r="ND28"/>
  <c r="NE28" s="1"/>
  <c r="NC28"/>
  <c r="ND26"/>
  <c r="NE26" s="1"/>
  <c r="NC26"/>
  <c r="ND23"/>
  <c r="NE23" s="1"/>
  <c r="NC23"/>
  <c r="ND22"/>
  <c r="NE22" s="1"/>
  <c r="NC22"/>
  <c r="ND20"/>
  <c r="NE20" s="1"/>
  <c r="NC20"/>
  <c r="ND18"/>
  <c r="NE18" s="1"/>
  <c r="NC18"/>
  <c r="ND16"/>
  <c r="NE16" s="1"/>
  <c r="NC16"/>
  <c r="ND13"/>
  <c r="NE13" s="1"/>
  <c r="NC13"/>
  <c r="ND11"/>
  <c r="NE11" s="1"/>
  <c r="NC11"/>
  <c r="ND9"/>
  <c r="NE9" s="1"/>
  <c r="NC9"/>
  <c r="UB3"/>
  <c r="TX3"/>
  <c r="TZ3" s="1"/>
  <c r="TD7"/>
  <c r="TW7"/>
  <c r="TD5"/>
  <c r="TW5"/>
  <c r="TX6" i="55"/>
  <c r="UB6"/>
  <c r="TZ22"/>
  <c r="TY22"/>
  <c r="TZ27"/>
  <c r="TY27"/>
  <c r="TY28"/>
  <c r="TZ28"/>
  <c r="TZ20"/>
  <c r="TY20"/>
  <c r="MH31"/>
  <c r="MI31" s="1"/>
  <c r="MG31"/>
  <c r="MH29"/>
  <c r="MI29" s="1"/>
  <c r="MG29"/>
  <c r="MH27"/>
  <c r="MI27" s="1"/>
  <c r="MG27"/>
  <c r="MH26"/>
  <c r="MI26" s="1"/>
  <c r="MG26"/>
  <c r="MH24"/>
  <c r="MI24" s="1"/>
  <c r="MG24"/>
  <c r="MH22"/>
  <c r="MI22" s="1"/>
  <c r="MG22"/>
  <c r="MH20"/>
  <c r="MI20" s="1"/>
  <c r="MG20"/>
  <c r="MH18"/>
  <c r="MI18" s="1"/>
  <c r="MG18"/>
  <c r="MH16"/>
  <c r="MI16" s="1"/>
  <c r="MG16"/>
  <c r="MH15"/>
  <c r="MI15" s="1"/>
  <c r="MG15"/>
  <c r="MH13"/>
  <c r="MI13" s="1"/>
  <c r="MG13"/>
  <c r="MH11"/>
  <c r="MI11" s="1"/>
  <c r="MG11"/>
  <c r="MH10"/>
  <c r="MI10" s="1"/>
  <c r="MG10"/>
  <c r="ND30"/>
  <c r="NE30" s="1"/>
  <c r="NC30"/>
  <c r="ND28"/>
  <c r="NE28" s="1"/>
  <c r="NC28"/>
  <c r="ND25"/>
  <c r="NE25" s="1"/>
  <c r="NC25"/>
  <c r="ND23"/>
  <c r="NE23" s="1"/>
  <c r="NC23"/>
  <c r="ND21"/>
  <c r="NE21" s="1"/>
  <c r="NC21"/>
  <c r="ND19"/>
  <c r="NE19" s="1"/>
  <c r="NC19"/>
  <c r="ND17"/>
  <c r="NE17" s="1"/>
  <c r="NC17"/>
  <c r="ND14"/>
  <c r="NE14" s="1"/>
  <c r="NC14"/>
  <c r="ND12"/>
  <c r="NE12" s="1"/>
  <c r="NC12"/>
  <c r="ND9"/>
  <c r="NE9" s="1"/>
  <c r="NC9"/>
  <c r="TX8"/>
  <c r="UB8"/>
  <c r="UB7"/>
  <c r="TX7"/>
  <c r="TD4"/>
  <c r="TW4"/>
  <c r="TY18"/>
  <c r="TZ18"/>
  <c r="TZ12"/>
  <c r="TY12"/>
  <c r="TZ15"/>
  <c r="TY15"/>
  <c r="TX5"/>
  <c r="UB5"/>
  <c r="TY23"/>
  <c r="TZ23"/>
  <c r="TY26"/>
  <c r="TZ26"/>
  <c r="TY19"/>
  <c r="TZ19"/>
  <c r="MH30"/>
  <c r="MI30" s="1"/>
  <c r="MG30"/>
  <c r="MH28"/>
  <c r="MI28" s="1"/>
  <c r="MG28"/>
  <c r="MH25"/>
  <c r="MI25" s="1"/>
  <c r="MG25"/>
  <c r="MH23"/>
  <c r="MI23" s="1"/>
  <c r="MG23"/>
  <c r="MH21"/>
  <c r="MI21" s="1"/>
  <c r="MG21"/>
  <c r="MH19"/>
  <c r="MI19" s="1"/>
  <c r="MG19"/>
  <c r="MH17"/>
  <c r="MI17" s="1"/>
  <c r="MG17"/>
  <c r="MH14"/>
  <c r="MI14" s="1"/>
  <c r="MG14"/>
  <c r="MH12"/>
  <c r="MI12" s="1"/>
  <c r="MG12"/>
  <c r="MH9"/>
  <c r="MI9" s="1"/>
  <c r="MG9"/>
  <c r="ND31"/>
  <c r="NE31" s="1"/>
  <c r="NC31"/>
  <c r="ND29"/>
  <c r="NE29" s="1"/>
  <c r="NC29"/>
  <c r="ND27"/>
  <c r="NE27" s="1"/>
  <c r="NC27"/>
  <c r="ND26"/>
  <c r="NE26" s="1"/>
  <c r="NC26"/>
  <c r="ND24"/>
  <c r="NE24" s="1"/>
  <c r="NC24"/>
  <c r="ND22"/>
  <c r="NE22" s="1"/>
  <c r="NC22"/>
  <c r="ND20"/>
  <c r="NE20" s="1"/>
  <c r="NC20"/>
  <c r="ND18"/>
  <c r="NE18" s="1"/>
  <c r="NC18"/>
  <c r="ND16"/>
  <c r="NE16" s="1"/>
  <c r="NC16"/>
  <c r="ND15"/>
  <c r="NE15" s="1"/>
  <c r="NC15"/>
  <c r="ND13"/>
  <c r="NE13" s="1"/>
  <c r="NC13"/>
  <c r="ND11"/>
  <c r="NE11" s="1"/>
  <c r="NC11"/>
  <c r="ND10"/>
  <c r="NE10" s="1"/>
  <c r="NC10"/>
  <c r="TD2"/>
  <c r="TW2"/>
  <c r="TZ29"/>
  <c r="TY29"/>
  <c r="TZ21"/>
  <c r="TY21"/>
  <c r="TD4" i="54"/>
  <c r="TW4"/>
  <c r="TY18"/>
  <c r="TZ22"/>
  <c r="TD8"/>
  <c r="TW8"/>
  <c r="TD2"/>
  <c r="TW2"/>
  <c r="TD6"/>
  <c r="TW6"/>
  <c r="TD4" i="53"/>
  <c r="TW4"/>
  <c r="UB18"/>
  <c r="TX26"/>
  <c r="TD3"/>
  <c r="TW3"/>
  <c r="TD5"/>
  <c r="TW5"/>
  <c r="KZ42"/>
  <c r="MH24" i="57"/>
  <c r="MI24" s="1"/>
  <c r="MG24"/>
  <c r="MH22"/>
  <c r="MI22" s="1"/>
  <c r="MG22"/>
  <c r="MH18"/>
  <c r="MI18" s="1"/>
  <c r="MG18"/>
  <c r="MH13"/>
  <c r="MI13" s="1"/>
  <c r="MG13"/>
  <c r="MH30"/>
  <c r="MI30" s="1"/>
  <c r="MG30"/>
  <c r="MH30" i="56"/>
  <c r="MI30" s="1"/>
  <c r="MG30"/>
  <c r="MH23"/>
  <c r="MI23" s="1"/>
  <c r="MG23"/>
  <c r="MH21"/>
  <c r="MI21" s="1"/>
  <c r="MG21"/>
  <c r="MH17"/>
  <c r="MI17" s="1"/>
  <c r="MG17"/>
  <c r="MH10"/>
  <c r="MI10" s="1"/>
  <c r="MG10"/>
  <c r="AX31" i="54"/>
  <c r="AY31" s="1"/>
  <c r="AW31"/>
  <c r="DI31"/>
  <c r="DJ31" s="1"/>
  <c r="W77" i="69" s="1"/>
  <c r="DH31" i="54"/>
  <c r="HP31"/>
  <c r="HQ31" s="1"/>
  <c r="HO31"/>
  <c r="IL31"/>
  <c r="IM31" s="1"/>
  <c r="AH77" i="69" s="1"/>
  <c r="IK31" i="54"/>
  <c r="CM32"/>
  <c r="CN32" s="1"/>
  <c r="CL32"/>
  <c r="EE32"/>
  <c r="EF32" s="1"/>
  <c r="EG32" s="1"/>
  <c r="ED32"/>
  <c r="IL32"/>
  <c r="IM32" s="1"/>
  <c r="IK32"/>
  <c r="JH32"/>
  <c r="JI32" s="1"/>
  <c r="JJ32" s="1"/>
  <c r="JG32"/>
  <c r="AM31"/>
  <c r="AN31" s="1"/>
  <c r="AL31"/>
  <c r="BI31"/>
  <c r="BJ31" s="1"/>
  <c r="BH31"/>
  <c r="CX31"/>
  <c r="CY31" s="1"/>
  <c r="CW31"/>
  <c r="DT31"/>
  <c r="DU31" s="1"/>
  <c r="DS31"/>
  <c r="EP31"/>
  <c r="EQ31" s="1"/>
  <c r="EO31"/>
  <c r="FL31"/>
  <c r="FM31" s="1"/>
  <c r="FK31"/>
  <c r="GI31"/>
  <c r="GJ31" s="1"/>
  <c r="GH31"/>
  <c r="HE31"/>
  <c r="HF31" s="1"/>
  <c r="AE77" i="69" s="1"/>
  <c r="HD31" i="54"/>
  <c r="IA31"/>
  <c r="IB31" s="1"/>
  <c r="HZ31"/>
  <c r="IW31"/>
  <c r="IX31" s="1"/>
  <c r="IY31" s="1"/>
  <c r="IV31"/>
  <c r="JS31"/>
  <c r="JT31" s="1"/>
  <c r="JR31"/>
  <c r="MH31"/>
  <c r="MI31" s="1"/>
  <c r="AP77" i="69" s="1"/>
  <c r="MG31" i="54"/>
  <c r="ND31"/>
  <c r="NE31" s="1"/>
  <c r="NC31"/>
  <c r="CX32"/>
  <c r="CY32" s="1"/>
  <c r="CW32"/>
  <c r="DT32"/>
  <c r="DU32" s="1"/>
  <c r="DS32"/>
  <c r="EP32"/>
  <c r="EQ32" s="1"/>
  <c r="EO32"/>
  <c r="FL32"/>
  <c r="FM32" s="1"/>
  <c r="FK32"/>
  <c r="GI32"/>
  <c r="GJ32" s="1"/>
  <c r="AC78" i="69" s="1"/>
  <c r="GH32" i="54"/>
  <c r="HE32"/>
  <c r="HF32" s="1"/>
  <c r="HD32"/>
  <c r="IA32"/>
  <c r="IB32" s="1"/>
  <c r="IC32" s="1"/>
  <c r="HZ32"/>
  <c r="IW32"/>
  <c r="IX32" s="1"/>
  <c r="IV32"/>
  <c r="JS32"/>
  <c r="JT32" s="1"/>
  <c r="AK78" i="69" s="1"/>
  <c r="JR32" i="54"/>
  <c r="MH32"/>
  <c r="MI32" s="1"/>
  <c r="MG32"/>
  <c r="ND32"/>
  <c r="NE32" s="1"/>
  <c r="NF32" s="1"/>
  <c r="NC32"/>
  <c r="AB31"/>
  <c r="AC31" s="1"/>
  <c r="AA31"/>
  <c r="CM31"/>
  <c r="CN31" s="1"/>
  <c r="CL31"/>
  <c r="FA31"/>
  <c r="FB31" s="1"/>
  <c r="EZ31"/>
  <c r="GT31"/>
  <c r="GU31" s="1"/>
  <c r="GS31"/>
  <c r="JH31"/>
  <c r="JI31" s="1"/>
  <c r="JG31"/>
  <c r="AM32"/>
  <c r="AN32" s="1"/>
  <c r="AL32"/>
  <c r="DI32"/>
  <c r="DJ32" s="1"/>
  <c r="DH32"/>
  <c r="GT32"/>
  <c r="GU32" s="1"/>
  <c r="GS32"/>
  <c r="MH30"/>
  <c r="MI30" s="1"/>
  <c r="MG30"/>
  <c r="MH29"/>
  <c r="MI29" s="1"/>
  <c r="MG29"/>
  <c r="MH28"/>
  <c r="MI28" s="1"/>
  <c r="MG28"/>
  <c r="MH26"/>
  <c r="MI26" s="1"/>
  <c r="MG26"/>
  <c r="MH24"/>
  <c r="MI24" s="1"/>
  <c r="MG24"/>
  <c r="MH22"/>
  <c r="MI22" s="1"/>
  <c r="MG22"/>
  <c r="MH19"/>
  <c r="MI19" s="1"/>
  <c r="MG19"/>
  <c r="MH17"/>
  <c r="MI17" s="1"/>
  <c r="MG17"/>
  <c r="MH16"/>
  <c r="MI16" s="1"/>
  <c r="MG16"/>
  <c r="MH14"/>
  <c r="MI14" s="1"/>
  <c r="MG14"/>
  <c r="MH12"/>
  <c r="MI12" s="1"/>
  <c r="MG12"/>
  <c r="MH11"/>
  <c r="MI11" s="1"/>
  <c r="MG11"/>
  <c r="MH9"/>
  <c r="MI9" s="1"/>
  <c r="MG9"/>
  <c r="ND27"/>
  <c r="NE27" s="1"/>
  <c r="NC27"/>
  <c r="ND25"/>
  <c r="NE25" s="1"/>
  <c r="NC25"/>
  <c r="ND23"/>
  <c r="NE23" s="1"/>
  <c r="NC23"/>
  <c r="ND21"/>
  <c r="NE21" s="1"/>
  <c r="NC21"/>
  <c r="ND20"/>
  <c r="NE20" s="1"/>
  <c r="NC20"/>
  <c r="ND18"/>
  <c r="NE18" s="1"/>
  <c r="NC18"/>
  <c r="ND15"/>
  <c r="NE15" s="1"/>
  <c r="NC15"/>
  <c r="ND13"/>
  <c r="NE13" s="1"/>
  <c r="NC13"/>
  <c r="ND10"/>
  <c r="NE10" s="1"/>
  <c r="NC10"/>
  <c r="BT31"/>
  <c r="BU31" s="1"/>
  <c r="BS31"/>
  <c r="EE31"/>
  <c r="EF31" s="1"/>
  <c r="ED31"/>
  <c r="MS31"/>
  <c r="MT31" s="1"/>
  <c r="MR31"/>
  <c r="FA32"/>
  <c r="FB32" s="1"/>
  <c r="EZ32"/>
  <c r="HP32"/>
  <c r="HQ32" s="1"/>
  <c r="HO32"/>
  <c r="MS32"/>
  <c r="MT32" s="1"/>
  <c r="MR32"/>
  <c r="MH27"/>
  <c r="MI27" s="1"/>
  <c r="MG27"/>
  <c r="MH25"/>
  <c r="MI25" s="1"/>
  <c r="MG25"/>
  <c r="MH23"/>
  <c r="MI23" s="1"/>
  <c r="MG23"/>
  <c r="MH21"/>
  <c r="MI21" s="1"/>
  <c r="MG21"/>
  <c r="MH20"/>
  <c r="MI20" s="1"/>
  <c r="MG20"/>
  <c r="MH18"/>
  <c r="MI18" s="1"/>
  <c r="MG18"/>
  <c r="MH15"/>
  <c r="MI15" s="1"/>
  <c r="MG15"/>
  <c r="MH13"/>
  <c r="MI13" s="1"/>
  <c r="MG13"/>
  <c r="MH10"/>
  <c r="MI10" s="1"/>
  <c r="MG10"/>
  <c r="ND30"/>
  <c r="NE30" s="1"/>
  <c r="NC30"/>
  <c r="ND29"/>
  <c r="NE29" s="1"/>
  <c r="NC29"/>
  <c r="ND28"/>
  <c r="NE28" s="1"/>
  <c r="NC28"/>
  <c r="ND26"/>
  <c r="NE26" s="1"/>
  <c r="NC26"/>
  <c r="ND24"/>
  <c r="NE24" s="1"/>
  <c r="NC24"/>
  <c r="ND22"/>
  <c r="NE22" s="1"/>
  <c r="NC22"/>
  <c r="ND19"/>
  <c r="NE19" s="1"/>
  <c r="NC19"/>
  <c r="ND17"/>
  <c r="NE17" s="1"/>
  <c r="NC17"/>
  <c r="ND16"/>
  <c r="NE16" s="1"/>
  <c r="NC16"/>
  <c r="ND14"/>
  <c r="NE14" s="1"/>
  <c r="NC14"/>
  <c r="ND12"/>
  <c r="NE12" s="1"/>
  <c r="NC12"/>
  <c r="ND11"/>
  <c r="NE11" s="1"/>
  <c r="NC11"/>
  <c r="ND9"/>
  <c r="NE9" s="1"/>
  <c r="NC9"/>
  <c r="BI32"/>
  <c r="BJ32" s="1"/>
  <c r="BH32"/>
  <c r="MH40" i="53"/>
  <c r="MI40" s="1"/>
  <c r="MG40"/>
  <c r="MH38"/>
  <c r="MI38" s="1"/>
  <c r="MG38"/>
  <c r="MH36"/>
  <c r="MI36" s="1"/>
  <c r="MG36"/>
  <c r="MH34"/>
  <c r="MI34" s="1"/>
  <c r="MG34"/>
  <c r="MH32"/>
  <c r="MI32" s="1"/>
  <c r="MG32"/>
  <c r="MH31"/>
  <c r="MI31" s="1"/>
  <c r="MG31"/>
  <c r="MH29"/>
  <c r="MI29" s="1"/>
  <c r="MG29"/>
  <c r="MH27"/>
  <c r="MI27" s="1"/>
  <c r="MG27"/>
  <c r="MH25"/>
  <c r="MI25" s="1"/>
  <c r="MG25"/>
  <c r="MH23"/>
  <c r="MI23" s="1"/>
  <c r="MG23"/>
  <c r="MH21"/>
  <c r="MI21" s="1"/>
  <c r="MG21"/>
  <c r="MH19"/>
  <c r="MI19" s="1"/>
  <c r="MG19"/>
  <c r="MH17"/>
  <c r="MI17" s="1"/>
  <c r="MG17"/>
  <c r="MH15"/>
  <c r="MI15" s="1"/>
  <c r="MG15"/>
  <c r="MH13"/>
  <c r="MI13" s="1"/>
  <c r="MG13"/>
  <c r="ND39"/>
  <c r="NE39" s="1"/>
  <c r="NC39"/>
  <c r="ND37"/>
  <c r="NE37" s="1"/>
  <c r="NC37"/>
  <c r="ND35"/>
  <c r="NE35" s="1"/>
  <c r="NC35"/>
  <c r="ND33"/>
  <c r="NE33" s="1"/>
  <c r="NC33"/>
  <c r="ND30"/>
  <c r="NE30" s="1"/>
  <c r="NC30"/>
  <c r="ND28"/>
  <c r="NE28" s="1"/>
  <c r="NC28"/>
  <c r="ND26"/>
  <c r="NE26" s="1"/>
  <c r="NC26"/>
  <c r="ND24"/>
  <c r="NE24" s="1"/>
  <c r="NC24"/>
  <c r="ND22"/>
  <c r="NE22" s="1"/>
  <c r="NC22"/>
  <c r="ND20"/>
  <c r="NE20" s="1"/>
  <c r="NC20"/>
  <c r="ND18"/>
  <c r="NE18" s="1"/>
  <c r="NC18"/>
  <c r="ND16"/>
  <c r="NE16" s="1"/>
  <c r="NC16"/>
  <c r="ND14"/>
  <c r="NE14" s="1"/>
  <c r="NC14"/>
  <c r="AB41"/>
  <c r="AC41" s="1"/>
  <c r="AA41"/>
  <c r="AX41"/>
  <c r="AY41" s="1"/>
  <c r="AW41"/>
  <c r="BT41"/>
  <c r="BU41" s="1"/>
  <c r="BS41"/>
  <c r="CM41"/>
  <c r="CN41" s="1"/>
  <c r="CL41"/>
  <c r="DI41"/>
  <c r="DJ41" s="1"/>
  <c r="DH41"/>
  <c r="EE41"/>
  <c r="EF41" s="1"/>
  <c r="ED41"/>
  <c r="FA41"/>
  <c r="FB41" s="1"/>
  <c r="EZ41"/>
  <c r="GT41"/>
  <c r="GU41" s="1"/>
  <c r="GS41"/>
  <c r="HP41"/>
  <c r="HQ41" s="1"/>
  <c r="HO41"/>
  <c r="IL41"/>
  <c r="IM41" s="1"/>
  <c r="IK41"/>
  <c r="JH41"/>
  <c r="JI41" s="1"/>
  <c r="JG41"/>
  <c r="MH42"/>
  <c r="MI42" s="1"/>
  <c r="MG42"/>
  <c r="ND42"/>
  <c r="NE42" s="1"/>
  <c r="NC42"/>
  <c r="TX9"/>
  <c r="UB9"/>
  <c r="UB41"/>
  <c r="TX41"/>
  <c r="TY17"/>
  <c r="TZ17"/>
  <c r="TZ16"/>
  <c r="TY16"/>
  <c r="TZ18"/>
  <c r="TY18"/>
  <c r="TY24"/>
  <c r="TZ24"/>
  <c r="LW41"/>
  <c r="LX41" s="1"/>
  <c r="AO43" i="69" s="1"/>
  <c r="LV41" i="53"/>
  <c r="MS41"/>
  <c r="MT41" s="1"/>
  <c r="MR41"/>
  <c r="AB42"/>
  <c r="AC42" s="1"/>
  <c r="P44" i="69" s="1"/>
  <c r="AA42" i="53"/>
  <c r="AX42"/>
  <c r="AY42" s="1"/>
  <c r="AW42"/>
  <c r="BT42"/>
  <c r="BU42" s="1"/>
  <c r="BV42" s="1"/>
  <c r="BS42"/>
  <c r="CM42"/>
  <c r="CN42" s="1"/>
  <c r="CL42"/>
  <c r="DI42"/>
  <c r="DJ42" s="1"/>
  <c r="DH42"/>
  <c r="EE42"/>
  <c r="EF42" s="1"/>
  <c r="ED42"/>
  <c r="FA42"/>
  <c r="FB42" s="1"/>
  <c r="EZ42"/>
  <c r="GT42"/>
  <c r="GU42" s="1"/>
  <c r="GS42"/>
  <c r="HP42"/>
  <c r="HQ42" s="1"/>
  <c r="HO42"/>
  <c r="IL42"/>
  <c r="IM42" s="1"/>
  <c r="IK42"/>
  <c r="JH42"/>
  <c r="JI42" s="1"/>
  <c r="JG42"/>
  <c r="BD26" i="69"/>
  <c r="UB25" i="53"/>
  <c r="TX25"/>
  <c r="UB14"/>
  <c r="TX14"/>
  <c r="TZ11"/>
  <c r="TY11"/>
  <c r="TZ19"/>
  <c r="TY19"/>
  <c r="TY36"/>
  <c r="TZ36"/>
  <c r="TZ20"/>
  <c r="TY20"/>
  <c r="TZ26"/>
  <c r="TY26"/>
  <c r="TZ29"/>
  <c r="TY29"/>
  <c r="MH39"/>
  <c r="MI39" s="1"/>
  <c r="AP40" i="69" s="1"/>
  <c r="MG39" i="53"/>
  <c r="MH37"/>
  <c r="MI37" s="1"/>
  <c r="MG37"/>
  <c r="MH35"/>
  <c r="MI35" s="1"/>
  <c r="MG35"/>
  <c r="MH33"/>
  <c r="MI33" s="1"/>
  <c r="MG33"/>
  <c r="MH30"/>
  <c r="MI30" s="1"/>
  <c r="MJ30" s="1"/>
  <c r="MG30"/>
  <c r="MH28"/>
  <c r="MI28" s="1"/>
  <c r="MG28"/>
  <c r="MH26"/>
  <c r="MI26" s="1"/>
  <c r="MG26"/>
  <c r="MH24"/>
  <c r="MI24" s="1"/>
  <c r="MG24"/>
  <c r="MH22"/>
  <c r="MI22" s="1"/>
  <c r="MG22"/>
  <c r="MH20"/>
  <c r="MI20" s="1"/>
  <c r="MG20"/>
  <c r="MH18"/>
  <c r="MI18" s="1"/>
  <c r="AP19" i="69" s="1"/>
  <c r="MG18" i="53"/>
  <c r="MH16"/>
  <c r="MI16" s="1"/>
  <c r="MG16"/>
  <c r="MH14"/>
  <c r="MI14" s="1"/>
  <c r="MG14"/>
  <c r="ND40"/>
  <c r="NE40" s="1"/>
  <c r="NC40"/>
  <c r="ND38"/>
  <c r="NE38" s="1"/>
  <c r="AR39" i="69" s="1"/>
  <c r="NC38" i="53"/>
  <c r="ND36"/>
  <c r="NE36" s="1"/>
  <c r="NC36"/>
  <c r="ND34"/>
  <c r="NE34" s="1"/>
  <c r="NF34" s="1"/>
  <c r="NC34"/>
  <c r="ND32"/>
  <c r="NE32" s="1"/>
  <c r="NC32"/>
  <c r="ND31"/>
  <c r="NE31" s="1"/>
  <c r="NC31"/>
  <c r="ND29"/>
  <c r="NE29" s="1"/>
  <c r="NC29"/>
  <c r="ND27"/>
  <c r="NE27" s="1"/>
  <c r="AR28" i="69" s="1"/>
  <c r="NC27" i="53"/>
  <c r="ND25"/>
  <c r="NE25" s="1"/>
  <c r="NC25"/>
  <c r="ND23"/>
  <c r="NE23" s="1"/>
  <c r="AR24" i="69" s="1"/>
  <c r="NC23" i="53"/>
  <c r="ND21"/>
  <c r="NE21" s="1"/>
  <c r="NC21"/>
  <c r="ND19"/>
  <c r="NE19" s="1"/>
  <c r="NC19"/>
  <c r="ND17"/>
  <c r="NE17" s="1"/>
  <c r="NC17"/>
  <c r="ND15"/>
  <c r="NE15" s="1"/>
  <c r="NC15"/>
  <c r="ND13"/>
  <c r="NE13" s="1"/>
  <c r="NC13"/>
  <c r="AM41"/>
  <c r="AN41" s="1"/>
  <c r="AO41" s="1"/>
  <c r="AL41"/>
  <c r="BI41"/>
  <c r="BJ41" s="1"/>
  <c r="BH41"/>
  <c r="CX41"/>
  <c r="CY41" s="1"/>
  <c r="CW41"/>
  <c r="DT41"/>
  <c r="DU41" s="1"/>
  <c r="DS41"/>
  <c r="EP41"/>
  <c r="EQ41" s="1"/>
  <c r="EO41"/>
  <c r="FL41"/>
  <c r="FM41" s="1"/>
  <c r="FK41"/>
  <c r="GI41"/>
  <c r="GJ41" s="1"/>
  <c r="KC41" s="1"/>
  <c r="GH41"/>
  <c r="HE41"/>
  <c r="HF41" s="1"/>
  <c r="HD41"/>
  <c r="IA41"/>
  <c r="IB41" s="1"/>
  <c r="IC41" s="1"/>
  <c r="HZ41"/>
  <c r="IW41"/>
  <c r="IX41" s="1"/>
  <c r="IV41"/>
  <c r="LW42"/>
  <c r="LX42" s="1"/>
  <c r="LY42" s="1"/>
  <c r="LV42"/>
  <c r="MS42"/>
  <c r="MT42" s="1"/>
  <c r="MR42"/>
  <c r="TY13"/>
  <c r="TZ13"/>
  <c r="TY21"/>
  <c r="TZ21"/>
  <c r="MH41"/>
  <c r="MI41" s="1"/>
  <c r="AP43" i="69" s="1"/>
  <c r="MG41" i="53"/>
  <c r="ND41"/>
  <c r="NE41" s="1"/>
  <c r="NC41"/>
  <c r="AM42"/>
  <c r="AN42" s="1"/>
  <c r="AL42"/>
  <c r="BI42"/>
  <c r="BJ42" s="1"/>
  <c r="BH42"/>
  <c r="CX42"/>
  <c r="CY42" s="1"/>
  <c r="CW42"/>
  <c r="DT42"/>
  <c r="DU42" s="1"/>
  <c r="DS42"/>
  <c r="EP42"/>
  <c r="EQ42" s="1"/>
  <c r="EO42"/>
  <c r="FL42"/>
  <c r="FM42" s="1"/>
  <c r="FK42"/>
  <c r="GI42"/>
  <c r="GJ42" s="1"/>
  <c r="AC44" i="69" s="1"/>
  <c r="GH42" i="53"/>
  <c r="HE42"/>
  <c r="HF42" s="1"/>
  <c r="HD42"/>
  <c r="IA42"/>
  <c r="IB42" s="1"/>
  <c r="AG44" i="69" s="1"/>
  <c r="HZ42" i="53"/>
  <c r="IW42"/>
  <c r="IX42" s="1"/>
  <c r="IV42"/>
  <c r="UB7"/>
  <c r="TX7"/>
  <c r="UB8"/>
  <c r="TX8"/>
  <c r="UB27"/>
  <c r="TX27"/>
  <c r="UB35"/>
  <c r="TX35"/>
  <c r="TY15"/>
  <c r="TZ15"/>
  <c r="TZ23"/>
  <c r="TY23"/>
  <c r="TY32"/>
  <c r="TZ32"/>
  <c r="TY12"/>
  <c r="TZ12"/>
  <c r="TY22"/>
  <c r="TZ22"/>
  <c r="TX7" i="54"/>
  <c r="SV2" i="53"/>
  <c r="SV10"/>
  <c r="TE9" i="56"/>
  <c r="TF9" s="1"/>
  <c r="BD15" i="69"/>
  <c r="LY65" i="58"/>
  <c r="AO210" i="69"/>
  <c r="LY27" i="58"/>
  <c r="AO204" i="69"/>
  <c r="LY28" i="58"/>
  <c r="LY62"/>
  <c r="AO205" i="69"/>
  <c r="LY26" i="58"/>
  <c r="AO203" i="69"/>
  <c r="LY64" i="58"/>
  <c r="AO208" i="69"/>
  <c r="LY25" i="58"/>
  <c r="AO202" i="69"/>
  <c r="LY63" i="58"/>
  <c r="AO206" i="69"/>
  <c r="LY29" i="58"/>
  <c r="TE5"/>
  <c r="TF5" s="1"/>
  <c r="RV28"/>
  <c r="KR24"/>
  <c r="AL201" i="69"/>
  <c r="KR18" i="58"/>
  <c r="AL194" i="69"/>
  <c r="KR11" i="58"/>
  <c r="AL187" i="69"/>
  <c r="MJ61" i="58"/>
  <c r="AP196" i="69"/>
  <c r="AP191"/>
  <c r="AP186"/>
  <c r="NF22" i="58"/>
  <c r="AR199" i="69"/>
  <c r="NF11" i="58"/>
  <c r="IN25"/>
  <c r="AH202" i="69"/>
  <c r="P202"/>
  <c r="U207"/>
  <c r="AD28" i="58"/>
  <c r="FN65"/>
  <c r="AB210" i="69"/>
  <c r="AO65" i="58"/>
  <c r="Q210" i="69"/>
  <c r="LC63" i="58"/>
  <c r="AM206" i="69"/>
  <c r="GV63" i="58"/>
  <c r="AD206" i="69"/>
  <c r="DV27" i="58"/>
  <c r="X204" i="69"/>
  <c r="IN26" i="58"/>
  <c r="AH203" i="69"/>
  <c r="R203"/>
  <c r="LC29" i="58"/>
  <c r="AM209" i="69"/>
  <c r="HR29" i="58"/>
  <c r="AF209" i="69"/>
  <c r="ER64" i="58"/>
  <c r="Z208" i="69"/>
  <c r="BK64" i="58"/>
  <c r="S208" i="69"/>
  <c r="QF9" i="58"/>
  <c r="AX185" i="69"/>
  <c r="RM6" i="58"/>
  <c r="BA182" i="69"/>
  <c r="PJ3" i="58"/>
  <c r="AV179" i="69"/>
  <c r="AU179"/>
  <c r="RV3" i="58"/>
  <c r="PJ8"/>
  <c r="AV184" i="69"/>
  <c r="QQ5" i="58"/>
  <c r="AY181" i="69"/>
  <c r="PJ20" i="58"/>
  <c r="AV197" i="69"/>
  <c r="RS23" i="58"/>
  <c r="RT23"/>
  <c r="PU64"/>
  <c r="AW208" i="69"/>
  <c r="SK27" i="58"/>
  <c r="BB204" i="69"/>
  <c r="TD15" i="58"/>
  <c r="TE15"/>
  <c r="TF15" s="1"/>
  <c r="TE24"/>
  <c r="TF24" s="1"/>
  <c r="TD24"/>
  <c r="TE62"/>
  <c r="TF62" s="1"/>
  <c r="TD62"/>
  <c r="TE64"/>
  <c r="TF64" s="1"/>
  <c r="TD64"/>
  <c r="TD4"/>
  <c r="TE4"/>
  <c r="TF4" s="1"/>
  <c r="NQ23"/>
  <c r="AS200" i="69"/>
  <c r="NQ15" i="58"/>
  <c r="AS191" i="69"/>
  <c r="NQ12" i="58"/>
  <c r="AS188" i="69"/>
  <c r="OB22" i="58"/>
  <c r="AT199" i="69"/>
  <c r="OB14" i="58"/>
  <c r="AT190" i="69"/>
  <c r="KR17" i="58"/>
  <c r="AL193" i="69"/>
  <c r="JU25" i="58"/>
  <c r="HG25"/>
  <c r="AE202" i="69"/>
  <c r="Z202"/>
  <c r="BK25" i="58"/>
  <c r="S202" i="69"/>
  <c r="ER28" i="58"/>
  <c r="Z207" i="69"/>
  <c r="T28" i="58"/>
  <c r="O207" i="69"/>
  <c r="JU65" i="58"/>
  <c r="AK210" i="69"/>
  <c r="IN65" i="58"/>
  <c r="AH210" i="69"/>
  <c r="HG65" i="58"/>
  <c r="AE210" i="69"/>
  <c r="ER65" i="58"/>
  <c r="Z210" i="69"/>
  <c r="DK65" i="58"/>
  <c r="W210" i="69"/>
  <c r="T65" i="58"/>
  <c r="O210" i="69"/>
  <c r="OB63" i="58"/>
  <c r="AT206" i="69"/>
  <c r="NF63" i="58"/>
  <c r="AR206" i="69"/>
  <c r="MJ63" i="58"/>
  <c r="AP206" i="69"/>
  <c r="LN63" i="58"/>
  <c r="AN206" i="69"/>
  <c r="KR63" i="58"/>
  <c r="AL206" i="69"/>
  <c r="JU63" i="58"/>
  <c r="AK206" i="69"/>
  <c r="IY63" i="58"/>
  <c r="AI206" i="69"/>
  <c r="AG206"/>
  <c r="HG63" i="58"/>
  <c r="AE206" i="69"/>
  <c r="GK63" i="58"/>
  <c r="AC206" i="69"/>
  <c r="FN63" i="58"/>
  <c r="AB206" i="69"/>
  <c r="N62" i="58"/>
  <c r="N205" i="69"/>
  <c r="EG27" i="58"/>
  <c r="Y204" i="69"/>
  <c r="U204"/>
  <c r="T204"/>
  <c r="AZ27" i="58"/>
  <c r="R204" i="69"/>
  <c r="T27" i="58"/>
  <c r="O204" i="69"/>
  <c r="OB26" i="58"/>
  <c r="AT203" i="69"/>
  <c r="MJ26" i="58"/>
  <c r="AP203" i="69"/>
  <c r="KR26" i="58"/>
  <c r="AL203" i="69"/>
  <c r="IY26" i="58"/>
  <c r="AI203" i="69"/>
  <c r="IC26" i="58"/>
  <c r="AG203" i="69"/>
  <c r="FN26" i="58"/>
  <c r="AB203" i="69"/>
  <c r="DV26" i="58"/>
  <c r="X203" i="69"/>
  <c r="U203"/>
  <c r="BK26" i="58"/>
  <c r="T26"/>
  <c r="O203" i="69"/>
  <c r="OB29" i="58"/>
  <c r="AT209" i="69"/>
  <c r="NF29" i="58"/>
  <c r="AR209" i="69"/>
  <c r="MJ29" i="58"/>
  <c r="LN29"/>
  <c r="AN209" i="69"/>
  <c r="AL209"/>
  <c r="JU29" i="58"/>
  <c r="AK209" i="69"/>
  <c r="IY29" i="58"/>
  <c r="IC29"/>
  <c r="AG209" i="69"/>
  <c r="AE209"/>
  <c r="AC209"/>
  <c r="FN29" i="58"/>
  <c r="AB209" i="69"/>
  <c r="N29" i="58"/>
  <c r="N209" i="69"/>
  <c r="FC64" i="58"/>
  <c r="AA208" i="69"/>
  <c r="EG64" i="58"/>
  <c r="Y208" i="69"/>
  <c r="DK64" i="58"/>
  <c r="W208" i="69"/>
  <c r="U208"/>
  <c r="BV64" i="58"/>
  <c r="T208" i="69"/>
  <c r="AZ64" i="58"/>
  <c r="R208" i="69"/>
  <c r="P208"/>
  <c r="SK9" i="58"/>
  <c r="SV8"/>
  <c r="BC184" i="69"/>
  <c r="AU184"/>
  <c r="RV8" i="58"/>
  <c r="PJ7"/>
  <c r="AV183" i="69"/>
  <c r="PU6" i="58"/>
  <c r="AW182" i="69"/>
  <c r="QF5" i="58"/>
  <c r="AX181" i="69"/>
  <c r="QQ4" i="58"/>
  <c r="AY180" i="69"/>
  <c r="RB3" i="58"/>
  <c r="AZ179" i="69"/>
  <c r="RM2" i="58"/>
  <c r="BA178" i="69"/>
  <c r="AU185"/>
  <c r="RV9" i="58"/>
  <c r="RB6"/>
  <c r="AZ182" i="69"/>
  <c r="RM3" i="58"/>
  <c r="BA179" i="69"/>
  <c r="SV7" i="58"/>
  <c r="PU3"/>
  <c r="AW179" i="69"/>
  <c r="OY25" i="58"/>
  <c r="AU202" i="69"/>
  <c r="RV25" i="58"/>
  <c r="RB2"/>
  <c r="AZ178" i="69"/>
  <c r="QF6" i="58"/>
  <c r="AX182" i="69"/>
  <c r="RS65" i="58"/>
  <c r="RT65"/>
  <c r="OY65"/>
  <c r="AU210" i="69"/>
  <c r="RV65" i="58"/>
  <c r="RS16"/>
  <c r="RT16"/>
  <c r="RS29"/>
  <c r="RT29"/>
  <c r="RS19"/>
  <c r="RT19"/>
  <c r="SK62"/>
  <c r="BB205" i="69"/>
  <c r="QQ28" i="58"/>
  <c r="AY207" i="69"/>
  <c r="QF26" i="58"/>
  <c r="AX203" i="69"/>
  <c r="QF11" i="58"/>
  <c r="AX187" i="69"/>
  <c r="PU28" i="58"/>
  <c r="AW207" i="69"/>
  <c r="PJ64" i="58"/>
  <c r="AV208" i="69"/>
  <c r="SV19" i="58"/>
  <c r="BC195" i="69"/>
  <c r="SK10" i="58"/>
  <c r="BB186" i="69"/>
  <c r="SK14" i="58"/>
  <c r="BB190" i="69"/>
  <c r="SK18" i="58"/>
  <c r="BB194" i="69"/>
  <c r="SK25" i="58"/>
  <c r="BB202" i="69"/>
  <c r="SK63" i="58"/>
  <c r="BB206" i="69"/>
  <c r="SK65" i="58"/>
  <c r="BB210" i="69"/>
  <c r="TE13" i="58"/>
  <c r="TF13" s="1"/>
  <c r="TD13"/>
  <c r="TE20"/>
  <c r="TF20" s="1"/>
  <c r="TD20"/>
  <c r="TD26"/>
  <c r="TE26"/>
  <c r="TF26" s="1"/>
  <c r="TE28"/>
  <c r="TF28" s="1"/>
  <c r="TD28"/>
  <c r="TD2"/>
  <c r="TE2"/>
  <c r="TF2" s="1"/>
  <c r="RV64"/>
  <c r="KR22"/>
  <c r="AL199" i="69"/>
  <c r="KR16" i="58"/>
  <c r="AL192" i="69"/>
  <c r="KR9" i="58"/>
  <c r="AL185" i="69"/>
  <c r="AP198"/>
  <c r="AP195"/>
  <c r="MJ13" i="58"/>
  <c r="AP189" i="69"/>
  <c r="MJ8" i="58"/>
  <c r="AP184" i="69"/>
  <c r="NF20" i="58"/>
  <c r="AR197" i="69"/>
  <c r="AR185"/>
  <c r="GV25" i="58"/>
  <c r="AD202" i="69"/>
  <c r="U202"/>
  <c r="AZ25" i="58"/>
  <c r="R202" i="69"/>
  <c r="DK28" i="58"/>
  <c r="W207" i="69"/>
  <c r="AZ28" i="58"/>
  <c r="R207" i="69"/>
  <c r="NQ65" i="58"/>
  <c r="AS210" i="69"/>
  <c r="HR65" i="58"/>
  <c r="AF210" i="69"/>
  <c r="U210"/>
  <c r="BV65" i="58"/>
  <c r="T210" i="69"/>
  <c r="NQ63" i="58"/>
  <c r="AS206" i="69"/>
  <c r="MU63" i="58"/>
  <c r="AQ206" i="69"/>
  <c r="JJ63" i="58"/>
  <c r="AJ206" i="69"/>
  <c r="HR63" i="58"/>
  <c r="AF206" i="69"/>
  <c r="N63" i="58"/>
  <c r="N206" i="69"/>
  <c r="Z204"/>
  <c r="CZ27" i="58"/>
  <c r="V204" i="69"/>
  <c r="AO27" i="58"/>
  <c r="JJ26"/>
  <c r="AJ203" i="69"/>
  <c r="HG26" i="58"/>
  <c r="AE203" i="69"/>
  <c r="DK26" i="58"/>
  <c r="W203" i="69"/>
  <c r="NQ29" i="58"/>
  <c r="AS209" i="69"/>
  <c r="JJ29" i="58"/>
  <c r="AJ209" i="69"/>
  <c r="CZ64" i="58"/>
  <c r="V208" i="69"/>
  <c r="AO64" i="58"/>
  <c r="Q208" i="69"/>
  <c r="QQ8" i="58"/>
  <c r="AY184" i="69"/>
  <c r="RB7" i="58"/>
  <c r="AZ183" i="69"/>
  <c r="SV4" i="58"/>
  <c r="BC180" i="69"/>
  <c r="PU2" i="58"/>
  <c r="AW178" i="69"/>
  <c r="QQ9" i="58"/>
  <c r="AY185" i="69"/>
  <c r="OY63" i="58"/>
  <c r="AU206" i="69"/>
  <c r="RV63" i="58"/>
  <c r="BD182" i="69"/>
  <c r="SK16" i="58"/>
  <c r="BB192" i="69"/>
  <c r="SK23" i="58"/>
  <c r="BB200" i="69"/>
  <c r="SK29" i="58"/>
  <c r="BB209" i="69"/>
  <c r="TD19" i="58"/>
  <c r="TE19"/>
  <c r="TF19" s="1"/>
  <c r="NQ61"/>
  <c r="AS196" i="69"/>
  <c r="NQ19" i="58"/>
  <c r="AS195" i="69"/>
  <c r="NQ13" i="58"/>
  <c r="AS189" i="69"/>
  <c r="NQ8" i="58"/>
  <c r="AS184" i="69"/>
  <c r="OB24" i="58"/>
  <c r="AT201" i="69"/>
  <c r="OB20" i="58"/>
  <c r="AT197" i="69"/>
  <c r="OB16" i="58"/>
  <c r="AT192" i="69"/>
  <c r="OB11" i="58"/>
  <c r="AT187" i="69"/>
  <c r="KR23" i="58"/>
  <c r="AL200" i="69"/>
  <c r="KR21" i="58"/>
  <c r="AL198" i="69"/>
  <c r="KR61" i="58"/>
  <c r="AL196" i="69"/>
  <c r="KR19" i="58"/>
  <c r="AL195" i="69"/>
  <c r="KR15" i="58"/>
  <c r="AL191" i="69"/>
  <c r="KR13" i="58"/>
  <c r="AL189" i="69"/>
  <c r="KR12" i="58"/>
  <c r="AL188" i="69"/>
  <c r="KR10" i="58"/>
  <c r="AL186" i="69"/>
  <c r="MJ24" i="58"/>
  <c r="AP201" i="69"/>
  <c r="MJ20" i="58"/>
  <c r="AP197" i="69"/>
  <c r="MJ16" i="58"/>
  <c r="AP192" i="69"/>
  <c r="MJ11" i="58"/>
  <c r="AP187" i="69"/>
  <c r="NF23" i="58"/>
  <c r="AR200" i="69"/>
  <c r="NF61" i="58"/>
  <c r="AR196" i="69"/>
  <c r="NF19" i="58"/>
  <c r="AR195" i="69"/>
  <c r="NF15" i="58"/>
  <c r="AR191" i="69"/>
  <c r="NF13" i="58"/>
  <c r="NF12"/>
  <c r="AR188" i="69"/>
  <c r="AR186"/>
  <c r="NF8" i="58"/>
  <c r="AR184" i="69"/>
  <c r="NF25" i="58"/>
  <c r="MJ25"/>
  <c r="AP202" i="69"/>
  <c r="IY25" i="58"/>
  <c r="AI202" i="69"/>
  <c r="AG202"/>
  <c r="FN25" i="58"/>
  <c r="AB202" i="69"/>
  <c r="DV25" i="58"/>
  <c r="X202" i="69"/>
  <c r="AO25" i="58"/>
  <c r="T25"/>
  <c r="O202" i="69"/>
  <c r="CZ28" i="58"/>
  <c r="V207" i="69"/>
  <c r="AO28" i="58"/>
  <c r="Q207" i="69"/>
  <c r="OB23" i="58"/>
  <c r="AT200" i="69"/>
  <c r="OB21" i="58"/>
  <c r="AT198" i="69"/>
  <c r="OB61" i="58"/>
  <c r="AT196" i="69"/>
  <c r="OB19" i="58"/>
  <c r="AT195" i="69"/>
  <c r="OB17" i="58"/>
  <c r="AT193" i="69"/>
  <c r="OB15" i="58"/>
  <c r="AT191" i="69"/>
  <c r="OB13" i="58"/>
  <c r="AT189" i="69"/>
  <c r="OB12" i="58"/>
  <c r="AT188" i="69"/>
  <c r="OB10" i="58"/>
  <c r="AT186" i="69"/>
  <c r="NQ28" i="58"/>
  <c r="AS207" i="69"/>
  <c r="MU28" i="58"/>
  <c r="AQ207" i="69"/>
  <c r="JJ28" i="58"/>
  <c r="AJ207" i="69"/>
  <c r="AH207"/>
  <c r="HR28" i="58"/>
  <c r="AF207" i="69"/>
  <c r="GV28" i="58"/>
  <c r="NF65"/>
  <c r="AR210" i="69"/>
  <c r="LC65" i="58"/>
  <c r="AM210" i="69"/>
  <c r="IY65" i="58"/>
  <c r="AI210" i="69"/>
  <c r="FC65" i="58"/>
  <c r="AA210" i="69"/>
  <c r="DV65" i="58"/>
  <c r="X210" i="69"/>
  <c r="BK65" i="58"/>
  <c r="S210" i="69"/>
  <c r="P210"/>
  <c r="ER63" i="58"/>
  <c r="Z206" i="69"/>
  <c r="DV63" i="58"/>
  <c r="X206" i="69"/>
  <c r="V206"/>
  <c r="BK63" i="58"/>
  <c r="S206" i="69"/>
  <c r="AO63" i="58"/>
  <c r="Q206" i="69"/>
  <c r="MU62" i="58"/>
  <c r="AQ205" i="69"/>
  <c r="JJ62" i="58"/>
  <c r="AJ205" i="69"/>
  <c r="IN62" i="58"/>
  <c r="AH205" i="69"/>
  <c r="HR62" i="58"/>
  <c r="AF205" i="69"/>
  <c r="GV62" i="58"/>
  <c r="AD205" i="69"/>
  <c r="FC62" i="58"/>
  <c r="AA205" i="69"/>
  <c r="EG62" i="58"/>
  <c r="Y205" i="69"/>
  <c r="DK62" i="58"/>
  <c r="W205" i="69"/>
  <c r="U205"/>
  <c r="BV62" i="58"/>
  <c r="T205" i="69"/>
  <c r="AZ62" i="58"/>
  <c r="R205" i="69"/>
  <c r="T62" i="58"/>
  <c r="O205" i="69"/>
  <c r="NF27" i="58"/>
  <c r="AR204" i="69"/>
  <c r="JU27" i="58"/>
  <c r="AK204" i="69"/>
  <c r="AI204"/>
  <c r="IC27" i="58"/>
  <c r="AG204" i="69"/>
  <c r="HG27" i="58"/>
  <c r="AC204" i="69"/>
  <c r="FN27" i="58"/>
  <c r="AB204" i="69"/>
  <c r="MU26" i="58"/>
  <c r="AQ203" i="69"/>
  <c r="GV26" i="58"/>
  <c r="AD203" i="69"/>
  <c r="EG26" i="58"/>
  <c r="Y203" i="69"/>
  <c r="CZ26" i="58"/>
  <c r="V203" i="69"/>
  <c r="BV26" i="58"/>
  <c r="T203" i="69"/>
  <c r="AO26" i="58"/>
  <c r="Q203" i="69"/>
  <c r="Z209"/>
  <c r="DV29" i="58"/>
  <c r="X209" i="69"/>
  <c r="CZ29" i="58"/>
  <c r="BK29"/>
  <c r="S209" i="69"/>
  <c r="Q209"/>
  <c r="T29" i="58"/>
  <c r="O209" i="69"/>
  <c r="OB64" i="58"/>
  <c r="AT208" i="69"/>
  <c r="NF64" i="58"/>
  <c r="AR208" i="69"/>
  <c r="MJ64" i="58"/>
  <c r="AP208" i="69"/>
  <c r="LN64" i="58"/>
  <c r="AN208" i="69"/>
  <c r="JU64" i="58"/>
  <c r="AK208" i="69"/>
  <c r="IY64" i="58"/>
  <c r="AI208" i="69"/>
  <c r="IC64" i="58"/>
  <c r="AG208" i="69"/>
  <c r="HG64" i="58"/>
  <c r="AE208" i="69"/>
  <c r="AC208"/>
  <c r="FN64" i="58"/>
  <c r="AB208" i="69"/>
  <c r="N64" i="58"/>
  <c r="N208" i="69"/>
  <c r="PJ9" i="58"/>
  <c r="AV185" i="69"/>
  <c r="PU8" i="58"/>
  <c r="AW184" i="69"/>
  <c r="QF7" i="58"/>
  <c r="AX183" i="69"/>
  <c r="QQ6" i="58"/>
  <c r="AY182" i="69"/>
  <c r="RB5" i="58"/>
  <c r="AZ181" i="69"/>
  <c r="RM4" i="58"/>
  <c r="BA180" i="69"/>
  <c r="SK3" i="58"/>
  <c r="SV2"/>
  <c r="BC178" i="69"/>
  <c r="AU178"/>
  <c r="RV2" i="58"/>
  <c r="AU183" i="69"/>
  <c r="RV7" i="58"/>
  <c r="QQ7"/>
  <c r="AY183" i="69"/>
  <c r="QF4" i="58"/>
  <c r="AX180" i="69"/>
  <c r="RB8" i="58"/>
  <c r="AZ184" i="69"/>
  <c r="SK4" i="58"/>
  <c r="BB180" i="69"/>
  <c r="QQ3" i="58"/>
  <c r="AY179" i="69"/>
  <c r="RB15" i="58"/>
  <c r="AZ191" i="69"/>
  <c r="PJ4" i="58"/>
  <c r="AV180" i="69"/>
  <c r="QF24" i="58"/>
  <c r="AX201" i="69"/>
  <c r="RM9" i="58"/>
  <c r="BA185" i="69"/>
  <c r="RS18" i="58"/>
  <c r="RT18"/>
  <c r="RS12"/>
  <c r="RT12"/>
  <c r="RS27"/>
  <c r="RT27"/>
  <c r="SK6"/>
  <c r="SK22"/>
  <c r="PJ28"/>
  <c r="AV207" i="69"/>
  <c r="SK28" i="58"/>
  <c r="BB207" i="69"/>
  <c r="QQ64" i="58"/>
  <c r="AY208" i="69"/>
  <c r="RM26" i="58"/>
  <c r="BA203" i="69"/>
  <c r="SV11" i="58"/>
  <c r="TE10"/>
  <c r="TF10" s="1"/>
  <c r="TD10"/>
  <c r="TE14"/>
  <c r="TF14" s="1"/>
  <c r="TD14"/>
  <c r="TE18"/>
  <c r="TF18" s="1"/>
  <c r="TD18"/>
  <c r="TE25"/>
  <c r="TF25" s="1"/>
  <c r="TD25"/>
  <c r="TE63"/>
  <c r="TF63" s="1"/>
  <c r="TD63"/>
  <c r="TE65"/>
  <c r="TF65" s="1"/>
  <c r="TD65"/>
  <c r="TD8"/>
  <c r="TE8"/>
  <c r="TF8" s="1"/>
  <c r="SK15"/>
  <c r="BB191" i="69"/>
  <c r="SK19" i="58"/>
  <c r="BB195" i="69"/>
  <c r="SK24" i="58"/>
  <c r="BB201" i="69"/>
  <c r="RV20" i="58"/>
  <c r="RV24"/>
  <c r="KR20"/>
  <c r="AL197" i="69"/>
  <c r="KR14" i="58"/>
  <c r="AL190" i="69"/>
  <c r="MJ23" i="58"/>
  <c r="AP200" i="69"/>
  <c r="MJ17" i="58"/>
  <c r="AP193" i="69"/>
  <c r="MJ12" i="58"/>
  <c r="NF18"/>
  <c r="AR194" i="69"/>
  <c r="NF14" i="58"/>
  <c r="AR190" i="69"/>
  <c r="HR25" i="58"/>
  <c r="AF202" i="69"/>
  <c r="BV25" i="58"/>
  <c r="T207" i="69"/>
  <c r="MJ65" i="58"/>
  <c r="AP210" i="69"/>
  <c r="GK65" i="58"/>
  <c r="AC210" i="69"/>
  <c r="IN63" i="58"/>
  <c r="AH206" i="69"/>
  <c r="ER26" i="58"/>
  <c r="Z203" i="69"/>
  <c r="IN29" i="58"/>
  <c r="AH209" i="69"/>
  <c r="DV64" i="58"/>
  <c r="X208" i="69"/>
  <c r="T64" i="58"/>
  <c r="O208" i="69"/>
  <c r="SK5" i="58"/>
  <c r="BB181" i="69"/>
  <c r="AU180"/>
  <c r="RV4" i="58"/>
  <c r="AU181" i="69"/>
  <c r="RV5" i="58"/>
  <c r="OY21"/>
  <c r="AU198" i="69"/>
  <c r="RV21" i="58"/>
  <c r="PU9"/>
  <c r="AW185" i="69"/>
  <c r="RM7" i="58"/>
  <c r="BA183" i="69"/>
  <c r="RS14" i="58"/>
  <c r="RT14"/>
  <c r="PU7"/>
  <c r="AW183" i="69"/>
  <c r="SK61" i="58"/>
  <c r="BB196" i="69"/>
  <c r="NQ21" i="58"/>
  <c r="AS198" i="69"/>
  <c r="NQ17" i="58"/>
  <c r="AS193" i="69"/>
  <c r="NQ10" i="58"/>
  <c r="AS186" i="69"/>
  <c r="OB18" i="58"/>
  <c r="AT194" i="69"/>
  <c r="OB9" i="58"/>
  <c r="AT185" i="69"/>
  <c r="N25" i="58"/>
  <c r="N202" i="69"/>
  <c r="OB28" i="58"/>
  <c r="AT207" i="69"/>
  <c r="NF28" i="58"/>
  <c r="AR207" i="69"/>
  <c r="AP207"/>
  <c r="LN28" i="58"/>
  <c r="AN207" i="69"/>
  <c r="KR28" i="58"/>
  <c r="AL207" i="69"/>
  <c r="JU28" i="58"/>
  <c r="AK207" i="69"/>
  <c r="AI207"/>
  <c r="IC28" i="58"/>
  <c r="AG207" i="69"/>
  <c r="HG28" i="58"/>
  <c r="AC207" i="69"/>
  <c r="FN28" i="58"/>
  <c r="AB207" i="69"/>
  <c r="N28" i="58"/>
  <c r="N207" i="69"/>
  <c r="MU65" i="58"/>
  <c r="AQ210" i="69"/>
  <c r="LN65" i="58"/>
  <c r="AN210" i="69"/>
  <c r="KR65" i="58"/>
  <c r="AL210" i="69"/>
  <c r="JJ65" i="58"/>
  <c r="AJ210" i="69"/>
  <c r="IC65" i="58"/>
  <c r="AG210" i="69"/>
  <c r="GV65" i="58"/>
  <c r="AD210" i="69"/>
  <c r="EG65" i="58"/>
  <c r="Y210" i="69"/>
  <c r="CZ65" i="58"/>
  <c r="V210" i="69"/>
  <c r="AZ65" i="58"/>
  <c r="R210" i="69"/>
  <c r="N65" i="58"/>
  <c r="N210" i="69"/>
  <c r="FC63" i="58"/>
  <c r="AA206" i="69"/>
  <c r="EG63" i="58"/>
  <c r="Y206" i="69"/>
  <c r="DK63" i="58"/>
  <c r="W206" i="69"/>
  <c r="CO63" i="58"/>
  <c r="U206" i="69"/>
  <c r="BV63" i="58"/>
  <c r="T206" i="69"/>
  <c r="AZ63" i="58"/>
  <c r="R206" i="69"/>
  <c r="T63" i="58"/>
  <c r="O206" i="69"/>
  <c r="NF62" i="58"/>
  <c r="AR205" i="69"/>
  <c r="MJ62" i="58"/>
  <c r="AP205" i="69"/>
  <c r="LN62" i="58"/>
  <c r="AN205" i="69"/>
  <c r="KR62" i="58"/>
  <c r="AL205" i="69"/>
  <c r="JU62" i="58"/>
  <c r="AK205" i="69"/>
  <c r="IY62" i="58"/>
  <c r="AI205" i="69"/>
  <c r="IC62" i="58"/>
  <c r="AG205" i="69"/>
  <c r="HG62" i="58"/>
  <c r="AE205" i="69"/>
  <c r="AC205"/>
  <c r="FN62" i="58"/>
  <c r="AB205" i="69"/>
  <c r="ER62" i="58"/>
  <c r="Z205" i="69"/>
  <c r="DV62" i="58"/>
  <c r="X205" i="69"/>
  <c r="CZ62" i="58"/>
  <c r="V205" i="69"/>
  <c r="BK62" i="58"/>
  <c r="S205" i="69"/>
  <c r="AO62" i="58"/>
  <c r="Q205" i="69"/>
  <c r="NQ27" i="58"/>
  <c r="AS204" i="69"/>
  <c r="AQ204"/>
  <c r="LC27" i="58"/>
  <c r="AM204" i="69"/>
  <c r="JJ27" i="58"/>
  <c r="IN27"/>
  <c r="AH204" i="69"/>
  <c r="AF204"/>
  <c r="GV27" i="58"/>
  <c r="AD204" i="69"/>
  <c r="N27" i="58"/>
  <c r="N204" i="69"/>
  <c r="HR26" i="58"/>
  <c r="AF203" i="69"/>
  <c r="FC26" i="58"/>
  <c r="AA203" i="69"/>
  <c r="N26" i="58"/>
  <c r="N203" i="69"/>
  <c r="FC29" i="58"/>
  <c r="AA209" i="69"/>
  <c r="Y209"/>
  <c r="DK29" i="58"/>
  <c r="W209" i="69"/>
  <c r="CO29" i="58"/>
  <c r="BV29"/>
  <c r="T209" i="69"/>
  <c r="R209"/>
  <c r="AD29" i="58"/>
  <c r="P209" i="69"/>
  <c r="NQ64" i="58"/>
  <c r="AS208" i="69"/>
  <c r="MU64" i="58"/>
  <c r="AQ208" i="69"/>
  <c r="LC64" i="58"/>
  <c r="AM208" i="69"/>
  <c r="JJ64" i="58"/>
  <c r="AJ208" i="69"/>
  <c r="IN64" i="58"/>
  <c r="AH208" i="69"/>
  <c r="HR64" i="58"/>
  <c r="AF208" i="69"/>
  <c r="GV64" i="58"/>
  <c r="AD208" i="69"/>
  <c r="RB9" i="58"/>
  <c r="AZ185" i="69"/>
  <c r="RM8" i="58"/>
  <c r="BA184" i="69"/>
  <c r="SK7" i="58"/>
  <c r="SV6"/>
  <c r="AU182" i="69"/>
  <c r="RV6" i="58"/>
  <c r="PJ5"/>
  <c r="AV181" i="69"/>
  <c r="PU4" i="58"/>
  <c r="AW180" i="69"/>
  <c r="QF3" i="58"/>
  <c r="AX179" i="69"/>
  <c r="QQ2" i="58"/>
  <c r="AY178" i="69"/>
  <c r="SV9" i="58"/>
  <c r="SV5"/>
  <c r="BC181" i="69"/>
  <c r="SK2" i="58"/>
  <c r="BB178" i="69"/>
  <c r="PJ6" i="58"/>
  <c r="AV182" i="69"/>
  <c r="QF2" i="58"/>
  <c r="AX178" i="69"/>
  <c r="PU5" i="58"/>
  <c r="AW181" i="69"/>
  <c r="PJ2" i="58"/>
  <c r="AV178" i="69"/>
  <c r="RB4" i="58"/>
  <c r="AZ180" i="69"/>
  <c r="QF8" i="58"/>
  <c r="AX184" i="69"/>
  <c r="QF17" i="58"/>
  <c r="AX193" i="69"/>
  <c r="SK8" i="58"/>
  <c r="BB184" i="69"/>
  <c r="RM5" i="58"/>
  <c r="BA181" i="69"/>
  <c r="RM22" i="58"/>
  <c r="BA199" i="69"/>
  <c r="RS10" i="58"/>
  <c r="RT10"/>
  <c r="RS13"/>
  <c r="RT13"/>
  <c r="RS61"/>
  <c r="RT61"/>
  <c r="SK64"/>
  <c r="BB208" i="69"/>
  <c r="PU62" i="58"/>
  <c r="AW205" i="69"/>
  <c r="QQ62" i="58"/>
  <c r="AY205" i="69"/>
  <c r="SV3" i="58"/>
  <c r="SK26"/>
  <c r="BB203" i="69"/>
  <c r="TE16" i="58"/>
  <c r="TF16" s="1"/>
  <c r="TD16"/>
  <c r="TE61"/>
  <c r="TF61" s="1"/>
  <c r="TD61"/>
  <c r="TE23"/>
  <c r="TF23" s="1"/>
  <c r="TD23"/>
  <c r="TE27"/>
  <c r="TF27" s="1"/>
  <c r="TD27"/>
  <c r="TE29"/>
  <c r="TF29" s="1"/>
  <c r="TD29"/>
  <c r="SK13"/>
  <c r="BB189" i="69"/>
  <c r="SK20" i="58"/>
  <c r="BB197" i="69"/>
  <c r="RV11" i="58"/>
  <c r="RV26"/>
  <c r="TE4" i="57"/>
  <c r="TF4" s="1"/>
  <c r="TE8"/>
  <c r="TF8" s="1"/>
  <c r="RV18"/>
  <c r="TE6"/>
  <c r="TF6" s="1"/>
  <c r="SV23"/>
  <c r="RV28"/>
  <c r="KR29"/>
  <c r="AL174" i="69"/>
  <c r="KR27" i="57"/>
  <c r="AL172" i="69"/>
  <c r="KR26" i="57"/>
  <c r="AL170" i="69"/>
  <c r="KR24" i="57"/>
  <c r="AL168" i="69"/>
  <c r="KR22" i="57"/>
  <c r="AL166" i="69"/>
  <c r="KR20" i="57"/>
  <c r="AL164" i="69"/>
  <c r="KR19" i="57"/>
  <c r="AL162" i="69"/>
  <c r="KR18" i="57"/>
  <c r="AL161" i="69"/>
  <c r="KR15" i="57"/>
  <c r="AL158" i="69"/>
  <c r="KR13" i="57"/>
  <c r="AL156" i="69"/>
  <c r="KR11" i="57"/>
  <c r="AL154" i="69"/>
  <c r="KR10" i="57"/>
  <c r="AL152" i="69"/>
  <c r="KR8" i="57"/>
  <c r="AL150" i="69"/>
  <c r="MJ31" i="57"/>
  <c r="AP176" i="69"/>
  <c r="MJ30" i="57"/>
  <c r="AP175" i="69"/>
  <c r="MJ28" i="57"/>
  <c r="AP173" i="69"/>
  <c r="MJ59" i="57"/>
  <c r="AP171" i="69"/>
  <c r="MJ25" i="57"/>
  <c r="AP169" i="69"/>
  <c r="MJ23" i="57"/>
  <c r="AP167" i="69"/>
  <c r="MJ21" i="57"/>
  <c r="AP165" i="69"/>
  <c r="MJ43" i="57"/>
  <c r="AP163" i="69"/>
  <c r="MJ17" i="57"/>
  <c r="AP160" i="69"/>
  <c r="MJ16" i="57"/>
  <c r="AP159" i="69"/>
  <c r="MJ14" i="57"/>
  <c r="AP157" i="69"/>
  <c r="MJ12" i="57"/>
  <c r="AP155" i="69"/>
  <c r="MJ58" i="57"/>
  <c r="AP153" i="69"/>
  <c r="MJ9" i="57"/>
  <c r="AP151" i="69"/>
  <c r="NF29" i="57"/>
  <c r="AR174" i="69"/>
  <c r="NF27" i="57"/>
  <c r="AR172" i="69"/>
  <c r="NF26" i="57"/>
  <c r="AR170" i="69"/>
  <c r="NF24" i="57"/>
  <c r="AR168" i="69"/>
  <c r="NF22" i="57"/>
  <c r="AR166" i="69"/>
  <c r="NF20" i="57"/>
  <c r="AR164" i="69"/>
  <c r="NF19" i="57"/>
  <c r="AR162" i="69"/>
  <c r="NF18" i="57"/>
  <c r="AR161" i="69"/>
  <c r="NF15" i="57"/>
  <c r="AR158" i="69"/>
  <c r="NF13" i="57"/>
  <c r="AR156" i="69"/>
  <c r="NF11" i="57"/>
  <c r="AR154" i="69"/>
  <c r="NF10" i="57"/>
  <c r="AR152" i="69"/>
  <c r="NF8" i="57"/>
  <c r="AR150" i="69"/>
  <c r="N32" i="57"/>
  <c r="N177" i="69"/>
  <c r="FN32" i="57"/>
  <c r="AB177" i="69"/>
  <c r="GK32" i="57"/>
  <c r="AC177" i="69"/>
  <c r="HG32" i="57"/>
  <c r="AE177" i="69"/>
  <c r="IC32" i="57"/>
  <c r="AG177" i="69"/>
  <c r="IY32" i="57"/>
  <c r="AI177" i="69"/>
  <c r="JU32" i="57"/>
  <c r="AK177" i="69"/>
  <c r="MJ32" i="57"/>
  <c r="AP177" i="69"/>
  <c r="NF32" i="57"/>
  <c r="AR177" i="69"/>
  <c r="OB32" i="57"/>
  <c r="AT177" i="69"/>
  <c r="QQ9" i="57"/>
  <c r="AY151" i="69"/>
  <c r="RB8" i="57"/>
  <c r="AZ150" i="69"/>
  <c r="RM7" i="57"/>
  <c r="BA149" i="69"/>
  <c r="SK6" i="57"/>
  <c r="BB148" i="69"/>
  <c r="SV5" i="57"/>
  <c r="BC147" i="69"/>
  <c r="AU147"/>
  <c r="RV5" i="57"/>
  <c r="PJ4"/>
  <c r="AV146" i="69"/>
  <c r="PU3" i="57"/>
  <c r="AW145" i="69"/>
  <c r="QF2" i="57"/>
  <c r="AX144" i="69"/>
  <c r="OY8" i="57"/>
  <c r="AU150" i="69"/>
  <c r="RV8" i="57"/>
  <c r="SK9"/>
  <c r="SK5"/>
  <c r="BB147" i="69"/>
  <c r="PU6" i="57"/>
  <c r="AW148" i="69"/>
  <c r="QQ2" i="57"/>
  <c r="AY144" i="69"/>
  <c r="SV4" i="57"/>
  <c r="BC146" i="69"/>
  <c r="OY31" i="57"/>
  <c r="AU176" i="69"/>
  <c r="RV31" i="57"/>
  <c r="AU146" i="69"/>
  <c r="RV4" i="57"/>
  <c r="RB5"/>
  <c r="AZ147" i="69"/>
  <c r="SK18" i="57"/>
  <c r="BB161" i="69"/>
  <c r="SK25" i="57"/>
  <c r="BB169" i="69"/>
  <c r="RS43" i="57"/>
  <c r="RT43"/>
  <c r="RS10"/>
  <c r="RT10"/>
  <c r="RM14"/>
  <c r="BA157" i="69"/>
  <c r="QQ30" i="57"/>
  <c r="AY175" i="69"/>
  <c r="RS11" i="57"/>
  <c r="RT11"/>
  <c r="RB23"/>
  <c r="AZ167" i="69"/>
  <c r="TE58" i="57"/>
  <c r="TF58" s="1"/>
  <c r="TD58"/>
  <c r="TD14"/>
  <c r="TE14"/>
  <c r="TF14" s="1"/>
  <c r="TD18"/>
  <c r="TE18"/>
  <c r="TF18" s="1"/>
  <c r="TE21"/>
  <c r="TF21" s="1"/>
  <c r="TD21"/>
  <c r="TE25"/>
  <c r="TF25" s="1"/>
  <c r="TD25"/>
  <c r="TE32"/>
  <c r="TF32" s="1"/>
  <c r="TD32"/>
  <c r="SK15"/>
  <c r="BB158" i="69"/>
  <c r="SK19" i="57"/>
  <c r="BB162" i="69"/>
  <c r="SK22" i="57"/>
  <c r="BB166" i="69"/>
  <c r="SK26" i="57"/>
  <c r="BB170" i="69"/>
  <c r="SK29" i="57"/>
  <c r="BB174" i="69"/>
  <c r="TD7" i="57"/>
  <c r="TE7"/>
  <c r="TF7" s="1"/>
  <c r="NQ31"/>
  <c r="AS176" i="69"/>
  <c r="NQ30" i="57"/>
  <c r="AS175" i="69"/>
  <c r="NQ59" i="57"/>
  <c r="AS171" i="69"/>
  <c r="NQ25" i="57"/>
  <c r="AS169" i="69"/>
  <c r="NQ23" i="57"/>
  <c r="AS167" i="69"/>
  <c r="NQ21" i="57"/>
  <c r="AS165" i="69"/>
  <c r="NQ43" i="57"/>
  <c r="AS163" i="69"/>
  <c r="NQ17" i="57"/>
  <c r="AS160" i="69"/>
  <c r="NQ16" i="57"/>
  <c r="AS159" i="69"/>
  <c r="NQ14" i="57"/>
  <c r="AS157" i="69"/>
  <c r="NQ12" i="57"/>
  <c r="AS155" i="69"/>
  <c r="NQ58" i="57"/>
  <c r="AS153" i="69"/>
  <c r="NQ9" i="57"/>
  <c r="AS151" i="69"/>
  <c r="OB29" i="57"/>
  <c r="AT174" i="69"/>
  <c r="OB27" i="57"/>
  <c r="AT172" i="69"/>
  <c r="OB26" i="57"/>
  <c r="AT170" i="69"/>
  <c r="OB24" i="57"/>
  <c r="AT168" i="69"/>
  <c r="OB22" i="57"/>
  <c r="AT166" i="69"/>
  <c r="OB20" i="57"/>
  <c r="AT164" i="69"/>
  <c r="OB19" i="57"/>
  <c r="AT162" i="69"/>
  <c r="OB18" i="57"/>
  <c r="AT161" i="69"/>
  <c r="OB15" i="57"/>
  <c r="AT158" i="69"/>
  <c r="OB13" i="57"/>
  <c r="AT156" i="69"/>
  <c r="OB11" i="57"/>
  <c r="AT154" i="69"/>
  <c r="OB10" i="57"/>
  <c r="AT152" i="69"/>
  <c r="OB8" i="57"/>
  <c r="AT150" i="69"/>
  <c r="KR31" i="57"/>
  <c r="AL176" i="69"/>
  <c r="KR30" i="57"/>
  <c r="AL175" i="69"/>
  <c r="AD32" i="57"/>
  <c r="P177" i="69"/>
  <c r="AZ32" i="57"/>
  <c r="R177" i="69"/>
  <c r="BV32" i="57"/>
  <c r="T177" i="69"/>
  <c r="CO32" i="57"/>
  <c r="U177" i="69"/>
  <c r="DK32" i="57"/>
  <c r="W177" i="69"/>
  <c r="EG32" i="57"/>
  <c r="Y177" i="69"/>
  <c r="FC32" i="57"/>
  <c r="AA177" i="69"/>
  <c r="RM9" i="57"/>
  <c r="BA151" i="69"/>
  <c r="SK8" i="57"/>
  <c r="BB150" i="69"/>
  <c r="SV7" i="57"/>
  <c r="BC149" i="69"/>
  <c r="AU149"/>
  <c r="RV7" i="57"/>
  <c r="PJ6"/>
  <c r="AV148" i="69"/>
  <c r="PU5" i="57"/>
  <c r="AW147" i="69"/>
  <c r="QF4" i="57"/>
  <c r="AX146" i="69"/>
  <c r="QQ3" i="57"/>
  <c r="AY145" i="69"/>
  <c r="RB2" i="57"/>
  <c r="AZ144" i="69"/>
  <c r="AU148"/>
  <c r="RV6" i="57"/>
  <c r="RM6"/>
  <c r="BA148" i="69"/>
  <c r="SV2" i="57"/>
  <c r="SK7"/>
  <c r="BB149" i="69"/>
  <c r="PJ3" i="57"/>
  <c r="AV145" i="69"/>
  <c r="PJ7" i="57"/>
  <c r="AV149" i="69"/>
  <c r="OY19" i="57"/>
  <c r="AU162" i="69"/>
  <c r="RV19" i="57"/>
  <c r="PJ5"/>
  <c r="AV147" i="69"/>
  <c r="QF3" i="57"/>
  <c r="AX145" i="69"/>
  <c r="RM2" i="57"/>
  <c r="BA144" i="69"/>
  <c r="RS16" i="57"/>
  <c r="RT16"/>
  <c r="RS29"/>
  <c r="RT29"/>
  <c r="RS20"/>
  <c r="RT20"/>
  <c r="PJ25"/>
  <c r="AV169" i="69"/>
  <c r="QF32" i="57"/>
  <c r="AX177" i="69"/>
  <c r="PU18" i="57"/>
  <c r="AW161" i="69"/>
  <c r="PU14" i="57"/>
  <c r="AW157" i="69"/>
  <c r="SK32" i="57"/>
  <c r="BB177" i="69"/>
  <c r="SK12" i="57"/>
  <c r="BB155" i="69"/>
  <c r="SK16" i="57"/>
  <c r="BB159" i="69"/>
  <c r="SK43" i="57"/>
  <c r="BB163" i="69"/>
  <c r="SK23" i="57"/>
  <c r="BB167" i="69"/>
  <c r="TE15" i="57"/>
  <c r="TF15" s="1"/>
  <c r="TD15"/>
  <c r="TE19"/>
  <c r="TF19" s="1"/>
  <c r="TD19"/>
  <c r="TE22"/>
  <c r="TF22" s="1"/>
  <c r="TD22"/>
  <c r="TE26"/>
  <c r="TF26" s="1"/>
  <c r="TD26"/>
  <c r="TE29"/>
  <c r="TF29" s="1"/>
  <c r="TD29"/>
  <c r="RV25"/>
  <c r="RV14"/>
  <c r="NQ28"/>
  <c r="AS173" i="69"/>
  <c r="KR28" i="57"/>
  <c r="AL173" i="69"/>
  <c r="KR59" i="57"/>
  <c r="AL171" i="69"/>
  <c r="AL167"/>
  <c r="KR21" i="57"/>
  <c r="AL165" i="69"/>
  <c r="KR43" i="57"/>
  <c r="AL163" i="69"/>
  <c r="KR17" i="57"/>
  <c r="AL160" i="69"/>
  <c r="KR16" i="57"/>
  <c r="AL159" i="69"/>
  <c r="KR14" i="57"/>
  <c r="AL157" i="69"/>
  <c r="KR12" i="57"/>
  <c r="AL155" i="69"/>
  <c r="KR58" i="57"/>
  <c r="AL153" i="69"/>
  <c r="MJ29" i="57"/>
  <c r="AP174" i="69"/>
  <c r="MJ27" i="57"/>
  <c r="AP172" i="69"/>
  <c r="MJ26" i="57"/>
  <c r="AP170" i="69"/>
  <c r="MJ24" i="57"/>
  <c r="AP168" i="69"/>
  <c r="MJ22" i="57"/>
  <c r="AP166" i="69"/>
  <c r="MJ20" i="57"/>
  <c r="AP164" i="69"/>
  <c r="MJ19" i="57"/>
  <c r="AP162" i="69"/>
  <c r="MJ18" i="57"/>
  <c r="AP161" i="69"/>
  <c r="MJ15" i="57"/>
  <c r="AP158" i="69"/>
  <c r="MJ13" i="57"/>
  <c r="AP156" i="69"/>
  <c r="MJ11" i="57"/>
  <c r="AP154" i="69"/>
  <c r="MJ10" i="57"/>
  <c r="AP152" i="69"/>
  <c r="MJ8" i="57"/>
  <c r="AP150" i="69"/>
  <c r="NF31" i="57"/>
  <c r="AR176" i="69"/>
  <c r="NF30" i="57"/>
  <c r="AR175" i="69"/>
  <c r="NF28" i="57"/>
  <c r="AR173" i="69"/>
  <c r="NF59" i="57"/>
  <c r="AR171" i="69"/>
  <c r="NF25" i="57"/>
  <c r="AR169" i="69"/>
  <c r="NF23" i="57"/>
  <c r="AR167" i="69"/>
  <c r="NF21" i="57"/>
  <c r="AR165" i="69"/>
  <c r="NF43" i="57"/>
  <c r="AR163" i="69"/>
  <c r="NF17" i="57"/>
  <c r="AR160" i="69"/>
  <c r="NF16" i="57"/>
  <c r="AR159" i="69"/>
  <c r="NF14" i="57"/>
  <c r="AR157" i="69"/>
  <c r="NF12" i="57"/>
  <c r="AR155" i="69"/>
  <c r="NF58" i="57"/>
  <c r="AR153" i="69"/>
  <c r="NF9" i="57"/>
  <c r="AR151" i="69"/>
  <c r="GV32" i="57"/>
  <c r="AD177" i="69"/>
  <c r="HR32" i="57"/>
  <c r="AF177" i="69"/>
  <c r="IN32" i="57"/>
  <c r="AH177" i="69"/>
  <c r="JJ32" i="57"/>
  <c r="AJ177" i="69"/>
  <c r="LC32" i="57"/>
  <c r="AM177" i="69"/>
  <c r="LY32" i="57"/>
  <c r="AO177" i="69"/>
  <c r="MU32" i="57"/>
  <c r="AQ177" i="69"/>
  <c r="NQ32" i="57"/>
  <c r="AS177" i="69"/>
  <c r="SV9" i="57"/>
  <c r="AU151" i="69"/>
  <c r="RV9" i="57"/>
  <c r="PJ8"/>
  <c r="AV150" i="69"/>
  <c r="PU7" i="57"/>
  <c r="AW149" i="69"/>
  <c r="QF6" i="57"/>
  <c r="AX148" i="69"/>
  <c r="QQ5" i="57"/>
  <c r="AY147" i="69"/>
  <c r="RB4" i="57"/>
  <c r="AZ146" i="69"/>
  <c r="RM3" i="57"/>
  <c r="BA145" i="69"/>
  <c r="SK2" i="57"/>
  <c r="AU144" i="69"/>
  <c r="RV2" i="57"/>
  <c r="QF7"/>
  <c r="AX149" i="69"/>
  <c r="RB3" i="57"/>
  <c r="AZ145" i="69"/>
  <c r="RM8" i="57"/>
  <c r="BA150" i="69"/>
  <c r="RM4" i="57"/>
  <c r="BA146" i="69"/>
  <c r="SV8" i="57"/>
  <c r="BC150" i="69"/>
  <c r="PU2" i="57"/>
  <c r="AW144" i="69"/>
  <c r="SV6" i="57"/>
  <c r="BC148" i="69"/>
  <c r="QQ4" i="57"/>
  <c r="AY146" i="69"/>
  <c r="QQ6" i="57"/>
  <c r="AY148" i="69"/>
  <c r="QQ25" i="57"/>
  <c r="AY169" i="69"/>
  <c r="QQ8" i="57"/>
  <c r="AY150" i="69"/>
  <c r="RB9" i="57"/>
  <c r="AZ151" i="69"/>
  <c r="QQ28" i="57"/>
  <c r="AY173" i="69"/>
  <c r="RS12" i="57"/>
  <c r="RT12"/>
  <c r="RS27"/>
  <c r="RT27"/>
  <c r="RS17"/>
  <c r="RT17"/>
  <c r="QF21"/>
  <c r="AX165" i="69"/>
  <c r="RS59" i="57"/>
  <c r="RT59"/>
  <c r="TE12"/>
  <c r="TF12" s="1"/>
  <c r="TD12"/>
  <c r="TE16"/>
  <c r="TF16" s="1"/>
  <c r="TD16"/>
  <c r="TE43"/>
  <c r="TF43" s="1"/>
  <c r="TD43"/>
  <c r="TD23"/>
  <c r="TE23"/>
  <c r="TF23" s="1"/>
  <c r="TE59"/>
  <c r="TF59" s="1"/>
  <c r="TD59"/>
  <c r="SK10"/>
  <c r="BB152" i="69"/>
  <c r="SK13" i="57"/>
  <c r="BB156" i="69"/>
  <c r="SK17" i="57"/>
  <c r="BB160" i="69"/>
  <c r="SK20" i="57"/>
  <c r="BB164" i="69"/>
  <c r="SK24" i="57"/>
  <c r="BB168" i="69"/>
  <c r="SK27" i="57"/>
  <c r="BB172" i="69"/>
  <c r="SK31" i="57"/>
  <c r="BB176" i="69"/>
  <c r="TE3" i="57"/>
  <c r="TF3" s="1"/>
  <c r="TD3"/>
  <c r="TD5"/>
  <c r="TE5"/>
  <c r="TF5" s="1"/>
  <c r="RV23"/>
  <c r="RV32"/>
  <c r="NQ8"/>
  <c r="AS150" i="69"/>
  <c r="OB28" i="57"/>
  <c r="AT173" i="69"/>
  <c r="OB59" i="57"/>
  <c r="AT171" i="69"/>
  <c r="OB25" i="57"/>
  <c r="AT169" i="69"/>
  <c r="OB23" i="57"/>
  <c r="AT167" i="69"/>
  <c r="OB21" i="57"/>
  <c r="AT165" i="69"/>
  <c r="OB43" i="57"/>
  <c r="AT163" i="69"/>
  <c r="OB17" i="57"/>
  <c r="AT160" i="69"/>
  <c r="OB16" i="57"/>
  <c r="AT159" i="69"/>
  <c r="OB14" i="57"/>
  <c r="AT157" i="69"/>
  <c r="OB12" i="57"/>
  <c r="AT155" i="69"/>
  <c r="OB58" i="57"/>
  <c r="AT153" i="69"/>
  <c r="OB9" i="57"/>
  <c r="AT151" i="69"/>
  <c r="T32" i="57"/>
  <c r="O177" i="69"/>
  <c r="AO32" i="57"/>
  <c r="Q177" i="69"/>
  <c r="BK32" i="57"/>
  <c r="S177" i="69"/>
  <c r="CZ32" i="57"/>
  <c r="V177" i="69"/>
  <c r="DV32" i="57"/>
  <c r="X177" i="69"/>
  <c r="ER32" i="57"/>
  <c r="Z177" i="69"/>
  <c r="PU9" i="57"/>
  <c r="AW151" i="69"/>
  <c r="QF8" i="57"/>
  <c r="AX150" i="69"/>
  <c r="QQ7" i="57"/>
  <c r="AY149" i="69"/>
  <c r="RB6" i="57"/>
  <c r="AZ148" i="69"/>
  <c r="RM5" i="57"/>
  <c r="BA147" i="69"/>
  <c r="SK4" i="57"/>
  <c r="BB146" i="69"/>
  <c r="SV3" i="57"/>
  <c r="BC145" i="69"/>
  <c r="AU145"/>
  <c r="RV3" i="57"/>
  <c r="PJ2"/>
  <c r="AV144" i="69"/>
  <c r="PU8" i="57"/>
  <c r="AW150" i="69"/>
  <c r="PU4" i="57"/>
  <c r="AW146" i="69"/>
  <c r="QF9" i="57"/>
  <c r="AX151" i="69"/>
  <c r="QF5" i="57"/>
  <c r="AX147" i="69"/>
  <c r="OY26" i="57"/>
  <c r="AU170" i="69"/>
  <c r="RV26" i="57"/>
  <c r="SK3"/>
  <c r="BB145" i="69"/>
  <c r="PJ9" i="57"/>
  <c r="AV151" i="69"/>
  <c r="OY22" i="57"/>
  <c r="AU166" i="69"/>
  <c r="RV22" i="57"/>
  <c r="RB7"/>
  <c r="AZ149" i="69"/>
  <c r="RB25" i="57"/>
  <c r="AZ169" i="69"/>
  <c r="PJ18" i="57"/>
  <c r="AV161" i="69"/>
  <c r="SK21" i="57"/>
  <c r="BB165" i="69"/>
  <c r="QF28" i="57"/>
  <c r="AX173" i="69"/>
  <c r="RS58" i="57"/>
  <c r="RT58"/>
  <c r="RS24"/>
  <c r="RT24"/>
  <c r="RS13"/>
  <c r="RT13"/>
  <c r="RS15"/>
  <c r="RT15"/>
  <c r="SK59"/>
  <c r="BB171" i="69"/>
  <c r="SK58" i="57"/>
  <c r="BB153" i="69"/>
  <c r="SK14" i="57"/>
  <c r="BB157" i="69"/>
  <c r="TE10" i="57"/>
  <c r="TF10" s="1"/>
  <c r="TD10"/>
  <c r="TE13"/>
  <c r="TF13" s="1"/>
  <c r="TD13"/>
  <c r="TE17"/>
  <c r="TF17" s="1"/>
  <c r="TD17"/>
  <c r="TE20"/>
  <c r="TF20" s="1"/>
  <c r="TD20"/>
  <c r="TE24"/>
  <c r="TF24" s="1"/>
  <c r="TD24"/>
  <c r="TE27"/>
  <c r="TF27" s="1"/>
  <c r="TD27"/>
  <c r="TE31"/>
  <c r="TF31" s="1"/>
  <c r="TD31"/>
  <c r="RV21"/>
  <c r="RV30"/>
  <c r="SV15" i="56"/>
  <c r="TE5"/>
  <c r="TF5" s="1"/>
  <c r="TE7"/>
  <c r="TF7" s="1"/>
  <c r="SV44"/>
  <c r="KR55"/>
  <c r="AL143" i="69"/>
  <c r="KR33" i="56"/>
  <c r="AL141" i="69"/>
  <c r="KR32" i="56"/>
  <c r="AL139" i="69"/>
  <c r="KR30" i="56"/>
  <c r="AL137" i="69"/>
  <c r="KR28" i="56"/>
  <c r="AL135" i="69"/>
  <c r="KR26" i="56"/>
  <c r="AL133" i="69"/>
  <c r="KR23" i="56"/>
  <c r="AL130" i="69"/>
  <c r="KR22" i="56"/>
  <c r="AL129" i="69"/>
  <c r="KR20" i="56"/>
  <c r="AL127" i="69"/>
  <c r="KR18" i="56"/>
  <c r="AL125" i="69"/>
  <c r="KR16" i="56"/>
  <c r="AL123" i="69"/>
  <c r="KR13" i="56"/>
  <c r="AL120" i="69"/>
  <c r="KR11" i="56"/>
  <c r="AL118" i="69"/>
  <c r="KR9" i="56"/>
  <c r="AL116" i="69"/>
  <c r="PU9" i="56"/>
  <c r="AW116" i="69"/>
  <c r="QF8" i="56"/>
  <c r="AX115" i="69"/>
  <c r="QQ7" i="56"/>
  <c r="AY114" i="69"/>
  <c r="RB6" i="56"/>
  <c r="AZ113" i="69"/>
  <c r="RM5" i="56"/>
  <c r="BA112" i="69"/>
  <c r="SK4" i="56"/>
  <c r="BB111" i="69"/>
  <c r="SV3" i="56"/>
  <c r="AU110" i="69"/>
  <c r="RV3" i="56"/>
  <c r="PJ2"/>
  <c r="AV109" i="69"/>
  <c r="RM6" i="56"/>
  <c r="BA113" i="69"/>
  <c r="RB3" i="56"/>
  <c r="AZ110" i="69"/>
  <c r="PU17" i="56"/>
  <c r="AW124" i="69"/>
  <c r="QQ18" i="56"/>
  <c r="AY125" i="69"/>
  <c r="PU25" i="56"/>
  <c r="AW132" i="69"/>
  <c r="SK26" i="56"/>
  <c r="BB133" i="69"/>
  <c r="QQ30" i="56"/>
  <c r="AY137" i="69"/>
  <c r="RS24" i="56"/>
  <c r="RT24"/>
  <c r="QQ6"/>
  <c r="AY113" i="69"/>
  <c r="RM28" i="56"/>
  <c r="BA135" i="69"/>
  <c r="SV23" i="56"/>
  <c r="BC130" i="69"/>
  <c r="SV27" i="56"/>
  <c r="BC134" i="69"/>
  <c r="SK11" i="56"/>
  <c r="BB118" i="69"/>
  <c r="SK20" i="56"/>
  <c r="BB127" i="69"/>
  <c r="SK24" i="56"/>
  <c r="BB131" i="69"/>
  <c r="SK55" i="56"/>
  <c r="BB143" i="69"/>
  <c r="TD6" i="56"/>
  <c r="TE6"/>
  <c r="TF6" s="1"/>
  <c r="TD8"/>
  <c r="TE8"/>
  <c r="TF8" s="1"/>
  <c r="TE12"/>
  <c r="TF12" s="1"/>
  <c r="TD12"/>
  <c r="TE15"/>
  <c r="TF15" s="1"/>
  <c r="TD15"/>
  <c r="TE19"/>
  <c r="TF19" s="1"/>
  <c r="TD19"/>
  <c r="TE23"/>
  <c r="TF23" s="1"/>
  <c r="TD23"/>
  <c r="TE27"/>
  <c r="TF27" s="1"/>
  <c r="TD27"/>
  <c r="TE31"/>
  <c r="TF31" s="1"/>
  <c r="TD31"/>
  <c r="TE34"/>
  <c r="TF34" s="1"/>
  <c r="TD34"/>
  <c r="RV25"/>
  <c r="RV28"/>
  <c r="MJ34"/>
  <c r="AP142" i="69"/>
  <c r="MJ44" i="56"/>
  <c r="AP140" i="69"/>
  <c r="MJ31" i="56"/>
  <c r="AP138" i="69"/>
  <c r="MJ29" i="56"/>
  <c r="AP136" i="69"/>
  <c r="MJ27" i="56"/>
  <c r="AP134" i="69"/>
  <c r="MJ25" i="56"/>
  <c r="AP132" i="69"/>
  <c r="MJ24" i="56"/>
  <c r="AP131" i="69"/>
  <c r="MJ21" i="56"/>
  <c r="AP128" i="69"/>
  <c r="MJ19" i="56"/>
  <c r="AP126" i="69"/>
  <c r="MJ17" i="56"/>
  <c r="AP124" i="69"/>
  <c r="MJ15" i="56"/>
  <c r="AP122" i="69"/>
  <c r="MJ14" i="56"/>
  <c r="AP121" i="69"/>
  <c r="MJ12" i="56"/>
  <c r="AP119" i="69"/>
  <c r="MJ10" i="56"/>
  <c r="AP117" i="69"/>
  <c r="NF55" i="56"/>
  <c r="AR143" i="69"/>
  <c r="NF33" i="56"/>
  <c r="AR141" i="69"/>
  <c r="NF32" i="56"/>
  <c r="AR139" i="69"/>
  <c r="NF30" i="56"/>
  <c r="AR137" i="69"/>
  <c r="NF28" i="56"/>
  <c r="AR135" i="69"/>
  <c r="NF26" i="56"/>
  <c r="AR133" i="69"/>
  <c r="NF23" i="56"/>
  <c r="AR130" i="69"/>
  <c r="NF22" i="56"/>
  <c r="AR129" i="69"/>
  <c r="NF20" i="56"/>
  <c r="AR127" i="69"/>
  <c r="NF18" i="56"/>
  <c r="AR125" i="69"/>
  <c r="NF16" i="56"/>
  <c r="AR123" i="69"/>
  <c r="NF13" i="56"/>
  <c r="AR120" i="69"/>
  <c r="NF11" i="56"/>
  <c r="AR118" i="69"/>
  <c r="NF9" i="56"/>
  <c r="AR116" i="69"/>
  <c r="QQ9" i="56"/>
  <c r="AY116" i="69"/>
  <c r="RB8" i="56"/>
  <c r="AZ115" i="69"/>
  <c r="RM7" i="56"/>
  <c r="BA114" i="69"/>
  <c r="SK6" i="56"/>
  <c r="BB113" i="69"/>
  <c r="SV5" i="56"/>
  <c r="BC112" i="69"/>
  <c r="AU112"/>
  <c r="RV5" i="56"/>
  <c r="PJ4"/>
  <c r="AV111" i="69"/>
  <c r="PU3" i="56"/>
  <c r="AW110" i="69"/>
  <c r="QF2" i="56"/>
  <c r="AX109" i="69"/>
  <c r="AU111"/>
  <c r="RV4" i="56"/>
  <c r="PJ9"/>
  <c r="AV116" i="69"/>
  <c r="QF5" i="56"/>
  <c r="AX112" i="69"/>
  <c r="OY8" i="56"/>
  <c r="AU115" i="69"/>
  <c r="RV8" i="56"/>
  <c r="PU4"/>
  <c r="AW111" i="69"/>
  <c r="PU15" i="56"/>
  <c r="AW122" i="69"/>
  <c r="PU23" i="56"/>
  <c r="AW130" i="69"/>
  <c r="QQ20" i="56"/>
  <c r="AY127" i="69"/>
  <c r="RB33" i="56"/>
  <c r="AZ141" i="69"/>
  <c r="RM33" i="56"/>
  <c r="BA141" i="69"/>
  <c r="RS34" i="56"/>
  <c r="RT34"/>
  <c r="RS10"/>
  <c r="RT10"/>
  <c r="RB32"/>
  <c r="AZ139" i="69"/>
  <c r="RS26" i="56"/>
  <c r="RT26"/>
  <c r="SK28"/>
  <c r="BB135" i="69"/>
  <c r="SK3" i="56"/>
  <c r="RM55"/>
  <c r="BA143" i="69"/>
  <c r="SV19" i="56"/>
  <c r="BC126" i="69"/>
  <c r="TE11" i="56"/>
  <c r="TF11" s="1"/>
  <c r="TD11"/>
  <c r="TE16"/>
  <c r="TF16" s="1"/>
  <c r="TD16"/>
  <c r="TE20"/>
  <c r="TF20" s="1"/>
  <c r="TD20"/>
  <c r="TE24"/>
  <c r="TF24" s="1"/>
  <c r="TD24"/>
  <c r="TE28"/>
  <c r="TF28" s="1"/>
  <c r="TD28"/>
  <c r="TE55"/>
  <c r="TF55" s="1"/>
  <c r="TD55"/>
  <c r="SK10"/>
  <c r="BB117" i="69"/>
  <c r="SK14" i="56"/>
  <c r="BB121" i="69"/>
  <c r="SK17" i="56"/>
  <c r="BB124" i="69"/>
  <c r="SK21" i="56"/>
  <c r="BB128" i="69"/>
  <c r="SK25" i="56"/>
  <c r="BB132" i="69"/>
  <c r="SK29" i="56"/>
  <c r="BB136" i="69"/>
  <c r="SK44" i="56"/>
  <c r="BB140" i="69"/>
  <c r="RV18" i="56"/>
  <c r="RV15"/>
  <c r="NQ44"/>
  <c r="AS140" i="69"/>
  <c r="NQ27" i="56"/>
  <c r="AS134" i="69"/>
  <c r="NQ24" i="56"/>
  <c r="AS131" i="69"/>
  <c r="NQ19" i="56"/>
  <c r="AS126" i="69"/>
  <c r="NQ17" i="56"/>
  <c r="AS124" i="69"/>
  <c r="NQ15" i="56"/>
  <c r="AS122" i="69"/>
  <c r="NQ14" i="56"/>
  <c r="AS121" i="69"/>
  <c r="NQ12" i="56"/>
  <c r="AS119" i="69"/>
  <c r="NQ10" i="56"/>
  <c r="AS117" i="69"/>
  <c r="KR34" i="56"/>
  <c r="AL142" i="69"/>
  <c r="KR44" i="56"/>
  <c r="AL140" i="69"/>
  <c r="KR31" i="56"/>
  <c r="AL138" i="69"/>
  <c r="KR29" i="56"/>
  <c r="AL136" i="69"/>
  <c r="KR27" i="56"/>
  <c r="AL134" i="69"/>
  <c r="KR25" i="56"/>
  <c r="AL132" i="69"/>
  <c r="KR24" i="56"/>
  <c r="AL131" i="69"/>
  <c r="KR21" i="56"/>
  <c r="AL128" i="69"/>
  <c r="KR19" i="56"/>
  <c r="AL126" i="69"/>
  <c r="KR17" i="56"/>
  <c r="AL124" i="69"/>
  <c r="KR15" i="56"/>
  <c r="AL122" i="69"/>
  <c r="KR14" i="56"/>
  <c r="AL121" i="69"/>
  <c r="KR12" i="56"/>
  <c r="AL119" i="69"/>
  <c r="RM9" i="56"/>
  <c r="BA116" i="69"/>
  <c r="SK8" i="56"/>
  <c r="BB115" i="69"/>
  <c r="SV7" i="56"/>
  <c r="BC114" i="69"/>
  <c r="AU114"/>
  <c r="RV7" i="56"/>
  <c r="PJ6"/>
  <c r="AV113" i="69"/>
  <c r="PU5" i="56"/>
  <c r="AW112" i="69"/>
  <c r="QF4" i="56"/>
  <c r="AX111" i="69"/>
  <c r="QQ3" i="56"/>
  <c r="AY110" i="69"/>
  <c r="RB2" i="56"/>
  <c r="AZ109" i="69"/>
  <c r="AU109"/>
  <c r="RV2" i="56"/>
  <c r="RB9"/>
  <c r="AZ116" i="69"/>
  <c r="SK5" i="56"/>
  <c r="BB112" i="69"/>
  <c r="OY19" i="56"/>
  <c r="AU126" i="69"/>
  <c r="RV19" i="56"/>
  <c r="PU14"/>
  <c r="AW121" i="69"/>
  <c r="PU21" i="56"/>
  <c r="AW128" i="69"/>
  <c r="RB7" i="56"/>
  <c r="AZ114" i="69"/>
  <c r="RB16" i="56"/>
  <c r="AZ123" i="69"/>
  <c r="QQ2" i="56"/>
  <c r="AY109" i="69"/>
  <c r="PJ5" i="56"/>
  <c r="AV112" i="69"/>
  <c r="PJ13" i="56"/>
  <c r="AV120" i="69"/>
  <c r="SK16" i="56"/>
  <c r="BB123" i="69"/>
  <c r="RM32" i="56"/>
  <c r="BA139" i="69"/>
  <c r="RS29" i="56"/>
  <c r="RT29"/>
  <c r="OY31"/>
  <c r="AU138" i="69"/>
  <c r="RV31" i="56"/>
  <c r="SK9"/>
  <c r="BB116" i="69"/>
  <c r="SV25" i="56"/>
  <c r="BC132" i="69"/>
  <c r="SK13" i="56"/>
  <c r="BB120" i="69"/>
  <c r="SK18" i="56"/>
  <c r="BB125" i="69"/>
  <c r="SK22" i="56"/>
  <c r="BB129" i="69"/>
  <c r="SK30" i="56"/>
  <c r="BB137" i="69"/>
  <c r="TD4" i="56"/>
  <c r="TE4"/>
  <c r="TF4" s="1"/>
  <c r="TD2"/>
  <c r="TE2"/>
  <c r="TF2" s="1"/>
  <c r="TE10"/>
  <c r="TF10" s="1"/>
  <c r="TD10"/>
  <c r="TE14"/>
  <c r="TF14" s="1"/>
  <c r="TD14"/>
  <c r="TE17"/>
  <c r="TF17" s="1"/>
  <c r="TD17"/>
  <c r="TD21"/>
  <c r="TE21"/>
  <c r="TF21" s="1"/>
  <c r="TE25"/>
  <c r="TF25" s="1"/>
  <c r="TD25"/>
  <c r="TD29"/>
  <c r="TE29"/>
  <c r="TF29" s="1"/>
  <c r="TD44"/>
  <c r="TE44"/>
  <c r="TF44" s="1"/>
  <c r="RV17"/>
  <c r="RV20"/>
  <c r="RV55"/>
  <c r="RV14"/>
  <c r="RV33"/>
  <c r="NQ34"/>
  <c r="AS142" i="69"/>
  <c r="NQ31" i="56"/>
  <c r="AS138" i="69"/>
  <c r="NQ29" i="56"/>
  <c r="AS136" i="69"/>
  <c r="NQ25" i="56"/>
  <c r="AS132" i="69"/>
  <c r="NQ21" i="56"/>
  <c r="AS128" i="69"/>
  <c r="MJ55" i="56"/>
  <c r="AP143" i="69"/>
  <c r="MJ33" i="56"/>
  <c r="AP141" i="69"/>
  <c r="MJ32" i="56"/>
  <c r="AP139" i="69"/>
  <c r="MJ30" i="56"/>
  <c r="AP137" i="69"/>
  <c r="MJ28" i="56"/>
  <c r="AP135" i="69"/>
  <c r="MJ26" i="56"/>
  <c r="AP133" i="69"/>
  <c r="MJ23" i="56"/>
  <c r="AP130" i="69"/>
  <c r="MJ22" i="56"/>
  <c r="AP129" i="69"/>
  <c r="MJ20" i="56"/>
  <c r="AP127" i="69"/>
  <c r="MJ18" i="56"/>
  <c r="AP125" i="69"/>
  <c r="MJ16" i="56"/>
  <c r="AP123" i="69"/>
  <c r="MJ13" i="56"/>
  <c r="AP120" i="69"/>
  <c r="MJ11" i="56"/>
  <c r="AP118" i="69"/>
  <c r="MJ9" i="56"/>
  <c r="AP116" i="69"/>
  <c r="NF34" i="56"/>
  <c r="AR142" i="69"/>
  <c r="NF44" i="56"/>
  <c r="AR140" i="69"/>
  <c r="NF31" i="56"/>
  <c r="AR138" i="69"/>
  <c r="NF29" i="56"/>
  <c r="AR136" i="69"/>
  <c r="NF27" i="56"/>
  <c r="AR134" i="69"/>
  <c r="NF25" i="56"/>
  <c r="AR132" i="69"/>
  <c r="NF24" i="56"/>
  <c r="AR131" i="69"/>
  <c r="NF21" i="56"/>
  <c r="AR128" i="69"/>
  <c r="NF19" i="56"/>
  <c r="AR126" i="69"/>
  <c r="NF17" i="56"/>
  <c r="AR124" i="69"/>
  <c r="NF15" i="56"/>
  <c r="AR122" i="69"/>
  <c r="NF14" i="56"/>
  <c r="AR121" i="69"/>
  <c r="NF12" i="56"/>
  <c r="AR119" i="69"/>
  <c r="NF10" i="56"/>
  <c r="AR117" i="69"/>
  <c r="SV9" i="56"/>
  <c r="BC116" i="69"/>
  <c r="AU116"/>
  <c r="RV9" i="56"/>
  <c r="PJ8"/>
  <c r="AV115" i="69"/>
  <c r="PU7" i="56"/>
  <c r="AW114" i="69"/>
  <c r="QF6" i="56"/>
  <c r="AX113" i="69"/>
  <c r="QQ5" i="56"/>
  <c r="AY112" i="69"/>
  <c r="RB4" i="56"/>
  <c r="AZ111" i="69"/>
  <c r="RM3" i="56"/>
  <c r="BA110" i="69"/>
  <c r="SK2" i="56"/>
  <c r="BB109" i="69"/>
  <c r="PU6" i="56"/>
  <c r="AW113" i="69"/>
  <c r="PJ3" i="56"/>
  <c r="AV110" i="69"/>
  <c r="PU12" i="56"/>
  <c r="AW119" i="69"/>
  <c r="PU19" i="56"/>
  <c r="AW126" i="69"/>
  <c r="QF9" i="56"/>
  <c r="AX116" i="69"/>
  <c r="RB18" i="56"/>
  <c r="AZ125" i="69"/>
  <c r="QF22" i="56"/>
  <c r="AX129" i="69"/>
  <c r="RM30" i="56"/>
  <c r="BA137" i="69"/>
  <c r="RS27" i="56"/>
  <c r="RT27"/>
  <c r="RS28"/>
  <c r="RT28"/>
  <c r="RS11"/>
  <c r="RT11"/>
  <c r="PU44"/>
  <c r="AW140" i="69"/>
  <c r="PU31" i="56"/>
  <c r="AW138" i="69"/>
  <c r="AU113"/>
  <c r="RV6" i="56"/>
  <c r="TE13"/>
  <c r="TF13" s="1"/>
  <c r="TD13"/>
  <c r="TE18"/>
  <c r="TF18" s="1"/>
  <c r="TD18"/>
  <c r="TE22"/>
  <c r="TF22" s="1"/>
  <c r="TD22"/>
  <c r="TE26"/>
  <c r="TF26" s="1"/>
  <c r="TD26"/>
  <c r="TE30"/>
  <c r="TF30" s="1"/>
  <c r="TD30"/>
  <c r="SK12"/>
  <c r="BB119" i="69"/>
  <c r="SK15" i="56"/>
  <c r="SK19"/>
  <c r="BB126" i="69"/>
  <c r="SK23" i="56"/>
  <c r="BB130" i="69"/>
  <c r="SK27" i="56"/>
  <c r="BB134" i="69"/>
  <c r="SK31" i="56"/>
  <c r="BB138" i="69"/>
  <c r="SK34" i="56"/>
  <c r="BB142" i="69"/>
  <c r="SK7" i="56"/>
  <c r="BB114" i="69"/>
  <c r="RV13" i="56"/>
  <c r="RV16"/>
  <c r="RV32"/>
  <c r="RV30"/>
  <c r="TE2" i="55"/>
  <c r="TF2" s="1"/>
  <c r="RV17"/>
  <c r="RV25"/>
  <c r="RV21"/>
  <c r="TE4"/>
  <c r="TF4" s="1"/>
  <c r="SV27"/>
  <c r="RV8"/>
  <c r="KR29"/>
  <c r="AL106" i="69"/>
  <c r="AL104"/>
  <c r="KR26" i="55"/>
  <c r="AL103" i="69"/>
  <c r="KR20" i="55"/>
  <c r="AL97" i="69"/>
  <c r="KR18" i="55"/>
  <c r="AL95" i="69"/>
  <c r="KR13" i="55"/>
  <c r="AL90" i="69"/>
  <c r="KR11" i="55"/>
  <c r="AL88" i="69"/>
  <c r="PU9" i="55"/>
  <c r="AW86" i="69"/>
  <c r="QF8" i="55"/>
  <c r="AX85" i="69"/>
  <c r="QQ7" i="55"/>
  <c r="AY84" i="69"/>
  <c r="RB6" i="55"/>
  <c r="AZ83" i="69"/>
  <c r="RM5" i="55"/>
  <c r="BA82" i="69"/>
  <c r="SK4" i="55"/>
  <c r="BB81" i="69"/>
  <c r="SV3" i="55"/>
  <c r="BC80" i="69"/>
  <c r="AU80"/>
  <c r="RV3" i="55"/>
  <c r="AV79" i="69"/>
  <c r="SK7" i="55"/>
  <c r="SK3"/>
  <c r="BB80" i="69"/>
  <c r="OY15" i="55"/>
  <c r="AU92" i="69"/>
  <c r="RV15" i="55"/>
  <c r="PJ3"/>
  <c r="AV80" i="69"/>
  <c r="PU11" i="55"/>
  <c r="AW88" i="69"/>
  <c r="PJ7" i="55"/>
  <c r="AV84" i="69"/>
  <c r="QF21" i="55"/>
  <c r="AX98" i="69"/>
  <c r="RM15" i="55"/>
  <c r="BA92" i="69"/>
  <c r="SK27" i="55"/>
  <c r="RS16"/>
  <c r="RT16"/>
  <c r="RS24"/>
  <c r="RT24"/>
  <c r="TE10"/>
  <c r="TF10" s="1"/>
  <c r="TD10"/>
  <c r="TE14"/>
  <c r="TF14" s="1"/>
  <c r="TD14"/>
  <c r="TE30"/>
  <c r="TF30" s="1"/>
  <c r="TD30"/>
  <c r="TD11"/>
  <c r="TE11"/>
  <c r="TF11" s="1"/>
  <c r="TE17"/>
  <c r="TF17" s="1"/>
  <c r="TD17"/>
  <c r="RV2"/>
  <c r="MJ30"/>
  <c r="AP107" i="69"/>
  <c r="MJ28" i="55"/>
  <c r="AP105" i="69"/>
  <c r="MJ25" i="55"/>
  <c r="AP102" i="69"/>
  <c r="MJ23" i="55"/>
  <c r="AP100" i="69"/>
  <c r="MJ21" i="55"/>
  <c r="AP98" i="69"/>
  <c r="MJ19" i="55"/>
  <c r="AP96" i="69"/>
  <c r="MJ17" i="55"/>
  <c r="AP94" i="69"/>
  <c r="MJ14" i="55"/>
  <c r="AP91" i="69"/>
  <c r="MJ12" i="55"/>
  <c r="AP89" i="69"/>
  <c r="MJ9" i="55"/>
  <c r="AP86" i="69"/>
  <c r="NF31" i="55"/>
  <c r="AR108" i="69"/>
  <c r="NF29" i="55"/>
  <c r="AR106" i="69"/>
  <c r="NF27" i="55"/>
  <c r="AR104" i="69"/>
  <c r="NF26" i="55"/>
  <c r="AR103" i="69"/>
  <c r="NF24" i="55"/>
  <c r="AR101" i="69"/>
  <c r="NF22" i="55"/>
  <c r="AR99" i="69"/>
  <c r="NF20" i="55"/>
  <c r="AR97" i="69"/>
  <c r="NF18" i="55"/>
  <c r="AR95" i="69"/>
  <c r="NF16" i="55"/>
  <c r="AR93" i="69"/>
  <c r="NF15" i="55"/>
  <c r="AR92" i="69"/>
  <c r="NF13" i="55"/>
  <c r="AR90" i="69"/>
  <c r="NF11" i="55"/>
  <c r="AR88" i="69"/>
  <c r="NF10" i="55"/>
  <c r="AR87" i="69"/>
  <c r="QQ9" i="55"/>
  <c r="AY86" i="69"/>
  <c r="RB8" i="55"/>
  <c r="AZ85" i="69"/>
  <c r="RM7" i="55"/>
  <c r="BA84" i="69"/>
  <c r="SK6" i="55"/>
  <c r="SV5"/>
  <c r="AU82" i="69"/>
  <c r="RV5" i="55"/>
  <c r="PJ4"/>
  <c r="AV81" i="69"/>
  <c r="PU3" i="55"/>
  <c r="AW80" i="69"/>
  <c r="QF2" i="55"/>
  <c r="AX79" i="69"/>
  <c r="QF9" i="55"/>
  <c r="AX86" i="69"/>
  <c r="QF5" i="55"/>
  <c r="AX82" i="69"/>
  <c r="RB7" i="55"/>
  <c r="AZ84" i="69"/>
  <c r="PU15" i="55"/>
  <c r="AW92" i="69"/>
  <c r="PU19" i="55"/>
  <c r="AW96" i="69"/>
  <c r="PU23" i="55"/>
  <c r="AW100" i="69"/>
  <c r="PU27" i="55"/>
  <c r="AW104" i="69"/>
  <c r="PU31" i="55"/>
  <c r="AW108" i="69"/>
  <c r="OY19" i="55"/>
  <c r="AU96" i="69"/>
  <c r="RV19" i="55"/>
  <c r="PJ5"/>
  <c r="AV82" i="69"/>
  <c r="PJ31" i="55"/>
  <c r="AV108" i="69"/>
  <c r="RB14" i="55"/>
  <c r="AZ91" i="69"/>
  <c r="SK15" i="55"/>
  <c r="QQ31"/>
  <c r="AY108" i="69"/>
  <c r="RS12" i="55"/>
  <c r="RT12"/>
  <c r="RS22"/>
  <c r="RT22"/>
  <c r="RS30"/>
  <c r="RT30"/>
  <c r="RS28"/>
  <c r="RT28"/>
  <c r="SV23"/>
  <c r="SK16"/>
  <c r="BB93" i="69"/>
  <c r="SK24" i="55"/>
  <c r="BB101" i="69"/>
  <c r="TE3" i="55"/>
  <c r="TF3" s="1"/>
  <c r="TD3"/>
  <c r="SK31"/>
  <c r="BB108" i="69"/>
  <c r="RV27" i="55"/>
  <c r="RV31"/>
  <c r="KR30"/>
  <c r="AL107" i="69"/>
  <c r="KR28" i="55"/>
  <c r="AL105" i="69"/>
  <c r="KR25" i="55"/>
  <c r="AL102" i="69"/>
  <c r="KR23" i="55"/>
  <c r="AL100" i="69"/>
  <c r="KR21" i="55"/>
  <c r="AL98" i="69"/>
  <c r="KR19" i="55"/>
  <c r="AL96" i="69"/>
  <c r="KR17" i="55"/>
  <c r="AL94" i="69"/>
  <c r="KR14" i="55"/>
  <c r="AL91" i="69"/>
  <c r="KR12" i="55"/>
  <c r="AL89" i="69"/>
  <c r="KR9" i="55"/>
  <c r="AL86" i="69"/>
  <c r="RM9" i="55"/>
  <c r="BA86" i="69"/>
  <c r="SK8" i="55"/>
  <c r="SV7"/>
  <c r="AU84" i="69"/>
  <c r="RV7" i="55"/>
  <c r="AV83" i="69"/>
  <c r="PU5" i="55"/>
  <c r="AW82" i="69"/>
  <c r="QF4" i="55"/>
  <c r="AX81" i="69"/>
  <c r="QQ3" i="55"/>
  <c r="AY80" i="69"/>
  <c r="RB2" i="55"/>
  <c r="AZ79" i="69"/>
  <c r="SK9" i="55"/>
  <c r="BB86" i="69"/>
  <c r="SK5" i="55"/>
  <c r="QF17"/>
  <c r="AX94" i="69"/>
  <c r="QF25" i="55"/>
  <c r="AX102" i="69"/>
  <c r="SK25" i="55"/>
  <c r="BB102" i="69"/>
  <c r="SK13" i="55"/>
  <c r="BB90" i="69"/>
  <c r="RS10" i="55"/>
  <c r="RT10"/>
  <c r="RS20"/>
  <c r="RT20"/>
  <c r="RS26"/>
  <c r="RT26"/>
  <c r="SV19"/>
  <c r="TE16"/>
  <c r="TF16" s="1"/>
  <c r="TD16"/>
  <c r="TE24"/>
  <c r="TF24" s="1"/>
  <c r="TD24"/>
  <c r="TD9"/>
  <c r="TE9"/>
  <c r="TF9" s="1"/>
  <c r="TD13"/>
  <c r="TE13"/>
  <c r="TF13" s="1"/>
  <c r="TD25"/>
  <c r="TE25"/>
  <c r="TF25" s="1"/>
  <c r="TE31"/>
  <c r="TF31" s="1"/>
  <c r="TD31"/>
  <c r="RV14"/>
  <c r="RV4"/>
  <c r="RV11"/>
  <c r="RV23"/>
  <c r="MJ31"/>
  <c r="AP108" i="69"/>
  <c r="MJ29" i="55"/>
  <c r="AP106" i="69"/>
  <c r="MJ27" i="55"/>
  <c r="AP104" i="69"/>
  <c r="MJ26" i="55"/>
  <c r="AP103" i="69"/>
  <c r="MJ24" i="55"/>
  <c r="AP101" i="69"/>
  <c r="MJ22" i="55"/>
  <c r="AP99" i="69"/>
  <c r="MJ20" i="55"/>
  <c r="AP97" i="69"/>
  <c r="MJ18" i="55"/>
  <c r="AP95" i="69"/>
  <c r="MJ16" i="55"/>
  <c r="AP93" i="69"/>
  <c r="MJ15" i="55"/>
  <c r="AP92" i="69"/>
  <c r="MJ13" i="55"/>
  <c r="AP90" i="69"/>
  <c r="MJ11" i="55"/>
  <c r="AP88" i="69"/>
  <c r="MJ10" i="55"/>
  <c r="AP87" i="69"/>
  <c r="NF30" i="55"/>
  <c r="AR107" i="69"/>
  <c r="NF28" i="55"/>
  <c r="AR105" i="69"/>
  <c r="NF25" i="55"/>
  <c r="AR102" i="69"/>
  <c r="NF23" i="55"/>
  <c r="AR100" i="69"/>
  <c r="NF21" i="55"/>
  <c r="AR98" i="69"/>
  <c r="NF19" i="55"/>
  <c r="AR96" i="69"/>
  <c r="NF17" i="55"/>
  <c r="AR94" i="69"/>
  <c r="NF14" i="55"/>
  <c r="AR91" i="69"/>
  <c r="NF12" i="55"/>
  <c r="AR89" i="69"/>
  <c r="NF9" i="55"/>
  <c r="AR86" i="69"/>
  <c r="SV9" i="55"/>
  <c r="BC86" i="69"/>
  <c r="AU86"/>
  <c r="RV9" i="55"/>
  <c r="PJ8"/>
  <c r="AV85" i="69"/>
  <c r="PU7" i="55"/>
  <c r="AW84" i="69"/>
  <c r="QF6" i="55"/>
  <c r="AX83" i="69"/>
  <c r="QQ5" i="55"/>
  <c r="AY82" i="69"/>
  <c r="RB4" i="55"/>
  <c r="AZ81" i="69"/>
  <c r="RM3" i="55"/>
  <c r="BA80" i="69"/>
  <c r="SK2" i="55"/>
  <c r="BB79" i="69"/>
  <c r="QF7" i="55"/>
  <c r="AX84" i="69"/>
  <c r="QF3" i="55"/>
  <c r="AX80" i="69"/>
  <c r="RB9" i="55"/>
  <c r="AZ86" i="69"/>
  <c r="RB5" i="55"/>
  <c r="AZ82" i="69"/>
  <c r="PU17" i="55"/>
  <c r="AW94" i="69"/>
  <c r="PU21" i="55"/>
  <c r="AW98" i="69"/>
  <c r="PU25" i="55"/>
  <c r="AW102" i="69"/>
  <c r="PU29" i="55"/>
  <c r="AW106" i="69"/>
  <c r="RB3" i="55"/>
  <c r="AZ80" i="69"/>
  <c r="PJ9" i="55"/>
  <c r="AV86" i="69"/>
  <c r="PU13" i="55"/>
  <c r="AW90" i="69"/>
  <c r="SK21" i="55"/>
  <c r="RS18"/>
  <c r="RT18"/>
  <c r="SV29"/>
  <c r="SK10"/>
  <c r="BB87" i="69"/>
  <c r="SK14" i="55"/>
  <c r="BB91" i="69"/>
  <c r="SK30" i="55"/>
  <c r="BB107" i="69"/>
  <c r="SK11" i="55"/>
  <c r="BB88" i="69"/>
  <c r="SK17" i="55"/>
  <c r="BB94" i="69"/>
  <c r="RV6" i="55"/>
  <c r="TE8" i="54"/>
  <c r="TF8" s="1"/>
  <c r="UB8" s="1"/>
  <c r="TE4"/>
  <c r="TF4" s="1"/>
  <c r="UB4" s="1"/>
  <c r="BC57" i="69"/>
  <c r="TE2" i="54"/>
  <c r="TF2" s="1"/>
  <c r="UB2" s="1"/>
  <c r="TE6"/>
  <c r="TF6" s="1"/>
  <c r="UB6" s="1"/>
  <c r="KR43"/>
  <c r="AL75" i="69"/>
  <c r="MJ30" i="54"/>
  <c r="AP76" i="69"/>
  <c r="MJ29" i="54"/>
  <c r="AP74" i="69"/>
  <c r="MJ28" i="54"/>
  <c r="AP73" i="69"/>
  <c r="MJ26" i="54"/>
  <c r="AP71" i="69"/>
  <c r="MJ24" i="54"/>
  <c r="AP69" i="69"/>
  <c r="MJ22" i="54"/>
  <c r="AP67" i="69"/>
  <c r="MJ19" i="54"/>
  <c r="AP64" i="69"/>
  <c r="MJ17" i="54"/>
  <c r="AP62" i="69"/>
  <c r="MJ16" i="54"/>
  <c r="AP61" i="69"/>
  <c r="MJ14" i="54"/>
  <c r="AP58" i="69"/>
  <c r="MJ12" i="54"/>
  <c r="AP55" i="69"/>
  <c r="MJ11" i="54"/>
  <c r="AP54" i="69"/>
  <c r="MJ9" i="54"/>
  <c r="AP52" i="69"/>
  <c r="NF43" i="54"/>
  <c r="AR75" i="69"/>
  <c r="NF27" i="54"/>
  <c r="AR72" i="69"/>
  <c r="NF25" i="54"/>
  <c r="AR70" i="69"/>
  <c r="NF23" i="54"/>
  <c r="AR68" i="69"/>
  <c r="NF21" i="54"/>
  <c r="AR66" i="69"/>
  <c r="NF20" i="54"/>
  <c r="AR65" i="69"/>
  <c r="NF18" i="54"/>
  <c r="AR63" i="69"/>
  <c r="NF15" i="54"/>
  <c r="AR60" i="69"/>
  <c r="NF42" i="54"/>
  <c r="AR59" i="69"/>
  <c r="NF56" i="54"/>
  <c r="AR57" i="69"/>
  <c r="NF13" i="54"/>
  <c r="AR56" i="69"/>
  <c r="NF10" i="54"/>
  <c r="AR53" i="69"/>
  <c r="N31" i="54"/>
  <c r="N77" i="69"/>
  <c r="T32" i="54"/>
  <c r="O78" i="69"/>
  <c r="AZ32" i="54"/>
  <c r="R78" i="69"/>
  <c r="AU49"/>
  <c r="RV6" i="54"/>
  <c r="SK7"/>
  <c r="SV6"/>
  <c r="BC49" i="69"/>
  <c r="QQ6" i="54"/>
  <c r="AY49" i="69"/>
  <c r="SV4" i="54"/>
  <c r="BC47" i="69"/>
  <c r="PU25" i="54"/>
  <c r="AW70" i="69"/>
  <c r="PU29" i="54"/>
  <c r="AW74" i="69"/>
  <c r="QQ8" i="54"/>
  <c r="AY51" i="69"/>
  <c r="QQ12" i="54"/>
  <c r="AY55" i="69"/>
  <c r="RM31" i="54"/>
  <c r="BA77" i="69"/>
  <c r="SK18" i="54"/>
  <c r="RS13"/>
  <c r="RT13"/>
  <c r="RS26"/>
  <c r="RT26"/>
  <c r="RS32"/>
  <c r="RT32"/>
  <c r="RS20"/>
  <c r="RT20"/>
  <c r="RS19"/>
  <c r="RT19"/>
  <c r="TE12"/>
  <c r="TF12" s="1"/>
  <c r="TD12"/>
  <c r="TD15"/>
  <c r="TE15"/>
  <c r="TF15" s="1"/>
  <c r="TE19"/>
  <c r="TF19" s="1"/>
  <c r="TD19"/>
  <c r="TD23"/>
  <c r="TE23"/>
  <c r="TF23" s="1"/>
  <c r="TE27"/>
  <c r="TF27" s="1"/>
  <c r="TD27"/>
  <c r="TE30"/>
  <c r="TF30" s="1"/>
  <c r="TD30"/>
  <c r="SK8"/>
  <c r="BB51" i="69"/>
  <c r="SK2" i="54"/>
  <c r="BB45" i="69"/>
  <c r="SK24" i="54"/>
  <c r="BB69" i="69"/>
  <c r="SK28" i="54"/>
  <c r="BB73" i="69"/>
  <c r="TE31" i="54"/>
  <c r="TF31" s="1"/>
  <c r="TD31"/>
  <c r="TD3"/>
  <c r="TE3"/>
  <c r="TF3" s="1"/>
  <c r="UB3" s="1"/>
  <c r="RV25"/>
  <c r="AL74" i="69"/>
  <c r="KR26" i="54"/>
  <c r="AL71" i="69"/>
  <c r="KR24" i="54"/>
  <c r="AL69" i="69"/>
  <c r="KR22" i="54"/>
  <c r="AL67" i="69"/>
  <c r="KR17" i="54"/>
  <c r="AL62" i="69"/>
  <c r="KR16" i="54"/>
  <c r="AL61" i="69"/>
  <c r="KR14" i="54"/>
  <c r="AL58" i="69"/>
  <c r="KR12" i="54"/>
  <c r="AL55" i="69"/>
  <c r="KR11" i="54"/>
  <c r="AL54" i="69"/>
  <c r="P77"/>
  <c r="AZ31" i="54"/>
  <c r="R77" i="69"/>
  <c r="BV31" i="54"/>
  <c r="T77" i="69"/>
  <c r="U77"/>
  <c r="AA77"/>
  <c r="GV31" i="54"/>
  <c r="AD77" i="69"/>
  <c r="HR31" i="54"/>
  <c r="AF77" i="69"/>
  <c r="AJ77"/>
  <c r="LY31" i="54"/>
  <c r="AO77" i="69"/>
  <c r="MU31" i="54"/>
  <c r="AQ77" i="69"/>
  <c r="NQ31" i="54"/>
  <c r="AS77" i="69"/>
  <c r="N32" i="54"/>
  <c r="N78" i="69"/>
  <c r="AO32" i="54"/>
  <c r="Q78" i="69"/>
  <c r="BV32" i="54"/>
  <c r="T78" i="69"/>
  <c r="CO32" i="54"/>
  <c r="U78" i="69"/>
  <c r="DK32" i="54"/>
  <c r="W78" i="69"/>
  <c r="FC32" i="54"/>
  <c r="AA78" i="69"/>
  <c r="GV32" i="54"/>
  <c r="AD78" i="69"/>
  <c r="HR32" i="54"/>
  <c r="AF78" i="69"/>
  <c r="IN32" i="54"/>
  <c r="AH78" i="69"/>
  <c r="LC32" i="54"/>
  <c r="AM78" i="69"/>
  <c r="LY32" i="54"/>
  <c r="AO78" i="69"/>
  <c r="MU32" i="54"/>
  <c r="AQ78" i="69"/>
  <c r="AU46"/>
  <c r="RV3" i="54"/>
  <c r="OY24"/>
  <c r="AU69" i="69"/>
  <c r="RV24" i="54"/>
  <c r="PJ7"/>
  <c r="AV50" i="69"/>
  <c r="RB3" i="54"/>
  <c r="AZ46" i="69"/>
  <c r="PJ3" i="54"/>
  <c r="AV46" i="69"/>
  <c r="SK5" i="54"/>
  <c r="BB48" i="69"/>
  <c r="RB15" i="54"/>
  <c r="AZ60" i="69"/>
  <c r="QF42" i="54"/>
  <c r="AX59" i="69"/>
  <c r="RS9" i="54"/>
  <c r="RT9"/>
  <c r="RS22"/>
  <c r="RT22"/>
  <c r="RS21"/>
  <c r="RT21"/>
  <c r="RS16"/>
  <c r="RT16"/>
  <c r="RS10"/>
  <c r="RT10"/>
  <c r="SV26"/>
  <c r="BC71" i="69"/>
  <c r="SK10" i="54"/>
  <c r="BB53" i="69"/>
  <c r="SK17" i="54"/>
  <c r="BB62" i="69"/>
  <c r="SK21" i="54"/>
  <c r="BB66" i="69"/>
  <c r="SK29" i="54"/>
  <c r="BB74" i="69"/>
  <c r="TE11" i="54"/>
  <c r="TF11" s="1"/>
  <c r="TD11"/>
  <c r="TD14"/>
  <c r="TE14"/>
  <c r="TF14" s="1"/>
  <c r="TE20"/>
  <c r="TF20" s="1"/>
  <c r="TD20"/>
  <c r="TE24"/>
  <c r="TF24" s="1"/>
  <c r="TD24"/>
  <c r="TE28"/>
  <c r="TF28" s="1"/>
  <c r="TD28"/>
  <c r="RV12"/>
  <c r="KR28"/>
  <c r="AL73" i="69"/>
  <c r="MJ43" i="54"/>
  <c r="AP75" i="69"/>
  <c r="MJ27" i="54"/>
  <c r="AP72" i="69"/>
  <c r="MJ25" i="54"/>
  <c r="AP70" i="69"/>
  <c r="MJ23" i="54"/>
  <c r="AP68" i="69"/>
  <c r="MJ21" i="54"/>
  <c r="AP66" i="69"/>
  <c r="MJ20" i="54"/>
  <c r="AP65" i="69"/>
  <c r="MJ18" i="54"/>
  <c r="AP63" i="69"/>
  <c r="MJ15" i="54"/>
  <c r="AP60" i="69"/>
  <c r="MJ42" i="54"/>
  <c r="AP59" i="69"/>
  <c r="MJ56" i="54"/>
  <c r="AP57" i="69"/>
  <c r="MJ13" i="54"/>
  <c r="AP56" i="69"/>
  <c r="MJ10" i="54"/>
  <c r="AP53" i="69"/>
  <c r="NF30" i="54"/>
  <c r="AR76" i="69"/>
  <c r="NF29" i="54"/>
  <c r="AR74" i="69"/>
  <c r="NF28" i="54"/>
  <c r="AR73" i="69"/>
  <c r="NF26" i="54"/>
  <c r="AR71" i="69"/>
  <c r="NF24" i="54"/>
  <c r="AR69" i="69"/>
  <c r="NF22" i="54"/>
  <c r="AR67" i="69"/>
  <c r="NF19" i="54"/>
  <c r="AR64" i="69"/>
  <c r="NF17" i="54"/>
  <c r="AR62" i="69"/>
  <c r="NF16" i="54"/>
  <c r="AR61" i="69"/>
  <c r="NF14" i="54"/>
  <c r="AR58" i="69"/>
  <c r="NF12" i="54"/>
  <c r="AR55" i="69"/>
  <c r="NF11" i="54"/>
  <c r="AR54" i="69"/>
  <c r="NF9" i="54"/>
  <c r="AR52" i="69"/>
  <c r="BK32" i="54"/>
  <c r="S78" i="69"/>
  <c r="AU48"/>
  <c r="RV5" i="54"/>
  <c r="AU47" i="69"/>
  <c r="RV4" i="54"/>
  <c r="AU51" i="69"/>
  <c r="RV8" i="54"/>
  <c r="QF7"/>
  <c r="AX50" i="69"/>
  <c r="RM6" i="54"/>
  <c r="BA49" i="69"/>
  <c r="PU6" i="54"/>
  <c r="AW49" i="69"/>
  <c r="SV8" i="54"/>
  <c r="BC51" i="69"/>
  <c r="QQ4" i="54"/>
  <c r="AY47" i="69"/>
  <c r="PU23" i="54"/>
  <c r="AW68" i="69"/>
  <c r="PU27" i="54"/>
  <c r="AW72" i="69"/>
  <c r="QF23" i="54"/>
  <c r="AX68" i="69"/>
  <c r="SK14" i="54"/>
  <c r="BB58" i="69"/>
  <c r="QQ56" i="54"/>
  <c r="AY57" i="69"/>
  <c r="RS18" i="54"/>
  <c r="RT18"/>
  <c r="RS17"/>
  <c r="RT17"/>
  <c r="RS14"/>
  <c r="RT14"/>
  <c r="SV20"/>
  <c r="BC65" i="69"/>
  <c r="TE10" i="54"/>
  <c r="TF10" s="1"/>
  <c r="UB10" s="1"/>
  <c r="TD10"/>
  <c r="TE17"/>
  <c r="TF17" s="1"/>
  <c r="TD17"/>
  <c r="TD21"/>
  <c r="TE21"/>
  <c r="TF21" s="1"/>
  <c r="TD29"/>
  <c r="TE29"/>
  <c r="TF29" s="1"/>
  <c r="SK6"/>
  <c r="BB49" i="69"/>
  <c r="SK9" i="54"/>
  <c r="BB52" i="69"/>
  <c r="SK26" i="54"/>
  <c r="BB71" i="69"/>
  <c r="TD5" i="54"/>
  <c r="TE5"/>
  <c r="TF5" s="1"/>
  <c r="UB5" s="1"/>
  <c r="RV15"/>
  <c r="KR27"/>
  <c r="AL72" i="69"/>
  <c r="KR25" i="54"/>
  <c r="AL70" i="69"/>
  <c r="KR23" i="54"/>
  <c r="AL68" i="69"/>
  <c r="KR21" i="54"/>
  <c r="AL66" i="69"/>
  <c r="KR20" i="54"/>
  <c r="AL65" i="69"/>
  <c r="KR18" i="54"/>
  <c r="AL63" i="69"/>
  <c r="KR15" i="54"/>
  <c r="AL60" i="69"/>
  <c r="KR42" i="54"/>
  <c r="AL59" i="69"/>
  <c r="KR56" i="54"/>
  <c r="AL57" i="69"/>
  <c r="KR13" i="54"/>
  <c r="AL56" i="69"/>
  <c r="KR10" i="54"/>
  <c r="AL53" i="69"/>
  <c r="T31" i="54"/>
  <c r="O77" i="69"/>
  <c r="AO31" i="54"/>
  <c r="Q77" i="69"/>
  <c r="S77"/>
  <c r="CZ31" i="54"/>
  <c r="V77" i="69"/>
  <c r="DV31" i="54"/>
  <c r="ER31"/>
  <c r="Z77" i="69"/>
  <c r="AB77"/>
  <c r="AC77"/>
  <c r="IC31" i="54"/>
  <c r="AG77" i="69"/>
  <c r="JU31" i="54"/>
  <c r="AK77" i="69"/>
  <c r="NF31" i="54"/>
  <c r="AR77" i="69"/>
  <c r="AD32" i="54"/>
  <c r="P78" i="69"/>
  <c r="CZ32" i="54"/>
  <c r="DV32"/>
  <c r="X78" i="69"/>
  <c r="Z78"/>
  <c r="FN32" i="54"/>
  <c r="AB78" i="69"/>
  <c r="HG32" i="54"/>
  <c r="AE78" i="69"/>
  <c r="IY32" i="54"/>
  <c r="AI78" i="69"/>
  <c r="MJ32" i="54"/>
  <c r="AP78" i="69"/>
  <c r="AU50"/>
  <c r="RV7" i="54"/>
  <c r="AU45" i="69"/>
  <c r="RV2" i="54"/>
  <c r="RB7"/>
  <c r="AZ50" i="69"/>
  <c r="SK3" i="54"/>
  <c r="BB46" i="69"/>
  <c r="QF3" i="54"/>
  <c r="AX46" i="69"/>
  <c r="QF5" i="54"/>
  <c r="AX48" i="69"/>
  <c r="SK11" i="54"/>
  <c r="BB54" i="69"/>
  <c r="SK20" i="54"/>
  <c r="BB65" i="69"/>
  <c r="RS43" i="54"/>
  <c r="RT43"/>
  <c r="RS11"/>
  <c r="RT11"/>
  <c r="RS28"/>
  <c r="RT28"/>
  <c r="RS30"/>
  <c r="RT30"/>
  <c r="SK12"/>
  <c r="BB55" i="69"/>
  <c r="SK15" i="54"/>
  <c r="BB60" i="69"/>
  <c r="SK19" i="54"/>
  <c r="BB64" i="69"/>
  <c r="SK23" i="54"/>
  <c r="BB68" i="69"/>
  <c r="SK27" i="54"/>
  <c r="BB72" i="69"/>
  <c r="SK30" i="54"/>
  <c r="BB76" i="69"/>
  <c r="SK4" i="54"/>
  <c r="BB47" i="69"/>
  <c r="SV31" i="54"/>
  <c r="BC77" i="69"/>
  <c r="TE9" i="54"/>
  <c r="TF9" s="1"/>
  <c r="UB9" s="1"/>
  <c r="TD9"/>
  <c r="TE26"/>
  <c r="TF26" s="1"/>
  <c r="TD26"/>
  <c r="SK31"/>
  <c r="BB77" i="69"/>
  <c r="RV31" i="54"/>
  <c r="RV29"/>
  <c r="BD36" i="69"/>
  <c r="TG35" i="53"/>
  <c r="TG14"/>
  <c r="TE3"/>
  <c r="TF3" s="1"/>
  <c r="TE5"/>
  <c r="TF5" s="1"/>
  <c r="TE4"/>
  <c r="TF4" s="1"/>
  <c r="MJ26"/>
  <c r="MJ20"/>
  <c r="AP21" i="69"/>
  <c r="AP15"/>
  <c r="NF36" i="53"/>
  <c r="AR37" i="69"/>
  <c r="NF31" i="53"/>
  <c r="AR20" i="69"/>
  <c r="NF13" i="53"/>
  <c r="AR14" i="69"/>
  <c r="JU57" i="53"/>
  <c r="AK42" i="69"/>
  <c r="MJ57" i="53"/>
  <c r="AP42" i="69"/>
  <c r="T41" i="53"/>
  <c r="O43" i="69"/>
  <c r="BK41" i="53"/>
  <c r="S43" i="69"/>
  <c r="ER41" i="53"/>
  <c r="HG41"/>
  <c r="AE43" i="69"/>
  <c r="MU42" i="53"/>
  <c r="AQ44" i="69"/>
  <c r="OY35" i="53"/>
  <c r="AU36" i="69"/>
  <c r="RV35" i="53"/>
  <c r="RB57"/>
  <c r="AZ42" i="69"/>
  <c r="OY57" i="53"/>
  <c r="AU42" i="69"/>
  <c r="RV57" i="53"/>
  <c r="SK31"/>
  <c r="BB32" i="69"/>
  <c r="RM26" i="53"/>
  <c r="BA27" i="69"/>
  <c r="RM6" i="53"/>
  <c r="BA7" i="69"/>
  <c r="RS10" i="53"/>
  <c r="RT10"/>
  <c r="TE30"/>
  <c r="TF30" s="1"/>
  <c r="TD30"/>
  <c r="TE38"/>
  <c r="TF38" s="1"/>
  <c r="TD38"/>
  <c r="SK6"/>
  <c r="BB7" i="69"/>
  <c r="MJ40" i="53"/>
  <c r="AP41" i="69"/>
  <c r="MJ38" i="53"/>
  <c r="AP39" i="69"/>
  <c r="MJ36" i="53"/>
  <c r="AP37" i="69"/>
  <c r="MJ34" i="53"/>
  <c r="AP35" i="69"/>
  <c r="MJ32" i="53"/>
  <c r="AP33" i="69"/>
  <c r="MJ31" i="53"/>
  <c r="AP32" i="69"/>
  <c r="MJ29" i="53"/>
  <c r="AP30" i="69"/>
  <c r="MJ27" i="53"/>
  <c r="AP28" i="69"/>
  <c r="MJ25" i="53"/>
  <c r="AP26" i="69"/>
  <c r="MJ23" i="53"/>
  <c r="AP24" i="69"/>
  <c r="MJ21" i="53"/>
  <c r="AP22" i="69"/>
  <c r="MJ19" i="53"/>
  <c r="AP20" i="69"/>
  <c r="MJ17" i="53"/>
  <c r="AP18" i="69"/>
  <c r="MJ15" i="53"/>
  <c r="AP16" i="69"/>
  <c r="MJ13" i="53"/>
  <c r="AP14" i="69"/>
  <c r="NF39" i="53"/>
  <c r="AR40" i="69"/>
  <c r="NF37" i="53"/>
  <c r="AR38" i="69"/>
  <c r="NF35" i="53"/>
  <c r="AR36" i="69"/>
  <c r="NF33" i="53"/>
  <c r="AR34" i="69"/>
  <c r="NF30" i="53"/>
  <c r="AR31" i="69"/>
  <c r="NF28" i="53"/>
  <c r="AR29" i="69"/>
  <c r="NF26" i="53"/>
  <c r="AR27" i="69"/>
  <c r="NF24" i="53"/>
  <c r="AR25" i="69"/>
  <c r="NF22" i="53"/>
  <c r="AR23" i="69"/>
  <c r="NF20" i="53"/>
  <c r="AR21" i="69"/>
  <c r="NF18" i="53"/>
  <c r="AR19" i="69"/>
  <c r="NF16" i="53"/>
  <c r="AR17" i="69"/>
  <c r="NF14" i="53"/>
  <c r="AR15" i="69"/>
  <c r="LY57" i="53"/>
  <c r="AO42" i="69"/>
  <c r="MU57" i="53"/>
  <c r="AQ42" i="69"/>
  <c r="NQ57" i="53"/>
  <c r="AS42" i="69"/>
  <c r="AD41" i="53"/>
  <c r="P43" i="69"/>
  <c r="AZ41" i="53"/>
  <c r="R43" i="69"/>
  <c r="BV41" i="53"/>
  <c r="T43" i="69"/>
  <c r="CO41" i="53"/>
  <c r="U43" i="69"/>
  <c r="DK41" i="53"/>
  <c r="W43" i="69"/>
  <c r="EG41" i="53"/>
  <c r="Y43" i="69"/>
  <c r="FC41" i="53"/>
  <c r="AA43" i="69"/>
  <c r="GV41" i="53"/>
  <c r="AD43" i="69"/>
  <c r="HR41" i="53"/>
  <c r="AF43" i="69"/>
  <c r="IN41" i="53"/>
  <c r="AH43" i="69"/>
  <c r="JJ41" i="53"/>
  <c r="AJ43" i="69"/>
  <c r="N42" i="53"/>
  <c r="N44" i="69"/>
  <c r="JU42" i="53"/>
  <c r="AK44" i="69"/>
  <c r="AL44"/>
  <c r="LN42" i="53"/>
  <c r="AN44" i="69"/>
  <c r="MJ42" i="53"/>
  <c r="AP44" i="69"/>
  <c r="NF42" i="53"/>
  <c r="AR44" i="69"/>
  <c r="OB42" i="53"/>
  <c r="AT44" i="69"/>
  <c r="RB35" i="53"/>
  <c r="AZ36" i="69"/>
  <c r="RB39" i="53"/>
  <c r="AZ40" i="69"/>
  <c r="RB42" i="53"/>
  <c r="AZ44" i="69"/>
  <c r="PJ13" i="53"/>
  <c r="AV14" i="69"/>
  <c r="RB7" i="53"/>
  <c r="AZ8" i="69"/>
  <c r="QF19" i="53"/>
  <c r="AX20" i="69"/>
  <c r="RM5" i="53"/>
  <c r="BA6" i="69"/>
  <c r="RM41" i="53"/>
  <c r="BA43" i="69"/>
  <c r="RM14" i="53"/>
  <c r="BA15" i="69"/>
  <c r="RM22" i="53"/>
  <c r="BA23" i="69"/>
  <c r="RM30" i="53"/>
  <c r="BA31" i="69"/>
  <c r="RM38" i="53"/>
  <c r="BA39" i="69"/>
  <c r="SK15" i="53"/>
  <c r="SK19"/>
  <c r="RS29"/>
  <c r="RT29"/>
  <c r="SK33"/>
  <c r="BB34" i="69"/>
  <c r="TE28" i="53"/>
  <c r="TF28" s="1"/>
  <c r="TD28"/>
  <c r="TE40"/>
  <c r="TF40" s="1"/>
  <c r="TX40" s="1"/>
  <c r="TD40"/>
  <c r="SK2"/>
  <c r="BB3" i="69"/>
  <c r="RV26" i="53"/>
  <c r="RV41"/>
  <c r="RV13"/>
  <c r="RV6"/>
  <c r="MJ37"/>
  <c r="AP38" i="69"/>
  <c r="MJ33" i="53"/>
  <c r="AP34" i="69"/>
  <c r="MJ28" i="53"/>
  <c r="AP29" i="69"/>
  <c r="MJ24" i="53"/>
  <c r="AP25" i="69"/>
  <c r="MJ16" i="53"/>
  <c r="AP17" i="69"/>
  <c r="NF32" i="53"/>
  <c r="AR33" i="69"/>
  <c r="NF25" i="53"/>
  <c r="AR26" i="69"/>
  <c r="NF21" i="53"/>
  <c r="AR22" i="69"/>
  <c r="NF17" i="53"/>
  <c r="AR18" i="69"/>
  <c r="LN57" i="53"/>
  <c r="AN42" i="69"/>
  <c r="OB57" i="53"/>
  <c r="AT42" i="69"/>
  <c r="DV41" i="53"/>
  <c r="X43" i="69"/>
  <c r="AC43"/>
  <c r="NQ42" i="53"/>
  <c r="AS44" i="69"/>
  <c r="RB37" i="53"/>
  <c r="AZ38" i="69"/>
  <c r="PJ7" i="53"/>
  <c r="AV8" i="69"/>
  <c r="RV7" i="53"/>
  <c r="RB27"/>
  <c r="AZ28" i="69"/>
  <c r="QF17" i="53"/>
  <c r="AX18" i="69"/>
  <c r="RM34" i="53"/>
  <c r="BA35" i="69"/>
  <c r="RS15" i="53"/>
  <c r="RT15"/>
  <c r="SK37"/>
  <c r="BB38" i="69"/>
  <c r="T57" i="53"/>
  <c r="O42" i="69"/>
  <c r="AO57" i="53"/>
  <c r="Q42" i="69"/>
  <c r="BK57" i="53"/>
  <c r="S42" i="69"/>
  <c r="CZ57" i="53"/>
  <c r="V42" i="69"/>
  <c r="DV57" i="53"/>
  <c r="X42" i="69"/>
  <c r="ER57" i="53"/>
  <c r="Z42" i="69"/>
  <c r="FN57" i="53"/>
  <c r="AB42" i="69"/>
  <c r="AC42"/>
  <c r="HG57" i="53"/>
  <c r="AE42" i="69"/>
  <c r="IC57" i="53"/>
  <c r="AG42" i="69"/>
  <c r="IY57" i="53"/>
  <c r="AI42" i="69"/>
  <c r="LC41" i="53"/>
  <c r="AM43" i="69"/>
  <c r="MU41" i="53"/>
  <c r="AQ43" i="69"/>
  <c r="NQ41" i="53"/>
  <c r="AS43" i="69"/>
  <c r="AZ42" i="53"/>
  <c r="R44" i="69"/>
  <c r="U44"/>
  <c r="W44"/>
  <c r="EG42" i="53"/>
  <c r="Y44" i="69"/>
  <c r="FC42" i="53"/>
  <c r="GV42"/>
  <c r="AD44" i="69"/>
  <c r="AF44"/>
  <c r="IN42" i="53"/>
  <c r="AH44" i="69"/>
  <c r="JJ42" i="53"/>
  <c r="OY8"/>
  <c r="AU9" i="69"/>
  <c r="RV8" i="53"/>
  <c r="OY37"/>
  <c r="AU38" i="69"/>
  <c r="RV37" i="53"/>
  <c r="QQ31"/>
  <c r="AY32" i="69"/>
  <c r="PU36" i="53"/>
  <c r="AW37" i="69"/>
  <c r="SK39" i="53"/>
  <c r="BB40" i="69"/>
  <c r="RM12" i="53"/>
  <c r="BA13" i="69"/>
  <c r="RM20" i="53"/>
  <c r="BA21" i="69"/>
  <c r="RM28" i="53"/>
  <c r="BA29" i="69"/>
  <c r="RM36" i="53"/>
  <c r="BA37" i="69"/>
  <c r="SV8" i="53"/>
  <c r="RS25"/>
  <c r="RT25"/>
  <c r="SV4"/>
  <c r="BC5" i="69"/>
  <c r="TG25" i="53"/>
  <c r="TD33"/>
  <c r="TE33"/>
  <c r="TF33" s="1"/>
  <c r="TE39"/>
  <c r="TF39" s="1"/>
  <c r="TD39"/>
  <c r="TE42"/>
  <c r="TF42" s="1"/>
  <c r="TD42"/>
  <c r="SK30"/>
  <c r="BB31" i="69"/>
  <c r="SK34" i="53"/>
  <c r="BB35" i="69"/>
  <c r="SK38" i="53"/>
  <c r="BB39" i="69"/>
  <c r="SK4" i="53"/>
  <c r="BB5" i="69"/>
  <c r="TG41" i="53"/>
  <c r="TD2"/>
  <c r="TE2"/>
  <c r="TF2" s="1"/>
  <c r="RV22"/>
  <c r="RV38"/>
  <c r="RV19"/>
  <c r="RV5"/>
  <c r="AP36" i="69"/>
  <c r="MJ22" i="53"/>
  <c r="NF40"/>
  <c r="AR41" i="69"/>
  <c r="NF29" i="53"/>
  <c r="AR30" i="69"/>
  <c r="AR16"/>
  <c r="N57" i="53"/>
  <c r="N42" i="69"/>
  <c r="AL42"/>
  <c r="NF57" i="53"/>
  <c r="AR42" i="69"/>
  <c r="CZ41" i="53"/>
  <c r="FN41"/>
  <c r="AB43" i="69"/>
  <c r="IY41" i="53"/>
  <c r="AI43" i="69"/>
  <c r="RB33" i="53"/>
  <c r="AZ34" i="69"/>
  <c r="RM18" i="53"/>
  <c r="BA19" i="69"/>
  <c r="SK27" i="53"/>
  <c r="TD34"/>
  <c r="TE34"/>
  <c r="TF34" s="1"/>
  <c r="SK5"/>
  <c r="BB6" i="69"/>
  <c r="KR39" i="53"/>
  <c r="AL40" i="69"/>
  <c r="KR37" i="53"/>
  <c r="AL38" i="69"/>
  <c r="KR35" i="53"/>
  <c r="AL36" i="69"/>
  <c r="KR33" i="53"/>
  <c r="AL34" i="69"/>
  <c r="KR30" i="53"/>
  <c r="AL31" i="69"/>
  <c r="KR28" i="53"/>
  <c r="AL29" i="69"/>
  <c r="KR26" i="53"/>
  <c r="AL27" i="69"/>
  <c r="KR24" i="53"/>
  <c r="AL25" i="69"/>
  <c r="KR22" i="53"/>
  <c r="AL23" i="69"/>
  <c r="KR20" i="53"/>
  <c r="AL21" i="69"/>
  <c r="KR18" i="53"/>
  <c r="AL19" i="69"/>
  <c r="KR16" i="53"/>
  <c r="AL17" i="69"/>
  <c r="KR14" i="53"/>
  <c r="AL15" i="69"/>
  <c r="P42"/>
  <c r="AZ57" i="53"/>
  <c r="R42" i="69"/>
  <c r="BV57" i="53"/>
  <c r="T42" i="69"/>
  <c r="U42"/>
  <c r="DK57" i="53"/>
  <c r="W42" i="69"/>
  <c r="EG57" i="53"/>
  <c r="Y42" i="69"/>
  <c r="FC57" i="53"/>
  <c r="AA42" i="69"/>
  <c r="GV57" i="53"/>
  <c r="AD42" i="69"/>
  <c r="HR57" i="53"/>
  <c r="AF42" i="69"/>
  <c r="IN57" i="53"/>
  <c r="AH42" i="69"/>
  <c r="JJ57" i="53"/>
  <c r="AJ42" i="69"/>
  <c r="N41" i="53"/>
  <c r="N43" i="69"/>
  <c r="JU41" i="53"/>
  <c r="AK43" i="69"/>
  <c r="KR41" i="53"/>
  <c r="AL43" i="69"/>
  <c r="LN41" i="53"/>
  <c r="AN43" i="69"/>
  <c r="NF41" i="53"/>
  <c r="AR43" i="69"/>
  <c r="T42" i="53"/>
  <c r="O44" i="69"/>
  <c r="AO42" i="53"/>
  <c r="BK42"/>
  <c r="S44" i="69"/>
  <c r="V44"/>
  <c r="DV42" i="53"/>
  <c r="X44" i="69"/>
  <c r="ER42" i="53"/>
  <c r="FN42"/>
  <c r="AB44" i="69"/>
  <c r="HG42" i="53"/>
  <c r="AE44" i="69"/>
  <c r="IY42" i="53"/>
  <c r="AI44" i="69"/>
  <c r="OY33" i="53"/>
  <c r="AU34" i="69"/>
  <c r="RV33" i="53"/>
  <c r="OY21"/>
  <c r="AU22" i="69"/>
  <c r="RV21" i="53"/>
  <c r="QQ19"/>
  <c r="AY20" i="69"/>
  <c r="QQ8" i="53"/>
  <c r="AY9" i="69"/>
  <c r="QF23" i="53"/>
  <c r="AX24" i="69"/>
  <c r="QF9" i="53"/>
  <c r="AX10" i="69"/>
  <c r="PJ42" i="53"/>
  <c r="AV44" i="69"/>
  <c r="RV42" i="53"/>
  <c r="RB4"/>
  <c r="AZ5" i="69"/>
  <c r="QQ4" i="53"/>
  <c r="AY5" i="69"/>
  <c r="RM16" i="53"/>
  <c r="BA17" i="69"/>
  <c r="RM24" i="53"/>
  <c r="BA25" i="69"/>
  <c r="RM32" i="53"/>
  <c r="BA33" i="69"/>
  <c r="RM40" i="53"/>
  <c r="BA41" i="69"/>
  <c r="SK35" i="53"/>
  <c r="SK42"/>
  <c r="BB44" i="69"/>
  <c r="RS11" i="53"/>
  <c r="RT11"/>
  <c r="SK23"/>
  <c r="SV42"/>
  <c r="BC44" i="69"/>
  <c r="TE31" i="53"/>
  <c r="TF31" s="1"/>
  <c r="TD31"/>
  <c r="TE37"/>
  <c r="TF37" s="1"/>
  <c r="TD37"/>
  <c r="SK28"/>
  <c r="BB29" i="69"/>
  <c r="SK40" i="53"/>
  <c r="BB41" i="69"/>
  <c r="TD6" i="53"/>
  <c r="TE6"/>
  <c r="TF6" s="1"/>
  <c r="SK3"/>
  <c r="BB4" i="69"/>
  <c r="RV34" i="53"/>
  <c r="RV4"/>
  <c r="RV24"/>
  <c r="RV40"/>
  <c r="RV27"/>
  <c r="RV14"/>
  <c r="RV30"/>
  <c r="RV17"/>
  <c r="EG31" i="54"/>
  <c r="Y77" i="69"/>
  <c r="BD114"/>
  <c r="TG9" i="56"/>
  <c r="TG3" i="58"/>
  <c r="BD179" i="69"/>
  <c r="TG7" i="54"/>
  <c r="BD50" i="69"/>
  <c r="TG7" i="58"/>
  <c r="BD183" i="69"/>
  <c r="TG9" i="57"/>
  <c r="BD151" i="69"/>
  <c r="TG2" i="57"/>
  <c r="BD144" i="69"/>
  <c r="TG8" i="55"/>
  <c r="BD85" i="69"/>
  <c r="TG6" i="55"/>
  <c r="BD83" i="69"/>
  <c r="TG27" i="53"/>
  <c r="BD28" i="69"/>
  <c r="TG9" i="53"/>
  <c r="BD10" i="69"/>
  <c r="TG7" i="53"/>
  <c r="BD8" i="69"/>
  <c r="TG3" i="56"/>
  <c r="BD110" i="69"/>
  <c r="TG8" i="53"/>
  <c r="BD9" i="69"/>
  <c r="TG6" i="58"/>
  <c r="TG9"/>
  <c r="BD185" i="69"/>
  <c r="TG7" i="55"/>
  <c r="BD84" i="69"/>
  <c r="TG5" i="55"/>
  <c r="BD82" i="69"/>
  <c r="RR2" i="54"/>
  <c r="RT2" s="1"/>
  <c r="RR5"/>
  <c r="RT5" s="1"/>
  <c r="PJ2" i="55"/>
  <c r="PJ6"/>
  <c r="OY6" i="56"/>
  <c r="OY4"/>
  <c r="OY6" i="57"/>
  <c r="OY4"/>
  <c r="OY5" i="58"/>
  <c r="RS3" i="53"/>
  <c r="RS2"/>
  <c r="KZ56"/>
  <c r="NZ41"/>
  <c r="OA41" s="1"/>
  <c r="KD56"/>
  <c r="OK56" s="1"/>
  <c r="KE56"/>
  <c r="OL56" s="1"/>
  <c r="RR63" i="58"/>
  <c r="RR44" i="56"/>
  <c r="RR6" i="54"/>
  <c r="RT6" s="1"/>
  <c r="RR8"/>
  <c r="RR41"/>
  <c r="RS41" s="1"/>
  <c r="RR4"/>
  <c r="RT4" s="1"/>
  <c r="RR7"/>
  <c r="RR3"/>
  <c r="RT3" s="1"/>
  <c r="RR42"/>
  <c r="RR29"/>
  <c r="RR24"/>
  <c r="RR15"/>
  <c r="RR12"/>
  <c r="RR25"/>
  <c r="RR56"/>
  <c r="RR27"/>
  <c r="RR31"/>
  <c r="RR23"/>
  <c r="OY6"/>
  <c r="OY4"/>
  <c r="OY8"/>
  <c r="OY2"/>
  <c r="RR3" i="55"/>
  <c r="RT3" s="1"/>
  <c r="RR23"/>
  <c r="RR5"/>
  <c r="RT5" s="1"/>
  <c r="RR9"/>
  <c r="RR11"/>
  <c r="RR19"/>
  <c r="RR7"/>
  <c r="RR15"/>
  <c r="RR2"/>
  <c r="RT2" s="1"/>
  <c r="RR6"/>
  <c r="RT6" s="1"/>
  <c r="RR14"/>
  <c r="RR31"/>
  <c r="RR27"/>
  <c r="RR13"/>
  <c r="RR17"/>
  <c r="RR21"/>
  <c r="RR25"/>
  <c r="RR29"/>
  <c r="RR4"/>
  <c r="RT4" s="1"/>
  <c r="RR8"/>
  <c r="RS2"/>
  <c r="RR55" i="56"/>
  <c r="RR31"/>
  <c r="RR3"/>
  <c r="RT3" s="1"/>
  <c r="RR5"/>
  <c r="RT5" s="1"/>
  <c r="RR8"/>
  <c r="RR7"/>
  <c r="RR9"/>
  <c r="RR6"/>
  <c r="RT6" s="1"/>
  <c r="RR14"/>
  <c r="RR21"/>
  <c r="RR18"/>
  <c r="RR33"/>
  <c r="RR4"/>
  <c r="RT4" s="1"/>
  <c r="RR12"/>
  <c r="RR19"/>
  <c r="RR20"/>
  <c r="RR30"/>
  <c r="RR16"/>
  <c r="RR25"/>
  <c r="RR32"/>
  <c r="RR15"/>
  <c r="OY2"/>
  <c r="RR2"/>
  <c r="RT2" s="1"/>
  <c r="RR23"/>
  <c r="RR17"/>
  <c r="RR13"/>
  <c r="RR22"/>
  <c r="RR21" i="57"/>
  <c r="RR7"/>
  <c r="RR22"/>
  <c r="RR23"/>
  <c r="RR3"/>
  <c r="RT3" s="1"/>
  <c r="RR5"/>
  <c r="RT5" s="1"/>
  <c r="OY2"/>
  <c r="RR2"/>
  <c r="RT2" s="1"/>
  <c r="RR32"/>
  <c r="RR14"/>
  <c r="RR6"/>
  <c r="RT6" s="1"/>
  <c r="RR8"/>
  <c r="RR28"/>
  <c r="RR4"/>
  <c r="RT4" s="1"/>
  <c r="RR26"/>
  <c r="RR19"/>
  <c r="RR25"/>
  <c r="RR9"/>
  <c r="KZ32"/>
  <c r="RR18"/>
  <c r="RR31"/>
  <c r="RR30"/>
  <c r="RR26" i="58"/>
  <c r="RR62"/>
  <c r="RR64"/>
  <c r="RR11"/>
  <c r="KD26"/>
  <c r="OK26" s="1"/>
  <c r="RW26" s="1"/>
  <c r="RR2"/>
  <c r="RT2" s="1"/>
  <c r="RR25"/>
  <c r="RR17"/>
  <c r="RR15"/>
  <c r="OY7"/>
  <c r="RR7"/>
  <c r="RR28"/>
  <c r="RR6"/>
  <c r="RT6" s="1"/>
  <c r="RR24"/>
  <c r="RR22"/>
  <c r="OY3"/>
  <c r="RR3"/>
  <c r="RT3" s="1"/>
  <c r="RR8"/>
  <c r="RR5"/>
  <c r="RT5" s="1"/>
  <c r="RR20"/>
  <c r="OY9"/>
  <c r="RR9"/>
  <c r="LL26"/>
  <c r="LM26" s="1"/>
  <c r="RR4"/>
  <c r="RT4" s="1"/>
  <c r="RR21"/>
  <c r="LK57" i="53"/>
  <c r="RR57"/>
  <c r="RR6"/>
  <c r="RT6" s="1"/>
  <c r="RR22"/>
  <c r="RR27"/>
  <c r="RR32"/>
  <c r="RR13"/>
  <c r="RR21"/>
  <c r="RR30"/>
  <c r="RR38"/>
  <c r="RR18"/>
  <c r="RR5"/>
  <c r="RT5" s="1"/>
  <c r="RR37"/>
  <c r="RR4"/>
  <c r="RT4" s="1"/>
  <c r="RR20"/>
  <c r="RR7"/>
  <c r="RR23"/>
  <c r="RR39"/>
  <c r="RR24"/>
  <c r="RR40"/>
  <c r="RR19"/>
  <c r="RR28"/>
  <c r="RR36"/>
  <c r="RR14"/>
  <c r="RR33"/>
  <c r="RR16"/>
  <c r="RR35"/>
  <c r="RR9"/>
  <c r="KO42"/>
  <c r="RR8"/>
  <c r="RR17"/>
  <c r="RR26"/>
  <c r="RR34"/>
  <c r="RR42"/>
  <c r="RR41"/>
  <c r="RR12"/>
  <c r="RR31"/>
  <c r="LK41"/>
  <c r="LA57"/>
  <c r="LB57" s="1"/>
  <c r="NN57"/>
  <c r="NN42"/>
  <c r="KE41"/>
  <c r="OL41" s="1"/>
  <c r="RX41" s="1"/>
  <c r="KD41"/>
  <c r="OK41" s="1"/>
  <c r="RW41" s="1"/>
  <c r="KD42"/>
  <c r="OK42" s="1"/>
  <c r="RW42" s="1"/>
  <c r="FX26" i="58"/>
  <c r="OY6"/>
  <c r="OY2"/>
  <c r="OY8"/>
  <c r="OY4"/>
  <c r="OY9" i="57"/>
  <c r="OY5"/>
  <c r="OY7"/>
  <c r="OY3"/>
  <c r="OY7" i="56"/>
  <c r="OY3"/>
  <c r="OY9"/>
  <c r="OY5"/>
  <c r="OY9" i="55"/>
  <c r="OY7"/>
  <c r="OY3"/>
  <c r="OY5"/>
  <c r="OY3" i="54"/>
  <c r="OY5"/>
  <c r="OY7"/>
  <c r="OY41"/>
  <c r="FW65" i="58"/>
  <c r="FW64"/>
  <c r="FX29"/>
  <c r="FW62"/>
  <c r="KO65"/>
  <c r="KD32" i="57"/>
  <c r="OK32" s="1"/>
  <c r="RW32" s="1"/>
  <c r="NY32"/>
  <c r="KE32"/>
  <c r="OL32" s="1"/>
  <c r="RX32" s="1"/>
  <c r="KO57" i="53"/>
  <c r="FW41"/>
  <c r="KO41"/>
  <c r="LA42"/>
  <c r="LB42" s="1"/>
  <c r="LK42"/>
  <c r="NN56"/>
  <c r="KD57"/>
  <c r="OK57" s="1"/>
  <c r="RW57" s="1"/>
  <c r="NN41"/>
  <c r="FX41"/>
  <c r="FX56"/>
  <c r="NZ56"/>
  <c r="OA56" s="1"/>
  <c r="OB56" s="1"/>
  <c r="FW56"/>
  <c r="KP56"/>
  <c r="KQ56" s="1"/>
  <c r="KR56" s="1"/>
  <c r="KE57"/>
  <c r="OL57" s="1"/>
  <c r="RX57" s="1"/>
  <c r="NY57"/>
  <c r="GK41"/>
  <c r="KZ41"/>
  <c r="KE42"/>
  <c r="OL42" s="1"/>
  <c r="RX42" s="1"/>
  <c r="NY42"/>
  <c r="LL56"/>
  <c r="LM56" s="1"/>
  <c r="LN56" s="1"/>
  <c r="FX32" i="57"/>
  <c r="KO57"/>
  <c r="LA57"/>
  <c r="LB57" s="1"/>
  <c r="LC57" s="1"/>
  <c r="NY57"/>
  <c r="NN32"/>
  <c r="LK57"/>
  <c r="FW32"/>
  <c r="KP32"/>
  <c r="KQ32" s="1"/>
  <c r="LL32"/>
  <c r="LM32" s="1"/>
  <c r="KE57"/>
  <c r="OL57" s="1"/>
  <c r="NO57"/>
  <c r="NP57" s="1"/>
  <c r="NQ57" s="1"/>
  <c r="KD57"/>
  <c r="OK57" s="1"/>
  <c r="KP64" i="58"/>
  <c r="KQ64" s="1"/>
  <c r="NZ65"/>
  <c r="OA65" s="1"/>
  <c r="LK64"/>
  <c r="FW26"/>
  <c r="KD64"/>
  <c r="OK64" s="1"/>
  <c r="RW64" s="1"/>
  <c r="KD65"/>
  <c r="OK65" s="1"/>
  <c r="RW65" s="1"/>
  <c r="LK63"/>
  <c r="KO26"/>
  <c r="FW29"/>
  <c r="NY64"/>
  <c r="CO57" i="57"/>
  <c r="FV57"/>
  <c r="FR57"/>
  <c r="GK57"/>
  <c r="KC57"/>
  <c r="JY57"/>
  <c r="KR57"/>
  <c r="CD57"/>
  <c r="BZ57"/>
  <c r="AD57"/>
  <c r="KC32"/>
  <c r="BZ32"/>
  <c r="CD32"/>
  <c r="FR32"/>
  <c r="FV32"/>
  <c r="JY32"/>
  <c r="FX57"/>
  <c r="FW57"/>
  <c r="NZ62" i="58"/>
  <c r="OA62" s="1"/>
  <c r="KD62"/>
  <c r="OK62" s="1"/>
  <c r="RW62" s="1"/>
  <c r="FW27"/>
  <c r="NN29"/>
  <c r="KZ29"/>
  <c r="FX64"/>
  <c r="KE64"/>
  <c r="OL64" s="1"/>
  <c r="RX64" s="1"/>
  <c r="KR29"/>
  <c r="OF29"/>
  <c r="FR64"/>
  <c r="FV64"/>
  <c r="CO64"/>
  <c r="JY64"/>
  <c r="BZ64"/>
  <c r="CD64"/>
  <c r="AD64"/>
  <c r="GK29"/>
  <c r="JY29"/>
  <c r="NY29"/>
  <c r="LK29"/>
  <c r="KO29"/>
  <c r="NN64"/>
  <c r="KZ64"/>
  <c r="GK64"/>
  <c r="KD29"/>
  <c r="OK29" s="1"/>
  <c r="RW29" s="1"/>
  <c r="KE29"/>
  <c r="OL29" s="1"/>
  <c r="RX29" s="1"/>
  <c r="KC64"/>
  <c r="GK57" i="53"/>
  <c r="KC57"/>
  <c r="JY57"/>
  <c r="KR57"/>
  <c r="JY42"/>
  <c r="KR42"/>
  <c r="CD57"/>
  <c r="BZ57"/>
  <c r="AD57"/>
  <c r="KC56"/>
  <c r="JY56"/>
  <c r="GK56"/>
  <c r="CO57"/>
  <c r="FR57"/>
  <c r="FV57"/>
  <c r="CO42"/>
  <c r="FR42"/>
  <c r="FX57"/>
  <c r="JY41"/>
  <c r="FX42"/>
  <c r="FR56"/>
  <c r="FV56"/>
  <c r="BZ41"/>
  <c r="BZ56"/>
  <c r="CD56"/>
  <c r="FW57"/>
  <c r="FW42"/>
  <c r="NY26" i="58"/>
  <c r="NY63"/>
  <c r="NN28"/>
  <c r="NN63"/>
  <c r="NN27"/>
  <c r="LK65"/>
  <c r="LK62"/>
  <c r="LA28"/>
  <c r="LB28" s="1"/>
  <c r="KZ63"/>
  <c r="KZ27"/>
  <c r="KO62"/>
  <c r="KO28"/>
  <c r="FX62"/>
  <c r="FX65"/>
  <c r="KE26"/>
  <c r="OL26" s="1"/>
  <c r="RX26" s="1"/>
  <c r="FV63"/>
  <c r="KE62"/>
  <c r="OL62" s="1"/>
  <c r="RX62" s="1"/>
  <c r="KE65"/>
  <c r="OL65" s="1"/>
  <c r="RX65" s="1"/>
  <c r="CD62"/>
  <c r="CD26"/>
  <c r="CE26" s="1"/>
  <c r="GK28"/>
  <c r="KC28"/>
  <c r="IC63"/>
  <c r="JY63"/>
  <c r="FR28"/>
  <c r="AD65"/>
  <c r="CD65"/>
  <c r="BZ65"/>
  <c r="FR65"/>
  <c r="FV65"/>
  <c r="CO65"/>
  <c r="FR62"/>
  <c r="FV62"/>
  <c r="CO62"/>
  <c r="KO27"/>
  <c r="KP27"/>
  <c r="KQ27" s="1"/>
  <c r="FV27"/>
  <c r="FR26"/>
  <c r="FV26"/>
  <c r="CO26"/>
  <c r="FW28"/>
  <c r="KD28"/>
  <c r="OK28" s="1"/>
  <c r="RW28" s="1"/>
  <c r="JY65"/>
  <c r="KC65"/>
  <c r="FX63"/>
  <c r="KE63"/>
  <c r="OL63" s="1"/>
  <c r="RX63" s="1"/>
  <c r="NY28"/>
  <c r="LK28"/>
  <c r="CO28"/>
  <c r="FR63"/>
  <c r="CZ63"/>
  <c r="CO27"/>
  <c r="FX28"/>
  <c r="KE28"/>
  <c r="OL28" s="1"/>
  <c r="RX28" s="1"/>
  <c r="OF63"/>
  <c r="OJ63"/>
  <c r="BZ63"/>
  <c r="CD63"/>
  <c r="NO62"/>
  <c r="NP62" s="1"/>
  <c r="NN62"/>
  <c r="NZ27"/>
  <c r="OA27" s="1"/>
  <c r="NY27"/>
  <c r="CD27"/>
  <c r="NO26"/>
  <c r="NP26" s="1"/>
  <c r="NN26"/>
  <c r="KC63"/>
  <c r="FX27"/>
  <c r="AZ26"/>
  <c r="FW63"/>
  <c r="KD63"/>
  <c r="OK63" s="1"/>
  <c r="RW63" s="1"/>
  <c r="KZ62"/>
  <c r="LA62"/>
  <c r="LB62" s="1"/>
  <c r="JY62"/>
  <c r="KC62"/>
  <c r="GK62"/>
  <c r="LK27"/>
  <c r="LL27"/>
  <c r="LM27" s="1"/>
  <c r="GK27"/>
  <c r="LA26"/>
  <c r="LB26" s="1"/>
  <c r="KZ26"/>
  <c r="GK26"/>
  <c r="NN65"/>
  <c r="KZ65"/>
  <c r="KO63"/>
  <c r="BZ62"/>
  <c r="KD27"/>
  <c r="OK27" s="1"/>
  <c r="RW27" s="1"/>
  <c r="KE27"/>
  <c r="OL27" s="1"/>
  <c r="RX27" s="1"/>
  <c r="KP10" i="56"/>
  <c r="KQ10" s="1"/>
  <c r="KO31" i="57"/>
  <c r="KP9"/>
  <c r="KQ9" s="1"/>
  <c r="KP8" i="58"/>
  <c r="KQ8" s="1"/>
  <c r="KE25"/>
  <c r="OL25" s="1"/>
  <c r="RX25" s="1"/>
  <c r="FX25"/>
  <c r="NY10"/>
  <c r="KD25"/>
  <c r="OK25" s="1"/>
  <c r="RW25" s="1"/>
  <c r="FW25"/>
  <c r="KP24" i="55"/>
  <c r="KQ24" s="1"/>
  <c r="KP16"/>
  <c r="KQ16" s="1"/>
  <c r="KD32" i="54"/>
  <c r="OK32" s="1"/>
  <c r="RW32" s="1"/>
  <c r="KZ32"/>
  <c r="KP54"/>
  <c r="KQ54" s="1"/>
  <c r="KP9"/>
  <c r="KQ9" s="1"/>
  <c r="KR29"/>
  <c r="KO29"/>
  <c r="KO12"/>
  <c r="FX32"/>
  <c r="NO32"/>
  <c r="NP32" s="1"/>
  <c r="KD31"/>
  <c r="OK31" s="1"/>
  <c r="RW31" s="1"/>
  <c r="FX31"/>
  <c r="KR27" i="55"/>
  <c r="KO27"/>
  <c r="NO38" i="57"/>
  <c r="NP38" s="1"/>
  <c r="NQ38" s="1"/>
  <c r="KP31" i="55"/>
  <c r="KQ31" s="1"/>
  <c r="KE32" i="54"/>
  <c r="OL32" s="1"/>
  <c r="RX32" s="1"/>
  <c r="KE31"/>
  <c r="OL31" s="1"/>
  <c r="RX31" s="1"/>
  <c r="LA31"/>
  <c r="LB31" s="1"/>
  <c r="JY32"/>
  <c r="BZ32"/>
  <c r="CD32"/>
  <c r="FW32"/>
  <c r="KP32"/>
  <c r="KQ32" s="1"/>
  <c r="LL32"/>
  <c r="LM32" s="1"/>
  <c r="NZ32"/>
  <c r="OA32" s="1"/>
  <c r="FR32"/>
  <c r="AD31"/>
  <c r="BZ31"/>
  <c r="GK31"/>
  <c r="CO31"/>
  <c r="NN31"/>
  <c r="FW31"/>
  <c r="KP31"/>
  <c r="KQ31" s="1"/>
  <c r="LL31"/>
  <c r="LM31" s="1"/>
  <c r="NZ31"/>
  <c r="OA31" s="1"/>
  <c r="LA25" i="58"/>
  <c r="LB25" s="1"/>
  <c r="NO25"/>
  <c r="NP25" s="1"/>
  <c r="FR25"/>
  <c r="CO25"/>
  <c r="AD25"/>
  <c r="BZ25"/>
  <c r="NZ25"/>
  <c r="OA25" s="1"/>
  <c r="LL25"/>
  <c r="LM25" s="1"/>
  <c r="KP25"/>
  <c r="KQ25" s="1"/>
  <c r="NZ42" i="57"/>
  <c r="OA42" s="1"/>
  <c r="OB42" s="1"/>
  <c r="KP25"/>
  <c r="KQ25" s="1"/>
  <c r="NO29"/>
  <c r="NP29" s="1"/>
  <c r="KO30"/>
  <c r="KO23"/>
  <c r="KR23"/>
  <c r="NY9"/>
  <c r="NN42"/>
  <c r="NN30"/>
  <c r="KO23" i="58"/>
  <c r="KO21"/>
  <c r="KO61"/>
  <c r="KO19"/>
  <c r="KO17"/>
  <c r="KO15"/>
  <c r="KO13"/>
  <c r="KO12"/>
  <c r="KO10"/>
  <c r="KO24"/>
  <c r="KO22"/>
  <c r="KO20"/>
  <c r="KO38"/>
  <c r="KO18"/>
  <c r="KO16"/>
  <c r="KO14"/>
  <c r="KO37"/>
  <c r="KO11"/>
  <c r="KO9"/>
  <c r="KO60"/>
  <c r="KO42" i="57"/>
  <c r="KO28"/>
  <c r="KO59"/>
  <c r="KO21"/>
  <c r="KO43"/>
  <c r="KO39"/>
  <c r="KO17"/>
  <c r="KO16"/>
  <c r="KO14"/>
  <c r="KO12"/>
  <c r="KO58"/>
  <c r="KO38"/>
  <c r="KO29"/>
  <c r="KO41"/>
  <c r="KO27"/>
  <c r="KO26"/>
  <c r="KO24"/>
  <c r="KO22"/>
  <c r="KO20"/>
  <c r="KO19"/>
  <c r="KO18"/>
  <c r="KO40"/>
  <c r="KO15"/>
  <c r="KO13"/>
  <c r="KO11"/>
  <c r="KO10"/>
  <c r="KO8"/>
  <c r="KO34" i="56"/>
  <c r="KO44"/>
  <c r="KO31"/>
  <c r="KO29"/>
  <c r="KO27"/>
  <c r="KO25"/>
  <c r="KO24"/>
  <c r="KO40"/>
  <c r="KO21"/>
  <c r="KO19"/>
  <c r="KO17"/>
  <c r="KO15"/>
  <c r="KO39"/>
  <c r="KO14"/>
  <c r="KO12"/>
  <c r="KO55"/>
  <c r="KO33"/>
  <c r="KO32"/>
  <c r="KO30"/>
  <c r="KO28"/>
  <c r="KO26"/>
  <c r="KO41"/>
  <c r="KO23"/>
  <c r="KO22"/>
  <c r="KO20"/>
  <c r="KO18"/>
  <c r="KO16"/>
  <c r="KO42"/>
  <c r="KO43"/>
  <c r="KO13"/>
  <c r="KO11"/>
  <c r="KO9"/>
  <c r="KO29" i="55"/>
  <c r="KO20"/>
  <c r="KO13"/>
  <c r="KP10"/>
  <c r="KQ10" s="1"/>
  <c r="KO26"/>
  <c r="KP22"/>
  <c r="KQ22" s="1"/>
  <c r="KO18"/>
  <c r="KP15"/>
  <c r="KQ15" s="1"/>
  <c r="KO11"/>
  <c r="KO30"/>
  <c r="KO28"/>
  <c r="KO38"/>
  <c r="KO25"/>
  <c r="KO23"/>
  <c r="KO21"/>
  <c r="KO19"/>
  <c r="KO17"/>
  <c r="KO54"/>
  <c r="KO14"/>
  <c r="KO12"/>
  <c r="KO55"/>
  <c r="KO9"/>
  <c r="KP30" i="54"/>
  <c r="KQ30" s="1"/>
  <c r="KO24"/>
  <c r="KO22"/>
  <c r="KP39"/>
  <c r="KQ39" s="1"/>
  <c r="KP19"/>
  <c r="KQ19" s="1"/>
  <c r="KO28"/>
  <c r="KO26"/>
  <c r="KO17"/>
  <c r="KO16"/>
  <c r="KO40"/>
  <c r="KO14"/>
  <c r="KO11"/>
  <c r="KO43"/>
  <c r="KO55"/>
  <c r="KO27"/>
  <c r="KO25"/>
  <c r="KO23"/>
  <c r="KO21"/>
  <c r="KO20"/>
  <c r="KO18"/>
  <c r="KO38"/>
  <c r="KO15"/>
  <c r="KO42"/>
  <c r="KO56"/>
  <c r="KO13"/>
  <c r="KO37"/>
  <c r="KO10"/>
  <c r="KO41"/>
  <c r="KP40" i="53"/>
  <c r="KQ40" s="1"/>
  <c r="KP38"/>
  <c r="KQ38" s="1"/>
  <c r="KP36"/>
  <c r="KQ36" s="1"/>
  <c r="KP34"/>
  <c r="KQ34" s="1"/>
  <c r="KP32"/>
  <c r="KQ32" s="1"/>
  <c r="KP31"/>
  <c r="KQ31" s="1"/>
  <c r="KP29"/>
  <c r="KQ29" s="1"/>
  <c r="KP27"/>
  <c r="KQ27" s="1"/>
  <c r="KP25"/>
  <c r="KQ25" s="1"/>
  <c r="KP23"/>
  <c r="KQ23" s="1"/>
  <c r="KP21"/>
  <c r="KQ21" s="1"/>
  <c r="KP19"/>
  <c r="KQ19" s="1"/>
  <c r="KP17"/>
  <c r="KQ17" s="1"/>
  <c r="KP15"/>
  <c r="KQ15" s="1"/>
  <c r="KP13"/>
  <c r="KQ13" s="1"/>
  <c r="KO39"/>
  <c r="KO37"/>
  <c r="KO35"/>
  <c r="KO33"/>
  <c r="KO55"/>
  <c r="KO30"/>
  <c r="KO28"/>
  <c r="KO26"/>
  <c r="KO24"/>
  <c r="KO22"/>
  <c r="KO20"/>
  <c r="KO18"/>
  <c r="KO16"/>
  <c r="KO14"/>
  <c r="NY23" i="58"/>
  <c r="NY21"/>
  <c r="NY61"/>
  <c r="NY19"/>
  <c r="NY17"/>
  <c r="NY15"/>
  <c r="NY13"/>
  <c r="NY12"/>
  <c r="NZ8"/>
  <c r="OA8" s="1"/>
  <c r="NY24"/>
  <c r="NY22"/>
  <c r="NY20"/>
  <c r="NY38"/>
  <c r="NY18"/>
  <c r="NY16"/>
  <c r="NY14"/>
  <c r="NY37"/>
  <c r="NY11"/>
  <c r="NY9"/>
  <c r="NY60"/>
  <c r="NZ31" i="57"/>
  <c r="OA31" s="1"/>
  <c r="NZ30"/>
  <c r="OA30" s="1"/>
  <c r="NY28"/>
  <c r="NY59"/>
  <c r="NY25"/>
  <c r="NY23"/>
  <c r="NY21"/>
  <c r="NY43"/>
  <c r="NY39"/>
  <c r="NY17"/>
  <c r="NY16"/>
  <c r="NY14"/>
  <c r="NY12"/>
  <c r="NY58"/>
  <c r="NY38"/>
  <c r="NY29"/>
  <c r="NY41"/>
  <c r="NY27"/>
  <c r="NY26"/>
  <c r="NY24"/>
  <c r="NY22"/>
  <c r="NY20"/>
  <c r="NY19"/>
  <c r="NY18"/>
  <c r="NY40"/>
  <c r="NY15"/>
  <c r="NY13"/>
  <c r="NY11"/>
  <c r="NY10"/>
  <c r="NY8"/>
  <c r="NO24" i="58"/>
  <c r="NP24" s="1"/>
  <c r="NN23"/>
  <c r="NO22"/>
  <c r="NP22" s="1"/>
  <c r="NN21"/>
  <c r="NO20"/>
  <c r="NP20" s="1"/>
  <c r="NN61"/>
  <c r="NO38"/>
  <c r="NP38" s="1"/>
  <c r="NQ38" s="1"/>
  <c r="NN19"/>
  <c r="NO18"/>
  <c r="NP18" s="1"/>
  <c r="NN17"/>
  <c r="NO16"/>
  <c r="NP16" s="1"/>
  <c r="NN15"/>
  <c r="NO14"/>
  <c r="NP14" s="1"/>
  <c r="NN13"/>
  <c r="NO37"/>
  <c r="NP37" s="1"/>
  <c r="NQ37" s="1"/>
  <c r="NN12"/>
  <c r="NO11"/>
  <c r="NP11" s="1"/>
  <c r="NN10"/>
  <c r="NO9"/>
  <c r="NP9" s="1"/>
  <c r="NN8"/>
  <c r="NN60"/>
  <c r="NN31" i="57"/>
  <c r="NO41"/>
  <c r="NP41" s="1"/>
  <c r="NQ41" s="1"/>
  <c r="NN28"/>
  <c r="NO27"/>
  <c r="NP27" s="1"/>
  <c r="NN59"/>
  <c r="NO26"/>
  <c r="NP26" s="1"/>
  <c r="NN25"/>
  <c r="NO24"/>
  <c r="NP24" s="1"/>
  <c r="NN23"/>
  <c r="NO22"/>
  <c r="NP22" s="1"/>
  <c r="NN21"/>
  <c r="NO20"/>
  <c r="NP20" s="1"/>
  <c r="NN43"/>
  <c r="NO19"/>
  <c r="NP19" s="1"/>
  <c r="NN39"/>
  <c r="NO18"/>
  <c r="NP18" s="1"/>
  <c r="NN17"/>
  <c r="NO40"/>
  <c r="NP40" s="1"/>
  <c r="NQ40" s="1"/>
  <c r="NN16"/>
  <c r="NO15"/>
  <c r="NP15" s="1"/>
  <c r="NN14"/>
  <c r="NO13"/>
  <c r="NP13" s="1"/>
  <c r="NN12"/>
  <c r="NO11"/>
  <c r="NP11" s="1"/>
  <c r="NN58"/>
  <c r="NO10"/>
  <c r="NP10" s="1"/>
  <c r="NN9"/>
  <c r="NN8"/>
  <c r="NO55" i="56"/>
  <c r="NP55" s="1"/>
  <c r="NO33"/>
  <c r="NP33" s="1"/>
  <c r="NO32"/>
  <c r="NP32" s="1"/>
  <c r="NO30"/>
  <c r="NP30" s="1"/>
  <c r="NO28"/>
  <c r="NP28" s="1"/>
  <c r="NO26"/>
  <c r="NP26" s="1"/>
  <c r="NO41"/>
  <c r="NP41" s="1"/>
  <c r="NQ41" s="1"/>
  <c r="NO23"/>
  <c r="NP23" s="1"/>
  <c r="NO22"/>
  <c r="NP22" s="1"/>
  <c r="NO20"/>
  <c r="NP20" s="1"/>
  <c r="NO18"/>
  <c r="NP18" s="1"/>
  <c r="NO16"/>
  <c r="NP16" s="1"/>
  <c r="NO42"/>
  <c r="NP42" s="1"/>
  <c r="NQ42" s="1"/>
  <c r="NO43"/>
  <c r="NP43" s="1"/>
  <c r="NQ43" s="1"/>
  <c r="NO13"/>
  <c r="NP13" s="1"/>
  <c r="NO11"/>
  <c r="NP11" s="1"/>
  <c r="NO9"/>
  <c r="NP9" s="1"/>
  <c r="NN34"/>
  <c r="NN44"/>
  <c r="NN31"/>
  <c r="NN29"/>
  <c r="NN21"/>
  <c r="NN19"/>
  <c r="NN17"/>
  <c r="NN15"/>
  <c r="NN39"/>
  <c r="NN14"/>
  <c r="NN12"/>
  <c r="NN10"/>
  <c r="NN27"/>
  <c r="NN25"/>
  <c r="NN24"/>
  <c r="NN40"/>
  <c r="UB16" i="58" l="1"/>
  <c r="TX16"/>
  <c r="UB27"/>
  <c r="TX27"/>
  <c r="UB8"/>
  <c r="TX8"/>
  <c r="TX2"/>
  <c r="TY2" s="1"/>
  <c r="UB2"/>
  <c r="TX26"/>
  <c r="UB26"/>
  <c r="UB24"/>
  <c r="TX24"/>
  <c r="UB5"/>
  <c r="TX5"/>
  <c r="KC25"/>
  <c r="JY26"/>
  <c r="KC27"/>
  <c r="BZ28"/>
  <c r="FV28"/>
  <c r="FY28" s="1"/>
  <c r="BZ26"/>
  <c r="CB26" s="1"/>
  <c r="CD29"/>
  <c r="BZ29"/>
  <c r="AZ29"/>
  <c r="U209" i="69"/>
  <c r="EG29" i="58"/>
  <c r="HR27"/>
  <c r="AJ204" i="69"/>
  <c r="MU27" i="58"/>
  <c r="AE207" i="69"/>
  <c r="IY28" i="58"/>
  <c r="BV28"/>
  <c r="T202" i="69"/>
  <c r="AO29" i="58"/>
  <c r="V209" i="69"/>
  <c r="ER29" i="58"/>
  <c r="AE204" i="69"/>
  <c r="IY27" i="58"/>
  <c r="AP204" i="69"/>
  <c r="AD207"/>
  <c r="IN28" i="58"/>
  <c r="Q202" i="69"/>
  <c r="AC202"/>
  <c r="IC25" i="58"/>
  <c r="NF10"/>
  <c r="AR189" i="69"/>
  <c r="NF17" i="58"/>
  <c r="MJ9"/>
  <c r="MJ14"/>
  <c r="MJ18"/>
  <c r="MJ22"/>
  <c r="Q204" i="69"/>
  <c r="ER27" i="58"/>
  <c r="NF9"/>
  <c r="HG29"/>
  <c r="AI209" i="69"/>
  <c r="K209" s="1"/>
  <c r="S203"/>
  <c r="BV27" i="58"/>
  <c r="ER25"/>
  <c r="AK202" i="69"/>
  <c r="P207"/>
  <c r="AR187"/>
  <c r="UB23" i="58"/>
  <c r="TX23"/>
  <c r="UB25"/>
  <c r="TX25"/>
  <c r="UB14"/>
  <c r="TX14"/>
  <c r="TX28"/>
  <c r="UB28"/>
  <c r="UB20"/>
  <c r="TX20"/>
  <c r="GK25"/>
  <c r="KC26"/>
  <c r="JY27"/>
  <c r="CD28"/>
  <c r="BZ27"/>
  <c r="CB27" s="1"/>
  <c r="NF26"/>
  <c r="BK27"/>
  <c r="FC28"/>
  <c r="Y202" i="69"/>
  <c r="AP188"/>
  <c r="MJ27" i="58"/>
  <c r="X207" i="69"/>
  <c r="V202"/>
  <c r="AR198"/>
  <c r="AD209"/>
  <c r="MU29" i="58"/>
  <c r="EG28"/>
  <c r="FC25"/>
  <c r="AJ202" i="69"/>
  <c r="NF16" i="58"/>
  <c r="AR201" i="69"/>
  <c r="AP209"/>
  <c r="AK203"/>
  <c r="W204"/>
  <c r="FC27" i="58"/>
  <c r="BK28"/>
  <c r="W202" i="69"/>
  <c r="MU25" i="58"/>
  <c r="UB29"/>
  <c r="TX29"/>
  <c r="TX18"/>
  <c r="UB18"/>
  <c r="UB10"/>
  <c r="TX10"/>
  <c r="UB19"/>
  <c r="TX19"/>
  <c r="UB13"/>
  <c r="TX13"/>
  <c r="UB4"/>
  <c r="TX4"/>
  <c r="UB15"/>
  <c r="TX15"/>
  <c r="CD25"/>
  <c r="FV25"/>
  <c r="KF25" s="1"/>
  <c r="JY25"/>
  <c r="FR27"/>
  <c r="JY28"/>
  <c r="FV29"/>
  <c r="FY29" s="1"/>
  <c r="KC29"/>
  <c r="FR29"/>
  <c r="OJ29"/>
  <c r="TX27" i="57"/>
  <c r="UB27"/>
  <c r="UB20"/>
  <c r="TX20"/>
  <c r="UB13"/>
  <c r="TX13"/>
  <c r="UB29"/>
  <c r="TX29"/>
  <c r="TX22"/>
  <c r="UB22"/>
  <c r="UB15"/>
  <c r="TX15"/>
  <c r="UB7"/>
  <c r="TX7"/>
  <c r="UB25"/>
  <c r="TX25"/>
  <c r="UB4"/>
  <c r="TX4"/>
  <c r="TX5"/>
  <c r="UB5"/>
  <c r="UB16"/>
  <c r="TX16"/>
  <c r="UB18"/>
  <c r="TX18"/>
  <c r="UB8"/>
  <c r="TX8"/>
  <c r="UB31"/>
  <c r="TX31"/>
  <c r="TX24"/>
  <c r="UB24"/>
  <c r="UB17"/>
  <c r="TX17"/>
  <c r="UB10"/>
  <c r="TX10"/>
  <c r="UB3"/>
  <c r="TX3"/>
  <c r="UB23"/>
  <c r="TX23"/>
  <c r="UB26"/>
  <c r="TX26"/>
  <c r="UB19"/>
  <c r="TX19"/>
  <c r="UB32"/>
  <c r="TX32"/>
  <c r="TX21"/>
  <c r="UB21"/>
  <c r="UB12"/>
  <c r="TX12"/>
  <c r="UB14"/>
  <c r="TX14"/>
  <c r="UB6"/>
  <c r="TX6"/>
  <c r="TX26" i="56"/>
  <c r="UB26"/>
  <c r="UB18"/>
  <c r="TX18"/>
  <c r="UB14"/>
  <c r="TX14"/>
  <c r="UB24"/>
  <c r="TX24"/>
  <c r="UB16"/>
  <c r="TX16"/>
  <c r="UB34"/>
  <c r="TX34"/>
  <c r="TX27"/>
  <c r="UB27"/>
  <c r="UB19"/>
  <c r="TX19"/>
  <c r="UB12"/>
  <c r="TX12"/>
  <c r="UB29"/>
  <c r="TX29"/>
  <c r="UB21"/>
  <c r="TX21"/>
  <c r="UB2"/>
  <c r="TX2"/>
  <c r="UB6"/>
  <c r="TX6"/>
  <c r="TZ6" s="1"/>
  <c r="UB30"/>
  <c r="TX30"/>
  <c r="UB22"/>
  <c r="TX22"/>
  <c r="UB13"/>
  <c r="TX13"/>
  <c r="TX25"/>
  <c r="UB25"/>
  <c r="TX17"/>
  <c r="UB17"/>
  <c r="UB10"/>
  <c r="TX10"/>
  <c r="TZ10" s="1"/>
  <c r="UB28"/>
  <c r="TX28"/>
  <c r="UB20"/>
  <c r="TX20"/>
  <c r="UB11"/>
  <c r="TX11"/>
  <c r="UB31"/>
  <c r="TX31"/>
  <c r="UB23"/>
  <c r="TX23"/>
  <c r="TX15"/>
  <c r="UB15"/>
  <c r="UB5"/>
  <c r="TX5"/>
  <c r="TZ5" s="1"/>
  <c r="UB9"/>
  <c r="TX9"/>
  <c r="TZ9" s="1"/>
  <c r="TX4"/>
  <c r="TZ4" s="1"/>
  <c r="UB4"/>
  <c r="UB8"/>
  <c r="TX8"/>
  <c r="TZ8" s="1"/>
  <c r="TX7"/>
  <c r="TZ7" s="1"/>
  <c r="UB7"/>
  <c r="UB13" i="55"/>
  <c r="TX13"/>
  <c r="UB17"/>
  <c r="TX17"/>
  <c r="TX30"/>
  <c r="UB30"/>
  <c r="UB10"/>
  <c r="TX10"/>
  <c r="UB16"/>
  <c r="TX16"/>
  <c r="TX4"/>
  <c r="UB4"/>
  <c r="UB2"/>
  <c r="TX2"/>
  <c r="TX25"/>
  <c r="UB25"/>
  <c r="UB9"/>
  <c r="TX9"/>
  <c r="UB14"/>
  <c r="TX14"/>
  <c r="TX31"/>
  <c r="UB31"/>
  <c r="UB24"/>
  <c r="TX24"/>
  <c r="TX3"/>
  <c r="UB3"/>
  <c r="UB11"/>
  <c r="TX11"/>
  <c r="OF41" i="53"/>
  <c r="FR41"/>
  <c r="BZ42"/>
  <c r="CA42" s="1"/>
  <c r="GK42"/>
  <c r="Z44" i="69"/>
  <c r="CZ42" i="53"/>
  <c r="Q44" i="69"/>
  <c r="V43"/>
  <c r="NF15" i="53"/>
  <c r="AP23" i="69"/>
  <c r="MJ35" i="53"/>
  <c r="AJ44" i="69"/>
  <c r="HR42" i="53"/>
  <c r="AA44" i="69"/>
  <c r="DK42" i="53"/>
  <c r="Z43" i="69"/>
  <c r="NF19" i="53"/>
  <c r="AR32" i="69"/>
  <c r="MJ14" i="53"/>
  <c r="AP27" i="69"/>
  <c r="FV41" i="53"/>
  <c r="FV42"/>
  <c r="AD42"/>
  <c r="KC42"/>
  <c r="KF42" s="1"/>
  <c r="IC42"/>
  <c r="MJ41"/>
  <c r="AO44" i="69"/>
  <c r="Q43"/>
  <c r="NF23" i="53"/>
  <c r="AR35" i="69"/>
  <c r="MJ18" i="53"/>
  <c r="AP31" i="69"/>
  <c r="MJ39" i="53"/>
  <c r="T44" i="69"/>
  <c r="LY41" i="53"/>
  <c r="AG43" i="69"/>
  <c r="NF38" i="53"/>
  <c r="NF27"/>
  <c r="CD41"/>
  <c r="CE41" s="1"/>
  <c r="CD42"/>
  <c r="UB30" i="54"/>
  <c r="TX30"/>
  <c r="TX29"/>
  <c r="UB29"/>
  <c r="UB14"/>
  <c r="TX14"/>
  <c r="UB31"/>
  <c r="TX31"/>
  <c r="TX27"/>
  <c r="UB27"/>
  <c r="UB19"/>
  <c r="TX19"/>
  <c r="UB12"/>
  <c r="TX12"/>
  <c r="ER32"/>
  <c r="V78" i="69"/>
  <c r="FN31" i="54"/>
  <c r="X77" i="69"/>
  <c r="BK31" i="54"/>
  <c r="JJ31"/>
  <c r="FC31"/>
  <c r="TX21"/>
  <c r="UB21"/>
  <c r="TX26"/>
  <c r="UB26"/>
  <c r="UB28"/>
  <c r="TX28"/>
  <c r="TX20"/>
  <c r="UB20"/>
  <c r="UB11"/>
  <c r="TX11"/>
  <c r="FR31"/>
  <c r="FS31" s="1"/>
  <c r="JY31"/>
  <c r="CD31"/>
  <c r="CE31" s="1"/>
  <c r="KC32"/>
  <c r="Y78" i="69"/>
  <c r="AR78"/>
  <c r="JU32" i="54"/>
  <c r="AG78" i="69"/>
  <c r="MJ31" i="54"/>
  <c r="AI77" i="69"/>
  <c r="HG31" i="54"/>
  <c r="AJ78" i="69"/>
  <c r="IN31" i="54"/>
  <c r="DK31"/>
  <c r="UB17"/>
  <c r="TX17"/>
  <c r="UB24"/>
  <c r="TX24"/>
  <c r="UB23"/>
  <c r="TX23"/>
  <c r="TX15"/>
  <c r="UB15"/>
  <c r="FV31"/>
  <c r="KC31"/>
  <c r="FV32"/>
  <c r="GK32"/>
  <c r="TX37" i="53"/>
  <c r="UB37"/>
  <c r="TX34"/>
  <c r="UB34"/>
  <c r="UB42"/>
  <c r="TX42"/>
  <c r="UB28"/>
  <c r="TX28"/>
  <c r="TX38"/>
  <c r="UB38"/>
  <c r="UB3"/>
  <c r="TX3"/>
  <c r="TZ35"/>
  <c r="TY35"/>
  <c r="TZ25"/>
  <c r="TY25"/>
  <c r="UB6"/>
  <c r="TX6"/>
  <c r="UB2"/>
  <c r="TX2"/>
  <c r="TX33"/>
  <c r="UB33"/>
  <c r="UB5"/>
  <c r="TX5"/>
  <c r="TZ27"/>
  <c r="TY27"/>
  <c r="TX31"/>
  <c r="UB31"/>
  <c r="UB39"/>
  <c r="TX39"/>
  <c r="UB40"/>
  <c r="UB30"/>
  <c r="TX30"/>
  <c r="TX4"/>
  <c r="UB4"/>
  <c r="TZ8"/>
  <c r="TY8"/>
  <c r="TY41"/>
  <c r="TZ41"/>
  <c r="TZ7"/>
  <c r="TY7"/>
  <c r="TY14"/>
  <c r="TZ14"/>
  <c r="TZ9"/>
  <c r="TY9"/>
  <c r="TZ6" i="58"/>
  <c r="TY6"/>
  <c r="TZ3"/>
  <c r="TY3"/>
  <c r="TZ9"/>
  <c r="TY9"/>
  <c r="TY7"/>
  <c r="TZ7"/>
  <c r="TY9" i="57"/>
  <c r="TZ9"/>
  <c r="TZ2"/>
  <c r="TY2"/>
  <c r="TY3" i="56"/>
  <c r="TZ7" i="55"/>
  <c r="TY7"/>
  <c r="TY8"/>
  <c r="TZ8"/>
  <c r="TY6"/>
  <c r="TZ6"/>
  <c r="TZ5"/>
  <c r="TY5"/>
  <c r="TX10" i="54"/>
  <c r="TX9"/>
  <c r="TX2"/>
  <c r="TY7"/>
  <c r="TZ7"/>
  <c r="TX5"/>
  <c r="TX3"/>
  <c r="TX6"/>
  <c r="TX4"/>
  <c r="TX8"/>
  <c r="TG5" i="58"/>
  <c r="K206" i="69"/>
  <c r="NQ26" i="58"/>
  <c r="AS203" i="69"/>
  <c r="TG65" i="58"/>
  <c r="NQ18"/>
  <c r="AS194" i="69"/>
  <c r="LC28" i="58"/>
  <c r="AM207" i="69"/>
  <c r="RS9" i="58"/>
  <c r="RT9"/>
  <c r="RS8"/>
  <c r="RT8"/>
  <c r="RS24"/>
  <c r="RT24"/>
  <c r="RS62"/>
  <c r="RT62"/>
  <c r="TG63"/>
  <c r="TG18"/>
  <c r="TG10"/>
  <c r="BD186" i="69"/>
  <c r="BD178"/>
  <c r="TG2" i="58"/>
  <c r="BD203" i="69"/>
  <c r="TG26" i="58"/>
  <c r="TG4"/>
  <c r="BD180" i="69"/>
  <c r="BD191"/>
  <c r="TG15" i="58"/>
  <c r="M206" i="69"/>
  <c r="RS20" i="58"/>
  <c r="RT20"/>
  <c r="RS28"/>
  <c r="RT28"/>
  <c r="RS11"/>
  <c r="RT11"/>
  <c r="TG25"/>
  <c r="BD202" i="69"/>
  <c r="NQ11" i="58"/>
  <c r="AS187" i="69"/>
  <c r="AS190"/>
  <c r="NQ24" i="58"/>
  <c r="AS201" i="69"/>
  <c r="OB25" i="58"/>
  <c r="AT202" i="69"/>
  <c r="LN25" i="58"/>
  <c r="AN202" i="69"/>
  <c r="LC25" i="58"/>
  <c r="AM202" i="69"/>
  <c r="AM205"/>
  <c r="NQ62" i="58"/>
  <c r="AS205" i="69"/>
  <c r="AL204"/>
  <c r="OB65" i="58"/>
  <c r="AT210" i="69"/>
  <c r="K210" s="1"/>
  <c r="NQ9" i="58"/>
  <c r="AS185" i="69"/>
  <c r="NQ16" i="58"/>
  <c r="AS192" i="69"/>
  <c r="NQ22" i="58"/>
  <c r="AS199" i="69"/>
  <c r="OB8" i="58"/>
  <c r="AT184" i="69"/>
  <c r="AL202"/>
  <c r="NQ25" i="58"/>
  <c r="AS202" i="69"/>
  <c r="AL184"/>
  <c r="AM203"/>
  <c r="LN27" i="58"/>
  <c r="AN204" i="69"/>
  <c r="LN26" i="58"/>
  <c r="AN203" i="69"/>
  <c r="RS22" i="58"/>
  <c r="RT22"/>
  <c r="RS7"/>
  <c r="RT7"/>
  <c r="RS25"/>
  <c r="RT25"/>
  <c r="RS64"/>
  <c r="RT64"/>
  <c r="TG29"/>
  <c r="TG23"/>
  <c r="BD200" i="69"/>
  <c r="TG16" i="58"/>
  <c r="BD192" i="69"/>
  <c r="TG8" i="58"/>
  <c r="TG28"/>
  <c r="BD207" i="69"/>
  <c r="BD197"/>
  <c r="TG20" i="58"/>
  <c r="TG64"/>
  <c r="BD201" i="69"/>
  <c r="TG24" i="58"/>
  <c r="OB27"/>
  <c r="AT204" i="69"/>
  <c r="RS17" i="58"/>
  <c r="RT17"/>
  <c r="TG14"/>
  <c r="AS197" i="69"/>
  <c r="OB62" i="58"/>
  <c r="AT205" i="69"/>
  <c r="KR64" i="58"/>
  <c r="AL208" i="69"/>
  <c r="M208" s="1"/>
  <c r="RS21" i="58"/>
  <c r="RT21"/>
  <c r="RS15"/>
  <c r="RT15"/>
  <c r="RS26"/>
  <c r="RT26"/>
  <c r="RS63"/>
  <c r="RT63"/>
  <c r="TG27"/>
  <c r="TG61"/>
  <c r="BD195" i="69"/>
  <c r="TG19" i="58"/>
  <c r="TG13"/>
  <c r="BD189" i="69"/>
  <c r="TG62" i="58"/>
  <c r="TG4" i="57"/>
  <c r="BD146" i="69"/>
  <c r="TG8" i="57"/>
  <c r="BD150" i="69"/>
  <c r="TG6" i="57"/>
  <c r="BD148" i="69"/>
  <c r="NQ10" i="57"/>
  <c r="AS152" i="69"/>
  <c r="NQ13" i="57"/>
  <c r="AS156" i="69"/>
  <c r="NQ19" i="57"/>
  <c r="AS162" i="69"/>
  <c r="NQ22" i="57"/>
  <c r="AS166" i="69"/>
  <c r="NQ26" i="57"/>
  <c r="AS170" i="69"/>
  <c r="OB31" i="57"/>
  <c r="AT176" i="69"/>
  <c r="RS31" i="57"/>
  <c r="RT31"/>
  <c r="RS25"/>
  <c r="RT25"/>
  <c r="RS28"/>
  <c r="RT28"/>
  <c r="RS32"/>
  <c r="RT32"/>
  <c r="RS21"/>
  <c r="RT21"/>
  <c r="TG31"/>
  <c r="TG24"/>
  <c r="TG17"/>
  <c r="BD160" i="69"/>
  <c r="TG10" i="57"/>
  <c r="TG3"/>
  <c r="TG23"/>
  <c r="TG26"/>
  <c r="BD170" i="69"/>
  <c r="TG19" i="57"/>
  <c r="BD162" i="69"/>
  <c r="TG32" i="57"/>
  <c r="TG21"/>
  <c r="OB30"/>
  <c r="AT175" i="69"/>
  <c r="KR32" i="57"/>
  <c r="AL177" i="69"/>
  <c r="RS30" i="57"/>
  <c r="RT30"/>
  <c r="RS9"/>
  <c r="RT9"/>
  <c r="RS14"/>
  <c r="RT14"/>
  <c r="RS7"/>
  <c r="RT7"/>
  <c r="TG59"/>
  <c r="TG43"/>
  <c r="TG12"/>
  <c r="TG14"/>
  <c r="NQ15"/>
  <c r="AS158" i="69"/>
  <c r="NQ18" i="57"/>
  <c r="AS161" i="69"/>
  <c r="AS164"/>
  <c r="NQ24" i="57"/>
  <c r="AS168" i="69"/>
  <c r="NQ27" i="57"/>
  <c r="AS172" i="69"/>
  <c r="AL169"/>
  <c r="LN32" i="57"/>
  <c r="AN177" i="69"/>
  <c r="RS26" i="57"/>
  <c r="RT26"/>
  <c r="RS22"/>
  <c r="RT22"/>
  <c r="TG27"/>
  <c r="TG20"/>
  <c r="TG13"/>
  <c r="TG29"/>
  <c r="TG22"/>
  <c r="TG15"/>
  <c r="BD158" i="69"/>
  <c r="BD149"/>
  <c r="TG7" i="57"/>
  <c r="BD169" i="69"/>
  <c r="TG25" i="57"/>
  <c r="TG58"/>
  <c r="NQ11"/>
  <c r="AS154" i="69"/>
  <c r="AS174"/>
  <c r="AL151"/>
  <c r="RS18" i="57"/>
  <c r="RT18"/>
  <c r="RS19"/>
  <c r="RT19"/>
  <c r="RS8"/>
  <c r="RT8"/>
  <c r="RS23"/>
  <c r="RT23"/>
  <c r="TG5"/>
  <c r="TG16"/>
  <c r="TG18"/>
  <c r="TG7" i="56"/>
  <c r="TG5"/>
  <c r="NQ11"/>
  <c r="AS118" i="69"/>
  <c r="NQ16" i="56"/>
  <c r="AS123" i="69"/>
  <c r="NQ23" i="56"/>
  <c r="AS130" i="69"/>
  <c r="NQ30" i="56"/>
  <c r="AS137" i="69"/>
  <c r="RS13" i="56"/>
  <c r="RT13"/>
  <c r="RS16"/>
  <c r="RT16"/>
  <c r="RS12"/>
  <c r="RT12"/>
  <c r="RS21"/>
  <c r="RT21"/>
  <c r="RS7"/>
  <c r="RT7"/>
  <c r="RS31"/>
  <c r="RT31"/>
  <c r="TG26"/>
  <c r="BD133" i="69"/>
  <c r="TG18" i="56"/>
  <c r="BD125" i="69"/>
  <c r="TG29" i="56"/>
  <c r="TG21"/>
  <c r="TG2"/>
  <c r="BD113" i="69"/>
  <c r="TG6" i="56"/>
  <c r="NQ9"/>
  <c r="AS116" i="69"/>
  <c r="NQ22" i="56"/>
  <c r="AS129" i="69"/>
  <c r="AS135"/>
  <c r="NQ55" i="56"/>
  <c r="AS143" i="69"/>
  <c r="RS22" i="56"/>
  <c r="RT22"/>
  <c r="RS25"/>
  <c r="RT25"/>
  <c r="RS19"/>
  <c r="RT19"/>
  <c r="RS18"/>
  <c r="RT18"/>
  <c r="RS9"/>
  <c r="RT9"/>
  <c r="RS44"/>
  <c r="RT44"/>
  <c r="TG25"/>
  <c r="TG17"/>
  <c r="TG10"/>
  <c r="TG28"/>
  <c r="TG20"/>
  <c r="BD127" i="69"/>
  <c r="TG11" i="56"/>
  <c r="BD138" i="69"/>
  <c r="TG31" i="56"/>
  <c r="BD130" i="69"/>
  <c r="TG23" i="56"/>
  <c r="BD122" i="69"/>
  <c r="TG15" i="56"/>
  <c r="NQ20"/>
  <c r="AS127" i="69"/>
  <c r="NQ26" i="56"/>
  <c r="AS133" i="69"/>
  <c r="NQ33" i="56"/>
  <c r="AS141" i="69"/>
  <c r="RS23" i="56"/>
  <c r="RT23"/>
  <c r="RS32"/>
  <c r="RT32"/>
  <c r="RS20"/>
  <c r="RT20"/>
  <c r="RS33"/>
  <c r="RT33"/>
  <c r="TG30"/>
  <c r="TG22"/>
  <c r="BD120" i="69"/>
  <c r="TG13" i="56"/>
  <c r="TG44"/>
  <c r="TG4"/>
  <c r="TG8"/>
  <c r="NQ13"/>
  <c r="AS120" i="69"/>
  <c r="NQ18" i="56"/>
  <c r="AS125" i="69"/>
  <c r="NQ32" i="56"/>
  <c r="AS139" i="69"/>
  <c r="AL117"/>
  <c r="RS17" i="56"/>
  <c r="RT17"/>
  <c r="RS15"/>
  <c r="RT15"/>
  <c r="RS30"/>
  <c r="RT30"/>
  <c r="RS14"/>
  <c r="RT14"/>
  <c r="RS8"/>
  <c r="RT8"/>
  <c r="RS55"/>
  <c r="RT55"/>
  <c r="TG14"/>
  <c r="TG55"/>
  <c r="TG24"/>
  <c r="BD131" i="69"/>
  <c r="TG16" i="56"/>
  <c r="BD123" i="69"/>
  <c r="TG34" i="56"/>
  <c r="TG27"/>
  <c r="TG19"/>
  <c r="TG12"/>
  <c r="BD119" i="69"/>
  <c r="TG2" i="55"/>
  <c r="TG4"/>
  <c r="BD81" i="69"/>
  <c r="AL101"/>
  <c r="AL93"/>
  <c r="RS8" i="55"/>
  <c r="RT8"/>
  <c r="RS21"/>
  <c r="RT21"/>
  <c r="RS31"/>
  <c r="RT31"/>
  <c r="RS15"/>
  <c r="RT15"/>
  <c r="RS9"/>
  <c r="RT9"/>
  <c r="BD90" i="69"/>
  <c r="TG13" i="55"/>
  <c r="BD94" i="69"/>
  <c r="TG17" i="55"/>
  <c r="BD107" i="69"/>
  <c r="TG30" i="55"/>
  <c r="TG10"/>
  <c r="BD87" i="69"/>
  <c r="AL99"/>
  <c r="RS17" i="55"/>
  <c r="RT17"/>
  <c r="RS7"/>
  <c r="RT7"/>
  <c r="AL92" i="69"/>
  <c r="AL87"/>
  <c r="RS25" i="55"/>
  <c r="RT25"/>
  <c r="RS27"/>
  <c r="RT27"/>
  <c r="RS11"/>
  <c r="RT11"/>
  <c r="BD93" i="69"/>
  <c r="TG16" i="55"/>
  <c r="RS29"/>
  <c r="RT29"/>
  <c r="RS13"/>
  <c r="RT13"/>
  <c r="RS19"/>
  <c r="RT19"/>
  <c r="RS23"/>
  <c r="RT23"/>
  <c r="BD102" i="69"/>
  <c r="TG25" i="55"/>
  <c r="BD86" i="69"/>
  <c r="TG9" i="55"/>
  <c r="TG14"/>
  <c r="BD91" i="69"/>
  <c r="AL108"/>
  <c r="RS14" i="55"/>
  <c r="RT14"/>
  <c r="TG31"/>
  <c r="TG24"/>
  <c r="BD80" i="69"/>
  <c r="TG3" i="55"/>
  <c r="BD88" i="69"/>
  <c r="TG11" i="55"/>
  <c r="TG8" i="54"/>
  <c r="BD51" i="69"/>
  <c r="TG4" i="54"/>
  <c r="BD47" i="69"/>
  <c r="BD45"/>
  <c r="TG2" i="54"/>
  <c r="TG6"/>
  <c r="BD49" i="69"/>
  <c r="LN31" i="54"/>
  <c r="AN77" i="69"/>
  <c r="LN32" i="54"/>
  <c r="AN78" i="69"/>
  <c r="LC31" i="54"/>
  <c r="AM77" i="69"/>
  <c r="RS27" i="54"/>
  <c r="RT27"/>
  <c r="RS15"/>
  <c r="RT15"/>
  <c r="RS8"/>
  <c r="RT8"/>
  <c r="BD71" i="69"/>
  <c r="TG26" i="54"/>
  <c r="BD74" i="69"/>
  <c r="TG29" i="54"/>
  <c r="BD58" i="69"/>
  <c r="TG14" i="54"/>
  <c r="TG31"/>
  <c r="BD77" i="69"/>
  <c r="BD72"/>
  <c r="TG27" i="54"/>
  <c r="BD64" i="69"/>
  <c r="TG19" i="54"/>
  <c r="TG12"/>
  <c r="OB31"/>
  <c r="AT77" i="69"/>
  <c r="OB32" i="54"/>
  <c r="AT78" i="69"/>
  <c r="RS31" i="54"/>
  <c r="RT31"/>
  <c r="RS12"/>
  <c r="RT12"/>
  <c r="RS42"/>
  <c r="RT42"/>
  <c r="BD53" i="69"/>
  <c r="TG10" i="54"/>
  <c r="BD73" i="69"/>
  <c r="TG28" i="54"/>
  <c r="TG20"/>
  <c r="BD65" i="69"/>
  <c r="BD54"/>
  <c r="TG11" i="54"/>
  <c r="AL64" i="69"/>
  <c r="AL76"/>
  <c r="AL52"/>
  <c r="RS23" i="54"/>
  <c r="RT23"/>
  <c r="RS25"/>
  <c r="RT25"/>
  <c r="RS29"/>
  <c r="RT29"/>
  <c r="BD52" i="69"/>
  <c r="TG9" i="54"/>
  <c r="BD66" i="69"/>
  <c r="TG21" i="54"/>
  <c r="BD76" i="69"/>
  <c r="TG30" i="54"/>
  <c r="AL77" i="69"/>
  <c r="AL78"/>
  <c r="NQ32" i="54"/>
  <c r="AS78" i="69"/>
  <c r="RS56" i="54"/>
  <c r="RT56"/>
  <c r="RS24"/>
  <c r="RT24"/>
  <c r="RS7"/>
  <c r="RT7"/>
  <c r="TG5"/>
  <c r="BD62" i="69"/>
  <c r="TG17" i="54"/>
  <c r="TG24"/>
  <c r="BD69" i="69"/>
  <c r="BD46"/>
  <c r="TG3" i="54"/>
  <c r="BD68" i="69"/>
  <c r="TG23" i="54"/>
  <c r="BD60" i="69"/>
  <c r="TG15" i="54"/>
  <c r="TG3" i="53"/>
  <c r="TG5"/>
  <c r="BD4" i="69"/>
  <c r="BD5"/>
  <c r="BD6"/>
  <c r="TG4" i="53"/>
  <c r="AL35" i="69"/>
  <c r="RS9" i="53"/>
  <c r="RT9"/>
  <c r="RS40"/>
  <c r="RT40"/>
  <c r="RS22"/>
  <c r="RT22"/>
  <c r="TG2"/>
  <c r="BD3" i="69"/>
  <c r="AL16"/>
  <c r="AL24"/>
  <c r="AL32"/>
  <c r="AL39"/>
  <c r="LC42" i="53"/>
  <c r="AM44" i="69"/>
  <c r="RS42" i="53"/>
  <c r="RT42"/>
  <c r="RS8"/>
  <c r="RT8"/>
  <c r="RS16"/>
  <c r="RT16"/>
  <c r="RS28"/>
  <c r="RT28"/>
  <c r="RS39"/>
  <c r="RT39"/>
  <c r="RS38"/>
  <c r="RT38"/>
  <c r="RS32"/>
  <c r="RT32"/>
  <c r="RS57"/>
  <c r="RT57"/>
  <c r="AL28" i="69"/>
  <c r="RS12" i="53"/>
  <c r="RT12"/>
  <c r="AL14" i="69"/>
  <c r="AL22"/>
  <c r="AL30"/>
  <c r="AL37"/>
  <c r="LC57" i="53"/>
  <c r="AM42" i="69"/>
  <c r="K42" s="1"/>
  <c r="RS41" i="53"/>
  <c r="RT41"/>
  <c r="RS17"/>
  <c r="RT17"/>
  <c r="RS35"/>
  <c r="RT35"/>
  <c r="RS36"/>
  <c r="RT36"/>
  <c r="RS24"/>
  <c r="RT24"/>
  <c r="RS20"/>
  <c r="RT20"/>
  <c r="RS18"/>
  <c r="RT18"/>
  <c r="RS13"/>
  <c r="RT13"/>
  <c r="BD38" i="69"/>
  <c r="TG37" i="53"/>
  <c r="M42" i="69"/>
  <c r="TG34" i="53"/>
  <c r="BD35" i="69"/>
  <c r="TG42" i="53"/>
  <c r="BD44" i="69"/>
  <c r="BD29"/>
  <c r="TG28" i="53"/>
  <c r="TG38"/>
  <c r="BD39" i="69"/>
  <c r="AL20"/>
  <c r="RS26" i="53"/>
  <c r="RT26"/>
  <c r="RS14"/>
  <c r="RT14"/>
  <c r="RS7"/>
  <c r="RT7"/>
  <c r="RS21"/>
  <c r="RT21"/>
  <c r="TG6"/>
  <c r="BD7" i="69"/>
  <c r="TG33" i="53"/>
  <c r="AL18" i="69"/>
  <c r="AL26"/>
  <c r="AL33"/>
  <c r="AL41"/>
  <c r="RS31" i="53"/>
  <c r="RT31"/>
  <c r="RS34"/>
  <c r="RT34"/>
  <c r="RS33"/>
  <c r="RT33"/>
  <c r="RS19"/>
  <c r="RT19"/>
  <c r="RS23"/>
  <c r="RT23"/>
  <c r="RS37"/>
  <c r="RT37"/>
  <c r="RS30"/>
  <c r="RT30"/>
  <c r="RS27"/>
  <c r="RT27"/>
  <c r="OB41"/>
  <c r="AT43" i="69"/>
  <c r="BD32"/>
  <c r="TG31" i="53"/>
  <c r="TG39"/>
  <c r="BD40" i="69"/>
  <c r="TG40" i="53"/>
  <c r="BD41" i="69"/>
  <c r="TG30" i="53"/>
  <c r="RS6" i="54"/>
  <c r="RS2"/>
  <c r="RS5"/>
  <c r="RS4"/>
  <c r="RS3"/>
  <c r="RS4" i="55"/>
  <c r="RS5"/>
  <c r="RS3"/>
  <c r="RS6"/>
  <c r="RS2" i="56"/>
  <c r="RS3"/>
  <c r="RS6"/>
  <c r="RS5"/>
  <c r="RS4"/>
  <c r="RS6" i="57"/>
  <c r="RS3"/>
  <c r="RS2"/>
  <c r="RS4"/>
  <c r="RS5"/>
  <c r="RS3" i="58"/>
  <c r="RS6"/>
  <c r="RS2"/>
  <c r="RS5"/>
  <c r="RS4"/>
  <c r="RS5" i="53"/>
  <c r="RS4"/>
  <c r="RS6"/>
  <c r="OJ41"/>
  <c r="OJ32" i="57"/>
  <c r="OF64" i="58"/>
  <c r="OG64" s="1"/>
  <c r="OF42" i="53"/>
  <c r="OH42" s="1"/>
  <c r="OJ42"/>
  <c r="OJ57"/>
  <c r="OF57"/>
  <c r="OG57" s="1"/>
  <c r="OF56"/>
  <c r="OG56" s="1"/>
  <c r="OJ56"/>
  <c r="OJ64" i="58"/>
  <c r="OF28"/>
  <c r="OH28" s="1"/>
  <c r="OF65"/>
  <c r="OH65" s="1"/>
  <c r="OJ65"/>
  <c r="OJ26"/>
  <c r="KR19" i="53"/>
  <c r="KR15"/>
  <c r="KR23"/>
  <c r="KR31"/>
  <c r="KR38"/>
  <c r="KR27"/>
  <c r="KR13"/>
  <c r="KR21"/>
  <c r="KR29"/>
  <c r="KR34"/>
  <c r="KR17"/>
  <c r="OF57" i="57"/>
  <c r="OH57" s="1"/>
  <c r="OJ57"/>
  <c r="OF32"/>
  <c r="OG32" s="1"/>
  <c r="OJ28" i="58"/>
  <c r="FS57" i="57"/>
  <c r="FT57"/>
  <c r="JZ32"/>
  <c r="KA32"/>
  <c r="CE57"/>
  <c r="KF57"/>
  <c r="FY57"/>
  <c r="JZ57"/>
  <c r="KA57"/>
  <c r="CB32"/>
  <c r="CA32"/>
  <c r="CB57"/>
  <c r="CA57"/>
  <c r="FS32"/>
  <c r="FT32"/>
  <c r="KF32"/>
  <c r="FY32"/>
  <c r="CE32"/>
  <c r="KA29" i="58"/>
  <c r="JZ29"/>
  <c r="OG29"/>
  <c r="OH29"/>
  <c r="FY64"/>
  <c r="KF64"/>
  <c r="CE64"/>
  <c r="CE29"/>
  <c r="FT29"/>
  <c r="FS29"/>
  <c r="KA64"/>
  <c r="JZ64"/>
  <c r="CA29"/>
  <c r="CB29"/>
  <c r="CB64"/>
  <c r="CA64"/>
  <c r="FT64"/>
  <c r="FS64"/>
  <c r="KF56" i="53"/>
  <c r="FY56"/>
  <c r="CE56"/>
  <c r="FY41"/>
  <c r="OH41"/>
  <c r="OG41"/>
  <c r="FT56"/>
  <c r="FS56"/>
  <c r="FS41"/>
  <c r="FT41"/>
  <c r="CB57"/>
  <c r="CA57"/>
  <c r="KF57"/>
  <c r="FY57"/>
  <c r="CE57"/>
  <c r="JZ42"/>
  <c r="KA42"/>
  <c r="FS42"/>
  <c r="FT42"/>
  <c r="FS57"/>
  <c r="FT57"/>
  <c r="JZ57"/>
  <c r="KA57"/>
  <c r="CB56"/>
  <c r="CA56"/>
  <c r="CB41"/>
  <c r="CA41"/>
  <c r="JZ41"/>
  <c r="KA41"/>
  <c r="JZ56"/>
  <c r="KA56"/>
  <c r="CE42"/>
  <c r="FY42"/>
  <c r="FY62" i="58"/>
  <c r="FZ62" s="1"/>
  <c r="CA26"/>
  <c r="KF62"/>
  <c r="KH62" s="1"/>
  <c r="CE62"/>
  <c r="FY26"/>
  <c r="GA26" s="1"/>
  <c r="KF26"/>
  <c r="KH26" s="1"/>
  <c r="CA62"/>
  <c r="CB62"/>
  <c r="KA26"/>
  <c r="JZ26"/>
  <c r="CA28"/>
  <c r="CB28"/>
  <c r="CA63"/>
  <c r="CB63"/>
  <c r="KA65"/>
  <c r="JZ65"/>
  <c r="OF27"/>
  <c r="OJ27"/>
  <c r="KR27"/>
  <c r="FT62"/>
  <c r="FS62"/>
  <c r="CB65"/>
  <c r="CA65"/>
  <c r="KA63"/>
  <c r="JZ63"/>
  <c r="KA27"/>
  <c r="JZ27"/>
  <c r="OF62"/>
  <c r="OJ62"/>
  <c r="LC62"/>
  <c r="CE28"/>
  <c r="CE63"/>
  <c r="KF63"/>
  <c r="FY63"/>
  <c r="FT63"/>
  <c r="FS63"/>
  <c r="FT65"/>
  <c r="FS65"/>
  <c r="FT28"/>
  <c r="FS28"/>
  <c r="OF26"/>
  <c r="LC26"/>
  <c r="KA62"/>
  <c r="JZ62"/>
  <c r="CA27"/>
  <c r="OG63"/>
  <c r="OH63"/>
  <c r="FT27"/>
  <c r="FS27"/>
  <c r="KA28"/>
  <c r="JZ28"/>
  <c r="CE27"/>
  <c r="KF27"/>
  <c r="FY27"/>
  <c r="FT26"/>
  <c r="FS26"/>
  <c r="FY65"/>
  <c r="KF65"/>
  <c r="CE65"/>
  <c r="KR8"/>
  <c r="OJ25"/>
  <c r="KR10" i="56"/>
  <c r="KR31" i="55"/>
  <c r="KR16"/>
  <c r="KR24"/>
  <c r="OJ31" i="54"/>
  <c r="OJ32"/>
  <c r="KR54"/>
  <c r="KR19"/>
  <c r="KR30"/>
  <c r="KR9"/>
  <c r="KR9" i="57"/>
  <c r="KR25"/>
  <c r="NQ20" i="58"/>
  <c r="NQ14"/>
  <c r="NQ20" i="57"/>
  <c r="NQ28" i="56"/>
  <c r="KR39" i="54"/>
  <c r="KR15" i="55"/>
  <c r="KR10"/>
  <c r="KR22"/>
  <c r="KR36" i="53"/>
  <c r="KR25"/>
  <c r="KR32"/>
  <c r="KR40"/>
  <c r="NQ29" i="57"/>
  <c r="KF32" i="54"/>
  <c r="FY32"/>
  <c r="CE32"/>
  <c r="FS32"/>
  <c r="FT32"/>
  <c r="JZ32"/>
  <c r="KA32"/>
  <c r="KR32"/>
  <c r="OF32"/>
  <c r="CB32"/>
  <c r="CA32"/>
  <c r="FT31"/>
  <c r="JZ31"/>
  <c r="KA31"/>
  <c r="FY31"/>
  <c r="CB31"/>
  <c r="CA31"/>
  <c r="KR31"/>
  <c r="OF31"/>
  <c r="CE25" i="58"/>
  <c r="KA25"/>
  <c r="JZ25"/>
  <c r="KR25"/>
  <c r="OF25"/>
  <c r="CB25"/>
  <c r="CA25"/>
  <c r="FT25"/>
  <c r="FS25"/>
  <c r="NL9" i="55"/>
  <c r="NM9"/>
  <c r="NO9" s="1"/>
  <c r="NP9" s="1"/>
  <c r="NL10"/>
  <c r="NM10"/>
  <c r="NN10" s="1"/>
  <c r="NL55"/>
  <c r="NM55"/>
  <c r="NO55" s="1"/>
  <c r="NP55" s="1"/>
  <c r="NQ55" s="1"/>
  <c r="NL11"/>
  <c r="NM11"/>
  <c r="NO11" s="1"/>
  <c r="NP11" s="1"/>
  <c r="NL12"/>
  <c r="NM12"/>
  <c r="NO12" s="1"/>
  <c r="NP12" s="1"/>
  <c r="NL13"/>
  <c r="NM13"/>
  <c r="NO13" s="1"/>
  <c r="NP13" s="1"/>
  <c r="NL14"/>
  <c r="NM14"/>
  <c r="NO14" s="1"/>
  <c r="NP14" s="1"/>
  <c r="NL15"/>
  <c r="NM15"/>
  <c r="NO15" s="1"/>
  <c r="NP15" s="1"/>
  <c r="NL54"/>
  <c r="NM54"/>
  <c r="NO54" s="1"/>
  <c r="NP54" s="1"/>
  <c r="NQ54" s="1"/>
  <c r="NL16"/>
  <c r="NM16"/>
  <c r="NO16" s="1"/>
  <c r="NP16" s="1"/>
  <c r="NL17"/>
  <c r="NM17"/>
  <c r="NO17" s="1"/>
  <c r="NP17" s="1"/>
  <c r="NL18"/>
  <c r="NM18"/>
  <c r="NO18" s="1"/>
  <c r="NP18" s="1"/>
  <c r="NL19"/>
  <c r="NM19"/>
  <c r="NO19" s="1"/>
  <c r="NP19" s="1"/>
  <c r="NL20"/>
  <c r="NM20"/>
  <c r="NO20" s="1"/>
  <c r="NP20" s="1"/>
  <c r="NL21"/>
  <c r="NM21"/>
  <c r="NO21" s="1"/>
  <c r="NP21" s="1"/>
  <c r="NL22"/>
  <c r="NM22"/>
  <c r="NO22" s="1"/>
  <c r="NP22" s="1"/>
  <c r="NL23"/>
  <c r="NM23"/>
  <c r="NO23" s="1"/>
  <c r="NP23" s="1"/>
  <c r="NL24"/>
  <c r="NM24"/>
  <c r="NO24" s="1"/>
  <c r="NP24" s="1"/>
  <c r="NL25"/>
  <c r="NM25"/>
  <c r="NO25" s="1"/>
  <c r="NP25" s="1"/>
  <c r="NL26"/>
  <c r="NM26"/>
  <c r="NO26" s="1"/>
  <c r="NP26" s="1"/>
  <c r="NL38"/>
  <c r="NM38"/>
  <c r="NO38" s="1"/>
  <c r="NP38" s="1"/>
  <c r="NQ38" s="1"/>
  <c r="NL27"/>
  <c r="NM27"/>
  <c r="NO27" s="1"/>
  <c r="NP27" s="1"/>
  <c r="NL28"/>
  <c r="NM28"/>
  <c r="NO28" s="1"/>
  <c r="NP28" s="1"/>
  <c r="NL29"/>
  <c r="NM29"/>
  <c r="NO29" s="1"/>
  <c r="NP29" s="1"/>
  <c r="NL30"/>
  <c r="NM30"/>
  <c r="NO30" s="1"/>
  <c r="NP30" s="1"/>
  <c r="NL31"/>
  <c r="NM31"/>
  <c r="NN31" s="1"/>
  <c r="NL41" i="54"/>
  <c r="NM41"/>
  <c r="NO41" s="1"/>
  <c r="NP41" s="1"/>
  <c r="NQ41" s="1"/>
  <c r="NL9"/>
  <c r="NM9"/>
  <c r="NN9" s="1"/>
  <c r="NL10"/>
  <c r="NM10"/>
  <c r="NO10" s="1"/>
  <c r="NP10" s="1"/>
  <c r="NL11"/>
  <c r="NM11"/>
  <c r="NO11" s="1"/>
  <c r="NP11" s="1"/>
  <c r="NL37"/>
  <c r="NM37"/>
  <c r="NO37" s="1"/>
  <c r="NP37" s="1"/>
  <c r="NQ37" s="1"/>
  <c r="NL12"/>
  <c r="NM12"/>
  <c r="NO12" s="1"/>
  <c r="NP12" s="1"/>
  <c r="NL13"/>
  <c r="NM13"/>
  <c r="NO13" s="1"/>
  <c r="NP13" s="1"/>
  <c r="NL54"/>
  <c r="NM54"/>
  <c r="NO54" s="1"/>
  <c r="NP54" s="1"/>
  <c r="NQ54" s="1"/>
  <c r="NL56"/>
  <c r="NM56"/>
  <c r="NO56" s="1"/>
  <c r="NP56" s="1"/>
  <c r="NL14"/>
  <c r="NM14"/>
  <c r="NO14" s="1"/>
  <c r="NP14" s="1"/>
  <c r="NL42"/>
  <c r="NM42"/>
  <c r="NO42" s="1"/>
  <c r="NP42" s="1"/>
  <c r="NL40"/>
  <c r="NM40"/>
  <c r="NO40" s="1"/>
  <c r="NP40" s="1"/>
  <c r="NQ40" s="1"/>
  <c r="NL15"/>
  <c r="NM15"/>
  <c r="NO15" s="1"/>
  <c r="NP15" s="1"/>
  <c r="NL16"/>
  <c r="NM16"/>
  <c r="NO16" s="1"/>
  <c r="NP16" s="1"/>
  <c r="NL38"/>
  <c r="NM38"/>
  <c r="NO38" s="1"/>
  <c r="NP38" s="1"/>
  <c r="NQ38" s="1"/>
  <c r="NL17"/>
  <c r="NM17"/>
  <c r="NO17" s="1"/>
  <c r="NP17" s="1"/>
  <c r="NL18"/>
  <c r="NM18"/>
  <c r="NO18" s="1"/>
  <c r="NP18" s="1"/>
  <c r="NL19"/>
  <c r="NM19"/>
  <c r="NO19" s="1"/>
  <c r="NP19" s="1"/>
  <c r="NL20"/>
  <c r="NM20"/>
  <c r="NO20" s="1"/>
  <c r="NP20" s="1"/>
  <c r="NL39"/>
  <c r="NM39"/>
  <c r="NO39" s="1"/>
  <c r="NP39" s="1"/>
  <c r="NQ39" s="1"/>
  <c r="NL21"/>
  <c r="NM21"/>
  <c r="NO21" s="1"/>
  <c r="NP21" s="1"/>
  <c r="NL22"/>
  <c r="NM22"/>
  <c r="NO22" s="1"/>
  <c r="NP22" s="1"/>
  <c r="NL23"/>
  <c r="NM23"/>
  <c r="NO23" s="1"/>
  <c r="NP23" s="1"/>
  <c r="NL24"/>
  <c r="NM24"/>
  <c r="NO24" s="1"/>
  <c r="NP24" s="1"/>
  <c r="NL25"/>
  <c r="NM25"/>
  <c r="NO25" s="1"/>
  <c r="NP25" s="1"/>
  <c r="NL26"/>
  <c r="NM26"/>
  <c r="NO26" s="1"/>
  <c r="NP26" s="1"/>
  <c r="NL27"/>
  <c r="NM27"/>
  <c r="NO27" s="1"/>
  <c r="NP27" s="1"/>
  <c r="NL28"/>
  <c r="NM28"/>
  <c r="NO28" s="1"/>
  <c r="NP28" s="1"/>
  <c r="NL55"/>
  <c r="NM55"/>
  <c r="NO55" s="1"/>
  <c r="NP55" s="1"/>
  <c r="NQ55" s="1"/>
  <c r="NL29"/>
  <c r="NM29"/>
  <c r="NO29" s="1"/>
  <c r="NP29" s="1"/>
  <c r="NL43"/>
  <c r="NM43"/>
  <c r="NO43" s="1"/>
  <c r="NP43" s="1"/>
  <c r="NL30"/>
  <c r="NM30"/>
  <c r="NO30" s="1"/>
  <c r="NP30" s="1"/>
  <c r="NL9" i="53"/>
  <c r="NM9"/>
  <c r="NO9" s="1"/>
  <c r="NP9" s="1"/>
  <c r="NL10"/>
  <c r="NM10"/>
  <c r="NO10" s="1"/>
  <c r="NP10" s="1"/>
  <c r="NL11"/>
  <c r="NM11"/>
  <c r="NO11" s="1"/>
  <c r="NP11" s="1"/>
  <c r="NL12"/>
  <c r="NM12"/>
  <c r="NO12" s="1"/>
  <c r="NP12" s="1"/>
  <c r="NL13"/>
  <c r="NM13"/>
  <c r="NO13" s="1"/>
  <c r="NP13" s="1"/>
  <c r="NL14"/>
  <c r="NM14"/>
  <c r="NO14" s="1"/>
  <c r="NP14" s="1"/>
  <c r="NL15"/>
  <c r="NM15"/>
  <c r="NO15" s="1"/>
  <c r="NP15" s="1"/>
  <c r="NL16"/>
  <c r="NM16"/>
  <c r="NO16" s="1"/>
  <c r="NP16" s="1"/>
  <c r="NL17"/>
  <c r="NM17"/>
  <c r="NO17" s="1"/>
  <c r="NP17" s="1"/>
  <c r="NL18"/>
  <c r="NM18"/>
  <c r="NO18" s="1"/>
  <c r="NP18" s="1"/>
  <c r="NL19"/>
  <c r="NM19"/>
  <c r="NO19" s="1"/>
  <c r="NP19" s="1"/>
  <c r="NL20"/>
  <c r="NM20"/>
  <c r="NO20" s="1"/>
  <c r="NP20" s="1"/>
  <c r="NL21"/>
  <c r="NM21"/>
  <c r="NO21" s="1"/>
  <c r="NP21" s="1"/>
  <c r="NL22"/>
  <c r="NM22"/>
  <c r="NO22" s="1"/>
  <c r="NP22" s="1"/>
  <c r="NL23"/>
  <c r="NM23"/>
  <c r="NO23" s="1"/>
  <c r="NP23" s="1"/>
  <c r="NL24"/>
  <c r="NM24"/>
  <c r="NO24" s="1"/>
  <c r="NP24" s="1"/>
  <c r="NL25"/>
  <c r="NM25"/>
  <c r="NO25" s="1"/>
  <c r="NP25" s="1"/>
  <c r="NL26"/>
  <c r="NM26"/>
  <c r="NO26" s="1"/>
  <c r="NP26" s="1"/>
  <c r="NL27"/>
  <c r="NM27"/>
  <c r="NO27" s="1"/>
  <c r="NP27" s="1"/>
  <c r="NL28"/>
  <c r="NM28"/>
  <c r="NO28" s="1"/>
  <c r="NP28" s="1"/>
  <c r="NL29"/>
  <c r="NM29"/>
  <c r="NO29" s="1"/>
  <c r="NP29" s="1"/>
  <c r="NL30"/>
  <c r="NM30"/>
  <c r="NO30" s="1"/>
  <c r="NP30" s="1"/>
  <c r="NL31"/>
  <c r="NM31"/>
  <c r="NO31" s="1"/>
  <c r="NP31" s="1"/>
  <c r="NL55"/>
  <c r="NM55"/>
  <c r="NO55" s="1"/>
  <c r="NP55" s="1"/>
  <c r="NQ55" s="1"/>
  <c r="NL32"/>
  <c r="NM32"/>
  <c r="NO32" s="1"/>
  <c r="NP32" s="1"/>
  <c r="NL33"/>
  <c r="NM33"/>
  <c r="NO33" s="1"/>
  <c r="NP33" s="1"/>
  <c r="NL34"/>
  <c r="NM34"/>
  <c r="NO34" s="1"/>
  <c r="NP34" s="1"/>
  <c r="NL35"/>
  <c r="NM35"/>
  <c r="NO35" s="1"/>
  <c r="NP35" s="1"/>
  <c r="NL36"/>
  <c r="NM36"/>
  <c r="NO36" s="1"/>
  <c r="NP36" s="1"/>
  <c r="NL37"/>
  <c r="NM37"/>
  <c r="NO37" s="1"/>
  <c r="NP37" s="1"/>
  <c r="NL38"/>
  <c r="NM38"/>
  <c r="NO38" s="1"/>
  <c r="NP38" s="1"/>
  <c r="NL39"/>
  <c r="NM39"/>
  <c r="NO39" s="1"/>
  <c r="NP39" s="1"/>
  <c r="NL40"/>
  <c r="NM40"/>
  <c r="NO40" s="1"/>
  <c r="NP40" s="1"/>
  <c r="NW9" i="56"/>
  <c r="NX9"/>
  <c r="NY9" s="1"/>
  <c r="NW10"/>
  <c r="NX10"/>
  <c r="NZ10" s="1"/>
  <c r="OA10" s="1"/>
  <c r="NW11"/>
  <c r="NX11"/>
  <c r="NY11" s="1"/>
  <c r="NW12"/>
  <c r="NX12"/>
  <c r="NZ12" s="1"/>
  <c r="OA12" s="1"/>
  <c r="NW13"/>
  <c r="NX13"/>
  <c r="NY13" s="1"/>
  <c r="NW14"/>
  <c r="NX14"/>
  <c r="NY14" s="1"/>
  <c r="NW43"/>
  <c r="NX43"/>
  <c r="NY43" s="1"/>
  <c r="NW39"/>
  <c r="NX39"/>
  <c r="NZ39" s="1"/>
  <c r="OA39" s="1"/>
  <c r="OB39" s="1"/>
  <c r="NW42"/>
  <c r="NX42"/>
  <c r="NY42" s="1"/>
  <c r="NW15"/>
  <c r="NX15"/>
  <c r="NZ15" s="1"/>
  <c r="OA15" s="1"/>
  <c r="NW16"/>
  <c r="NX16"/>
  <c r="NY16" s="1"/>
  <c r="NW17"/>
  <c r="NX17"/>
  <c r="NZ17" s="1"/>
  <c r="OA17" s="1"/>
  <c r="NW18"/>
  <c r="NX18"/>
  <c r="NY18" s="1"/>
  <c r="NW19"/>
  <c r="NX19"/>
  <c r="NZ19" s="1"/>
  <c r="OA19" s="1"/>
  <c r="NW20"/>
  <c r="NX20"/>
  <c r="NY20" s="1"/>
  <c r="NW21"/>
  <c r="NX21"/>
  <c r="NZ21" s="1"/>
  <c r="OA21" s="1"/>
  <c r="NW22"/>
  <c r="NX22"/>
  <c r="NY22" s="1"/>
  <c r="NW40"/>
  <c r="NX40"/>
  <c r="NZ40" s="1"/>
  <c r="OA40" s="1"/>
  <c r="OB40" s="1"/>
  <c r="NW23"/>
  <c r="NX23"/>
  <c r="NY23" s="1"/>
  <c r="NW24"/>
  <c r="NX24"/>
  <c r="NZ24" s="1"/>
  <c r="OA24" s="1"/>
  <c r="NW41"/>
  <c r="NX41"/>
  <c r="NY41" s="1"/>
  <c r="NW25"/>
  <c r="NX25"/>
  <c r="NZ25" s="1"/>
  <c r="OA25" s="1"/>
  <c r="NW26"/>
  <c r="NX26"/>
  <c r="NZ26" s="1"/>
  <c r="OA26" s="1"/>
  <c r="NW27"/>
  <c r="NX27"/>
  <c r="NZ27" s="1"/>
  <c r="OA27" s="1"/>
  <c r="NW28"/>
  <c r="NX28"/>
  <c r="NZ28" s="1"/>
  <c r="OA28" s="1"/>
  <c r="NW29"/>
  <c r="NX29"/>
  <c r="NZ29" s="1"/>
  <c r="OA29" s="1"/>
  <c r="NW30"/>
  <c r="NX30"/>
  <c r="NZ30" s="1"/>
  <c r="OA30" s="1"/>
  <c r="NW31"/>
  <c r="NX31"/>
  <c r="NZ31" s="1"/>
  <c r="OA31" s="1"/>
  <c r="NW32"/>
  <c r="NX32"/>
  <c r="NZ32" s="1"/>
  <c r="OA32" s="1"/>
  <c r="NW44"/>
  <c r="NX44"/>
  <c r="NZ44" s="1"/>
  <c r="OA44" s="1"/>
  <c r="NW33"/>
  <c r="NX33"/>
  <c r="NZ33" s="1"/>
  <c r="OA33" s="1"/>
  <c r="NW34"/>
  <c r="NX34"/>
  <c r="NZ34" s="1"/>
  <c r="OA34" s="1"/>
  <c r="NW55"/>
  <c r="NX55"/>
  <c r="NY55" s="1"/>
  <c r="MP60" i="58"/>
  <c r="MQ60"/>
  <c r="MS60" s="1"/>
  <c r="MT60" s="1"/>
  <c r="MU60" s="1"/>
  <c r="MP8"/>
  <c r="MQ8"/>
  <c r="MP9"/>
  <c r="MQ9"/>
  <c r="MP10"/>
  <c r="MQ10"/>
  <c r="MP11"/>
  <c r="MQ11"/>
  <c r="MP12"/>
  <c r="MQ12"/>
  <c r="MP37"/>
  <c r="MQ37"/>
  <c r="MS37" s="1"/>
  <c r="MT37" s="1"/>
  <c r="MU37" s="1"/>
  <c r="MP13"/>
  <c r="MQ13"/>
  <c r="MP14"/>
  <c r="MQ14"/>
  <c r="MP15"/>
  <c r="MQ15"/>
  <c r="MP16"/>
  <c r="MQ16"/>
  <c r="MP17"/>
  <c r="MQ17"/>
  <c r="MP18"/>
  <c r="MQ18"/>
  <c r="MP19"/>
  <c r="MQ19"/>
  <c r="MP38"/>
  <c r="MQ38"/>
  <c r="MS38" s="1"/>
  <c r="MT38" s="1"/>
  <c r="MU38" s="1"/>
  <c r="MP61"/>
  <c r="MQ61"/>
  <c r="MS61" s="1"/>
  <c r="MT61" s="1"/>
  <c r="MP20"/>
  <c r="MQ20"/>
  <c r="MP21"/>
  <c r="MQ21"/>
  <c r="MP22"/>
  <c r="MQ22"/>
  <c r="MP23"/>
  <c r="MQ23"/>
  <c r="MP24"/>
  <c r="MQ24"/>
  <c r="MP8" i="57"/>
  <c r="MQ8"/>
  <c r="MP9"/>
  <c r="MQ9"/>
  <c r="MP10"/>
  <c r="MQ10"/>
  <c r="MP58"/>
  <c r="MQ58"/>
  <c r="MS58" s="1"/>
  <c r="MT58" s="1"/>
  <c r="MP11"/>
  <c r="MQ11"/>
  <c r="MP12"/>
  <c r="MQ12"/>
  <c r="MP13"/>
  <c r="MQ13"/>
  <c r="MP14"/>
  <c r="MQ14"/>
  <c r="MP15"/>
  <c r="MQ15"/>
  <c r="MP16"/>
  <c r="MQ16"/>
  <c r="MP40"/>
  <c r="MQ40"/>
  <c r="MS40" s="1"/>
  <c r="MT40" s="1"/>
  <c r="MU40" s="1"/>
  <c r="MP17"/>
  <c r="MQ17"/>
  <c r="MP18"/>
  <c r="MQ18"/>
  <c r="MP39"/>
  <c r="MQ39"/>
  <c r="MS39" s="1"/>
  <c r="MT39" s="1"/>
  <c r="MU39" s="1"/>
  <c r="MP19"/>
  <c r="MQ19"/>
  <c r="MP43"/>
  <c r="MQ43"/>
  <c r="MS43" s="1"/>
  <c r="MT43" s="1"/>
  <c r="MP20"/>
  <c r="MQ20"/>
  <c r="MP21"/>
  <c r="MQ21"/>
  <c r="MP22"/>
  <c r="MQ22"/>
  <c r="MP23"/>
  <c r="MQ23"/>
  <c r="MP24"/>
  <c r="MQ24"/>
  <c r="MP25"/>
  <c r="MQ25"/>
  <c r="MP26"/>
  <c r="MQ26"/>
  <c r="MP59"/>
  <c r="MQ59"/>
  <c r="MS59" s="1"/>
  <c r="MT59" s="1"/>
  <c r="MP27"/>
  <c r="MQ27"/>
  <c r="MP28"/>
  <c r="MQ28"/>
  <c r="MP41"/>
  <c r="MQ41"/>
  <c r="MS41" s="1"/>
  <c r="MT41" s="1"/>
  <c r="MU41" s="1"/>
  <c r="MP42"/>
  <c r="MQ42"/>
  <c r="MS42" s="1"/>
  <c r="MT42" s="1"/>
  <c r="MU42" s="1"/>
  <c r="MP29"/>
  <c r="MQ29"/>
  <c r="MP30"/>
  <c r="MQ30"/>
  <c r="MP38"/>
  <c r="MQ38"/>
  <c r="MS38" s="1"/>
  <c r="MT38" s="1"/>
  <c r="MU38" s="1"/>
  <c r="MP31"/>
  <c r="MQ31"/>
  <c r="MP9" i="56"/>
  <c r="MQ9"/>
  <c r="MP10"/>
  <c r="MQ10"/>
  <c r="MP11"/>
  <c r="MQ11"/>
  <c r="MP12"/>
  <c r="MQ12"/>
  <c r="MP13"/>
  <c r="MQ13"/>
  <c r="MP14"/>
  <c r="MQ14"/>
  <c r="MP43"/>
  <c r="MQ43"/>
  <c r="MS43" s="1"/>
  <c r="MT43" s="1"/>
  <c r="MU43" s="1"/>
  <c r="MP39"/>
  <c r="MQ39"/>
  <c r="MS39" s="1"/>
  <c r="MT39" s="1"/>
  <c r="MU39" s="1"/>
  <c r="MP42"/>
  <c r="MQ42"/>
  <c r="MS42" s="1"/>
  <c r="MT42" s="1"/>
  <c r="MU42" s="1"/>
  <c r="MP15"/>
  <c r="MQ15"/>
  <c r="MP16"/>
  <c r="MQ16"/>
  <c r="MP17"/>
  <c r="MQ17"/>
  <c r="MP18"/>
  <c r="MQ18"/>
  <c r="MP19"/>
  <c r="MQ19"/>
  <c r="MP20"/>
  <c r="MQ20"/>
  <c r="MP21"/>
  <c r="MQ21"/>
  <c r="MP22"/>
  <c r="MQ22"/>
  <c r="MP40"/>
  <c r="MQ40"/>
  <c r="MS40" s="1"/>
  <c r="MT40" s="1"/>
  <c r="MU40" s="1"/>
  <c r="MP23"/>
  <c r="MQ23"/>
  <c r="MP24"/>
  <c r="MQ24"/>
  <c r="MP41"/>
  <c r="MQ41"/>
  <c r="MS41" s="1"/>
  <c r="MT41" s="1"/>
  <c r="MU41" s="1"/>
  <c r="MP25"/>
  <c r="MQ25"/>
  <c r="MP26"/>
  <c r="MQ26"/>
  <c r="MP27"/>
  <c r="MQ27"/>
  <c r="MP28"/>
  <c r="MQ28"/>
  <c r="MP29"/>
  <c r="MQ29"/>
  <c r="MP30"/>
  <c r="MQ30"/>
  <c r="MP31"/>
  <c r="MQ31"/>
  <c r="MP32"/>
  <c r="MQ32"/>
  <c r="MP44"/>
  <c r="MQ44"/>
  <c r="MS44" s="1"/>
  <c r="MT44" s="1"/>
  <c r="MP33"/>
  <c r="MQ33"/>
  <c r="MP34"/>
  <c r="MQ34"/>
  <c r="MP55"/>
  <c r="MQ55"/>
  <c r="MS55" s="1"/>
  <c r="MT55" s="1"/>
  <c r="MP9" i="55"/>
  <c r="MQ9"/>
  <c r="MP10"/>
  <c r="MQ10"/>
  <c r="MP55"/>
  <c r="MQ55"/>
  <c r="MS55" s="1"/>
  <c r="MT55" s="1"/>
  <c r="MU55" s="1"/>
  <c r="MP11"/>
  <c r="MQ11"/>
  <c r="MP12"/>
  <c r="MQ12"/>
  <c r="MP13"/>
  <c r="MQ13"/>
  <c r="MP14"/>
  <c r="MQ14"/>
  <c r="MP15"/>
  <c r="MQ15"/>
  <c r="MP54"/>
  <c r="MQ54"/>
  <c r="MS54" s="1"/>
  <c r="MT54" s="1"/>
  <c r="MU54" s="1"/>
  <c r="MP16"/>
  <c r="MQ16"/>
  <c r="MP17"/>
  <c r="MQ17"/>
  <c r="MP18"/>
  <c r="MQ18"/>
  <c r="MP19"/>
  <c r="MQ19"/>
  <c r="MP20"/>
  <c r="MQ20"/>
  <c r="MP21"/>
  <c r="MQ21"/>
  <c r="MP22"/>
  <c r="MQ22"/>
  <c r="MP23"/>
  <c r="MQ23"/>
  <c r="MP24"/>
  <c r="MQ24"/>
  <c r="MP25"/>
  <c r="MQ25"/>
  <c r="MP26"/>
  <c r="MQ26"/>
  <c r="MP38"/>
  <c r="MQ38"/>
  <c r="MS38" s="1"/>
  <c r="MT38" s="1"/>
  <c r="MU38" s="1"/>
  <c r="MP27"/>
  <c r="MQ27"/>
  <c r="MP28"/>
  <c r="MQ28"/>
  <c r="MP29"/>
  <c r="MQ29"/>
  <c r="MP30"/>
  <c r="MQ30"/>
  <c r="MP31"/>
  <c r="MQ31"/>
  <c r="MP41" i="54"/>
  <c r="MQ41"/>
  <c r="MS41" s="1"/>
  <c r="MT41" s="1"/>
  <c r="MU41" s="1"/>
  <c r="MP9"/>
  <c r="MQ9"/>
  <c r="MP10"/>
  <c r="MQ10"/>
  <c r="MP11"/>
  <c r="MQ11"/>
  <c r="MP37"/>
  <c r="MQ37"/>
  <c r="MS37" s="1"/>
  <c r="MT37" s="1"/>
  <c r="MU37" s="1"/>
  <c r="MP12"/>
  <c r="MQ12"/>
  <c r="MP13"/>
  <c r="MQ13"/>
  <c r="MP54"/>
  <c r="MQ54"/>
  <c r="MS54" s="1"/>
  <c r="MT54" s="1"/>
  <c r="MU54" s="1"/>
  <c r="MP56"/>
  <c r="MQ56"/>
  <c r="MS56" s="1"/>
  <c r="MT56" s="1"/>
  <c r="MP14"/>
  <c r="MQ14"/>
  <c r="MP42"/>
  <c r="MQ42"/>
  <c r="MS42" s="1"/>
  <c r="MT42" s="1"/>
  <c r="MP40"/>
  <c r="MQ40"/>
  <c r="MS40" s="1"/>
  <c r="MT40" s="1"/>
  <c r="MU40" s="1"/>
  <c r="MP15"/>
  <c r="MQ15"/>
  <c r="MP16"/>
  <c r="MQ16"/>
  <c r="MP38"/>
  <c r="MQ38"/>
  <c r="MS38" s="1"/>
  <c r="MT38" s="1"/>
  <c r="MU38" s="1"/>
  <c r="MP17"/>
  <c r="MQ17"/>
  <c r="MP18"/>
  <c r="MQ18"/>
  <c r="MP19"/>
  <c r="MQ19"/>
  <c r="MP20"/>
  <c r="MQ20"/>
  <c r="MP39"/>
  <c r="MQ39"/>
  <c r="MS39" s="1"/>
  <c r="MT39" s="1"/>
  <c r="MU39" s="1"/>
  <c r="MP21"/>
  <c r="MQ21"/>
  <c r="MP22"/>
  <c r="MQ22"/>
  <c r="MP23"/>
  <c r="MQ23"/>
  <c r="MP24"/>
  <c r="MQ24"/>
  <c r="MP25"/>
  <c r="MQ25"/>
  <c r="MP26"/>
  <c r="MQ26"/>
  <c r="MP27"/>
  <c r="MQ27"/>
  <c r="MP28"/>
  <c r="MQ28"/>
  <c r="MP55"/>
  <c r="MQ55"/>
  <c r="MS55" s="1"/>
  <c r="MT55" s="1"/>
  <c r="MU55" s="1"/>
  <c r="MP29"/>
  <c r="MQ29"/>
  <c r="MP43"/>
  <c r="MQ43"/>
  <c r="MS43" s="1"/>
  <c r="MT43" s="1"/>
  <c r="MP30"/>
  <c r="MQ30"/>
  <c r="MP13" i="53"/>
  <c r="MQ13"/>
  <c r="MP14"/>
  <c r="MQ14"/>
  <c r="MP15"/>
  <c r="MQ15"/>
  <c r="MP16"/>
  <c r="MQ16"/>
  <c r="MP17"/>
  <c r="MQ17"/>
  <c r="MP18"/>
  <c r="MQ18"/>
  <c r="MP19"/>
  <c r="MQ19"/>
  <c r="MP20"/>
  <c r="MQ20"/>
  <c r="MP21"/>
  <c r="MQ21"/>
  <c r="MP22"/>
  <c r="MQ22"/>
  <c r="MP23"/>
  <c r="MQ23"/>
  <c r="MP24"/>
  <c r="MQ24"/>
  <c r="MP25"/>
  <c r="MQ25"/>
  <c r="MP26"/>
  <c r="MQ26"/>
  <c r="MP27"/>
  <c r="MQ27"/>
  <c r="MP28"/>
  <c r="MQ28"/>
  <c r="MP29"/>
  <c r="MQ29"/>
  <c r="MP30"/>
  <c r="MQ30"/>
  <c r="MP31"/>
  <c r="MQ31"/>
  <c r="MP55"/>
  <c r="MQ55"/>
  <c r="MS55" s="1"/>
  <c r="MT55" s="1"/>
  <c r="MU55" s="1"/>
  <c r="MP32"/>
  <c r="MQ32"/>
  <c r="MP33"/>
  <c r="MQ33"/>
  <c r="MP34"/>
  <c r="MQ34"/>
  <c r="MP35"/>
  <c r="MQ35"/>
  <c r="MP36"/>
  <c r="MQ36"/>
  <c r="MP37"/>
  <c r="MQ37"/>
  <c r="MP38"/>
  <c r="MQ38"/>
  <c r="MP39"/>
  <c r="MQ39"/>
  <c r="MP40"/>
  <c r="MQ40"/>
  <c r="R8" i="54"/>
  <c r="S8" s="1"/>
  <c r="R41"/>
  <c r="S41" s="1"/>
  <c r="T41" s="1"/>
  <c r="R9"/>
  <c r="S9" s="1"/>
  <c r="R10"/>
  <c r="S10" s="1"/>
  <c r="R11"/>
  <c r="S11" s="1"/>
  <c r="R37"/>
  <c r="S37" s="1"/>
  <c r="T37" s="1"/>
  <c r="R12"/>
  <c r="S12" s="1"/>
  <c r="R13"/>
  <c r="S13" s="1"/>
  <c r="R54"/>
  <c r="S54" s="1"/>
  <c r="T54" s="1"/>
  <c r="R56"/>
  <c r="S56" s="1"/>
  <c r="R14"/>
  <c r="S14" s="1"/>
  <c r="R42"/>
  <c r="S42" s="1"/>
  <c r="R40"/>
  <c r="S40" s="1"/>
  <c r="T40" s="1"/>
  <c r="R15"/>
  <c r="S15" s="1"/>
  <c r="R16"/>
  <c r="S16" s="1"/>
  <c r="R38"/>
  <c r="S38" s="1"/>
  <c r="T38" s="1"/>
  <c r="R17"/>
  <c r="S17" s="1"/>
  <c r="R18"/>
  <c r="S18" s="1"/>
  <c r="R19"/>
  <c r="S19" s="1"/>
  <c r="R20"/>
  <c r="S20" s="1"/>
  <c r="R39"/>
  <c r="S39" s="1"/>
  <c r="T39" s="1"/>
  <c r="R21"/>
  <c r="S21" s="1"/>
  <c r="R22"/>
  <c r="S22" s="1"/>
  <c r="R23"/>
  <c r="S23" s="1"/>
  <c r="R24"/>
  <c r="S24" s="1"/>
  <c r="R25"/>
  <c r="S25" s="1"/>
  <c r="R26"/>
  <c r="S26" s="1"/>
  <c r="R27"/>
  <c r="S27" s="1"/>
  <c r="R28"/>
  <c r="S28" s="1"/>
  <c r="R55"/>
  <c r="S55" s="1"/>
  <c r="T55" s="1"/>
  <c r="R29"/>
  <c r="S29" s="1"/>
  <c r="R43"/>
  <c r="S43" s="1"/>
  <c r="R30"/>
  <c r="S30" s="1"/>
  <c r="R11" i="53"/>
  <c r="S11" s="1"/>
  <c r="R12"/>
  <c r="S12" s="1"/>
  <c r="R13"/>
  <c r="S13" s="1"/>
  <c r="R14"/>
  <c r="S14" s="1"/>
  <c r="R15"/>
  <c r="S15" s="1"/>
  <c r="R16"/>
  <c r="S16" s="1"/>
  <c r="R17"/>
  <c r="S17" s="1"/>
  <c r="R18"/>
  <c r="S18" s="1"/>
  <c r="R19"/>
  <c r="S19" s="1"/>
  <c r="R20"/>
  <c r="S20" s="1"/>
  <c r="R21"/>
  <c r="S21" s="1"/>
  <c r="R22"/>
  <c r="S22" s="1"/>
  <c r="R23"/>
  <c r="S23" s="1"/>
  <c r="R24"/>
  <c r="S24" s="1"/>
  <c r="R25"/>
  <c r="S25" s="1"/>
  <c r="R26"/>
  <c r="S26" s="1"/>
  <c r="R27"/>
  <c r="S27" s="1"/>
  <c r="R28"/>
  <c r="S28" s="1"/>
  <c r="R29"/>
  <c r="S29" s="1"/>
  <c r="R30"/>
  <c r="S30" s="1"/>
  <c r="R31"/>
  <c r="S31" s="1"/>
  <c r="R55"/>
  <c r="S55" s="1"/>
  <c r="T55" s="1"/>
  <c r="R32"/>
  <c r="S32" s="1"/>
  <c r="R33"/>
  <c r="S33" s="1"/>
  <c r="R34"/>
  <c r="S34" s="1"/>
  <c r="R35"/>
  <c r="S35" s="1"/>
  <c r="R36"/>
  <c r="S36" s="1"/>
  <c r="R37"/>
  <c r="S37" s="1"/>
  <c r="R38"/>
  <c r="S38" s="1"/>
  <c r="R39"/>
  <c r="S39" s="1"/>
  <c r="R40"/>
  <c r="S40" s="1"/>
  <c r="R3"/>
  <c r="S3" s="1"/>
  <c r="R4"/>
  <c r="S4" s="1"/>
  <c r="R5"/>
  <c r="S5" s="1"/>
  <c r="R6"/>
  <c r="S6" s="1"/>
  <c r="NW9" i="55"/>
  <c r="NX9"/>
  <c r="NZ9" s="1"/>
  <c r="OA9" s="1"/>
  <c r="NW10"/>
  <c r="NX10"/>
  <c r="NZ10" s="1"/>
  <c r="OA10" s="1"/>
  <c r="NW55"/>
  <c r="NX55"/>
  <c r="NZ55" s="1"/>
  <c r="OA55" s="1"/>
  <c r="OB55" s="1"/>
  <c r="NW11"/>
  <c r="NX11"/>
  <c r="NZ11" s="1"/>
  <c r="OA11" s="1"/>
  <c r="NW12"/>
  <c r="NX12"/>
  <c r="NZ12" s="1"/>
  <c r="OA12" s="1"/>
  <c r="NW13"/>
  <c r="NX13"/>
  <c r="NZ13" s="1"/>
  <c r="OA13" s="1"/>
  <c r="NW14"/>
  <c r="NX14"/>
  <c r="NZ14" s="1"/>
  <c r="OA14" s="1"/>
  <c r="NW15"/>
  <c r="NX15"/>
  <c r="NZ15" s="1"/>
  <c r="OA15" s="1"/>
  <c r="NW54"/>
  <c r="NX54"/>
  <c r="NZ54" s="1"/>
  <c r="OA54" s="1"/>
  <c r="OB54" s="1"/>
  <c r="NW16"/>
  <c r="NX16"/>
  <c r="NZ16" s="1"/>
  <c r="OA16" s="1"/>
  <c r="NW17"/>
  <c r="NX17"/>
  <c r="NZ17" s="1"/>
  <c r="OA17" s="1"/>
  <c r="NW18"/>
  <c r="NX18"/>
  <c r="NY18" s="1"/>
  <c r="NW19"/>
  <c r="NX19"/>
  <c r="NZ19" s="1"/>
  <c r="OA19" s="1"/>
  <c r="NW20"/>
  <c r="NX20"/>
  <c r="NY20" s="1"/>
  <c r="NW21"/>
  <c r="NX21"/>
  <c r="NZ21" s="1"/>
  <c r="OA21" s="1"/>
  <c r="NW22"/>
  <c r="NX22"/>
  <c r="NY22" s="1"/>
  <c r="NW23"/>
  <c r="NX23"/>
  <c r="NZ23" s="1"/>
  <c r="OA23" s="1"/>
  <c r="NW24"/>
  <c r="NX24"/>
  <c r="NZ24" s="1"/>
  <c r="OA24" s="1"/>
  <c r="NW25"/>
  <c r="NX25"/>
  <c r="NZ25" s="1"/>
  <c r="OA25" s="1"/>
  <c r="NW26"/>
  <c r="NX26"/>
  <c r="NZ26" s="1"/>
  <c r="OA26" s="1"/>
  <c r="NW38"/>
  <c r="NX38"/>
  <c r="NZ38" s="1"/>
  <c r="OA38" s="1"/>
  <c r="OB38" s="1"/>
  <c r="NW27"/>
  <c r="NX27"/>
  <c r="NZ27" s="1"/>
  <c r="OA27" s="1"/>
  <c r="NW28"/>
  <c r="NX28"/>
  <c r="NZ28" s="1"/>
  <c r="OA28" s="1"/>
  <c r="NW29"/>
  <c r="NX29"/>
  <c r="NY29" s="1"/>
  <c r="NW30"/>
  <c r="NX30"/>
  <c r="NZ30" s="1"/>
  <c r="OA30" s="1"/>
  <c r="NW31"/>
  <c r="NX31"/>
  <c r="NZ31" s="1"/>
  <c r="OA31" s="1"/>
  <c r="NW41" i="54"/>
  <c r="NX41"/>
  <c r="NZ41" s="1"/>
  <c r="OA41" s="1"/>
  <c r="OB41" s="1"/>
  <c r="NW9"/>
  <c r="NX9"/>
  <c r="NY9" s="1"/>
  <c r="NW10"/>
  <c r="NX10"/>
  <c r="NZ10" s="1"/>
  <c r="OA10" s="1"/>
  <c r="NW11"/>
  <c r="NX11"/>
  <c r="NY11" s="1"/>
  <c r="NW37"/>
  <c r="NX37"/>
  <c r="NZ37" s="1"/>
  <c r="OA37" s="1"/>
  <c r="OB37" s="1"/>
  <c r="NW12"/>
  <c r="NX12"/>
  <c r="NZ12" s="1"/>
  <c r="OA12" s="1"/>
  <c r="NW13"/>
  <c r="NX13"/>
  <c r="NZ13" s="1"/>
  <c r="OA13" s="1"/>
  <c r="NW54"/>
  <c r="NX54"/>
  <c r="NZ54" s="1"/>
  <c r="OA54" s="1"/>
  <c r="OB54" s="1"/>
  <c r="NW56"/>
  <c r="NX56"/>
  <c r="NZ56" s="1"/>
  <c r="OA56" s="1"/>
  <c r="NW14"/>
  <c r="NX14"/>
  <c r="NZ14" s="1"/>
  <c r="OA14" s="1"/>
  <c r="NW42"/>
  <c r="NX42"/>
  <c r="NZ42" s="1"/>
  <c r="OA42" s="1"/>
  <c r="NW40"/>
  <c r="NX40"/>
  <c r="NZ40" s="1"/>
  <c r="OA40" s="1"/>
  <c r="OB40" s="1"/>
  <c r="NW15"/>
  <c r="NX15"/>
  <c r="NZ15" s="1"/>
  <c r="OA15" s="1"/>
  <c r="NW16"/>
  <c r="NX16"/>
  <c r="NZ16" s="1"/>
  <c r="OA16" s="1"/>
  <c r="NW38"/>
  <c r="NX38"/>
  <c r="NZ38" s="1"/>
  <c r="OA38" s="1"/>
  <c r="OB38" s="1"/>
  <c r="NW17"/>
  <c r="NX17"/>
  <c r="NZ17" s="1"/>
  <c r="OA17" s="1"/>
  <c r="NW18"/>
  <c r="NX18"/>
  <c r="NZ18" s="1"/>
  <c r="OA18" s="1"/>
  <c r="NW19"/>
  <c r="NX19"/>
  <c r="NZ19" s="1"/>
  <c r="OA19" s="1"/>
  <c r="NW20"/>
  <c r="NX20"/>
  <c r="NZ20" s="1"/>
  <c r="OA20" s="1"/>
  <c r="NW39"/>
  <c r="NX39"/>
  <c r="NZ39" s="1"/>
  <c r="OA39" s="1"/>
  <c r="OB39" s="1"/>
  <c r="NW21"/>
  <c r="NX21"/>
  <c r="NZ21" s="1"/>
  <c r="OA21" s="1"/>
  <c r="NW22"/>
  <c r="NX22"/>
  <c r="NZ22" s="1"/>
  <c r="OA22" s="1"/>
  <c r="NW23"/>
  <c r="NX23"/>
  <c r="NZ23" s="1"/>
  <c r="OA23" s="1"/>
  <c r="NW24"/>
  <c r="NX24"/>
  <c r="NZ24" s="1"/>
  <c r="OA24" s="1"/>
  <c r="NW25"/>
  <c r="NX25"/>
  <c r="NZ25" s="1"/>
  <c r="OA25" s="1"/>
  <c r="NW26"/>
  <c r="NX26"/>
  <c r="NZ26" s="1"/>
  <c r="OA26" s="1"/>
  <c r="NW27"/>
  <c r="NX27"/>
  <c r="NZ27" s="1"/>
  <c r="OA27" s="1"/>
  <c r="NW28"/>
  <c r="NX28"/>
  <c r="NZ28" s="1"/>
  <c r="OA28" s="1"/>
  <c r="NW55"/>
  <c r="NX55"/>
  <c r="NZ55" s="1"/>
  <c r="OA55" s="1"/>
  <c r="OB55" s="1"/>
  <c r="NW29"/>
  <c r="NX29"/>
  <c r="NZ29" s="1"/>
  <c r="OA29" s="1"/>
  <c r="NW43"/>
  <c r="NX43"/>
  <c r="NZ43" s="1"/>
  <c r="OA43" s="1"/>
  <c r="NW30"/>
  <c r="NX30"/>
  <c r="NZ30" s="1"/>
  <c r="OA30" s="1"/>
  <c r="KM3" i="53"/>
  <c r="KN3"/>
  <c r="KP3" s="1"/>
  <c r="KQ3" s="1"/>
  <c r="KM4"/>
  <c r="KN4"/>
  <c r="KP4" s="1"/>
  <c r="KQ4" s="1"/>
  <c r="KM5"/>
  <c r="KN5"/>
  <c r="KP5" s="1"/>
  <c r="KQ5" s="1"/>
  <c r="KM6"/>
  <c r="KN6"/>
  <c r="KP6" s="1"/>
  <c r="KQ6" s="1"/>
  <c r="ME3"/>
  <c r="MF3"/>
  <c r="ME4"/>
  <c r="MF4"/>
  <c r="ME5"/>
  <c r="MF5"/>
  <c r="ME6"/>
  <c r="MF6"/>
  <c r="MP4"/>
  <c r="MQ4"/>
  <c r="MP5"/>
  <c r="MQ5"/>
  <c r="MP6"/>
  <c r="MQ6"/>
  <c r="MP3"/>
  <c r="MQ3"/>
  <c r="NA4"/>
  <c r="NB4"/>
  <c r="NA5"/>
  <c r="NB5"/>
  <c r="NA6"/>
  <c r="NB6"/>
  <c r="NA3"/>
  <c r="NB3"/>
  <c r="NL5"/>
  <c r="NM5"/>
  <c r="NO5" s="1"/>
  <c r="NP5" s="1"/>
  <c r="NL6"/>
  <c r="NM6"/>
  <c r="NO6" s="1"/>
  <c r="NP6" s="1"/>
  <c r="NL4"/>
  <c r="NM4"/>
  <c r="NO4" s="1"/>
  <c r="NP4" s="1"/>
  <c r="NL3"/>
  <c r="NM3"/>
  <c r="NO3" s="1"/>
  <c r="NP3" s="1"/>
  <c r="NW13"/>
  <c r="NX13"/>
  <c r="NZ13" s="1"/>
  <c r="OA13" s="1"/>
  <c r="NW14"/>
  <c r="NX14"/>
  <c r="NZ14" s="1"/>
  <c r="OA14" s="1"/>
  <c r="NW15"/>
  <c r="NX15"/>
  <c r="NZ15" s="1"/>
  <c r="OA15" s="1"/>
  <c r="NW16"/>
  <c r="NX16"/>
  <c r="NZ16" s="1"/>
  <c r="OA16" s="1"/>
  <c r="NW17"/>
  <c r="NX17"/>
  <c r="NZ17" s="1"/>
  <c r="OA17" s="1"/>
  <c r="NW18"/>
  <c r="NX18"/>
  <c r="NZ18" s="1"/>
  <c r="OA18" s="1"/>
  <c r="NW19"/>
  <c r="NX19"/>
  <c r="NZ19" s="1"/>
  <c r="OA19" s="1"/>
  <c r="NW20"/>
  <c r="NX20"/>
  <c r="NZ20" s="1"/>
  <c r="OA20" s="1"/>
  <c r="NW21"/>
  <c r="NX21"/>
  <c r="NZ21" s="1"/>
  <c r="OA21" s="1"/>
  <c r="NW22"/>
  <c r="NX22"/>
  <c r="NZ22" s="1"/>
  <c r="OA22" s="1"/>
  <c r="NW23"/>
  <c r="NX23"/>
  <c r="NZ23" s="1"/>
  <c r="OA23" s="1"/>
  <c r="NW24"/>
  <c r="NX24"/>
  <c r="NZ24" s="1"/>
  <c r="OA24" s="1"/>
  <c r="NW3"/>
  <c r="NX3"/>
  <c r="NZ3" s="1"/>
  <c r="OA3" s="1"/>
  <c r="NW25"/>
  <c r="NX25"/>
  <c r="NZ25" s="1"/>
  <c r="OA25" s="1"/>
  <c r="NW26"/>
  <c r="NX26"/>
  <c r="NZ26" s="1"/>
  <c r="OA26" s="1"/>
  <c r="NW27"/>
  <c r="NX27"/>
  <c r="NZ27" s="1"/>
  <c r="OA27" s="1"/>
  <c r="NW28"/>
  <c r="NX28"/>
  <c r="NZ28" s="1"/>
  <c r="OA28" s="1"/>
  <c r="NW4"/>
  <c r="NX4"/>
  <c r="NZ4" s="1"/>
  <c r="OA4" s="1"/>
  <c r="NW29"/>
  <c r="NX29"/>
  <c r="NZ29" s="1"/>
  <c r="OA29" s="1"/>
  <c r="NW30"/>
  <c r="NX30"/>
  <c r="NZ30" s="1"/>
  <c r="OA30" s="1"/>
  <c r="NW31"/>
  <c r="NX31"/>
  <c r="NZ31" s="1"/>
  <c r="OA31" s="1"/>
  <c r="NW55"/>
  <c r="NX55"/>
  <c r="NZ55" s="1"/>
  <c r="OA55" s="1"/>
  <c r="OB55" s="1"/>
  <c r="NW32"/>
  <c r="NX32"/>
  <c r="NZ32" s="1"/>
  <c r="OA32" s="1"/>
  <c r="NW33"/>
  <c r="NX33"/>
  <c r="NZ33" s="1"/>
  <c r="OA33" s="1"/>
  <c r="NW5"/>
  <c r="NX5"/>
  <c r="NZ5" s="1"/>
  <c r="OA5" s="1"/>
  <c r="NW34"/>
  <c r="NX34"/>
  <c r="NZ34" s="1"/>
  <c r="OA34" s="1"/>
  <c r="NW6"/>
  <c r="NX6"/>
  <c r="NZ6" s="1"/>
  <c r="OA6" s="1"/>
  <c r="NW35"/>
  <c r="NX35"/>
  <c r="NZ35" s="1"/>
  <c r="OA35" s="1"/>
  <c r="NW36"/>
  <c r="NX36"/>
  <c r="NZ36" s="1"/>
  <c r="OA36" s="1"/>
  <c r="NW37"/>
  <c r="NX37"/>
  <c r="NZ37" s="1"/>
  <c r="OA37" s="1"/>
  <c r="NW38"/>
  <c r="NX38"/>
  <c r="NZ38" s="1"/>
  <c r="OA38" s="1"/>
  <c r="NW39"/>
  <c r="NX39"/>
  <c r="NZ39" s="1"/>
  <c r="OA39" s="1"/>
  <c r="NW40"/>
  <c r="NX40"/>
  <c r="NZ40" s="1"/>
  <c r="OA40" s="1"/>
  <c r="LT60" i="58"/>
  <c r="LU60"/>
  <c r="LW60" s="1"/>
  <c r="LX60" s="1"/>
  <c r="LY60" s="1"/>
  <c r="LT8"/>
  <c r="LU8"/>
  <c r="LT9"/>
  <c r="LU9"/>
  <c r="LT10"/>
  <c r="LU10"/>
  <c r="LT11"/>
  <c r="LU11"/>
  <c r="LT12"/>
  <c r="LU12"/>
  <c r="LT37"/>
  <c r="LU37"/>
  <c r="LW37" s="1"/>
  <c r="LX37" s="1"/>
  <c r="LY37" s="1"/>
  <c r="LT13"/>
  <c r="LU13"/>
  <c r="LT14"/>
  <c r="LU14"/>
  <c r="LT15"/>
  <c r="LU15"/>
  <c r="LT16"/>
  <c r="LU16"/>
  <c r="LT17"/>
  <c r="LU17"/>
  <c r="LT18"/>
  <c r="LU18"/>
  <c r="LT19"/>
  <c r="LU19"/>
  <c r="LT38"/>
  <c r="LU38"/>
  <c r="LW38" s="1"/>
  <c r="LX38" s="1"/>
  <c r="LY38" s="1"/>
  <c r="LT61"/>
  <c r="LU61"/>
  <c r="LW61" s="1"/>
  <c r="LX61" s="1"/>
  <c r="LT20"/>
  <c r="LU20"/>
  <c r="LT21"/>
  <c r="LU21"/>
  <c r="LT22"/>
  <c r="LU22"/>
  <c r="LT23"/>
  <c r="LU23"/>
  <c r="LT24"/>
  <c r="LU24"/>
  <c r="LT8" i="57"/>
  <c r="LU8"/>
  <c r="LT9"/>
  <c r="LU9"/>
  <c r="LT10"/>
  <c r="LU10"/>
  <c r="LT58"/>
  <c r="LU58"/>
  <c r="LW58" s="1"/>
  <c r="LX58" s="1"/>
  <c r="LT11"/>
  <c r="LU11"/>
  <c r="LT12"/>
  <c r="LU12"/>
  <c r="LT13"/>
  <c r="LU13"/>
  <c r="LT14"/>
  <c r="LU14"/>
  <c r="LT15"/>
  <c r="LU15"/>
  <c r="LT16"/>
  <c r="LU16"/>
  <c r="LT40"/>
  <c r="LU40"/>
  <c r="LW40" s="1"/>
  <c r="LX40" s="1"/>
  <c r="LY40" s="1"/>
  <c r="LT17"/>
  <c r="LU17"/>
  <c r="LT18"/>
  <c r="LU18"/>
  <c r="LT39"/>
  <c r="LU39"/>
  <c r="LW39" s="1"/>
  <c r="LX39" s="1"/>
  <c r="LY39" s="1"/>
  <c r="LT19"/>
  <c r="LU19"/>
  <c r="LT43"/>
  <c r="LU43"/>
  <c r="LW43" s="1"/>
  <c r="LX43" s="1"/>
  <c r="LT20"/>
  <c r="LU20"/>
  <c r="LT21"/>
  <c r="LU21"/>
  <c r="LT22"/>
  <c r="LU22"/>
  <c r="LT23"/>
  <c r="LU23"/>
  <c r="LT24"/>
  <c r="LU24"/>
  <c r="LT25"/>
  <c r="LU25"/>
  <c r="LT26"/>
  <c r="LU26"/>
  <c r="LT59"/>
  <c r="LU59"/>
  <c r="LW59" s="1"/>
  <c r="LX59" s="1"/>
  <c r="LT27"/>
  <c r="LU27"/>
  <c r="LT28"/>
  <c r="LU28"/>
  <c r="LT41"/>
  <c r="LU41"/>
  <c r="LW41" s="1"/>
  <c r="LX41" s="1"/>
  <c r="LY41" s="1"/>
  <c r="LT42"/>
  <c r="LU42"/>
  <c r="LW42" s="1"/>
  <c r="LX42" s="1"/>
  <c r="LY42" s="1"/>
  <c r="LT29"/>
  <c r="LU29"/>
  <c r="LT30"/>
  <c r="LU30"/>
  <c r="LT38"/>
  <c r="LU38"/>
  <c r="LW38" s="1"/>
  <c r="LX38" s="1"/>
  <c r="LY38" s="1"/>
  <c r="LT31"/>
  <c r="LU31"/>
  <c r="LT9" i="56"/>
  <c r="LU9"/>
  <c r="LT10"/>
  <c r="LU10"/>
  <c r="LT11"/>
  <c r="LU11"/>
  <c r="LT12"/>
  <c r="LU12"/>
  <c r="LT13"/>
  <c r="LU13"/>
  <c r="LT14"/>
  <c r="LU14"/>
  <c r="LT43"/>
  <c r="LU43"/>
  <c r="LW43" s="1"/>
  <c r="LX43" s="1"/>
  <c r="LY43" s="1"/>
  <c r="LT39"/>
  <c r="LU39"/>
  <c r="LW39" s="1"/>
  <c r="LX39" s="1"/>
  <c r="LY39" s="1"/>
  <c r="LT42"/>
  <c r="LU42"/>
  <c r="LW42" s="1"/>
  <c r="LX42" s="1"/>
  <c r="LY42" s="1"/>
  <c r="LT15"/>
  <c r="LU15"/>
  <c r="LT16"/>
  <c r="LU16"/>
  <c r="LT17"/>
  <c r="LU17"/>
  <c r="LT18"/>
  <c r="LU18"/>
  <c r="LT19"/>
  <c r="LU19"/>
  <c r="LT20"/>
  <c r="LU20"/>
  <c r="LT21"/>
  <c r="LU21"/>
  <c r="LT22"/>
  <c r="LU22"/>
  <c r="LT40"/>
  <c r="LU40"/>
  <c r="LW40" s="1"/>
  <c r="LX40" s="1"/>
  <c r="LY40" s="1"/>
  <c r="LT23"/>
  <c r="LU23"/>
  <c r="LT24"/>
  <c r="LU24"/>
  <c r="LT41"/>
  <c r="LU41"/>
  <c r="LW41" s="1"/>
  <c r="LX41" s="1"/>
  <c r="LY41" s="1"/>
  <c r="LT25"/>
  <c r="LU25"/>
  <c r="LT26"/>
  <c r="LU26"/>
  <c r="LT27"/>
  <c r="LU27"/>
  <c r="LT28"/>
  <c r="LU28"/>
  <c r="LT29"/>
  <c r="LU29"/>
  <c r="LT30"/>
  <c r="LU30"/>
  <c r="LT31"/>
  <c r="LU31"/>
  <c r="LT32"/>
  <c r="LU32"/>
  <c r="LT44"/>
  <c r="LU44"/>
  <c r="LW44" s="1"/>
  <c r="LX44" s="1"/>
  <c r="LT33"/>
  <c r="LU33"/>
  <c r="LT34"/>
  <c r="LU34"/>
  <c r="LT55"/>
  <c r="LU55"/>
  <c r="LW55" s="1"/>
  <c r="LX55" s="1"/>
  <c r="LT9" i="55"/>
  <c r="LU9"/>
  <c r="LT10"/>
  <c r="LU10"/>
  <c r="LT55"/>
  <c r="LU55"/>
  <c r="LW55" s="1"/>
  <c r="LX55" s="1"/>
  <c r="LY55" s="1"/>
  <c r="LT11"/>
  <c r="LU11"/>
  <c r="LT12"/>
  <c r="LU12"/>
  <c r="LT13"/>
  <c r="LU13"/>
  <c r="LT14"/>
  <c r="LU14"/>
  <c r="LT15"/>
  <c r="LU15"/>
  <c r="LT54"/>
  <c r="LU54"/>
  <c r="LW54" s="1"/>
  <c r="LX54" s="1"/>
  <c r="LY54" s="1"/>
  <c r="LT16"/>
  <c r="LU16"/>
  <c r="LT17"/>
  <c r="LU17"/>
  <c r="LT18"/>
  <c r="LU18"/>
  <c r="LT19"/>
  <c r="LU19"/>
  <c r="LT20"/>
  <c r="LU20"/>
  <c r="LT21"/>
  <c r="LU21"/>
  <c r="LT22"/>
  <c r="LU22"/>
  <c r="LT23"/>
  <c r="LU23"/>
  <c r="LT24"/>
  <c r="LU24"/>
  <c r="LT25"/>
  <c r="LU25"/>
  <c r="LT26"/>
  <c r="LU26"/>
  <c r="LT38"/>
  <c r="LU38"/>
  <c r="LW38" s="1"/>
  <c r="LX38" s="1"/>
  <c r="LY38" s="1"/>
  <c r="LT27"/>
  <c r="LU27"/>
  <c r="LT28"/>
  <c r="LU28"/>
  <c r="LT29"/>
  <c r="LU29"/>
  <c r="LT30"/>
  <c r="LU30"/>
  <c r="LT31"/>
  <c r="LU31"/>
  <c r="LT41" i="54"/>
  <c r="LU41"/>
  <c r="LW41" s="1"/>
  <c r="LX41" s="1"/>
  <c r="LY41" s="1"/>
  <c r="LT9"/>
  <c r="LW9"/>
  <c r="LX9" s="1"/>
  <c r="LT10"/>
  <c r="LW10"/>
  <c r="LX10" s="1"/>
  <c r="LT11"/>
  <c r="LW11"/>
  <c r="LX11" s="1"/>
  <c r="LT37"/>
  <c r="LU37"/>
  <c r="LW37" s="1"/>
  <c r="LX37" s="1"/>
  <c r="LY37" s="1"/>
  <c r="LT12"/>
  <c r="LW12"/>
  <c r="LX12" s="1"/>
  <c r="LT13"/>
  <c r="LW13"/>
  <c r="LX13" s="1"/>
  <c r="LT54"/>
  <c r="LU54"/>
  <c r="LW54" s="1"/>
  <c r="LX54" s="1"/>
  <c r="LY54" s="1"/>
  <c r="LT56"/>
  <c r="LU56"/>
  <c r="LW56" s="1"/>
  <c r="LX56" s="1"/>
  <c r="LT14"/>
  <c r="LW14"/>
  <c r="LX14" s="1"/>
  <c r="LT42"/>
  <c r="LU42"/>
  <c r="LW42" s="1"/>
  <c r="LX42" s="1"/>
  <c r="LT40"/>
  <c r="LU40"/>
  <c r="LW40" s="1"/>
  <c r="LX40" s="1"/>
  <c r="LY40" s="1"/>
  <c r="LT15"/>
  <c r="LW15"/>
  <c r="LX15" s="1"/>
  <c r="LT16"/>
  <c r="LW16"/>
  <c r="LX16" s="1"/>
  <c r="LT38"/>
  <c r="LU38"/>
  <c r="LW38" s="1"/>
  <c r="LX38" s="1"/>
  <c r="LY38" s="1"/>
  <c r="LT17"/>
  <c r="LW17"/>
  <c r="LX17" s="1"/>
  <c r="LT18"/>
  <c r="LW18"/>
  <c r="LX18" s="1"/>
  <c r="LT19"/>
  <c r="LW19"/>
  <c r="LX19" s="1"/>
  <c r="LT20"/>
  <c r="LW20"/>
  <c r="LX20" s="1"/>
  <c r="LT39"/>
  <c r="LU39"/>
  <c r="LW39" s="1"/>
  <c r="LX39" s="1"/>
  <c r="LY39" s="1"/>
  <c r="LT21"/>
  <c r="LW21"/>
  <c r="LX21" s="1"/>
  <c r="LT22"/>
  <c r="LW22"/>
  <c r="LX22" s="1"/>
  <c r="LT23"/>
  <c r="LW23"/>
  <c r="LX23" s="1"/>
  <c r="LT24"/>
  <c r="LW24"/>
  <c r="LX24" s="1"/>
  <c r="LT25"/>
  <c r="LW25"/>
  <c r="LX25" s="1"/>
  <c r="LT26"/>
  <c r="LW26"/>
  <c r="LX26" s="1"/>
  <c r="LT27"/>
  <c r="LW27"/>
  <c r="LX27" s="1"/>
  <c r="LT28"/>
  <c r="LW28"/>
  <c r="LX28" s="1"/>
  <c r="LT55"/>
  <c r="LU55"/>
  <c r="LW55" s="1"/>
  <c r="LX55" s="1"/>
  <c r="LY55" s="1"/>
  <c r="LT29"/>
  <c r="LW29"/>
  <c r="LX29" s="1"/>
  <c r="LT43"/>
  <c r="LU43"/>
  <c r="LW43" s="1"/>
  <c r="LX43" s="1"/>
  <c r="LT30"/>
  <c r="LW30"/>
  <c r="LX30" s="1"/>
  <c r="LT13" i="53"/>
  <c r="LU13"/>
  <c r="LT14"/>
  <c r="LU14"/>
  <c r="LT15"/>
  <c r="LU15"/>
  <c r="LT16"/>
  <c r="LU16"/>
  <c r="LT17"/>
  <c r="LU17"/>
  <c r="LT18"/>
  <c r="LU18"/>
  <c r="LT19"/>
  <c r="LU19"/>
  <c r="LT20"/>
  <c r="LU20"/>
  <c r="LT21"/>
  <c r="LU21"/>
  <c r="LT22"/>
  <c r="LU22"/>
  <c r="LT23"/>
  <c r="LU23"/>
  <c r="LT24"/>
  <c r="LU24"/>
  <c r="LT3"/>
  <c r="LU3"/>
  <c r="LT25"/>
  <c r="LU25"/>
  <c r="LT26"/>
  <c r="LU26"/>
  <c r="LT27"/>
  <c r="LU27"/>
  <c r="LT28"/>
  <c r="LU28"/>
  <c r="LT4"/>
  <c r="LU4"/>
  <c r="LT29"/>
  <c r="LU29"/>
  <c r="LT30"/>
  <c r="LU30"/>
  <c r="LT31"/>
  <c r="LU31"/>
  <c r="LT55"/>
  <c r="LU55"/>
  <c r="LW55" s="1"/>
  <c r="LX55" s="1"/>
  <c r="LY55" s="1"/>
  <c r="LT32"/>
  <c r="LU32"/>
  <c r="LT33"/>
  <c r="LU33"/>
  <c r="LT5"/>
  <c r="LU5"/>
  <c r="LT34"/>
  <c r="LU34"/>
  <c r="LT6"/>
  <c r="LU6"/>
  <c r="LT35"/>
  <c r="LU35"/>
  <c r="LT36"/>
  <c r="LU36"/>
  <c r="LT37"/>
  <c r="LU37"/>
  <c r="LT38"/>
  <c r="LU38"/>
  <c r="LT39"/>
  <c r="LU39"/>
  <c r="LT40"/>
  <c r="LU40"/>
  <c r="LI60" i="58"/>
  <c r="LJ60"/>
  <c r="LK60" s="1"/>
  <c r="LI8"/>
  <c r="LJ8"/>
  <c r="LL8" s="1"/>
  <c r="LM8" s="1"/>
  <c r="LI9"/>
  <c r="LJ9"/>
  <c r="LK9" s="1"/>
  <c r="LI10"/>
  <c r="LJ10"/>
  <c r="LL10" s="1"/>
  <c r="LM10" s="1"/>
  <c r="LI11"/>
  <c r="LJ11"/>
  <c r="LK11" s="1"/>
  <c r="LI12"/>
  <c r="LJ12"/>
  <c r="LL12" s="1"/>
  <c r="LM12" s="1"/>
  <c r="LI37"/>
  <c r="LJ37"/>
  <c r="LK37" s="1"/>
  <c r="LI13"/>
  <c r="LJ13"/>
  <c r="LL13" s="1"/>
  <c r="LM13" s="1"/>
  <c r="LI14"/>
  <c r="LJ14"/>
  <c r="LK14" s="1"/>
  <c r="LI15"/>
  <c r="LJ15"/>
  <c r="LL15" s="1"/>
  <c r="LM15" s="1"/>
  <c r="LI16"/>
  <c r="LJ16"/>
  <c r="LK16" s="1"/>
  <c r="LI17"/>
  <c r="LJ17"/>
  <c r="LL17" s="1"/>
  <c r="LM17" s="1"/>
  <c r="LI18"/>
  <c r="LJ18"/>
  <c r="LK18" s="1"/>
  <c r="LI19"/>
  <c r="LJ19"/>
  <c r="LL19" s="1"/>
  <c r="LM19" s="1"/>
  <c r="LI38"/>
  <c r="LJ38"/>
  <c r="LK38" s="1"/>
  <c r="LI61"/>
  <c r="LJ61"/>
  <c r="LL61" s="1"/>
  <c r="LM61" s="1"/>
  <c r="LI20"/>
  <c r="LJ20"/>
  <c r="LK20" s="1"/>
  <c r="LI21"/>
  <c r="LJ21"/>
  <c r="LL21" s="1"/>
  <c r="LM21" s="1"/>
  <c r="LI22"/>
  <c r="LJ22"/>
  <c r="LK22" s="1"/>
  <c r="LI23"/>
  <c r="LJ23"/>
  <c r="LL23" s="1"/>
  <c r="LM23" s="1"/>
  <c r="LI24"/>
  <c r="LJ24"/>
  <c r="LK24" s="1"/>
  <c r="LW23" l="1"/>
  <c r="LX23" s="1"/>
  <c r="LV23"/>
  <c r="LW19"/>
  <c r="LX19" s="1"/>
  <c r="LY19" s="1"/>
  <c r="LV19"/>
  <c r="LW17"/>
  <c r="LX17" s="1"/>
  <c r="LV17"/>
  <c r="LW8"/>
  <c r="LX8" s="1"/>
  <c r="LY8" s="1"/>
  <c r="LV8"/>
  <c r="MS15"/>
  <c r="MT15" s="1"/>
  <c r="MR15"/>
  <c r="MS12"/>
  <c r="MT12" s="1"/>
  <c r="MR12"/>
  <c r="LW24"/>
  <c r="LX24" s="1"/>
  <c r="LV24"/>
  <c r="LW22"/>
  <c r="LX22" s="1"/>
  <c r="LY22" s="1"/>
  <c r="LV22"/>
  <c r="LW20"/>
  <c r="LX20" s="1"/>
  <c r="LV20"/>
  <c r="LW18"/>
  <c r="LX18" s="1"/>
  <c r="LY18" s="1"/>
  <c r="LV18"/>
  <c r="LW16"/>
  <c r="LX16" s="1"/>
  <c r="LV16"/>
  <c r="LW11"/>
  <c r="LX11" s="1"/>
  <c r="LY11" s="1"/>
  <c r="LV11"/>
  <c r="LW9"/>
  <c r="LX9" s="1"/>
  <c r="LV9"/>
  <c r="MS24"/>
  <c r="MT24" s="1"/>
  <c r="MR24"/>
  <c r="MS22"/>
  <c r="MT22" s="1"/>
  <c r="MR22"/>
  <c r="MS20"/>
  <c r="MT20" s="1"/>
  <c r="MR20"/>
  <c r="MS18"/>
  <c r="MT18" s="1"/>
  <c r="MR18"/>
  <c r="MS16"/>
  <c r="MT16" s="1"/>
  <c r="MR16"/>
  <c r="MS14"/>
  <c r="MT14" s="1"/>
  <c r="MR14"/>
  <c r="MS11"/>
  <c r="MT11" s="1"/>
  <c r="AQ187" i="69" s="1"/>
  <c r="MR11" i="58"/>
  <c r="MS9"/>
  <c r="MT9" s="1"/>
  <c r="MR9"/>
  <c r="TZ15"/>
  <c r="TY15"/>
  <c r="TZ13"/>
  <c r="TY13"/>
  <c r="TZ29"/>
  <c r="TY29"/>
  <c r="TY26"/>
  <c r="TZ26"/>
  <c r="FY25"/>
  <c r="FZ25" s="1"/>
  <c r="KF28"/>
  <c r="KF29"/>
  <c r="M209" i="69"/>
  <c r="LW21" i="58"/>
  <c r="LX21" s="1"/>
  <c r="LY21" s="1"/>
  <c r="LV21"/>
  <c r="LW15"/>
  <c r="LX15" s="1"/>
  <c r="LV15"/>
  <c r="LW10"/>
  <c r="LX10" s="1"/>
  <c r="LY10" s="1"/>
  <c r="LV10"/>
  <c r="MS23"/>
  <c r="MT23" s="1"/>
  <c r="MR23"/>
  <c r="MS19"/>
  <c r="MT19" s="1"/>
  <c r="MU19" s="1"/>
  <c r="MR19"/>
  <c r="MS13"/>
  <c r="MT13" s="1"/>
  <c r="MR13"/>
  <c r="MS10"/>
  <c r="MT10" s="1"/>
  <c r="MU10" s="1"/>
  <c r="MR10"/>
  <c r="LW14"/>
  <c r="LX14" s="1"/>
  <c r="LV14"/>
  <c r="TZ18"/>
  <c r="TY18"/>
  <c r="TZ20"/>
  <c r="TY20"/>
  <c r="TY14"/>
  <c r="TZ14"/>
  <c r="TZ23"/>
  <c r="TY23"/>
  <c r="TY16"/>
  <c r="TZ16"/>
  <c r="LW13"/>
  <c r="LX13" s="1"/>
  <c r="LV13"/>
  <c r="LW12"/>
  <c r="LX12" s="1"/>
  <c r="LY12" s="1"/>
  <c r="LV12"/>
  <c r="MS21"/>
  <c r="MT21" s="1"/>
  <c r="MR21"/>
  <c r="MS17"/>
  <c r="MT17" s="1"/>
  <c r="MR17"/>
  <c r="MS8"/>
  <c r="MT8" s="1"/>
  <c r="MR8"/>
  <c r="TZ19"/>
  <c r="TY19"/>
  <c r="TY28"/>
  <c r="TZ28"/>
  <c r="TY25"/>
  <c r="TZ25"/>
  <c r="TY24"/>
  <c r="TZ24"/>
  <c r="TZ27"/>
  <c r="TY27"/>
  <c r="LW27" i="57"/>
  <c r="LX27" s="1"/>
  <c r="LV27"/>
  <c r="LW26"/>
  <c r="LX26" s="1"/>
  <c r="LV26"/>
  <c r="LW24"/>
  <c r="LX24" s="1"/>
  <c r="LV24"/>
  <c r="LW22"/>
  <c r="LX22" s="1"/>
  <c r="LV22"/>
  <c r="LW20"/>
  <c r="LX20" s="1"/>
  <c r="LV20"/>
  <c r="LW19"/>
  <c r="LX19" s="1"/>
  <c r="LV19"/>
  <c r="LW18"/>
  <c r="LX18" s="1"/>
  <c r="LV18"/>
  <c r="LW15"/>
  <c r="LX15" s="1"/>
  <c r="LV15"/>
  <c r="LW13"/>
  <c r="LX13" s="1"/>
  <c r="LV13"/>
  <c r="LW11"/>
  <c r="LX11" s="1"/>
  <c r="LV11"/>
  <c r="LW10"/>
  <c r="LX10" s="1"/>
  <c r="LV10"/>
  <c r="LW8"/>
  <c r="LX8" s="1"/>
  <c r="LV8"/>
  <c r="MS29"/>
  <c r="MT29" s="1"/>
  <c r="MR29"/>
  <c r="MS27"/>
  <c r="MT27" s="1"/>
  <c r="MR27"/>
  <c r="MS26"/>
  <c r="MT26" s="1"/>
  <c r="MR26"/>
  <c r="MS24"/>
  <c r="MT24" s="1"/>
  <c r="MR24"/>
  <c r="MS22"/>
  <c r="MT22" s="1"/>
  <c r="MR22"/>
  <c r="MS20"/>
  <c r="MT20" s="1"/>
  <c r="MR20"/>
  <c r="MS19"/>
  <c r="MT19" s="1"/>
  <c r="MR19"/>
  <c r="MS18"/>
  <c r="MT18" s="1"/>
  <c r="MR18"/>
  <c r="MS15"/>
  <c r="MT15" s="1"/>
  <c r="MR15"/>
  <c r="MS13"/>
  <c r="MT13" s="1"/>
  <c r="MR13"/>
  <c r="MS11"/>
  <c r="MT11" s="1"/>
  <c r="MR11"/>
  <c r="MS10"/>
  <c r="MT10" s="1"/>
  <c r="MR10"/>
  <c r="MS8"/>
  <c r="MT8" s="1"/>
  <c r="MR8"/>
  <c r="TY21"/>
  <c r="TZ21"/>
  <c r="TY24"/>
  <c r="TZ24"/>
  <c r="TY22"/>
  <c r="TZ22"/>
  <c r="TZ27"/>
  <c r="TY27"/>
  <c r="LW29"/>
  <c r="LX29" s="1"/>
  <c r="LV29"/>
  <c r="TY14"/>
  <c r="TZ14"/>
  <c r="TZ19"/>
  <c r="TY19"/>
  <c r="TY23"/>
  <c r="TZ23"/>
  <c r="TZ16"/>
  <c r="TY16"/>
  <c r="TZ13"/>
  <c r="TY13"/>
  <c r="LW31"/>
  <c r="LX31" s="1"/>
  <c r="LV31"/>
  <c r="LW30"/>
  <c r="LX30" s="1"/>
  <c r="LV30"/>
  <c r="LW25"/>
  <c r="LX25" s="1"/>
  <c r="LV25"/>
  <c r="LW23"/>
  <c r="LX23" s="1"/>
  <c r="LV23"/>
  <c r="LW17"/>
  <c r="LX17" s="1"/>
  <c r="LV17"/>
  <c r="LW16"/>
  <c r="LX16" s="1"/>
  <c r="LV16"/>
  <c r="LW14"/>
  <c r="LX14" s="1"/>
  <c r="LV14"/>
  <c r="LW12"/>
  <c r="LX12" s="1"/>
  <c r="LV12"/>
  <c r="LW9"/>
  <c r="LX9" s="1"/>
  <c r="LV9"/>
  <c r="MS31"/>
  <c r="MT31" s="1"/>
  <c r="MR31"/>
  <c r="MS30"/>
  <c r="MT30" s="1"/>
  <c r="MR30"/>
  <c r="MS28"/>
  <c r="MT28" s="1"/>
  <c r="MR28"/>
  <c r="MS25"/>
  <c r="MT25" s="1"/>
  <c r="MR25"/>
  <c r="MS23"/>
  <c r="MT23" s="1"/>
  <c r="MR23"/>
  <c r="MS21"/>
  <c r="MT21" s="1"/>
  <c r="MR21"/>
  <c r="MS17"/>
  <c r="MT17" s="1"/>
  <c r="MR17"/>
  <c r="MS16"/>
  <c r="MT16" s="1"/>
  <c r="MR16"/>
  <c r="MS14"/>
  <c r="MT14" s="1"/>
  <c r="MR14"/>
  <c r="MS12"/>
  <c r="MT12" s="1"/>
  <c r="MR12"/>
  <c r="MS9"/>
  <c r="MT9" s="1"/>
  <c r="MR9"/>
  <c r="LW28"/>
  <c r="LX28" s="1"/>
  <c r="LV28"/>
  <c r="LW21"/>
  <c r="LX21" s="1"/>
  <c r="LV21"/>
  <c r="TZ12"/>
  <c r="TY12"/>
  <c r="TY32"/>
  <c r="TZ32"/>
  <c r="TZ26"/>
  <c r="TY26"/>
  <c r="TY17"/>
  <c r="TZ17"/>
  <c r="TY31"/>
  <c r="TZ31"/>
  <c r="TY18"/>
  <c r="TZ18"/>
  <c r="TY25"/>
  <c r="TZ25"/>
  <c r="TZ15"/>
  <c r="TY15"/>
  <c r="TY29"/>
  <c r="TZ29"/>
  <c r="TY20"/>
  <c r="TZ20"/>
  <c r="LW32" i="56"/>
  <c r="LX32" s="1"/>
  <c r="LV32"/>
  <c r="LW26"/>
  <c r="LX26" s="1"/>
  <c r="LV26"/>
  <c r="LW23"/>
  <c r="LX23" s="1"/>
  <c r="LV23"/>
  <c r="LW16"/>
  <c r="LX16" s="1"/>
  <c r="LV16"/>
  <c r="LW11"/>
  <c r="LX11" s="1"/>
  <c r="LV11"/>
  <c r="MS32"/>
  <c r="MT32" s="1"/>
  <c r="MR32"/>
  <c r="MS23"/>
  <c r="MT23" s="1"/>
  <c r="MR23"/>
  <c r="MS22"/>
  <c r="MT22" s="1"/>
  <c r="MR22"/>
  <c r="MS20"/>
  <c r="MT20" s="1"/>
  <c r="MR20"/>
  <c r="MS18"/>
  <c r="MT18" s="1"/>
  <c r="MR18"/>
  <c r="MS16"/>
  <c r="MT16" s="1"/>
  <c r="MR16"/>
  <c r="MS13"/>
  <c r="MT13" s="1"/>
  <c r="MR13"/>
  <c r="MS11"/>
  <c r="MT11" s="1"/>
  <c r="MR11"/>
  <c r="MS9"/>
  <c r="MT9" s="1"/>
  <c r="MR9"/>
  <c r="TZ15"/>
  <c r="TY15"/>
  <c r="TY25"/>
  <c r="TZ25"/>
  <c r="TZ27"/>
  <c r="TY27"/>
  <c r="TY26"/>
  <c r="TZ26"/>
  <c r="LW18"/>
  <c r="LX18" s="1"/>
  <c r="LV18"/>
  <c r="LW13"/>
  <c r="LX13" s="1"/>
  <c r="LV13"/>
  <c r="LW9"/>
  <c r="LX9" s="1"/>
  <c r="LV9"/>
  <c r="MS33"/>
  <c r="MT33" s="1"/>
  <c r="MR33"/>
  <c r="MS30"/>
  <c r="MT30" s="1"/>
  <c r="MR30"/>
  <c r="MS28"/>
  <c r="MT28" s="1"/>
  <c r="MR28"/>
  <c r="MS26"/>
  <c r="MT26" s="1"/>
  <c r="MR26"/>
  <c r="TZ31"/>
  <c r="TY31"/>
  <c r="TY20"/>
  <c r="TZ20"/>
  <c r="TZ22"/>
  <c r="TY22"/>
  <c r="TY21"/>
  <c r="TZ21"/>
  <c r="TY12"/>
  <c r="TZ12"/>
  <c r="TZ16"/>
  <c r="TY16"/>
  <c r="TZ14"/>
  <c r="TY14"/>
  <c r="LW30"/>
  <c r="LX30" s="1"/>
  <c r="LV30"/>
  <c r="LW20"/>
  <c r="LX20" s="1"/>
  <c r="LV20"/>
  <c r="LW21"/>
  <c r="LX21" s="1"/>
  <c r="LV21"/>
  <c r="LW19"/>
  <c r="LX19" s="1"/>
  <c r="LV19"/>
  <c r="LW17"/>
  <c r="LX17" s="1"/>
  <c r="LV17"/>
  <c r="LW15"/>
  <c r="LX15" s="1"/>
  <c r="LV15"/>
  <c r="LW14"/>
  <c r="LX14" s="1"/>
  <c r="LV14"/>
  <c r="LW10"/>
  <c r="LX10" s="1"/>
  <c r="LV10"/>
  <c r="MS34"/>
  <c r="MT34" s="1"/>
  <c r="MR34"/>
  <c r="MS31"/>
  <c r="MT31" s="1"/>
  <c r="MR31"/>
  <c r="MS29"/>
  <c r="MT29" s="1"/>
  <c r="MR29"/>
  <c r="MS27"/>
  <c r="MT27" s="1"/>
  <c r="MR27"/>
  <c r="MS25"/>
  <c r="MT25" s="1"/>
  <c r="MR25"/>
  <c r="MS24"/>
  <c r="MT24" s="1"/>
  <c r="MR24"/>
  <c r="MS21"/>
  <c r="MT21" s="1"/>
  <c r="MR21"/>
  <c r="MS19"/>
  <c r="MT19" s="1"/>
  <c r="MR19"/>
  <c r="MS17"/>
  <c r="MT17" s="1"/>
  <c r="MR17"/>
  <c r="MS15"/>
  <c r="MT15" s="1"/>
  <c r="MR15"/>
  <c r="MS14"/>
  <c r="MT14" s="1"/>
  <c r="MR14"/>
  <c r="MS12"/>
  <c r="MT12" s="1"/>
  <c r="MR12"/>
  <c r="MS10"/>
  <c r="MT10" s="1"/>
  <c r="MR10"/>
  <c r="TY17"/>
  <c r="TZ17"/>
  <c r="LW33"/>
  <c r="LX33" s="1"/>
  <c r="LV33"/>
  <c r="LW28"/>
  <c r="LX28" s="1"/>
  <c r="LV28"/>
  <c r="LW22"/>
  <c r="LX22" s="1"/>
  <c r="LV22"/>
  <c r="LW34"/>
  <c r="LX34" s="1"/>
  <c r="LV34"/>
  <c r="LW31"/>
  <c r="LX31" s="1"/>
  <c r="LV31"/>
  <c r="LW29"/>
  <c r="LX29" s="1"/>
  <c r="LV29"/>
  <c r="LW27"/>
  <c r="LX27" s="1"/>
  <c r="LV27"/>
  <c r="LW25"/>
  <c r="LX25" s="1"/>
  <c r="LV25"/>
  <c r="LW24"/>
  <c r="LX24" s="1"/>
  <c r="LV24"/>
  <c r="LW12"/>
  <c r="LX12" s="1"/>
  <c r="LV12"/>
  <c r="TZ23"/>
  <c r="TY23"/>
  <c r="TZ11"/>
  <c r="TY11"/>
  <c r="TZ28"/>
  <c r="TY28"/>
  <c r="TY13"/>
  <c r="TZ13"/>
  <c r="TZ30"/>
  <c r="TY30"/>
  <c r="TY29"/>
  <c r="TZ29"/>
  <c r="TZ19"/>
  <c r="TY19"/>
  <c r="TZ34"/>
  <c r="TY34"/>
  <c r="TZ24"/>
  <c r="TY24"/>
  <c r="TZ18"/>
  <c r="TY18"/>
  <c r="LW23" i="55"/>
  <c r="LX23" s="1"/>
  <c r="LV23"/>
  <c r="LW21"/>
  <c r="LX21" s="1"/>
  <c r="LY21" s="1"/>
  <c r="LV21"/>
  <c r="LW19"/>
  <c r="LX19" s="1"/>
  <c r="LV19"/>
  <c r="LW17"/>
  <c r="LX17" s="1"/>
  <c r="LV17"/>
  <c r="LW14"/>
  <c r="LX14" s="1"/>
  <c r="LV14"/>
  <c r="LW9"/>
  <c r="LX9" s="1"/>
  <c r="LY9" s="1"/>
  <c r="LV9"/>
  <c r="MS23"/>
  <c r="MT23" s="1"/>
  <c r="MR23"/>
  <c r="MS21"/>
  <c r="MT21" s="1"/>
  <c r="AQ98" i="69" s="1"/>
  <c r="MR21" i="55"/>
  <c r="MS19"/>
  <c r="MT19" s="1"/>
  <c r="MR19"/>
  <c r="MS17"/>
  <c r="MT17" s="1"/>
  <c r="MU17" s="1"/>
  <c r="MR17"/>
  <c r="MS14"/>
  <c r="MT14" s="1"/>
  <c r="MR14"/>
  <c r="MS12"/>
  <c r="MT12" s="1"/>
  <c r="AQ89" i="69" s="1"/>
  <c r="MR12" i="55"/>
  <c r="LW31"/>
  <c r="LX31" s="1"/>
  <c r="LV31"/>
  <c r="LW27"/>
  <c r="LX27" s="1"/>
  <c r="AO104" i="69" s="1"/>
  <c r="LV27" i="55"/>
  <c r="LW24"/>
  <c r="LX24" s="1"/>
  <c r="LV24"/>
  <c r="LW20"/>
  <c r="LX20" s="1"/>
  <c r="LV20"/>
  <c r="LW16"/>
  <c r="LX16" s="1"/>
  <c r="LV16"/>
  <c r="LW13"/>
  <c r="LX13" s="1"/>
  <c r="LV13"/>
  <c r="LW11"/>
  <c r="LX11" s="1"/>
  <c r="LV11"/>
  <c r="MS31"/>
  <c r="MT31" s="1"/>
  <c r="MR31"/>
  <c r="MS29"/>
  <c r="MT29" s="1"/>
  <c r="MR29"/>
  <c r="MS27"/>
  <c r="MT27" s="1"/>
  <c r="AQ104" i="69" s="1"/>
  <c r="MR27" i="55"/>
  <c r="MS26"/>
  <c r="MT26" s="1"/>
  <c r="MR26"/>
  <c r="MS24"/>
  <c r="MT24" s="1"/>
  <c r="AQ101" i="69" s="1"/>
  <c r="MR24" i="55"/>
  <c r="MS22"/>
  <c r="MT22" s="1"/>
  <c r="MR22"/>
  <c r="MS20"/>
  <c r="MT20" s="1"/>
  <c r="MR20"/>
  <c r="MS18"/>
  <c r="MT18" s="1"/>
  <c r="MR18"/>
  <c r="MS16"/>
  <c r="MT16" s="1"/>
  <c r="MU16" s="1"/>
  <c r="MR16"/>
  <c r="MS15"/>
  <c r="MT15" s="1"/>
  <c r="MR15"/>
  <c r="MS13"/>
  <c r="MT13" s="1"/>
  <c r="MR13"/>
  <c r="MS11"/>
  <c r="MT11" s="1"/>
  <c r="MR11"/>
  <c r="MS10"/>
  <c r="MT10" s="1"/>
  <c r="MR10"/>
  <c r="TY31"/>
  <c r="TZ31"/>
  <c r="TY30"/>
  <c r="TZ30"/>
  <c r="LW28"/>
  <c r="LX28" s="1"/>
  <c r="LV28"/>
  <c r="LW25"/>
  <c r="LX25" s="1"/>
  <c r="LV25"/>
  <c r="MS28"/>
  <c r="MT28" s="1"/>
  <c r="MR28"/>
  <c r="MS9"/>
  <c r="MT9" s="1"/>
  <c r="MR9"/>
  <c r="LW29"/>
  <c r="LX29" s="1"/>
  <c r="LV29"/>
  <c r="LW26"/>
  <c r="LX26" s="1"/>
  <c r="AO103" i="69" s="1"/>
  <c r="LV26" i="55"/>
  <c r="LW22"/>
  <c r="LX22" s="1"/>
  <c r="LV22"/>
  <c r="LW18"/>
  <c r="LX18" s="1"/>
  <c r="LY18" s="1"/>
  <c r="LV18"/>
  <c r="LW15"/>
  <c r="LX15" s="1"/>
  <c r="LV15"/>
  <c r="LW10"/>
  <c r="LX10" s="1"/>
  <c r="LV10"/>
  <c r="TZ16"/>
  <c r="TY16"/>
  <c r="TY13"/>
  <c r="TZ13"/>
  <c r="LW30"/>
  <c r="LX30" s="1"/>
  <c r="LV30"/>
  <c r="LW12"/>
  <c r="LX12" s="1"/>
  <c r="AO89" i="69" s="1"/>
  <c r="LV12" i="55"/>
  <c r="MS30"/>
  <c r="MT30" s="1"/>
  <c r="MR30"/>
  <c r="MS25"/>
  <c r="MT25" s="1"/>
  <c r="MU25" s="1"/>
  <c r="MR25"/>
  <c r="TZ25"/>
  <c r="TY25"/>
  <c r="TZ11"/>
  <c r="TY11"/>
  <c r="TZ24"/>
  <c r="TY24"/>
  <c r="TZ14"/>
  <c r="TY14"/>
  <c r="TY17"/>
  <c r="TZ17"/>
  <c r="CB42" i="53"/>
  <c r="K43" i="69"/>
  <c r="KF41" i="53"/>
  <c r="MS19" i="54"/>
  <c r="MT19" s="1"/>
  <c r="MU19" s="1"/>
  <c r="MR19"/>
  <c r="MS17"/>
  <c r="MT17" s="1"/>
  <c r="MR17"/>
  <c r="MS16"/>
  <c r="MT16" s="1"/>
  <c r="AQ61" i="69" s="1"/>
  <c r="MR16" i="54"/>
  <c r="MS14"/>
  <c r="MT14" s="1"/>
  <c r="MR14"/>
  <c r="MS12"/>
  <c r="MT12" s="1"/>
  <c r="MU12" s="1"/>
  <c r="MR12"/>
  <c r="MS25"/>
  <c r="MT25" s="1"/>
  <c r="MR25"/>
  <c r="MS23"/>
  <c r="MT23" s="1"/>
  <c r="AQ68" i="69" s="1"/>
  <c r="MR23" i="54"/>
  <c r="MS21"/>
  <c r="MT21" s="1"/>
  <c r="MR21"/>
  <c r="MS20"/>
  <c r="MT20" s="1"/>
  <c r="MR20"/>
  <c r="MS18"/>
  <c r="MT18" s="1"/>
  <c r="MR18"/>
  <c r="MS15"/>
  <c r="MT15" s="1"/>
  <c r="MR15"/>
  <c r="MS13"/>
  <c r="MT13" s="1"/>
  <c r="MR13"/>
  <c r="MS10"/>
  <c r="MT10" s="1"/>
  <c r="AQ53" i="69" s="1"/>
  <c r="MR10" i="54"/>
  <c r="TZ23"/>
  <c r="TY23"/>
  <c r="TY17"/>
  <c r="TZ17"/>
  <c r="TY21"/>
  <c r="TZ21"/>
  <c r="TY27"/>
  <c r="TZ27"/>
  <c r="MS30"/>
  <c r="MT30" s="1"/>
  <c r="MR30"/>
  <c r="MS28"/>
  <c r="MT28" s="1"/>
  <c r="MU28" s="1"/>
  <c r="MR28"/>
  <c r="MS24"/>
  <c r="MT24" s="1"/>
  <c r="MR24"/>
  <c r="MS11"/>
  <c r="MT11" s="1"/>
  <c r="MR11"/>
  <c r="MS27"/>
  <c r="MT27" s="1"/>
  <c r="MR27"/>
  <c r="TZ15"/>
  <c r="TY15"/>
  <c r="TY11"/>
  <c r="TZ11"/>
  <c r="TY28"/>
  <c r="TZ28"/>
  <c r="TZ12"/>
  <c r="TY12"/>
  <c r="TZ14"/>
  <c r="TY14"/>
  <c r="TZ30"/>
  <c r="TY30"/>
  <c r="KF31"/>
  <c r="OM31" s="1"/>
  <c r="RY31" s="1"/>
  <c r="L77" i="69" s="1"/>
  <c r="MS29" i="54"/>
  <c r="MT29" s="1"/>
  <c r="AQ74" i="69" s="1"/>
  <c r="MR29" i="54"/>
  <c r="MS26"/>
  <c r="MT26" s="1"/>
  <c r="MR26"/>
  <c r="MS22"/>
  <c r="MT22" s="1"/>
  <c r="AQ67" i="69" s="1"/>
  <c r="MR22" i="54"/>
  <c r="MS9"/>
  <c r="MT9" s="1"/>
  <c r="MR9"/>
  <c r="TZ24"/>
  <c r="TY24"/>
  <c r="TY20"/>
  <c r="TZ20"/>
  <c r="TY26"/>
  <c r="TZ26"/>
  <c r="TY29"/>
  <c r="TZ29"/>
  <c r="TZ19"/>
  <c r="TY19"/>
  <c r="TY31"/>
  <c r="TZ31"/>
  <c r="LW40" i="53"/>
  <c r="LX40" s="1"/>
  <c r="LV40"/>
  <c r="LW6"/>
  <c r="LX6" s="1"/>
  <c r="LV6"/>
  <c r="LW29"/>
  <c r="LX29" s="1"/>
  <c r="LV29"/>
  <c r="LW23"/>
  <c r="LX23" s="1"/>
  <c r="LV23"/>
  <c r="LW15"/>
  <c r="LX15" s="1"/>
  <c r="LV15"/>
  <c r="ND3"/>
  <c r="NE3" s="1"/>
  <c r="NC3"/>
  <c r="MS3"/>
  <c r="MT3" s="1"/>
  <c r="MR3"/>
  <c r="MH6"/>
  <c r="MI6" s="1"/>
  <c r="MG6"/>
  <c r="MH4"/>
  <c r="MI4" s="1"/>
  <c r="MG4"/>
  <c r="MS40"/>
  <c r="MT40" s="1"/>
  <c r="MR40"/>
  <c r="MS38"/>
  <c r="MT38" s="1"/>
  <c r="MR38"/>
  <c r="MS36"/>
  <c r="MT36" s="1"/>
  <c r="MR36"/>
  <c r="MS34"/>
  <c r="MT34" s="1"/>
  <c r="MR34"/>
  <c r="MS32"/>
  <c r="MT32" s="1"/>
  <c r="MR32"/>
  <c r="MS31"/>
  <c r="MT31" s="1"/>
  <c r="MR31"/>
  <c r="MS29"/>
  <c r="MT29" s="1"/>
  <c r="MR29"/>
  <c r="MS27"/>
  <c r="MT27" s="1"/>
  <c r="MR27"/>
  <c r="MS25"/>
  <c r="MT25" s="1"/>
  <c r="MR25"/>
  <c r="MS23"/>
  <c r="MT23" s="1"/>
  <c r="MR23"/>
  <c r="MS21"/>
  <c r="MT21" s="1"/>
  <c r="MR21"/>
  <c r="MS19"/>
  <c r="MT19" s="1"/>
  <c r="MR19"/>
  <c r="MS17"/>
  <c r="MT17" s="1"/>
  <c r="MR17"/>
  <c r="MS15"/>
  <c r="MT15" s="1"/>
  <c r="MR15"/>
  <c r="MS13"/>
  <c r="MT13" s="1"/>
  <c r="MR13"/>
  <c r="TZ3"/>
  <c r="TY3"/>
  <c r="TY38"/>
  <c r="TZ38"/>
  <c r="TZ37"/>
  <c r="TY37"/>
  <c r="LW5"/>
  <c r="LX5" s="1"/>
  <c r="LV5"/>
  <c r="LW28"/>
  <c r="LX28" s="1"/>
  <c r="LV28"/>
  <c r="LW21"/>
  <c r="LX21" s="1"/>
  <c r="LV21"/>
  <c r="LW13"/>
  <c r="LX13" s="1"/>
  <c r="LV13"/>
  <c r="ND5"/>
  <c r="NE5" s="1"/>
  <c r="NC5"/>
  <c r="MS5"/>
  <c r="MT5" s="1"/>
  <c r="MR5"/>
  <c r="TZ30"/>
  <c r="TY30"/>
  <c r="TZ39"/>
  <c r="TY39"/>
  <c r="TY2"/>
  <c r="TZ2"/>
  <c r="TY42"/>
  <c r="TZ42"/>
  <c r="LW36"/>
  <c r="LX36" s="1"/>
  <c r="LV36"/>
  <c r="LW31"/>
  <c r="LX31" s="1"/>
  <c r="LV31"/>
  <c r="LW3"/>
  <c r="LX3" s="1"/>
  <c r="LV3"/>
  <c r="LW19"/>
  <c r="LX19" s="1"/>
  <c r="LV19"/>
  <c r="LW37"/>
  <c r="LX37" s="1"/>
  <c r="LV37"/>
  <c r="LW34"/>
  <c r="LX34" s="1"/>
  <c r="LV34"/>
  <c r="LW30"/>
  <c r="LX30" s="1"/>
  <c r="LV30"/>
  <c r="LW27"/>
  <c r="LX27" s="1"/>
  <c r="LV27"/>
  <c r="LW22"/>
  <c r="LX22" s="1"/>
  <c r="LV22"/>
  <c r="LW20"/>
  <c r="LX20" s="1"/>
  <c r="LV20"/>
  <c r="LW16"/>
  <c r="LX16" s="1"/>
  <c r="LV16"/>
  <c r="ND6"/>
  <c r="NE6" s="1"/>
  <c r="NC6"/>
  <c r="ND4"/>
  <c r="NE4" s="1"/>
  <c r="NC4"/>
  <c r="MS6"/>
  <c r="MT6" s="1"/>
  <c r="MR6"/>
  <c r="MS4"/>
  <c r="MT4" s="1"/>
  <c r="MR4"/>
  <c r="MH5"/>
  <c r="MI5" s="1"/>
  <c r="MG5"/>
  <c r="MH3"/>
  <c r="MI3" s="1"/>
  <c r="MG3"/>
  <c r="MS39"/>
  <c r="MT39" s="1"/>
  <c r="MR39"/>
  <c r="MS37"/>
  <c r="MT37" s="1"/>
  <c r="MR37"/>
  <c r="MS35"/>
  <c r="MT35" s="1"/>
  <c r="MR35"/>
  <c r="MS33"/>
  <c r="MT33" s="1"/>
  <c r="MR33"/>
  <c r="MS30"/>
  <c r="MT30" s="1"/>
  <c r="MR30"/>
  <c r="MS28"/>
  <c r="MT28" s="1"/>
  <c r="MR28"/>
  <c r="MS26"/>
  <c r="MT26" s="1"/>
  <c r="MR26"/>
  <c r="MS24"/>
  <c r="MT24" s="1"/>
  <c r="MR24"/>
  <c r="MS22"/>
  <c r="MT22" s="1"/>
  <c r="MR22"/>
  <c r="MS20"/>
  <c r="MT20" s="1"/>
  <c r="MR20"/>
  <c r="MS18"/>
  <c r="MT18" s="1"/>
  <c r="MR18"/>
  <c r="MS16"/>
  <c r="MT16" s="1"/>
  <c r="MR16"/>
  <c r="MS14"/>
  <c r="MT14" s="1"/>
  <c r="MR14"/>
  <c r="TZ31"/>
  <c r="TY31"/>
  <c r="TZ5"/>
  <c r="TY5"/>
  <c r="TZ33"/>
  <c r="TY33"/>
  <c r="TY34"/>
  <c r="TZ34"/>
  <c r="LW38"/>
  <c r="LX38" s="1"/>
  <c r="LV38"/>
  <c r="LW32"/>
  <c r="LX32" s="1"/>
  <c r="LV32"/>
  <c r="LW26"/>
  <c r="LX26" s="1"/>
  <c r="LV26"/>
  <c r="LW17"/>
  <c r="LX17" s="1"/>
  <c r="LV17"/>
  <c r="LW39"/>
  <c r="LX39" s="1"/>
  <c r="LV39"/>
  <c r="LW35"/>
  <c r="LX35" s="1"/>
  <c r="LV35"/>
  <c r="LW33"/>
  <c r="LX33" s="1"/>
  <c r="LV33"/>
  <c r="LW4"/>
  <c r="LX4" s="1"/>
  <c r="LV4"/>
  <c r="LW25"/>
  <c r="LX25" s="1"/>
  <c r="LV25"/>
  <c r="LW24"/>
  <c r="LX24" s="1"/>
  <c r="LV24"/>
  <c r="LW18"/>
  <c r="LX18" s="1"/>
  <c r="LV18"/>
  <c r="LW14"/>
  <c r="LX14" s="1"/>
  <c r="LV14"/>
  <c r="TZ4"/>
  <c r="TY4"/>
  <c r="TZ40"/>
  <c r="TY40"/>
  <c r="TZ6"/>
  <c r="TY6"/>
  <c r="TY28"/>
  <c r="TZ28"/>
  <c r="TZ8" i="58"/>
  <c r="TY8"/>
  <c r="TZ10"/>
  <c r="TY10"/>
  <c r="TZ2"/>
  <c r="TZ5"/>
  <c r="TY5"/>
  <c r="TY4"/>
  <c r="TZ4"/>
  <c r="TZ3" i="57"/>
  <c r="TY3"/>
  <c r="TY6"/>
  <c r="TZ6"/>
  <c r="TZ8"/>
  <c r="TY8"/>
  <c r="TY7"/>
  <c r="TZ7"/>
  <c r="TZ4"/>
  <c r="TY4"/>
  <c r="TZ5"/>
  <c r="TY5"/>
  <c r="TZ10"/>
  <c r="TY10"/>
  <c r="TY8" i="56"/>
  <c r="TZ2"/>
  <c r="TY2"/>
  <c r="TY9"/>
  <c r="TY6"/>
  <c r="TY5"/>
  <c r="TY4"/>
  <c r="TY10"/>
  <c r="TY7"/>
  <c r="TZ9" i="55"/>
  <c r="TY9"/>
  <c r="TY10"/>
  <c r="TZ10"/>
  <c r="TY3"/>
  <c r="TZ3"/>
  <c r="TZ2"/>
  <c r="TY2"/>
  <c r="TZ4"/>
  <c r="TY4"/>
  <c r="TY9" i="54"/>
  <c r="TZ9"/>
  <c r="TY10"/>
  <c r="TZ10"/>
  <c r="TY8"/>
  <c r="TZ8"/>
  <c r="TY4"/>
  <c r="TZ4"/>
  <c r="TY5"/>
  <c r="TZ5"/>
  <c r="TZ2"/>
  <c r="TY2"/>
  <c r="TY6"/>
  <c r="TZ6"/>
  <c r="TY3"/>
  <c r="TZ3"/>
  <c r="K44" i="69"/>
  <c r="LY23" i="58"/>
  <c r="AO200" i="69"/>
  <c r="AO198"/>
  <c r="LY61" i="58"/>
  <c r="AO196" i="69"/>
  <c r="AO195"/>
  <c r="LY17" i="58"/>
  <c r="AO193" i="69"/>
  <c r="LY15" i="58"/>
  <c r="AO191" i="69"/>
  <c r="LY13" i="58"/>
  <c r="AO189" i="69"/>
  <c r="AO188"/>
  <c r="AO184"/>
  <c r="LY24" i="58"/>
  <c r="AO201" i="69"/>
  <c r="AO199"/>
  <c r="LY20" i="58"/>
  <c r="AO197" i="69"/>
  <c r="AO194"/>
  <c r="LY16" i="58"/>
  <c r="AO192" i="69"/>
  <c r="LY14" i="58"/>
  <c r="AO190" i="69"/>
  <c r="LY9" i="58"/>
  <c r="AO185" i="69"/>
  <c r="M207"/>
  <c r="K207"/>
  <c r="M210"/>
  <c r="M204"/>
  <c r="M203"/>
  <c r="K202"/>
  <c r="K205"/>
  <c r="K203"/>
  <c r="K204"/>
  <c r="LN23" i="58"/>
  <c r="AN200" i="69"/>
  <c r="LN19" i="58"/>
  <c r="AN195" i="69"/>
  <c r="LN8" i="58"/>
  <c r="AN184" i="69"/>
  <c r="MU18" i="58"/>
  <c r="AQ194" i="69"/>
  <c r="MU21" i="58"/>
  <c r="AQ198" i="69"/>
  <c r="MU13" i="58"/>
  <c r="AQ189" i="69"/>
  <c r="MU8" i="58"/>
  <c r="AQ184" i="69"/>
  <c r="M202"/>
  <c r="LN61" i="58"/>
  <c r="AN196" i="69"/>
  <c r="LN17" i="58"/>
  <c r="AN193" i="69"/>
  <c r="LN13" i="58"/>
  <c r="AN189" i="69"/>
  <c r="LN10" i="58"/>
  <c r="AN186" i="69"/>
  <c r="AQ201"/>
  <c r="MU22" i="58"/>
  <c r="AQ199" i="69"/>
  <c r="MU16" i="58"/>
  <c r="MU9"/>
  <c r="AQ185" i="69"/>
  <c r="MU23" i="58"/>
  <c r="AQ200" i="69"/>
  <c r="MU61" i="58"/>
  <c r="AQ196" i="69"/>
  <c r="MU17" i="58"/>
  <c r="MU15"/>
  <c r="AQ191" i="69"/>
  <c r="AQ188"/>
  <c r="M205"/>
  <c r="LN21" i="58"/>
  <c r="AN198" i="69"/>
  <c r="LN15" i="58"/>
  <c r="AN191" i="69"/>
  <c r="LN12" i="58"/>
  <c r="AN188" i="69"/>
  <c r="MU20" i="58"/>
  <c r="MU14"/>
  <c r="AQ190" i="69"/>
  <c r="K208"/>
  <c r="K177"/>
  <c r="M177"/>
  <c r="LY27" i="57"/>
  <c r="AO172" i="69"/>
  <c r="LY30" i="57"/>
  <c r="AO175" i="69"/>
  <c r="LY59" i="57"/>
  <c r="AO171" i="69"/>
  <c r="LY23" i="57"/>
  <c r="AO167" i="69"/>
  <c r="LY43" i="57"/>
  <c r="AO163" i="69"/>
  <c r="LY16" i="57"/>
  <c r="AO159" i="69"/>
  <c r="LY12" i="57"/>
  <c r="AO155" i="69"/>
  <c r="LY9" i="57"/>
  <c r="AO151" i="69"/>
  <c r="AQ176"/>
  <c r="MU30" i="57"/>
  <c r="AQ175" i="69"/>
  <c r="MU28" i="57"/>
  <c r="AQ173" i="69"/>
  <c r="MU59" i="57"/>
  <c r="AQ171" i="69"/>
  <c r="MU25" i="57"/>
  <c r="AQ169" i="69"/>
  <c r="MU23" i="57"/>
  <c r="AQ167" i="69"/>
  <c r="MU21" i="57"/>
  <c r="AQ165" i="69"/>
  <c r="MU43" i="57"/>
  <c r="AQ163" i="69"/>
  <c r="MU17" i="57"/>
  <c r="AQ160" i="69"/>
  <c r="MU16" i="57"/>
  <c r="AQ159" i="69"/>
  <c r="MU14" i="57"/>
  <c r="AQ157" i="69"/>
  <c r="MU12" i="57"/>
  <c r="AQ155" i="69"/>
  <c r="MU58" i="57"/>
  <c r="AQ153" i="69"/>
  <c r="MU9" i="57"/>
  <c r="AQ151" i="69"/>
  <c r="LY26" i="57"/>
  <c r="AO170" i="69"/>
  <c r="LY31" i="57"/>
  <c r="AO176" i="69"/>
  <c r="LY28" i="57"/>
  <c r="AO173" i="69"/>
  <c r="LY25" i="57"/>
  <c r="AO169" i="69"/>
  <c r="LY21" i="57"/>
  <c r="AO165" i="69"/>
  <c r="LY17" i="57"/>
  <c r="AO160" i="69"/>
  <c r="LY14" i="57"/>
  <c r="AO157" i="69"/>
  <c r="LY58" i="57"/>
  <c r="AO153" i="69"/>
  <c r="LY29" i="57"/>
  <c r="AO174" i="69"/>
  <c r="LY24" i="57"/>
  <c r="AO168" i="69"/>
  <c r="LY22" i="57"/>
  <c r="AO166" i="69"/>
  <c r="LY20" i="57"/>
  <c r="AO164" i="69"/>
  <c r="LY19" i="57"/>
  <c r="AO162" i="69"/>
  <c r="LY18" i="57"/>
  <c r="AO161" i="69"/>
  <c r="LY15" i="57"/>
  <c r="AO158" i="69"/>
  <c r="LY13" i="57"/>
  <c r="AO156" i="69"/>
  <c r="LY11" i="57"/>
  <c r="AO154" i="69"/>
  <c r="LY10" i="57"/>
  <c r="AO152" i="69"/>
  <c r="LY8" i="57"/>
  <c r="AO150" i="69"/>
  <c r="MU29" i="57"/>
  <c r="AQ174" i="69"/>
  <c r="MU27" i="57"/>
  <c r="AQ172" i="69"/>
  <c r="MU26" i="57"/>
  <c r="AQ170" i="69"/>
  <c r="MU24" i="57"/>
  <c r="AQ168" i="69"/>
  <c r="MU22" i="57"/>
  <c r="AQ166" i="69"/>
  <c r="MU20" i="57"/>
  <c r="AQ164" i="69"/>
  <c r="MU19" i="57"/>
  <c r="AQ162" i="69"/>
  <c r="MU18" i="57"/>
  <c r="AQ161" i="69"/>
  <c r="MU15" i="57"/>
  <c r="AQ158" i="69"/>
  <c r="MU13" i="57"/>
  <c r="AQ156" i="69"/>
  <c r="MU11" i="57"/>
  <c r="AQ154" i="69"/>
  <c r="MU10" i="57"/>
  <c r="AQ152" i="69"/>
  <c r="MU8" i="57"/>
  <c r="AQ150" i="69"/>
  <c r="LY34" i="56"/>
  <c r="AO142" i="69"/>
  <c r="LY31" i="56"/>
  <c r="AO138" i="69"/>
  <c r="LY27" i="56"/>
  <c r="AO134" i="69"/>
  <c r="LY24" i="56"/>
  <c r="AO131" i="69"/>
  <c r="LY19" i="56"/>
  <c r="AO126" i="69"/>
  <c r="LY15" i="56"/>
  <c r="AO122" i="69"/>
  <c r="LY10" i="56"/>
  <c r="AO117" i="69"/>
  <c r="MU34" i="56"/>
  <c r="AQ142" i="69"/>
  <c r="MU31" i="56"/>
  <c r="AQ138" i="69"/>
  <c r="MU29" i="56"/>
  <c r="AQ136" i="69"/>
  <c r="MU27" i="56"/>
  <c r="AQ134" i="69"/>
  <c r="MU24" i="56"/>
  <c r="AQ131" i="69"/>
  <c r="MU21" i="56"/>
  <c r="AQ128" i="69"/>
  <c r="MU19" i="56"/>
  <c r="AQ126" i="69"/>
  <c r="MU17" i="56"/>
  <c r="AQ124" i="69"/>
  <c r="MU15" i="56"/>
  <c r="AQ122" i="69"/>
  <c r="MU14" i="56"/>
  <c r="AQ121" i="69"/>
  <c r="MU12" i="56"/>
  <c r="AQ119" i="69"/>
  <c r="MU10" i="56"/>
  <c r="AQ117" i="69"/>
  <c r="OB34" i="56"/>
  <c r="AT142" i="69"/>
  <c r="OB44" i="56"/>
  <c r="AT140" i="69"/>
  <c r="OB31" i="56"/>
  <c r="AT138" i="69"/>
  <c r="OB29" i="56"/>
  <c r="AT136" i="69"/>
  <c r="OB27" i="56"/>
  <c r="AT134" i="69"/>
  <c r="OB25" i="56"/>
  <c r="AT132" i="69"/>
  <c r="OB24" i="56"/>
  <c r="AT131" i="69"/>
  <c r="OB21" i="56"/>
  <c r="AT128" i="69"/>
  <c r="OB19" i="56"/>
  <c r="AT126" i="69"/>
  <c r="OB17" i="56"/>
  <c r="AT124" i="69"/>
  <c r="OB15" i="56"/>
  <c r="AT122" i="69"/>
  <c r="OB12" i="56"/>
  <c r="AT119" i="69"/>
  <c r="OB10" i="56"/>
  <c r="AT117" i="69"/>
  <c r="LY44" i="56"/>
  <c r="AO140" i="69"/>
  <c r="LY29" i="56"/>
  <c r="AO136" i="69"/>
  <c r="LY25" i="56"/>
  <c r="AO132" i="69"/>
  <c r="LY21" i="56"/>
  <c r="AO128" i="69"/>
  <c r="LY17" i="56"/>
  <c r="AO124" i="69"/>
  <c r="LY14" i="56"/>
  <c r="AO121" i="69"/>
  <c r="LY12" i="56"/>
  <c r="AO119" i="69"/>
  <c r="MU44" i="56"/>
  <c r="AQ140" i="69"/>
  <c r="MU25" i="56"/>
  <c r="AQ132" i="69"/>
  <c r="LY55" i="56"/>
  <c r="AO143" i="69"/>
  <c r="LY30" i="56"/>
  <c r="AO137" i="69"/>
  <c r="LY26" i="56"/>
  <c r="AO133" i="69"/>
  <c r="LY23" i="56"/>
  <c r="AO130" i="69"/>
  <c r="LY20" i="56"/>
  <c r="AO127" i="69"/>
  <c r="LY13" i="56"/>
  <c r="AO120" i="69"/>
  <c r="LY11" i="56"/>
  <c r="AO118" i="69"/>
  <c r="MU55" i="56"/>
  <c r="AQ143" i="69"/>
  <c r="MU32" i="56"/>
  <c r="AQ139" i="69"/>
  <c r="MU28" i="56"/>
  <c r="AQ135" i="69"/>
  <c r="MU26" i="56"/>
  <c r="AQ133" i="69"/>
  <c r="MU22" i="56"/>
  <c r="AQ129" i="69"/>
  <c r="MU20" i="56"/>
  <c r="AQ127" i="69"/>
  <c r="MU18" i="56"/>
  <c r="AQ125" i="69"/>
  <c r="MU16" i="56"/>
  <c r="AQ123" i="69"/>
  <c r="MU13" i="56"/>
  <c r="AQ120" i="69"/>
  <c r="MU11" i="56"/>
  <c r="AQ118" i="69"/>
  <c r="MU9" i="56"/>
  <c r="AQ116" i="69"/>
  <c r="OB33" i="56"/>
  <c r="AT141" i="69"/>
  <c r="OB32" i="56"/>
  <c r="AT139" i="69"/>
  <c r="OB30" i="56"/>
  <c r="AT137" i="69"/>
  <c r="OB28" i="56"/>
  <c r="AT135" i="69"/>
  <c r="OB26" i="56"/>
  <c r="AT133" i="69"/>
  <c r="LY33" i="56"/>
  <c r="AO141" i="69"/>
  <c r="LY32" i="56"/>
  <c r="AO139" i="69"/>
  <c r="LY28" i="56"/>
  <c r="AO135" i="69"/>
  <c r="LY22" i="56"/>
  <c r="AO129" i="69"/>
  <c r="LY18" i="56"/>
  <c r="AO125" i="69"/>
  <c r="LY16" i="56"/>
  <c r="AO123" i="69"/>
  <c r="LY9" i="56"/>
  <c r="AO116" i="69"/>
  <c r="MU33" i="56"/>
  <c r="AQ141" i="69"/>
  <c r="MU30" i="56"/>
  <c r="AQ137" i="69"/>
  <c r="MU23" i="56"/>
  <c r="AQ130" i="69"/>
  <c r="LY31" i="55"/>
  <c r="AO108" i="69"/>
  <c r="AO97"/>
  <c r="LY16" i="55"/>
  <c r="AO93" i="69"/>
  <c r="LY13" i="55"/>
  <c r="OB28"/>
  <c r="AT105" i="69"/>
  <c r="OB21" i="55"/>
  <c r="AT98" i="69"/>
  <c r="OB14" i="55"/>
  <c r="AT91" i="69"/>
  <c r="MU31" i="55"/>
  <c r="MU22"/>
  <c r="AQ99" i="69"/>
  <c r="MU10" i="55"/>
  <c r="NQ27"/>
  <c r="AS104" i="69"/>
  <c r="NQ22" i="55"/>
  <c r="AS99" i="69"/>
  <c r="NQ16" i="55"/>
  <c r="AS93" i="69"/>
  <c r="NQ11" i="55"/>
  <c r="AS88" i="69"/>
  <c r="LY22" i="55"/>
  <c r="AO99" i="69"/>
  <c r="LY15" i="55"/>
  <c r="AO92" i="69"/>
  <c r="LY11" i="55"/>
  <c r="AO88" i="69"/>
  <c r="OB25" i="55"/>
  <c r="AT102" i="69"/>
  <c r="OB19" i="55"/>
  <c r="AT96" i="69"/>
  <c r="OB12" i="55"/>
  <c r="AT89" i="69"/>
  <c r="MU29" i="55"/>
  <c r="AQ106" i="69"/>
  <c r="MU18" i="55"/>
  <c r="AQ95" i="69"/>
  <c r="MU11" i="55"/>
  <c r="AQ88" i="69"/>
  <c r="NQ26" i="55"/>
  <c r="AS103" i="69"/>
  <c r="NQ20" i="55"/>
  <c r="AS97" i="69"/>
  <c r="NQ15" i="55"/>
  <c r="AS92" i="69"/>
  <c r="LY28" i="55"/>
  <c r="AO105" i="69"/>
  <c r="LY23" i="55"/>
  <c r="AO100" i="69"/>
  <c r="LY19" i="55"/>
  <c r="AO96" i="69"/>
  <c r="AO94"/>
  <c r="OB26" i="55"/>
  <c r="AT103" i="69"/>
  <c r="OB24" i="55"/>
  <c r="AT101" i="69"/>
  <c r="OB16" i="55"/>
  <c r="AT93" i="69"/>
  <c r="OB13" i="55"/>
  <c r="AT90" i="69"/>
  <c r="OB10" i="55"/>
  <c r="AT87" i="69"/>
  <c r="MU30" i="55"/>
  <c r="AQ107" i="69"/>
  <c r="MU28" i="55"/>
  <c r="AQ105" i="69"/>
  <c r="MU23" i="55"/>
  <c r="AQ100" i="69"/>
  <c r="MU19" i="55"/>
  <c r="AQ96" i="69"/>
  <c r="MU14" i="55"/>
  <c r="AQ91" i="69"/>
  <c r="AQ86"/>
  <c r="NQ30" i="55"/>
  <c r="AS107" i="69"/>
  <c r="NQ28" i="55"/>
  <c r="AS105" i="69"/>
  <c r="NQ25" i="55"/>
  <c r="AS102" i="69"/>
  <c r="NQ23" i="55"/>
  <c r="AS100" i="69"/>
  <c r="NQ21" i="55"/>
  <c r="AS98" i="69"/>
  <c r="NQ19" i="55"/>
  <c r="AS96" i="69"/>
  <c r="NQ17" i="55"/>
  <c r="AS94" i="69"/>
  <c r="NQ14" i="55"/>
  <c r="AS91" i="69"/>
  <c r="NQ12" i="55"/>
  <c r="AS89" i="69"/>
  <c r="NQ9" i="55"/>
  <c r="AS86" i="69"/>
  <c r="LY29" i="55"/>
  <c r="AO106" i="69"/>
  <c r="LY24" i="55"/>
  <c r="AO101" i="69"/>
  <c r="LY10" i="55"/>
  <c r="OB30"/>
  <c r="AT107" i="69"/>
  <c r="OB23" i="55"/>
  <c r="AT100" i="69"/>
  <c r="OB17" i="55"/>
  <c r="AT94" i="69"/>
  <c r="OB9" i="55"/>
  <c r="AT86" i="69"/>
  <c r="MU26" i="55"/>
  <c r="AQ103" i="69"/>
  <c r="AQ97"/>
  <c r="MU15" i="55"/>
  <c r="AQ92" i="69"/>
  <c r="MU13" i="55"/>
  <c r="NQ29"/>
  <c r="AS106" i="69"/>
  <c r="NQ24" i="55"/>
  <c r="AS101" i="69"/>
  <c r="NQ18" i="55"/>
  <c r="AS95" i="69"/>
  <c r="NQ13" i="55"/>
  <c r="AS90" i="69"/>
  <c r="LY30" i="55"/>
  <c r="AO107" i="69"/>
  <c r="AO102"/>
  <c r="LY14" i="55"/>
  <c r="AO91" i="69"/>
  <c r="OB31" i="55"/>
  <c r="AT108" i="69"/>
  <c r="OB27" i="55"/>
  <c r="AT104" i="69"/>
  <c r="OB15" i="55"/>
  <c r="AT92" i="69"/>
  <c r="OB11" i="55"/>
  <c r="AT88" i="69"/>
  <c r="M77"/>
  <c r="M78"/>
  <c r="K77"/>
  <c r="K78"/>
  <c r="LY27" i="54"/>
  <c r="AO72" i="69"/>
  <c r="LY21" i="54"/>
  <c r="AO66" i="69"/>
  <c r="LY30" i="54"/>
  <c r="AO76" i="69"/>
  <c r="LY28" i="54"/>
  <c r="AO73" i="69"/>
  <c r="LY24" i="54"/>
  <c r="AO69" i="69"/>
  <c r="LY19" i="54"/>
  <c r="AO64" i="69"/>
  <c r="LY17" i="54"/>
  <c r="AO62" i="69"/>
  <c r="LY14" i="54"/>
  <c r="AO58" i="69"/>
  <c r="LY11" i="54"/>
  <c r="AO54" i="69"/>
  <c r="OB43" i="54"/>
  <c r="AT75" i="69"/>
  <c r="OB25" i="54"/>
  <c r="AT70" i="69"/>
  <c r="OB21" i="54"/>
  <c r="AT66" i="69"/>
  <c r="OB18" i="54"/>
  <c r="AT63" i="69"/>
  <c r="OB42" i="54"/>
  <c r="AT59" i="69"/>
  <c r="OB13" i="54"/>
  <c r="AT56" i="69"/>
  <c r="T21" i="54"/>
  <c r="O66" i="69"/>
  <c r="T29" i="54"/>
  <c r="O74" i="69"/>
  <c r="T26" i="54"/>
  <c r="O71" i="69"/>
  <c r="T22" i="54"/>
  <c r="O67" i="69"/>
  <c r="T19" i="54"/>
  <c r="O64" i="69"/>
  <c r="T16" i="54"/>
  <c r="O61" i="69"/>
  <c r="T14" i="54"/>
  <c r="O58" i="69"/>
  <c r="T12" i="54"/>
  <c r="O55" i="69"/>
  <c r="T9" i="54"/>
  <c r="O52" i="69"/>
  <c r="LY43" i="54"/>
  <c r="AO75" i="69"/>
  <c r="LY23" i="54"/>
  <c r="AO68" i="69"/>
  <c r="LY42" i="54"/>
  <c r="AO59" i="69"/>
  <c r="LY13" i="54"/>
  <c r="AO56" i="69"/>
  <c r="OB29" i="54"/>
  <c r="AT74" i="69"/>
  <c r="OB24" i="54"/>
  <c r="AT69" i="69"/>
  <c r="OB19" i="54"/>
  <c r="AT64" i="69"/>
  <c r="OB16" i="54"/>
  <c r="AT61" i="69"/>
  <c r="OB12" i="54"/>
  <c r="AT55" i="69"/>
  <c r="T43" i="54"/>
  <c r="O75" i="69"/>
  <c r="T23" i="54"/>
  <c r="O68" i="69"/>
  <c r="T42" i="54"/>
  <c r="O59" i="69"/>
  <c r="T10" i="54"/>
  <c r="O53" i="69"/>
  <c r="MU43" i="54"/>
  <c r="AQ75" i="69"/>
  <c r="MU25" i="54"/>
  <c r="AQ70" i="69"/>
  <c r="MU23" i="54"/>
  <c r="MU21"/>
  <c r="AQ66" i="69"/>
  <c r="AQ65"/>
  <c r="MU18" i="54"/>
  <c r="AQ63" i="69"/>
  <c r="MU15" i="54"/>
  <c r="MU42"/>
  <c r="AQ59" i="69"/>
  <c r="MU56" i="54"/>
  <c r="AQ57" i="69"/>
  <c r="MU13" i="54"/>
  <c r="AQ56" i="69"/>
  <c r="MU10" i="54"/>
  <c r="NQ43"/>
  <c r="AS75" i="69"/>
  <c r="NQ27" i="54"/>
  <c r="AS72" i="69"/>
  <c r="NQ25" i="54"/>
  <c r="AS70" i="69"/>
  <c r="NQ23" i="54"/>
  <c r="AS68" i="69"/>
  <c r="NQ21" i="54"/>
  <c r="AS66" i="69"/>
  <c r="NQ20" i="54"/>
  <c r="AS65" i="69"/>
  <c r="NQ18" i="54"/>
  <c r="AS63" i="69"/>
  <c r="NQ15" i="54"/>
  <c r="AS60" i="69"/>
  <c r="NQ42" i="54"/>
  <c r="AS59" i="69"/>
  <c r="NQ56" i="54"/>
  <c r="AS57" i="69"/>
  <c r="NQ13" i="54"/>
  <c r="AS56" i="69"/>
  <c r="NQ10" i="54"/>
  <c r="AS53" i="69"/>
  <c r="LY25" i="54"/>
  <c r="AO70" i="69"/>
  <c r="LY18" i="54"/>
  <c r="AO63" i="69"/>
  <c r="LY15" i="54"/>
  <c r="AO60" i="69"/>
  <c r="LY56" i="54"/>
  <c r="AO57" i="69"/>
  <c r="LY10" i="54"/>
  <c r="AO53" i="69"/>
  <c r="OB30" i="54"/>
  <c r="AT76" i="69"/>
  <c r="OB28" i="54"/>
  <c r="AT73" i="69"/>
  <c r="OB26" i="54"/>
  <c r="AT71" i="69"/>
  <c r="OB22" i="54"/>
  <c r="AT67" i="69"/>
  <c r="OB17" i="54"/>
  <c r="AT62" i="69"/>
  <c r="OB14" i="54"/>
  <c r="AT58" i="69"/>
  <c r="T27" i="54"/>
  <c r="O72" i="69"/>
  <c r="T20" i="54"/>
  <c r="O65" i="69"/>
  <c r="T13" i="54"/>
  <c r="O56" i="69"/>
  <c r="MU27" i="54"/>
  <c r="AQ72" i="69"/>
  <c r="T30" i="54"/>
  <c r="O76" i="69"/>
  <c r="T28" i="54"/>
  <c r="O73" i="69"/>
  <c r="T24" i="54"/>
  <c r="O69" i="69"/>
  <c r="T17" i="54"/>
  <c r="O62" i="69"/>
  <c r="T11" i="54"/>
  <c r="O54" i="69"/>
  <c r="T8" i="54"/>
  <c r="O51" i="69"/>
  <c r="LY20" i="54"/>
  <c r="AO65" i="69"/>
  <c r="LY29" i="54"/>
  <c r="AO74" i="69"/>
  <c r="LY26" i="54"/>
  <c r="AO71" i="69"/>
  <c r="LY22" i="54"/>
  <c r="AO67" i="69"/>
  <c r="LY16" i="54"/>
  <c r="AO61" i="69"/>
  <c r="LY12" i="54"/>
  <c r="AO55" i="69"/>
  <c r="LY9" i="54"/>
  <c r="AO52" i="69"/>
  <c r="OB27" i="54"/>
  <c r="AT72" i="69"/>
  <c r="OB23" i="54"/>
  <c r="AT68" i="69"/>
  <c r="OB20" i="54"/>
  <c r="AT65" i="69"/>
  <c r="OB15" i="54"/>
  <c r="AT60" i="69"/>
  <c r="OB56" i="54"/>
  <c r="AT57" i="69"/>
  <c r="OB10" i="54"/>
  <c r="AT53" i="69"/>
  <c r="T25" i="54"/>
  <c r="O70" i="69"/>
  <c r="T18" i="54"/>
  <c r="O63" i="69"/>
  <c r="T15" i="54"/>
  <c r="O60" i="69"/>
  <c r="T56" i="54"/>
  <c r="O57" i="69"/>
  <c r="MU30" i="54"/>
  <c r="AQ76" i="69"/>
  <c r="MU29" i="54"/>
  <c r="MU26"/>
  <c r="AQ71" i="69"/>
  <c r="MU24" i="54"/>
  <c r="AQ69" i="69"/>
  <c r="MU22" i="54"/>
  <c r="MU17"/>
  <c r="AQ62" i="69"/>
  <c r="MU14" i="54"/>
  <c r="AQ58" i="69"/>
  <c r="AQ54"/>
  <c r="MU9" i="54"/>
  <c r="AQ52" i="69"/>
  <c r="NQ30" i="54"/>
  <c r="AS76" i="69"/>
  <c r="NQ29" i="54"/>
  <c r="AS74" i="69"/>
  <c r="NQ28" i="54"/>
  <c r="AS73" i="69"/>
  <c r="NQ26" i="54"/>
  <c r="AS71" i="69"/>
  <c r="NQ24" i="54"/>
  <c r="AS69" i="69"/>
  <c r="NQ22" i="54"/>
  <c r="AS67" i="69"/>
  <c r="NQ19" i="54"/>
  <c r="AS64" i="69"/>
  <c r="NQ17" i="54"/>
  <c r="AS62" i="69"/>
  <c r="NQ16" i="54"/>
  <c r="AS61" i="69"/>
  <c r="NQ14" i="54"/>
  <c r="AS58" i="69"/>
  <c r="NQ12" i="54"/>
  <c r="AS55" i="69"/>
  <c r="NQ11" i="54"/>
  <c r="AS54" i="69"/>
  <c r="M43"/>
  <c r="M44"/>
  <c r="LY38" i="53"/>
  <c r="AO39" i="69"/>
  <c r="LY5" i="53"/>
  <c r="AO6" i="69"/>
  <c r="LY29" i="53"/>
  <c r="AO30" i="69"/>
  <c r="LY3" i="53"/>
  <c r="AO4" i="69"/>
  <c r="LY19" i="53"/>
  <c r="AO20" i="69"/>
  <c r="LY13" i="53"/>
  <c r="AO14" i="69"/>
  <c r="OB39" i="53"/>
  <c r="AT40" i="69"/>
  <c r="OB35" i="53"/>
  <c r="AT36" i="69"/>
  <c r="OB33" i="53"/>
  <c r="AT34" i="69"/>
  <c r="OB4" i="53"/>
  <c r="AT5" i="69"/>
  <c r="OB24" i="53"/>
  <c r="AT25" i="69"/>
  <c r="OB18" i="53"/>
  <c r="AT19" i="69"/>
  <c r="AS4"/>
  <c r="NF5" i="53"/>
  <c r="AR6" i="69"/>
  <c r="MJ6" i="53"/>
  <c r="AP7" i="69"/>
  <c r="MJ4" i="53"/>
  <c r="AP5" i="69"/>
  <c r="T6" i="53"/>
  <c r="O7" i="69"/>
  <c r="T29" i="53"/>
  <c r="O30" i="69"/>
  <c r="T17" i="53"/>
  <c r="O18" i="69"/>
  <c r="MU40" i="53"/>
  <c r="AQ41" i="69"/>
  <c r="MU34" i="53"/>
  <c r="AQ35" i="69"/>
  <c r="MU29" i="53"/>
  <c r="AQ30" i="69"/>
  <c r="MU23" i="53"/>
  <c r="AQ24" i="69"/>
  <c r="MU13" i="53"/>
  <c r="AQ14" i="69"/>
  <c r="NQ40" i="53"/>
  <c r="AS41" i="69"/>
  <c r="NQ34" i="53"/>
  <c r="AS35" i="69"/>
  <c r="NQ29" i="53"/>
  <c r="AS30" i="69"/>
  <c r="NQ23" i="53"/>
  <c r="AS24" i="69"/>
  <c r="NQ17" i="53"/>
  <c r="AS18" i="69"/>
  <c r="NQ9" i="53"/>
  <c r="AS10" i="69"/>
  <c r="LY37" i="53"/>
  <c r="AO38" i="69"/>
  <c r="LY4" i="53"/>
  <c r="AO5" i="69"/>
  <c r="LY22" i="53"/>
  <c r="AO23" i="69"/>
  <c r="LY18" i="53"/>
  <c r="AO19" i="69"/>
  <c r="LY14" i="53"/>
  <c r="AO15" i="69"/>
  <c r="OB38" i="53"/>
  <c r="AT39" i="69"/>
  <c r="OB6" i="53"/>
  <c r="AT7" i="69"/>
  <c r="OB32" i="53"/>
  <c r="AT33" i="69"/>
  <c r="OB29" i="53"/>
  <c r="AT30" i="69"/>
  <c r="OB26" i="53"/>
  <c r="AT27" i="69"/>
  <c r="OB23" i="53"/>
  <c r="AT24" i="69"/>
  <c r="OB19" i="53"/>
  <c r="AT20" i="69"/>
  <c r="OB15" i="53"/>
  <c r="AT16" i="69"/>
  <c r="AS5"/>
  <c r="NF6" i="53"/>
  <c r="AR7" i="69"/>
  <c r="MU6" i="53"/>
  <c r="AQ7" i="69"/>
  <c r="MJ3" i="53"/>
  <c r="AP4" i="69"/>
  <c r="AL6"/>
  <c r="T4" i="53"/>
  <c r="O5" i="69"/>
  <c r="T34" i="53"/>
  <c r="O35" i="69"/>
  <c r="T31" i="53"/>
  <c r="O32" i="69"/>
  <c r="T23" i="53"/>
  <c r="O24" i="69"/>
  <c r="T15" i="53"/>
  <c r="O16" i="69"/>
  <c r="T11" i="53"/>
  <c r="O12" i="69"/>
  <c r="MU39" i="53"/>
  <c r="AQ40" i="69"/>
  <c r="MU37" i="53"/>
  <c r="AQ38" i="69"/>
  <c r="MU35" i="53"/>
  <c r="AQ36" i="69"/>
  <c r="MU33" i="53"/>
  <c r="AQ34" i="69"/>
  <c r="MU30" i="53"/>
  <c r="AQ31" i="69"/>
  <c r="MU28" i="53"/>
  <c r="AQ29" i="69"/>
  <c r="MU26" i="53"/>
  <c r="AQ27" i="69"/>
  <c r="MU24" i="53"/>
  <c r="AQ25" i="69"/>
  <c r="MU22" i="53"/>
  <c r="AQ23" i="69"/>
  <c r="MU20" i="53"/>
  <c r="AQ21" i="69"/>
  <c r="MU18" i="53"/>
  <c r="AQ19" i="69"/>
  <c r="MU16" i="53"/>
  <c r="AQ17" i="69"/>
  <c r="MU14" i="53"/>
  <c r="AQ15" i="69"/>
  <c r="NQ39" i="53"/>
  <c r="AS40" i="69"/>
  <c r="NQ37" i="53"/>
  <c r="AS38" i="69"/>
  <c r="NQ35" i="53"/>
  <c r="AS36" i="69"/>
  <c r="NQ33" i="53"/>
  <c r="AS34" i="69"/>
  <c r="NQ30" i="53"/>
  <c r="AS31" i="69"/>
  <c r="NQ28" i="53"/>
  <c r="AS29" i="69"/>
  <c r="NQ26" i="53"/>
  <c r="AS27" i="69"/>
  <c r="NQ24" i="53"/>
  <c r="AS25" i="69"/>
  <c r="NQ22" i="53"/>
  <c r="AS23" i="69"/>
  <c r="NQ20" i="53"/>
  <c r="AS21" i="69"/>
  <c r="NQ18" i="53"/>
  <c r="AS19" i="69"/>
  <c r="NQ16" i="53"/>
  <c r="AS17" i="69"/>
  <c r="NQ14" i="53"/>
  <c r="AS15" i="69"/>
  <c r="NQ12" i="53"/>
  <c r="AS13" i="69"/>
  <c r="NQ10" i="53"/>
  <c r="AS11" i="69"/>
  <c r="LY40" i="53"/>
  <c r="AO41" i="69"/>
  <c r="LY6" i="53"/>
  <c r="AO7" i="69"/>
  <c r="LY31" i="53"/>
  <c r="AO32" i="69"/>
  <c r="LY26" i="53"/>
  <c r="AO27" i="69"/>
  <c r="LY23" i="53"/>
  <c r="AO24" i="69"/>
  <c r="LY15" i="53"/>
  <c r="AO16" i="69"/>
  <c r="OB37" i="53"/>
  <c r="AT38" i="69"/>
  <c r="OB34" i="53"/>
  <c r="AT35" i="69"/>
  <c r="OB30" i="53"/>
  <c r="AT31" i="69"/>
  <c r="OB25" i="53"/>
  <c r="AT26" i="69"/>
  <c r="OB20" i="53"/>
  <c r="AT21" i="69"/>
  <c r="OB14" i="53"/>
  <c r="AT15" i="69"/>
  <c r="AS7"/>
  <c r="MU3" i="53"/>
  <c r="AQ4" i="69"/>
  <c r="AL7"/>
  <c r="T40" i="53"/>
  <c r="O41" i="69"/>
  <c r="T32" i="53"/>
  <c r="O33" i="69"/>
  <c r="T21" i="53"/>
  <c r="O22" i="69"/>
  <c r="MU38" i="53"/>
  <c r="AQ39" i="69"/>
  <c r="MU32" i="53"/>
  <c r="AQ33" i="69"/>
  <c r="MU27" i="53"/>
  <c r="AQ28" i="69"/>
  <c r="AQ22"/>
  <c r="MU15" i="53"/>
  <c r="AQ16" i="69"/>
  <c r="NQ36" i="53"/>
  <c r="AS37" i="69"/>
  <c r="NQ31" i="53"/>
  <c r="AS32" i="69"/>
  <c r="NQ27" i="53"/>
  <c r="AS28" i="69"/>
  <c r="NQ21" i="53"/>
  <c r="AS22" i="69"/>
  <c r="NQ15" i="53"/>
  <c r="AS16" i="69"/>
  <c r="NQ11" i="53"/>
  <c r="AS12" i="69"/>
  <c r="LY39" i="53"/>
  <c r="AO40" i="69"/>
  <c r="LY35" i="53"/>
  <c r="AO36" i="69"/>
  <c r="LY34" i="53"/>
  <c r="AO35" i="69"/>
  <c r="LY33" i="53"/>
  <c r="AO34" i="69"/>
  <c r="LY30" i="53"/>
  <c r="AO31" i="69"/>
  <c r="LY27" i="53"/>
  <c r="AO28" i="69"/>
  <c r="LY25" i="53"/>
  <c r="AO26" i="69"/>
  <c r="LY24" i="53"/>
  <c r="AO25" i="69"/>
  <c r="LY20" i="53"/>
  <c r="AO21" i="69"/>
  <c r="LY16" i="53"/>
  <c r="AO17" i="69"/>
  <c r="OB40" i="53"/>
  <c r="AT41" i="69"/>
  <c r="OB36" i="53"/>
  <c r="AT37" i="69"/>
  <c r="OB5" i="53"/>
  <c r="AT6" i="69"/>
  <c r="OB31" i="53"/>
  <c r="AT32" i="69"/>
  <c r="OB28" i="53"/>
  <c r="AT29" i="69"/>
  <c r="OB3" i="53"/>
  <c r="AT4" i="69"/>
  <c r="OB21" i="53"/>
  <c r="AT22" i="69"/>
  <c r="OB17" i="53"/>
  <c r="AT18" i="69"/>
  <c r="OB13" i="53"/>
  <c r="AT14" i="69"/>
  <c r="AS6"/>
  <c r="NF4" i="53"/>
  <c r="AR5" i="69"/>
  <c r="MU4" i="53"/>
  <c r="AQ5" i="69"/>
  <c r="MJ5" i="53"/>
  <c r="AP6" i="69"/>
  <c r="AL4"/>
  <c r="T38" i="53"/>
  <c r="O39" i="69"/>
  <c r="T27" i="53"/>
  <c r="O28" i="69"/>
  <c r="T19" i="53"/>
  <c r="O20" i="69"/>
  <c r="T5" i="53"/>
  <c r="O6" i="69"/>
  <c r="T39" i="53"/>
  <c r="O40" i="69"/>
  <c r="T35" i="53"/>
  <c r="O36" i="69"/>
  <c r="T28" i="53"/>
  <c r="O29" i="69"/>
  <c r="T24" i="53"/>
  <c r="O25" i="69"/>
  <c r="T20" i="53"/>
  <c r="O21" i="69"/>
  <c r="T16" i="53"/>
  <c r="O17" i="69"/>
  <c r="T12" i="53"/>
  <c r="O13" i="69"/>
  <c r="LY36" i="53"/>
  <c r="AO37" i="69"/>
  <c r="LY32" i="53"/>
  <c r="AO33" i="69"/>
  <c r="LY28" i="53"/>
  <c r="AO29" i="69"/>
  <c r="LY21" i="53"/>
  <c r="AO22" i="69"/>
  <c r="LY17" i="53"/>
  <c r="AO18" i="69"/>
  <c r="OB27" i="53"/>
  <c r="AT28" i="69"/>
  <c r="OB22" i="53"/>
  <c r="AT23" i="69"/>
  <c r="OB16" i="53"/>
  <c r="AT17" i="69"/>
  <c r="NF3" i="53"/>
  <c r="AR4" i="69"/>
  <c r="MU5" i="53"/>
  <c r="AQ6" i="69"/>
  <c r="AL5"/>
  <c r="T36" i="53"/>
  <c r="O37" i="69"/>
  <c r="T25" i="53"/>
  <c r="O26" i="69"/>
  <c r="T13" i="53"/>
  <c r="O14" i="69"/>
  <c r="MU36" i="53"/>
  <c r="AQ37" i="69"/>
  <c r="MU31" i="53"/>
  <c r="AQ32" i="69"/>
  <c r="MU25" i="53"/>
  <c r="AQ26" i="69"/>
  <c r="MU19" i="53"/>
  <c r="AQ20" i="69"/>
  <c r="MU17" i="53"/>
  <c r="AQ18" i="69"/>
  <c r="NQ38" i="53"/>
  <c r="AS39" i="69"/>
  <c r="NQ32" i="53"/>
  <c r="AS33" i="69"/>
  <c r="NQ25" i="53"/>
  <c r="AS26" i="69"/>
  <c r="NQ19" i="53"/>
  <c r="AS20" i="69"/>
  <c r="NQ13" i="53"/>
  <c r="AS14" i="69"/>
  <c r="T3" i="53"/>
  <c r="O4" i="69"/>
  <c r="T37" i="53"/>
  <c r="O38" i="69"/>
  <c r="T33" i="53"/>
  <c r="O34" i="69"/>
  <c r="T30" i="53"/>
  <c r="O31" i="69"/>
  <c r="T26" i="53"/>
  <c r="O27" i="69"/>
  <c r="T22" i="53"/>
  <c r="O23" i="69"/>
  <c r="T18" i="53"/>
  <c r="O19" i="69"/>
  <c r="T14" i="53"/>
  <c r="O15" i="69"/>
  <c r="SA31" i="54"/>
  <c r="OH64" i="58"/>
  <c r="OH56" i="53"/>
  <c r="OH57"/>
  <c r="OH32" i="57"/>
  <c r="OG65" i="58"/>
  <c r="OG28"/>
  <c r="OG42" i="53"/>
  <c r="OG57" i="57"/>
  <c r="OM25" i="58"/>
  <c r="KR5" i="53"/>
  <c r="KR6"/>
  <c r="KR4"/>
  <c r="KR3"/>
  <c r="KH32" i="57"/>
  <c r="OM32"/>
  <c r="RY32" s="1"/>
  <c r="KG32"/>
  <c r="GA57"/>
  <c r="FZ57"/>
  <c r="GA32"/>
  <c r="FZ32"/>
  <c r="KH57"/>
  <c r="OM57"/>
  <c r="KG57"/>
  <c r="GA29" i="58"/>
  <c r="FZ29"/>
  <c r="FZ64"/>
  <c r="GA64"/>
  <c r="KH29"/>
  <c r="KG29"/>
  <c r="OM29"/>
  <c r="RY29" s="1"/>
  <c r="KG64"/>
  <c r="OM64"/>
  <c r="RY64" s="1"/>
  <c r="KH64"/>
  <c r="GA41" i="53"/>
  <c r="FZ41"/>
  <c r="OM56"/>
  <c r="KG56"/>
  <c r="KH56"/>
  <c r="KH42"/>
  <c r="OM42"/>
  <c r="RY42" s="1"/>
  <c r="KG42"/>
  <c r="FZ56"/>
  <c r="GA56"/>
  <c r="KH57"/>
  <c r="OM57"/>
  <c r="RY57" s="1"/>
  <c r="KG57"/>
  <c r="GA42"/>
  <c r="FZ42"/>
  <c r="GA57"/>
  <c r="FZ57"/>
  <c r="KH41"/>
  <c r="OM41"/>
  <c r="RY41" s="1"/>
  <c r="KG41"/>
  <c r="GA62" i="58"/>
  <c r="KG62"/>
  <c r="FZ26"/>
  <c r="OM62"/>
  <c r="OM26"/>
  <c r="KG26"/>
  <c r="KG65"/>
  <c r="OM65"/>
  <c r="RY65" s="1"/>
  <c r="KH65"/>
  <c r="GA27"/>
  <c r="FZ27"/>
  <c r="KH28"/>
  <c r="OM28"/>
  <c r="RY28" s="1"/>
  <c r="KG28"/>
  <c r="OG27"/>
  <c r="OH27"/>
  <c r="OH26"/>
  <c r="OG26"/>
  <c r="KH63"/>
  <c r="OM63"/>
  <c r="RY63" s="1"/>
  <c r="KG63"/>
  <c r="FZ65"/>
  <c r="GA65"/>
  <c r="KH27"/>
  <c r="KG27"/>
  <c r="OM27"/>
  <c r="RY27" s="1"/>
  <c r="GA63"/>
  <c r="FZ63"/>
  <c r="GA28"/>
  <c r="FZ28"/>
  <c r="OH62"/>
  <c r="OG62"/>
  <c r="OG25"/>
  <c r="OH25"/>
  <c r="OG31" i="54"/>
  <c r="OH31"/>
  <c r="OG32"/>
  <c r="OH32"/>
  <c r="OM32"/>
  <c r="RY32" s="1"/>
  <c r="NZ11" i="56"/>
  <c r="OA11" s="1"/>
  <c r="NY12"/>
  <c r="NY10"/>
  <c r="NZ55"/>
  <c r="OA55" s="1"/>
  <c r="LL37" i="58"/>
  <c r="LM37" s="1"/>
  <c r="LN37" s="1"/>
  <c r="NZ20" i="55"/>
  <c r="OA20" s="1"/>
  <c r="NY10"/>
  <c r="NO10"/>
  <c r="NP10" s="1"/>
  <c r="NZ9" i="54"/>
  <c r="OA9" s="1"/>
  <c r="NZ11"/>
  <c r="OA11" s="1"/>
  <c r="NO9"/>
  <c r="NP9" s="1"/>
  <c r="NY14" i="53"/>
  <c r="NZ22" i="55"/>
  <c r="OA22" s="1"/>
  <c r="KO4" i="53"/>
  <c r="KO6"/>
  <c r="MU31" i="57"/>
  <c r="NO31" i="55"/>
  <c r="NP31" s="1"/>
  <c r="MU21" i="53"/>
  <c r="NN6"/>
  <c r="NQ6"/>
  <c r="NQ5"/>
  <c r="KG32" i="54"/>
  <c r="KH32"/>
  <c r="FZ32"/>
  <c r="GA32"/>
  <c r="FZ31"/>
  <c r="GA31"/>
  <c r="GA25" i="58"/>
  <c r="KG25"/>
  <c r="KH25"/>
  <c r="LL14"/>
  <c r="LM14" s="1"/>
  <c r="NN33" i="53"/>
  <c r="NN55"/>
  <c r="NN10"/>
  <c r="NN29" i="55"/>
  <c r="NN27"/>
  <c r="NN26"/>
  <c r="NN24"/>
  <c r="NN22"/>
  <c r="NN20"/>
  <c r="NN18"/>
  <c r="NN16"/>
  <c r="NN15"/>
  <c r="NN13"/>
  <c r="NN11"/>
  <c r="NN30"/>
  <c r="NN28"/>
  <c r="NN38"/>
  <c r="NN25"/>
  <c r="NN23"/>
  <c r="NN21"/>
  <c r="NN19"/>
  <c r="NN17"/>
  <c r="NN54"/>
  <c r="NN14"/>
  <c r="NN12"/>
  <c r="NN55"/>
  <c r="NN9"/>
  <c r="NN30" i="54"/>
  <c r="NN29"/>
  <c r="NN28"/>
  <c r="NN26"/>
  <c r="NN24"/>
  <c r="NN22"/>
  <c r="NN39"/>
  <c r="NN19"/>
  <c r="NN17"/>
  <c r="NN16"/>
  <c r="NN40"/>
  <c r="NN14"/>
  <c r="NN54"/>
  <c r="NN12"/>
  <c r="NN11"/>
  <c r="NN43"/>
  <c r="NN55"/>
  <c r="NN27"/>
  <c r="NN25"/>
  <c r="NN23"/>
  <c r="NN21"/>
  <c r="NN20"/>
  <c r="NN18"/>
  <c r="NN38"/>
  <c r="NN15"/>
  <c r="NN42"/>
  <c r="NN56"/>
  <c r="NN13"/>
  <c r="NN37"/>
  <c r="NN10"/>
  <c r="NN41"/>
  <c r="NN39" i="53"/>
  <c r="NN37"/>
  <c r="NN35"/>
  <c r="NN30"/>
  <c r="NN28"/>
  <c r="NN26"/>
  <c r="NN24"/>
  <c r="NN22"/>
  <c r="NN20"/>
  <c r="NN18"/>
  <c r="NN16"/>
  <c r="NN14"/>
  <c r="NN12"/>
  <c r="NN38"/>
  <c r="NN36"/>
  <c r="NN40"/>
  <c r="NN34"/>
  <c r="NN32"/>
  <c r="NN31"/>
  <c r="NN29"/>
  <c r="NN27"/>
  <c r="NN25"/>
  <c r="NN23"/>
  <c r="NN21"/>
  <c r="NN19"/>
  <c r="NN17"/>
  <c r="NN15"/>
  <c r="NN13"/>
  <c r="NN11"/>
  <c r="NN9"/>
  <c r="NY33" i="56"/>
  <c r="NY32"/>
  <c r="NY30"/>
  <c r="NY28"/>
  <c r="NY26"/>
  <c r="NZ41"/>
  <c r="OA41" s="1"/>
  <c r="OB41" s="1"/>
  <c r="NZ23"/>
  <c r="OA23" s="1"/>
  <c r="NZ22"/>
  <c r="OA22" s="1"/>
  <c r="NZ20"/>
  <c r="OA20" s="1"/>
  <c r="NZ18"/>
  <c r="OA18" s="1"/>
  <c r="NZ16"/>
  <c r="OA16" s="1"/>
  <c r="NZ42"/>
  <c r="OA42" s="1"/>
  <c r="OB42" s="1"/>
  <c r="NZ43"/>
  <c r="OA43" s="1"/>
  <c r="OB43" s="1"/>
  <c r="NZ13"/>
  <c r="OA13" s="1"/>
  <c r="NZ9"/>
  <c r="OA9" s="1"/>
  <c r="NY34"/>
  <c r="NY44"/>
  <c r="NY31"/>
  <c r="NY29"/>
  <c r="NY27"/>
  <c r="NY25"/>
  <c r="NY24"/>
  <c r="NY40"/>
  <c r="NY21"/>
  <c r="NY19"/>
  <c r="NY17"/>
  <c r="NY15"/>
  <c r="NY39"/>
  <c r="NZ14"/>
  <c r="OA14" s="1"/>
  <c r="NY31" i="55"/>
  <c r="NZ29"/>
  <c r="OA29" s="1"/>
  <c r="NY27"/>
  <c r="NY26"/>
  <c r="NY24"/>
  <c r="NZ18"/>
  <c r="OA18" s="1"/>
  <c r="NY30" i="54"/>
  <c r="NY29"/>
  <c r="NY28"/>
  <c r="NY26"/>
  <c r="NY24"/>
  <c r="NY22"/>
  <c r="NY39"/>
  <c r="NY19"/>
  <c r="NY17"/>
  <c r="NY16"/>
  <c r="NY40"/>
  <c r="NY14"/>
  <c r="NY54"/>
  <c r="NY12"/>
  <c r="NY16" i="55"/>
  <c r="NY15"/>
  <c r="NY13"/>
  <c r="NY11"/>
  <c r="NY30"/>
  <c r="NY28"/>
  <c r="NY38"/>
  <c r="NY25"/>
  <c r="NY23"/>
  <c r="NY21"/>
  <c r="NY19"/>
  <c r="NY17"/>
  <c r="NY54"/>
  <c r="NY14"/>
  <c r="NY12"/>
  <c r="NY55"/>
  <c r="NY9"/>
  <c r="NY43" i="54"/>
  <c r="NY55"/>
  <c r="NY27"/>
  <c r="NY25"/>
  <c r="NY23"/>
  <c r="NY21"/>
  <c r="NY20"/>
  <c r="NY18"/>
  <c r="NY38"/>
  <c r="NY15"/>
  <c r="NY42"/>
  <c r="NY56"/>
  <c r="NY13"/>
  <c r="NY37"/>
  <c r="NY10"/>
  <c r="NY41"/>
  <c r="KO5" i="53"/>
  <c r="KO3"/>
  <c r="NN5"/>
  <c r="NQ4"/>
  <c r="NN4"/>
  <c r="NQ3"/>
  <c r="NN3"/>
  <c r="NY4"/>
  <c r="NY34"/>
  <c r="NY22"/>
  <c r="NY37"/>
  <c r="NY55"/>
  <c r="NY25"/>
  <c r="NY18"/>
  <c r="NY39"/>
  <c r="NY35"/>
  <c r="NY33"/>
  <c r="NY30"/>
  <c r="NY27"/>
  <c r="NY24"/>
  <c r="NY20"/>
  <c r="NY16"/>
  <c r="NY5"/>
  <c r="NY40"/>
  <c r="NY38"/>
  <c r="NY36"/>
  <c r="NY6"/>
  <c r="NY32"/>
  <c r="NY31"/>
  <c r="NY29"/>
  <c r="NY28"/>
  <c r="NY26"/>
  <c r="NY3"/>
  <c r="NY23"/>
  <c r="NY21"/>
  <c r="NY19"/>
  <c r="NY17"/>
  <c r="NY15"/>
  <c r="NY13"/>
  <c r="LL24" i="58"/>
  <c r="LM24" s="1"/>
  <c r="LL22"/>
  <c r="LM22" s="1"/>
  <c r="LL20"/>
  <c r="LM20" s="1"/>
  <c r="LL38"/>
  <c r="LM38" s="1"/>
  <c r="LN38" s="1"/>
  <c r="LL18"/>
  <c r="LM18" s="1"/>
  <c r="LL16"/>
  <c r="LM16" s="1"/>
  <c r="LL11"/>
  <c r="LM11" s="1"/>
  <c r="LL9"/>
  <c r="LM9" s="1"/>
  <c r="LL60"/>
  <c r="LM60" s="1"/>
  <c r="LN60" s="1"/>
  <c r="LK23"/>
  <c r="LK21"/>
  <c r="LK61"/>
  <c r="LK19"/>
  <c r="LK17"/>
  <c r="LK15"/>
  <c r="LK13"/>
  <c r="LK12"/>
  <c r="LK10"/>
  <c r="LK8"/>
  <c r="LI8" i="57"/>
  <c r="LJ8"/>
  <c r="LL8" s="1"/>
  <c r="LM8" s="1"/>
  <c r="LI9"/>
  <c r="LJ9"/>
  <c r="LL9" s="1"/>
  <c r="LM9" s="1"/>
  <c r="LI10"/>
  <c r="LJ10"/>
  <c r="LK10" s="1"/>
  <c r="LI58"/>
  <c r="LJ58"/>
  <c r="LL58" s="1"/>
  <c r="LM58" s="1"/>
  <c r="LI11"/>
  <c r="LJ11"/>
  <c r="LK11" s="1"/>
  <c r="LI12"/>
  <c r="LJ12"/>
  <c r="LL12" s="1"/>
  <c r="LM12" s="1"/>
  <c r="LI13"/>
  <c r="LJ13"/>
  <c r="LK13" s="1"/>
  <c r="LI14"/>
  <c r="LJ14"/>
  <c r="LL14" s="1"/>
  <c r="LM14" s="1"/>
  <c r="LI15"/>
  <c r="LJ15"/>
  <c r="LK15" s="1"/>
  <c r="LI16"/>
  <c r="LJ16"/>
  <c r="LL16" s="1"/>
  <c r="LM16" s="1"/>
  <c r="LI40"/>
  <c r="LJ40"/>
  <c r="LK40" s="1"/>
  <c r="LI17"/>
  <c r="LJ17"/>
  <c r="LL17" s="1"/>
  <c r="LM17" s="1"/>
  <c r="LI18"/>
  <c r="LJ18"/>
  <c r="LK18" s="1"/>
  <c r="LI39"/>
  <c r="LJ39"/>
  <c r="LL39" s="1"/>
  <c r="LM39" s="1"/>
  <c r="LN39" s="1"/>
  <c r="LI19"/>
  <c r="LJ19"/>
  <c r="LK19" s="1"/>
  <c r="LI43"/>
  <c r="LJ43"/>
  <c r="LL43" s="1"/>
  <c r="LM43" s="1"/>
  <c r="LI20"/>
  <c r="LJ20"/>
  <c r="LK20" s="1"/>
  <c r="LI21"/>
  <c r="LJ21"/>
  <c r="LL21" s="1"/>
  <c r="LM21" s="1"/>
  <c r="LI22"/>
  <c r="LJ22"/>
  <c r="LK22" s="1"/>
  <c r="LI23"/>
  <c r="LJ23"/>
  <c r="LL23" s="1"/>
  <c r="LM23" s="1"/>
  <c r="LI24"/>
  <c r="LJ24"/>
  <c r="LK24" s="1"/>
  <c r="LI25"/>
  <c r="LJ25"/>
  <c r="LL25" s="1"/>
  <c r="LM25" s="1"/>
  <c r="LI26"/>
  <c r="LJ26"/>
  <c r="LK26" s="1"/>
  <c r="LI59"/>
  <c r="LJ59"/>
  <c r="LL59" s="1"/>
  <c r="LM59" s="1"/>
  <c r="LI27"/>
  <c r="LJ27"/>
  <c r="LK27" s="1"/>
  <c r="LI28"/>
  <c r="LJ28"/>
  <c r="LL28" s="1"/>
  <c r="LM28" s="1"/>
  <c r="LI41"/>
  <c r="LJ41"/>
  <c r="LK41" s="1"/>
  <c r="LI42"/>
  <c r="LJ42"/>
  <c r="LL42" s="1"/>
  <c r="LM42" s="1"/>
  <c r="LN42" s="1"/>
  <c r="LI29"/>
  <c r="LJ29"/>
  <c r="LK29" s="1"/>
  <c r="LL30"/>
  <c r="LM30" s="1"/>
  <c r="LI38"/>
  <c r="LJ38"/>
  <c r="LK38" s="1"/>
  <c r="LI31"/>
  <c r="LJ31"/>
  <c r="LL31" s="1"/>
  <c r="LM31" s="1"/>
  <c r="LI9" i="56"/>
  <c r="LJ9"/>
  <c r="LL9" s="1"/>
  <c r="LM9" s="1"/>
  <c r="LI10"/>
  <c r="LJ10"/>
  <c r="LL10" s="1"/>
  <c r="LM10" s="1"/>
  <c r="LI11"/>
  <c r="LJ11"/>
  <c r="LK11" s="1"/>
  <c r="LI12"/>
  <c r="LJ12"/>
  <c r="LL12" s="1"/>
  <c r="LM12" s="1"/>
  <c r="LI13"/>
  <c r="LJ13"/>
  <c r="LL13" s="1"/>
  <c r="LM13" s="1"/>
  <c r="LI14"/>
  <c r="LJ14"/>
  <c r="LK14" s="1"/>
  <c r="LI43"/>
  <c r="LJ43"/>
  <c r="LL43" s="1"/>
  <c r="LM43" s="1"/>
  <c r="LN43" s="1"/>
  <c r="LI39"/>
  <c r="LJ39"/>
  <c r="LL39" s="1"/>
  <c r="LM39" s="1"/>
  <c r="LN39" s="1"/>
  <c r="LI42"/>
  <c r="LJ42"/>
  <c r="LL42" s="1"/>
  <c r="LM42" s="1"/>
  <c r="LN42" s="1"/>
  <c r="LI15"/>
  <c r="LJ15"/>
  <c r="LL15" s="1"/>
  <c r="LM15" s="1"/>
  <c r="LI16"/>
  <c r="LJ16"/>
  <c r="LL16" s="1"/>
  <c r="LM16" s="1"/>
  <c r="LI17"/>
  <c r="LJ17"/>
  <c r="LL17" s="1"/>
  <c r="LM17" s="1"/>
  <c r="LI18"/>
  <c r="LJ18"/>
  <c r="LK18" s="1"/>
  <c r="LI19"/>
  <c r="LJ19"/>
  <c r="LK19" s="1"/>
  <c r="LI20"/>
  <c r="LJ20"/>
  <c r="LK20" s="1"/>
  <c r="LI21"/>
  <c r="LJ21"/>
  <c r="LL21" s="1"/>
  <c r="LM21" s="1"/>
  <c r="LI22"/>
  <c r="LJ22"/>
  <c r="LL22" s="1"/>
  <c r="LM22" s="1"/>
  <c r="LI40"/>
  <c r="LJ40"/>
  <c r="LL40" s="1"/>
  <c r="LM40" s="1"/>
  <c r="LN40" s="1"/>
  <c r="LI23"/>
  <c r="LJ23"/>
  <c r="LK23" s="1"/>
  <c r="LI24"/>
  <c r="LJ24"/>
  <c r="LK24" s="1"/>
  <c r="LI41"/>
  <c r="LJ41"/>
  <c r="LK41" s="1"/>
  <c r="LI25"/>
  <c r="LJ25"/>
  <c r="LL25" s="1"/>
  <c r="LM25" s="1"/>
  <c r="LI26"/>
  <c r="LJ26"/>
  <c r="LK26" s="1"/>
  <c r="LI27"/>
  <c r="LJ27"/>
  <c r="LL27" s="1"/>
  <c r="LM27" s="1"/>
  <c r="LI28"/>
  <c r="LJ28"/>
  <c r="LK28" s="1"/>
  <c r="LI29"/>
  <c r="LJ29"/>
  <c r="LL29" s="1"/>
  <c r="LM29" s="1"/>
  <c r="LI30"/>
  <c r="LJ30"/>
  <c r="LK30" s="1"/>
  <c r="LI31"/>
  <c r="LJ31"/>
  <c r="LK31" s="1"/>
  <c r="LI32"/>
  <c r="LJ32"/>
  <c r="LL32" s="1"/>
  <c r="LM32" s="1"/>
  <c r="LI44"/>
  <c r="LJ44"/>
  <c r="LL44" s="1"/>
  <c r="LM44" s="1"/>
  <c r="LI33"/>
  <c r="LJ33"/>
  <c r="LL33" s="1"/>
  <c r="LM33" s="1"/>
  <c r="LI34"/>
  <c r="LJ34"/>
  <c r="LK34" s="1"/>
  <c r="LI55"/>
  <c r="LJ55"/>
  <c r="LL55" s="1"/>
  <c r="LM55" s="1"/>
  <c r="LI9" i="55"/>
  <c r="LJ9"/>
  <c r="LL9" s="1"/>
  <c r="LM9" s="1"/>
  <c r="LI10"/>
  <c r="LJ10"/>
  <c r="LL10" s="1"/>
  <c r="LM10" s="1"/>
  <c r="LI55"/>
  <c r="LJ55"/>
  <c r="LK55" s="1"/>
  <c r="LI11"/>
  <c r="LJ11"/>
  <c r="LL11" s="1"/>
  <c r="LM11" s="1"/>
  <c r="LI12"/>
  <c r="LJ12"/>
  <c r="LK12" s="1"/>
  <c r="LI13"/>
  <c r="LJ13"/>
  <c r="LL13" s="1"/>
  <c r="LM13" s="1"/>
  <c r="LI14"/>
  <c r="LJ14"/>
  <c r="LK14" s="1"/>
  <c r="LI15"/>
  <c r="LJ15"/>
  <c r="LL15" s="1"/>
  <c r="LM15" s="1"/>
  <c r="LI54"/>
  <c r="LJ54"/>
  <c r="LK54" s="1"/>
  <c r="LI16"/>
  <c r="LJ16"/>
  <c r="LL16" s="1"/>
  <c r="LM16" s="1"/>
  <c r="LI17"/>
  <c r="LJ17"/>
  <c r="LK17" s="1"/>
  <c r="LI18"/>
  <c r="LJ18"/>
  <c r="LL18" s="1"/>
  <c r="LM18" s="1"/>
  <c r="LI19"/>
  <c r="LJ19"/>
  <c r="LK19" s="1"/>
  <c r="LI20"/>
  <c r="LJ20"/>
  <c r="LL20" s="1"/>
  <c r="LM20" s="1"/>
  <c r="LI21"/>
  <c r="LJ21"/>
  <c r="LK21" s="1"/>
  <c r="LI22"/>
  <c r="LJ22"/>
  <c r="LL22" s="1"/>
  <c r="LM22" s="1"/>
  <c r="LI23"/>
  <c r="LJ23"/>
  <c r="LK23" s="1"/>
  <c r="LI24"/>
  <c r="LJ24"/>
  <c r="LL24" s="1"/>
  <c r="LM24" s="1"/>
  <c r="LI25"/>
  <c r="LJ25"/>
  <c r="LK25" s="1"/>
  <c r="LI26"/>
  <c r="LJ26"/>
  <c r="LL26" s="1"/>
  <c r="LM26" s="1"/>
  <c r="LI38"/>
  <c r="LJ38"/>
  <c r="LK38" s="1"/>
  <c r="LI27"/>
  <c r="LJ27"/>
  <c r="LL27" s="1"/>
  <c r="LM27" s="1"/>
  <c r="LI28"/>
  <c r="LJ28"/>
  <c r="LK28" s="1"/>
  <c r="LI29"/>
  <c r="LJ29"/>
  <c r="LL29" s="1"/>
  <c r="LM29" s="1"/>
  <c r="LI30"/>
  <c r="LJ30"/>
  <c r="LK30" s="1"/>
  <c r="LI31"/>
  <c r="LJ31"/>
  <c r="LL31" s="1"/>
  <c r="LM31" s="1"/>
  <c r="LI11" i="54"/>
  <c r="LJ11"/>
  <c r="LK11" s="1"/>
  <c r="LI37"/>
  <c r="LJ37"/>
  <c r="LL37" s="1"/>
  <c r="LM37" s="1"/>
  <c r="LN37" s="1"/>
  <c r="LI12"/>
  <c r="LJ12"/>
  <c r="LK12" s="1"/>
  <c r="LI13"/>
  <c r="LJ13"/>
  <c r="LL13" s="1"/>
  <c r="LM13" s="1"/>
  <c r="LI54"/>
  <c r="LJ54"/>
  <c r="LK54" s="1"/>
  <c r="LI56"/>
  <c r="LJ56"/>
  <c r="LL56" s="1"/>
  <c r="LM56" s="1"/>
  <c r="LI14"/>
  <c r="LJ14"/>
  <c r="LK14" s="1"/>
  <c r="LI42"/>
  <c r="LJ42"/>
  <c r="LL42" s="1"/>
  <c r="LM42" s="1"/>
  <c r="LI40"/>
  <c r="LJ40"/>
  <c r="LK40" s="1"/>
  <c r="LI15"/>
  <c r="LJ15"/>
  <c r="LL15" s="1"/>
  <c r="LM15" s="1"/>
  <c r="LI16"/>
  <c r="LJ16"/>
  <c r="LK16" s="1"/>
  <c r="LI38"/>
  <c r="LJ38"/>
  <c r="LL38" s="1"/>
  <c r="LM38" s="1"/>
  <c r="LN38" s="1"/>
  <c r="LI17"/>
  <c r="LJ17"/>
  <c r="LK17" s="1"/>
  <c r="LI18"/>
  <c r="LJ18"/>
  <c r="LL18" s="1"/>
  <c r="LM18" s="1"/>
  <c r="LI19"/>
  <c r="LJ19"/>
  <c r="LK19" s="1"/>
  <c r="LI20"/>
  <c r="LJ20"/>
  <c r="LL20" s="1"/>
  <c r="LM20" s="1"/>
  <c r="LI39"/>
  <c r="LJ39"/>
  <c r="LK39" s="1"/>
  <c r="LI21"/>
  <c r="LJ21"/>
  <c r="LL21" s="1"/>
  <c r="LM21" s="1"/>
  <c r="LI22"/>
  <c r="LJ22"/>
  <c r="LK22" s="1"/>
  <c r="LI23"/>
  <c r="LJ23"/>
  <c r="LL23" s="1"/>
  <c r="LM23" s="1"/>
  <c r="LI24"/>
  <c r="LJ24"/>
  <c r="LK24" s="1"/>
  <c r="LI25"/>
  <c r="LJ25"/>
  <c r="LL25" s="1"/>
  <c r="LM25" s="1"/>
  <c r="LI26"/>
  <c r="LJ26"/>
  <c r="LK26" s="1"/>
  <c r="LI27"/>
  <c r="LJ27"/>
  <c r="LL27" s="1"/>
  <c r="LM27" s="1"/>
  <c r="LI28"/>
  <c r="LJ28"/>
  <c r="LK28" s="1"/>
  <c r="LI55"/>
  <c r="LJ55"/>
  <c r="LL55" s="1"/>
  <c r="LM55" s="1"/>
  <c r="LN55" s="1"/>
  <c r="LI29"/>
  <c r="LJ29"/>
  <c r="LK29" s="1"/>
  <c r="LI43"/>
  <c r="LJ43"/>
  <c r="LL43" s="1"/>
  <c r="LM43" s="1"/>
  <c r="LI30"/>
  <c r="LJ30"/>
  <c r="LK30" s="1"/>
  <c r="LI41"/>
  <c r="LJ41"/>
  <c r="LL41" s="1"/>
  <c r="LM41" s="1"/>
  <c r="LN41" s="1"/>
  <c r="LI9"/>
  <c r="LJ9"/>
  <c r="LK9" s="1"/>
  <c r="LI10"/>
  <c r="LJ10"/>
  <c r="LL10" s="1"/>
  <c r="LM10" s="1"/>
  <c r="AQ197" i="69" l="1"/>
  <c r="MU12" i="58"/>
  <c r="AQ193" i="69"/>
  <c r="AQ192"/>
  <c r="AO187"/>
  <c r="AO186"/>
  <c r="MU24" i="58"/>
  <c r="AQ186" i="69"/>
  <c r="AQ195"/>
  <c r="MU11" i="58"/>
  <c r="LY25" i="55"/>
  <c r="AQ90" i="69"/>
  <c r="MU20" i="55"/>
  <c r="AO87" i="69"/>
  <c r="MU9" i="55"/>
  <c r="AO86" i="69"/>
  <c r="LY17" i="55"/>
  <c r="AQ87" i="69"/>
  <c r="AQ108"/>
  <c r="AO90"/>
  <c r="LY20" i="55"/>
  <c r="LY12"/>
  <c r="AO98" i="69"/>
  <c r="AO95"/>
  <c r="MU12" i="55"/>
  <c r="AQ94" i="69"/>
  <c r="MU21" i="55"/>
  <c r="AQ102" i="69"/>
  <c r="MU24" i="55"/>
  <c r="LY27"/>
  <c r="AQ93" i="69"/>
  <c r="MU27" i="55"/>
  <c r="LY26"/>
  <c r="AQ55" i="69"/>
  <c r="MU16" i="54"/>
  <c r="AQ64" i="69"/>
  <c r="KH31" i="54"/>
  <c r="ON31"/>
  <c r="MU11"/>
  <c r="AQ60" i="69"/>
  <c r="MU20" i="54"/>
  <c r="KG31"/>
  <c r="AQ73" i="69"/>
  <c r="OO31" i="54"/>
  <c r="RZ31"/>
  <c r="L78" i="69"/>
  <c r="LN18" i="58"/>
  <c r="AN194" i="69"/>
  <c r="LN24" i="58"/>
  <c r="AN201" i="69"/>
  <c r="L204"/>
  <c r="SA27" i="58"/>
  <c r="RZ27"/>
  <c r="LN11"/>
  <c r="AN187" i="69"/>
  <c r="LN14" i="58"/>
  <c r="AN190" i="69"/>
  <c r="L206"/>
  <c r="RZ63" i="58"/>
  <c r="SA63"/>
  <c r="L210" i="69"/>
  <c r="RZ65" i="58"/>
  <c r="SA65"/>
  <c r="ON62"/>
  <c r="RY62"/>
  <c r="ON25"/>
  <c r="RY25"/>
  <c r="LN16"/>
  <c r="AN192" i="69"/>
  <c r="LN22" i="58"/>
  <c r="AN199" i="69"/>
  <c r="L208"/>
  <c r="SA64" i="58"/>
  <c r="RZ64"/>
  <c r="LN20"/>
  <c r="AN197" i="69"/>
  <c r="LN9" i="58"/>
  <c r="AN185" i="69"/>
  <c r="L207"/>
  <c r="RZ28" i="58"/>
  <c r="SA28"/>
  <c r="OO26"/>
  <c r="RY26"/>
  <c r="L209" i="69"/>
  <c r="RZ29" i="58"/>
  <c r="SA29"/>
  <c r="LN8" i="57"/>
  <c r="AN150" i="69"/>
  <c r="L177"/>
  <c r="SA32" i="57"/>
  <c r="RZ32"/>
  <c r="LN31"/>
  <c r="AN176" i="69"/>
  <c r="AN175"/>
  <c r="LN28" i="57"/>
  <c r="AN173" i="69"/>
  <c r="LN59" i="57"/>
  <c r="AN171" i="69"/>
  <c r="LN25" i="57"/>
  <c r="AN169" i="69"/>
  <c r="LN23" i="57"/>
  <c r="AN167" i="69"/>
  <c r="LN21" i="57"/>
  <c r="AN165" i="69"/>
  <c r="LN43" i="57"/>
  <c r="AN163" i="69"/>
  <c r="LN17" i="57"/>
  <c r="AN160" i="69"/>
  <c r="LN16" i="57"/>
  <c r="AN159" i="69"/>
  <c r="LN14" i="57"/>
  <c r="AN157" i="69"/>
  <c r="LN12" i="57"/>
  <c r="AN155" i="69"/>
  <c r="LN58" i="57"/>
  <c r="AN153" i="69"/>
  <c r="LN9" i="57"/>
  <c r="AN151" i="69"/>
  <c r="LN44" i="56"/>
  <c r="AN140" i="69"/>
  <c r="LN29" i="56"/>
  <c r="AN136" i="69"/>
  <c r="LN17" i="56"/>
  <c r="AN124" i="69"/>
  <c r="LN15" i="56"/>
  <c r="AN122" i="69"/>
  <c r="LN12" i="56"/>
  <c r="AN119" i="69"/>
  <c r="LN10" i="56"/>
  <c r="AN117" i="69"/>
  <c r="OB9" i="56"/>
  <c r="AT116" i="69"/>
  <c r="OB16" i="56"/>
  <c r="AT123" i="69"/>
  <c r="OB23" i="56"/>
  <c r="AT130" i="69"/>
  <c r="LN27" i="56"/>
  <c r="AN134" i="69"/>
  <c r="LN25" i="56"/>
  <c r="AN132" i="69"/>
  <c r="LN21" i="56"/>
  <c r="AN128" i="69"/>
  <c r="OB22" i="56"/>
  <c r="AT129" i="69"/>
  <c r="LN32" i="56"/>
  <c r="AN139" i="69"/>
  <c r="LN16" i="56"/>
  <c r="AN123" i="69"/>
  <c r="LN13" i="56"/>
  <c r="AN120" i="69"/>
  <c r="LN9" i="56"/>
  <c r="AN116" i="69"/>
  <c r="OB14" i="56"/>
  <c r="AT121" i="69"/>
  <c r="OB20" i="56"/>
  <c r="AT127" i="69"/>
  <c r="OB55" i="56"/>
  <c r="AT143" i="69"/>
  <c r="LN55" i="56"/>
  <c r="AN143" i="69"/>
  <c r="LN33" i="56"/>
  <c r="AN141" i="69"/>
  <c r="LN22" i="56"/>
  <c r="AN129" i="69"/>
  <c r="OB13" i="56"/>
  <c r="AT120" i="69"/>
  <c r="OB18" i="56"/>
  <c r="AT125" i="69"/>
  <c r="OB11" i="56"/>
  <c r="AT118" i="69"/>
  <c r="LN29" i="55"/>
  <c r="AN106" i="69"/>
  <c r="LN26" i="55"/>
  <c r="AN103" i="69"/>
  <c r="LN22" i="55"/>
  <c r="AN99" i="69"/>
  <c r="LN18" i="55"/>
  <c r="AN95" i="69"/>
  <c r="LN15" i="55"/>
  <c r="AN92" i="69"/>
  <c r="LN13" i="55"/>
  <c r="AN90" i="69"/>
  <c r="LN11" i="55"/>
  <c r="AN88" i="69"/>
  <c r="LN10" i="55"/>
  <c r="AN87" i="69"/>
  <c r="NQ10" i="55"/>
  <c r="AS87" i="69"/>
  <c r="LN31" i="55"/>
  <c r="AN108" i="69"/>
  <c r="LN27" i="55"/>
  <c r="AN104" i="69"/>
  <c r="LN24" i="55"/>
  <c r="AN101" i="69"/>
  <c r="LN20" i="55"/>
  <c r="AN97" i="69"/>
  <c r="LN16" i="55"/>
  <c r="AN93" i="69"/>
  <c r="LN9" i="55"/>
  <c r="AN86" i="69"/>
  <c r="OB18" i="55"/>
  <c r="AT95" i="69"/>
  <c r="OB29" i="55"/>
  <c r="AT106" i="69"/>
  <c r="AS108"/>
  <c r="OB22" i="55"/>
  <c r="AT99" i="69"/>
  <c r="OB20" i="55"/>
  <c r="AT97" i="69"/>
  <c r="LN10" i="54"/>
  <c r="AN53" i="69"/>
  <c r="LN27" i="54"/>
  <c r="AN72" i="69"/>
  <c r="LN23" i="54"/>
  <c r="AN68" i="69"/>
  <c r="LN20" i="54"/>
  <c r="AN65" i="69"/>
  <c r="LN15" i="54"/>
  <c r="AN60" i="69"/>
  <c r="LN56" i="54"/>
  <c r="AN57" i="69"/>
  <c r="OB9" i="54"/>
  <c r="AT52" i="69"/>
  <c r="OB11" i="54"/>
  <c r="AT54" i="69"/>
  <c r="NQ9" i="54"/>
  <c r="AS52" i="69"/>
  <c r="LN43" i="54"/>
  <c r="AN75" i="69"/>
  <c r="LN25" i="54"/>
  <c r="AN70" i="69"/>
  <c r="LN21" i="54"/>
  <c r="AN66" i="69"/>
  <c r="LN18" i="54"/>
  <c r="AN63" i="69"/>
  <c r="LN42" i="54"/>
  <c r="AN59" i="69"/>
  <c r="LN13" i="54"/>
  <c r="AN56" i="69"/>
  <c r="L43"/>
  <c r="SA41" i="53"/>
  <c r="RZ41"/>
  <c r="L44" i="69"/>
  <c r="SA42" i="53"/>
  <c r="RZ42"/>
  <c r="L42" i="69"/>
  <c r="RZ57" i="53"/>
  <c r="SA57"/>
  <c r="SA32" i="54"/>
  <c r="RZ32"/>
  <c r="OO25" i="58"/>
  <c r="ON57" i="57"/>
  <c r="OO57"/>
  <c r="OO32"/>
  <c r="ON32"/>
  <c r="OO29" i="58"/>
  <c r="ON29"/>
  <c r="ON64"/>
  <c r="OO64"/>
  <c r="ON42" i="53"/>
  <c r="OO42"/>
  <c r="ON41"/>
  <c r="OO41"/>
  <c r="ON56"/>
  <c r="OO56"/>
  <c r="ON57"/>
  <c r="OO57"/>
  <c r="OO62" i="58"/>
  <c r="ON26"/>
  <c r="OO28"/>
  <c r="ON28"/>
  <c r="OO63"/>
  <c r="ON63"/>
  <c r="OO27"/>
  <c r="ON27"/>
  <c r="OO65"/>
  <c r="ON65"/>
  <c r="OO32" i="54"/>
  <c r="ON32"/>
  <c r="LK42" i="56"/>
  <c r="LL14"/>
  <c r="LM14" s="1"/>
  <c r="LL24"/>
  <c r="LM24" s="1"/>
  <c r="LL23"/>
  <c r="LM23" s="1"/>
  <c r="LL19"/>
  <c r="LM19" s="1"/>
  <c r="LL34"/>
  <c r="LM34" s="1"/>
  <c r="LL30"/>
  <c r="LM30" s="1"/>
  <c r="LK29"/>
  <c r="LK22"/>
  <c r="LK21"/>
  <c r="LL18"/>
  <c r="LM18" s="1"/>
  <c r="LN30" i="57"/>
  <c r="NQ31" i="55"/>
  <c r="LK30" i="57"/>
  <c r="LK12"/>
  <c r="LL38"/>
  <c r="LM38" s="1"/>
  <c r="LK42"/>
  <c r="LL27"/>
  <c r="LM27" s="1"/>
  <c r="LK59"/>
  <c r="LK25"/>
  <c r="LL24"/>
  <c r="LM24" s="1"/>
  <c r="LK21"/>
  <c r="LK43"/>
  <c r="LL18"/>
  <c r="LM18" s="1"/>
  <c r="LK17"/>
  <c r="LK16"/>
  <c r="LK14"/>
  <c r="LL13"/>
  <c r="LM13" s="1"/>
  <c r="LK58"/>
  <c r="LL10"/>
  <c r="LM10" s="1"/>
  <c r="LK9"/>
  <c r="LL41"/>
  <c r="LM41" s="1"/>
  <c r="LN41" s="1"/>
  <c r="LL29"/>
  <c r="LM29" s="1"/>
  <c r="LK33" i="56"/>
  <c r="LK32"/>
  <c r="LL31"/>
  <c r="LM31" s="1"/>
  <c r="LL28"/>
  <c r="LM28" s="1"/>
  <c r="LK27"/>
  <c r="LL26"/>
  <c r="LM26" s="1"/>
  <c r="LK40"/>
  <c r="LL20"/>
  <c r="LM20" s="1"/>
  <c r="LK17"/>
  <c r="LK13"/>
  <c r="LK10"/>
  <c r="LK55"/>
  <c r="LK31" i="57"/>
  <c r="LK28"/>
  <c r="LL26"/>
  <c r="LM26" s="1"/>
  <c r="LK23"/>
  <c r="LL22"/>
  <c r="LM22" s="1"/>
  <c r="LL20"/>
  <c r="LM20" s="1"/>
  <c r="LL19"/>
  <c r="LM19" s="1"/>
  <c r="LK39"/>
  <c r="LL40"/>
  <c r="LM40" s="1"/>
  <c r="LN40" s="1"/>
  <c r="LL15"/>
  <c r="LM15" s="1"/>
  <c r="LL11"/>
  <c r="LM11" s="1"/>
  <c r="LK8"/>
  <c r="LK44" i="56"/>
  <c r="LK25"/>
  <c r="LL41"/>
  <c r="LM41" s="1"/>
  <c r="LN41" s="1"/>
  <c r="LK16"/>
  <c r="LK15"/>
  <c r="LK39"/>
  <c r="LK43"/>
  <c r="LK12"/>
  <c r="LL11"/>
  <c r="LM11" s="1"/>
  <c r="LK9"/>
  <c r="LK31" i="55"/>
  <c r="LL30"/>
  <c r="LM30" s="1"/>
  <c r="LK29"/>
  <c r="LL28"/>
  <c r="LM28" s="1"/>
  <c r="LK27"/>
  <c r="LL38"/>
  <c r="LM38" s="1"/>
  <c r="LN38" s="1"/>
  <c r="LK26"/>
  <c r="LL25"/>
  <c r="LM25" s="1"/>
  <c r="LK24"/>
  <c r="LL23"/>
  <c r="LM23" s="1"/>
  <c r="LK22"/>
  <c r="LL21"/>
  <c r="LM21" s="1"/>
  <c r="LK20"/>
  <c r="LL19"/>
  <c r="LM19" s="1"/>
  <c r="LK18"/>
  <c r="LL17"/>
  <c r="LM17" s="1"/>
  <c r="LK16"/>
  <c r="LL54"/>
  <c r="LM54" s="1"/>
  <c r="LN54" s="1"/>
  <c r="LK15"/>
  <c r="LL14"/>
  <c r="LM14" s="1"/>
  <c r="LK13"/>
  <c r="LL12"/>
  <c r="LM12" s="1"/>
  <c r="LK11"/>
  <c r="LL55"/>
  <c r="LM55" s="1"/>
  <c r="LN55" s="1"/>
  <c r="LK10"/>
  <c r="LK9"/>
  <c r="LL30" i="54"/>
  <c r="LM30" s="1"/>
  <c r="LL29"/>
  <c r="LM29" s="1"/>
  <c r="LL28"/>
  <c r="LM28" s="1"/>
  <c r="LL26"/>
  <c r="LM26" s="1"/>
  <c r="LL24"/>
  <c r="LM24" s="1"/>
  <c r="LL22"/>
  <c r="LM22" s="1"/>
  <c r="LL39"/>
  <c r="LM39" s="1"/>
  <c r="LN39" s="1"/>
  <c r="LL19"/>
  <c r="LM19" s="1"/>
  <c r="LL17"/>
  <c r="LM17" s="1"/>
  <c r="LL16"/>
  <c r="LM16" s="1"/>
  <c r="LL40"/>
  <c r="LM40" s="1"/>
  <c r="LN40" s="1"/>
  <c r="LL14"/>
  <c r="LM14" s="1"/>
  <c r="LL54"/>
  <c r="LM54" s="1"/>
  <c r="LN54" s="1"/>
  <c r="LL12"/>
  <c r="LM12" s="1"/>
  <c r="LL11"/>
  <c r="LM11" s="1"/>
  <c r="LL9"/>
  <c r="LM9" s="1"/>
  <c r="LK43"/>
  <c r="LK55"/>
  <c r="LK27"/>
  <c r="LK25"/>
  <c r="LK23"/>
  <c r="LK21"/>
  <c r="LK20"/>
  <c r="LK18"/>
  <c r="LK38"/>
  <c r="LK15"/>
  <c r="LK42"/>
  <c r="LK56"/>
  <c r="LK13"/>
  <c r="LK37"/>
  <c r="LK10"/>
  <c r="LK41"/>
  <c r="L203" i="69" l="1"/>
  <c r="RZ26" i="58"/>
  <c r="SA26"/>
  <c r="L202" i="69"/>
  <c r="RZ25" i="58"/>
  <c r="SA25"/>
  <c r="L205" i="69"/>
  <c r="RZ62" i="58"/>
  <c r="SA62"/>
  <c r="LN11" i="57"/>
  <c r="AN154" i="69"/>
  <c r="LN19" i="57"/>
  <c r="AN162" i="69"/>
  <c r="LN26" i="57"/>
  <c r="AN170" i="69"/>
  <c r="LN13" i="57"/>
  <c r="AN156" i="69"/>
  <c r="LN18" i="57"/>
  <c r="AN161" i="69"/>
  <c r="LN29" i="57"/>
  <c r="AN174" i="69"/>
  <c r="LN24" i="57"/>
  <c r="AN168" i="69"/>
  <c r="LN22" i="57"/>
  <c r="AN166" i="69"/>
  <c r="LN10" i="57"/>
  <c r="AN152" i="69"/>
  <c r="LN27" i="57"/>
  <c r="AN172" i="69"/>
  <c r="LN15" i="57"/>
  <c r="AN158" i="69"/>
  <c r="LN20" i="57"/>
  <c r="AN164" i="69"/>
  <c r="LN11" i="56"/>
  <c r="AN118" i="69"/>
  <c r="LN26" i="56"/>
  <c r="AN133" i="69"/>
  <c r="LN18" i="56"/>
  <c r="AN125" i="69"/>
  <c r="LN30" i="56"/>
  <c r="AN137" i="69"/>
  <c r="LN24" i="56"/>
  <c r="AN131" i="69"/>
  <c r="LN31" i="56"/>
  <c r="AN138" i="69"/>
  <c r="LN23" i="56"/>
  <c r="AN130" i="69"/>
  <c r="LN20" i="56"/>
  <c r="AN127" i="69"/>
  <c r="LN28" i="56"/>
  <c r="AN135" i="69"/>
  <c r="LN19" i="56"/>
  <c r="AN126" i="69"/>
  <c r="LN34" i="56"/>
  <c r="AN142" i="69"/>
  <c r="LN14" i="56"/>
  <c r="AN121" i="69"/>
  <c r="LN12" i="55"/>
  <c r="AN89" i="69"/>
  <c r="LN19" i="55"/>
  <c r="AN96" i="69"/>
  <c r="LN23" i="55"/>
  <c r="AN100" i="69"/>
  <c r="LN30" i="55"/>
  <c r="AN107" i="69"/>
  <c r="LN14" i="55"/>
  <c r="AN91" i="69"/>
  <c r="LN17" i="55"/>
  <c r="AN94" i="69"/>
  <c r="LN21" i="55"/>
  <c r="AN98" i="69"/>
  <c r="LN25" i="55"/>
  <c r="AN102" i="69"/>
  <c r="LN28" i="55"/>
  <c r="AN105" i="69"/>
  <c r="LN11" i="54"/>
  <c r="AN54" i="69"/>
  <c r="LN28" i="54"/>
  <c r="AN73" i="69"/>
  <c r="LN9" i="54"/>
  <c r="AN52" i="69"/>
  <c r="LN14" i="54"/>
  <c r="AN58" i="69"/>
  <c r="LN19" i="54"/>
  <c r="AN64" i="69"/>
  <c r="LN26" i="54"/>
  <c r="AN71" i="69"/>
  <c r="LN17" i="54"/>
  <c r="AN62" i="69"/>
  <c r="LN24" i="54"/>
  <c r="AN69" i="69"/>
  <c r="LN30" i="54"/>
  <c r="AN76" i="69"/>
  <c r="LN12" i="54"/>
  <c r="AN55" i="69"/>
  <c r="LN16" i="54"/>
  <c r="AN61" i="69"/>
  <c r="LN22" i="54"/>
  <c r="AN67" i="69"/>
  <c r="LN29" i="54"/>
  <c r="AN74" i="69"/>
  <c r="LN38" i="57"/>
  <c r="LI13" i="53"/>
  <c r="LJ13"/>
  <c r="LL13" s="1"/>
  <c r="LM13" s="1"/>
  <c r="LI14"/>
  <c r="LJ14"/>
  <c r="LK14" s="1"/>
  <c r="LI15"/>
  <c r="LJ15"/>
  <c r="LL15" s="1"/>
  <c r="LM15" s="1"/>
  <c r="LI16"/>
  <c r="LJ16"/>
  <c r="LL16" s="1"/>
  <c r="LM16" s="1"/>
  <c r="LI17"/>
  <c r="LJ17"/>
  <c r="LL17" s="1"/>
  <c r="LM17" s="1"/>
  <c r="LI18"/>
  <c r="LJ18"/>
  <c r="LL18" s="1"/>
  <c r="LM18" s="1"/>
  <c r="LI19"/>
  <c r="LJ19"/>
  <c r="LL19" s="1"/>
  <c r="LM19" s="1"/>
  <c r="LI20"/>
  <c r="LJ20"/>
  <c r="LL20" s="1"/>
  <c r="LM20" s="1"/>
  <c r="LI21"/>
  <c r="LJ21"/>
  <c r="LL21" s="1"/>
  <c r="LM21" s="1"/>
  <c r="LI22"/>
  <c r="LJ22"/>
  <c r="LL22" s="1"/>
  <c r="LM22" s="1"/>
  <c r="LI23"/>
  <c r="LJ23"/>
  <c r="LL23" s="1"/>
  <c r="LM23" s="1"/>
  <c r="LI24"/>
  <c r="LJ24"/>
  <c r="LL24" s="1"/>
  <c r="LM24" s="1"/>
  <c r="LI3"/>
  <c r="LJ3"/>
  <c r="LL3" s="1"/>
  <c r="LM3" s="1"/>
  <c r="LI25"/>
  <c r="LJ25"/>
  <c r="LL25" s="1"/>
  <c r="LM25" s="1"/>
  <c r="LI26"/>
  <c r="LJ26"/>
  <c r="LL26" s="1"/>
  <c r="LM26" s="1"/>
  <c r="LI27"/>
  <c r="LJ27"/>
  <c r="LL27" s="1"/>
  <c r="LM27" s="1"/>
  <c r="LI28"/>
  <c r="LJ28"/>
  <c r="LL28" s="1"/>
  <c r="LM28" s="1"/>
  <c r="LI4"/>
  <c r="LJ4"/>
  <c r="LL4" s="1"/>
  <c r="LM4" s="1"/>
  <c r="LI29"/>
  <c r="LJ29"/>
  <c r="LL29" s="1"/>
  <c r="LM29" s="1"/>
  <c r="LI30"/>
  <c r="LJ30"/>
  <c r="LL30" s="1"/>
  <c r="LM30" s="1"/>
  <c r="LI31"/>
  <c r="LJ31"/>
  <c r="LL31" s="1"/>
  <c r="LM31" s="1"/>
  <c r="LI55"/>
  <c r="LJ55"/>
  <c r="LL55" s="1"/>
  <c r="LM55" s="1"/>
  <c r="LN55" s="1"/>
  <c r="LI32"/>
  <c r="LJ32"/>
  <c r="LL32" s="1"/>
  <c r="LM32" s="1"/>
  <c r="LI33"/>
  <c r="LJ33"/>
  <c r="LL33" s="1"/>
  <c r="LM33" s="1"/>
  <c r="LI5"/>
  <c r="LJ5"/>
  <c r="LL5" s="1"/>
  <c r="LM5" s="1"/>
  <c r="LI34"/>
  <c r="LJ34"/>
  <c r="LL34" s="1"/>
  <c r="LM34" s="1"/>
  <c r="LI6"/>
  <c r="LJ6"/>
  <c r="LL6" s="1"/>
  <c r="LM6" s="1"/>
  <c r="LI35"/>
  <c r="LJ35"/>
  <c r="LL35" s="1"/>
  <c r="LM35" s="1"/>
  <c r="LI36"/>
  <c r="LJ36"/>
  <c r="LL36" s="1"/>
  <c r="LM36" s="1"/>
  <c r="LI37"/>
  <c r="LJ37"/>
  <c r="LL37" s="1"/>
  <c r="LM37" s="1"/>
  <c r="LI38"/>
  <c r="LJ38"/>
  <c r="LL38" s="1"/>
  <c r="LM38" s="1"/>
  <c r="LI39"/>
  <c r="LJ39"/>
  <c r="LL39" s="1"/>
  <c r="LM39" s="1"/>
  <c r="LI40"/>
  <c r="LJ40"/>
  <c r="LL40" s="1"/>
  <c r="LM40" s="1"/>
  <c r="KX60" i="58"/>
  <c r="KY60"/>
  <c r="LA60" s="1"/>
  <c r="LB60" s="1"/>
  <c r="KX8"/>
  <c r="KY8"/>
  <c r="LA8" s="1"/>
  <c r="LB8" s="1"/>
  <c r="KX9"/>
  <c r="KY9"/>
  <c r="LA9" s="1"/>
  <c r="LB9" s="1"/>
  <c r="KX10"/>
  <c r="KY10"/>
  <c r="LA10" s="1"/>
  <c r="LB10" s="1"/>
  <c r="KX11"/>
  <c r="KY11"/>
  <c r="LA11" s="1"/>
  <c r="LB11" s="1"/>
  <c r="KX12"/>
  <c r="KY12"/>
  <c r="LA12" s="1"/>
  <c r="LB12" s="1"/>
  <c r="KX37"/>
  <c r="KY37"/>
  <c r="LA37" s="1"/>
  <c r="LB37" s="1"/>
  <c r="KX13"/>
  <c r="KY13"/>
  <c r="LA13" s="1"/>
  <c r="LB13" s="1"/>
  <c r="KX14"/>
  <c r="KY14"/>
  <c r="LA14" s="1"/>
  <c r="LB14" s="1"/>
  <c r="KX15"/>
  <c r="KY15"/>
  <c r="LA15" s="1"/>
  <c r="LB15" s="1"/>
  <c r="KX16"/>
  <c r="KY16"/>
  <c r="LA16" s="1"/>
  <c r="LB16" s="1"/>
  <c r="KX17"/>
  <c r="KY17"/>
  <c r="LA17" s="1"/>
  <c r="LB17" s="1"/>
  <c r="KX18"/>
  <c r="KY18"/>
  <c r="LA18" s="1"/>
  <c r="LB18" s="1"/>
  <c r="KX19"/>
  <c r="KY19"/>
  <c r="LA19" s="1"/>
  <c r="LB19" s="1"/>
  <c r="KX38"/>
  <c r="KY38"/>
  <c r="LA38" s="1"/>
  <c r="LB38" s="1"/>
  <c r="OJ38" s="1"/>
  <c r="KX61"/>
  <c r="KY61"/>
  <c r="LA61" s="1"/>
  <c r="LB61" s="1"/>
  <c r="KX20"/>
  <c r="KY20"/>
  <c r="LA20" s="1"/>
  <c r="LB20" s="1"/>
  <c r="KX21"/>
  <c r="KY21"/>
  <c r="LA21" s="1"/>
  <c r="LB21" s="1"/>
  <c r="KX22"/>
  <c r="KY22"/>
  <c r="LA22" s="1"/>
  <c r="LB22" s="1"/>
  <c r="KX23"/>
  <c r="KY23"/>
  <c r="LA23" s="1"/>
  <c r="LB23" s="1"/>
  <c r="KX24"/>
  <c r="KY24"/>
  <c r="LA24" s="1"/>
  <c r="LB24" s="1"/>
  <c r="KX8" i="57"/>
  <c r="KY8"/>
  <c r="LA8" s="1"/>
  <c r="LB8" s="1"/>
  <c r="KX9"/>
  <c r="KY9"/>
  <c r="LA9" s="1"/>
  <c r="LB9" s="1"/>
  <c r="KX10"/>
  <c r="KY10"/>
  <c r="LA10" s="1"/>
  <c r="LB10" s="1"/>
  <c r="KX58"/>
  <c r="KY58"/>
  <c r="LA58" s="1"/>
  <c r="LB58" s="1"/>
  <c r="KX11"/>
  <c r="KY11"/>
  <c r="LA11" s="1"/>
  <c r="LB11" s="1"/>
  <c r="KX12"/>
  <c r="KY12"/>
  <c r="LA12" s="1"/>
  <c r="LB12" s="1"/>
  <c r="KX13"/>
  <c r="KY13"/>
  <c r="LA13" s="1"/>
  <c r="LB13" s="1"/>
  <c r="KX14"/>
  <c r="KY14"/>
  <c r="LA14" s="1"/>
  <c r="LB14" s="1"/>
  <c r="KX15"/>
  <c r="KY15"/>
  <c r="LA15" s="1"/>
  <c r="LB15" s="1"/>
  <c r="KX16"/>
  <c r="KY16"/>
  <c r="LA16" s="1"/>
  <c r="LB16" s="1"/>
  <c r="KX40"/>
  <c r="KY40"/>
  <c r="LA40" s="1"/>
  <c r="LB40" s="1"/>
  <c r="KX17"/>
  <c r="KY17"/>
  <c r="LA17" s="1"/>
  <c r="LB17" s="1"/>
  <c r="KX18"/>
  <c r="KY18"/>
  <c r="LA18" s="1"/>
  <c r="LB18" s="1"/>
  <c r="KX39"/>
  <c r="KY39"/>
  <c r="LA39" s="1"/>
  <c r="LB39" s="1"/>
  <c r="KX19"/>
  <c r="KY19"/>
  <c r="LA19" s="1"/>
  <c r="LB19" s="1"/>
  <c r="KX43"/>
  <c r="KY43"/>
  <c r="LA43" s="1"/>
  <c r="LB43" s="1"/>
  <c r="KX20"/>
  <c r="KY20"/>
  <c r="LA20" s="1"/>
  <c r="LB20" s="1"/>
  <c r="KX21"/>
  <c r="KY21"/>
  <c r="LA21" s="1"/>
  <c r="LB21" s="1"/>
  <c r="KX22"/>
  <c r="KY22"/>
  <c r="LA22" s="1"/>
  <c r="LB22" s="1"/>
  <c r="KX23"/>
  <c r="KY23"/>
  <c r="LA23" s="1"/>
  <c r="LB23" s="1"/>
  <c r="KX24"/>
  <c r="KY24"/>
  <c r="LA24" s="1"/>
  <c r="LB24" s="1"/>
  <c r="KX25"/>
  <c r="KY25"/>
  <c r="LA25" s="1"/>
  <c r="LB25" s="1"/>
  <c r="KX26"/>
  <c r="KY26"/>
  <c r="LA26" s="1"/>
  <c r="LB26" s="1"/>
  <c r="KX59"/>
  <c r="KY59"/>
  <c r="LA59" s="1"/>
  <c r="LB59" s="1"/>
  <c r="KX27"/>
  <c r="KY27"/>
  <c r="LA27" s="1"/>
  <c r="LB27" s="1"/>
  <c r="KX28"/>
  <c r="KY28"/>
  <c r="LA28" s="1"/>
  <c r="LB28" s="1"/>
  <c r="KX41"/>
  <c r="KY41"/>
  <c r="LA41" s="1"/>
  <c r="LB41" s="1"/>
  <c r="KX42"/>
  <c r="KY42"/>
  <c r="LA42" s="1"/>
  <c r="LB42" s="1"/>
  <c r="KX29"/>
  <c r="KY29"/>
  <c r="LA29" s="1"/>
  <c r="LB29" s="1"/>
  <c r="KX30"/>
  <c r="KY30"/>
  <c r="LA30" s="1"/>
  <c r="LB30" s="1"/>
  <c r="KX38"/>
  <c r="KY38"/>
  <c r="LA38" s="1"/>
  <c r="LB38" s="1"/>
  <c r="KX31"/>
  <c r="KY31"/>
  <c r="LA31" s="1"/>
  <c r="LB31" s="1"/>
  <c r="KX9" i="56"/>
  <c r="KY9"/>
  <c r="LA9" s="1"/>
  <c r="LB9" s="1"/>
  <c r="KX10"/>
  <c r="KY10"/>
  <c r="KZ10" s="1"/>
  <c r="KX11"/>
  <c r="KY11"/>
  <c r="LA11" s="1"/>
  <c r="LB11" s="1"/>
  <c r="KX12"/>
  <c r="KY12"/>
  <c r="LA12" s="1"/>
  <c r="LB12" s="1"/>
  <c r="KX13"/>
  <c r="KY13"/>
  <c r="LA13" s="1"/>
  <c r="LB13" s="1"/>
  <c r="KX14"/>
  <c r="KY14"/>
  <c r="LA14" s="1"/>
  <c r="LB14" s="1"/>
  <c r="KX43"/>
  <c r="KY43"/>
  <c r="LA43" s="1"/>
  <c r="LB43" s="1"/>
  <c r="OJ43" s="1"/>
  <c r="KX39"/>
  <c r="KY39"/>
  <c r="LA39" s="1"/>
  <c r="LB39" s="1"/>
  <c r="KX42"/>
  <c r="KY42"/>
  <c r="LA42" s="1"/>
  <c r="LB42" s="1"/>
  <c r="OJ42" s="1"/>
  <c r="KX15"/>
  <c r="KY15"/>
  <c r="LA15" s="1"/>
  <c r="LB15" s="1"/>
  <c r="KX16"/>
  <c r="KY16"/>
  <c r="LA16" s="1"/>
  <c r="LB16" s="1"/>
  <c r="KX17"/>
  <c r="KY17"/>
  <c r="LA17" s="1"/>
  <c r="LB17" s="1"/>
  <c r="KX18"/>
  <c r="KY18"/>
  <c r="LA18" s="1"/>
  <c r="LB18" s="1"/>
  <c r="KX19"/>
  <c r="KY19"/>
  <c r="LA19" s="1"/>
  <c r="LB19" s="1"/>
  <c r="KX20"/>
  <c r="KY20"/>
  <c r="LA20" s="1"/>
  <c r="LB20" s="1"/>
  <c r="KX21"/>
  <c r="KY21"/>
  <c r="LA21" s="1"/>
  <c r="LB21" s="1"/>
  <c r="KX22"/>
  <c r="KY22"/>
  <c r="LA22" s="1"/>
  <c r="LB22" s="1"/>
  <c r="KX40"/>
  <c r="KY40"/>
  <c r="LA40" s="1"/>
  <c r="LB40" s="1"/>
  <c r="KX23"/>
  <c r="KY23"/>
  <c r="LA23" s="1"/>
  <c r="LB23" s="1"/>
  <c r="KX24"/>
  <c r="KY24"/>
  <c r="LA24" s="1"/>
  <c r="LB24" s="1"/>
  <c r="KX41"/>
  <c r="KY41"/>
  <c r="LA41" s="1"/>
  <c r="LB41" s="1"/>
  <c r="KX25"/>
  <c r="KY25"/>
  <c r="LA25" s="1"/>
  <c r="LB25" s="1"/>
  <c r="KX26"/>
  <c r="KY26"/>
  <c r="LA26" s="1"/>
  <c r="LB26" s="1"/>
  <c r="KX27"/>
  <c r="KY27"/>
  <c r="KZ27" s="1"/>
  <c r="KX28"/>
  <c r="KY28"/>
  <c r="LA28" s="1"/>
  <c r="LB28" s="1"/>
  <c r="KX29"/>
  <c r="KY29"/>
  <c r="LA29" s="1"/>
  <c r="LB29" s="1"/>
  <c r="KX30"/>
  <c r="KY30"/>
  <c r="LA30" s="1"/>
  <c r="LB30" s="1"/>
  <c r="KX31"/>
  <c r="KY31"/>
  <c r="LA31" s="1"/>
  <c r="LB31" s="1"/>
  <c r="KX32"/>
  <c r="KY32"/>
  <c r="LA32" s="1"/>
  <c r="LB32" s="1"/>
  <c r="KX44"/>
  <c r="KY44"/>
  <c r="LA44" s="1"/>
  <c r="LB44" s="1"/>
  <c r="KX33"/>
  <c r="KY33"/>
  <c r="LA33" s="1"/>
  <c r="LB33" s="1"/>
  <c r="KX34"/>
  <c r="KY34"/>
  <c r="LA34" s="1"/>
  <c r="LB34" s="1"/>
  <c r="KX55"/>
  <c r="KY55"/>
  <c r="LA55" s="1"/>
  <c r="LB55" s="1"/>
  <c r="KX9" i="55"/>
  <c r="KY9"/>
  <c r="LA9" s="1"/>
  <c r="LB9" s="1"/>
  <c r="KX10"/>
  <c r="KY10"/>
  <c r="LA10" s="1"/>
  <c r="LB10" s="1"/>
  <c r="KX55"/>
  <c r="KY55"/>
  <c r="LA55" s="1"/>
  <c r="LB55" s="1"/>
  <c r="OJ55" s="1"/>
  <c r="KX11"/>
  <c r="KY11"/>
  <c r="LA11" s="1"/>
  <c r="LB11" s="1"/>
  <c r="KX12"/>
  <c r="KY12"/>
  <c r="LA12" s="1"/>
  <c r="LB12" s="1"/>
  <c r="KX13"/>
  <c r="KY13"/>
  <c r="LA13" s="1"/>
  <c r="LB13" s="1"/>
  <c r="KX14"/>
  <c r="KY14"/>
  <c r="LA14" s="1"/>
  <c r="LB14" s="1"/>
  <c r="KX15"/>
  <c r="KY15"/>
  <c r="LA15" s="1"/>
  <c r="LB15" s="1"/>
  <c r="KX54"/>
  <c r="KY54"/>
  <c r="LA54" s="1"/>
  <c r="LB54" s="1"/>
  <c r="KX16"/>
  <c r="KY16"/>
  <c r="LA16" s="1"/>
  <c r="LB16" s="1"/>
  <c r="KX17"/>
  <c r="KY17"/>
  <c r="LA17" s="1"/>
  <c r="LB17" s="1"/>
  <c r="KX18"/>
  <c r="KY18"/>
  <c r="LA18" s="1"/>
  <c r="LB18" s="1"/>
  <c r="KX19"/>
  <c r="KY19"/>
  <c r="LA19" s="1"/>
  <c r="LB19" s="1"/>
  <c r="KX20"/>
  <c r="KY20"/>
  <c r="LA20" s="1"/>
  <c r="LB20" s="1"/>
  <c r="KX21"/>
  <c r="KY21"/>
  <c r="LA21" s="1"/>
  <c r="LB21" s="1"/>
  <c r="KX22"/>
  <c r="KY22"/>
  <c r="LA22" s="1"/>
  <c r="LB22" s="1"/>
  <c r="KX23"/>
  <c r="KY23"/>
  <c r="LA23" s="1"/>
  <c r="LB23" s="1"/>
  <c r="KX24"/>
  <c r="KY24"/>
  <c r="LA24" s="1"/>
  <c r="LB24" s="1"/>
  <c r="KX25"/>
  <c r="KY25"/>
  <c r="LA25" s="1"/>
  <c r="LB25" s="1"/>
  <c r="KX26"/>
  <c r="KY26"/>
  <c r="LA26" s="1"/>
  <c r="LB26" s="1"/>
  <c r="KX38"/>
  <c r="KY38"/>
  <c r="LA38" s="1"/>
  <c r="LB38" s="1"/>
  <c r="OJ38" s="1"/>
  <c r="KX27"/>
  <c r="KY27"/>
  <c r="LA27" s="1"/>
  <c r="LB27" s="1"/>
  <c r="KX28"/>
  <c r="KY28"/>
  <c r="LA28" s="1"/>
  <c r="LB28" s="1"/>
  <c r="KX29"/>
  <c r="KY29"/>
  <c r="LA29" s="1"/>
  <c r="LB29" s="1"/>
  <c r="KX30"/>
  <c r="KY30"/>
  <c r="LA30" s="1"/>
  <c r="LB30" s="1"/>
  <c r="KX31"/>
  <c r="KY31"/>
  <c r="LA31" s="1"/>
  <c r="LB31" s="1"/>
  <c r="KX41" i="54"/>
  <c r="KY41"/>
  <c r="LA41" s="1"/>
  <c r="LB41" s="1"/>
  <c r="OJ41" s="1"/>
  <c r="KX9"/>
  <c r="KY9"/>
  <c r="KZ9" s="1"/>
  <c r="KX10"/>
  <c r="KY10"/>
  <c r="LA10" s="1"/>
  <c r="LB10" s="1"/>
  <c r="KX11"/>
  <c r="KY11"/>
  <c r="KZ11" s="1"/>
  <c r="KX37"/>
  <c r="KY37"/>
  <c r="LA37" s="1"/>
  <c r="LB37" s="1"/>
  <c r="OJ37" s="1"/>
  <c r="KX12"/>
  <c r="KY12"/>
  <c r="KZ12" s="1"/>
  <c r="KX13"/>
  <c r="KY13"/>
  <c r="LA13" s="1"/>
  <c r="LB13" s="1"/>
  <c r="KX54"/>
  <c r="KY54"/>
  <c r="KZ54" s="1"/>
  <c r="KX56"/>
  <c r="KY56"/>
  <c r="LA56" s="1"/>
  <c r="LB56" s="1"/>
  <c r="KX14"/>
  <c r="KY14"/>
  <c r="KZ14" s="1"/>
  <c r="KX42"/>
  <c r="KY42"/>
  <c r="LA42" s="1"/>
  <c r="LB42" s="1"/>
  <c r="KX40"/>
  <c r="KY40"/>
  <c r="KZ40" s="1"/>
  <c r="KX15"/>
  <c r="KY15"/>
  <c r="LA15" s="1"/>
  <c r="LB15" s="1"/>
  <c r="KX16"/>
  <c r="KY16"/>
  <c r="KZ16" s="1"/>
  <c r="KX38"/>
  <c r="KY38"/>
  <c r="LA38" s="1"/>
  <c r="LB38" s="1"/>
  <c r="OJ38" s="1"/>
  <c r="KX17"/>
  <c r="KY17"/>
  <c r="KZ17" s="1"/>
  <c r="KX18"/>
  <c r="KY18"/>
  <c r="LA18" s="1"/>
  <c r="LB18" s="1"/>
  <c r="KX19"/>
  <c r="KY19"/>
  <c r="KZ19" s="1"/>
  <c r="KX20"/>
  <c r="KY20"/>
  <c r="LA20" s="1"/>
  <c r="LB20" s="1"/>
  <c r="KX39"/>
  <c r="KY39"/>
  <c r="KZ39" s="1"/>
  <c r="KX21"/>
  <c r="KY21"/>
  <c r="LA21" s="1"/>
  <c r="LB21" s="1"/>
  <c r="KX22"/>
  <c r="KY22"/>
  <c r="KZ22" s="1"/>
  <c r="KX23"/>
  <c r="KY23"/>
  <c r="LA23" s="1"/>
  <c r="LB23" s="1"/>
  <c r="KX24"/>
  <c r="KY24"/>
  <c r="KZ24" s="1"/>
  <c r="KX25"/>
  <c r="KY25"/>
  <c r="LA25" s="1"/>
  <c r="LB25" s="1"/>
  <c r="KX26"/>
  <c r="KY26"/>
  <c r="KZ26" s="1"/>
  <c r="KX27"/>
  <c r="KY27"/>
  <c r="LA27" s="1"/>
  <c r="LB27" s="1"/>
  <c r="KX28"/>
  <c r="KY28"/>
  <c r="KZ28" s="1"/>
  <c r="KX55"/>
  <c r="KY55"/>
  <c r="LA55" s="1"/>
  <c r="LB55" s="1"/>
  <c r="OJ55" s="1"/>
  <c r="KX29"/>
  <c r="KY29"/>
  <c r="KZ29" s="1"/>
  <c r="KX43"/>
  <c r="KY43"/>
  <c r="LA43" s="1"/>
  <c r="LB43" s="1"/>
  <c r="KX30"/>
  <c r="KY30"/>
  <c r="KZ30" s="1"/>
  <c r="KX13" i="53"/>
  <c r="KY13"/>
  <c r="LA13" s="1"/>
  <c r="LB13" s="1"/>
  <c r="KX14"/>
  <c r="KY14"/>
  <c r="KZ14" s="1"/>
  <c r="KX15"/>
  <c r="KY15"/>
  <c r="LA15" s="1"/>
  <c r="LB15" s="1"/>
  <c r="KX16"/>
  <c r="KY16"/>
  <c r="LA16" s="1"/>
  <c r="LB16" s="1"/>
  <c r="KX17"/>
  <c r="KY17"/>
  <c r="LA17" s="1"/>
  <c r="LB17" s="1"/>
  <c r="KX18"/>
  <c r="KY18"/>
  <c r="LA18" s="1"/>
  <c r="LB18" s="1"/>
  <c r="KX19"/>
  <c r="KY19"/>
  <c r="LA19" s="1"/>
  <c r="LB19" s="1"/>
  <c r="KX20"/>
  <c r="KY20"/>
  <c r="LA20" s="1"/>
  <c r="LB20" s="1"/>
  <c r="KX21"/>
  <c r="KY21"/>
  <c r="LA21" s="1"/>
  <c r="LB21" s="1"/>
  <c r="KX22"/>
  <c r="KY22"/>
  <c r="LA22" s="1"/>
  <c r="LB22" s="1"/>
  <c r="KX23"/>
  <c r="KY23"/>
  <c r="LA23" s="1"/>
  <c r="LB23" s="1"/>
  <c r="KX24"/>
  <c r="KY24"/>
  <c r="LA24" s="1"/>
  <c r="LB24" s="1"/>
  <c r="KX3"/>
  <c r="KY3"/>
  <c r="LA3" s="1"/>
  <c r="LB3" s="1"/>
  <c r="KX25"/>
  <c r="KY25"/>
  <c r="LA25" s="1"/>
  <c r="LB25" s="1"/>
  <c r="KX26"/>
  <c r="KY26"/>
  <c r="LA26" s="1"/>
  <c r="LB26" s="1"/>
  <c r="KX27"/>
  <c r="KY27"/>
  <c r="LA27" s="1"/>
  <c r="LB27" s="1"/>
  <c r="KX28"/>
  <c r="KY28"/>
  <c r="LA28" s="1"/>
  <c r="LB28" s="1"/>
  <c r="KX4"/>
  <c r="KY4"/>
  <c r="KZ4" s="1"/>
  <c r="KX29"/>
  <c r="KY29"/>
  <c r="LA29" s="1"/>
  <c r="LB29" s="1"/>
  <c r="KX30"/>
  <c r="KY30"/>
  <c r="LA30" s="1"/>
  <c r="LB30" s="1"/>
  <c r="KX31"/>
  <c r="KY31"/>
  <c r="LA31" s="1"/>
  <c r="LB31" s="1"/>
  <c r="KX55"/>
  <c r="KY55"/>
  <c r="LA55" s="1"/>
  <c r="LB55" s="1"/>
  <c r="KX32"/>
  <c r="KY32"/>
  <c r="LA32" s="1"/>
  <c r="LB32" s="1"/>
  <c r="KX33"/>
  <c r="KY33"/>
  <c r="KZ33" s="1"/>
  <c r="KX5"/>
  <c r="KY5"/>
  <c r="LA5" s="1"/>
  <c r="LB5" s="1"/>
  <c r="KX34"/>
  <c r="KY34"/>
  <c r="LA34" s="1"/>
  <c r="LB34" s="1"/>
  <c r="KX6"/>
  <c r="KY6"/>
  <c r="LA6" s="1"/>
  <c r="LB6" s="1"/>
  <c r="KX35"/>
  <c r="KY35"/>
  <c r="LA35" s="1"/>
  <c r="LB35" s="1"/>
  <c r="KX36"/>
  <c r="KY36"/>
  <c r="LA36" s="1"/>
  <c r="LB36" s="1"/>
  <c r="KX37"/>
  <c r="KY37"/>
  <c r="LA37" s="1"/>
  <c r="LB37" s="1"/>
  <c r="KX38"/>
  <c r="KY38"/>
  <c r="LA38" s="1"/>
  <c r="LB38" s="1"/>
  <c r="KX39"/>
  <c r="KY39"/>
  <c r="LA39" s="1"/>
  <c r="LB39" s="1"/>
  <c r="KX40"/>
  <c r="KY40"/>
  <c r="LA40" s="1"/>
  <c r="LB40" s="1"/>
  <c r="NX7" i="58"/>
  <c r="NY7" s="1"/>
  <c r="NW7"/>
  <c r="NM7"/>
  <c r="NO7" s="1"/>
  <c r="NP7" s="1"/>
  <c r="NL7"/>
  <c r="NB7"/>
  <c r="NA7"/>
  <c r="MQ7"/>
  <c r="MP7"/>
  <c r="MF7"/>
  <c r="ME7"/>
  <c r="LU7"/>
  <c r="LT7"/>
  <c r="LJ7"/>
  <c r="LK7" s="1"/>
  <c r="LI7"/>
  <c r="KY7"/>
  <c r="LA7" s="1"/>
  <c r="LB7" s="1"/>
  <c r="KX7"/>
  <c r="KN7"/>
  <c r="KO7" s="1"/>
  <c r="KM7"/>
  <c r="NX6"/>
  <c r="NY6" s="1"/>
  <c r="NW6"/>
  <c r="NM6"/>
  <c r="NO6" s="1"/>
  <c r="NP6" s="1"/>
  <c r="NL6"/>
  <c r="NB6"/>
  <c r="NA6"/>
  <c r="MQ6"/>
  <c r="MP6"/>
  <c r="MF6"/>
  <c r="ME6"/>
  <c r="LU6"/>
  <c r="LT6"/>
  <c r="LJ6"/>
  <c r="LK6" s="1"/>
  <c r="LI6"/>
  <c r="KY6"/>
  <c r="KZ6" s="1"/>
  <c r="KX6"/>
  <c r="KN6"/>
  <c r="KO6" s="1"/>
  <c r="KM6"/>
  <c r="NX59"/>
  <c r="NZ59" s="1"/>
  <c r="OA59" s="1"/>
  <c r="OB59" s="1"/>
  <c r="NW59"/>
  <c r="NM59"/>
  <c r="NN59" s="1"/>
  <c r="NL59"/>
  <c r="NB59"/>
  <c r="ND59" s="1"/>
  <c r="NE59" s="1"/>
  <c r="NF59" s="1"/>
  <c r="NA59"/>
  <c r="MQ59"/>
  <c r="MS59" s="1"/>
  <c r="MT59" s="1"/>
  <c r="MU59" s="1"/>
  <c r="MP59"/>
  <c r="MF59"/>
  <c r="MH59" s="1"/>
  <c r="MI59" s="1"/>
  <c r="MJ59" s="1"/>
  <c r="ME59"/>
  <c r="LU59"/>
  <c r="LW59" s="1"/>
  <c r="LX59" s="1"/>
  <c r="LY59" s="1"/>
  <c r="LT59"/>
  <c r="LJ59"/>
  <c r="LL59" s="1"/>
  <c r="LM59" s="1"/>
  <c r="LN59" s="1"/>
  <c r="LI59"/>
  <c r="KY59"/>
  <c r="KZ59" s="1"/>
  <c r="KX59"/>
  <c r="KN59"/>
  <c r="KP59" s="1"/>
  <c r="KQ59" s="1"/>
  <c r="KM59"/>
  <c r="NX5"/>
  <c r="NY5" s="1"/>
  <c r="NW5"/>
  <c r="NM5"/>
  <c r="NN5" s="1"/>
  <c r="NL5"/>
  <c r="NB5"/>
  <c r="NA5"/>
  <c r="MQ5"/>
  <c r="MP5"/>
  <c r="MF5"/>
  <c r="ME5"/>
  <c r="LU5"/>
  <c r="LT5"/>
  <c r="LJ5"/>
  <c r="LK5" s="1"/>
  <c r="LI5"/>
  <c r="KY5"/>
  <c r="KZ5" s="1"/>
  <c r="KX5"/>
  <c r="KN5"/>
  <c r="KO5" s="1"/>
  <c r="KM5"/>
  <c r="NX4"/>
  <c r="NY4" s="1"/>
  <c r="NW4"/>
  <c r="NM4"/>
  <c r="NO4" s="1"/>
  <c r="NP4" s="1"/>
  <c r="NL4"/>
  <c r="NB4"/>
  <c r="NA4"/>
  <c r="MQ4"/>
  <c r="MP4"/>
  <c r="MF4"/>
  <c r="ME4"/>
  <c r="LU4"/>
  <c r="LT4"/>
  <c r="LJ4"/>
  <c r="LK4" s="1"/>
  <c r="LI4"/>
  <c r="KY4"/>
  <c r="LA4" s="1"/>
  <c r="LB4" s="1"/>
  <c r="KX4"/>
  <c r="KN4"/>
  <c r="KO4" s="1"/>
  <c r="KM4"/>
  <c r="NX3"/>
  <c r="NY3" s="1"/>
  <c r="NW3"/>
  <c r="NM3"/>
  <c r="NN3" s="1"/>
  <c r="NL3"/>
  <c r="NB3"/>
  <c r="NA3"/>
  <c r="MQ3"/>
  <c r="MP3"/>
  <c r="MF3"/>
  <c r="ME3"/>
  <c r="LU3"/>
  <c r="LT3"/>
  <c r="LJ3"/>
  <c r="LK3" s="1"/>
  <c r="LI3"/>
  <c r="KY3"/>
  <c r="LA3" s="1"/>
  <c r="LB3" s="1"/>
  <c r="KX3"/>
  <c r="KN3"/>
  <c r="KO3" s="1"/>
  <c r="KM3"/>
  <c r="NX2"/>
  <c r="NZ2" s="1"/>
  <c r="OA2" s="1"/>
  <c r="NW2"/>
  <c r="NM2"/>
  <c r="NN2" s="1"/>
  <c r="NL2"/>
  <c r="NB2"/>
  <c r="NA2"/>
  <c r="MQ2"/>
  <c r="MP2"/>
  <c r="MF2"/>
  <c r="ME2"/>
  <c r="LU2"/>
  <c r="LT2"/>
  <c r="LJ2"/>
  <c r="LL2" s="1"/>
  <c r="LM2" s="1"/>
  <c r="LI2"/>
  <c r="KY2"/>
  <c r="KZ2" s="1"/>
  <c r="KX2"/>
  <c r="KN2"/>
  <c r="KP2" s="1"/>
  <c r="KQ2" s="1"/>
  <c r="KM2"/>
  <c r="NX7" i="57"/>
  <c r="NY7" s="1"/>
  <c r="NW7"/>
  <c r="NM7"/>
  <c r="NO7" s="1"/>
  <c r="NP7" s="1"/>
  <c r="NL7"/>
  <c r="NB7"/>
  <c r="NA7"/>
  <c r="MQ7"/>
  <c r="MP7"/>
  <c r="MF7"/>
  <c r="ME7"/>
  <c r="LU7"/>
  <c r="LT7"/>
  <c r="LJ7"/>
  <c r="LK7" s="1"/>
  <c r="LI7"/>
  <c r="KY7"/>
  <c r="LA7" s="1"/>
  <c r="LB7" s="1"/>
  <c r="KX7"/>
  <c r="KN7"/>
  <c r="KO7" s="1"/>
  <c r="KM7"/>
  <c r="NX56"/>
  <c r="NY56" s="1"/>
  <c r="NW56"/>
  <c r="NM56"/>
  <c r="NO56" s="1"/>
  <c r="NP56" s="1"/>
  <c r="NQ56" s="1"/>
  <c r="NL56"/>
  <c r="NB56"/>
  <c r="ND56" s="1"/>
  <c r="NE56" s="1"/>
  <c r="NF56" s="1"/>
  <c r="NA56"/>
  <c r="MQ56"/>
  <c r="MS56" s="1"/>
  <c r="MT56" s="1"/>
  <c r="MU56" s="1"/>
  <c r="MP56"/>
  <c r="MF56"/>
  <c r="MH56" s="1"/>
  <c r="MI56" s="1"/>
  <c r="MJ56" s="1"/>
  <c r="ME56"/>
  <c r="LU56"/>
  <c r="LW56" s="1"/>
  <c r="LX56" s="1"/>
  <c r="LY56" s="1"/>
  <c r="LT56"/>
  <c r="LJ56"/>
  <c r="LK56" s="1"/>
  <c r="LI56"/>
  <c r="KY56"/>
  <c r="KZ56" s="1"/>
  <c r="KX56"/>
  <c r="KN56"/>
  <c r="KO56" s="1"/>
  <c r="KM56"/>
  <c r="NX6"/>
  <c r="NZ6" s="1"/>
  <c r="OA6" s="1"/>
  <c r="NW6"/>
  <c r="NM6"/>
  <c r="NN6" s="1"/>
  <c r="NL6"/>
  <c r="NB6"/>
  <c r="NA6"/>
  <c r="MQ6"/>
  <c r="MP6"/>
  <c r="MF6"/>
  <c r="ME6"/>
  <c r="LU6"/>
  <c r="LT6"/>
  <c r="LJ6"/>
  <c r="LL6" s="1"/>
  <c r="LM6" s="1"/>
  <c r="LI6"/>
  <c r="KY6"/>
  <c r="KZ6" s="1"/>
  <c r="KX6"/>
  <c r="KN6"/>
  <c r="KP6" s="1"/>
  <c r="KQ6" s="1"/>
  <c r="KM6"/>
  <c r="NX5"/>
  <c r="NZ5" s="1"/>
  <c r="OA5" s="1"/>
  <c r="NW5"/>
  <c r="NM5"/>
  <c r="NN5" s="1"/>
  <c r="NL5"/>
  <c r="NB5"/>
  <c r="NA5"/>
  <c r="MQ5"/>
  <c r="MP5"/>
  <c r="MF5"/>
  <c r="ME5"/>
  <c r="LU5"/>
  <c r="LT5"/>
  <c r="LJ5"/>
  <c r="LL5" s="1"/>
  <c r="LM5" s="1"/>
  <c r="LI5"/>
  <c r="KY5"/>
  <c r="KZ5" s="1"/>
  <c r="KX5"/>
  <c r="KN5"/>
  <c r="KP5" s="1"/>
  <c r="KQ5" s="1"/>
  <c r="KM5"/>
  <c r="NX4"/>
  <c r="NY4" s="1"/>
  <c r="NW4"/>
  <c r="NM4"/>
  <c r="NO4" s="1"/>
  <c r="NP4" s="1"/>
  <c r="NL4"/>
  <c r="NB4"/>
  <c r="NA4"/>
  <c r="MQ4"/>
  <c r="MP4"/>
  <c r="MF4"/>
  <c r="ME4"/>
  <c r="LU4"/>
  <c r="LT4"/>
  <c r="LJ4"/>
  <c r="LK4" s="1"/>
  <c r="LI4"/>
  <c r="KY4"/>
  <c r="LA4" s="1"/>
  <c r="LB4" s="1"/>
  <c r="KX4"/>
  <c r="KN4"/>
  <c r="KO4" s="1"/>
  <c r="KM4"/>
  <c r="NX3"/>
  <c r="NY3" s="1"/>
  <c r="NW3"/>
  <c r="NM3"/>
  <c r="NN3" s="1"/>
  <c r="NL3"/>
  <c r="NB3"/>
  <c r="NA3"/>
  <c r="MQ3"/>
  <c r="MP3"/>
  <c r="MF3"/>
  <c r="ME3"/>
  <c r="LU3"/>
  <c r="LT3"/>
  <c r="LJ3"/>
  <c r="LK3" s="1"/>
  <c r="LI3"/>
  <c r="KY3"/>
  <c r="LA3" s="1"/>
  <c r="LB3" s="1"/>
  <c r="KX3"/>
  <c r="KN3"/>
  <c r="KO3" s="1"/>
  <c r="KM3"/>
  <c r="NX2"/>
  <c r="NZ2" s="1"/>
  <c r="OA2" s="1"/>
  <c r="NW2"/>
  <c r="NM2"/>
  <c r="NN2" s="1"/>
  <c r="NL2"/>
  <c r="NB2"/>
  <c r="NA2"/>
  <c r="MQ2"/>
  <c r="MP2"/>
  <c r="MF2"/>
  <c r="ME2"/>
  <c r="LU2"/>
  <c r="LT2"/>
  <c r="LJ2"/>
  <c r="LL2" s="1"/>
  <c r="LM2" s="1"/>
  <c r="LI2"/>
  <c r="KY2"/>
  <c r="KZ2" s="1"/>
  <c r="KX2"/>
  <c r="KN2"/>
  <c r="KP2" s="1"/>
  <c r="KQ2" s="1"/>
  <c r="KM2"/>
  <c r="NX8" i="56"/>
  <c r="NY8" s="1"/>
  <c r="NW8"/>
  <c r="NM8"/>
  <c r="NO8" s="1"/>
  <c r="NP8" s="1"/>
  <c r="NL8"/>
  <c r="NB8"/>
  <c r="NA8"/>
  <c r="MQ8"/>
  <c r="MP8"/>
  <c r="MF8"/>
  <c r="ME8"/>
  <c r="LU8"/>
  <c r="LT8"/>
  <c r="LJ8"/>
  <c r="LK8" s="1"/>
  <c r="LI8"/>
  <c r="KY8"/>
  <c r="LA8" s="1"/>
  <c r="LB8" s="1"/>
  <c r="KX8"/>
  <c r="KN8"/>
  <c r="KO8" s="1"/>
  <c r="KM8"/>
  <c r="NX7"/>
  <c r="NY7" s="1"/>
  <c r="NW7"/>
  <c r="NM7"/>
  <c r="NN7" s="1"/>
  <c r="NL7"/>
  <c r="NB7"/>
  <c r="NA7"/>
  <c r="MQ7"/>
  <c r="MP7"/>
  <c r="MF7"/>
  <c r="ME7"/>
  <c r="LU7"/>
  <c r="LT7"/>
  <c r="LJ7"/>
  <c r="LK7" s="1"/>
  <c r="LI7"/>
  <c r="KY7"/>
  <c r="LA7" s="1"/>
  <c r="LB7" s="1"/>
  <c r="KX7"/>
  <c r="KN7"/>
  <c r="KO7" s="1"/>
  <c r="KM7"/>
  <c r="NX6"/>
  <c r="NZ6" s="1"/>
  <c r="OA6" s="1"/>
  <c r="NW6"/>
  <c r="NM6"/>
  <c r="NN6" s="1"/>
  <c r="NL6"/>
  <c r="NB6"/>
  <c r="NA6"/>
  <c r="MQ6"/>
  <c r="MP6"/>
  <c r="MF6"/>
  <c r="ME6"/>
  <c r="LU6"/>
  <c r="LT6"/>
  <c r="LJ6"/>
  <c r="LL6" s="1"/>
  <c r="LM6" s="1"/>
  <c r="LI6"/>
  <c r="KY6"/>
  <c r="KZ6" s="1"/>
  <c r="KX6"/>
  <c r="KN6"/>
  <c r="KP6" s="1"/>
  <c r="KQ6" s="1"/>
  <c r="KM6"/>
  <c r="NX5"/>
  <c r="NZ5" s="1"/>
  <c r="OA5" s="1"/>
  <c r="NW5"/>
  <c r="NM5"/>
  <c r="NN5" s="1"/>
  <c r="NL5"/>
  <c r="NB5"/>
  <c r="NA5"/>
  <c r="MQ5"/>
  <c r="MP5"/>
  <c r="MF5"/>
  <c r="ME5"/>
  <c r="LU5"/>
  <c r="LT5"/>
  <c r="LJ5"/>
  <c r="LL5" s="1"/>
  <c r="LM5" s="1"/>
  <c r="LI5"/>
  <c r="KY5"/>
  <c r="KZ5" s="1"/>
  <c r="KX5"/>
  <c r="KN5"/>
  <c r="KO5" s="1"/>
  <c r="KM5"/>
  <c r="NX4"/>
  <c r="NY4" s="1"/>
  <c r="NW4"/>
  <c r="NM4"/>
  <c r="NO4" s="1"/>
  <c r="NP4" s="1"/>
  <c r="NL4"/>
  <c r="NB4"/>
  <c r="NA4"/>
  <c r="MQ4"/>
  <c r="MP4"/>
  <c r="MF4"/>
  <c r="ME4"/>
  <c r="LU4"/>
  <c r="LT4"/>
  <c r="LJ4"/>
  <c r="LK4" s="1"/>
  <c r="LI4"/>
  <c r="KY4"/>
  <c r="LA4" s="1"/>
  <c r="LB4" s="1"/>
  <c r="KX4"/>
  <c r="KN4"/>
  <c r="KO4" s="1"/>
  <c r="KM4"/>
  <c r="NX3"/>
  <c r="NY3" s="1"/>
  <c r="NW3"/>
  <c r="NM3"/>
  <c r="NN3" s="1"/>
  <c r="NL3"/>
  <c r="NB3"/>
  <c r="NA3"/>
  <c r="MQ3"/>
  <c r="MP3"/>
  <c r="MF3"/>
  <c r="ME3"/>
  <c r="LU3"/>
  <c r="LT3"/>
  <c r="LJ3"/>
  <c r="LK3" s="1"/>
  <c r="LI3"/>
  <c r="KY3"/>
  <c r="LA3" s="1"/>
  <c r="LB3" s="1"/>
  <c r="KX3"/>
  <c r="KN3"/>
  <c r="KO3" s="1"/>
  <c r="KM3"/>
  <c r="NX2"/>
  <c r="NZ2" s="1"/>
  <c r="OA2" s="1"/>
  <c r="NW2"/>
  <c r="NM2"/>
  <c r="NN2" s="1"/>
  <c r="NL2"/>
  <c r="NB2"/>
  <c r="NA2"/>
  <c r="MQ2"/>
  <c r="MP2"/>
  <c r="MF2"/>
  <c r="ME2"/>
  <c r="LU2"/>
  <c r="LT2"/>
  <c r="LJ2"/>
  <c r="LL2" s="1"/>
  <c r="LM2" s="1"/>
  <c r="LI2"/>
  <c r="KY2"/>
  <c r="KZ2" s="1"/>
  <c r="KX2"/>
  <c r="KN2"/>
  <c r="KP2" s="1"/>
  <c r="KQ2" s="1"/>
  <c r="KM2"/>
  <c r="NX8" i="55"/>
  <c r="NY8" s="1"/>
  <c r="NW8"/>
  <c r="NM8"/>
  <c r="NO8" s="1"/>
  <c r="NP8" s="1"/>
  <c r="NL8"/>
  <c r="NB8"/>
  <c r="NA8"/>
  <c r="MQ8"/>
  <c r="MP8"/>
  <c r="MF8"/>
  <c r="ME8"/>
  <c r="LU8"/>
  <c r="LT8"/>
  <c r="LJ8"/>
  <c r="LK8" s="1"/>
  <c r="LI8"/>
  <c r="KY8"/>
  <c r="LA8" s="1"/>
  <c r="LB8" s="1"/>
  <c r="KX8"/>
  <c r="KN8"/>
  <c r="KO8" s="1"/>
  <c r="KM8"/>
  <c r="NX7"/>
  <c r="NY7" s="1"/>
  <c r="NW7"/>
  <c r="NM7"/>
  <c r="NN7" s="1"/>
  <c r="NL7"/>
  <c r="NB7"/>
  <c r="NA7"/>
  <c r="MQ7"/>
  <c r="MP7"/>
  <c r="MF7"/>
  <c r="ME7"/>
  <c r="LU7"/>
  <c r="LT7"/>
  <c r="LJ7"/>
  <c r="LK7" s="1"/>
  <c r="LI7"/>
  <c r="KY7"/>
  <c r="LA7" s="1"/>
  <c r="LB7" s="1"/>
  <c r="KX7"/>
  <c r="KN7"/>
  <c r="KO7" s="1"/>
  <c r="KM7"/>
  <c r="NX6"/>
  <c r="NZ6" s="1"/>
  <c r="OA6" s="1"/>
  <c r="NW6"/>
  <c r="NM6"/>
  <c r="NN6" s="1"/>
  <c r="NL6"/>
  <c r="NB6"/>
  <c r="NA6"/>
  <c r="MQ6"/>
  <c r="MP6"/>
  <c r="MF6"/>
  <c r="ME6"/>
  <c r="LU6"/>
  <c r="LT6"/>
  <c r="LJ6"/>
  <c r="LL6" s="1"/>
  <c r="LM6" s="1"/>
  <c r="LI6"/>
  <c r="KY6"/>
  <c r="KZ6" s="1"/>
  <c r="KX6"/>
  <c r="KN6"/>
  <c r="KP6" s="1"/>
  <c r="KQ6" s="1"/>
  <c r="KM6"/>
  <c r="NX5"/>
  <c r="NZ5" s="1"/>
  <c r="OA5" s="1"/>
  <c r="NW5"/>
  <c r="NM5"/>
  <c r="NN5" s="1"/>
  <c r="NL5"/>
  <c r="NB5"/>
  <c r="NA5"/>
  <c r="MQ5"/>
  <c r="MP5"/>
  <c r="MF5"/>
  <c r="ME5"/>
  <c r="LU5"/>
  <c r="LT5"/>
  <c r="LJ5"/>
  <c r="LK5" s="1"/>
  <c r="LI5"/>
  <c r="KY5"/>
  <c r="KZ5" s="1"/>
  <c r="KX5"/>
  <c r="KN5"/>
  <c r="KO5" s="1"/>
  <c r="KM5"/>
  <c r="NX4"/>
  <c r="NY4" s="1"/>
  <c r="NW4"/>
  <c r="NM4"/>
  <c r="NO4" s="1"/>
  <c r="NP4" s="1"/>
  <c r="NL4"/>
  <c r="NB4"/>
  <c r="NA4"/>
  <c r="MQ4"/>
  <c r="MP4"/>
  <c r="MF4"/>
  <c r="ME4"/>
  <c r="LU4"/>
  <c r="LT4"/>
  <c r="LJ4"/>
  <c r="LK4" s="1"/>
  <c r="LI4"/>
  <c r="KY4"/>
  <c r="LA4" s="1"/>
  <c r="LB4" s="1"/>
  <c r="KX4"/>
  <c r="KN4"/>
  <c r="KO4" s="1"/>
  <c r="KM4"/>
  <c r="NX3"/>
  <c r="NY3" s="1"/>
  <c r="NW3"/>
  <c r="NM3"/>
  <c r="NN3" s="1"/>
  <c r="NL3"/>
  <c r="NB3"/>
  <c r="NA3"/>
  <c r="MQ3"/>
  <c r="MP3"/>
  <c r="MF3"/>
  <c r="ME3"/>
  <c r="LU3"/>
  <c r="LT3"/>
  <c r="LJ3"/>
  <c r="LK3" s="1"/>
  <c r="LI3"/>
  <c r="KY3"/>
  <c r="KZ3" s="1"/>
  <c r="KX3"/>
  <c r="KN3"/>
  <c r="KO3" s="1"/>
  <c r="KM3"/>
  <c r="NX2"/>
  <c r="NZ2" s="1"/>
  <c r="OA2" s="1"/>
  <c r="NW2"/>
  <c r="NM2"/>
  <c r="NN2" s="1"/>
  <c r="NL2"/>
  <c r="NB2"/>
  <c r="NA2"/>
  <c r="MQ2"/>
  <c r="MP2"/>
  <c r="MF2"/>
  <c r="ME2"/>
  <c r="LU2"/>
  <c r="LT2"/>
  <c r="LJ2"/>
  <c r="LL2" s="1"/>
  <c r="LM2" s="1"/>
  <c r="LI2"/>
  <c r="KY2"/>
  <c r="KZ2" s="1"/>
  <c r="KX2"/>
  <c r="KN2"/>
  <c r="KP2" s="1"/>
  <c r="KQ2" s="1"/>
  <c r="KM2"/>
  <c r="NX8" i="54"/>
  <c r="NZ8" s="1"/>
  <c r="OA8" s="1"/>
  <c r="NW8"/>
  <c r="NM8"/>
  <c r="NO8" s="1"/>
  <c r="NP8" s="1"/>
  <c r="NL8"/>
  <c r="NB8"/>
  <c r="NA8"/>
  <c r="MQ8"/>
  <c r="MP8"/>
  <c r="MF8"/>
  <c r="ME8"/>
  <c r="LW8"/>
  <c r="LX8" s="1"/>
  <c r="LT8"/>
  <c r="LJ8"/>
  <c r="LL8" s="1"/>
  <c r="LM8" s="1"/>
  <c r="LI8"/>
  <c r="KY8"/>
  <c r="LA8" s="1"/>
  <c r="LB8" s="1"/>
  <c r="KX8"/>
  <c r="KN8"/>
  <c r="KO8" s="1"/>
  <c r="KM8"/>
  <c r="NX7"/>
  <c r="NZ7" s="1"/>
  <c r="OA7" s="1"/>
  <c r="NW7"/>
  <c r="NM7"/>
  <c r="NO7" s="1"/>
  <c r="NP7" s="1"/>
  <c r="NL7"/>
  <c r="NB7"/>
  <c r="NA7"/>
  <c r="MQ7"/>
  <c r="MP7"/>
  <c r="MF7"/>
  <c r="ME7"/>
  <c r="LW7"/>
  <c r="LX7" s="1"/>
  <c r="LT7"/>
  <c r="LJ7"/>
  <c r="LK7" s="1"/>
  <c r="LI7"/>
  <c r="KY7"/>
  <c r="LA7" s="1"/>
  <c r="LB7" s="1"/>
  <c r="KX7"/>
  <c r="KN7"/>
  <c r="KO7" s="1"/>
  <c r="KM7"/>
  <c r="NX6"/>
  <c r="NY6" s="1"/>
  <c r="NW6"/>
  <c r="NM6"/>
  <c r="NO6" s="1"/>
  <c r="NP6" s="1"/>
  <c r="NL6"/>
  <c r="NB6"/>
  <c r="NA6"/>
  <c r="MQ6"/>
  <c r="MP6"/>
  <c r="MF6"/>
  <c r="ME6"/>
  <c r="LW6"/>
  <c r="LX6" s="1"/>
  <c r="LT6"/>
  <c r="LJ6"/>
  <c r="LL6" s="1"/>
  <c r="LM6" s="1"/>
  <c r="LI6"/>
  <c r="KY6"/>
  <c r="KZ6" s="1"/>
  <c r="KX6"/>
  <c r="KN6"/>
  <c r="KO6" s="1"/>
  <c r="KM6"/>
  <c r="NX5"/>
  <c r="NZ5" s="1"/>
  <c r="OA5" s="1"/>
  <c r="NW5"/>
  <c r="NM5"/>
  <c r="NN5" s="1"/>
  <c r="NL5"/>
  <c r="NB5"/>
  <c r="NA5"/>
  <c r="MQ5"/>
  <c r="MP5"/>
  <c r="MF5"/>
  <c r="ME5"/>
  <c r="LW5"/>
  <c r="LX5" s="1"/>
  <c r="LT5"/>
  <c r="LJ5"/>
  <c r="LL5" s="1"/>
  <c r="LM5" s="1"/>
  <c r="LI5"/>
  <c r="KY5"/>
  <c r="KZ5" s="1"/>
  <c r="KX5"/>
  <c r="KN5"/>
  <c r="KP5" s="1"/>
  <c r="KQ5" s="1"/>
  <c r="KM5"/>
  <c r="NX4"/>
  <c r="NY4" s="1"/>
  <c r="NW4"/>
  <c r="NM4"/>
  <c r="NO4" s="1"/>
  <c r="NP4" s="1"/>
  <c r="NL4"/>
  <c r="NB4"/>
  <c r="NA4"/>
  <c r="MQ4"/>
  <c r="MP4"/>
  <c r="MF4"/>
  <c r="ME4"/>
  <c r="LW4"/>
  <c r="LX4" s="1"/>
  <c r="LT4"/>
  <c r="LJ4"/>
  <c r="LK4" s="1"/>
  <c r="LI4"/>
  <c r="KY4"/>
  <c r="LA4" s="1"/>
  <c r="LB4" s="1"/>
  <c r="KX4"/>
  <c r="KN4"/>
  <c r="KP4" s="1"/>
  <c r="KQ4" s="1"/>
  <c r="KM4"/>
  <c r="NX3"/>
  <c r="NZ3" s="1"/>
  <c r="OA3" s="1"/>
  <c r="NW3"/>
  <c r="NM3"/>
  <c r="NO3" s="1"/>
  <c r="NP3" s="1"/>
  <c r="NL3"/>
  <c r="NB3"/>
  <c r="NA3"/>
  <c r="MQ3"/>
  <c r="MP3"/>
  <c r="MF3"/>
  <c r="ME3"/>
  <c r="LW3"/>
  <c r="LX3" s="1"/>
  <c r="LT3"/>
  <c r="LJ3"/>
  <c r="LL3" s="1"/>
  <c r="LM3" s="1"/>
  <c r="LI3"/>
  <c r="KY3"/>
  <c r="LA3" s="1"/>
  <c r="LB3" s="1"/>
  <c r="KX3"/>
  <c r="KN3"/>
  <c r="KO3" s="1"/>
  <c r="KM3"/>
  <c r="NX2"/>
  <c r="NZ2" s="1"/>
  <c r="OA2" s="1"/>
  <c r="NW2"/>
  <c r="NM2"/>
  <c r="NN2" s="1"/>
  <c r="NL2"/>
  <c r="NB2"/>
  <c r="NA2"/>
  <c r="MQ2"/>
  <c r="MP2"/>
  <c r="MF2"/>
  <c r="ME2"/>
  <c r="LW2"/>
  <c r="LX2" s="1"/>
  <c r="LT2"/>
  <c r="LJ2"/>
  <c r="LK2" s="1"/>
  <c r="LI2"/>
  <c r="KY2"/>
  <c r="LA2" s="1"/>
  <c r="LB2" s="1"/>
  <c r="KX2"/>
  <c r="KN2"/>
  <c r="KO2" s="1"/>
  <c r="KM2"/>
  <c r="KN7" i="53"/>
  <c r="KO7" s="1"/>
  <c r="KM7"/>
  <c r="NX12"/>
  <c r="NZ12" s="1"/>
  <c r="OA12" s="1"/>
  <c r="NW12"/>
  <c r="NB12"/>
  <c r="NA12"/>
  <c r="MQ12"/>
  <c r="MP12"/>
  <c r="MF12"/>
  <c r="ME12"/>
  <c r="LU12"/>
  <c r="LT12"/>
  <c r="LJ12"/>
  <c r="LL12" s="1"/>
  <c r="LM12" s="1"/>
  <c r="LI12"/>
  <c r="KY12"/>
  <c r="LA12" s="1"/>
  <c r="LB12" s="1"/>
  <c r="KX12"/>
  <c r="KN12"/>
  <c r="KP12" s="1"/>
  <c r="KQ12" s="1"/>
  <c r="KM12"/>
  <c r="NX11"/>
  <c r="NZ11" s="1"/>
  <c r="OA11" s="1"/>
  <c r="NW11"/>
  <c r="NB11"/>
  <c r="NA11"/>
  <c r="MQ11"/>
  <c r="MP11"/>
  <c r="MF11"/>
  <c r="ME11"/>
  <c r="LU11"/>
  <c r="LT11"/>
  <c r="LJ11"/>
  <c r="LL11" s="1"/>
  <c r="LM11" s="1"/>
  <c r="LI11"/>
  <c r="KY11"/>
  <c r="LA11" s="1"/>
  <c r="LB11" s="1"/>
  <c r="KX11"/>
  <c r="KN11"/>
  <c r="KP11" s="1"/>
  <c r="KQ11" s="1"/>
  <c r="KM11"/>
  <c r="NX10"/>
  <c r="NZ10" s="1"/>
  <c r="OA10" s="1"/>
  <c r="NW10"/>
  <c r="NB10"/>
  <c r="NA10"/>
  <c r="MQ10"/>
  <c r="MP10"/>
  <c r="MF10"/>
  <c r="ME10"/>
  <c r="LU10"/>
  <c r="LT10"/>
  <c r="LJ10"/>
  <c r="LL10" s="1"/>
  <c r="LM10" s="1"/>
  <c r="LI10"/>
  <c r="KY10"/>
  <c r="LA10" s="1"/>
  <c r="LB10" s="1"/>
  <c r="KX10"/>
  <c r="KN10"/>
  <c r="KP10" s="1"/>
  <c r="KQ10" s="1"/>
  <c r="KM10"/>
  <c r="NX9"/>
  <c r="NY9" s="1"/>
  <c r="NW9"/>
  <c r="NB9"/>
  <c r="NA9"/>
  <c r="MQ9"/>
  <c r="MP9"/>
  <c r="MF9"/>
  <c r="ME9"/>
  <c r="LU9"/>
  <c r="LT9"/>
  <c r="LJ9"/>
  <c r="LL9" s="1"/>
  <c r="LM9" s="1"/>
  <c r="LI9"/>
  <c r="KY9"/>
  <c r="KZ9" s="1"/>
  <c r="KX9"/>
  <c r="KN9"/>
  <c r="KO9" s="1"/>
  <c r="KM9"/>
  <c r="NX8"/>
  <c r="NZ8" s="1"/>
  <c r="OA8" s="1"/>
  <c r="NW8"/>
  <c r="NM8"/>
  <c r="NO8" s="1"/>
  <c r="NP8" s="1"/>
  <c r="NL8"/>
  <c r="NB8"/>
  <c r="NA8"/>
  <c r="MQ8"/>
  <c r="MP8"/>
  <c r="MF8"/>
  <c r="ME8"/>
  <c r="LU8"/>
  <c r="LT8"/>
  <c r="LJ8"/>
  <c r="LL8" s="1"/>
  <c r="LM8" s="1"/>
  <c r="LI8"/>
  <c r="KY8"/>
  <c r="LA8" s="1"/>
  <c r="LB8" s="1"/>
  <c r="KX8"/>
  <c r="KN8"/>
  <c r="KP8" s="1"/>
  <c r="KQ8" s="1"/>
  <c r="KM8"/>
  <c r="NX2"/>
  <c r="NW2"/>
  <c r="NM2"/>
  <c r="NO2" s="1"/>
  <c r="NP2" s="1"/>
  <c r="NL2"/>
  <c r="NB2"/>
  <c r="NA2"/>
  <c r="MQ2"/>
  <c r="MP2"/>
  <c r="MF2"/>
  <c r="ME2"/>
  <c r="LU2"/>
  <c r="LT2"/>
  <c r="LJ2"/>
  <c r="LK2" s="1"/>
  <c r="LI2"/>
  <c r="KY2"/>
  <c r="LA2" s="1"/>
  <c r="LB2" s="1"/>
  <c r="KX2"/>
  <c r="KN2"/>
  <c r="KP2" s="1"/>
  <c r="KQ2" s="1"/>
  <c r="KM2"/>
  <c r="NX7"/>
  <c r="NZ7" s="1"/>
  <c r="OA7" s="1"/>
  <c r="NW7"/>
  <c r="NM7"/>
  <c r="NO7" s="1"/>
  <c r="NP7" s="1"/>
  <c r="NL7"/>
  <c r="NB7"/>
  <c r="NA7"/>
  <c r="MQ7"/>
  <c r="MP7"/>
  <c r="MF7"/>
  <c r="ME7"/>
  <c r="LU7"/>
  <c r="LT7"/>
  <c r="LJ7"/>
  <c r="LL7" s="1"/>
  <c r="LM7" s="1"/>
  <c r="LI7"/>
  <c r="KY7"/>
  <c r="LA7" s="1"/>
  <c r="LB7" s="1"/>
  <c r="KX7"/>
  <c r="CC58" i="58"/>
  <c r="LW2" l="1"/>
  <c r="LX2" s="1"/>
  <c r="LV2"/>
  <c r="MH3"/>
  <c r="MI3" s="1"/>
  <c r="MG3"/>
  <c r="ND3"/>
  <c r="NE3" s="1"/>
  <c r="NC3"/>
  <c r="LW4"/>
  <c r="LX4" s="1"/>
  <c r="AO180" i="69" s="1"/>
  <c r="LV4" i="58"/>
  <c r="ND5"/>
  <c r="NE5" s="1"/>
  <c r="NC5"/>
  <c r="MH6"/>
  <c r="MI6" s="1"/>
  <c r="MG6"/>
  <c r="ND2"/>
  <c r="NE2" s="1"/>
  <c r="NC2"/>
  <c r="LW3"/>
  <c r="LX3" s="1"/>
  <c r="AO179" i="69" s="1"/>
  <c r="LV3" i="58"/>
  <c r="MS3"/>
  <c r="MT3" s="1"/>
  <c r="MR3"/>
  <c r="LW5"/>
  <c r="LX5" s="1"/>
  <c r="AO181" i="69" s="1"/>
  <c r="LV5" i="58"/>
  <c r="MS5"/>
  <c r="MT5" s="1"/>
  <c r="MR5"/>
  <c r="LW6"/>
  <c r="LX6" s="1"/>
  <c r="AO182" i="69" s="1"/>
  <c r="LV6" i="58"/>
  <c r="MS6"/>
  <c r="MT6" s="1"/>
  <c r="MR6"/>
  <c r="MH7"/>
  <c r="MI7" s="1"/>
  <c r="MG7"/>
  <c r="ND7"/>
  <c r="NE7" s="1"/>
  <c r="NC7"/>
  <c r="MS2"/>
  <c r="MT2" s="1"/>
  <c r="AQ178" i="69" s="1"/>
  <c r="MR2" i="58"/>
  <c r="MH5"/>
  <c r="MI5" s="1"/>
  <c r="MG5"/>
  <c r="ND6"/>
  <c r="NE6" s="1"/>
  <c r="NF6" s="1"/>
  <c r="NC6"/>
  <c r="MH2"/>
  <c r="MI2" s="1"/>
  <c r="MG2"/>
  <c r="MH4"/>
  <c r="MI4" s="1"/>
  <c r="MJ4" s="1"/>
  <c r="MG4"/>
  <c r="ND4"/>
  <c r="NE4" s="1"/>
  <c r="NC4"/>
  <c r="MS4"/>
  <c r="MT4" s="1"/>
  <c r="MR4"/>
  <c r="LW7"/>
  <c r="LX7" s="1"/>
  <c r="LV7"/>
  <c r="MS7"/>
  <c r="MT7" s="1"/>
  <c r="MU7" s="1"/>
  <c r="MR7"/>
  <c r="MH3" i="57"/>
  <c r="MI3" s="1"/>
  <c r="MG3"/>
  <c r="ND3"/>
  <c r="NE3" s="1"/>
  <c r="NC3"/>
  <c r="LW4"/>
  <c r="LX4" s="1"/>
  <c r="LV4"/>
  <c r="MH5"/>
  <c r="MI5" s="1"/>
  <c r="MG5"/>
  <c r="ND5"/>
  <c r="NE5" s="1"/>
  <c r="NC5"/>
  <c r="LW6"/>
  <c r="LX6" s="1"/>
  <c r="LV6"/>
  <c r="MS6"/>
  <c r="MT6" s="1"/>
  <c r="MR6"/>
  <c r="LW7"/>
  <c r="LX7" s="1"/>
  <c r="LV7"/>
  <c r="MS7"/>
  <c r="MT7" s="1"/>
  <c r="MR7"/>
  <c r="LW2"/>
  <c r="LX2" s="1"/>
  <c r="LV2"/>
  <c r="MS2"/>
  <c r="MT2" s="1"/>
  <c r="MR2"/>
  <c r="MS4"/>
  <c r="MT4" s="1"/>
  <c r="MR4"/>
  <c r="MH2"/>
  <c r="MI2" s="1"/>
  <c r="MG2"/>
  <c r="MH4"/>
  <c r="MI4" s="1"/>
  <c r="MG4"/>
  <c r="ND4"/>
  <c r="NE4" s="1"/>
  <c r="NC4"/>
  <c r="LW5"/>
  <c r="LX5" s="1"/>
  <c r="LV5"/>
  <c r="MS5"/>
  <c r="MT5" s="1"/>
  <c r="MR5"/>
  <c r="MH6"/>
  <c r="MI6" s="1"/>
  <c r="MG6"/>
  <c r="ND6"/>
  <c r="NE6" s="1"/>
  <c r="NC6"/>
  <c r="MH7"/>
  <c r="MI7" s="1"/>
  <c r="MG7"/>
  <c r="ND7"/>
  <c r="NE7" s="1"/>
  <c r="NC7"/>
  <c r="ND2"/>
  <c r="NE2" s="1"/>
  <c r="NC2"/>
  <c r="LW3"/>
  <c r="LX3" s="1"/>
  <c r="LV3"/>
  <c r="MS3"/>
  <c r="MT3" s="1"/>
  <c r="MR3"/>
  <c r="MH2" i="56"/>
  <c r="MI2" s="1"/>
  <c r="MG2"/>
  <c r="LW3"/>
  <c r="LX3" s="1"/>
  <c r="LV3"/>
  <c r="MS3"/>
  <c r="MT3" s="1"/>
  <c r="MR3"/>
  <c r="MH4"/>
  <c r="MI4" s="1"/>
  <c r="MG4"/>
  <c r="ND4"/>
  <c r="NE4" s="1"/>
  <c r="NC4"/>
  <c r="LW5"/>
  <c r="LX5" s="1"/>
  <c r="LV5"/>
  <c r="MS5"/>
  <c r="MT5" s="1"/>
  <c r="MR5"/>
  <c r="MH6"/>
  <c r="MI6" s="1"/>
  <c r="MG6"/>
  <c r="ND6"/>
  <c r="NE6" s="1"/>
  <c r="NC6"/>
  <c r="LW7"/>
  <c r="LX7" s="1"/>
  <c r="LV7"/>
  <c r="MS7"/>
  <c r="MT7" s="1"/>
  <c r="MR7"/>
  <c r="MH8"/>
  <c r="MI8" s="1"/>
  <c r="MG8"/>
  <c r="ND8"/>
  <c r="NE8" s="1"/>
  <c r="NC8"/>
  <c r="ND2"/>
  <c r="NE2" s="1"/>
  <c r="NC2"/>
  <c r="LW4"/>
  <c r="LX4" s="1"/>
  <c r="LV4"/>
  <c r="MS4"/>
  <c r="MT4" s="1"/>
  <c r="MR4"/>
  <c r="ND5"/>
  <c r="NE5" s="1"/>
  <c r="NC5"/>
  <c r="LW6"/>
  <c r="LX6" s="1"/>
  <c r="LV6"/>
  <c r="MS6"/>
  <c r="MT6" s="1"/>
  <c r="MR6"/>
  <c r="MH7"/>
  <c r="MI7" s="1"/>
  <c r="MG7"/>
  <c r="ND7"/>
  <c r="NE7" s="1"/>
  <c r="NC7"/>
  <c r="LW8"/>
  <c r="LX8" s="1"/>
  <c r="LV8"/>
  <c r="MS8"/>
  <c r="MT8" s="1"/>
  <c r="MR8"/>
  <c r="LW2"/>
  <c r="LX2" s="1"/>
  <c r="LV2"/>
  <c r="MS2"/>
  <c r="MT2" s="1"/>
  <c r="MR2"/>
  <c r="MH3"/>
  <c r="MI3" s="1"/>
  <c r="MG3"/>
  <c r="ND3"/>
  <c r="NE3" s="1"/>
  <c r="NC3"/>
  <c r="MH2" i="55"/>
  <c r="MI2" s="1"/>
  <c r="MJ2" s="1"/>
  <c r="MG2"/>
  <c r="ND2"/>
  <c r="NE2" s="1"/>
  <c r="NC2"/>
  <c r="LW3"/>
  <c r="LX3" s="1"/>
  <c r="LV3"/>
  <c r="MS5"/>
  <c r="MT5" s="1"/>
  <c r="MR5"/>
  <c r="ND6"/>
  <c r="NE6" s="1"/>
  <c r="NF6" s="1"/>
  <c r="NC6"/>
  <c r="LW2"/>
  <c r="LX2" s="1"/>
  <c r="LV2"/>
  <c r="MS2"/>
  <c r="MT2" s="1"/>
  <c r="AQ79" i="69" s="1"/>
  <c r="MR2" i="55"/>
  <c r="MH3"/>
  <c r="MI3" s="1"/>
  <c r="MG3"/>
  <c r="ND3"/>
  <c r="NE3" s="1"/>
  <c r="AR80" i="69" s="1"/>
  <c r="NC3" i="55"/>
  <c r="MS4"/>
  <c r="MT4" s="1"/>
  <c r="MR4"/>
  <c r="MH5"/>
  <c r="MI5" s="1"/>
  <c r="AP82" i="69" s="1"/>
  <c r="MG5" i="55"/>
  <c r="ND5"/>
  <c r="NE5" s="1"/>
  <c r="NC5"/>
  <c r="LW6"/>
  <c r="LX6" s="1"/>
  <c r="LY6" s="1"/>
  <c r="LV6"/>
  <c r="MS6"/>
  <c r="MT6" s="1"/>
  <c r="MR6"/>
  <c r="MH7"/>
  <c r="MI7" s="1"/>
  <c r="MG7"/>
  <c r="ND7"/>
  <c r="NE7" s="1"/>
  <c r="NC7"/>
  <c r="LW8"/>
  <c r="LX8" s="1"/>
  <c r="LY8" s="1"/>
  <c r="LV8"/>
  <c r="MS8"/>
  <c r="MT8" s="1"/>
  <c r="MR8"/>
  <c r="MS3"/>
  <c r="MT3" s="1"/>
  <c r="MR3"/>
  <c r="MH4"/>
  <c r="MI4" s="1"/>
  <c r="MG4"/>
  <c r="ND4"/>
  <c r="NE4" s="1"/>
  <c r="NF4" s="1"/>
  <c r="NC4"/>
  <c r="LW5"/>
  <c r="LX5" s="1"/>
  <c r="LV5"/>
  <c r="MH6"/>
  <c r="MI6" s="1"/>
  <c r="MG6"/>
  <c r="MS7"/>
  <c r="MT7" s="1"/>
  <c r="MR7"/>
  <c r="MH8"/>
  <c r="MI8" s="1"/>
  <c r="MG8"/>
  <c r="LW4"/>
  <c r="LX4" s="1"/>
  <c r="LV4"/>
  <c r="LW7"/>
  <c r="LX7" s="1"/>
  <c r="AO84" i="69" s="1"/>
  <c r="LV7" i="55"/>
  <c r="ND8"/>
  <c r="NE8" s="1"/>
  <c r="NC8"/>
  <c r="MH5" i="56"/>
  <c r="MI5" s="1"/>
  <c r="MG5"/>
  <c r="ND2" i="54"/>
  <c r="NE2" s="1"/>
  <c r="NC2"/>
  <c r="MS3"/>
  <c r="MT3" s="1"/>
  <c r="MU3" s="1"/>
  <c r="MR3"/>
  <c r="MS2"/>
  <c r="MT2" s="1"/>
  <c r="MR2"/>
  <c r="MH3"/>
  <c r="MI3" s="1"/>
  <c r="MG3"/>
  <c r="ND3"/>
  <c r="NE3" s="1"/>
  <c r="NC3"/>
  <c r="MS4"/>
  <c r="MT4" s="1"/>
  <c r="MR4"/>
  <c r="MH5"/>
  <c r="MI5" s="1"/>
  <c r="MG5"/>
  <c r="ND5"/>
  <c r="NE5" s="1"/>
  <c r="NC5"/>
  <c r="MS6"/>
  <c r="MT6" s="1"/>
  <c r="MR6"/>
  <c r="MH7"/>
  <c r="MI7" s="1"/>
  <c r="MG7"/>
  <c r="ND7"/>
  <c r="NE7" s="1"/>
  <c r="NC7"/>
  <c r="MS8"/>
  <c r="MT8" s="1"/>
  <c r="AQ51" i="69" s="1"/>
  <c r="MR8" i="54"/>
  <c r="MH2"/>
  <c r="MI2" s="1"/>
  <c r="MG2"/>
  <c r="MH4"/>
  <c r="MI4" s="1"/>
  <c r="MG4"/>
  <c r="ND4"/>
  <c r="NE4" s="1"/>
  <c r="NC4"/>
  <c r="MS5"/>
  <c r="MT5" s="1"/>
  <c r="MR5"/>
  <c r="MH6"/>
  <c r="MI6" s="1"/>
  <c r="MG6"/>
  <c r="ND6"/>
  <c r="NE6" s="1"/>
  <c r="NC6"/>
  <c r="MS7"/>
  <c r="MT7" s="1"/>
  <c r="MR7"/>
  <c r="MH8"/>
  <c r="MI8" s="1"/>
  <c r="MG8"/>
  <c r="ND8"/>
  <c r="NE8" s="1"/>
  <c r="NC8"/>
  <c r="LW7" i="53"/>
  <c r="LX7" s="1"/>
  <c r="LV7"/>
  <c r="MS7"/>
  <c r="MT7" s="1"/>
  <c r="MR7"/>
  <c r="MH2"/>
  <c r="MI2" s="1"/>
  <c r="MG2"/>
  <c r="ND2"/>
  <c r="NE2" s="1"/>
  <c r="NC2"/>
  <c r="LW8"/>
  <c r="LX8" s="1"/>
  <c r="AO9" i="69" s="1"/>
  <c r="LV8" i="53"/>
  <c r="MS8"/>
  <c r="MT8" s="1"/>
  <c r="MR8"/>
  <c r="MH9"/>
  <c r="MI9" s="1"/>
  <c r="AP10" i="69" s="1"/>
  <c r="MG9" i="53"/>
  <c r="ND9"/>
  <c r="NE9" s="1"/>
  <c r="NC9"/>
  <c r="MH10"/>
  <c r="MI10" s="1"/>
  <c r="MG10"/>
  <c r="ND10"/>
  <c r="NE10" s="1"/>
  <c r="NC10"/>
  <c r="MH11"/>
  <c r="MI11" s="1"/>
  <c r="MJ11" s="1"/>
  <c r="MG11"/>
  <c r="ND11"/>
  <c r="NE11" s="1"/>
  <c r="NC11"/>
  <c r="MH12"/>
  <c r="MI12" s="1"/>
  <c r="AP13" i="69" s="1"/>
  <c r="MG12" i="53"/>
  <c r="ND12"/>
  <c r="NE12" s="1"/>
  <c r="NC12"/>
  <c r="MH7"/>
  <c r="MI7" s="1"/>
  <c r="MG7"/>
  <c r="ND7"/>
  <c r="NE7" s="1"/>
  <c r="NC7"/>
  <c r="LW2"/>
  <c r="LX2" s="1"/>
  <c r="LV2"/>
  <c r="MS2"/>
  <c r="MT2" s="1"/>
  <c r="MR2"/>
  <c r="MH8"/>
  <c r="MI8" s="1"/>
  <c r="MJ8" s="1"/>
  <c r="MG8"/>
  <c r="ND8"/>
  <c r="NE8" s="1"/>
  <c r="NC8"/>
  <c r="LW9"/>
  <c r="LX9" s="1"/>
  <c r="LV9"/>
  <c r="MS9"/>
  <c r="MT9" s="1"/>
  <c r="MR9"/>
  <c r="LW10"/>
  <c r="LX10" s="1"/>
  <c r="AO11" i="69" s="1"/>
  <c r="LV10" i="53"/>
  <c r="MS10"/>
  <c r="MT10" s="1"/>
  <c r="MR10"/>
  <c r="LW11"/>
  <c r="LX11" s="1"/>
  <c r="AO12" i="69" s="1"/>
  <c r="LV11" i="53"/>
  <c r="MS11"/>
  <c r="MT11" s="1"/>
  <c r="MR11"/>
  <c r="LW12"/>
  <c r="LX12" s="1"/>
  <c r="AO13" i="69" s="1"/>
  <c r="LV12" i="53"/>
  <c r="MS12"/>
  <c r="MT12" s="1"/>
  <c r="MR12"/>
  <c r="LY6" i="58"/>
  <c r="LY2"/>
  <c r="AO178" i="69"/>
  <c r="LY4" i="58"/>
  <c r="LY5"/>
  <c r="LY7"/>
  <c r="AO183" i="69"/>
  <c r="AR179"/>
  <c r="LC4" i="58"/>
  <c r="AM180" i="69"/>
  <c r="NQ4" i="58"/>
  <c r="AS180" i="69"/>
  <c r="MJ6" i="58"/>
  <c r="MJ2"/>
  <c r="AP178" i="69"/>
  <c r="NF4" i="58"/>
  <c r="AR180" i="69"/>
  <c r="MU5" i="58"/>
  <c r="AQ181" i="69"/>
  <c r="MU6" i="58"/>
  <c r="AQ182" i="69"/>
  <c r="NQ6" i="58"/>
  <c r="AS182" i="69"/>
  <c r="MJ7" i="58"/>
  <c r="NF7"/>
  <c r="AR183" i="69"/>
  <c r="AP179"/>
  <c r="AQ180"/>
  <c r="MJ5" i="58"/>
  <c r="AP181" i="69"/>
  <c r="AL178"/>
  <c r="LN2" i="58"/>
  <c r="AN178" i="69"/>
  <c r="NF2" i="58"/>
  <c r="AR178" i="69"/>
  <c r="OB2" i="58"/>
  <c r="AT178" i="69"/>
  <c r="LC3" i="58"/>
  <c r="AM179" i="69"/>
  <c r="MU3" i="58"/>
  <c r="AQ179" i="69"/>
  <c r="OJ23" i="58"/>
  <c r="AM200" i="69"/>
  <c r="OJ21" i="58"/>
  <c r="AM198" i="69"/>
  <c r="OJ61" i="58"/>
  <c r="AM196" i="69"/>
  <c r="OJ19" i="58"/>
  <c r="AM195" i="69"/>
  <c r="OJ17" i="58"/>
  <c r="AM193" i="69"/>
  <c r="OJ15" i="58"/>
  <c r="AM191" i="69"/>
  <c r="OJ13" i="58"/>
  <c r="AM189" i="69"/>
  <c r="OJ12" i="58"/>
  <c r="AM188" i="69"/>
  <c r="OJ10" i="58"/>
  <c r="AM186" i="69"/>
  <c r="OJ8" i="58"/>
  <c r="AM184" i="69"/>
  <c r="NF5" i="58"/>
  <c r="AR181" i="69"/>
  <c r="LC7" i="58"/>
  <c r="AM183" i="69"/>
  <c r="NQ7" i="58"/>
  <c r="AS183" i="69"/>
  <c r="OJ24" i="58"/>
  <c r="AM201" i="69"/>
  <c r="OJ22" i="58"/>
  <c r="AM199" i="69"/>
  <c r="OJ20" i="58"/>
  <c r="AM197" i="69"/>
  <c r="OJ18" i="58"/>
  <c r="AM194" i="69"/>
  <c r="OJ16" i="58"/>
  <c r="AM192" i="69"/>
  <c r="OJ14" i="58"/>
  <c r="AM190" i="69"/>
  <c r="OJ11" i="58"/>
  <c r="AM187" i="69"/>
  <c r="OJ9" i="58"/>
  <c r="AM185" i="69"/>
  <c r="LY2" i="57"/>
  <c r="AO144" i="69"/>
  <c r="NF3" i="57"/>
  <c r="AR145" i="69"/>
  <c r="LY4" i="57"/>
  <c r="AO146" i="69"/>
  <c r="AM174"/>
  <c r="AM172"/>
  <c r="AM170"/>
  <c r="AM168"/>
  <c r="AM166"/>
  <c r="AM164"/>
  <c r="AM162"/>
  <c r="AM161"/>
  <c r="AM158"/>
  <c r="AM156"/>
  <c r="AM154"/>
  <c r="AM152"/>
  <c r="AM150"/>
  <c r="LN2" i="57"/>
  <c r="AN144" i="69"/>
  <c r="NF2" i="57"/>
  <c r="AR144" i="69"/>
  <c r="LC3" i="57"/>
  <c r="AM145" i="69"/>
  <c r="MU3" i="57"/>
  <c r="AQ145" i="69"/>
  <c r="MJ4" i="57"/>
  <c r="AP146" i="69"/>
  <c r="NF4" i="57"/>
  <c r="AR146" i="69"/>
  <c r="LY5" i="57"/>
  <c r="AO147" i="69"/>
  <c r="MU5" i="57"/>
  <c r="AQ147" i="69"/>
  <c r="AL148"/>
  <c r="LN6" i="57"/>
  <c r="AN148" i="69"/>
  <c r="MJ6" i="57"/>
  <c r="AP148" i="69"/>
  <c r="NF6" i="57"/>
  <c r="AR148" i="69"/>
  <c r="OB6" i="57"/>
  <c r="AT148" i="69"/>
  <c r="MJ7" i="57"/>
  <c r="AP149" i="69"/>
  <c r="NF7" i="57"/>
  <c r="AR149" i="69"/>
  <c r="AL144"/>
  <c r="MJ2" i="57"/>
  <c r="AP144" i="69"/>
  <c r="OB2" i="57"/>
  <c r="AT144" i="69"/>
  <c r="LY3" i="57"/>
  <c r="AO145" i="69"/>
  <c r="AM176"/>
  <c r="AM175"/>
  <c r="AM173"/>
  <c r="AM171"/>
  <c r="AM169"/>
  <c r="AM167"/>
  <c r="AM165"/>
  <c r="AM163"/>
  <c r="AM160"/>
  <c r="AM159"/>
  <c r="AM157"/>
  <c r="AM155"/>
  <c r="AM153"/>
  <c r="AM151"/>
  <c r="MU2" i="57"/>
  <c r="AQ144" i="69"/>
  <c r="MJ3" i="57"/>
  <c r="AP145" i="69"/>
  <c r="LC4" i="57"/>
  <c r="AM146" i="69"/>
  <c r="MU4" i="57"/>
  <c r="AQ146" i="69"/>
  <c r="NQ4" i="57"/>
  <c r="AS146" i="69"/>
  <c r="AL147"/>
  <c r="LN5" i="57"/>
  <c r="AN147" i="69"/>
  <c r="MJ5" i="57"/>
  <c r="AP147" i="69"/>
  <c r="AR147"/>
  <c r="OB5" i="57"/>
  <c r="AT147" i="69"/>
  <c r="LY6" i="57"/>
  <c r="AO148" i="69"/>
  <c r="MU6" i="57"/>
  <c r="AQ148" i="69"/>
  <c r="LC7" i="57"/>
  <c r="AM149" i="69"/>
  <c r="LY7" i="57"/>
  <c r="AO149" i="69"/>
  <c r="MU7" i="57"/>
  <c r="AQ149" i="69"/>
  <c r="NQ7" i="57"/>
  <c r="AS149" i="69"/>
  <c r="LN2" i="56"/>
  <c r="AN109" i="69"/>
  <c r="NF2" i="56"/>
  <c r="AR109" i="69"/>
  <c r="LY3" i="56"/>
  <c r="AO110" i="69"/>
  <c r="NF4" i="56"/>
  <c r="AR111" i="69"/>
  <c r="OJ55" i="56"/>
  <c r="AM143" i="69"/>
  <c r="OJ33" i="56"/>
  <c r="AM141" i="69"/>
  <c r="OJ32" i="56"/>
  <c r="AM139" i="69"/>
  <c r="OJ30" i="56"/>
  <c r="AM137" i="69"/>
  <c r="OJ28" i="56"/>
  <c r="AM135" i="69"/>
  <c r="OJ26" i="56"/>
  <c r="AM133" i="69"/>
  <c r="OJ23" i="56"/>
  <c r="AM130" i="69"/>
  <c r="OJ22" i="56"/>
  <c r="AM129" i="69"/>
  <c r="OJ20" i="56"/>
  <c r="AM127" i="69"/>
  <c r="OJ18" i="56"/>
  <c r="AM125" i="69"/>
  <c r="OJ16" i="56"/>
  <c r="AM123" i="69"/>
  <c r="OJ13" i="56"/>
  <c r="AM120" i="69"/>
  <c r="OJ11" i="56"/>
  <c r="AM118" i="69"/>
  <c r="OJ9" i="56"/>
  <c r="AM116" i="69"/>
  <c r="MU2" i="56"/>
  <c r="AQ109" i="69"/>
  <c r="MJ3" i="56"/>
  <c r="AP110" i="69"/>
  <c r="NF3" i="56"/>
  <c r="AR110" i="69"/>
  <c r="LY4" i="56"/>
  <c r="AO111" i="69"/>
  <c r="NQ4" i="56"/>
  <c r="AS111" i="69"/>
  <c r="LN5" i="56"/>
  <c r="AN112" i="69"/>
  <c r="NF5" i="56"/>
  <c r="AR112" i="69"/>
  <c r="LY6" i="56"/>
  <c r="AO113" i="69"/>
  <c r="MU6" i="56"/>
  <c r="AQ113" i="69"/>
  <c r="MJ7" i="56"/>
  <c r="AP114" i="69"/>
  <c r="AR114"/>
  <c r="LC8" i="56"/>
  <c r="AM115" i="69"/>
  <c r="LY8" i="56"/>
  <c r="AO115" i="69"/>
  <c r="MU8" i="56"/>
  <c r="AQ115" i="69"/>
  <c r="AS115"/>
  <c r="LY2" i="56"/>
  <c r="AO109" i="69"/>
  <c r="LC4" i="56"/>
  <c r="AM111" i="69"/>
  <c r="MU4" i="56"/>
  <c r="AQ111" i="69"/>
  <c r="MJ5" i="56"/>
  <c r="AP112" i="69"/>
  <c r="OB5" i="56"/>
  <c r="AT112" i="69"/>
  <c r="OJ34" i="56"/>
  <c r="AM142" i="69"/>
  <c r="OJ44" i="56"/>
  <c r="AM140" i="69"/>
  <c r="OJ31" i="56"/>
  <c r="AM138" i="69"/>
  <c r="OJ29" i="56"/>
  <c r="AM136" i="69"/>
  <c r="OJ25" i="56"/>
  <c r="AM132" i="69"/>
  <c r="OJ24" i="56"/>
  <c r="AM131" i="69"/>
  <c r="OJ21" i="56"/>
  <c r="AM128" i="69"/>
  <c r="OJ19" i="56"/>
  <c r="AM126" i="69"/>
  <c r="OJ17" i="56"/>
  <c r="AM124" i="69"/>
  <c r="OJ15" i="56"/>
  <c r="AM122" i="69"/>
  <c r="OJ14" i="56"/>
  <c r="AM121" i="69"/>
  <c r="OJ12" i="56"/>
  <c r="AM119" i="69"/>
  <c r="AL109"/>
  <c r="MJ2" i="56"/>
  <c r="AP109" i="69"/>
  <c r="OB2" i="56"/>
  <c r="AT109" i="69"/>
  <c r="LC3" i="56"/>
  <c r="AM110" i="69"/>
  <c r="MU3" i="56"/>
  <c r="AQ110" i="69"/>
  <c r="MJ4" i="56"/>
  <c r="AP111" i="69"/>
  <c r="LY5" i="56"/>
  <c r="AO112" i="69"/>
  <c r="MU5" i="56"/>
  <c r="AQ112" i="69"/>
  <c r="AL113"/>
  <c r="LN6" i="56"/>
  <c r="AN113" i="69"/>
  <c r="MJ6" i="56"/>
  <c r="AP113" i="69"/>
  <c r="AR113"/>
  <c r="OB6" i="56"/>
  <c r="AT113" i="69"/>
  <c r="LC7" i="56"/>
  <c r="AM114" i="69"/>
  <c r="LY7" i="56"/>
  <c r="AO114" i="69"/>
  <c r="MU7" i="56"/>
  <c r="AQ114" i="69"/>
  <c r="MJ8" i="56"/>
  <c r="AP115" i="69"/>
  <c r="NF8" i="56"/>
  <c r="AR115" i="69"/>
  <c r="MU2" i="55"/>
  <c r="LY4"/>
  <c r="AO81" i="69"/>
  <c r="NF5" i="55"/>
  <c r="AR82" i="69"/>
  <c r="MU6" i="55"/>
  <c r="AQ83" i="69"/>
  <c r="LC8" i="55"/>
  <c r="AM85" i="69"/>
  <c r="AO85"/>
  <c r="MU8" i="55"/>
  <c r="AQ85" i="69"/>
  <c r="NQ8" i="55"/>
  <c r="AS85" i="69"/>
  <c r="OJ31" i="55"/>
  <c r="AM108" i="69"/>
  <c r="OJ29" i="55"/>
  <c r="AM106" i="69"/>
  <c r="OJ27" i="55"/>
  <c r="AM104" i="69"/>
  <c r="OJ26" i="55"/>
  <c r="AM103" i="69"/>
  <c r="OJ24" i="55"/>
  <c r="AM101" i="69"/>
  <c r="OJ22" i="55"/>
  <c r="AM99" i="69"/>
  <c r="OJ20" i="55"/>
  <c r="AM97" i="69"/>
  <c r="OJ18" i="55"/>
  <c r="AM95" i="69"/>
  <c r="OJ16" i="55"/>
  <c r="AM93" i="69"/>
  <c r="OJ15" i="55"/>
  <c r="AM92" i="69"/>
  <c r="OJ13" i="55"/>
  <c r="AM90" i="69"/>
  <c r="OJ11" i="55"/>
  <c r="AM88" i="69"/>
  <c r="OJ10" i="55"/>
  <c r="AM87" i="69"/>
  <c r="LY2" i="55"/>
  <c r="AO79" i="69"/>
  <c r="MU4" i="55"/>
  <c r="AQ81" i="69"/>
  <c r="OB5" i="55"/>
  <c r="AT82" i="69"/>
  <c r="NF7" i="55"/>
  <c r="AR84" i="69"/>
  <c r="AL79"/>
  <c r="NF2" i="55"/>
  <c r="AR79" i="69"/>
  <c r="OB2" i="55"/>
  <c r="AT79" i="69"/>
  <c r="LY3" i="55"/>
  <c r="LY5"/>
  <c r="AO82" i="69"/>
  <c r="LN6" i="55"/>
  <c r="AN83" i="69"/>
  <c r="MJ6" i="55"/>
  <c r="OB6"/>
  <c r="AT83" i="69"/>
  <c r="LC7" i="55"/>
  <c r="AM84" i="69"/>
  <c r="LY7" i="55"/>
  <c r="MU7"/>
  <c r="AQ84" i="69"/>
  <c r="AP85"/>
  <c r="NF8" i="55"/>
  <c r="AR85" i="69"/>
  <c r="MJ3" i="55"/>
  <c r="AP80" i="69"/>
  <c r="LC4" i="55"/>
  <c r="AM81" i="69"/>
  <c r="NQ4" i="55"/>
  <c r="AS81" i="69"/>
  <c r="MJ7" i="55"/>
  <c r="LN2"/>
  <c r="AN79" i="69"/>
  <c r="AQ80"/>
  <c r="MJ4" i="55"/>
  <c r="AP81" i="69"/>
  <c r="MU5" i="55"/>
  <c r="AQ82" i="69"/>
  <c r="AL83"/>
  <c r="OJ30" i="55"/>
  <c r="AM107" i="69"/>
  <c r="OJ28" i="55"/>
  <c r="AM105" i="69"/>
  <c r="OJ25" i="55"/>
  <c r="AM102" i="69"/>
  <c r="OJ23" i="55"/>
  <c r="AM100" i="69"/>
  <c r="OJ21" i="55"/>
  <c r="AM98" i="69"/>
  <c r="OJ19" i="55"/>
  <c r="AM96" i="69"/>
  <c r="OJ17" i="55"/>
  <c r="AM94" i="69"/>
  <c r="OJ14" i="55"/>
  <c r="AM91" i="69"/>
  <c r="OJ12" i="55"/>
  <c r="AM89" i="69"/>
  <c r="OJ9" i="55"/>
  <c r="AM86" i="69"/>
  <c r="AL47"/>
  <c r="AP47"/>
  <c r="LY5" i="54"/>
  <c r="AO48" i="69"/>
  <c r="LN6" i="54"/>
  <c r="AN49" i="69"/>
  <c r="MJ6" i="54"/>
  <c r="AP49" i="69"/>
  <c r="AR49"/>
  <c r="LC7" i="54"/>
  <c r="AM50" i="69"/>
  <c r="LY7" i="54"/>
  <c r="AO50" i="69"/>
  <c r="MU7" i="54"/>
  <c r="AQ50" i="69"/>
  <c r="NQ7" i="54"/>
  <c r="AS50" i="69"/>
  <c r="LN8" i="54"/>
  <c r="AN51" i="69"/>
  <c r="MJ8" i="54"/>
  <c r="NF8"/>
  <c r="AR51" i="69"/>
  <c r="OB8" i="54"/>
  <c r="AT51" i="69"/>
  <c r="OB2" i="54"/>
  <c r="AT45" i="69"/>
  <c r="NQ3" i="54"/>
  <c r="AS46" i="69"/>
  <c r="NF4" i="54"/>
  <c r="AR47" i="69"/>
  <c r="AQ48"/>
  <c r="MJ2" i="54"/>
  <c r="AP45" i="69"/>
  <c r="LY3" i="54"/>
  <c r="AO46" i="69"/>
  <c r="LC2" i="54"/>
  <c r="AM45" i="69"/>
  <c r="LY2" i="54"/>
  <c r="AO45" i="69"/>
  <c r="LN3" i="54"/>
  <c r="AN46" i="69"/>
  <c r="NF3" i="54"/>
  <c r="AR46" i="69"/>
  <c r="LC4" i="54"/>
  <c r="AM47" i="69"/>
  <c r="AQ47"/>
  <c r="LN5" i="54"/>
  <c r="AN48" i="69"/>
  <c r="NF5" i="54"/>
  <c r="OB5"/>
  <c r="AT48" i="69"/>
  <c r="LY6" i="54"/>
  <c r="AO49" i="69"/>
  <c r="NQ6" i="54"/>
  <c r="AS49" i="69"/>
  <c r="MJ7" i="54"/>
  <c r="NF7"/>
  <c r="AR50" i="69"/>
  <c r="OB7" i="54"/>
  <c r="AT50" i="69"/>
  <c r="LC8" i="54"/>
  <c r="AM51" i="69"/>
  <c r="LY8" i="54"/>
  <c r="AO51" i="69"/>
  <c r="NQ8" i="54"/>
  <c r="AS51" i="69"/>
  <c r="NF2" i="54"/>
  <c r="AR45" i="69"/>
  <c r="LC3" i="54"/>
  <c r="AM46" i="69"/>
  <c r="MU2" i="54"/>
  <c r="AQ45" i="69"/>
  <c r="AP46"/>
  <c r="OB3" i="54"/>
  <c r="AT46" i="69"/>
  <c r="LY4" i="54"/>
  <c r="AO47" i="69"/>
  <c r="NQ4" i="54"/>
  <c r="AS47" i="69"/>
  <c r="AL48"/>
  <c r="MJ5" i="54"/>
  <c r="AP48" i="69"/>
  <c r="MU6" i="54"/>
  <c r="AQ49" i="69"/>
  <c r="OJ43" i="54"/>
  <c r="AM75" i="69"/>
  <c r="OJ27" i="54"/>
  <c r="AM72" i="69"/>
  <c r="OJ25" i="54"/>
  <c r="AM70" i="69"/>
  <c r="OJ23" i="54"/>
  <c r="AM68" i="69"/>
  <c r="OJ21" i="54"/>
  <c r="AM66" i="69"/>
  <c r="OJ20" i="54"/>
  <c r="AM65" i="69"/>
  <c r="OJ18" i="54"/>
  <c r="AM63" i="69"/>
  <c r="OJ15" i="54"/>
  <c r="AM60" i="69"/>
  <c r="OJ42" i="54"/>
  <c r="AM59" i="69"/>
  <c r="OJ56" i="54"/>
  <c r="AM57" i="69"/>
  <c r="OJ13" i="54"/>
  <c r="AM56" i="69"/>
  <c r="OJ10" i="54"/>
  <c r="AM53" i="69"/>
  <c r="AM31"/>
  <c r="AM25"/>
  <c r="LN40" i="53"/>
  <c r="AN41" i="69"/>
  <c r="LN6" i="53"/>
  <c r="AN7" i="69"/>
  <c r="LN32" i="53"/>
  <c r="AN33" i="69"/>
  <c r="AN30"/>
  <c r="LN23" i="53"/>
  <c r="AN24" i="69"/>
  <c r="LN19" i="53"/>
  <c r="AN20" i="69"/>
  <c r="LN13" i="53"/>
  <c r="AN14" i="69"/>
  <c r="MU7" i="53"/>
  <c r="AQ8" i="69"/>
  <c r="AL3"/>
  <c r="AM41"/>
  <c r="AM39"/>
  <c r="AM37"/>
  <c r="AM7"/>
  <c r="AM6"/>
  <c r="AM33"/>
  <c r="AM32"/>
  <c r="AM30"/>
  <c r="AM29"/>
  <c r="AM27"/>
  <c r="AM4"/>
  <c r="AM24"/>
  <c r="AM22"/>
  <c r="AM20"/>
  <c r="AM18"/>
  <c r="AM16"/>
  <c r="AM14"/>
  <c r="LN39" i="53"/>
  <c r="AN40" i="69"/>
  <c r="LN37" i="53"/>
  <c r="AN38" i="69"/>
  <c r="LN35" i="53"/>
  <c r="AN36" i="69"/>
  <c r="LN34" i="53"/>
  <c r="AN35" i="69"/>
  <c r="LN33" i="53"/>
  <c r="AN34" i="69"/>
  <c r="LN30" i="53"/>
  <c r="AN31" i="69"/>
  <c r="LN4" i="53"/>
  <c r="AN5" i="69"/>
  <c r="AN28"/>
  <c r="LN25" i="53"/>
  <c r="AN26" i="69"/>
  <c r="LN24" i="53"/>
  <c r="AN25" i="69"/>
  <c r="LN22" i="53"/>
  <c r="AN23" i="69"/>
  <c r="LN20" i="53"/>
  <c r="AN21" i="69"/>
  <c r="AN19"/>
  <c r="LN16" i="53"/>
  <c r="AN17" i="69"/>
  <c r="AM38"/>
  <c r="AM35"/>
  <c r="AM28"/>
  <c r="AM23"/>
  <c r="AM17"/>
  <c r="LN36" i="53"/>
  <c r="AN37" i="69"/>
  <c r="LN31" i="53"/>
  <c r="AN32" i="69"/>
  <c r="LN26" i="53"/>
  <c r="AN27" i="69"/>
  <c r="LN21" i="53"/>
  <c r="AN22" i="69"/>
  <c r="LN17" i="53"/>
  <c r="AN18" i="69"/>
  <c r="LN7" i="53"/>
  <c r="AN8" i="69"/>
  <c r="MJ7" i="53"/>
  <c r="NF7"/>
  <c r="AR8" i="69"/>
  <c r="OB7" i="53"/>
  <c r="AT8" i="69"/>
  <c r="LC2" i="53"/>
  <c r="AM3" i="69"/>
  <c r="LY2" i="53"/>
  <c r="MU2"/>
  <c r="AQ3" i="69"/>
  <c r="AS3"/>
  <c r="AL9"/>
  <c r="LN8" i="53"/>
  <c r="AN9" i="69"/>
  <c r="NF8" i="53"/>
  <c r="AR9" i="69"/>
  <c r="OB8" i="53"/>
  <c r="AT9" i="69"/>
  <c r="AO10"/>
  <c r="MU9" i="53"/>
  <c r="AQ10" i="69"/>
  <c r="LC10" i="53"/>
  <c r="AM11" i="69"/>
  <c r="MU10" i="53"/>
  <c r="AQ11" i="69"/>
  <c r="OB10" i="53"/>
  <c r="AT11" i="69"/>
  <c r="LC11" i="53"/>
  <c r="AM12" i="69"/>
  <c r="MU11" i="53"/>
  <c r="AQ12" i="69"/>
  <c r="OB11" i="53"/>
  <c r="AT12" i="69"/>
  <c r="LC12" i="53"/>
  <c r="AM13" i="69"/>
  <c r="MU12" i="53"/>
  <c r="AQ13" i="69"/>
  <c r="OB12" i="53"/>
  <c r="AT13" i="69"/>
  <c r="AM40"/>
  <c r="AM36"/>
  <c r="AM26"/>
  <c r="AM21"/>
  <c r="AM19"/>
  <c r="LN38" i="53"/>
  <c r="AN39" i="69"/>
  <c r="LN5" i="53"/>
  <c r="AN6" i="69"/>
  <c r="LN28" i="53"/>
  <c r="AN29" i="69"/>
  <c r="LN3" i="53"/>
  <c r="AN4" i="69"/>
  <c r="LN15" i="53"/>
  <c r="AN16" i="69"/>
  <c r="LC7" i="53"/>
  <c r="AM8" i="69"/>
  <c r="LY7" i="53"/>
  <c r="NQ7"/>
  <c r="AS8" i="69"/>
  <c r="AP3"/>
  <c r="NF2" i="53"/>
  <c r="AR3" i="69"/>
  <c r="LC8" i="53"/>
  <c r="AM9" i="69"/>
  <c r="MU8" i="53"/>
  <c r="AQ9" i="69"/>
  <c r="NQ8" i="53"/>
  <c r="AS9" i="69"/>
  <c r="LN9" i="53"/>
  <c r="AN10" i="69"/>
  <c r="NF9" i="53"/>
  <c r="AR10" i="69"/>
  <c r="AL11"/>
  <c r="LN10" i="53"/>
  <c r="AN11" i="69"/>
  <c r="AP11"/>
  <c r="NF10" i="53"/>
  <c r="AR11" i="69"/>
  <c r="AL12"/>
  <c r="LN11" i="53"/>
  <c r="AN12" i="69"/>
  <c r="NF11" i="53"/>
  <c r="AR12" i="69"/>
  <c r="AL13"/>
  <c r="AN13"/>
  <c r="NF12" i="53"/>
  <c r="AR13" i="69"/>
  <c r="NZ2" i="53"/>
  <c r="OA2" s="1"/>
  <c r="NY2"/>
  <c r="OJ8"/>
  <c r="OJ39"/>
  <c r="OJ37"/>
  <c r="OJ35"/>
  <c r="OJ34"/>
  <c r="OJ30"/>
  <c r="OJ25"/>
  <c r="OJ24"/>
  <c r="OJ22"/>
  <c r="OJ20"/>
  <c r="OJ16"/>
  <c r="LC27"/>
  <c r="OJ27"/>
  <c r="LC29"/>
  <c r="OJ29"/>
  <c r="OJ40"/>
  <c r="OJ38"/>
  <c r="OJ36"/>
  <c r="OJ6"/>
  <c r="OJ5"/>
  <c r="OJ32"/>
  <c r="OJ31"/>
  <c r="OJ28"/>
  <c r="OJ26"/>
  <c r="OJ3"/>
  <c r="OJ23"/>
  <c r="OJ21"/>
  <c r="OJ19"/>
  <c r="OJ17"/>
  <c r="OJ15"/>
  <c r="OJ13"/>
  <c r="LC18"/>
  <c r="OJ18"/>
  <c r="OF31" i="57"/>
  <c r="OJ31"/>
  <c r="OF30"/>
  <c r="OJ30"/>
  <c r="OF42"/>
  <c r="OJ42"/>
  <c r="OF28"/>
  <c r="OJ28"/>
  <c r="OF59"/>
  <c r="OJ59"/>
  <c r="OF25"/>
  <c r="OJ25"/>
  <c r="OF23"/>
  <c r="OJ23"/>
  <c r="OF21"/>
  <c r="OJ21"/>
  <c r="OF43"/>
  <c r="OJ43"/>
  <c r="OF39"/>
  <c r="OJ39"/>
  <c r="OF17"/>
  <c r="OJ17"/>
  <c r="OF16"/>
  <c r="OJ16"/>
  <c r="OF14"/>
  <c r="OJ14"/>
  <c r="OF12"/>
  <c r="OJ12"/>
  <c r="OF58"/>
  <c r="OJ58"/>
  <c r="OF9"/>
  <c r="OJ9"/>
  <c r="OF38"/>
  <c r="OJ38"/>
  <c r="OF29"/>
  <c r="OJ29"/>
  <c r="OF41"/>
  <c r="OJ41"/>
  <c r="OF27"/>
  <c r="OJ27"/>
  <c r="OF26"/>
  <c r="OJ26"/>
  <c r="OF24"/>
  <c r="OJ24"/>
  <c r="OF22"/>
  <c r="OJ22"/>
  <c r="OF20"/>
  <c r="OJ20"/>
  <c r="OF19"/>
  <c r="OJ19"/>
  <c r="OF18"/>
  <c r="OJ18"/>
  <c r="OF40"/>
  <c r="OJ40"/>
  <c r="OF15"/>
  <c r="OJ15"/>
  <c r="OF13"/>
  <c r="OJ13"/>
  <c r="OF11"/>
  <c r="OJ11"/>
  <c r="OF10"/>
  <c r="OJ10"/>
  <c r="OF8"/>
  <c r="OJ8"/>
  <c r="LK6" i="56"/>
  <c r="LA2"/>
  <c r="LB2" s="1"/>
  <c r="NN4"/>
  <c r="NO3"/>
  <c r="NP3" s="1"/>
  <c r="LC32"/>
  <c r="OF32"/>
  <c r="LC41"/>
  <c r="OF41"/>
  <c r="OG41" s="1"/>
  <c r="LC16"/>
  <c r="OF16"/>
  <c r="LC34"/>
  <c r="OF34"/>
  <c r="LC44"/>
  <c r="OF44"/>
  <c r="LC31"/>
  <c r="OF31"/>
  <c r="LC29"/>
  <c r="OF29"/>
  <c r="LC25"/>
  <c r="OF25"/>
  <c r="LC24"/>
  <c r="OF24"/>
  <c r="LC40"/>
  <c r="OF40"/>
  <c r="OG40" s="1"/>
  <c r="LC21"/>
  <c r="OF21"/>
  <c r="LC19"/>
  <c r="OF19"/>
  <c r="LC17"/>
  <c r="OF17"/>
  <c r="LC15"/>
  <c r="OF15"/>
  <c r="LC39"/>
  <c r="OF39"/>
  <c r="OG39" s="1"/>
  <c r="LC14"/>
  <c r="OF14"/>
  <c r="LC12"/>
  <c r="OF12"/>
  <c r="LC55"/>
  <c r="OF55"/>
  <c r="LC30"/>
  <c r="OF30"/>
  <c r="LC26"/>
  <c r="OF26"/>
  <c r="LC18"/>
  <c r="OF18"/>
  <c r="KO2"/>
  <c r="NY6"/>
  <c r="NZ8"/>
  <c r="OA8" s="1"/>
  <c r="LC33"/>
  <c r="OF33"/>
  <c r="LC28"/>
  <c r="OF28"/>
  <c r="LC23"/>
  <c r="OF23"/>
  <c r="LC22"/>
  <c r="OF22"/>
  <c r="LC20"/>
  <c r="OF20"/>
  <c r="LC42"/>
  <c r="OF42"/>
  <c r="LC43"/>
  <c r="OF43"/>
  <c r="LC13"/>
  <c r="OF13"/>
  <c r="LC11"/>
  <c r="OF11"/>
  <c r="LC9"/>
  <c r="OF9"/>
  <c r="KZ3"/>
  <c r="KZ4"/>
  <c r="NZ4"/>
  <c r="OA4" s="1"/>
  <c r="LA6"/>
  <c r="LB6" s="1"/>
  <c r="NO2" i="57"/>
  <c r="NP2" s="1"/>
  <c r="KO59" i="58"/>
  <c r="NY59"/>
  <c r="NO3"/>
  <c r="NP3" s="1"/>
  <c r="LC22"/>
  <c r="OF22"/>
  <c r="LC18"/>
  <c r="OF18"/>
  <c r="LC16"/>
  <c r="OF16"/>
  <c r="LC14"/>
  <c r="OF14"/>
  <c r="LC9"/>
  <c r="OF9"/>
  <c r="LC60"/>
  <c r="OF60"/>
  <c r="OG60" s="1"/>
  <c r="LA2"/>
  <c r="LB2" s="1"/>
  <c r="LL5"/>
  <c r="LM5" s="1"/>
  <c r="LC20"/>
  <c r="OF20"/>
  <c r="LC37"/>
  <c r="OF37"/>
  <c r="OG37" s="1"/>
  <c r="LC23"/>
  <c r="OF23"/>
  <c r="LC21"/>
  <c r="OF21"/>
  <c r="LC61"/>
  <c r="OF61"/>
  <c r="LC19"/>
  <c r="OF19"/>
  <c r="LC17"/>
  <c r="OF17"/>
  <c r="LC15"/>
  <c r="OF15"/>
  <c r="LC13"/>
  <c r="OF13"/>
  <c r="LC12"/>
  <c r="OF12"/>
  <c r="LC10"/>
  <c r="OF10"/>
  <c r="LC8"/>
  <c r="OF8"/>
  <c r="LC24"/>
  <c r="OF24"/>
  <c r="LC38"/>
  <c r="OF38"/>
  <c r="LC11"/>
  <c r="OF11"/>
  <c r="KZ4"/>
  <c r="LK59"/>
  <c r="NN6"/>
  <c r="NN7"/>
  <c r="NQ8" i="56"/>
  <c r="NO7" i="55"/>
  <c r="NP7" s="1"/>
  <c r="NY5"/>
  <c r="NY6"/>
  <c r="NZ4"/>
  <c r="OA4" s="1"/>
  <c r="KZ7" i="54"/>
  <c r="NY7"/>
  <c r="NY5"/>
  <c r="KO4"/>
  <c r="LA6"/>
  <c r="LB6" s="1"/>
  <c r="LK8"/>
  <c r="LK3"/>
  <c r="LC41"/>
  <c r="OF41"/>
  <c r="LC43"/>
  <c r="OF43"/>
  <c r="LC55"/>
  <c r="OF55"/>
  <c r="LC27"/>
  <c r="OF27"/>
  <c r="LC25"/>
  <c r="OF25"/>
  <c r="LC23"/>
  <c r="OF23"/>
  <c r="LC21"/>
  <c r="OF21"/>
  <c r="LC20"/>
  <c r="OF20"/>
  <c r="LC18"/>
  <c r="OF18"/>
  <c r="LC38"/>
  <c r="OF38"/>
  <c r="LC15"/>
  <c r="OF15"/>
  <c r="LC42"/>
  <c r="OF42"/>
  <c r="LC56"/>
  <c r="OF56"/>
  <c r="LC13"/>
  <c r="OF13"/>
  <c r="LC37"/>
  <c r="OF37"/>
  <c r="LC10"/>
  <c r="OF10"/>
  <c r="KP3"/>
  <c r="KQ3" s="1"/>
  <c r="NZ4"/>
  <c r="OA4" s="1"/>
  <c r="KP8"/>
  <c r="KQ8" s="1"/>
  <c r="NY8"/>
  <c r="NO2"/>
  <c r="NP2" s="1"/>
  <c r="NY3"/>
  <c r="LA9"/>
  <c r="LB9" s="1"/>
  <c r="NF3" i="58"/>
  <c r="NF5" i="57"/>
  <c r="NF7" i="56"/>
  <c r="NF6"/>
  <c r="LC38" i="55"/>
  <c r="OF38"/>
  <c r="LC23"/>
  <c r="OF23"/>
  <c r="LC54"/>
  <c r="OF54"/>
  <c r="OG54" s="1"/>
  <c r="LC55"/>
  <c r="OF55"/>
  <c r="LA3"/>
  <c r="LB3" s="1"/>
  <c r="KP5"/>
  <c r="KQ5" s="1"/>
  <c r="KP8"/>
  <c r="KQ8" s="1"/>
  <c r="LC28"/>
  <c r="OF28"/>
  <c r="LC21"/>
  <c r="OF21"/>
  <c r="LC17"/>
  <c r="OF17"/>
  <c r="LC14"/>
  <c r="OF14"/>
  <c r="LC9"/>
  <c r="OF9"/>
  <c r="LC31"/>
  <c r="OF31"/>
  <c r="LC29"/>
  <c r="OF29"/>
  <c r="LC27"/>
  <c r="OF27"/>
  <c r="LC26"/>
  <c r="OF26"/>
  <c r="LC24"/>
  <c r="OF24"/>
  <c r="LC22"/>
  <c r="OF22"/>
  <c r="LC20"/>
  <c r="OF20"/>
  <c r="LC18"/>
  <c r="OF18"/>
  <c r="LC16"/>
  <c r="OF16"/>
  <c r="LC15"/>
  <c r="OF15"/>
  <c r="LC13"/>
  <c r="OF13"/>
  <c r="LC11"/>
  <c r="OF11"/>
  <c r="LC10"/>
  <c r="OF10"/>
  <c r="LC30"/>
  <c r="OF30"/>
  <c r="LC25"/>
  <c r="OF25"/>
  <c r="LC19"/>
  <c r="OF19"/>
  <c r="LC12"/>
  <c r="OF12"/>
  <c r="NO6"/>
  <c r="NP6" s="1"/>
  <c r="LC40" i="53"/>
  <c r="OF40"/>
  <c r="LC38"/>
  <c r="OF38"/>
  <c r="LC36"/>
  <c r="OF36"/>
  <c r="LC32"/>
  <c r="OF32"/>
  <c r="LC31"/>
  <c r="OF31"/>
  <c r="LC28"/>
  <c r="OF28"/>
  <c r="LC26"/>
  <c r="OF26"/>
  <c r="LC23"/>
  <c r="OF23"/>
  <c r="LC21"/>
  <c r="OF21"/>
  <c r="LC19"/>
  <c r="OF19"/>
  <c r="LC17"/>
  <c r="OF17"/>
  <c r="LC15"/>
  <c r="OF15"/>
  <c r="LC13"/>
  <c r="OF13"/>
  <c r="LC39"/>
  <c r="OF39"/>
  <c r="LC37"/>
  <c r="OF37"/>
  <c r="LC35"/>
  <c r="OF35"/>
  <c r="LC34"/>
  <c r="OF34"/>
  <c r="LC55"/>
  <c r="OF55"/>
  <c r="OG55" s="1"/>
  <c r="LC30"/>
  <c r="OF30"/>
  <c r="LC25"/>
  <c r="OF25"/>
  <c r="LC24"/>
  <c r="OF24"/>
  <c r="LC22"/>
  <c r="OF22"/>
  <c r="LC20"/>
  <c r="OF20"/>
  <c r="LC16"/>
  <c r="OF16"/>
  <c r="LN29"/>
  <c r="OF29"/>
  <c r="LN27"/>
  <c r="OF27"/>
  <c r="LN18"/>
  <c r="OF18"/>
  <c r="LN12"/>
  <c r="LC6"/>
  <c r="OF6"/>
  <c r="LC3"/>
  <c r="OF3"/>
  <c r="LC5"/>
  <c r="OF5"/>
  <c r="NQ2"/>
  <c r="NY2" i="57"/>
  <c r="LL7"/>
  <c r="LM7" s="1"/>
  <c r="NN7"/>
  <c r="LC38"/>
  <c r="LC29"/>
  <c r="LC41"/>
  <c r="LC27"/>
  <c r="LC26"/>
  <c r="LC24"/>
  <c r="LC22"/>
  <c r="LC20"/>
  <c r="LC19"/>
  <c r="LC18"/>
  <c r="LC40"/>
  <c r="LC15"/>
  <c r="LC13"/>
  <c r="LC11"/>
  <c r="LC10"/>
  <c r="LC8"/>
  <c r="KP4"/>
  <c r="KQ4" s="1"/>
  <c r="KO5"/>
  <c r="KP7"/>
  <c r="KQ7" s="1"/>
  <c r="LC31"/>
  <c r="LC30"/>
  <c r="LC42"/>
  <c r="LC28"/>
  <c r="LC59"/>
  <c r="LC25"/>
  <c r="LC23"/>
  <c r="LC21"/>
  <c r="LC43"/>
  <c r="LC39"/>
  <c r="LC17"/>
  <c r="LC16"/>
  <c r="LC14"/>
  <c r="LC12"/>
  <c r="LC58"/>
  <c r="LC9"/>
  <c r="KZ4"/>
  <c r="NO6"/>
  <c r="NP6" s="1"/>
  <c r="NN56"/>
  <c r="KP5" i="58"/>
  <c r="KQ5" s="1"/>
  <c r="KP7"/>
  <c r="KQ7" s="1"/>
  <c r="KP4"/>
  <c r="KQ4" s="1"/>
  <c r="KO2"/>
  <c r="KO6" i="57"/>
  <c r="KO2"/>
  <c r="KO6" i="56"/>
  <c r="KP5"/>
  <c r="KQ5" s="1"/>
  <c r="KP8"/>
  <c r="KQ8" s="1"/>
  <c r="KP4"/>
  <c r="KQ4" s="1"/>
  <c r="KO6" i="55"/>
  <c r="KP4"/>
  <c r="KQ4" s="1"/>
  <c r="KO2"/>
  <c r="KP7" i="54"/>
  <c r="KQ7" s="1"/>
  <c r="KO5"/>
  <c r="NO2" i="58"/>
  <c r="NP2" s="1"/>
  <c r="NN4" i="57"/>
  <c r="NO2" i="56"/>
  <c r="NP2" s="1"/>
  <c r="NN4" i="55"/>
  <c r="NN6" i="54"/>
  <c r="NO5"/>
  <c r="NP5" s="1"/>
  <c r="NN3"/>
  <c r="KZ10" i="55"/>
  <c r="KZ8"/>
  <c r="LA6"/>
  <c r="LB6" s="1"/>
  <c r="KZ4"/>
  <c r="LA2"/>
  <c r="LB2" s="1"/>
  <c r="LA11" i="54"/>
  <c r="LB11" s="1"/>
  <c r="KZ3"/>
  <c r="KZ8" i="58"/>
  <c r="KZ3"/>
  <c r="KZ25" i="57"/>
  <c r="KZ9"/>
  <c r="KZ7"/>
  <c r="KZ34" i="56"/>
  <c r="KZ44"/>
  <c r="KZ29"/>
  <c r="KZ25"/>
  <c r="KZ40"/>
  <c r="KZ21"/>
  <c r="LA10"/>
  <c r="LB10" s="1"/>
  <c r="KZ8"/>
  <c r="KZ7"/>
  <c r="LL8" i="55"/>
  <c r="LM8" s="1"/>
  <c r="LL5"/>
  <c r="LM5" s="1"/>
  <c r="LL7" i="54"/>
  <c r="LM7" s="1"/>
  <c r="LK5"/>
  <c r="LL4"/>
  <c r="LM4" s="1"/>
  <c r="LL14" i="53"/>
  <c r="LM14" s="1"/>
  <c r="NZ7" i="58"/>
  <c r="OA7" s="1"/>
  <c r="NZ5"/>
  <c r="OA5" s="1"/>
  <c r="NZ4"/>
  <c r="OA4" s="1"/>
  <c r="NY2"/>
  <c r="NZ7" i="57"/>
  <c r="OA7" s="1"/>
  <c r="NY6"/>
  <c r="NY5"/>
  <c r="NZ4"/>
  <c r="OA4" s="1"/>
  <c r="LL7" i="58"/>
  <c r="LM7" s="1"/>
  <c r="LK5" i="57"/>
  <c r="LL8" i="56"/>
  <c r="LM8" s="1"/>
  <c r="LK5"/>
  <c r="NO59" i="58"/>
  <c r="NP59" s="1"/>
  <c r="NQ59" s="1"/>
  <c r="NN4"/>
  <c r="NO3" i="57"/>
  <c r="NP3" s="1"/>
  <c r="NN8" i="56"/>
  <c r="NO7"/>
  <c r="NP7" s="1"/>
  <c r="NO6"/>
  <c r="NP6" s="1"/>
  <c r="NN8" i="55"/>
  <c r="NO3"/>
  <c r="NP3" s="1"/>
  <c r="NO2"/>
  <c r="NP2" s="1"/>
  <c r="NN7" i="54"/>
  <c r="NY5" i="56"/>
  <c r="NY2"/>
  <c r="NZ8" i="55"/>
  <c r="OA8" s="1"/>
  <c r="NY2"/>
  <c r="KZ30" i="53"/>
  <c r="NZ9"/>
  <c r="OA9" s="1"/>
  <c r="KO10"/>
  <c r="NY12"/>
  <c r="LK4"/>
  <c r="LL2"/>
  <c r="LM2" s="1"/>
  <c r="NN8"/>
  <c r="NY8"/>
  <c r="LA33"/>
  <c r="LB33" s="1"/>
  <c r="KZ2"/>
  <c r="KZ35"/>
  <c r="LA14"/>
  <c r="LB14" s="1"/>
  <c r="LK33"/>
  <c r="LK20"/>
  <c r="KO2"/>
  <c r="KP7"/>
  <c r="KQ7" s="1"/>
  <c r="NY11"/>
  <c r="KZ7"/>
  <c r="KO11"/>
  <c r="NN2"/>
  <c r="KZ55"/>
  <c r="KP9"/>
  <c r="KQ9" s="1"/>
  <c r="NY10"/>
  <c r="NN7"/>
  <c r="LK12"/>
  <c r="KZ11"/>
  <c r="KZ37"/>
  <c r="LA4"/>
  <c r="LB4" s="1"/>
  <c r="LK55"/>
  <c r="LK27"/>
  <c r="LK18"/>
  <c r="KZ10"/>
  <c r="KO8"/>
  <c r="KO12"/>
  <c r="NY7"/>
  <c r="LL4" i="58"/>
  <c r="LM4" s="1"/>
  <c r="LK2"/>
  <c r="LK6" i="57"/>
  <c r="LL4"/>
  <c r="LM4" s="1"/>
  <c r="LK2"/>
  <c r="LL4" i="56"/>
  <c r="LM4" s="1"/>
  <c r="LK2"/>
  <c r="LK6" i="55"/>
  <c r="LL4"/>
  <c r="LM4" s="1"/>
  <c r="LK2"/>
  <c r="LK39" i="53"/>
  <c r="LK37"/>
  <c r="LK35"/>
  <c r="LK34"/>
  <c r="LK30"/>
  <c r="LK25"/>
  <c r="LK24"/>
  <c r="LK22"/>
  <c r="LK16"/>
  <c r="LK11"/>
  <c r="LK10"/>
  <c r="LK9"/>
  <c r="LK8"/>
  <c r="LK7"/>
  <c r="LK40"/>
  <c r="LK38"/>
  <c r="LK36"/>
  <c r="LK6"/>
  <c r="LK5"/>
  <c r="LK32"/>
  <c r="LK31"/>
  <c r="LK29"/>
  <c r="LK28"/>
  <c r="LK26"/>
  <c r="LK3"/>
  <c r="LK23"/>
  <c r="LK21"/>
  <c r="LK19"/>
  <c r="LK17"/>
  <c r="LK15"/>
  <c r="LK13"/>
  <c r="KZ23" i="58"/>
  <c r="KZ21"/>
  <c r="KZ61"/>
  <c r="KZ19"/>
  <c r="KZ17"/>
  <c r="KZ15"/>
  <c r="KZ13"/>
  <c r="KZ12"/>
  <c r="KZ10"/>
  <c r="KZ7"/>
  <c r="LA6"/>
  <c r="LB6" s="1"/>
  <c r="LA59"/>
  <c r="LB59" s="1"/>
  <c r="LC59" s="1"/>
  <c r="KZ24"/>
  <c r="KZ22"/>
  <c r="KZ20"/>
  <c r="KZ38"/>
  <c r="KZ18"/>
  <c r="KZ16"/>
  <c r="KZ14"/>
  <c r="KZ37"/>
  <c r="KZ11"/>
  <c r="KZ9"/>
  <c r="KZ60"/>
  <c r="KZ23" i="57"/>
  <c r="KZ31"/>
  <c r="KZ30"/>
  <c r="KZ42"/>
  <c r="KZ28"/>
  <c r="KZ59"/>
  <c r="KZ21"/>
  <c r="KZ43"/>
  <c r="KZ39"/>
  <c r="KZ17"/>
  <c r="KZ16"/>
  <c r="KZ14"/>
  <c r="KZ12"/>
  <c r="KZ58"/>
  <c r="LA56"/>
  <c r="LB56" s="1"/>
  <c r="LC56" s="1"/>
  <c r="LA6"/>
  <c r="LB6" s="1"/>
  <c r="KZ3"/>
  <c r="LA2"/>
  <c r="LB2" s="1"/>
  <c r="KZ38"/>
  <c r="KZ29"/>
  <c r="KZ41"/>
  <c r="KZ27"/>
  <c r="KZ26"/>
  <c r="KZ24"/>
  <c r="KZ22"/>
  <c r="KZ20"/>
  <c r="KZ19"/>
  <c r="KZ18"/>
  <c r="KZ40"/>
  <c r="KZ15"/>
  <c r="KZ13"/>
  <c r="KZ11"/>
  <c r="KZ10"/>
  <c r="KZ8"/>
  <c r="KZ31" i="56"/>
  <c r="LA27"/>
  <c r="LB27" s="1"/>
  <c r="KZ24"/>
  <c r="KZ19"/>
  <c r="KZ17"/>
  <c r="KZ15"/>
  <c r="KZ39"/>
  <c r="KZ14"/>
  <c r="KZ12"/>
  <c r="KZ55"/>
  <c r="KZ33"/>
  <c r="KZ32"/>
  <c r="KZ30"/>
  <c r="KZ28"/>
  <c r="KZ26"/>
  <c r="KZ41"/>
  <c r="KZ23"/>
  <c r="KZ22"/>
  <c r="KZ20"/>
  <c r="KZ18"/>
  <c r="KZ16"/>
  <c r="KZ42"/>
  <c r="KZ43"/>
  <c r="KZ13"/>
  <c r="KZ11"/>
  <c r="KZ9"/>
  <c r="KZ31" i="55"/>
  <c r="KZ29"/>
  <c r="KZ27"/>
  <c r="KZ26"/>
  <c r="KZ24"/>
  <c r="KZ22"/>
  <c r="KZ20"/>
  <c r="KZ18"/>
  <c r="KZ16"/>
  <c r="KZ15"/>
  <c r="KZ13"/>
  <c r="KZ11"/>
  <c r="KZ7"/>
  <c r="KZ30"/>
  <c r="KZ28"/>
  <c r="KZ38"/>
  <c r="KZ25"/>
  <c r="KZ23"/>
  <c r="KZ21"/>
  <c r="KZ19"/>
  <c r="KZ17"/>
  <c r="KZ54"/>
  <c r="KZ14"/>
  <c r="KZ12"/>
  <c r="KZ55"/>
  <c r="KZ9"/>
  <c r="LA30" i="54"/>
  <c r="LB30" s="1"/>
  <c r="LA29"/>
  <c r="LB29" s="1"/>
  <c r="LA28"/>
  <c r="LB28" s="1"/>
  <c r="LA26"/>
  <c r="LB26" s="1"/>
  <c r="LA24"/>
  <c r="LB24" s="1"/>
  <c r="LA22"/>
  <c r="LB22" s="1"/>
  <c r="LA39"/>
  <c r="LB39" s="1"/>
  <c r="OJ39" s="1"/>
  <c r="LA19"/>
  <c r="LB19" s="1"/>
  <c r="LA17"/>
  <c r="LB17" s="1"/>
  <c r="LA16"/>
  <c r="LB16" s="1"/>
  <c r="LA40"/>
  <c r="LB40" s="1"/>
  <c r="OJ40" s="1"/>
  <c r="LA14"/>
  <c r="LB14" s="1"/>
  <c r="LA54"/>
  <c r="LB54" s="1"/>
  <c r="OJ54" s="1"/>
  <c r="LA12"/>
  <c r="LB12" s="1"/>
  <c r="LA5"/>
  <c r="LB5" s="1"/>
  <c r="KZ2"/>
  <c r="KZ43"/>
  <c r="KZ55"/>
  <c r="KZ27"/>
  <c r="KZ21"/>
  <c r="KZ20"/>
  <c r="KZ18"/>
  <c r="KZ38"/>
  <c r="KZ15"/>
  <c r="KZ42"/>
  <c r="KZ56"/>
  <c r="KZ13"/>
  <c r="KZ37"/>
  <c r="KZ10"/>
  <c r="KZ41"/>
  <c r="KZ25"/>
  <c r="KZ23"/>
  <c r="KZ39" i="53"/>
  <c r="KZ34"/>
  <c r="KZ27"/>
  <c r="KZ25"/>
  <c r="KZ24"/>
  <c r="KZ22"/>
  <c r="KZ20"/>
  <c r="KZ18"/>
  <c r="KZ16"/>
  <c r="KZ12"/>
  <c r="LA9"/>
  <c r="LB9" s="1"/>
  <c r="KZ8"/>
  <c r="KZ40"/>
  <c r="KZ38"/>
  <c r="KZ36"/>
  <c r="KZ6"/>
  <c r="KZ5"/>
  <c r="KZ32"/>
  <c r="KZ31"/>
  <c r="KZ29"/>
  <c r="KZ28"/>
  <c r="KZ26"/>
  <c r="KZ3"/>
  <c r="KZ23"/>
  <c r="KZ21"/>
  <c r="KZ19"/>
  <c r="KZ17"/>
  <c r="KZ15"/>
  <c r="KZ13"/>
  <c r="KR2" i="58"/>
  <c r="KR59"/>
  <c r="KP3"/>
  <c r="KQ3" s="1"/>
  <c r="LL3"/>
  <c r="LM3" s="1"/>
  <c r="NZ3"/>
  <c r="OA3" s="1"/>
  <c r="LA5"/>
  <c r="LB5" s="1"/>
  <c r="NO5"/>
  <c r="NP5" s="1"/>
  <c r="KP6"/>
  <c r="KQ6" s="1"/>
  <c r="LL6"/>
  <c r="LM6" s="1"/>
  <c r="NZ6"/>
  <c r="OA6" s="1"/>
  <c r="KR5" i="57"/>
  <c r="KR2"/>
  <c r="KR6"/>
  <c r="KP3"/>
  <c r="KQ3" s="1"/>
  <c r="LL3"/>
  <c r="LM3" s="1"/>
  <c r="NZ3"/>
  <c r="OA3" s="1"/>
  <c r="LA5"/>
  <c r="LB5" s="1"/>
  <c r="NO5"/>
  <c r="NP5" s="1"/>
  <c r="KP56"/>
  <c r="KQ56" s="1"/>
  <c r="LL56"/>
  <c r="LM56" s="1"/>
  <c r="LN56" s="1"/>
  <c r="NZ56"/>
  <c r="OA56" s="1"/>
  <c r="OB56" s="1"/>
  <c r="KR2" i="56"/>
  <c r="KR6"/>
  <c r="KP3"/>
  <c r="KQ3" s="1"/>
  <c r="LL3"/>
  <c r="LM3" s="1"/>
  <c r="NZ3"/>
  <c r="OA3" s="1"/>
  <c r="LA5"/>
  <c r="LB5" s="1"/>
  <c r="NO5"/>
  <c r="NP5" s="1"/>
  <c r="KP7"/>
  <c r="KQ7" s="1"/>
  <c r="LL7"/>
  <c r="LM7" s="1"/>
  <c r="NZ7"/>
  <c r="OA7" s="1"/>
  <c r="KR2" i="55"/>
  <c r="KR6"/>
  <c r="KP3"/>
  <c r="KQ3" s="1"/>
  <c r="LL3"/>
  <c r="LM3" s="1"/>
  <c r="NZ3"/>
  <c r="OA3" s="1"/>
  <c r="LA5"/>
  <c r="LB5" s="1"/>
  <c r="NO5"/>
  <c r="NP5" s="1"/>
  <c r="KP7"/>
  <c r="KQ7" s="1"/>
  <c r="LL7"/>
  <c r="LM7" s="1"/>
  <c r="NZ7"/>
  <c r="OA7" s="1"/>
  <c r="KR5" i="54"/>
  <c r="KR4"/>
  <c r="KP2"/>
  <c r="KQ2" s="1"/>
  <c r="LL2"/>
  <c r="LM2" s="1"/>
  <c r="KP6"/>
  <c r="KQ6" s="1"/>
  <c r="NZ6"/>
  <c r="OA6" s="1"/>
  <c r="NY2"/>
  <c r="KZ4"/>
  <c r="NN4"/>
  <c r="LK6"/>
  <c r="KZ8"/>
  <c r="NN8"/>
  <c r="KR12" i="53"/>
  <c r="KR2"/>
  <c r="KR8"/>
  <c r="KR10"/>
  <c r="KR11"/>
  <c r="FU31" i="55"/>
  <c r="MU4" i="58" l="1"/>
  <c r="MJ3"/>
  <c r="AP183" i="69"/>
  <c r="LY3" i="58"/>
  <c r="AQ183" i="69"/>
  <c r="AP180"/>
  <c r="AR182"/>
  <c r="MU2" i="58"/>
  <c r="AP182" i="69"/>
  <c r="AP84"/>
  <c r="MJ5" i="55"/>
  <c r="AR83" i="69"/>
  <c r="AP83"/>
  <c r="AR81"/>
  <c r="AO80"/>
  <c r="AP79"/>
  <c r="AO83"/>
  <c r="MU3" i="55"/>
  <c r="MJ8"/>
  <c r="NF3"/>
  <c r="OF10" i="53"/>
  <c r="OJ10"/>
  <c r="MJ10"/>
  <c r="MJ2"/>
  <c r="AO8" i="69"/>
  <c r="LY9" i="53"/>
  <c r="AO3" i="69"/>
  <c r="AP8"/>
  <c r="OF11" i="53"/>
  <c r="OG11" s="1"/>
  <c r="OF8"/>
  <c r="OJ11"/>
  <c r="MJ12"/>
  <c r="AP12" i="69"/>
  <c r="MJ9" i="53"/>
  <c r="LY8"/>
  <c r="LY12"/>
  <c r="LY11"/>
  <c r="LY10"/>
  <c r="AP9" i="69"/>
  <c r="OF12" i="53"/>
  <c r="OJ12"/>
  <c r="MJ3" i="54"/>
  <c r="AP50" i="69"/>
  <c r="AR48"/>
  <c r="MU4" i="54"/>
  <c r="MU5"/>
  <c r="AP51" i="69"/>
  <c r="NF6" i="54"/>
  <c r="MJ4"/>
  <c r="MU8"/>
  <c r="AQ46" i="69"/>
  <c r="OB3" i="58"/>
  <c r="AT179" i="69"/>
  <c r="OB6" i="58"/>
  <c r="AT182" i="69"/>
  <c r="OB4" i="58"/>
  <c r="AT180" i="69"/>
  <c r="NQ2" i="58"/>
  <c r="AS178" i="69"/>
  <c r="LN5" i="58"/>
  <c r="AN181" i="69"/>
  <c r="LN7" i="58"/>
  <c r="AN183" i="69"/>
  <c r="OB7" i="58"/>
  <c r="AT183" i="69"/>
  <c r="AL183"/>
  <c r="NQ3" i="58"/>
  <c r="AS179" i="69"/>
  <c r="LC5" i="58"/>
  <c r="AM181" i="69"/>
  <c r="NQ5" i="58"/>
  <c r="AS181" i="69"/>
  <c r="AL179"/>
  <c r="AL182"/>
  <c r="LN3" i="58"/>
  <c r="AN179" i="69"/>
  <c r="AL181"/>
  <c r="LN6" i="58"/>
  <c r="AN182" i="69"/>
  <c r="LC6" i="58"/>
  <c r="AM182" i="69"/>
  <c r="LN4" i="58"/>
  <c r="AN180" i="69"/>
  <c r="OB5" i="58"/>
  <c r="AT181" i="69"/>
  <c r="AL180"/>
  <c r="LC2" i="58"/>
  <c r="AM178" i="69"/>
  <c r="OB3" i="57"/>
  <c r="AT145" i="69"/>
  <c r="OB4" i="57"/>
  <c r="AT146" i="69"/>
  <c r="AL149"/>
  <c r="LN7" i="57"/>
  <c r="AN149" i="69"/>
  <c r="LC6" i="57"/>
  <c r="AM148" i="69"/>
  <c r="LN4" i="57"/>
  <c r="AN146" i="69"/>
  <c r="OB7" i="57"/>
  <c r="AT149" i="69"/>
  <c r="LC5" i="57"/>
  <c r="AM147" i="69"/>
  <c r="NQ5" i="57"/>
  <c r="AS147" i="69"/>
  <c r="AL145"/>
  <c r="NQ6" i="57"/>
  <c r="AS148" i="69"/>
  <c r="AL146"/>
  <c r="NQ2" i="57"/>
  <c r="AS144" i="69"/>
  <c r="LN3" i="57"/>
  <c r="AN145" i="69"/>
  <c r="LC2" i="57"/>
  <c r="AM144" i="69"/>
  <c r="NQ3" i="57"/>
  <c r="AS145" i="69"/>
  <c r="OJ10" i="56"/>
  <c r="AM117" i="69"/>
  <c r="AL115"/>
  <c r="OB4" i="56"/>
  <c r="AT111" i="69"/>
  <c r="NQ3" i="56"/>
  <c r="AS110" i="69"/>
  <c r="NQ5" i="56"/>
  <c r="AS112" i="69"/>
  <c r="AL114"/>
  <c r="OJ27" i="56"/>
  <c r="AM134" i="69"/>
  <c r="NQ7" i="56"/>
  <c r="AS114" i="69"/>
  <c r="NQ2" i="56"/>
  <c r="AS109" i="69"/>
  <c r="AL111"/>
  <c r="LC6" i="56"/>
  <c r="AM113" i="69"/>
  <c r="OB8" i="56"/>
  <c r="AT115" i="69"/>
  <c r="AL110"/>
  <c r="LN3" i="56"/>
  <c r="AN110" i="69"/>
  <c r="LN7" i="56"/>
  <c r="AN114" i="69"/>
  <c r="OB3" i="56"/>
  <c r="AT110" i="69"/>
  <c r="NQ6" i="56"/>
  <c r="AS113" i="69"/>
  <c r="LC2" i="56"/>
  <c r="AM109" i="69"/>
  <c r="OB7" i="56"/>
  <c r="AT114" i="69"/>
  <c r="LC5" i="56"/>
  <c r="AM112" i="69"/>
  <c r="LN4" i="56"/>
  <c r="AN111" i="69"/>
  <c r="LN8" i="56"/>
  <c r="AN115" i="69"/>
  <c r="AL112"/>
  <c r="NQ5" i="55"/>
  <c r="AS82" i="69"/>
  <c r="LC3" i="55"/>
  <c r="AM80" i="69"/>
  <c r="LN3" i="55"/>
  <c r="AN80" i="69"/>
  <c r="LN8" i="55"/>
  <c r="AN85" i="69"/>
  <c r="AL81"/>
  <c r="AL82"/>
  <c r="NQ7" i="55"/>
  <c r="AS84" i="69"/>
  <c r="LN4" i="55"/>
  <c r="AN81" i="69"/>
  <c r="OB4" i="55"/>
  <c r="AT81" i="69"/>
  <c r="AL84"/>
  <c r="LN7" i="55"/>
  <c r="AN84" i="69"/>
  <c r="OB3" i="55"/>
  <c r="AT80" i="69"/>
  <c r="NQ3" i="55"/>
  <c r="AS80" i="69"/>
  <c r="LN5" i="55"/>
  <c r="AN82" i="69"/>
  <c r="LC6" i="55"/>
  <c r="AM83" i="69"/>
  <c r="AL85"/>
  <c r="AL80"/>
  <c r="LC2" i="55"/>
  <c r="AM79" i="69"/>
  <c r="OB7" i="55"/>
  <c r="AT84" i="69"/>
  <c r="LC5" i="55"/>
  <c r="AM82" i="69"/>
  <c r="OB8" i="55"/>
  <c r="AT85" i="69"/>
  <c r="NQ2" i="55"/>
  <c r="AS79" i="69"/>
  <c r="NQ6" i="55"/>
  <c r="AS83" i="69"/>
  <c r="AL49"/>
  <c r="LC5" i="54"/>
  <c r="AM48" i="69"/>
  <c r="OJ28" i="54"/>
  <c r="AM73" i="69"/>
  <c r="NQ2" i="54"/>
  <c r="AS45" i="69"/>
  <c r="AL46"/>
  <c r="OB6" i="54"/>
  <c r="AT49" i="69"/>
  <c r="OJ14" i="54"/>
  <c r="AM58" i="69"/>
  <c r="OJ19" i="54"/>
  <c r="AM64" i="69"/>
  <c r="OJ26" i="54"/>
  <c r="AM71" i="69"/>
  <c r="LN4" i="54"/>
  <c r="AN47" i="69"/>
  <c r="OJ11" i="54"/>
  <c r="AM54" i="69"/>
  <c r="OB4" i="54"/>
  <c r="AT47" i="69"/>
  <c r="LC6" i="54"/>
  <c r="AM49" i="69"/>
  <c r="AL45"/>
  <c r="OJ17" i="54"/>
  <c r="AM62" i="69"/>
  <c r="OJ24" i="54"/>
  <c r="AM69" i="69"/>
  <c r="OJ30" i="54"/>
  <c r="AM76" i="69"/>
  <c r="NQ5" i="54"/>
  <c r="AS48" i="69"/>
  <c r="OJ9" i="54"/>
  <c r="AM52" i="69"/>
  <c r="AL51"/>
  <c r="LN2" i="54"/>
  <c r="AN45" i="69"/>
  <c r="OJ12" i="54"/>
  <c r="AM55" i="69"/>
  <c r="OJ16" i="54"/>
  <c r="AM61" i="69"/>
  <c r="OJ22" i="54"/>
  <c r="AM67" i="69"/>
  <c r="OJ29" i="54"/>
  <c r="AM74" i="69"/>
  <c r="LN7" i="54"/>
  <c r="AN50" i="69"/>
  <c r="AL50"/>
  <c r="OJ33" i="53"/>
  <c r="AM34" i="69"/>
  <c r="AL10"/>
  <c r="LN2" i="53"/>
  <c r="AN3" i="69"/>
  <c r="OB9" i="53"/>
  <c r="AT10" i="69"/>
  <c r="LN14" i="53"/>
  <c r="AN15" i="69"/>
  <c r="OB2" i="53"/>
  <c r="AT3" i="69"/>
  <c r="AM10"/>
  <c r="OJ4" i="53"/>
  <c r="AM5" i="69"/>
  <c r="AL8"/>
  <c r="AM15"/>
  <c r="OJ14" i="53"/>
  <c r="OJ2"/>
  <c r="OG3"/>
  <c r="OH3"/>
  <c r="OG16"/>
  <c r="OH16"/>
  <c r="OG35"/>
  <c r="OH35"/>
  <c r="OG21"/>
  <c r="OH21"/>
  <c r="OG36"/>
  <c r="OH36"/>
  <c r="OG5"/>
  <c r="OH5"/>
  <c r="OG6"/>
  <c r="OH6"/>
  <c r="OG18"/>
  <c r="OH18"/>
  <c r="OG29"/>
  <c r="OH29"/>
  <c r="OG20"/>
  <c r="OH20"/>
  <c r="OG24"/>
  <c r="OH24"/>
  <c r="OG30"/>
  <c r="OH30"/>
  <c r="OG34"/>
  <c r="OH34"/>
  <c r="OG37"/>
  <c r="OH37"/>
  <c r="OH11"/>
  <c r="OG15"/>
  <c r="OH15"/>
  <c r="OG19"/>
  <c r="OH19"/>
  <c r="OG23"/>
  <c r="OH23"/>
  <c r="OG28"/>
  <c r="OH28"/>
  <c r="OG32"/>
  <c r="OH32"/>
  <c r="OG38"/>
  <c r="OH38"/>
  <c r="OG8"/>
  <c r="OH8"/>
  <c r="OG12"/>
  <c r="OH12"/>
  <c r="OG22"/>
  <c r="OH22"/>
  <c r="OG39"/>
  <c r="OH39"/>
  <c r="OG17"/>
  <c r="OH17"/>
  <c r="OG31"/>
  <c r="OH31"/>
  <c r="OF7"/>
  <c r="OJ7"/>
  <c r="OG27"/>
  <c r="OH27"/>
  <c r="OG25"/>
  <c r="OH25"/>
  <c r="OG13"/>
  <c r="OH13"/>
  <c r="OG26"/>
  <c r="OH26"/>
  <c r="OG40"/>
  <c r="OH40"/>
  <c r="OG10"/>
  <c r="OH10"/>
  <c r="OJ9"/>
  <c r="OJ4" i="58"/>
  <c r="OJ3"/>
  <c r="OJ5"/>
  <c r="OJ2"/>
  <c r="OG11"/>
  <c r="OH11"/>
  <c r="OG24"/>
  <c r="OH24"/>
  <c r="OG10"/>
  <c r="OH10"/>
  <c r="OG13"/>
  <c r="OH13"/>
  <c r="OG17"/>
  <c r="OH17"/>
  <c r="OG61"/>
  <c r="OH61"/>
  <c r="OG23"/>
  <c r="OH23"/>
  <c r="OG20"/>
  <c r="OH20"/>
  <c r="OG14"/>
  <c r="OH14"/>
  <c r="OG18"/>
  <c r="OH18"/>
  <c r="OJ6"/>
  <c r="OJ7"/>
  <c r="OG38"/>
  <c r="OH38"/>
  <c r="OG8"/>
  <c r="OH8"/>
  <c r="OG12"/>
  <c r="OH12"/>
  <c r="OG15"/>
  <c r="OH15"/>
  <c r="OG19"/>
  <c r="OH19"/>
  <c r="OG21"/>
  <c r="OH21"/>
  <c r="OG9"/>
  <c r="OH9"/>
  <c r="OG16"/>
  <c r="OH16"/>
  <c r="OG22"/>
  <c r="OH22"/>
  <c r="OG58" i="57"/>
  <c r="OH58"/>
  <c r="OG14"/>
  <c r="OH14"/>
  <c r="OG17"/>
  <c r="OH17"/>
  <c r="OG43"/>
  <c r="OH43"/>
  <c r="OG23"/>
  <c r="OH23"/>
  <c r="OG59"/>
  <c r="OH59"/>
  <c r="OG42"/>
  <c r="OH42"/>
  <c r="OG31"/>
  <c r="OH31"/>
  <c r="OJ4"/>
  <c r="OJ5"/>
  <c r="OG10"/>
  <c r="OH10"/>
  <c r="OG13"/>
  <c r="OH13"/>
  <c r="OG40"/>
  <c r="OH40"/>
  <c r="OG19"/>
  <c r="OH19"/>
  <c r="OG22"/>
  <c r="OH22"/>
  <c r="OG26"/>
  <c r="OH26"/>
  <c r="OG41"/>
  <c r="OH41"/>
  <c r="OG38"/>
  <c r="OH38"/>
  <c r="OJ3"/>
  <c r="OJ2"/>
  <c r="OG9"/>
  <c r="OH9"/>
  <c r="OG12"/>
  <c r="OH12"/>
  <c r="OG16"/>
  <c r="OH16"/>
  <c r="OG39"/>
  <c r="OH39"/>
  <c r="OG21"/>
  <c r="OH21"/>
  <c r="OG25"/>
  <c r="OH25"/>
  <c r="OG28"/>
  <c r="OH28"/>
  <c r="OG30"/>
  <c r="OH30"/>
  <c r="OJ7"/>
  <c r="OJ6"/>
  <c r="OG8"/>
  <c r="OH8"/>
  <c r="OG11"/>
  <c r="OH11"/>
  <c r="OG15"/>
  <c r="OH15"/>
  <c r="OG18"/>
  <c r="OH18"/>
  <c r="OG20"/>
  <c r="OH20"/>
  <c r="OG24"/>
  <c r="OH24"/>
  <c r="OG27"/>
  <c r="OH27"/>
  <c r="OG29"/>
  <c r="OH29"/>
  <c r="OJ6" i="56"/>
  <c r="KR8"/>
  <c r="OJ8"/>
  <c r="OG26"/>
  <c r="OH26"/>
  <c r="OG14"/>
  <c r="OH14"/>
  <c r="OG19"/>
  <c r="OH19"/>
  <c r="OG25"/>
  <c r="OH25"/>
  <c r="OG31"/>
  <c r="OH31"/>
  <c r="OG34"/>
  <c r="OH34"/>
  <c r="OG11"/>
  <c r="OH11"/>
  <c r="OG43"/>
  <c r="OH43"/>
  <c r="OG20"/>
  <c r="OH20"/>
  <c r="OG23"/>
  <c r="OH23"/>
  <c r="OG33"/>
  <c r="OH33"/>
  <c r="OJ5"/>
  <c r="OJ2"/>
  <c r="OG55"/>
  <c r="OH55"/>
  <c r="OG15"/>
  <c r="OH15"/>
  <c r="OG9"/>
  <c r="OH9"/>
  <c r="OG13"/>
  <c r="OH13"/>
  <c r="OG42"/>
  <c r="OH42"/>
  <c r="OG22"/>
  <c r="OH22"/>
  <c r="OG28"/>
  <c r="OH28"/>
  <c r="OJ4"/>
  <c r="OG18"/>
  <c r="OH18"/>
  <c r="OG30"/>
  <c r="OH30"/>
  <c r="OG12"/>
  <c r="OH12"/>
  <c r="OG17"/>
  <c r="OH17"/>
  <c r="OG21"/>
  <c r="OH21"/>
  <c r="OG24"/>
  <c r="OH24"/>
  <c r="OG29"/>
  <c r="OH29"/>
  <c r="OG44"/>
  <c r="OH44"/>
  <c r="OG16"/>
  <c r="OH16"/>
  <c r="OG32"/>
  <c r="OH32"/>
  <c r="OJ3"/>
  <c r="OJ7"/>
  <c r="OJ3" i="55"/>
  <c r="OJ6"/>
  <c r="KR5"/>
  <c r="OJ5"/>
  <c r="OG38"/>
  <c r="OH38"/>
  <c r="OG12"/>
  <c r="OH12"/>
  <c r="OG25"/>
  <c r="OH25"/>
  <c r="OG10"/>
  <c r="OH10"/>
  <c r="OG13"/>
  <c r="OH13"/>
  <c r="OG16"/>
  <c r="OH16"/>
  <c r="OG20"/>
  <c r="OH20"/>
  <c r="OG24"/>
  <c r="OH24"/>
  <c r="OG27"/>
  <c r="OH27"/>
  <c r="OG31"/>
  <c r="OH31"/>
  <c r="OG14"/>
  <c r="OH14"/>
  <c r="OG21"/>
  <c r="OH21"/>
  <c r="OJ7"/>
  <c r="OJ8"/>
  <c r="OJ2"/>
  <c r="OG55"/>
  <c r="OH55"/>
  <c r="OG23"/>
  <c r="OH23"/>
  <c r="OG19"/>
  <c r="OH19"/>
  <c r="OG30"/>
  <c r="OH30"/>
  <c r="OG11"/>
  <c r="OH11"/>
  <c r="OG15"/>
  <c r="OH15"/>
  <c r="OG18"/>
  <c r="OH18"/>
  <c r="OG22"/>
  <c r="OH22"/>
  <c r="OG26"/>
  <c r="OH26"/>
  <c r="OG29"/>
  <c r="OH29"/>
  <c r="OG9"/>
  <c r="OH9"/>
  <c r="OG17"/>
  <c r="OH17"/>
  <c r="OG28"/>
  <c r="OH28"/>
  <c r="OJ4"/>
  <c r="OJ6" i="54"/>
  <c r="OG15"/>
  <c r="OH15"/>
  <c r="OF8"/>
  <c r="OJ8"/>
  <c r="OJ5"/>
  <c r="OJ4"/>
  <c r="OG37"/>
  <c r="OH37"/>
  <c r="OG18"/>
  <c r="OH18"/>
  <c r="OG25"/>
  <c r="OH25"/>
  <c r="OG10"/>
  <c r="OH10"/>
  <c r="OG13"/>
  <c r="OH13"/>
  <c r="OG42"/>
  <c r="OH42"/>
  <c r="OG38"/>
  <c r="OH38"/>
  <c r="OG20"/>
  <c r="OH20"/>
  <c r="OG23"/>
  <c r="OH23"/>
  <c r="OG27"/>
  <c r="OH27"/>
  <c r="OG43"/>
  <c r="OH43"/>
  <c r="OJ2"/>
  <c r="OJ7"/>
  <c r="OG56"/>
  <c r="OH56"/>
  <c r="OG21"/>
  <c r="OH21"/>
  <c r="OG55"/>
  <c r="OH55"/>
  <c r="OG41"/>
  <c r="OH41"/>
  <c r="OF3"/>
  <c r="OJ3"/>
  <c r="OF3" i="56"/>
  <c r="OH3" s="1"/>
  <c r="OF6"/>
  <c r="OH6" s="1"/>
  <c r="OF7"/>
  <c r="OH7" s="1"/>
  <c r="KR4"/>
  <c r="OF4"/>
  <c r="OH4" s="1"/>
  <c r="LC27"/>
  <c r="OF27"/>
  <c r="KR5"/>
  <c r="OF5"/>
  <c r="OH5" s="1"/>
  <c r="OF2"/>
  <c r="OH2" s="1"/>
  <c r="LC10"/>
  <c r="OF10"/>
  <c r="OF8"/>
  <c r="OF5" i="57"/>
  <c r="OF2"/>
  <c r="OF4"/>
  <c r="OF6"/>
  <c r="OF3"/>
  <c r="OH3" s="1"/>
  <c r="OF56"/>
  <c r="OG56" s="1"/>
  <c r="OF7"/>
  <c r="OF6" i="58"/>
  <c r="OH6" s="1"/>
  <c r="OF3"/>
  <c r="OH3" s="1"/>
  <c r="KR7"/>
  <c r="OF7"/>
  <c r="OH7" s="1"/>
  <c r="OF59"/>
  <c r="OG59" s="1"/>
  <c r="KR5"/>
  <c r="OF5"/>
  <c r="OH5" s="1"/>
  <c r="KR4"/>
  <c r="OF4"/>
  <c r="OH4" s="1"/>
  <c r="OF2"/>
  <c r="OH2" s="1"/>
  <c r="OF3" i="55"/>
  <c r="KR8" i="54"/>
  <c r="KR3"/>
  <c r="OF2"/>
  <c r="LC22"/>
  <c r="OF22"/>
  <c r="LC14"/>
  <c r="OF14"/>
  <c r="LC19"/>
  <c r="OF19"/>
  <c r="LC26"/>
  <c r="OF26"/>
  <c r="LC9"/>
  <c r="OF9"/>
  <c r="LC16"/>
  <c r="OF16"/>
  <c r="LC54"/>
  <c r="OF54"/>
  <c r="LC17"/>
  <c r="OF17"/>
  <c r="LC24"/>
  <c r="OF24"/>
  <c r="LC30"/>
  <c r="OF30"/>
  <c r="OF6"/>
  <c r="OF7"/>
  <c r="OF4"/>
  <c r="LC12"/>
  <c r="OF12"/>
  <c r="LC29"/>
  <c r="OF29"/>
  <c r="LC40"/>
  <c r="OF40"/>
  <c r="LC39"/>
  <c r="OF39"/>
  <c r="LC28"/>
  <c r="OF28"/>
  <c r="LC11"/>
  <c r="OF11"/>
  <c r="OF5"/>
  <c r="OF7" i="55"/>
  <c r="OF5"/>
  <c r="KR8"/>
  <c r="OF8"/>
  <c r="OF6"/>
  <c r="KR4"/>
  <c r="OF4"/>
  <c r="OF2"/>
  <c r="LC14" i="53"/>
  <c r="OF14"/>
  <c r="LC33"/>
  <c r="OF33"/>
  <c r="KR9"/>
  <c r="OF9"/>
  <c r="OF2"/>
  <c r="LC4"/>
  <c r="OF4"/>
  <c r="KR4" i="57"/>
  <c r="KR7"/>
  <c r="KR7" i="54"/>
  <c r="KR7" i="53"/>
  <c r="LC9"/>
  <c r="KR3" i="58"/>
  <c r="KR6"/>
  <c r="KR56" i="57"/>
  <c r="KR3"/>
  <c r="KR3" i="56"/>
  <c r="KR7"/>
  <c r="KR3" i="55"/>
  <c r="KR7"/>
  <c r="KR6" i="54"/>
  <c r="KR2"/>
  <c r="OG2" i="53" l="1"/>
  <c r="OH2"/>
  <c r="OG4"/>
  <c r="OH4"/>
  <c r="OG9"/>
  <c r="OH9"/>
  <c r="OG14"/>
  <c r="OH14"/>
  <c r="OG7"/>
  <c r="OH7"/>
  <c r="OG33"/>
  <c r="OH33"/>
  <c r="OG4" i="57"/>
  <c r="OH4"/>
  <c r="OG7"/>
  <c r="OH7"/>
  <c r="OG6"/>
  <c r="OH6"/>
  <c r="OG3"/>
  <c r="OG5"/>
  <c r="OH5"/>
  <c r="OG2"/>
  <c r="OH2"/>
  <c r="OG27" i="56"/>
  <c r="OH27"/>
  <c r="OG10"/>
  <c r="OH10"/>
  <c r="OG8"/>
  <c r="OH8"/>
  <c r="OG2" i="55"/>
  <c r="OH2"/>
  <c r="OG7"/>
  <c r="OH7"/>
  <c r="OG5"/>
  <c r="OH5"/>
  <c r="OG8"/>
  <c r="OH8"/>
  <c r="OG3"/>
  <c r="OH3"/>
  <c r="OG4"/>
  <c r="OH4"/>
  <c r="OG6"/>
  <c r="OH6"/>
  <c r="OG4" i="58"/>
  <c r="OG2"/>
  <c r="OG3"/>
  <c r="OG6"/>
  <c r="OG5"/>
  <c r="OG7"/>
  <c r="OG3" i="56"/>
  <c r="OG7"/>
  <c r="OG5"/>
  <c r="OG4"/>
  <c r="OG2"/>
  <c r="OG6"/>
  <c r="OG28" i="54"/>
  <c r="OH28"/>
  <c r="OG11"/>
  <c r="OH11"/>
  <c r="OG12"/>
  <c r="OH12"/>
  <c r="OG6"/>
  <c r="OH6"/>
  <c r="OG3"/>
  <c r="OH3"/>
  <c r="OG39"/>
  <c r="OH39"/>
  <c r="OG29"/>
  <c r="OH29"/>
  <c r="OG4"/>
  <c r="OH4"/>
  <c r="OG5"/>
  <c r="OH5"/>
  <c r="OG30"/>
  <c r="OH30"/>
  <c r="OG17"/>
  <c r="OH17"/>
  <c r="OG16"/>
  <c r="OH16"/>
  <c r="OG26"/>
  <c r="OH26"/>
  <c r="OG14"/>
  <c r="OH14"/>
  <c r="OG2"/>
  <c r="OH2"/>
  <c r="OG40"/>
  <c r="OH40"/>
  <c r="OG8"/>
  <c r="OH8"/>
  <c r="OG7"/>
  <c r="OH7"/>
  <c r="OG24"/>
  <c r="OH24"/>
  <c r="OG54"/>
  <c r="OH54"/>
  <c r="OG9"/>
  <c r="OH9"/>
  <c r="OG19"/>
  <c r="OH19"/>
  <c r="OG22"/>
  <c r="OH22"/>
  <c r="KB3" i="58"/>
  <c r="KB4"/>
  <c r="KB5"/>
  <c r="KB59"/>
  <c r="KB6"/>
  <c r="KB7"/>
  <c r="KB60"/>
  <c r="KB8"/>
  <c r="KB9"/>
  <c r="KB10"/>
  <c r="KB11"/>
  <c r="KB12"/>
  <c r="KB37"/>
  <c r="KB13"/>
  <c r="KB14"/>
  <c r="KB15"/>
  <c r="KB16"/>
  <c r="KB17"/>
  <c r="KB18"/>
  <c r="KB19"/>
  <c r="KB38"/>
  <c r="KB61"/>
  <c r="KB20"/>
  <c r="KB21"/>
  <c r="KB22"/>
  <c r="KB23"/>
  <c r="KB24"/>
  <c r="KB58"/>
  <c r="KB2"/>
  <c r="KB3" i="57"/>
  <c r="KB4"/>
  <c r="KB5"/>
  <c r="KB6"/>
  <c r="KB56"/>
  <c r="KB7"/>
  <c r="KB8"/>
  <c r="KB9"/>
  <c r="KB10"/>
  <c r="KB58"/>
  <c r="KB11"/>
  <c r="KB12"/>
  <c r="KB13"/>
  <c r="KB14"/>
  <c r="KB15"/>
  <c r="KB16"/>
  <c r="KB40"/>
  <c r="KB17"/>
  <c r="KB18"/>
  <c r="KB39"/>
  <c r="KB19"/>
  <c r="KB54"/>
  <c r="KB43"/>
  <c r="KB20"/>
  <c r="KB21"/>
  <c r="KB22"/>
  <c r="KB23"/>
  <c r="KB24"/>
  <c r="KB25"/>
  <c r="KB26"/>
  <c r="KB59"/>
  <c r="KB27"/>
  <c r="KB28"/>
  <c r="KB41"/>
  <c r="KB42"/>
  <c r="KB29"/>
  <c r="KB30"/>
  <c r="KB55"/>
  <c r="KB38"/>
  <c r="KB31"/>
  <c r="KB2"/>
  <c r="KB3" i="56"/>
  <c r="KB4"/>
  <c r="KB5"/>
  <c r="KB6"/>
  <c r="KB7"/>
  <c r="KB8"/>
  <c r="KB9"/>
  <c r="KB10"/>
  <c r="KB11"/>
  <c r="KB12"/>
  <c r="KB13"/>
  <c r="KB14"/>
  <c r="KB43"/>
  <c r="KB39"/>
  <c r="KB42"/>
  <c r="KB15"/>
  <c r="KB16"/>
  <c r="KB17"/>
  <c r="KB18"/>
  <c r="KB19"/>
  <c r="KB20"/>
  <c r="KB21"/>
  <c r="KB22"/>
  <c r="KB40"/>
  <c r="KB23"/>
  <c r="KB24"/>
  <c r="KB41"/>
  <c r="KB25"/>
  <c r="KB26"/>
  <c r="KB27"/>
  <c r="KB28"/>
  <c r="KB29"/>
  <c r="KB30"/>
  <c r="KB31"/>
  <c r="KB32"/>
  <c r="KB44"/>
  <c r="KB33"/>
  <c r="KB34"/>
  <c r="KB55"/>
  <c r="KB2"/>
  <c r="KB3" i="55"/>
  <c r="KB4"/>
  <c r="KB5"/>
  <c r="KB6"/>
  <c r="KB7"/>
  <c r="KB8"/>
  <c r="KB9"/>
  <c r="KB10"/>
  <c r="KB55"/>
  <c r="KB11"/>
  <c r="KB12"/>
  <c r="KB13"/>
  <c r="KB14"/>
  <c r="KB15"/>
  <c r="KB54"/>
  <c r="KB16"/>
  <c r="KB17"/>
  <c r="KB18"/>
  <c r="KB19"/>
  <c r="KB20"/>
  <c r="KB21"/>
  <c r="KB22"/>
  <c r="KB23"/>
  <c r="KB24"/>
  <c r="KB25"/>
  <c r="KB26"/>
  <c r="KB38"/>
  <c r="KB27"/>
  <c r="KB28"/>
  <c r="KB29"/>
  <c r="KB30"/>
  <c r="KB31"/>
  <c r="KB2"/>
  <c r="KB6" i="54"/>
  <c r="KB7"/>
  <c r="KB8"/>
  <c r="KB41"/>
  <c r="KB9"/>
  <c r="KB10"/>
  <c r="KB11"/>
  <c r="KB37"/>
  <c r="KB12"/>
  <c r="KB13"/>
  <c r="KB54"/>
  <c r="KB56"/>
  <c r="KB14"/>
  <c r="KB42"/>
  <c r="KB40"/>
  <c r="KB15"/>
  <c r="KB16"/>
  <c r="KB38"/>
  <c r="KB17"/>
  <c r="KB18"/>
  <c r="KB19"/>
  <c r="KB20"/>
  <c r="KB39"/>
  <c r="KB21"/>
  <c r="KB22"/>
  <c r="KB23"/>
  <c r="KB24"/>
  <c r="KB25"/>
  <c r="KB26"/>
  <c r="KB27"/>
  <c r="KB28"/>
  <c r="KB55"/>
  <c r="KB29"/>
  <c r="KB43"/>
  <c r="KB30"/>
  <c r="KB2"/>
  <c r="KB5" l="1"/>
  <c r="KB4"/>
  <c r="KB3"/>
  <c r="KB2" i="53"/>
  <c r="KB8"/>
  <c r="KB9"/>
  <c r="KB10"/>
  <c r="KB11"/>
  <c r="KB12"/>
  <c r="KB13"/>
  <c r="KB14"/>
  <c r="KB15"/>
  <c r="KB16"/>
  <c r="KB17"/>
  <c r="KB18"/>
  <c r="KB19"/>
  <c r="KB20"/>
  <c r="KB21"/>
  <c r="KB22"/>
  <c r="KB23"/>
  <c r="KB24"/>
  <c r="KB3"/>
  <c r="KB25"/>
  <c r="KB26"/>
  <c r="KB27"/>
  <c r="KB28"/>
  <c r="KB4"/>
  <c r="KB29"/>
  <c r="KB30"/>
  <c r="KB31"/>
  <c r="KB55"/>
  <c r="KB32"/>
  <c r="KB33"/>
  <c r="KB5"/>
  <c r="KB34"/>
  <c r="KB6"/>
  <c r="KB35"/>
  <c r="KB36"/>
  <c r="KB37"/>
  <c r="KB38"/>
  <c r="KB39"/>
  <c r="KB40"/>
  <c r="KB7"/>
  <c r="R7" i="57"/>
  <c r="S7" s="1"/>
  <c r="R8"/>
  <c r="S8" s="1"/>
  <c r="R9"/>
  <c r="S9" s="1"/>
  <c r="R10"/>
  <c r="S10" s="1"/>
  <c r="R58"/>
  <c r="S58" s="1"/>
  <c r="R53"/>
  <c r="S53" s="1"/>
  <c r="T53" s="1"/>
  <c r="R11"/>
  <c r="S11" s="1"/>
  <c r="R12"/>
  <c r="S12" s="1"/>
  <c r="R13"/>
  <c r="S13" s="1"/>
  <c r="R14"/>
  <c r="S14" s="1"/>
  <c r="R15"/>
  <c r="S15" s="1"/>
  <c r="R16"/>
  <c r="S16" s="1"/>
  <c r="R40"/>
  <c r="S40" s="1"/>
  <c r="T40" s="1"/>
  <c r="R17"/>
  <c r="S17" s="1"/>
  <c r="R18"/>
  <c r="S18" s="1"/>
  <c r="R39"/>
  <c r="S39" s="1"/>
  <c r="T39" s="1"/>
  <c r="R19"/>
  <c r="S19" s="1"/>
  <c r="R54"/>
  <c r="S54" s="1"/>
  <c r="T54" s="1"/>
  <c r="R43"/>
  <c r="S43" s="1"/>
  <c r="R20"/>
  <c r="S20" s="1"/>
  <c r="R21"/>
  <c r="S21" s="1"/>
  <c r="R22"/>
  <c r="S22" s="1"/>
  <c r="R23"/>
  <c r="S23" s="1"/>
  <c r="R24"/>
  <c r="S24" s="1"/>
  <c r="R25"/>
  <c r="S25" s="1"/>
  <c r="R26"/>
  <c r="S26" s="1"/>
  <c r="R59"/>
  <c r="S59" s="1"/>
  <c r="R27"/>
  <c r="S27" s="1"/>
  <c r="R52"/>
  <c r="S52" s="1"/>
  <c r="T52" s="1"/>
  <c r="R28"/>
  <c r="S28" s="1"/>
  <c r="R41"/>
  <c r="S41" s="1"/>
  <c r="T41" s="1"/>
  <c r="R51"/>
  <c r="S51" s="1"/>
  <c r="T51" s="1"/>
  <c r="R42"/>
  <c r="S42" s="1"/>
  <c r="T42" s="1"/>
  <c r="R29"/>
  <c r="S29" s="1"/>
  <c r="R30"/>
  <c r="S30" s="1"/>
  <c r="R55"/>
  <c r="S55" s="1"/>
  <c r="T55" s="1"/>
  <c r="R38"/>
  <c r="S38" s="1"/>
  <c r="T38" s="1"/>
  <c r="R31"/>
  <c r="S31" s="1"/>
  <c r="JX55"/>
  <c r="JX38"/>
  <c r="JX31"/>
  <c r="JP55"/>
  <c r="JQ55"/>
  <c r="JS55" s="1"/>
  <c r="JT55" s="1"/>
  <c r="JU55" s="1"/>
  <c r="JS38"/>
  <c r="JT38" s="1"/>
  <c r="JU38" s="1"/>
  <c r="JS31"/>
  <c r="JT31" s="1"/>
  <c r="JE41"/>
  <c r="JF41"/>
  <c r="JH41" s="1"/>
  <c r="JI41" s="1"/>
  <c r="JJ41" s="1"/>
  <c r="JE51"/>
  <c r="JF51"/>
  <c r="JH51" s="1"/>
  <c r="JI51" s="1"/>
  <c r="JJ51" s="1"/>
  <c r="JE42"/>
  <c r="JF42"/>
  <c r="JH42" s="1"/>
  <c r="JI42" s="1"/>
  <c r="JJ42" s="1"/>
  <c r="JE29"/>
  <c r="JF29"/>
  <c r="JE30"/>
  <c r="JF30"/>
  <c r="JE55"/>
  <c r="JF55"/>
  <c r="JH55" s="1"/>
  <c r="JI55" s="1"/>
  <c r="JJ55" s="1"/>
  <c r="JE38"/>
  <c r="JF38"/>
  <c r="JH38" s="1"/>
  <c r="JI38" s="1"/>
  <c r="JJ38" s="1"/>
  <c r="JE31"/>
  <c r="JF31"/>
  <c r="JE52"/>
  <c r="JF52"/>
  <c r="JH52" s="1"/>
  <c r="JI52" s="1"/>
  <c r="JJ52" s="1"/>
  <c r="JE28"/>
  <c r="JF28"/>
  <c r="IT55"/>
  <c r="IU55"/>
  <c r="IW55" s="1"/>
  <c r="IX55" s="1"/>
  <c r="IY55" s="1"/>
  <c r="IT38"/>
  <c r="IU38"/>
  <c r="IW38" s="1"/>
  <c r="IX38" s="1"/>
  <c r="IY38" s="1"/>
  <c r="IT31"/>
  <c r="IU31"/>
  <c r="II55"/>
  <c r="IJ55"/>
  <c r="IL55" s="1"/>
  <c r="IM55" s="1"/>
  <c r="IN55" s="1"/>
  <c r="II38"/>
  <c r="IJ38"/>
  <c r="IL38" s="1"/>
  <c r="IM38" s="1"/>
  <c r="IN38" s="1"/>
  <c r="II31"/>
  <c r="IJ31"/>
  <c r="HX55"/>
  <c r="HY55"/>
  <c r="IA55" s="1"/>
  <c r="IB55" s="1"/>
  <c r="IC55" s="1"/>
  <c r="HX38"/>
  <c r="HY38"/>
  <c r="IA38" s="1"/>
  <c r="IB38" s="1"/>
  <c r="IC38" s="1"/>
  <c r="HX31"/>
  <c r="HY31"/>
  <c r="HM41"/>
  <c r="HN41"/>
  <c r="HP41" s="1"/>
  <c r="HQ41" s="1"/>
  <c r="HR41" s="1"/>
  <c r="HM51"/>
  <c r="HN51"/>
  <c r="HP51" s="1"/>
  <c r="HQ51" s="1"/>
  <c r="HR51" s="1"/>
  <c r="HM42"/>
  <c r="HN42"/>
  <c r="HP42" s="1"/>
  <c r="HQ42" s="1"/>
  <c r="HR42" s="1"/>
  <c r="HM29"/>
  <c r="HN29"/>
  <c r="HM30"/>
  <c r="HN30"/>
  <c r="HM55"/>
  <c r="HN55"/>
  <c r="HP55" s="1"/>
  <c r="HQ55" s="1"/>
  <c r="HR55" s="1"/>
  <c r="HM38"/>
  <c r="HN38"/>
  <c r="HP38" s="1"/>
  <c r="HQ38" s="1"/>
  <c r="HR38" s="1"/>
  <c r="HM31"/>
  <c r="HN31"/>
  <c r="HM52"/>
  <c r="HN52"/>
  <c r="HP52" s="1"/>
  <c r="HQ52" s="1"/>
  <c r="HR52" s="1"/>
  <c r="HM28"/>
  <c r="HN28"/>
  <c r="HB51"/>
  <c r="HC51"/>
  <c r="HE51" s="1"/>
  <c r="HF51" s="1"/>
  <c r="HG51" s="1"/>
  <c r="HB42"/>
  <c r="HC42"/>
  <c r="HE42" s="1"/>
  <c r="HF42" s="1"/>
  <c r="HG42" s="1"/>
  <c r="HB29"/>
  <c r="HC29"/>
  <c r="HB30"/>
  <c r="HC30"/>
  <c r="HB55"/>
  <c r="HC55"/>
  <c r="HE55" s="1"/>
  <c r="HF55" s="1"/>
  <c r="HG55" s="1"/>
  <c r="HB38"/>
  <c r="HC38"/>
  <c r="HE38" s="1"/>
  <c r="HF38" s="1"/>
  <c r="HG38" s="1"/>
  <c r="HB31"/>
  <c r="HC31"/>
  <c r="HB52"/>
  <c r="HC52"/>
  <c r="HE52" s="1"/>
  <c r="HF52" s="1"/>
  <c r="HG52" s="1"/>
  <c r="HB28"/>
  <c r="HC28"/>
  <c r="HB41"/>
  <c r="HC41"/>
  <c r="HE41" s="1"/>
  <c r="HF41" s="1"/>
  <c r="HG41" s="1"/>
  <c r="GQ55"/>
  <c r="GR55"/>
  <c r="GT55" s="1"/>
  <c r="GU55" s="1"/>
  <c r="GV55" s="1"/>
  <c r="GQ38"/>
  <c r="GR38"/>
  <c r="GT38" s="1"/>
  <c r="GU38" s="1"/>
  <c r="GV38" s="1"/>
  <c r="GQ31"/>
  <c r="GR31"/>
  <c r="GF55"/>
  <c r="GG55"/>
  <c r="GI55" s="1"/>
  <c r="GJ55" s="1"/>
  <c r="GK55" s="1"/>
  <c r="GF38"/>
  <c r="GG38"/>
  <c r="GI38" s="1"/>
  <c r="GJ38" s="1"/>
  <c r="GK38" s="1"/>
  <c r="GF31"/>
  <c r="GG31"/>
  <c r="CJ52"/>
  <c r="CK52"/>
  <c r="CM52" s="1"/>
  <c r="CN52" s="1"/>
  <c r="CU52"/>
  <c r="CV52"/>
  <c r="CX52" s="1"/>
  <c r="CY52" s="1"/>
  <c r="CZ52" s="1"/>
  <c r="DF52"/>
  <c r="DG52"/>
  <c r="DI52" s="1"/>
  <c r="DJ52" s="1"/>
  <c r="DK52" s="1"/>
  <c r="DQ52"/>
  <c r="DR52"/>
  <c r="DT52" s="1"/>
  <c r="DU52" s="1"/>
  <c r="DV52" s="1"/>
  <c r="EB52"/>
  <c r="EC52"/>
  <c r="EE52" s="1"/>
  <c r="EF52" s="1"/>
  <c r="EG52" s="1"/>
  <c r="EM52"/>
  <c r="EN52"/>
  <c r="EP52" s="1"/>
  <c r="EQ52" s="1"/>
  <c r="ER52" s="1"/>
  <c r="EX52"/>
  <c r="EY52"/>
  <c r="FA52" s="1"/>
  <c r="FB52" s="1"/>
  <c r="FC52" s="1"/>
  <c r="FI52"/>
  <c r="FJ52"/>
  <c r="FL52" s="1"/>
  <c r="FM52" s="1"/>
  <c r="FN52" s="1"/>
  <c r="FQ52"/>
  <c r="FU52"/>
  <c r="CJ28"/>
  <c r="CK28"/>
  <c r="CU28"/>
  <c r="CV28"/>
  <c r="DF28"/>
  <c r="DG28"/>
  <c r="DQ28"/>
  <c r="DR28"/>
  <c r="EB28"/>
  <c r="EC28"/>
  <c r="EM28"/>
  <c r="EN28"/>
  <c r="EX28"/>
  <c r="EY28"/>
  <c r="FL28"/>
  <c r="FM28" s="1"/>
  <c r="FQ28"/>
  <c r="FU28"/>
  <c r="CJ41"/>
  <c r="CK41"/>
  <c r="CM41" s="1"/>
  <c r="CN41" s="1"/>
  <c r="CU41"/>
  <c r="CV41"/>
  <c r="CX41" s="1"/>
  <c r="CY41" s="1"/>
  <c r="CZ41" s="1"/>
  <c r="DF41"/>
  <c r="DG41"/>
  <c r="DI41" s="1"/>
  <c r="DJ41" s="1"/>
  <c r="DK41" s="1"/>
  <c r="DQ41"/>
  <c r="DR41"/>
  <c r="DT41" s="1"/>
  <c r="DU41" s="1"/>
  <c r="DV41" s="1"/>
  <c r="EB41"/>
  <c r="EC41"/>
  <c r="EE41" s="1"/>
  <c r="EF41" s="1"/>
  <c r="EG41" s="1"/>
  <c r="EM41"/>
  <c r="EN41"/>
  <c r="EP41" s="1"/>
  <c r="EQ41" s="1"/>
  <c r="ER41" s="1"/>
  <c r="EX41"/>
  <c r="EY41"/>
  <c r="FA41" s="1"/>
  <c r="FB41" s="1"/>
  <c r="FC41" s="1"/>
  <c r="FI41"/>
  <c r="FJ41"/>
  <c r="FL41" s="1"/>
  <c r="FM41" s="1"/>
  <c r="FN41" s="1"/>
  <c r="FQ41"/>
  <c r="FU41"/>
  <c r="CJ51"/>
  <c r="CK51"/>
  <c r="CM51" s="1"/>
  <c r="CN51" s="1"/>
  <c r="CU51"/>
  <c r="CV51"/>
  <c r="CX51" s="1"/>
  <c r="CY51" s="1"/>
  <c r="CZ51" s="1"/>
  <c r="DF51"/>
  <c r="DG51"/>
  <c r="DI51" s="1"/>
  <c r="DJ51" s="1"/>
  <c r="DK51" s="1"/>
  <c r="DQ51"/>
  <c r="DR51"/>
  <c r="DT51" s="1"/>
  <c r="DU51" s="1"/>
  <c r="DV51" s="1"/>
  <c r="EB51"/>
  <c r="EC51"/>
  <c r="EE51" s="1"/>
  <c r="EF51" s="1"/>
  <c r="EG51" s="1"/>
  <c r="EM51"/>
  <c r="EN51"/>
  <c r="EP51" s="1"/>
  <c r="EQ51" s="1"/>
  <c r="ER51" s="1"/>
  <c r="EX51"/>
  <c r="EY51"/>
  <c r="FA51" s="1"/>
  <c r="FB51" s="1"/>
  <c r="FC51" s="1"/>
  <c r="FI51"/>
  <c r="FJ51"/>
  <c r="FL51" s="1"/>
  <c r="FM51" s="1"/>
  <c r="FN51" s="1"/>
  <c r="FQ51"/>
  <c r="FU51"/>
  <c r="CJ42"/>
  <c r="CK42"/>
  <c r="CM42" s="1"/>
  <c r="CN42" s="1"/>
  <c r="CU42"/>
  <c r="CV42"/>
  <c r="CX42" s="1"/>
  <c r="CY42" s="1"/>
  <c r="CZ42" s="1"/>
  <c r="DF42"/>
  <c r="DG42"/>
  <c r="DI42" s="1"/>
  <c r="DJ42" s="1"/>
  <c r="DK42" s="1"/>
  <c r="DQ42"/>
  <c r="DR42"/>
  <c r="DT42" s="1"/>
  <c r="DU42" s="1"/>
  <c r="DV42" s="1"/>
  <c r="EB42"/>
  <c r="EC42"/>
  <c r="EE42" s="1"/>
  <c r="EF42" s="1"/>
  <c r="EG42" s="1"/>
  <c r="EM42"/>
  <c r="EN42"/>
  <c r="EP42" s="1"/>
  <c r="EQ42" s="1"/>
  <c r="ER42" s="1"/>
  <c r="EX42"/>
  <c r="EY42"/>
  <c r="FA42" s="1"/>
  <c r="FB42" s="1"/>
  <c r="FC42" s="1"/>
  <c r="FL42"/>
  <c r="FM42" s="1"/>
  <c r="FN42" s="1"/>
  <c r="FQ42"/>
  <c r="FU42"/>
  <c r="CJ29"/>
  <c r="CK29"/>
  <c r="CU29"/>
  <c r="CV29"/>
  <c r="DF29"/>
  <c r="DG29"/>
  <c r="DQ29"/>
  <c r="DR29"/>
  <c r="EB29"/>
  <c r="EC29"/>
  <c r="EM29"/>
  <c r="EN29"/>
  <c r="EX29"/>
  <c r="EY29"/>
  <c r="FL29"/>
  <c r="FM29" s="1"/>
  <c r="FQ29"/>
  <c r="FU29"/>
  <c r="CM30"/>
  <c r="CN30" s="1"/>
  <c r="CX30"/>
  <c r="CY30" s="1"/>
  <c r="DI30"/>
  <c r="DJ30" s="1"/>
  <c r="DT30"/>
  <c r="DU30" s="1"/>
  <c r="EE30"/>
  <c r="EF30" s="1"/>
  <c r="EP30"/>
  <c r="EQ30" s="1"/>
  <c r="EX30"/>
  <c r="EY30"/>
  <c r="FL30"/>
  <c r="FM30" s="1"/>
  <c r="FQ30"/>
  <c r="FU30"/>
  <c r="CJ55"/>
  <c r="CK55"/>
  <c r="CM55" s="1"/>
  <c r="CN55" s="1"/>
  <c r="CU55"/>
  <c r="CV55"/>
  <c r="CX55" s="1"/>
  <c r="CY55" s="1"/>
  <c r="CZ55" s="1"/>
  <c r="DF55"/>
  <c r="DG55"/>
  <c r="DI55" s="1"/>
  <c r="DJ55" s="1"/>
  <c r="DK55" s="1"/>
  <c r="DQ55"/>
  <c r="DR55"/>
  <c r="DT55" s="1"/>
  <c r="DU55" s="1"/>
  <c r="DV55" s="1"/>
  <c r="EB55"/>
  <c r="EC55"/>
  <c r="EE55" s="1"/>
  <c r="EF55" s="1"/>
  <c r="EG55" s="1"/>
  <c r="EM55"/>
  <c r="EN55"/>
  <c r="EP55" s="1"/>
  <c r="EQ55" s="1"/>
  <c r="ER55" s="1"/>
  <c r="EX55"/>
  <c r="EY55"/>
  <c r="FA55" s="1"/>
  <c r="FB55" s="1"/>
  <c r="FC55" s="1"/>
  <c r="FL55"/>
  <c r="FM55" s="1"/>
  <c r="FN55" s="1"/>
  <c r="FQ55"/>
  <c r="FU55"/>
  <c r="CJ38"/>
  <c r="CK38"/>
  <c r="CM38" s="1"/>
  <c r="CN38" s="1"/>
  <c r="CU38"/>
  <c r="CV38"/>
  <c r="CX38" s="1"/>
  <c r="CY38" s="1"/>
  <c r="CZ38" s="1"/>
  <c r="DF38"/>
  <c r="DG38"/>
  <c r="DI38" s="1"/>
  <c r="DJ38" s="1"/>
  <c r="DK38" s="1"/>
  <c r="DQ38"/>
  <c r="DR38"/>
  <c r="DT38" s="1"/>
  <c r="DU38" s="1"/>
  <c r="DV38" s="1"/>
  <c r="EB38"/>
  <c r="EC38"/>
  <c r="EE38" s="1"/>
  <c r="EF38" s="1"/>
  <c r="EG38" s="1"/>
  <c r="EM38"/>
  <c r="EN38"/>
  <c r="EP38" s="1"/>
  <c r="EQ38" s="1"/>
  <c r="ER38" s="1"/>
  <c r="EX38"/>
  <c r="EY38"/>
  <c r="FA38" s="1"/>
  <c r="FB38" s="1"/>
  <c r="FC38" s="1"/>
  <c r="FI38"/>
  <c r="FJ38"/>
  <c r="FL38" s="1"/>
  <c r="FM38" s="1"/>
  <c r="FN38" s="1"/>
  <c r="FQ38"/>
  <c r="FU38"/>
  <c r="CJ31"/>
  <c r="CK31"/>
  <c r="CU31"/>
  <c r="CV31"/>
  <c r="DF31"/>
  <c r="DG31"/>
  <c r="DQ31"/>
  <c r="DR31"/>
  <c r="EB31"/>
  <c r="EC31"/>
  <c r="EM31"/>
  <c r="EN31"/>
  <c r="EX31"/>
  <c r="EY31"/>
  <c r="FI31"/>
  <c r="FJ31"/>
  <c r="FQ31"/>
  <c r="FU31"/>
  <c r="Y52"/>
  <c r="Z52"/>
  <c r="AB52" s="1"/>
  <c r="AC52" s="1"/>
  <c r="AJ52"/>
  <c r="AK52"/>
  <c r="AM52" s="1"/>
  <c r="AN52" s="1"/>
  <c r="AO52" s="1"/>
  <c r="AU52"/>
  <c r="AV52"/>
  <c r="AX52" s="1"/>
  <c r="AY52" s="1"/>
  <c r="AZ52" s="1"/>
  <c r="BF52"/>
  <c r="BG52"/>
  <c r="BI52" s="1"/>
  <c r="BJ52" s="1"/>
  <c r="BK52" s="1"/>
  <c r="BQ52"/>
  <c r="BR52"/>
  <c r="BT52" s="1"/>
  <c r="BU52" s="1"/>
  <c r="BV52" s="1"/>
  <c r="BY52"/>
  <c r="CC52"/>
  <c r="Y28"/>
  <c r="Z28"/>
  <c r="AM28"/>
  <c r="AN28" s="1"/>
  <c r="AX28"/>
  <c r="AY28" s="1"/>
  <c r="BF28"/>
  <c r="BG28"/>
  <c r="BT28"/>
  <c r="BU28" s="1"/>
  <c r="BY28"/>
  <c r="CC28"/>
  <c r="Y41"/>
  <c r="Z41"/>
  <c r="AB41" s="1"/>
  <c r="AC41" s="1"/>
  <c r="AJ41"/>
  <c r="AK41"/>
  <c r="AM41" s="1"/>
  <c r="AN41" s="1"/>
  <c r="AO41" s="1"/>
  <c r="AU41"/>
  <c r="AV41"/>
  <c r="AX41" s="1"/>
  <c r="AY41" s="1"/>
  <c r="AZ41" s="1"/>
  <c r="BF41"/>
  <c r="BG41"/>
  <c r="BI41" s="1"/>
  <c r="BJ41" s="1"/>
  <c r="BK41" s="1"/>
  <c r="BQ41"/>
  <c r="BR41"/>
  <c r="BT41" s="1"/>
  <c r="BU41" s="1"/>
  <c r="BV41" s="1"/>
  <c r="BY41"/>
  <c r="CC41"/>
  <c r="Y51"/>
  <c r="Z51"/>
  <c r="AB51" s="1"/>
  <c r="AC51" s="1"/>
  <c r="AJ51"/>
  <c r="AK51"/>
  <c r="AM51" s="1"/>
  <c r="AN51" s="1"/>
  <c r="AO51" s="1"/>
  <c r="AU51"/>
  <c r="AV51"/>
  <c r="AX51" s="1"/>
  <c r="AY51" s="1"/>
  <c r="AZ51" s="1"/>
  <c r="BF51"/>
  <c r="BG51"/>
  <c r="BI51" s="1"/>
  <c r="BJ51" s="1"/>
  <c r="BK51" s="1"/>
  <c r="BQ51"/>
  <c r="BR51"/>
  <c r="BT51" s="1"/>
  <c r="BU51" s="1"/>
  <c r="BV51" s="1"/>
  <c r="BY51"/>
  <c r="CC51"/>
  <c r="Y42"/>
  <c r="Z42"/>
  <c r="AB42" s="1"/>
  <c r="AC42" s="1"/>
  <c r="AJ42"/>
  <c r="AK42"/>
  <c r="AM42" s="1"/>
  <c r="AN42" s="1"/>
  <c r="AO42" s="1"/>
  <c r="AU42"/>
  <c r="AV42"/>
  <c r="AX42" s="1"/>
  <c r="AY42" s="1"/>
  <c r="AZ42" s="1"/>
  <c r="BF42"/>
  <c r="BG42"/>
  <c r="BI42" s="1"/>
  <c r="BJ42" s="1"/>
  <c r="BK42" s="1"/>
  <c r="BQ42"/>
  <c r="BR42"/>
  <c r="BT42" s="1"/>
  <c r="BU42" s="1"/>
  <c r="BV42" s="1"/>
  <c r="BY42"/>
  <c r="CC42"/>
  <c r="Y29"/>
  <c r="Z29"/>
  <c r="AJ29"/>
  <c r="AK29"/>
  <c r="AU29"/>
  <c r="AV29"/>
  <c r="BF29"/>
  <c r="BG29"/>
  <c r="BQ29"/>
  <c r="BR29"/>
  <c r="BY29"/>
  <c r="CC29"/>
  <c r="Y30"/>
  <c r="Z30"/>
  <c r="AM30"/>
  <c r="AN30" s="1"/>
  <c r="AX30"/>
  <c r="AY30" s="1"/>
  <c r="BI30"/>
  <c r="BJ30" s="1"/>
  <c r="BT30"/>
  <c r="BU30" s="1"/>
  <c r="BY30"/>
  <c r="CC30"/>
  <c r="Y55"/>
  <c r="Z55"/>
  <c r="AB55" s="1"/>
  <c r="AC55" s="1"/>
  <c r="AJ55"/>
  <c r="AK55"/>
  <c r="AM55" s="1"/>
  <c r="AN55" s="1"/>
  <c r="AO55" s="1"/>
  <c r="AU55"/>
  <c r="AV55"/>
  <c r="AX55" s="1"/>
  <c r="AY55" s="1"/>
  <c r="AZ55" s="1"/>
  <c r="BF55"/>
  <c r="BG55"/>
  <c r="BI55" s="1"/>
  <c r="BJ55" s="1"/>
  <c r="BK55" s="1"/>
  <c r="BQ55"/>
  <c r="BR55"/>
  <c r="BT55" s="1"/>
  <c r="BU55" s="1"/>
  <c r="BV55" s="1"/>
  <c r="BY55"/>
  <c r="CC55"/>
  <c r="Y38"/>
  <c r="Z38"/>
  <c r="AB38" s="1"/>
  <c r="AC38" s="1"/>
  <c r="AJ38"/>
  <c r="AK38"/>
  <c r="AM38" s="1"/>
  <c r="AN38" s="1"/>
  <c r="AO38" s="1"/>
  <c r="AU38"/>
  <c r="AV38"/>
  <c r="AX38" s="1"/>
  <c r="AY38" s="1"/>
  <c r="AZ38" s="1"/>
  <c r="BF38"/>
  <c r="BG38"/>
  <c r="BI38" s="1"/>
  <c r="BJ38" s="1"/>
  <c r="BK38" s="1"/>
  <c r="BQ38"/>
  <c r="BR38"/>
  <c r="BT38" s="1"/>
  <c r="BU38" s="1"/>
  <c r="BV38" s="1"/>
  <c r="BY38"/>
  <c r="CC38"/>
  <c r="Y31"/>
  <c r="Z31"/>
  <c r="AJ31"/>
  <c r="AK31"/>
  <c r="AU31"/>
  <c r="AV31"/>
  <c r="BF31"/>
  <c r="BG31"/>
  <c r="BQ31"/>
  <c r="BR31"/>
  <c r="BY31"/>
  <c r="CC31"/>
  <c r="L55"/>
  <c r="M55" s="1"/>
  <c r="N55" s="1"/>
  <c r="L38"/>
  <c r="M38" s="1"/>
  <c r="N38" s="1"/>
  <c r="L31"/>
  <c r="M31" s="1"/>
  <c r="L52"/>
  <c r="M52" s="1"/>
  <c r="N52" s="1"/>
  <c r="L28"/>
  <c r="M28" s="1"/>
  <c r="L51"/>
  <c r="M51" s="1"/>
  <c r="N51" s="1"/>
  <c r="L41"/>
  <c r="M41" s="1"/>
  <c r="N41" s="1"/>
  <c r="L42"/>
  <c r="M42" s="1"/>
  <c r="N42" s="1"/>
  <c r="L30"/>
  <c r="M30" s="1"/>
  <c r="L29"/>
  <c r="M29" s="1"/>
  <c r="R5" i="55"/>
  <c r="S5" s="1"/>
  <c r="R6"/>
  <c r="S6" s="1"/>
  <c r="R7"/>
  <c r="S7" s="1"/>
  <c r="R8"/>
  <c r="S8" s="1"/>
  <c r="R9"/>
  <c r="S9" s="1"/>
  <c r="R10"/>
  <c r="S10" s="1"/>
  <c r="R55"/>
  <c r="S55" s="1"/>
  <c r="T55" s="1"/>
  <c r="R11"/>
  <c r="S11" s="1"/>
  <c r="R12"/>
  <c r="S12" s="1"/>
  <c r="R13"/>
  <c r="S13" s="1"/>
  <c r="R14"/>
  <c r="S14" s="1"/>
  <c r="R15"/>
  <c r="S15" s="1"/>
  <c r="R54"/>
  <c r="S54" s="1"/>
  <c r="T54" s="1"/>
  <c r="R16"/>
  <c r="S16" s="1"/>
  <c r="R17"/>
  <c r="S17" s="1"/>
  <c r="R18"/>
  <c r="S18" s="1"/>
  <c r="R19"/>
  <c r="S19" s="1"/>
  <c r="R20"/>
  <c r="S20" s="1"/>
  <c r="R21"/>
  <c r="S21" s="1"/>
  <c r="R22"/>
  <c r="S22" s="1"/>
  <c r="R23"/>
  <c r="S23" s="1"/>
  <c r="R24"/>
  <c r="S24" s="1"/>
  <c r="R25"/>
  <c r="S25" s="1"/>
  <c r="R26"/>
  <c r="S26" s="1"/>
  <c r="R38"/>
  <c r="S38" s="1"/>
  <c r="T38" s="1"/>
  <c r="R27"/>
  <c r="S27" s="1"/>
  <c r="R28"/>
  <c r="S28" s="1"/>
  <c r="R29"/>
  <c r="S29" s="1"/>
  <c r="R30"/>
  <c r="S30" s="1"/>
  <c r="R31"/>
  <c r="S31" s="1"/>
  <c r="CJ31"/>
  <c r="CK31"/>
  <c r="CU31"/>
  <c r="CV31"/>
  <c r="DF31"/>
  <c r="DG31"/>
  <c r="DQ31"/>
  <c r="DR31"/>
  <c r="EB31"/>
  <c r="EC31"/>
  <c r="EM31"/>
  <c r="EN31"/>
  <c r="EX31"/>
  <c r="EY31"/>
  <c r="FI31"/>
  <c r="FJ31"/>
  <c r="FQ31"/>
  <c r="Y31"/>
  <c r="Z31"/>
  <c r="AJ31"/>
  <c r="AK31"/>
  <c r="AU31"/>
  <c r="AV31"/>
  <c r="BF31"/>
  <c r="BG31"/>
  <c r="BQ31"/>
  <c r="BR31"/>
  <c r="BY31"/>
  <c r="CC31"/>
  <c r="JX3" i="58"/>
  <c r="JX4"/>
  <c r="JX5"/>
  <c r="JX59"/>
  <c r="JX6"/>
  <c r="JX7"/>
  <c r="JX60"/>
  <c r="JX57"/>
  <c r="JX8"/>
  <c r="JX9"/>
  <c r="JX10"/>
  <c r="JX11"/>
  <c r="JX12"/>
  <c r="JX37"/>
  <c r="JX13"/>
  <c r="JX14"/>
  <c r="JX15"/>
  <c r="JX16"/>
  <c r="JX17"/>
  <c r="JX18"/>
  <c r="JX19"/>
  <c r="JX38"/>
  <c r="JX61"/>
  <c r="JX20"/>
  <c r="JX21"/>
  <c r="JX22"/>
  <c r="JX23"/>
  <c r="JX24"/>
  <c r="JX58"/>
  <c r="JX36"/>
  <c r="JX2"/>
  <c r="JX3" i="57"/>
  <c r="JX4"/>
  <c r="JX5"/>
  <c r="JX6"/>
  <c r="JX56"/>
  <c r="JX7"/>
  <c r="JX8"/>
  <c r="JX9"/>
  <c r="JX10"/>
  <c r="JX58"/>
  <c r="JX53"/>
  <c r="JX11"/>
  <c r="JX12"/>
  <c r="JX13"/>
  <c r="JX14"/>
  <c r="JX15"/>
  <c r="JX16"/>
  <c r="JX40"/>
  <c r="JX17"/>
  <c r="JX18"/>
  <c r="JX39"/>
  <c r="JX19"/>
  <c r="JX54"/>
  <c r="JX43"/>
  <c r="JX20"/>
  <c r="JX21"/>
  <c r="JX22"/>
  <c r="JX23"/>
  <c r="JX24"/>
  <c r="JX25"/>
  <c r="JX26"/>
  <c r="JX59"/>
  <c r="JX27"/>
  <c r="JX52"/>
  <c r="JX28"/>
  <c r="JX51"/>
  <c r="JX41"/>
  <c r="JX42"/>
  <c r="JX30"/>
  <c r="JX29"/>
  <c r="JX2"/>
  <c r="JX3" i="56"/>
  <c r="JX4"/>
  <c r="JX5"/>
  <c r="JX6"/>
  <c r="JX7"/>
  <c r="JX8"/>
  <c r="JX9"/>
  <c r="JX10"/>
  <c r="JX11"/>
  <c r="JX12"/>
  <c r="JX13"/>
  <c r="JX14"/>
  <c r="JX43"/>
  <c r="JX39"/>
  <c r="JX42"/>
  <c r="JX15"/>
  <c r="JX16"/>
  <c r="JX17"/>
  <c r="JX18"/>
  <c r="JX19"/>
  <c r="JX20"/>
  <c r="JX21"/>
  <c r="JX22"/>
  <c r="JX40"/>
  <c r="JX23"/>
  <c r="JX24"/>
  <c r="JX41"/>
  <c r="JX25"/>
  <c r="JX26"/>
  <c r="JX27"/>
  <c r="JX28"/>
  <c r="JX29"/>
  <c r="JX30"/>
  <c r="JX31"/>
  <c r="JX32"/>
  <c r="JX44"/>
  <c r="JX33"/>
  <c r="JX34"/>
  <c r="JX55"/>
  <c r="JX2"/>
  <c r="JX3" i="55"/>
  <c r="JX4"/>
  <c r="JX37"/>
  <c r="JX5"/>
  <c r="JX6"/>
  <c r="JX7"/>
  <c r="JX8"/>
  <c r="JX9"/>
  <c r="JX10"/>
  <c r="JX55"/>
  <c r="JX11"/>
  <c r="JX12"/>
  <c r="JX13"/>
  <c r="JX14"/>
  <c r="JX15"/>
  <c r="JX54"/>
  <c r="JX16"/>
  <c r="JX17"/>
  <c r="JX18"/>
  <c r="JX19"/>
  <c r="JX20"/>
  <c r="JX21"/>
  <c r="JX22"/>
  <c r="JX23"/>
  <c r="JX24"/>
  <c r="JX25"/>
  <c r="JX26"/>
  <c r="JX38"/>
  <c r="JX27"/>
  <c r="JX28"/>
  <c r="JX29"/>
  <c r="JX30"/>
  <c r="JX31"/>
  <c r="JX2"/>
  <c r="JX3" i="54"/>
  <c r="JX4"/>
  <c r="JX5"/>
  <c r="JX6"/>
  <c r="JX7"/>
  <c r="JX52"/>
  <c r="JX8"/>
  <c r="JX41"/>
  <c r="JX9"/>
  <c r="JX10"/>
  <c r="JX11"/>
  <c r="JX37"/>
  <c r="JX12"/>
  <c r="JX13"/>
  <c r="JX54"/>
  <c r="JX56"/>
  <c r="JX14"/>
  <c r="JX42"/>
  <c r="JX40"/>
  <c r="JX15"/>
  <c r="JX16"/>
  <c r="JX38"/>
  <c r="JX17"/>
  <c r="JX18"/>
  <c r="JX53"/>
  <c r="JX19"/>
  <c r="JX20"/>
  <c r="JX39"/>
  <c r="JX21"/>
  <c r="JX22"/>
  <c r="JX23"/>
  <c r="JX24"/>
  <c r="JX25"/>
  <c r="JX26"/>
  <c r="JX27"/>
  <c r="JX28"/>
  <c r="JX55"/>
  <c r="JX29"/>
  <c r="JX43"/>
  <c r="JX30"/>
  <c r="JX2"/>
  <c r="JX2" i="53"/>
  <c r="JX8"/>
  <c r="JX9"/>
  <c r="JX10"/>
  <c r="JX11"/>
  <c r="JX12"/>
  <c r="JX13"/>
  <c r="JX14"/>
  <c r="JX15"/>
  <c r="JX16"/>
  <c r="JX17"/>
  <c r="JX18"/>
  <c r="JX19"/>
  <c r="JX20"/>
  <c r="JX21"/>
  <c r="JX22"/>
  <c r="JX23"/>
  <c r="JX24"/>
  <c r="JX3"/>
  <c r="JX25"/>
  <c r="JX26"/>
  <c r="JX27"/>
  <c r="JX28"/>
  <c r="JX4"/>
  <c r="JX29"/>
  <c r="JX30"/>
  <c r="JX31"/>
  <c r="JX55"/>
  <c r="JX32"/>
  <c r="JX33"/>
  <c r="JX5"/>
  <c r="JX34"/>
  <c r="JX6"/>
  <c r="JX35"/>
  <c r="JX36"/>
  <c r="JX37"/>
  <c r="JX38"/>
  <c r="JX39"/>
  <c r="JX40"/>
  <c r="JX7"/>
  <c r="BT31" i="57" l="1"/>
  <c r="BU31" s="1"/>
  <c r="BS31"/>
  <c r="AX31"/>
  <c r="AY31" s="1"/>
  <c r="AW31"/>
  <c r="AB31"/>
  <c r="AC31" s="1"/>
  <c r="AA31"/>
  <c r="AB30"/>
  <c r="AC30" s="1"/>
  <c r="AA30"/>
  <c r="AX29"/>
  <c r="AY29" s="1"/>
  <c r="AW29"/>
  <c r="AB29"/>
  <c r="AC29" s="1"/>
  <c r="AA29"/>
  <c r="EP29"/>
  <c r="EQ29" s="1"/>
  <c r="EO29"/>
  <c r="DT29"/>
  <c r="DU29" s="1"/>
  <c r="DS29"/>
  <c r="CX29"/>
  <c r="CY29" s="1"/>
  <c r="CW29"/>
  <c r="FA28"/>
  <c r="FB28" s="1"/>
  <c r="EZ28"/>
  <c r="EE28"/>
  <c r="EF28" s="1"/>
  <c r="ED28"/>
  <c r="DI28"/>
  <c r="DJ28" s="1"/>
  <c r="DH28"/>
  <c r="CM28"/>
  <c r="CN28" s="1"/>
  <c r="CL28"/>
  <c r="GI31"/>
  <c r="GJ31" s="1"/>
  <c r="GH31"/>
  <c r="HE30"/>
  <c r="HF30" s="1"/>
  <c r="HD30"/>
  <c r="HP28"/>
  <c r="HQ28" s="1"/>
  <c r="HO28"/>
  <c r="HP31"/>
  <c r="HQ31" s="1"/>
  <c r="HO31"/>
  <c r="HP29"/>
  <c r="HQ29" s="1"/>
  <c r="HO29"/>
  <c r="IA31"/>
  <c r="IB31" s="1"/>
  <c r="HZ31"/>
  <c r="IW31"/>
  <c r="IX31" s="1"/>
  <c r="IV31"/>
  <c r="JH30"/>
  <c r="JI30" s="1"/>
  <c r="JG30"/>
  <c r="BT29"/>
  <c r="BU29" s="1"/>
  <c r="BS29"/>
  <c r="FA31"/>
  <c r="FB31" s="1"/>
  <c r="EZ31"/>
  <c r="EE31"/>
  <c r="EF31" s="1"/>
  <c r="ED31"/>
  <c r="DI31"/>
  <c r="DJ31" s="1"/>
  <c r="DH31"/>
  <c r="CM31"/>
  <c r="CN31" s="1"/>
  <c r="CL31"/>
  <c r="FA30"/>
  <c r="FB30" s="1"/>
  <c r="EZ30"/>
  <c r="AM31"/>
  <c r="AN31" s="1"/>
  <c r="AL31"/>
  <c r="BI29"/>
  <c r="BJ29" s="1"/>
  <c r="BH29"/>
  <c r="AM29"/>
  <c r="AN29" s="1"/>
  <c r="AL29"/>
  <c r="FA29"/>
  <c r="FB29" s="1"/>
  <c r="EZ29"/>
  <c r="EE29"/>
  <c r="EF29" s="1"/>
  <c r="ED29"/>
  <c r="DI29"/>
  <c r="DJ29" s="1"/>
  <c r="DH29"/>
  <c r="CM29"/>
  <c r="CN29" s="1"/>
  <c r="CL29"/>
  <c r="EP28"/>
  <c r="EQ28" s="1"/>
  <c r="EO28"/>
  <c r="DT28"/>
  <c r="DU28" s="1"/>
  <c r="DS28"/>
  <c r="CX28"/>
  <c r="CY28" s="1"/>
  <c r="CW28"/>
  <c r="GT31"/>
  <c r="GU31" s="1"/>
  <c r="GS31"/>
  <c r="HE28"/>
  <c r="HF28" s="1"/>
  <c r="HD28"/>
  <c r="HE31"/>
  <c r="HF31" s="1"/>
  <c r="HD31"/>
  <c r="HE29"/>
  <c r="HF29" s="1"/>
  <c r="HD29"/>
  <c r="HP30"/>
  <c r="HQ30" s="1"/>
  <c r="HO30"/>
  <c r="IL31"/>
  <c r="IM31" s="1"/>
  <c r="IK31"/>
  <c r="JH28"/>
  <c r="JI28" s="1"/>
  <c r="JG28"/>
  <c r="JH31"/>
  <c r="JI31" s="1"/>
  <c r="JG31"/>
  <c r="JH29"/>
  <c r="JI29" s="1"/>
  <c r="JG29"/>
  <c r="BI31"/>
  <c r="BJ31" s="1"/>
  <c r="BH31"/>
  <c r="BI28"/>
  <c r="BJ28" s="1"/>
  <c r="BH28"/>
  <c r="AB28"/>
  <c r="AC28" s="1"/>
  <c r="AA28"/>
  <c r="FL31"/>
  <c r="FM31" s="1"/>
  <c r="FK31"/>
  <c r="EP31"/>
  <c r="EQ31" s="1"/>
  <c r="EO31"/>
  <c r="DT31"/>
  <c r="DU31" s="1"/>
  <c r="DS31"/>
  <c r="CX31"/>
  <c r="CY31" s="1"/>
  <c r="CW31"/>
  <c r="FL31" i="55"/>
  <c r="FM31" s="1"/>
  <c r="FK31"/>
  <c r="DT31"/>
  <c r="DU31" s="1"/>
  <c r="X108" i="69" s="1"/>
  <c r="DS31" i="55"/>
  <c r="CX31"/>
  <c r="CY31" s="1"/>
  <c r="CW31"/>
  <c r="FA31"/>
  <c r="FB31" s="1"/>
  <c r="AA108" i="69" s="1"/>
  <c r="EZ31" i="55"/>
  <c r="EE31"/>
  <c r="EF31" s="1"/>
  <c r="ED31"/>
  <c r="DI31"/>
  <c r="DJ31" s="1"/>
  <c r="DK31" s="1"/>
  <c r="DH31"/>
  <c r="CM31"/>
  <c r="CN31" s="1"/>
  <c r="CL31"/>
  <c r="BT31"/>
  <c r="BU31" s="1"/>
  <c r="BS31"/>
  <c r="AX31"/>
  <c r="AY31" s="1"/>
  <c r="AW31"/>
  <c r="AB31"/>
  <c r="AC31" s="1"/>
  <c r="AA31"/>
  <c r="EP31"/>
  <c r="EQ31" s="1"/>
  <c r="EO31"/>
  <c r="BI31"/>
  <c r="BJ31" s="1"/>
  <c r="BH31"/>
  <c r="AM31"/>
  <c r="AN31" s="1"/>
  <c r="AL31"/>
  <c r="BK31" i="57"/>
  <c r="S176" i="69"/>
  <c r="AO31" i="57"/>
  <c r="Q176" i="69"/>
  <c r="AZ30" i="57"/>
  <c r="R175" i="69"/>
  <c r="BK29" i="57"/>
  <c r="S174" i="69"/>
  <c r="AO29" i="57"/>
  <c r="Q174" i="69"/>
  <c r="FN30" i="57"/>
  <c r="AB175" i="69"/>
  <c r="EG30" i="57"/>
  <c r="Y175" i="69"/>
  <c r="U175"/>
  <c r="FC29" i="57"/>
  <c r="AA174" i="69"/>
  <c r="EG29" i="57"/>
  <c r="Y174" i="69"/>
  <c r="DK29" i="57"/>
  <c r="W174" i="69"/>
  <c r="U174"/>
  <c r="ER28" i="57"/>
  <c r="Z173" i="69"/>
  <c r="DV28" i="57"/>
  <c r="X173" i="69"/>
  <c r="CZ28" i="57"/>
  <c r="V173" i="69"/>
  <c r="GV31" i="57"/>
  <c r="AD176" i="69"/>
  <c r="HG28" i="57"/>
  <c r="AE173" i="69"/>
  <c r="HG31" i="57"/>
  <c r="AE176" i="69"/>
  <c r="HG29" i="57"/>
  <c r="AE174" i="69"/>
  <c r="HR30" i="57"/>
  <c r="AF175" i="69"/>
  <c r="IN31" i="57"/>
  <c r="AH176" i="69"/>
  <c r="JJ28" i="57"/>
  <c r="AJ173" i="69"/>
  <c r="JJ31" i="57"/>
  <c r="AJ176" i="69"/>
  <c r="JJ29" i="57"/>
  <c r="AJ174" i="69"/>
  <c r="JU31" i="57"/>
  <c r="AK176" i="69"/>
  <c r="T25" i="57"/>
  <c r="O169" i="69"/>
  <c r="T21" i="57"/>
  <c r="O165" i="69"/>
  <c r="T19" i="57"/>
  <c r="O162" i="69"/>
  <c r="T13" i="57"/>
  <c r="O156" i="69"/>
  <c r="T58" i="57"/>
  <c r="O153" i="69"/>
  <c r="T7" i="57"/>
  <c r="O149" i="69"/>
  <c r="N30" i="57"/>
  <c r="N175" i="69"/>
  <c r="N28" i="57"/>
  <c r="N173" i="69"/>
  <c r="BK30" i="57"/>
  <c r="S175" i="69"/>
  <c r="BK28" i="57"/>
  <c r="S173" i="69"/>
  <c r="P173"/>
  <c r="FN31" i="57"/>
  <c r="AB176" i="69"/>
  <c r="ER31" i="57"/>
  <c r="Z176" i="69"/>
  <c r="DV31" i="57"/>
  <c r="X176" i="69"/>
  <c r="CZ31" i="57"/>
  <c r="V176" i="69"/>
  <c r="ER30" i="57"/>
  <c r="Z175" i="69"/>
  <c r="CZ30" i="57"/>
  <c r="V175" i="69"/>
  <c r="FN29" i="57"/>
  <c r="AB174" i="69"/>
  <c r="T31" i="57"/>
  <c r="O176" i="69"/>
  <c r="T29" i="57"/>
  <c r="O174" i="69"/>
  <c r="T28" i="57"/>
  <c r="O173" i="69"/>
  <c r="T26" i="57"/>
  <c r="O170" i="69"/>
  <c r="T22" i="57"/>
  <c r="O166" i="69"/>
  <c r="T17" i="57"/>
  <c r="O160" i="69"/>
  <c r="T14" i="57"/>
  <c r="O157" i="69"/>
  <c r="T8" i="57"/>
  <c r="O150" i="69"/>
  <c r="N29" i="57"/>
  <c r="N174" i="69"/>
  <c r="AZ31" i="57"/>
  <c r="R176" i="69"/>
  <c r="P176"/>
  <c r="BV30" i="57"/>
  <c r="T175" i="69"/>
  <c r="P175"/>
  <c r="BV29" i="57"/>
  <c r="T174" i="69"/>
  <c r="AZ29" i="57"/>
  <c r="R174" i="69"/>
  <c r="P174"/>
  <c r="BV28" i="57"/>
  <c r="T173" i="69"/>
  <c r="AO28" i="57"/>
  <c r="Q173" i="69"/>
  <c r="DK30" i="57"/>
  <c r="W175" i="69"/>
  <c r="ER29" i="57"/>
  <c r="Z174" i="69"/>
  <c r="DV29" i="57"/>
  <c r="X174" i="69"/>
  <c r="CZ29" i="57"/>
  <c r="V174" i="69"/>
  <c r="FC28" i="57"/>
  <c r="AA173" i="69"/>
  <c r="EG28" i="57"/>
  <c r="Y173" i="69"/>
  <c r="DK28" i="57"/>
  <c r="W173" i="69"/>
  <c r="U173"/>
  <c r="AC176"/>
  <c r="HG30" i="57"/>
  <c r="AE175" i="69"/>
  <c r="HR28" i="57"/>
  <c r="AF173" i="69"/>
  <c r="HR31" i="57"/>
  <c r="AF176" i="69"/>
  <c r="HR29" i="57"/>
  <c r="AF174" i="69"/>
  <c r="IC31" i="57"/>
  <c r="AG176" i="69"/>
  <c r="IY31" i="57"/>
  <c r="AI176" i="69"/>
  <c r="JJ30" i="57"/>
  <c r="AJ175" i="69"/>
  <c r="T30" i="57"/>
  <c r="O175" i="69"/>
  <c r="T59" i="57"/>
  <c r="O171" i="69"/>
  <c r="T23" i="57"/>
  <c r="O167" i="69"/>
  <c r="T43" i="57"/>
  <c r="O163" i="69"/>
  <c r="T18" i="57"/>
  <c r="O161" i="69"/>
  <c r="T15" i="57"/>
  <c r="O158" i="69"/>
  <c r="T11" i="57"/>
  <c r="O154" i="69"/>
  <c r="T9" i="57"/>
  <c r="O151" i="69"/>
  <c r="BV31" i="57"/>
  <c r="T176" i="69"/>
  <c r="N31" i="57"/>
  <c r="N176" i="69"/>
  <c r="AO30" i="57"/>
  <c r="Q175" i="69"/>
  <c r="AZ28" i="57"/>
  <c r="R173" i="69"/>
  <c r="FC31" i="57"/>
  <c r="AA176" i="69"/>
  <c r="EG31" i="57"/>
  <c r="Y176" i="69"/>
  <c r="DK31" i="57"/>
  <c r="W176" i="69"/>
  <c r="U176"/>
  <c r="FC30" i="57"/>
  <c r="AA175" i="69"/>
  <c r="DV30" i="57"/>
  <c r="X175" i="69"/>
  <c r="FN28" i="57"/>
  <c r="AB173" i="69"/>
  <c r="T27" i="57"/>
  <c r="O172" i="69"/>
  <c r="T24" i="57"/>
  <c r="O168" i="69"/>
  <c r="T20" i="57"/>
  <c r="O164" i="69"/>
  <c r="T16" i="57"/>
  <c r="O159" i="69"/>
  <c r="T12" i="57"/>
  <c r="O155" i="69"/>
  <c r="T10" i="57"/>
  <c r="O152" i="69"/>
  <c r="T23" i="55"/>
  <c r="O100" i="69"/>
  <c r="T12" i="55"/>
  <c r="O89" i="69"/>
  <c r="FN31" i="55"/>
  <c r="AB108" i="69"/>
  <c r="ER31" i="55"/>
  <c r="Z108" i="69"/>
  <c r="CZ31" i="55"/>
  <c r="V108" i="69"/>
  <c r="T31" i="55"/>
  <c r="O108" i="69"/>
  <c r="T27" i="55"/>
  <c r="O104" i="69"/>
  <c r="T24" i="55"/>
  <c r="O101" i="69"/>
  <c r="T20" i="55"/>
  <c r="O97" i="69"/>
  <c r="T16" i="55"/>
  <c r="O93" i="69"/>
  <c r="T13" i="55"/>
  <c r="O90" i="69"/>
  <c r="T10" i="55"/>
  <c r="O87" i="69"/>
  <c r="T6" i="55"/>
  <c r="O83" i="69"/>
  <c r="AZ31" i="55"/>
  <c r="R108" i="69"/>
  <c r="T30" i="55"/>
  <c r="O107" i="69"/>
  <c r="T9" i="55"/>
  <c r="O86" i="69"/>
  <c r="S108"/>
  <c r="AO31" i="55"/>
  <c r="Q108" i="69"/>
  <c r="T28" i="55"/>
  <c r="O105" i="69"/>
  <c r="T25" i="55"/>
  <c r="O102" i="69"/>
  <c r="T21" i="55"/>
  <c r="O98" i="69"/>
  <c r="T17" i="55"/>
  <c r="O94" i="69"/>
  <c r="T14" i="55"/>
  <c r="O91" i="69"/>
  <c r="T7" i="55"/>
  <c r="O84" i="69"/>
  <c r="T108"/>
  <c r="T19" i="55"/>
  <c r="O96" i="69"/>
  <c r="T5" i="55"/>
  <c r="O82" i="69"/>
  <c r="EG31" i="55"/>
  <c r="Y108" i="69"/>
  <c r="U108"/>
  <c r="T29" i="55"/>
  <c r="O106" i="69"/>
  <c r="T26" i="55"/>
  <c r="O103" i="69"/>
  <c r="T22" i="55"/>
  <c r="O99" i="69"/>
  <c r="T18" i="55"/>
  <c r="O95" i="69"/>
  <c r="T15" i="55"/>
  <c r="O92" i="69"/>
  <c r="T11" i="55"/>
  <c r="O88" i="69"/>
  <c r="T8" i="55"/>
  <c r="O85" i="69"/>
  <c r="KE42" i="57"/>
  <c r="OL42" s="1"/>
  <c r="KD31"/>
  <c r="OK31" s="1"/>
  <c r="RW31" s="1"/>
  <c r="KD38"/>
  <c r="OK38" s="1"/>
  <c r="KD29"/>
  <c r="OK29" s="1"/>
  <c r="RW29" s="1"/>
  <c r="FX51"/>
  <c r="KE30"/>
  <c r="OL30" s="1"/>
  <c r="RX30" s="1"/>
  <c r="KD42"/>
  <c r="OK42" s="1"/>
  <c r="KD55"/>
  <c r="KE38"/>
  <c r="OL38" s="1"/>
  <c r="KE55"/>
  <c r="KE41"/>
  <c r="OL41" s="1"/>
  <c r="KE28"/>
  <c r="OL28" s="1"/>
  <c r="RX28" s="1"/>
  <c r="KC38"/>
  <c r="FW41"/>
  <c r="KD41"/>
  <c r="OK41" s="1"/>
  <c r="KD30"/>
  <c r="OK30" s="1"/>
  <c r="RW30" s="1"/>
  <c r="KD28"/>
  <c r="OK28" s="1"/>
  <c r="RW28" s="1"/>
  <c r="KC55"/>
  <c r="KE31"/>
  <c r="OL31" s="1"/>
  <c r="RX31" s="1"/>
  <c r="KE29"/>
  <c r="OL29" s="1"/>
  <c r="RX29" s="1"/>
  <c r="GK31"/>
  <c r="KC31"/>
  <c r="KD31" i="55"/>
  <c r="OK31" s="1"/>
  <c r="RW31" s="1"/>
  <c r="FX31"/>
  <c r="KE31"/>
  <c r="OL31" s="1"/>
  <c r="RX31" s="1"/>
  <c r="FW31"/>
  <c r="FW30" i="57"/>
  <c r="FW31"/>
  <c r="FW51"/>
  <c r="FW29"/>
  <c r="FW28"/>
  <c r="FW38"/>
  <c r="FX38"/>
  <c r="FW55"/>
  <c r="FW42"/>
  <c r="FW52"/>
  <c r="FX55"/>
  <c r="FX42"/>
  <c r="JY31"/>
  <c r="FX31"/>
  <c r="JY38"/>
  <c r="JY55"/>
  <c r="FX30"/>
  <c r="FX29"/>
  <c r="FX41"/>
  <c r="FX28"/>
  <c r="FX52"/>
  <c r="FR38"/>
  <c r="CO38"/>
  <c r="FV38"/>
  <c r="CO29"/>
  <c r="FR29"/>
  <c r="FV29"/>
  <c r="CO28"/>
  <c r="FR28"/>
  <c r="FV28"/>
  <c r="CO52"/>
  <c r="FR52"/>
  <c r="FV52"/>
  <c r="FR55"/>
  <c r="FR51"/>
  <c r="CO31"/>
  <c r="FR31"/>
  <c r="FV31"/>
  <c r="CO42"/>
  <c r="FR42"/>
  <c r="FV42"/>
  <c r="FR30"/>
  <c r="FV30"/>
  <c r="CO30"/>
  <c r="FR41"/>
  <c r="FV41"/>
  <c r="CO41"/>
  <c r="CO55"/>
  <c r="CO51"/>
  <c r="FV55"/>
  <c r="FV51"/>
  <c r="AD38"/>
  <c r="BZ38"/>
  <c r="CD38"/>
  <c r="CE38" s="1"/>
  <c r="AD55"/>
  <c r="BZ55"/>
  <c r="CD55"/>
  <c r="CE55" s="1"/>
  <c r="AD42"/>
  <c r="BZ42"/>
  <c r="CD42"/>
  <c r="CE42" s="1"/>
  <c r="CD51"/>
  <c r="CE51" s="1"/>
  <c r="AD51"/>
  <c r="BZ51"/>
  <c r="BZ41"/>
  <c r="CD41"/>
  <c r="CE41" s="1"/>
  <c r="AD41"/>
  <c r="AD28"/>
  <c r="BZ28"/>
  <c r="CD28"/>
  <c r="CE28" s="1"/>
  <c r="AD52"/>
  <c r="BZ52"/>
  <c r="CD52"/>
  <c r="CE52" s="1"/>
  <c r="BZ31"/>
  <c r="CD31"/>
  <c r="AD31"/>
  <c r="AD30"/>
  <c r="BZ30"/>
  <c r="CD30"/>
  <c r="CE30" s="1"/>
  <c r="AD29"/>
  <c r="BZ29"/>
  <c r="CD29"/>
  <c r="CO31" i="55"/>
  <c r="FR31"/>
  <c r="GF7" i="56"/>
  <c r="GG7"/>
  <c r="GF8"/>
  <c r="GG8"/>
  <c r="GF9"/>
  <c r="GG9"/>
  <c r="GF10"/>
  <c r="GG10"/>
  <c r="GF11"/>
  <c r="GG11"/>
  <c r="GF12"/>
  <c r="GG12"/>
  <c r="GF13"/>
  <c r="GG13"/>
  <c r="GF14"/>
  <c r="GG14"/>
  <c r="GF43"/>
  <c r="GG43"/>
  <c r="GI43" s="1"/>
  <c r="GJ43" s="1"/>
  <c r="GF39"/>
  <c r="GG39"/>
  <c r="GI39" s="1"/>
  <c r="GJ39" s="1"/>
  <c r="GF42"/>
  <c r="GG42"/>
  <c r="GI42" s="1"/>
  <c r="GJ42" s="1"/>
  <c r="GF15"/>
  <c r="GG15"/>
  <c r="GF16"/>
  <c r="GG16"/>
  <c r="GF17"/>
  <c r="GG17"/>
  <c r="GF18"/>
  <c r="GG18"/>
  <c r="GF19"/>
  <c r="GG19"/>
  <c r="GF20"/>
  <c r="GG20"/>
  <c r="GF21"/>
  <c r="GG21"/>
  <c r="GF22"/>
  <c r="GG22"/>
  <c r="GF40"/>
  <c r="GG40"/>
  <c r="GI40" s="1"/>
  <c r="GJ40" s="1"/>
  <c r="GF23"/>
  <c r="GG23"/>
  <c r="GF24"/>
  <c r="GG24"/>
  <c r="GF41"/>
  <c r="GG41"/>
  <c r="GI41" s="1"/>
  <c r="GJ41" s="1"/>
  <c r="GF25"/>
  <c r="GG25"/>
  <c r="GF26"/>
  <c r="GG26"/>
  <c r="GF27"/>
  <c r="GG27"/>
  <c r="GF28"/>
  <c r="GG28"/>
  <c r="GF29"/>
  <c r="GG29"/>
  <c r="GF30"/>
  <c r="GG30"/>
  <c r="GF31"/>
  <c r="GG31"/>
  <c r="GF32"/>
  <c r="GG32"/>
  <c r="GF44"/>
  <c r="GG44"/>
  <c r="GI44" s="1"/>
  <c r="GJ44" s="1"/>
  <c r="GF33"/>
  <c r="GG33"/>
  <c r="GF34"/>
  <c r="GG34"/>
  <c r="GF55"/>
  <c r="GG55"/>
  <c r="GI55" s="1"/>
  <c r="GJ55" s="1"/>
  <c r="GF6" i="55"/>
  <c r="GG6"/>
  <c r="GF7"/>
  <c r="GG7"/>
  <c r="GF8"/>
  <c r="GG8"/>
  <c r="GF9"/>
  <c r="GG9"/>
  <c r="GF10"/>
  <c r="GG10"/>
  <c r="GF55"/>
  <c r="GG55"/>
  <c r="GI55" s="1"/>
  <c r="GJ55" s="1"/>
  <c r="GF11"/>
  <c r="GG11"/>
  <c r="GF12"/>
  <c r="GG12"/>
  <c r="GF13"/>
  <c r="GG13"/>
  <c r="GF14"/>
  <c r="GG14"/>
  <c r="GF15"/>
  <c r="GG15"/>
  <c r="GF54"/>
  <c r="GG54"/>
  <c r="GI54" s="1"/>
  <c r="GJ54" s="1"/>
  <c r="GF16"/>
  <c r="GG16"/>
  <c r="GF17"/>
  <c r="GG17"/>
  <c r="GF18"/>
  <c r="GG18"/>
  <c r="GF19"/>
  <c r="GG19"/>
  <c r="GF20"/>
  <c r="GG20"/>
  <c r="GF21"/>
  <c r="GG21"/>
  <c r="GF22"/>
  <c r="GG22"/>
  <c r="GF23"/>
  <c r="GG23"/>
  <c r="GF24"/>
  <c r="GG24"/>
  <c r="GF25"/>
  <c r="GG25"/>
  <c r="GF26"/>
  <c r="GG26"/>
  <c r="GF38"/>
  <c r="GG38"/>
  <c r="GI38" s="1"/>
  <c r="GJ38" s="1"/>
  <c r="GF27"/>
  <c r="GG27"/>
  <c r="GF28"/>
  <c r="GG28"/>
  <c r="GF29"/>
  <c r="GG29"/>
  <c r="GF30"/>
  <c r="GG30"/>
  <c r="GF31"/>
  <c r="GG31"/>
  <c r="GF7" i="54"/>
  <c r="GG7"/>
  <c r="GF52"/>
  <c r="GG52"/>
  <c r="GI52" s="1"/>
  <c r="GJ52" s="1"/>
  <c r="GK52" s="1"/>
  <c r="GF8"/>
  <c r="GG8"/>
  <c r="GF41"/>
  <c r="GG41"/>
  <c r="GI41" s="1"/>
  <c r="GJ41" s="1"/>
  <c r="GF9"/>
  <c r="GG9"/>
  <c r="GF10"/>
  <c r="GG10"/>
  <c r="GF11"/>
  <c r="GG11"/>
  <c r="GF37"/>
  <c r="GG37"/>
  <c r="GI37" s="1"/>
  <c r="GJ37" s="1"/>
  <c r="GF12"/>
  <c r="GG12"/>
  <c r="GF13"/>
  <c r="GG13"/>
  <c r="GF54"/>
  <c r="GG54"/>
  <c r="GI54" s="1"/>
  <c r="GJ54" s="1"/>
  <c r="GK54" s="1"/>
  <c r="GF56"/>
  <c r="GG56"/>
  <c r="GI56" s="1"/>
  <c r="GJ56" s="1"/>
  <c r="GF14"/>
  <c r="GG14"/>
  <c r="GF42"/>
  <c r="GG42"/>
  <c r="GI42" s="1"/>
  <c r="GJ42" s="1"/>
  <c r="GF40"/>
  <c r="GG40"/>
  <c r="GI40" s="1"/>
  <c r="GJ40" s="1"/>
  <c r="GF15"/>
  <c r="GG15"/>
  <c r="GF16"/>
  <c r="GG16"/>
  <c r="GF38"/>
  <c r="GG38"/>
  <c r="GI38" s="1"/>
  <c r="GJ38" s="1"/>
  <c r="GF17"/>
  <c r="GG17"/>
  <c r="GF18"/>
  <c r="GG18"/>
  <c r="GF53"/>
  <c r="GG53"/>
  <c r="GI53" s="1"/>
  <c r="GJ53" s="1"/>
  <c r="GF19"/>
  <c r="GG19"/>
  <c r="GF20"/>
  <c r="GG20"/>
  <c r="GF39"/>
  <c r="GG39"/>
  <c r="GI39" s="1"/>
  <c r="GJ39" s="1"/>
  <c r="GF21"/>
  <c r="GG21"/>
  <c r="GF22"/>
  <c r="GG22"/>
  <c r="GF23"/>
  <c r="GG23"/>
  <c r="GF24"/>
  <c r="GG24"/>
  <c r="GF25"/>
  <c r="GG25"/>
  <c r="GF26"/>
  <c r="GG26"/>
  <c r="GF27"/>
  <c r="GG27"/>
  <c r="GF28"/>
  <c r="GG28"/>
  <c r="GF55"/>
  <c r="GG55"/>
  <c r="GI55" s="1"/>
  <c r="GJ55" s="1"/>
  <c r="GF29"/>
  <c r="GG29"/>
  <c r="GF43"/>
  <c r="GG43"/>
  <c r="GI43" s="1"/>
  <c r="GJ43" s="1"/>
  <c r="GF30"/>
  <c r="GG30"/>
  <c r="GF10" i="53"/>
  <c r="GG10"/>
  <c r="GF11"/>
  <c r="GG11"/>
  <c r="GF12"/>
  <c r="GG12"/>
  <c r="GF13"/>
  <c r="GG13"/>
  <c r="GF14"/>
  <c r="GG14"/>
  <c r="GF15"/>
  <c r="GG15"/>
  <c r="GF16"/>
  <c r="GG16"/>
  <c r="GF17"/>
  <c r="GG17"/>
  <c r="GF18"/>
  <c r="GG18"/>
  <c r="GF19"/>
  <c r="GG19"/>
  <c r="GF20"/>
  <c r="GG20"/>
  <c r="GF21"/>
  <c r="GG21"/>
  <c r="GF22"/>
  <c r="GG22"/>
  <c r="GF23"/>
  <c r="GG23"/>
  <c r="GF24"/>
  <c r="GG24"/>
  <c r="GF3"/>
  <c r="GG3"/>
  <c r="GF25"/>
  <c r="GG25"/>
  <c r="GF26"/>
  <c r="GG26"/>
  <c r="GF27"/>
  <c r="GG27"/>
  <c r="GF28"/>
  <c r="GG28"/>
  <c r="GF4"/>
  <c r="GG4"/>
  <c r="GF29"/>
  <c r="GG29"/>
  <c r="GF30"/>
  <c r="GG30"/>
  <c r="GF31"/>
  <c r="GG31"/>
  <c r="GF55"/>
  <c r="GG55"/>
  <c r="GI55" s="1"/>
  <c r="GJ55" s="1"/>
  <c r="GK55" s="1"/>
  <c r="GF32"/>
  <c r="GG32"/>
  <c r="GF33"/>
  <c r="GG33"/>
  <c r="GF5"/>
  <c r="GG5"/>
  <c r="GF34"/>
  <c r="GG34"/>
  <c r="GF6"/>
  <c r="GG6"/>
  <c r="GF35"/>
  <c r="GG35"/>
  <c r="GF36"/>
  <c r="GG36"/>
  <c r="GF37"/>
  <c r="GG37"/>
  <c r="GF38"/>
  <c r="GG38"/>
  <c r="GF39"/>
  <c r="GG39"/>
  <c r="GF40"/>
  <c r="GG40"/>
  <c r="GF51" i="57"/>
  <c r="GG51"/>
  <c r="GI51" s="1"/>
  <c r="GJ51" s="1"/>
  <c r="GK51" s="1"/>
  <c r="GF41"/>
  <c r="GG41"/>
  <c r="GI41" s="1"/>
  <c r="GJ41" s="1"/>
  <c r="GF42"/>
  <c r="GG42"/>
  <c r="GI42" s="1"/>
  <c r="GJ42" s="1"/>
  <c r="GF30"/>
  <c r="GG30"/>
  <c r="GF29"/>
  <c r="GG29"/>
  <c r="GF52"/>
  <c r="GG52"/>
  <c r="GI52" s="1"/>
  <c r="GJ52" s="1"/>
  <c r="GF28"/>
  <c r="GG28"/>
  <c r="JP52"/>
  <c r="JQ52"/>
  <c r="JS52" s="1"/>
  <c r="JT52" s="1"/>
  <c r="JU52" s="1"/>
  <c r="JP28"/>
  <c r="JQ28"/>
  <c r="JP51"/>
  <c r="JQ51"/>
  <c r="JS51" s="1"/>
  <c r="JT51" s="1"/>
  <c r="JU51" s="1"/>
  <c r="JP41"/>
  <c r="JQ41"/>
  <c r="JS41" s="1"/>
  <c r="JT41" s="1"/>
  <c r="JU41" s="1"/>
  <c r="JP42"/>
  <c r="JQ42"/>
  <c r="JS42" s="1"/>
  <c r="JT42" s="1"/>
  <c r="JU42" s="1"/>
  <c r="JS30"/>
  <c r="JT30" s="1"/>
  <c r="JP29"/>
  <c r="JQ29"/>
  <c r="IJ2" i="58"/>
  <c r="IK2" s="1"/>
  <c r="II2"/>
  <c r="GQ52" i="57"/>
  <c r="GR52"/>
  <c r="GT52" s="1"/>
  <c r="GU52" s="1"/>
  <c r="GV52" s="1"/>
  <c r="GQ28"/>
  <c r="GR28"/>
  <c r="GQ51"/>
  <c r="GR51"/>
  <c r="GT51" s="1"/>
  <c r="GU51" s="1"/>
  <c r="GV51" s="1"/>
  <c r="GQ41"/>
  <c r="GR41"/>
  <c r="GT41" s="1"/>
  <c r="GU41" s="1"/>
  <c r="GQ42"/>
  <c r="GR42"/>
  <c r="GT42" s="1"/>
  <c r="GU42" s="1"/>
  <c r="GV42" s="1"/>
  <c r="GQ30"/>
  <c r="GR30"/>
  <c r="GQ29"/>
  <c r="GR29"/>
  <c r="HX6" i="58"/>
  <c r="HY6"/>
  <c r="HX7"/>
  <c r="HY7"/>
  <c r="HX60"/>
  <c r="HY60"/>
  <c r="IA60" s="1"/>
  <c r="IB60" s="1"/>
  <c r="IC60" s="1"/>
  <c r="HX57"/>
  <c r="HY57"/>
  <c r="IA57" s="1"/>
  <c r="IB57" s="1"/>
  <c r="IC57" s="1"/>
  <c r="HX8"/>
  <c r="HY8"/>
  <c r="HX9"/>
  <c r="HY9"/>
  <c r="HX10"/>
  <c r="HY10"/>
  <c r="HX11"/>
  <c r="HY11"/>
  <c r="HX12"/>
  <c r="HY12"/>
  <c r="HX37"/>
  <c r="HY37"/>
  <c r="IA37" s="1"/>
  <c r="IB37" s="1"/>
  <c r="IC37" s="1"/>
  <c r="HX13"/>
  <c r="HY13"/>
  <c r="HX14"/>
  <c r="HY14"/>
  <c r="HX15"/>
  <c r="HY15"/>
  <c r="HX16"/>
  <c r="HY16"/>
  <c r="HX17"/>
  <c r="HY17"/>
  <c r="HX18"/>
  <c r="HY18"/>
  <c r="HX19"/>
  <c r="HY19"/>
  <c r="HX38"/>
  <c r="HY38"/>
  <c r="IA38" s="1"/>
  <c r="IB38" s="1"/>
  <c r="IC38" s="1"/>
  <c r="HX61"/>
  <c r="HY61"/>
  <c r="IA61" s="1"/>
  <c r="IB61" s="1"/>
  <c r="HX20"/>
  <c r="HY20"/>
  <c r="HX21"/>
  <c r="HY21"/>
  <c r="HX22"/>
  <c r="HY22"/>
  <c r="HX23"/>
  <c r="HY23"/>
  <c r="HX24"/>
  <c r="HY24"/>
  <c r="HX58"/>
  <c r="HY58"/>
  <c r="IA58" s="1"/>
  <c r="IB58" s="1"/>
  <c r="IC58" s="1"/>
  <c r="HX36"/>
  <c r="HY36"/>
  <c r="IA36" s="1"/>
  <c r="IB36" s="1"/>
  <c r="IC36" s="1"/>
  <c r="HX56" i="57"/>
  <c r="HY56"/>
  <c r="IA56" s="1"/>
  <c r="IB56" s="1"/>
  <c r="IC56" s="1"/>
  <c r="HX7"/>
  <c r="HY7"/>
  <c r="HX8"/>
  <c r="HY8"/>
  <c r="HX9"/>
  <c r="HY9"/>
  <c r="HX10"/>
  <c r="HY10"/>
  <c r="HX58"/>
  <c r="HY58"/>
  <c r="IA58" s="1"/>
  <c r="IB58" s="1"/>
  <c r="HX53"/>
  <c r="HY53"/>
  <c r="IA53" s="1"/>
  <c r="IB53" s="1"/>
  <c r="IC53" s="1"/>
  <c r="HX11"/>
  <c r="HY11"/>
  <c r="HX12"/>
  <c r="HY12"/>
  <c r="HX13"/>
  <c r="HY13"/>
  <c r="HX14"/>
  <c r="HY14"/>
  <c r="HX15"/>
  <c r="HY15"/>
  <c r="HX16"/>
  <c r="HY16"/>
  <c r="HX40"/>
  <c r="HY40"/>
  <c r="IA40" s="1"/>
  <c r="IB40" s="1"/>
  <c r="IC40" s="1"/>
  <c r="HX17"/>
  <c r="HY17"/>
  <c r="HX18"/>
  <c r="HY18"/>
  <c r="HX39"/>
  <c r="HY39"/>
  <c r="IA39" s="1"/>
  <c r="IB39" s="1"/>
  <c r="IC39" s="1"/>
  <c r="HX19"/>
  <c r="HY19"/>
  <c r="HX54"/>
  <c r="HY54"/>
  <c r="IA54" s="1"/>
  <c r="IB54" s="1"/>
  <c r="IC54" s="1"/>
  <c r="HX43"/>
  <c r="HY43"/>
  <c r="IA43" s="1"/>
  <c r="IB43" s="1"/>
  <c r="HX20"/>
  <c r="HY20"/>
  <c r="HX21"/>
  <c r="HY21"/>
  <c r="HX22"/>
  <c r="HY22"/>
  <c r="HX23"/>
  <c r="HY23"/>
  <c r="HX24"/>
  <c r="HY24"/>
  <c r="HX25"/>
  <c r="HY25"/>
  <c r="HX26"/>
  <c r="HY26"/>
  <c r="HX59"/>
  <c r="HY59"/>
  <c r="IA59" s="1"/>
  <c r="IB59" s="1"/>
  <c r="HX27"/>
  <c r="HY27"/>
  <c r="HX52"/>
  <c r="HY52"/>
  <c r="IA52" s="1"/>
  <c r="IB52" s="1"/>
  <c r="IC52" s="1"/>
  <c r="IA28"/>
  <c r="IB28" s="1"/>
  <c r="HX51"/>
  <c r="HY51"/>
  <c r="IA51" s="1"/>
  <c r="IB51" s="1"/>
  <c r="IC51" s="1"/>
  <c r="HX41"/>
  <c r="HY41"/>
  <c r="IA41" s="1"/>
  <c r="IB41" s="1"/>
  <c r="IC41" s="1"/>
  <c r="HX42"/>
  <c r="HY42"/>
  <c r="IA42" s="1"/>
  <c r="IB42" s="1"/>
  <c r="IC42" s="1"/>
  <c r="HX30"/>
  <c r="HY30"/>
  <c r="HX29"/>
  <c r="HY29"/>
  <c r="IT52"/>
  <c r="IU52"/>
  <c r="IW52" s="1"/>
  <c r="IX52" s="1"/>
  <c r="IY52" s="1"/>
  <c r="IT28"/>
  <c r="IU28"/>
  <c r="IT51"/>
  <c r="IU51"/>
  <c r="IW51" s="1"/>
  <c r="IX51" s="1"/>
  <c r="IT41"/>
  <c r="IU41"/>
  <c r="IW41" s="1"/>
  <c r="IX41" s="1"/>
  <c r="IY41" s="1"/>
  <c r="IT42"/>
  <c r="IU42"/>
  <c r="IW42" s="1"/>
  <c r="IX42" s="1"/>
  <c r="IY42" s="1"/>
  <c r="IT30"/>
  <c r="IU30"/>
  <c r="IT29"/>
  <c r="IU29"/>
  <c r="IT7" i="56"/>
  <c r="IU7"/>
  <c r="IT8"/>
  <c r="IU8"/>
  <c r="IT9"/>
  <c r="IU9"/>
  <c r="IT10"/>
  <c r="IU10"/>
  <c r="IT11"/>
  <c r="IU11"/>
  <c r="IT12"/>
  <c r="IU12"/>
  <c r="IT13"/>
  <c r="IU13"/>
  <c r="IT14"/>
  <c r="IU14"/>
  <c r="IT43"/>
  <c r="IU43"/>
  <c r="IW43" s="1"/>
  <c r="IX43" s="1"/>
  <c r="IY43" s="1"/>
  <c r="IT39"/>
  <c r="IU39"/>
  <c r="IW39" s="1"/>
  <c r="IX39" s="1"/>
  <c r="IY39" s="1"/>
  <c r="IT42"/>
  <c r="IU42"/>
  <c r="IW42" s="1"/>
  <c r="IX42" s="1"/>
  <c r="IY42" s="1"/>
  <c r="IT15"/>
  <c r="IU15"/>
  <c r="IT16"/>
  <c r="IU16"/>
  <c r="IT17"/>
  <c r="IU17"/>
  <c r="IT18"/>
  <c r="IU18"/>
  <c r="IT19"/>
  <c r="IU19"/>
  <c r="IT20"/>
  <c r="IU20"/>
  <c r="IT21"/>
  <c r="IU21"/>
  <c r="IT22"/>
  <c r="IU22"/>
  <c r="IT40"/>
  <c r="IU40"/>
  <c r="IW40" s="1"/>
  <c r="IX40" s="1"/>
  <c r="IY40" s="1"/>
  <c r="IT23"/>
  <c r="IU23"/>
  <c r="IT24"/>
  <c r="IU24"/>
  <c r="IT41"/>
  <c r="IU41"/>
  <c r="IW41" s="1"/>
  <c r="IX41" s="1"/>
  <c r="IY41" s="1"/>
  <c r="IT25"/>
  <c r="IU25"/>
  <c r="IT26"/>
  <c r="IU26"/>
  <c r="IT27"/>
  <c r="IU27"/>
  <c r="IT28"/>
  <c r="IU28"/>
  <c r="IT29"/>
  <c r="IU29"/>
  <c r="IT30"/>
  <c r="IU30"/>
  <c r="IT31"/>
  <c r="IU31"/>
  <c r="IT32"/>
  <c r="IU32"/>
  <c r="IT44"/>
  <c r="IU44"/>
  <c r="IW44" s="1"/>
  <c r="IX44" s="1"/>
  <c r="IT33"/>
  <c r="IU33"/>
  <c r="IT34"/>
  <c r="IU34"/>
  <c r="IT55"/>
  <c r="IU55"/>
  <c r="IW55" s="1"/>
  <c r="IX55" s="1"/>
  <c r="IT6" i="55"/>
  <c r="IU6"/>
  <c r="IT7"/>
  <c r="IU7"/>
  <c r="IT8"/>
  <c r="IU8"/>
  <c r="IT9"/>
  <c r="IU9"/>
  <c r="IT10"/>
  <c r="IU10"/>
  <c r="IT55"/>
  <c r="IU55"/>
  <c r="IW55" s="1"/>
  <c r="IX55" s="1"/>
  <c r="IT11"/>
  <c r="IU11"/>
  <c r="IT12"/>
  <c r="IU12"/>
  <c r="IT13"/>
  <c r="IU13"/>
  <c r="IT14"/>
  <c r="IU14"/>
  <c r="IT15"/>
  <c r="IU15"/>
  <c r="IT54"/>
  <c r="IU54"/>
  <c r="IW54" s="1"/>
  <c r="IX54" s="1"/>
  <c r="IY54" s="1"/>
  <c r="IT16"/>
  <c r="IU16"/>
  <c r="IT17"/>
  <c r="IU17"/>
  <c r="IT18"/>
  <c r="IU18"/>
  <c r="IT19"/>
  <c r="IU19"/>
  <c r="IT20"/>
  <c r="IU20"/>
  <c r="IT21"/>
  <c r="IU21"/>
  <c r="IT22"/>
  <c r="IU22"/>
  <c r="IT23"/>
  <c r="IU23"/>
  <c r="IT24"/>
  <c r="IU24"/>
  <c r="IT25"/>
  <c r="IU25"/>
  <c r="IT26"/>
  <c r="IU26"/>
  <c r="IT38"/>
  <c r="IU38"/>
  <c r="IW38" s="1"/>
  <c r="IX38" s="1"/>
  <c r="IY38" s="1"/>
  <c r="IT27"/>
  <c r="IU27"/>
  <c r="IT28"/>
  <c r="IU28"/>
  <c r="IT29"/>
  <c r="IU29"/>
  <c r="IT30"/>
  <c r="IU30"/>
  <c r="IT31"/>
  <c r="IU31"/>
  <c r="IT7" i="54"/>
  <c r="IU7"/>
  <c r="IT52"/>
  <c r="IU52"/>
  <c r="IW52" s="1"/>
  <c r="IX52" s="1"/>
  <c r="IY52" s="1"/>
  <c r="IT8"/>
  <c r="IU8"/>
  <c r="IT41"/>
  <c r="IU41"/>
  <c r="IW41" s="1"/>
  <c r="IX41" s="1"/>
  <c r="IY41" s="1"/>
  <c r="IT9"/>
  <c r="IU9"/>
  <c r="IT10"/>
  <c r="IU10"/>
  <c r="IT11"/>
  <c r="IU11"/>
  <c r="IT37"/>
  <c r="IU37"/>
  <c r="IW37" s="1"/>
  <c r="IX37" s="1"/>
  <c r="IY37" s="1"/>
  <c r="IT12"/>
  <c r="IU12"/>
  <c r="IT13"/>
  <c r="IU13"/>
  <c r="IT54"/>
  <c r="IU54"/>
  <c r="IW54" s="1"/>
  <c r="IX54" s="1"/>
  <c r="IT56"/>
  <c r="IU56"/>
  <c r="IW56" s="1"/>
  <c r="IX56" s="1"/>
  <c r="IT14"/>
  <c r="IU14"/>
  <c r="IT42"/>
  <c r="IU42"/>
  <c r="IW42" s="1"/>
  <c r="IX42" s="1"/>
  <c r="IT40"/>
  <c r="IU40"/>
  <c r="IW40" s="1"/>
  <c r="IX40" s="1"/>
  <c r="IY40" s="1"/>
  <c r="IT15"/>
  <c r="IU15"/>
  <c r="IT16"/>
  <c r="IU16"/>
  <c r="IT38"/>
  <c r="IU38"/>
  <c r="IW38" s="1"/>
  <c r="IX38" s="1"/>
  <c r="IY38" s="1"/>
  <c r="IT17"/>
  <c r="IU17"/>
  <c r="IT18"/>
  <c r="IU18"/>
  <c r="IT53"/>
  <c r="IU53"/>
  <c r="IW53" s="1"/>
  <c r="IX53" s="1"/>
  <c r="IY53" s="1"/>
  <c r="IT19"/>
  <c r="IU19"/>
  <c r="IT20"/>
  <c r="IU20"/>
  <c r="IT39"/>
  <c r="IU39"/>
  <c r="IW39" s="1"/>
  <c r="IX39" s="1"/>
  <c r="IY39" s="1"/>
  <c r="IT21"/>
  <c r="IU21"/>
  <c r="IT22"/>
  <c r="IU22"/>
  <c r="IT23"/>
  <c r="IU23"/>
  <c r="IT24"/>
  <c r="IU24"/>
  <c r="IT25"/>
  <c r="IU25"/>
  <c r="IT26"/>
  <c r="IU26"/>
  <c r="IT27"/>
  <c r="IU27"/>
  <c r="IT28"/>
  <c r="IU28"/>
  <c r="IT55"/>
  <c r="IU55"/>
  <c r="IW55" s="1"/>
  <c r="IX55" s="1"/>
  <c r="IY55" s="1"/>
  <c r="IT29"/>
  <c r="IU29"/>
  <c r="IT43"/>
  <c r="IU43"/>
  <c r="IW43" s="1"/>
  <c r="IX43" s="1"/>
  <c r="IT30"/>
  <c r="IU30"/>
  <c r="IT10" i="53"/>
  <c r="IU10"/>
  <c r="IT11"/>
  <c r="IU11"/>
  <c r="IT12"/>
  <c r="IU12"/>
  <c r="IT13"/>
  <c r="IU13"/>
  <c r="IT14"/>
  <c r="IU14"/>
  <c r="IT15"/>
  <c r="IU15"/>
  <c r="IT16"/>
  <c r="IU16"/>
  <c r="IT17"/>
  <c r="IU17"/>
  <c r="IT18"/>
  <c r="IU18"/>
  <c r="IT19"/>
  <c r="IU19"/>
  <c r="IT20"/>
  <c r="IU20"/>
  <c r="IT21"/>
  <c r="IU21"/>
  <c r="IT22"/>
  <c r="IU22"/>
  <c r="IT23"/>
  <c r="IU23"/>
  <c r="IT24"/>
  <c r="IU24"/>
  <c r="IT3"/>
  <c r="IU3"/>
  <c r="IT25"/>
  <c r="IU25"/>
  <c r="IT26"/>
  <c r="IU26"/>
  <c r="IT27"/>
  <c r="IU27"/>
  <c r="IT28"/>
  <c r="IU28"/>
  <c r="IT4"/>
  <c r="IU4"/>
  <c r="IT29"/>
  <c r="IU29"/>
  <c r="IT30"/>
  <c r="IU30"/>
  <c r="IT31"/>
  <c r="IU31"/>
  <c r="IT55"/>
  <c r="IU55"/>
  <c r="IW55" s="1"/>
  <c r="IX55" s="1"/>
  <c r="IY55" s="1"/>
  <c r="IT32"/>
  <c r="IU32"/>
  <c r="IT33"/>
  <c r="IU33"/>
  <c r="IT5"/>
  <c r="IU5"/>
  <c r="IT34"/>
  <c r="IU34"/>
  <c r="IT6"/>
  <c r="IU6"/>
  <c r="IT35"/>
  <c r="IU35"/>
  <c r="IT36"/>
  <c r="IU36"/>
  <c r="IT37"/>
  <c r="IU37"/>
  <c r="IT38"/>
  <c r="IU38"/>
  <c r="IT39"/>
  <c r="IU39"/>
  <c r="IT40"/>
  <c r="IU40"/>
  <c r="II52" i="57"/>
  <c r="IJ52"/>
  <c r="IL52" s="1"/>
  <c r="IM52" s="1"/>
  <c r="IN52" s="1"/>
  <c r="II28"/>
  <c r="IJ28"/>
  <c r="II51"/>
  <c r="IJ51"/>
  <c r="IL51" s="1"/>
  <c r="IM51" s="1"/>
  <c r="IN51" s="1"/>
  <c r="II41"/>
  <c r="IJ41"/>
  <c r="IL41" s="1"/>
  <c r="IM41" s="1"/>
  <c r="IN41" s="1"/>
  <c r="II42"/>
  <c r="IJ42"/>
  <c r="IL42" s="1"/>
  <c r="IM42" s="1"/>
  <c r="IN42" s="1"/>
  <c r="II30"/>
  <c r="IJ30"/>
  <c r="II29"/>
  <c r="IJ29"/>
  <c r="II56"/>
  <c r="IJ56"/>
  <c r="IL56" s="1"/>
  <c r="IM56" s="1"/>
  <c r="IN56" s="1"/>
  <c r="II7"/>
  <c r="IJ7"/>
  <c r="II8"/>
  <c r="IJ8"/>
  <c r="II9"/>
  <c r="IJ9"/>
  <c r="II10"/>
  <c r="IJ10"/>
  <c r="II58"/>
  <c r="IJ58"/>
  <c r="IL58" s="1"/>
  <c r="IM58" s="1"/>
  <c r="II53"/>
  <c r="IJ53"/>
  <c r="IL53" s="1"/>
  <c r="IM53" s="1"/>
  <c r="IN53" s="1"/>
  <c r="II11"/>
  <c r="IJ11"/>
  <c r="II12"/>
  <c r="IJ12"/>
  <c r="II13"/>
  <c r="IJ13"/>
  <c r="II14"/>
  <c r="IJ14"/>
  <c r="II15"/>
  <c r="IJ15"/>
  <c r="II16"/>
  <c r="IJ16"/>
  <c r="II40"/>
  <c r="IJ40"/>
  <c r="IL40" s="1"/>
  <c r="IM40" s="1"/>
  <c r="IN40" s="1"/>
  <c r="II17"/>
  <c r="IJ17"/>
  <c r="II18"/>
  <c r="IJ18"/>
  <c r="II39"/>
  <c r="IJ39"/>
  <c r="IL39" s="1"/>
  <c r="IM39" s="1"/>
  <c r="IN39" s="1"/>
  <c r="II19"/>
  <c r="IJ19"/>
  <c r="II54"/>
  <c r="IJ54"/>
  <c r="IL54" s="1"/>
  <c r="IM54" s="1"/>
  <c r="IN54" s="1"/>
  <c r="II43"/>
  <c r="IJ43"/>
  <c r="IL43" s="1"/>
  <c r="IM43" s="1"/>
  <c r="II20"/>
  <c r="IJ20"/>
  <c r="II21"/>
  <c r="IJ21"/>
  <c r="II22"/>
  <c r="IJ22"/>
  <c r="II23"/>
  <c r="IJ23"/>
  <c r="II24"/>
  <c r="IJ24"/>
  <c r="II25"/>
  <c r="IJ25"/>
  <c r="II26"/>
  <c r="IJ26"/>
  <c r="II59"/>
  <c r="IJ59"/>
  <c r="IL59" s="1"/>
  <c r="IM59" s="1"/>
  <c r="II27"/>
  <c r="IJ27"/>
  <c r="II7" i="56"/>
  <c r="IJ7"/>
  <c r="II8"/>
  <c r="IJ8"/>
  <c r="II9"/>
  <c r="IJ9"/>
  <c r="II10"/>
  <c r="IJ10"/>
  <c r="II11"/>
  <c r="IJ11"/>
  <c r="II12"/>
  <c r="IJ12"/>
  <c r="II13"/>
  <c r="IJ13"/>
  <c r="II14"/>
  <c r="IJ14"/>
  <c r="II43"/>
  <c r="IJ43"/>
  <c r="IL43" s="1"/>
  <c r="IM43" s="1"/>
  <c r="IN43" s="1"/>
  <c r="II39"/>
  <c r="IJ39"/>
  <c r="IL39" s="1"/>
  <c r="IM39" s="1"/>
  <c r="IN39" s="1"/>
  <c r="II42"/>
  <c r="IJ42"/>
  <c r="IL42" s="1"/>
  <c r="IM42" s="1"/>
  <c r="IN42" s="1"/>
  <c r="II15"/>
  <c r="IJ15"/>
  <c r="II16"/>
  <c r="IJ16"/>
  <c r="II17"/>
  <c r="IJ17"/>
  <c r="II18"/>
  <c r="IJ18"/>
  <c r="II19"/>
  <c r="IJ19"/>
  <c r="II20"/>
  <c r="IJ20"/>
  <c r="II21"/>
  <c r="IJ21"/>
  <c r="II22"/>
  <c r="IJ22"/>
  <c r="II40"/>
  <c r="IJ40"/>
  <c r="IL40" s="1"/>
  <c r="IM40" s="1"/>
  <c r="IN40" s="1"/>
  <c r="II23"/>
  <c r="IJ23"/>
  <c r="II24"/>
  <c r="IJ24"/>
  <c r="II41"/>
  <c r="IJ41"/>
  <c r="IL41" s="1"/>
  <c r="IM41" s="1"/>
  <c r="IN41" s="1"/>
  <c r="II25"/>
  <c r="IJ25"/>
  <c r="II26"/>
  <c r="IJ26"/>
  <c r="II27"/>
  <c r="IJ27"/>
  <c r="II28"/>
  <c r="IJ28"/>
  <c r="II29"/>
  <c r="IJ29"/>
  <c r="II30"/>
  <c r="IJ30"/>
  <c r="II31"/>
  <c r="IJ31"/>
  <c r="II32"/>
  <c r="IJ32"/>
  <c r="II44"/>
  <c r="IJ44"/>
  <c r="IL44" s="1"/>
  <c r="IM44" s="1"/>
  <c r="II33"/>
  <c r="IJ33"/>
  <c r="II34"/>
  <c r="IJ34"/>
  <c r="II55"/>
  <c r="IJ55"/>
  <c r="IL55" s="1"/>
  <c r="IM55" s="1"/>
  <c r="II6" i="55"/>
  <c r="IJ6"/>
  <c r="II7"/>
  <c r="IJ7"/>
  <c r="II8"/>
  <c r="IJ8"/>
  <c r="II9"/>
  <c r="IJ9"/>
  <c r="II10"/>
  <c r="IJ10"/>
  <c r="II55"/>
  <c r="IJ55"/>
  <c r="IL55" s="1"/>
  <c r="IM55" s="1"/>
  <c r="IN55" s="1"/>
  <c r="II11"/>
  <c r="IJ11"/>
  <c r="II12"/>
  <c r="IJ12"/>
  <c r="II13"/>
  <c r="IJ13"/>
  <c r="II14"/>
  <c r="IJ14"/>
  <c r="II15"/>
  <c r="IJ15"/>
  <c r="II54"/>
  <c r="IJ54"/>
  <c r="IL54" s="1"/>
  <c r="IM54" s="1"/>
  <c r="IN54" s="1"/>
  <c r="II16"/>
  <c r="IJ16"/>
  <c r="II17"/>
  <c r="IJ17"/>
  <c r="II18"/>
  <c r="IJ18"/>
  <c r="II19"/>
  <c r="IJ19"/>
  <c r="II20"/>
  <c r="IJ20"/>
  <c r="II21"/>
  <c r="IJ21"/>
  <c r="II22"/>
  <c r="IJ22"/>
  <c r="II23"/>
  <c r="IJ23"/>
  <c r="II24"/>
  <c r="IJ24"/>
  <c r="II25"/>
  <c r="IJ25"/>
  <c r="II26"/>
  <c r="IJ26"/>
  <c r="II38"/>
  <c r="IJ38"/>
  <c r="IL38" s="1"/>
  <c r="IM38" s="1"/>
  <c r="IN38" s="1"/>
  <c r="II27"/>
  <c r="IJ27"/>
  <c r="II28"/>
  <c r="IJ28"/>
  <c r="II29"/>
  <c r="IJ29"/>
  <c r="II30"/>
  <c r="IJ30"/>
  <c r="II31"/>
  <c r="IJ31"/>
  <c r="II7" i="54"/>
  <c r="IJ7"/>
  <c r="II52"/>
  <c r="IJ52"/>
  <c r="IL52" s="1"/>
  <c r="IM52" s="1"/>
  <c r="IN52" s="1"/>
  <c r="II8"/>
  <c r="IJ8"/>
  <c r="II41"/>
  <c r="IJ41"/>
  <c r="IL41" s="1"/>
  <c r="IM41" s="1"/>
  <c r="IN41" s="1"/>
  <c r="II9"/>
  <c r="IJ9"/>
  <c r="II10"/>
  <c r="IJ10"/>
  <c r="II11"/>
  <c r="IJ11"/>
  <c r="II37"/>
  <c r="IJ37"/>
  <c r="IL37" s="1"/>
  <c r="IM37" s="1"/>
  <c r="IN37" s="1"/>
  <c r="II12"/>
  <c r="IJ12"/>
  <c r="II13"/>
  <c r="IJ13"/>
  <c r="II54"/>
  <c r="IJ54"/>
  <c r="IL54" s="1"/>
  <c r="IM54" s="1"/>
  <c r="IN54" s="1"/>
  <c r="II56"/>
  <c r="IJ56"/>
  <c r="IL56" s="1"/>
  <c r="IM56" s="1"/>
  <c r="II14"/>
  <c r="IJ14"/>
  <c r="II42"/>
  <c r="IJ42"/>
  <c r="IL42" s="1"/>
  <c r="IM42" s="1"/>
  <c r="II40"/>
  <c r="IJ40"/>
  <c r="IL40" s="1"/>
  <c r="IM40" s="1"/>
  <c r="IN40" s="1"/>
  <c r="II15"/>
  <c r="IJ15"/>
  <c r="II16"/>
  <c r="IJ16"/>
  <c r="II38"/>
  <c r="IJ38"/>
  <c r="IL38" s="1"/>
  <c r="IM38" s="1"/>
  <c r="IN38" s="1"/>
  <c r="II17"/>
  <c r="IJ17"/>
  <c r="II18"/>
  <c r="IJ18"/>
  <c r="II53"/>
  <c r="IJ53"/>
  <c r="IL53" s="1"/>
  <c r="IM53" s="1"/>
  <c r="IN53" s="1"/>
  <c r="II19"/>
  <c r="IJ19"/>
  <c r="II20"/>
  <c r="IJ20"/>
  <c r="II39"/>
  <c r="IJ39"/>
  <c r="IL39" s="1"/>
  <c r="IM39" s="1"/>
  <c r="IN39" s="1"/>
  <c r="II21"/>
  <c r="IJ21"/>
  <c r="II22"/>
  <c r="IJ22"/>
  <c r="II23"/>
  <c r="IJ23"/>
  <c r="II24"/>
  <c r="IJ24"/>
  <c r="II25"/>
  <c r="IJ25"/>
  <c r="II26"/>
  <c r="IJ26"/>
  <c r="II27"/>
  <c r="IJ27"/>
  <c r="II28"/>
  <c r="IJ28"/>
  <c r="II55"/>
  <c r="IJ55"/>
  <c r="IL55" s="1"/>
  <c r="IM55" s="1"/>
  <c r="IN55" s="1"/>
  <c r="II29"/>
  <c r="IJ29"/>
  <c r="II43"/>
  <c r="IJ43"/>
  <c r="IL43" s="1"/>
  <c r="IM43" s="1"/>
  <c r="II30"/>
  <c r="IJ30"/>
  <c r="II10" i="53"/>
  <c r="IJ10"/>
  <c r="II11"/>
  <c r="IJ11"/>
  <c r="II12"/>
  <c r="IJ12"/>
  <c r="II13"/>
  <c r="IJ13"/>
  <c r="II14"/>
  <c r="IJ14"/>
  <c r="II15"/>
  <c r="IJ15"/>
  <c r="II16"/>
  <c r="IJ16"/>
  <c r="II17"/>
  <c r="IJ17"/>
  <c r="II18"/>
  <c r="IJ18"/>
  <c r="II19"/>
  <c r="IJ19"/>
  <c r="II20"/>
  <c r="IJ20"/>
  <c r="II21"/>
  <c r="IJ21"/>
  <c r="II22"/>
  <c r="IJ22"/>
  <c r="II23"/>
  <c r="IJ23"/>
  <c r="II24"/>
  <c r="IJ24"/>
  <c r="II3"/>
  <c r="IJ3"/>
  <c r="II25"/>
  <c r="IJ25"/>
  <c r="II26"/>
  <c r="IJ26"/>
  <c r="II27"/>
  <c r="IJ27"/>
  <c r="II28"/>
  <c r="IJ28"/>
  <c r="II4"/>
  <c r="IJ4"/>
  <c r="II29"/>
  <c r="IJ29"/>
  <c r="II30"/>
  <c r="IJ30"/>
  <c r="II31"/>
  <c r="IJ31"/>
  <c r="II55"/>
  <c r="IJ55"/>
  <c r="IL55" s="1"/>
  <c r="IM55" s="1"/>
  <c r="IN55" s="1"/>
  <c r="II32"/>
  <c r="IJ32"/>
  <c r="II33"/>
  <c r="IJ33"/>
  <c r="II5"/>
  <c r="IJ5"/>
  <c r="II34"/>
  <c r="IJ34"/>
  <c r="II6"/>
  <c r="IJ6"/>
  <c r="II35"/>
  <c r="IJ35"/>
  <c r="II36"/>
  <c r="IJ36"/>
  <c r="II37"/>
  <c r="IJ37"/>
  <c r="II38"/>
  <c r="IJ38"/>
  <c r="II39"/>
  <c r="IJ39"/>
  <c r="II40"/>
  <c r="IJ40"/>
  <c r="GQ6" i="58"/>
  <c r="GR6"/>
  <c r="GQ7"/>
  <c r="GR7"/>
  <c r="GQ60"/>
  <c r="GR60"/>
  <c r="GT60" s="1"/>
  <c r="GU60" s="1"/>
  <c r="GV60" s="1"/>
  <c r="GQ57"/>
  <c r="GR57"/>
  <c r="GT57" s="1"/>
  <c r="GU57" s="1"/>
  <c r="GV57" s="1"/>
  <c r="GQ8"/>
  <c r="GR8"/>
  <c r="GQ9"/>
  <c r="GR9"/>
  <c r="GQ10"/>
  <c r="GR10"/>
  <c r="GQ11"/>
  <c r="GR11"/>
  <c r="GQ12"/>
  <c r="GR12"/>
  <c r="GQ37"/>
  <c r="GR37"/>
  <c r="GT37" s="1"/>
  <c r="GU37" s="1"/>
  <c r="GV37" s="1"/>
  <c r="GQ13"/>
  <c r="GR13"/>
  <c r="GQ14"/>
  <c r="GR14"/>
  <c r="GQ15"/>
  <c r="GR15"/>
  <c r="GQ16"/>
  <c r="GR16"/>
  <c r="GQ17"/>
  <c r="GR17"/>
  <c r="GQ18"/>
  <c r="GR18"/>
  <c r="GQ19"/>
  <c r="GR19"/>
  <c r="GQ38"/>
  <c r="GR38"/>
  <c r="GT38" s="1"/>
  <c r="GU38" s="1"/>
  <c r="GV38" s="1"/>
  <c r="GQ61"/>
  <c r="GR61"/>
  <c r="GT61" s="1"/>
  <c r="GU61" s="1"/>
  <c r="GQ20"/>
  <c r="GR20"/>
  <c r="GQ21"/>
  <c r="GR21"/>
  <c r="GQ22"/>
  <c r="GR22"/>
  <c r="GQ23"/>
  <c r="GR23"/>
  <c r="GQ24"/>
  <c r="GR24"/>
  <c r="GQ58"/>
  <c r="GR58"/>
  <c r="GT58" s="1"/>
  <c r="GU58" s="1"/>
  <c r="GV58" s="1"/>
  <c r="GQ36"/>
  <c r="GR36"/>
  <c r="GT36" s="1"/>
  <c r="GU36" s="1"/>
  <c r="GV36" s="1"/>
  <c r="GQ56" i="57"/>
  <c r="GR56"/>
  <c r="GT56" s="1"/>
  <c r="GU56" s="1"/>
  <c r="GV56" s="1"/>
  <c r="GQ7"/>
  <c r="GR7"/>
  <c r="GQ8"/>
  <c r="GR8"/>
  <c r="GQ9"/>
  <c r="GR9"/>
  <c r="GQ10"/>
  <c r="GR10"/>
  <c r="GQ58"/>
  <c r="GR58"/>
  <c r="GT58" s="1"/>
  <c r="GU58" s="1"/>
  <c r="GQ53"/>
  <c r="GR53"/>
  <c r="GT53" s="1"/>
  <c r="GU53" s="1"/>
  <c r="GV53" s="1"/>
  <c r="GQ11"/>
  <c r="GR11"/>
  <c r="GQ12"/>
  <c r="GR12"/>
  <c r="GQ13"/>
  <c r="GR13"/>
  <c r="GQ14"/>
  <c r="GR14"/>
  <c r="GQ15"/>
  <c r="GR15"/>
  <c r="GQ16"/>
  <c r="GR16"/>
  <c r="GQ40"/>
  <c r="GR40"/>
  <c r="GT40" s="1"/>
  <c r="GU40" s="1"/>
  <c r="GV40" s="1"/>
  <c r="GQ17"/>
  <c r="GR17"/>
  <c r="GQ18"/>
  <c r="GR18"/>
  <c r="GQ39"/>
  <c r="GR39"/>
  <c r="GT39" s="1"/>
  <c r="GU39" s="1"/>
  <c r="GV39" s="1"/>
  <c r="GQ19"/>
  <c r="GR19"/>
  <c r="GQ54"/>
  <c r="GR54"/>
  <c r="GT54" s="1"/>
  <c r="GU54" s="1"/>
  <c r="GV54" s="1"/>
  <c r="GQ43"/>
  <c r="GR43"/>
  <c r="GT43" s="1"/>
  <c r="GU43" s="1"/>
  <c r="GQ20"/>
  <c r="GR20"/>
  <c r="GQ21"/>
  <c r="GR21"/>
  <c r="GQ22"/>
  <c r="GR22"/>
  <c r="GQ23"/>
  <c r="GR23"/>
  <c r="GQ24"/>
  <c r="GR24"/>
  <c r="GQ25"/>
  <c r="GR25"/>
  <c r="GQ26"/>
  <c r="GR26"/>
  <c r="GQ59"/>
  <c r="GR59"/>
  <c r="GT59" s="1"/>
  <c r="GU59" s="1"/>
  <c r="GQ27"/>
  <c r="GR27"/>
  <c r="JE7" i="56"/>
  <c r="JF7"/>
  <c r="JE8"/>
  <c r="JF8"/>
  <c r="JE9"/>
  <c r="JF9"/>
  <c r="JE10"/>
  <c r="JF10"/>
  <c r="JE11"/>
  <c r="JF11"/>
  <c r="JE12"/>
  <c r="JF12"/>
  <c r="JE13"/>
  <c r="JF13"/>
  <c r="JE14"/>
  <c r="JF14"/>
  <c r="JE43"/>
  <c r="JF43"/>
  <c r="JH43" s="1"/>
  <c r="JI43" s="1"/>
  <c r="JJ43" s="1"/>
  <c r="JE39"/>
  <c r="JF39"/>
  <c r="JH39" s="1"/>
  <c r="JI39" s="1"/>
  <c r="JJ39" s="1"/>
  <c r="JE42"/>
  <c r="JF42"/>
  <c r="JH42" s="1"/>
  <c r="JI42" s="1"/>
  <c r="JJ42" s="1"/>
  <c r="JE15"/>
  <c r="JF15"/>
  <c r="JE16"/>
  <c r="JF16"/>
  <c r="JE17"/>
  <c r="JF17"/>
  <c r="JE18"/>
  <c r="JF18"/>
  <c r="JE19"/>
  <c r="JF19"/>
  <c r="JE20"/>
  <c r="JF20"/>
  <c r="JE21"/>
  <c r="JF21"/>
  <c r="JE22"/>
  <c r="JF22"/>
  <c r="JE40"/>
  <c r="JF40"/>
  <c r="JH40" s="1"/>
  <c r="JI40" s="1"/>
  <c r="JJ40" s="1"/>
  <c r="JE23"/>
  <c r="JF23"/>
  <c r="JE24"/>
  <c r="JF24"/>
  <c r="JE41"/>
  <c r="JF41"/>
  <c r="JH41" s="1"/>
  <c r="JI41" s="1"/>
  <c r="JJ41" s="1"/>
  <c r="JE25"/>
  <c r="JF25"/>
  <c r="JE26"/>
  <c r="JF26"/>
  <c r="JE27"/>
  <c r="JF27"/>
  <c r="JE28"/>
  <c r="JF28"/>
  <c r="JE29"/>
  <c r="JF29"/>
  <c r="JE30"/>
  <c r="JF30"/>
  <c r="JE31"/>
  <c r="JF31"/>
  <c r="JE32"/>
  <c r="JF32"/>
  <c r="JE44"/>
  <c r="JF44"/>
  <c r="JH44" s="1"/>
  <c r="JI44" s="1"/>
  <c r="JE33"/>
  <c r="JF33"/>
  <c r="JE34"/>
  <c r="JF34"/>
  <c r="JE55"/>
  <c r="JF55"/>
  <c r="JH55" s="1"/>
  <c r="JI55" s="1"/>
  <c r="JE6" i="55"/>
  <c r="JF6"/>
  <c r="JE7"/>
  <c r="JF7"/>
  <c r="JE8"/>
  <c r="JF8"/>
  <c r="JE9"/>
  <c r="JF9"/>
  <c r="JE10"/>
  <c r="JF10"/>
  <c r="JE55"/>
  <c r="JF55"/>
  <c r="JH55" s="1"/>
  <c r="JI55" s="1"/>
  <c r="JJ55" s="1"/>
  <c r="JE11"/>
  <c r="JF11"/>
  <c r="JE12"/>
  <c r="JF12"/>
  <c r="JE13"/>
  <c r="JF13"/>
  <c r="JE14"/>
  <c r="JF14"/>
  <c r="JE15"/>
  <c r="JF15"/>
  <c r="JE54"/>
  <c r="JF54"/>
  <c r="JH54" s="1"/>
  <c r="JI54" s="1"/>
  <c r="JJ54" s="1"/>
  <c r="JE16"/>
  <c r="JF16"/>
  <c r="JE17"/>
  <c r="JF17"/>
  <c r="JE18"/>
  <c r="JF18"/>
  <c r="JE19"/>
  <c r="JF19"/>
  <c r="JE20"/>
  <c r="JF20"/>
  <c r="JE21"/>
  <c r="JF21"/>
  <c r="JE22"/>
  <c r="JF22"/>
  <c r="JE23"/>
  <c r="JF23"/>
  <c r="JE24"/>
  <c r="JF24"/>
  <c r="JE25"/>
  <c r="JF25"/>
  <c r="JE26"/>
  <c r="JF26"/>
  <c r="JE38"/>
  <c r="JF38"/>
  <c r="JH38" s="1"/>
  <c r="JI38" s="1"/>
  <c r="JJ38" s="1"/>
  <c r="JE27"/>
  <c r="JF27"/>
  <c r="JE28"/>
  <c r="JF28"/>
  <c r="JE29"/>
  <c r="JF29"/>
  <c r="JE30"/>
  <c r="JF30"/>
  <c r="JE31"/>
  <c r="JF31"/>
  <c r="IT6" i="58"/>
  <c r="IU6"/>
  <c r="IT7"/>
  <c r="IU7"/>
  <c r="IT60"/>
  <c r="IU60"/>
  <c r="IW60" s="1"/>
  <c r="IX60" s="1"/>
  <c r="IY60" s="1"/>
  <c r="IT57"/>
  <c r="IU57"/>
  <c r="IW57" s="1"/>
  <c r="IX57" s="1"/>
  <c r="IY57" s="1"/>
  <c r="IT8"/>
  <c r="IU8"/>
  <c r="IT9"/>
  <c r="IU9"/>
  <c r="IT10"/>
  <c r="IU10"/>
  <c r="IT11"/>
  <c r="IU11"/>
  <c r="IT12"/>
  <c r="IU12"/>
  <c r="IT37"/>
  <c r="IU37"/>
  <c r="IW37" s="1"/>
  <c r="IX37" s="1"/>
  <c r="IY37" s="1"/>
  <c r="IT13"/>
  <c r="IU13"/>
  <c r="IT14"/>
  <c r="IU14"/>
  <c r="IT15"/>
  <c r="IU15"/>
  <c r="IT16"/>
  <c r="IU16"/>
  <c r="IT17"/>
  <c r="IU17"/>
  <c r="IT18"/>
  <c r="IU18"/>
  <c r="IT19"/>
  <c r="IU19"/>
  <c r="IT38"/>
  <c r="IU38"/>
  <c r="IW38" s="1"/>
  <c r="IX38" s="1"/>
  <c r="IY38" s="1"/>
  <c r="IT61"/>
  <c r="IU61"/>
  <c r="IW61" s="1"/>
  <c r="IX61" s="1"/>
  <c r="IT20"/>
  <c r="IU20"/>
  <c r="IT21"/>
  <c r="IU21"/>
  <c r="IT22"/>
  <c r="IU22"/>
  <c r="IT23"/>
  <c r="IU23"/>
  <c r="IT24"/>
  <c r="IU24"/>
  <c r="IT58"/>
  <c r="IU58"/>
  <c r="IW58" s="1"/>
  <c r="IX58" s="1"/>
  <c r="IY58" s="1"/>
  <c r="IT36"/>
  <c r="IU36"/>
  <c r="IW36" s="1"/>
  <c r="IX36" s="1"/>
  <c r="IY36" s="1"/>
  <c r="JE6"/>
  <c r="JF6"/>
  <c r="JE7"/>
  <c r="JF7"/>
  <c r="JE60"/>
  <c r="JF60"/>
  <c r="JH60" s="1"/>
  <c r="JI60" s="1"/>
  <c r="JJ60" s="1"/>
  <c r="JE57"/>
  <c r="JF57"/>
  <c r="JH57" s="1"/>
  <c r="JI57" s="1"/>
  <c r="JJ57" s="1"/>
  <c r="JE8"/>
  <c r="JF8"/>
  <c r="JE9"/>
  <c r="JF9"/>
  <c r="JE10"/>
  <c r="JF10"/>
  <c r="JE11"/>
  <c r="JF11"/>
  <c r="JE12"/>
  <c r="JF12"/>
  <c r="JE37"/>
  <c r="JF37"/>
  <c r="JH37" s="1"/>
  <c r="JI37" s="1"/>
  <c r="JJ37" s="1"/>
  <c r="JE13"/>
  <c r="JF13"/>
  <c r="JE14"/>
  <c r="JF14"/>
  <c r="JE15"/>
  <c r="JF15"/>
  <c r="JE16"/>
  <c r="JF16"/>
  <c r="JE17"/>
  <c r="JF17"/>
  <c r="JE18"/>
  <c r="JF18"/>
  <c r="JE19"/>
  <c r="JF19"/>
  <c r="JE38"/>
  <c r="JF38"/>
  <c r="JH38" s="1"/>
  <c r="JI38" s="1"/>
  <c r="JJ38" s="1"/>
  <c r="JE61"/>
  <c r="JF61"/>
  <c r="JH61" s="1"/>
  <c r="JI61" s="1"/>
  <c r="JE20"/>
  <c r="JF20"/>
  <c r="JE21"/>
  <c r="JF21"/>
  <c r="JE22"/>
  <c r="JF22"/>
  <c r="JE23"/>
  <c r="JF23"/>
  <c r="JE24"/>
  <c r="JF24"/>
  <c r="JE58"/>
  <c r="JF58"/>
  <c r="JH58" s="1"/>
  <c r="JI58" s="1"/>
  <c r="JJ58" s="1"/>
  <c r="JE36"/>
  <c r="JF36"/>
  <c r="JH36" s="1"/>
  <c r="JI36" s="1"/>
  <c r="JJ36" s="1"/>
  <c r="JE2"/>
  <c r="IT56" i="57"/>
  <c r="IU56"/>
  <c r="IW56" s="1"/>
  <c r="IX56" s="1"/>
  <c r="IY56" s="1"/>
  <c r="IT7"/>
  <c r="IU7"/>
  <c r="IT8"/>
  <c r="IU8"/>
  <c r="IT9"/>
  <c r="IU9"/>
  <c r="IT10"/>
  <c r="IU10"/>
  <c r="IT58"/>
  <c r="IU58"/>
  <c r="IW58" s="1"/>
  <c r="IX58" s="1"/>
  <c r="IT53"/>
  <c r="IU53"/>
  <c r="IW53" s="1"/>
  <c r="IX53" s="1"/>
  <c r="IY53" s="1"/>
  <c r="IT11"/>
  <c r="IU11"/>
  <c r="IT12"/>
  <c r="IU12"/>
  <c r="IT13"/>
  <c r="IU13"/>
  <c r="IT14"/>
  <c r="IU14"/>
  <c r="IT15"/>
  <c r="IU15"/>
  <c r="IT16"/>
  <c r="IU16"/>
  <c r="IT40"/>
  <c r="IU40"/>
  <c r="IW40" s="1"/>
  <c r="IX40" s="1"/>
  <c r="IY40" s="1"/>
  <c r="IT17"/>
  <c r="IU17"/>
  <c r="IT18"/>
  <c r="IU18"/>
  <c r="IT39"/>
  <c r="IU39"/>
  <c r="IW39" s="1"/>
  <c r="IX39" s="1"/>
  <c r="IY39" s="1"/>
  <c r="IT19"/>
  <c r="IU19"/>
  <c r="IT54"/>
  <c r="IU54"/>
  <c r="IW54" s="1"/>
  <c r="IX54" s="1"/>
  <c r="IY54" s="1"/>
  <c r="IT43"/>
  <c r="IU43"/>
  <c r="IW43" s="1"/>
  <c r="IX43" s="1"/>
  <c r="IT20"/>
  <c r="IU20"/>
  <c r="IT21"/>
  <c r="IU21"/>
  <c r="IT22"/>
  <c r="IU22"/>
  <c r="IT23"/>
  <c r="IU23"/>
  <c r="IT24"/>
  <c r="IU24"/>
  <c r="IT25"/>
  <c r="IU25"/>
  <c r="IT26"/>
  <c r="IU26"/>
  <c r="IT59"/>
  <c r="IU59"/>
  <c r="IW59" s="1"/>
  <c r="IX59" s="1"/>
  <c r="IT27"/>
  <c r="IU27"/>
  <c r="JE7" i="54"/>
  <c r="JF7"/>
  <c r="JE52"/>
  <c r="JF52"/>
  <c r="JH52" s="1"/>
  <c r="JI52" s="1"/>
  <c r="JJ52" s="1"/>
  <c r="JE8"/>
  <c r="JF8"/>
  <c r="JE41"/>
  <c r="JF41"/>
  <c r="JH41" s="1"/>
  <c r="JI41" s="1"/>
  <c r="JJ41" s="1"/>
  <c r="JE9"/>
  <c r="JF9"/>
  <c r="JE10"/>
  <c r="JF10"/>
  <c r="JE11"/>
  <c r="JF11"/>
  <c r="JE37"/>
  <c r="JF37"/>
  <c r="JH37" s="1"/>
  <c r="JI37" s="1"/>
  <c r="JJ37" s="1"/>
  <c r="JE12"/>
  <c r="JF12"/>
  <c r="JE13"/>
  <c r="JF13"/>
  <c r="JE54"/>
  <c r="JF54"/>
  <c r="JH54" s="1"/>
  <c r="JI54" s="1"/>
  <c r="JJ54" s="1"/>
  <c r="JE56"/>
  <c r="JF56"/>
  <c r="JH56" s="1"/>
  <c r="JI56" s="1"/>
  <c r="JE14"/>
  <c r="JF14"/>
  <c r="JE42"/>
  <c r="JF42"/>
  <c r="JH42" s="1"/>
  <c r="JI42" s="1"/>
  <c r="JE40"/>
  <c r="JF40"/>
  <c r="JH40" s="1"/>
  <c r="JI40" s="1"/>
  <c r="JJ40" s="1"/>
  <c r="JE15"/>
  <c r="JF15"/>
  <c r="JE16"/>
  <c r="JF16"/>
  <c r="JE38"/>
  <c r="JF38"/>
  <c r="JH38" s="1"/>
  <c r="JI38" s="1"/>
  <c r="JJ38" s="1"/>
  <c r="JE17"/>
  <c r="JF17"/>
  <c r="JE18"/>
  <c r="JF18"/>
  <c r="JE53"/>
  <c r="JF53"/>
  <c r="JH53" s="1"/>
  <c r="JI53" s="1"/>
  <c r="JJ53" s="1"/>
  <c r="JE19"/>
  <c r="JF19"/>
  <c r="JE20"/>
  <c r="JF20"/>
  <c r="JE39"/>
  <c r="JF39"/>
  <c r="JH39" s="1"/>
  <c r="JI39" s="1"/>
  <c r="JJ39" s="1"/>
  <c r="JE21"/>
  <c r="JF21"/>
  <c r="JE22"/>
  <c r="JF22"/>
  <c r="JE23"/>
  <c r="JF23"/>
  <c r="JE24"/>
  <c r="JF24"/>
  <c r="JE25"/>
  <c r="JF25"/>
  <c r="JE26"/>
  <c r="JF26"/>
  <c r="JE27"/>
  <c r="JF27"/>
  <c r="JE28"/>
  <c r="JF28"/>
  <c r="JE55"/>
  <c r="JF55"/>
  <c r="JH55" s="1"/>
  <c r="JI55" s="1"/>
  <c r="JJ55" s="1"/>
  <c r="JE29"/>
  <c r="JF29"/>
  <c r="JE43"/>
  <c r="JF43"/>
  <c r="JH43" s="1"/>
  <c r="JI43" s="1"/>
  <c r="JE30"/>
  <c r="JF30"/>
  <c r="JE10" i="53"/>
  <c r="JF10"/>
  <c r="JE11"/>
  <c r="JF11"/>
  <c r="JE12"/>
  <c r="JF12"/>
  <c r="JE13"/>
  <c r="JF13"/>
  <c r="JE14"/>
  <c r="JF14"/>
  <c r="JE15"/>
  <c r="JF15"/>
  <c r="JE16"/>
  <c r="JF16"/>
  <c r="JE17"/>
  <c r="JF17"/>
  <c r="JE18"/>
  <c r="JF18"/>
  <c r="JE19"/>
  <c r="JF19"/>
  <c r="JE20"/>
  <c r="JF20"/>
  <c r="JE21"/>
  <c r="JF21"/>
  <c r="JE22"/>
  <c r="JF22"/>
  <c r="JE23"/>
  <c r="JF23"/>
  <c r="JE24"/>
  <c r="JF24"/>
  <c r="JE3"/>
  <c r="JF3"/>
  <c r="JE25"/>
  <c r="JF25"/>
  <c r="JE26"/>
  <c r="JF26"/>
  <c r="JE27"/>
  <c r="JF27"/>
  <c r="JE28"/>
  <c r="JF28"/>
  <c r="JE4"/>
  <c r="JF4"/>
  <c r="JE29"/>
  <c r="JF29"/>
  <c r="JE30"/>
  <c r="JF30"/>
  <c r="JE31"/>
  <c r="JF31"/>
  <c r="JE55"/>
  <c r="JF55"/>
  <c r="JH55" s="1"/>
  <c r="JI55" s="1"/>
  <c r="JJ55" s="1"/>
  <c r="JE32"/>
  <c r="JF32"/>
  <c r="JE33"/>
  <c r="JF33"/>
  <c r="JE5"/>
  <c r="JF5"/>
  <c r="JE34"/>
  <c r="JF34"/>
  <c r="JE6"/>
  <c r="JF6"/>
  <c r="JE35"/>
  <c r="JF35"/>
  <c r="JE36"/>
  <c r="JF36"/>
  <c r="JE37"/>
  <c r="JF37"/>
  <c r="JE38"/>
  <c r="JF38"/>
  <c r="JE39"/>
  <c r="JF39"/>
  <c r="JE40"/>
  <c r="JF40"/>
  <c r="JP6" i="58"/>
  <c r="JQ6"/>
  <c r="JP7"/>
  <c r="JQ7"/>
  <c r="JP60"/>
  <c r="JQ60"/>
  <c r="JS60" s="1"/>
  <c r="JT60" s="1"/>
  <c r="JU60" s="1"/>
  <c r="JP57"/>
  <c r="JQ57"/>
  <c r="JS57" s="1"/>
  <c r="JT57" s="1"/>
  <c r="JU57" s="1"/>
  <c r="JP8"/>
  <c r="JQ8"/>
  <c r="JP9"/>
  <c r="JQ9"/>
  <c r="JP10"/>
  <c r="JQ10"/>
  <c r="JP11"/>
  <c r="JQ11"/>
  <c r="JP12"/>
  <c r="JQ12"/>
  <c r="JP37"/>
  <c r="JQ37"/>
  <c r="JS37" s="1"/>
  <c r="JT37" s="1"/>
  <c r="JU37" s="1"/>
  <c r="JP13"/>
  <c r="JQ13"/>
  <c r="JP14"/>
  <c r="JQ14"/>
  <c r="JP15"/>
  <c r="JQ15"/>
  <c r="JP16"/>
  <c r="JQ16"/>
  <c r="JP17"/>
  <c r="JQ17"/>
  <c r="JP18"/>
  <c r="JQ18"/>
  <c r="JP19"/>
  <c r="JQ19"/>
  <c r="JP38"/>
  <c r="JQ38"/>
  <c r="JS38" s="1"/>
  <c r="JT38" s="1"/>
  <c r="JU38" s="1"/>
  <c r="JP61"/>
  <c r="JQ61"/>
  <c r="JS61" s="1"/>
  <c r="JT61" s="1"/>
  <c r="JP20"/>
  <c r="JQ20"/>
  <c r="JP21"/>
  <c r="JQ21"/>
  <c r="JP22"/>
  <c r="JQ22"/>
  <c r="JP23"/>
  <c r="JQ23"/>
  <c r="JP24"/>
  <c r="JQ24"/>
  <c r="JP58"/>
  <c r="JQ58"/>
  <c r="JS58" s="1"/>
  <c r="JT58" s="1"/>
  <c r="JU58" s="1"/>
  <c r="JP36"/>
  <c r="JQ36"/>
  <c r="JS36" s="1"/>
  <c r="JT36" s="1"/>
  <c r="JU36" s="1"/>
  <c r="JP56" i="57"/>
  <c r="JQ56"/>
  <c r="JS56" s="1"/>
  <c r="JT56" s="1"/>
  <c r="JU56" s="1"/>
  <c r="JP7"/>
  <c r="JQ7"/>
  <c r="JP8"/>
  <c r="JQ8"/>
  <c r="JP9"/>
  <c r="JQ9"/>
  <c r="JP10"/>
  <c r="JQ10"/>
  <c r="JP58"/>
  <c r="JQ58"/>
  <c r="JS58" s="1"/>
  <c r="JT58" s="1"/>
  <c r="JP53"/>
  <c r="JQ53"/>
  <c r="JS53" s="1"/>
  <c r="JT53" s="1"/>
  <c r="JU53" s="1"/>
  <c r="JP11"/>
  <c r="JQ11"/>
  <c r="JP12"/>
  <c r="JQ12"/>
  <c r="JP13"/>
  <c r="JQ13"/>
  <c r="JP14"/>
  <c r="JQ14"/>
  <c r="JP15"/>
  <c r="JQ15"/>
  <c r="JP16"/>
  <c r="JQ16"/>
  <c r="JP40"/>
  <c r="JQ40"/>
  <c r="JS40" s="1"/>
  <c r="JT40" s="1"/>
  <c r="JU40" s="1"/>
  <c r="JP17"/>
  <c r="JQ17"/>
  <c r="JP18"/>
  <c r="JQ18"/>
  <c r="JP39"/>
  <c r="JQ39"/>
  <c r="JS39" s="1"/>
  <c r="JT39" s="1"/>
  <c r="JU39" s="1"/>
  <c r="JP19"/>
  <c r="JQ19"/>
  <c r="JP54"/>
  <c r="JQ54"/>
  <c r="JS54" s="1"/>
  <c r="JT54" s="1"/>
  <c r="JU54" s="1"/>
  <c r="JP43"/>
  <c r="JQ43"/>
  <c r="JS43" s="1"/>
  <c r="JT43" s="1"/>
  <c r="JP20"/>
  <c r="JQ20"/>
  <c r="JP21"/>
  <c r="JQ21"/>
  <c r="JP22"/>
  <c r="JQ22"/>
  <c r="JP23"/>
  <c r="JQ23"/>
  <c r="JP24"/>
  <c r="JQ24"/>
  <c r="JP25"/>
  <c r="JQ25"/>
  <c r="JP26"/>
  <c r="JQ26"/>
  <c r="JP59"/>
  <c r="JQ59"/>
  <c r="JS59" s="1"/>
  <c r="JT59" s="1"/>
  <c r="JP27"/>
  <c r="JQ27"/>
  <c r="JP7" i="56"/>
  <c r="JQ7"/>
  <c r="JP8"/>
  <c r="JQ8"/>
  <c r="JP9"/>
  <c r="JQ9"/>
  <c r="JP10"/>
  <c r="JQ10"/>
  <c r="JP11"/>
  <c r="JQ11"/>
  <c r="JP12"/>
  <c r="JQ12"/>
  <c r="JP13"/>
  <c r="JQ13"/>
  <c r="JP14"/>
  <c r="JQ14"/>
  <c r="JP43"/>
  <c r="JQ43"/>
  <c r="JS43" s="1"/>
  <c r="JT43" s="1"/>
  <c r="JU43" s="1"/>
  <c r="JP39"/>
  <c r="JQ39"/>
  <c r="JS39" s="1"/>
  <c r="JT39" s="1"/>
  <c r="JU39" s="1"/>
  <c r="JP42"/>
  <c r="JQ42"/>
  <c r="JS42" s="1"/>
  <c r="JT42" s="1"/>
  <c r="JU42" s="1"/>
  <c r="JP15"/>
  <c r="JQ15"/>
  <c r="JP16"/>
  <c r="JQ16"/>
  <c r="JP17"/>
  <c r="JQ17"/>
  <c r="JP18"/>
  <c r="JQ18"/>
  <c r="JP19"/>
  <c r="JQ19"/>
  <c r="JP20"/>
  <c r="JQ20"/>
  <c r="JP21"/>
  <c r="JQ21"/>
  <c r="JP22"/>
  <c r="JQ22"/>
  <c r="JP40"/>
  <c r="JQ40"/>
  <c r="JS40" s="1"/>
  <c r="JT40" s="1"/>
  <c r="JU40" s="1"/>
  <c r="JP23"/>
  <c r="JQ23"/>
  <c r="JP24"/>
  <c r="JQ24"/>
  <c r="JP41"/>
  <c r="JQ41"/>
  <c r="JS41" s="1"/>
  <c r="JT41" s="1"/>
  <c r="JU41" s="1"/>
  <c r="JP25"/>
  <c r="JQ25"/>
  <c r="JP26"/>
  <c r="JQ26"/>
  <c r="JP27"/>
  <c r="JQ27"/>
  <c r="JP28"/>
  <c r="JQ28"/>
  <c r="JP29"/>
  <c r="JQ29"/>
  <c r="JP30"/>
  <c r="JQ30"/>
  <c r="JP31"/>
  <c r="JQ31"/>
  <c r="JP32"/>
  <c r="JQ32"/>
  <c r="JP44"/>
  <c r="JQ44"/>
  <c r="JS44" s="1"/>
  <c r="JT44" s="1"/>
  <c r="JP33"/>
  <c r="JQ33"/>
  <c r="JP34"/>
  <c r="JQ34"/>
  <c r="JP55"/>
  <c r="JQ55"/>
  <c r="JS55" s="1"/>
  <c r="JT55" s="1"/>
  <c r="JP6" i="55"/>
  <c r="JQ6"/>
  <c r="JP7"/>
  <c r="JQ7"/>
  <c r="JP8"/>
  <c r="JQ8"/>
  <c r="JP9"/>
  <c r="JQ9"/>
  <c r="JP10"/>
  <c r="JQ10"/>
  <c r="JP55"/>
  <c r="JQ55"/>
  <c r="JS55" s="1"/>
  <c r="JT55" s="1"/>
  <c r="JU55" s="1"/>
  <c r="JP11"/>
  <c r="JQ11"/>
  <c r="JP12"/>
  <c r="JQ12"/>
  <c r="JP13"/>
  <c r="JQ13"/>
  <c r="JP14"/>
  <c r="JQ14"/>
  <c r="JP15"/>
  <c r="JQ15"/>
  <c r="JP54"/>
  <c r="JQ54"/>
  <c r="JS54" s="1"/>
  <c r="JT54" s="1"/>
  <c r="JU54" s="1"/>
  <c r="JP16"/>
  <c r="JQ16"/>
  <c r="JP17"/>
  <c r="JQ17"/>
  <c r="JP18"/>
  <c r="JQ18"/>
  <c r="JP19"/>
  <c r="JQ19"/>
  <c r="JP20"/>
  <c r="JQ20"/>
  <c r="JP21"/>
  <c r="JQ21"/>
  <c r="JP22"/>
  <c r="JQ22"/>
  <c r="JP23"/>
  <c r="JQ23"/>
  <c r="JP24"/>
  <c r="JQ24"/>
  <c r="JP25"/>
  <c r="JQ25"/>
  <c r="JP26"/>
  <c r="JQ26"/>
  <c r="JP38"/>
  <c r="JQ38"/>
  <c r="JS38" s="1"/>
  <c r="JT38" s="1"/>
  <c r="JU38" s="1"/>
  <c r="JP27"/>
  <c r="JQ27"/>
  <c r="JP28"/>
  <c r="JQ28"/>
  <c r="JP29"/>
  <c r="JQ29"/>
  <c r="JP30"/>
  <c r="JQ30"/>
  <c r="JP31"/>
  <c r="JQ31"/>
  <c r="JP7" i="54"/>
  <c r="JQ7"/>
  <c r="JP52"/>
  <c r="JQ52"/>
  <c r="JS52" s="1"/>
  <c r="JT52" s="1"/>
  <c r="JU52" s="1"/>
  <c r="JP8"/>
  <c r="JQ8"/>
  <c r="JP41"/>
  <c r="JQ41"/>
  <c r="JS41" s="1"/>
  <c r="JT41" s="1"/>
  <c r="JU41" s="1"/>
  <c r="JP9"/>
  <c r="JQ9"/>
  <c r="JP10"/>
  <c r="JQ10"/>
  <c r="JP11"/>
  <c r="JQ11"/>
  <c r="JP37"/>
  <c r="JQ37"/>
  <c r="JS37" s="1"/>
  <c r="JT37" s="1"/>
  <c r="JU37" s="1"/>
  <c r="JP12"/>
  <c r="JQ12"/>
  <c r="JP13"/>
  <c r="JQ13"/>
  <c r="JP54"/>
  <c r="JQ54"/>
  <c r="JS54" s="1"/>
  <c r="JT54" s="1"/>
  <c r="JU54" s="1"/>
  <c r="JP56"/>
  <c r="JQ56"/>
  <c r="JS56" s="1"/>
  <c r="JT56" s="1"/>
  <c r="JP14"/>
  <c r="JQ14"/>
  <c r="JP42"/>
  <c r="JQ42"/>
  <c r="JS42" s="1"/>
  <c r="JT42" s="1"/>
  <c r="JP40"/>
  <c r="JQ40"/>
  <c r="JS40" s="1"/>
  <c r="JT40" s="1"/>
  <c r="JU40" s="1"/>
  <c r="JP15"/>
  <c r="JQ15"/>
  <c r="JP16"/>
  <c r="JQ16"/>
  <c r="JP38"/>
  <c r="JQ38"/>
  <c r="JS38" s="1"/>
  <c r="JT38" s="1"/>
  <c r="JU38" s="1"/>
  <c r="JP17"/>
  <c r="JQ17"/>
  <c r="JP18"/>
  <c r="JQ18"/>
  <c r="JP53"/>
  <c r="JQ53"/>
  <c r="JS53" s="1"/>
  <c r="JT53" s="1"/>
  <c r="JU53" s="1"/>
  <c r="JP19"/>
  <c r="JQ19"/>
  <c r="JP20"/>
  <c r="JQ20"/>
  <c r="JP39"/>
  <c r="JQ39"/>
  <c r="JS39" s="1"/>
  <c r="JT39" s="1"/>
  <c r="JU39" s="1"/>
  <c r="JP21"/>
  <c r="JQ21"/>
  <c r="JP22"/>
  <c r="JQ22"/>
  <c r="JP23"/>
  <c r="JQ23"/>
  <c r="JP24"/>
  <c r="JQ24"/>
  <c r="JP25"/>
  <c r="JQ25"/>
  <c r="JP26"/>
  <c r="JQ26"/>
  <c r="JP27"/>
  <c r="JQ27"/>
  <c r="JP28"/>
  <c r="JQ28"/>
  <c r="JP55"/>
  <c r="JQ55"/>
  <c r="JS55" s="1"/>
  <c r="JT55" s="1"/>
  <c r="JU55" s="1"/>
  <c r="JP29"/>
  <c r="JQ29"/>
  <c r="JP43"/>
  <c r="JQ43"/>
  <c r="JS43" s="1"/>
  <c r="JT43" s="1"/>
  <c r="JP30"/>
  <c r="JQ30"/>
  <c r="JP10" i="53"/>
  <c r="JQ10"/>
  <c r="JP11"/>
  <c r="JQ11"/>
  <c r="JP12"/>
  <c r="JQ12"/>
  <c r="JP13"/>
  <c r="JQ13"/>
  <c r="JP14"/>
  <c r="JQ14"/>
  <c r="JP15"/>
  <c r="JQ15"/>
  <c r="JP16"/>
  <c r="JQ16"/>
  <c r="JP17"/>
  <c r="JQ17"/>
  <c r="JP18"/>
  <c r="JQ18"/>
  <c r="JP19"/>
  <c r="JQ19"/>
  <c r="JP20"/>
  <c r="JQ20"/>
  <c r="JP21"/>
  <c r="JQ21"/>
  <c r="JP22"/>
  <c r="JQ22"/>
  <c r="JP23"/>
  <c r="JQ23"/>
  <c r="JP24"/>
  <c r="JQ24"/>
  <c r="JP3"/>
  <c r="JQ3"/>
  <c r="JP25"/>
  <c r="JQ25"/>
  <c r="JP26"/>
  <c r="JQ26"/>
  <c r="JP27"/>
  <c r="JQ27"/>
  <c r="JP28"/>
  <c r="JQ28"/>
  <c r="JP4"/>
  <c r="JQ4"/>
  <c r="JP29"/>
  <c r="JQ29"/>
  <c r="JP30"/>
  <c r="JQ30"/>
  <c r="JP31"/>
  <c r="JQ31"/>
  <c r="JP55"/>
  <c r="JQ55"/>
  <c r="JS55" s="1"/>
  <c r="JT55" s="1"/>
  <c r="JU55" s="1"/>
  <c r="JP32"/>
  <c r="JQ32"/>
  <c r="JP33"/>
  <c r="JQ33"/>
  <c r="JP5"/>
  <c r="JQ5"/>
  <c r="JP34"/>
  <c r="JQ34"/>
  <c r="JP6"/>
  <c r="JQ6"/>
  <c r="JP35"/>
  <c r="JQ35"/>
  <c r="JP36"/>
  <c r="JQ36"/>
  <c r="JP37"/>
  <c r="JQ37"/>
  <c r="JP38"/>
  <c r="JQ38"/>
  <c r="JP39"/>
  <c r="JQ39"/>
  <c r="JP40"/>
  <c r="JQ40"/>
  <c r="GF56" i="57"/>
  <c r="GG56"/>
  <c r="GI56" s="1"/>
  <c r="GJ56" s="1"/>
  <c r="GF7"/>
  <c r="GG7"/>
  <c r="GF8"/>
  <c r="GG8"/>
  <c r="GF9"/>
  <c r="GG9"/>
  <c r="GF10"/>
  <c r="GG10"/>
  <c r="GF58"/>
  <c r="GG58"/>
  <c r="GI58" s="1"/>
  <c r="GJ58" s="1"/>
  <c r="GF53"/>
  <c r="GG53"/>
  <c r="GI53" s="1"/>
  <c r="GJ53" s="1"/>
  <c r="GF11"/>
  <c r="GG11"/>
  <c r="GF12"/>
  <c r="GG12"/>
  <c r="GF13"/>
  <c r="GG13"/>
  <c r="GF14"/>
  <c r="GG14"/>
  <c r="GF15"/>
  <c r="GG15"/>
  <c r="GF16"/>
  <c r="GG16"/>
  <c r="GF40"/>
  <c r="GG40"/>
  <c r="GI40" s="1"/>
  <c r="GJ40" s="1"/>
  <c r="GF17"/>
  <c r="GG17"/>
  <c r="GF18"/>
  <c r="GG18"/>
  <c r="GF39"/>
  <c r="GG39"/>
  <c r="GI39" s="1"/>
  <c r="GJ39" s="1"/>
  <c r="GF19"/>
  <c r="GG19"/>
  <c r="GF54"/>
  <c r="GG54"/>
  <c r="GI54" s="1"/>
  <c r="GJ54" s="1"/>
  <c r="GF43"/>
  <c r="GG43"/>
  <c r="GI43" s="1"/>
  <c r="GJ43" s="1"/>
  <c r="GF20"/>
  <c r="GG20"/>
  <c r="GF21"/>
  <c r="GG21"/>
  <c r="GF22"/>
  <c r="GG22"/>
  <c r="GF23"/>
  <c r="GG23"/>
  <c r="GF24"/>
  <c r="GG24"/>
  <c r="GF25"/>
  <c r="GG25"/>
  <c r="GF26"/>
  <c r="GG26"/>
  <c r="GF59"/>
  <c r="GG59"/>
  <c r="GI59" s="1"/>
  <c r="GJ59" s="1"/>
  <c r="GF27"/>
  <c r="GG27"/>
  <c r="GF6" i="58"/>
  <c r="GG6"/>
  <c r="GF7"/>
  <c r="GG7"/>
  <c r="GF60"/>
  <c r="GG60"/>
  <c r="GI60" s="1"/>
  <c r="GJ60" s="1"/>
  <c r="GF57"/>
  <c r="GG57"/>
  <c r="GI57" s="1"/>
  <c r="GJ57" s="1"/>
  <c r="GK57" s="1"/>
  <c r="GF8"/>
  <c r="GG8"/>
  <c r="GF9"/>
  <c r="GG9"/>
  <c r="GF10"/>
  <c r="GG10"/>
  <c r="GF11"/>
  <c r="GG11"/>
  <c r="GF12"/>
  <c r="GG12"/>
  <c r="GF37"/>
  <c r="GG37"/>
  <c r="GI37" s="1"/>
  <c r="GJ37" s="1"/>
  <c r="GF13"/>
  <c r="GG13"/>
  <c r="GF14"/>
  <c r="GG14"/>
  <c r="GF15"/>
  <c r="GG15"/>
  <c r="GF16"/>
  <c r="GG16"/>
  <c r="GF17"/>
  <c r="GG17"/>
  <c r="GF18"/>
  <c r="GG18"/>
  <c r="GF19"/>
  <c r="GG19"/>
  <c r="GF38"/>
  <c r="GG38"/>
  <c r="GI38" s="1"/>
  <c r="GJ38" s="1"/>
  <c r="GF61"/>
  <c r="GG61"/>
  <c r="GI61" s="1"/>
  <c r="GJ61" s="1"/>
  <c r="GF20"/>
  <c r="GG20"/>
  <c r="GF21"/>
  <c r="GG21"/>
  <c r="GF22"/>
  <c r="GG22"/>
  <c r="GF23"/>
  <c r="GG23"/>
  <c r="GF24"/>
  <c r="GG24"/>
  <c r="GF58"/>
  <c r="GG58"/>
  <c r="GI58" s="1"/>
  <c r="GJ58" s="1"/>
  <c r="GF36"/>
  <c r="GG36"/>
  <c r="GI36" s="1"/>
  <c r="GJ36" s="1"/>
  <c r="GK36" s="1"/>
  <c r="II6"/>
  <c r="IJ6"/>
  <c r="II7"/>
  <c r="IJ7"/>
  <c r="II60"/>
  <c r="IJ60"/>
  <c r="IL60" s="1"/>
  <c r="IM60" s="1"/>
  <c r="IN60" s="1"/>
  <c r="II57"/>
  <c r="IJ57"/>
  <c r="IL57" s="1"/>
  <c r="IM57" s="1"/>
  <c r="IN57" s="1"/>
  <c r="II8"/>
  <c r="IJ8"/>
  <c r="II9"/>
  <c r="IJ9"/>
  <c r="II10"/>
  <c r="IJ10"/>
  <c r="II11"/>
  <c r="IJ11"/>
  <c r="II12"/>
  <c r="IJ12"/>
  <c r="II37"/>
  <c r="IJ37"/>
  <c r="IL37" s="1"/>
  <c r="IM37" s="1"/>
  <c r="IN37" s="1"/>
  <c r="II13"/>
  <c r="IJ13"/>
  <c r="II14"/>
  <c r="IJ14"/>
  <c r="II15"/>
  <c r="IJ15"/>
  <c r="II16"/>
  <c r="IJ16"/>
  <c r="II17"/>
  <c r="IJ17"/>
  <c r="II18"/>
  <c r="IJ18"/>
  <c r="II19"/>
  <c r="IJ19"/>
  <c r="II38"/>
  <c r="IJ38"/>
  <c r="IL38" s="1"/>
  <c r="IM38" s="1"/>
  <c r="IN38" s="1"/>
  <c r="II61"/>
  <c r="IJ61"/>
  <c r="IL61" s="1"/>
  <c r="IM61" s="1"/>
  <c r="II20"/>
  <c r="IJ20"/>
  <c r="II21"/>
  <c r="IJ21"/>
  <c r="II22"/>
  <c r="IJ22"/>
  <c r="II23"/>
  <c r="IJ23"/>
  <c r="II24"/>
  <c r="IJ24"/>
  <c r="II58"/>
  <c r="IJ58"/>
  <c r="IL58" s="1"/>
  <c r="IM58" s="1"/>
  <c r="IN58" s="1"/>
  <c r="II36"/>
  <c r="IJ36"/>
  <c r="IL36" s="1"/>
  <c r="IM36" s="1"/>
  <c r="IN36" s="1"/>
  <c r="JH21" l="1"/>
  <c r="JI21" s="1"/>
  <c r="AJ198" i="69" s="1"/>
  <c r="JG21" i="58"/>
  <c r="JH17"/>
  <c r="JI17" s="1"/>
  <c r="JG17"/>
  <c r="JH15"/>
  <c r="JI15" s="1"/>
  <c r="AJ191" i="69" s="1"/>
  <c r="JG15" i="58"/>
  <c r="JH13"/>
  <c r="JI13" s="1"/>
  <c r="JG13"/>
  <c r="JH12"/>
  <c r="JI12" s="1"/>
  <c r="JG12"/>
  <c r="JH10"/>
  <c r="JI10" s="1"/>
  <c r="JG10"/>
  <c r="JH8"/>
  <c r="JI8" s="1"/>
  <c r="AJ184" i="69" s="1"/>
  <c r="JG8" i="58"/>
  <c r="JH6"/>
  <c r="JI6" s="1"/>
  <c r="JG6"/>
  <c r="IW23"/>
  <c r="IX23" s="1"/>
  <c r="IV23"/>
  <c r="IW21"/>
  <c r="IX21" s="1"/>
  <c r="IV21"/>
  <c r="IW19"/>
  <c r="IX19" s="1"/>
  <c r="IY19" s="1"/>
  <c r="IV19"/>
  <c r="IW15"/>
  <c r="IX15" s="1"/>
  <c r="IV15"/>
  <c r="IW13"/>
  <c r="IX13" s="1"/>
  <c r="IV13"/>
  <c r="IW10"/>
  <c r="IX10" s="1"/>
  <c r="IV10"/>
  <c r="GT18"/>
  <c r="GU18" s="1"/>
  <c r="AD194" i="69" s="1"/>
  <c r="GS18" i="58"/>
  <c r="GT16"/>
  <c r="GU16" s="1"/>
  <c r="GS16"/>
  <c r="GT14"/>
  <c r="GU14" s="1"/>
  <c r="GS14"/>
  <c r="GT11"/>
  <c r="GU11" s="1"/>
  <c r="GS11"/>
  <c r="GT7"/>
  <c r="GU7" s="1"/>
  <c r="GV7" s="1"/>
  <c r="GS7"/>
  <c r="IL24"/>
  <c r="IM24" s="1"/>
  <c r="IK24"/>
  <c r="IL22"/>
  <c r="IM22" s="1"/>
  <c r="IN22" s="1"/>
  <c r="IK22"/>
  <c r="IL20"/>
  <c r="IM20" s="1"/>
  <c r="IK20"/>
  <c r="IL11"/>
  <c r="IM11" s="1"/>
  <c r="IK11"/>
  <c r="IL9"/>
  <c r="IM9" s="1"/>
  <c r="IK9"/>
  <c r="JH24"/>
  <c r="JI24" s="1"/>
  <c r="AJ201" i="69" s="1"/>
  <c r="JG24" i="58"/>
  <c r="JH22"/>
  <c r="JI22" s="1"/>
  <c r="JG22"/>
  <c r="JH20"/>
  <c r="JI20" s="1"/>
  <c r="JG20"/>
  <c r="JH18"/>
  <c r="JI18" s="1"/>
  <c r="JG18"/>
  <c r="JH16"/>
  <c r="JI16" s="1"/>
  <c r="AJ192" i="69" s="1"/>
  <c r="JG16" i="58"/>
  <c r="JH14"/>
  <c r="JI14" s="1"/>
  <c r="JG14"/>
  <c r="JH11"/>
  <c r="JI11" s="1"/>
  <c r="JG11"/>
  <c r="JH9"/>
  <c r="JI9" s="1"/>
  <c r="JG9"/>
  <c r="JH7"/>
  <c r="JI7" s="1"/>
  <c r="AJ183" i="69" s="1"/>
  <c r="JG7" i="58"/>
  <c r="IW24"/>
  <c r="IX24" s="1"/>
  <c r="IV24"/>
  <c r="IW22"/>
  <c r="IX22" s="1"/>
  <c r="IV22"/>
  <c r="IW20"/>
  <c r="IX20" s="1"/>
  <c r="IV20"/>
  <c r="IW18"/>
  <c r="IX18" s="1"/>
  <c r="AI194" i="69" s="1"/>
  <c r="IV18" i="58"/>
  <c r="IW16"/>
  <c r="IX16" s="1"/>
  <c r="IV16"/>
  <c r="IW14"/>
  <c r="IX14" s="1"/>
  <c r="IV14"/>
  <c r="IW11"/>
  <c r="IX11" s="1"/>
  <c r="IV11"/>
  <c r="IW9"/>
  <c r="IX9" s="1"/>
  <c r="AI185" i="69" s="1"/>
  <c r="IV9" i="58"/>
  <c r="IW7"/>
  <c r="IX7" s="1"/>
  <c r="IV7"/>
  <c r="GT23"/>
  <c r="GU23" s="1"/>
  <c r="GS23"/>
  <c r="GT21"/>
  <c r="GU21" s="1"/>
  <c r="GS21"/>
  <c r="GT19"/>
  <c r="GU19" s="1"/>
  <c r="GV19" s="1"/>
  <c r="GS19"/>
  <c r="GT17"/>
  <c r="GU17" s="1"/>
  <c r="GS17"/>
  <c r="GT15"/>
  <c r="GU15" s="1"/>
  <c r="AD191" i="69" s="1"/>
  <c r="GS15" i="58"/>
  <c r="GT13"/>
  <c r="GU13" s="1"/>
  <c r="GS13"/>
  <c r="GT12"/>
  <c r="GU12" s="1"/>
  <c r="GV12" s="1"/>
  <c r="GS12"/>
  <c r="GT10"/>
  <c r="GU10" s="1"/>
  <c r="GS10"/>
  <c r="GT8"/>
  <c r="GU8" s="1"/>
  <c r="AD184" i="69" s="1"/>
  <c r="GS8" i="58"/>
  <c r="GT6"/>
  <c r="GU6" s="1"/>
  <c r="GS6"/>
  <c r="IW17"/>
  <c r="IX17" s="1"/>
  <c r="IV17"/>
  <c r="IW12"/>
  <c r="IX12" s="1"/>
  <c r="IV12"/>
  <c r="IW8"/>
  <c r="IX8" s="1"/>
  <c r="AI184" i="69" s="1"/>
  <c r="IV8" i="58"/>
  <c r="GT22"/>
  <c r="GU22" s="1"/>
  <c r="GS22"/>
  <c r="GT20"/>
  <c r="GU20" s="1"/>
  <c r="AD197" i="69" s="1"/>
  <c r="GS20" i="58"/>
  <c r="IL23"/>
  <c r="IM23" s="1"/>
  <c r="IK23"/>
  <c r="IL21"/>
  <c r="IM21" s="1"/>
  <c r="AH198" i="69" s="1"/>
  <c r="IK21" i="58"/>
  <c r="IL19"/>
  <c r="IM19" s="1"/>
  <c r="IK19"/>
  <c r="IL17"/>
  <c r="IM17" s="1"/>
  <c r="IN17" s="1"/>
  <c r="IK17"/>
  <c r="IL15"/>
  <c r="IM15" s="1"/>
  <c r="IK15"/>
  <c r="IL13"/>
  <c r="IM13" s="1"/>
  <c r="IK13"/>
  <c r="IL12"/>
  <c r="IM12" s="1"/>
  <c r="IK12"/>
  <c r="IL10"/>
  <c r="IM10" s="1"/>
  <c r="AH186" i="69" s="1"/>
  <c r="IK10" i="58"/>
  <c r="IL8"/>
  <c r="IM8" s="1"/>
  <c r="IK8"/>
  <c r="IL6"/>
  <c r="IM6" s="1"/>
  <c r="IN6" s="1"/>
  <c r="IK6"/>
  <c r="GI23"/>
  <c r="GJ23" s="1"/>
  <c r="GH23"/>
  <c r="GI21"/>
  <c r="GJ21" s="1"/>
  <c r="AC198" i="69" s="1"/>
  <c r="GH21" i="58"/>
  <c r="GI19"/>
  <c r="GJ19" s="1"/>
  <c r="GH19"/>
  <c r="GI17"/>
  <c r="GJ17" s="1"/>
  <c r="AC193" i="69" s="1"/>
  <c r="GH17" i="58"/>
  <c r="GI15"/>
  <c r="GJ15" s="1"/>
  <c r="GH15"/>
  <c r="GI13"/>
  <c r="GJ13" s="1"/>
  <c r="GH13"/>
  <c r="GI12"/>
  <c r="GJ12" s="1"/>
  <c r="GH12"/>
  <c r="GI10"/>
  <c r="GJ10" s="1"/>
  <c r="AC186" i="69" s="1"/>
  <c r="GH10" i="58"/>
  <c r="GI8"/>
  <c r="GJ8" s="1"/>
  <c r="GH8"/>
  <c r="GI6"/>
  <c r="GJ6" s="1"/>
  <c r="GK6" s="1"/>
  <c r="GH6"/>
  <c r="JS23"/>
  <c r="JT23" s="1"/>
  <c r="JR23"/>
  <c r="JS21"/>
  <c r="JT21" s="1"/>
  <c r="AK198" i="69" s="1"/>
  <c r="JR21" i="58"/>
  <c r="JS19"/>
  <c r="JT19" s="1"/>
  <c r="JR19"/>
  <c r="JS17"/>
  <c r="JT17" s="1"/>
  <c r="JR17"/>
  <c r="JS15"/>
  <c r="JT15" s="1"/>
  <c r="JR15"/>
  <c r="JS13"/>
  <c r="JT13" s="1"/>
  <c r="AK189" i="69" s="1"/>
  <c r="JR13" i="58"/>
  <c r="JS12"/>
  <c r="JT12" s="1"/>
  <c r="JR12"/>
  <c r="JS10"/>
  <c r="JT10" s="1"/>
  <c r="JR10"/>
  <c r="JS8"/>
  <c r="JT8" s="1"/>
  <c r="JR8"/>
  <c r="JS6"/>
  <c r="JT6" s="1"/>
  <c r="AK182" i="69" s="1"/>
  <c r="JR6" i="58"/>
  <c r="IA24"/>
  <c r="IB24" s="1"/>
  <c r="HZ24"/>
  <c r="IA22"/>
  <c r="IB22" s="1"/>
  <c r="HZ22"/>
  <c r="IA20"/>
  <c r="IB20" s="1"/>
  <c r="HZ20"/>
  <c r="IA18"/>
  <c r="IB18" s="1"/>
  <c r="AG194" i="69" s="1"/>
  <c r="HZ18" i="58"/>
  <c r="IA16"/>
  <c r="IB16" s="1"/>
  <c r="HZ16"/>
  <c r="IA14"/>
  <c r="IB14" s="1"/>
  <c r="HZ14"/>
  <c r="IA11"/>
  <c r="IB11" s="1"/>
  <c r="HZ11"/>
  <c r="IA9"/>
  <c r="IB9" s="1"/>
  <c r="AG185" i="69" s="1"/>
  <c r="HZ9" i="58"/>
  <c r="IA7"/>
  <c r="IB7" s="1"/>
  <c r="HZ7"/>
  <c r="JH23"/>
  <c r="JI23" s="1"/>
  <c r="AJ200" i="69" s="1"/>
  <c r="JG23" i="58"/>
  <c r="JH19"/>
  <c r="JI19" s="1"/>
  <c r="JG19"/>
  <c r="IW6"/>
  <c r="IX6" s="1"/>
  <c r="AI182" i="69" s="1"/>
  <c r="IV6" i="58"/>
  <c r="GT24"/>
  <c r="GU24" s="1"/>
  <c r="GS24"/>
  <c r="GT9"/>
  <c r="GU9" s="1"/>
  <c r="GS9"/>
  <c r="IL18"/>
  <c r="IM18" s="1"/>
  <c r="IK18"/>
  <c r="IL16"/>
  <c r="IM16" s="1"/>
  <c r="IK16"/>
  <c r="IL14"/>
  <c r="IM14" s="1"/>
  <c r="IK14"/>
  <c r="IL7"/>
  <c r="IM7" s="1"/>
  <c r="IK7"/>
  <c r="GI24"/>
  <c r="GJ24" s="1"/>
  <c r="GH24"/>
  <c r="GI22"/>
  <c r="GJ22" s="1"/>
  <c r="AC199" i="69" s="1"/>
  <c r="GH22" i="58"/>
  <c r="GI20"/>
  <c r="GJ20" s="1"/>
  <c r="GH20"/>
  <c r="GI18"/>
  <c r="GJ18" s="1"/>
  <c r="AC194" i="69" s="1"/>
  <c r="GH18" i="58"/>
  <c r="GI16"/>
  <c r="GJ16" s="1"/>
  <c r="GH16"/>
  <c r="GI14"/>
  <c r="GJ14" s="1"/>
  <c r="AC190" i="69" s="1"/>
  <c r="GH14" i="58"/>
  <c r="GI11"/>
  <c r="GJ11" s="1"/>
  <c r="GH11"/>
  <c r="GI9"/>
  <c r="GJ9" s="1"/>
  <c r="AC185" i="69" s="1"/>
  <c r="GH9" i="58"/>
  <c r="GI7"/>
  <c r="GJ7" s="1"/>
  <c r="GH7"/>
  <c r="JS24"/>
  <c r="JT24" s="1"/>
  <c r="JR24"/>
  <c r="JS22"/>
  <c r="JT22" s="1"/>
  <c r="JR22"/>
  <c r="JS20"/>
  <c r="JT20" s="1"/>
  <c r="JR20"/>
  <c r="JS18"/>
  <c r="JT18" s="1"/>
  <c r="JR18"/>
  <c r="JS16"/>
  <c r="JT16" s="1"/>
  <c r="AK192" i="69" s="1"/>
  <c r="JR16" i="58"/>
  <c r="JS14"/>
  <c r="JT14" s="1"/>
  <c r="JR14"/>
  <c r="JS11"/>
  <c r="JT11" s="1"/>
  <c r="AK187" i="69" s="1"/>
  <c r="JR11" i="58"/>
  <c r="JS9"/>
  <c r="JT9" s="1"/>
  <c r="JR9"/>
  <c r="JS7"/>
  <c r="JT7" s="1"/>
  <c r="AK183" i="69" s="1"/>
  <c r="JR7" i="58"/>
  <c r="IA23"/>
  <c r="IB23" s="1"/>
  <c r="HZ23"/>
  <c r="IA21"/>
  <c r="IB21" s="1"/>
  <c r="IC21" s="1"/>
  <c r="HZ21"/>
  <c r="IA19"/>
  <c r="IB19" s="1"/>
  <c r="HZ19"/>
  <c r="IA17"/>
  <c r="IB17" s="1"/>
  <c r="AG193" i="69" s="1"/>
  <c r="HZ17" i="58"/>
  <c r="IA15"/>
  <c r="IB15" s="1"/>
  <c r="HZ15"/>
  <c r="IA13"/>
  <c r="IB13" s="1"/>
  <c r="AG189" i="69" s="1"/>
  <c r="HZ13" i="58"/>
  <c r="IA12"/>
  <c r="IB12" s="1"/>
  <c r="HZ12"/>
  <c r="IA10"/>
  <c r="IB10" s="1"/>
  <c r="IC10" s="1"/>
  <c r="HZ10"/>
  <c r="IA8"/>
  <c r="IB8" s="1"/>
  <c r="HZ8"/>
  <c r="IA6"/>
  <c r="IB6" s="1"/>
  <c r="IC6" s="1"/>
  <c r="HZ6"/>
  <c r="GI26" i="57"/>
  <c r="GJ26" s="1"/>
  <c r="GH26"/>
  <c r="GI22"/>
  <c r="GJ22" s="1"/>
  <c r="GH22"/>
  <c r="GT27"/>
  <c r="GU27" s="1"/>
  <c r="GS27"/>
  <c r="GT26"/>
  <c r="GU26" s="1"/>
  <c r="GS26"/>
  <c r="GT24"/>
  <c r="GU24" s="1"/>
  <c r="GS24"/>
  <c r="GT22"/>
  <c r="GU22" s="1"/>
  <c r="GS22"/>
  <c r="GT20"/>
  <c r="GU20" s="1"/>
  <c r="GS20"/>
  <c r="GT17"/>
  <c r="GU17" s="1"/>
  <c r="GS17"/>
  <c r="GT16"/>
  <c r="GU16" s="1"/>
  <c r="GS16"/>
  <c r="GT14"/>
  <c r="GU14" s="1"/>
  <c r="GS14"/>
  <c r="GT12"/>
  <c r="GU12" s="1"/>
  <c r="GS12"/>
  <c r="GT10"/>
  <c r="GU10" s="1"/>
  <c r="GS10"/>
  <c r="GT8"/>
  <c r="GU8" s="1"/>
  <c r="GS8"/>
  <c r="IL25"/>
  <c r="IM25" s="1"/>
  <c r="IK25"/>
  <c r="IL23"/>
  <c r="IM23" s="1"/>
  <c r="IK23"/>
  <c r="IL21"/>
  <c r="IM21" s="1"/>
  <c r="IK21"/>
  <c r="IL19"/>
  <c r="IM19" s="1"/>
  <c r="IK19"/>
  <c r="IL18"/>
  <c r="IM18" s="1"/>
  <c r="IK18"/>
  <c r="IL15"/>
  <c r="IM15" s="1"/>
  <c r="IK15"/>
  <c r="IL13"/>
  <c r="IM13" s="1"/>
  <c r="IK13"/>
  <c r="IL11"/>
  <c r="IM11" s="1"/>
  <c r="IK11"/>
  <c r="IL9"/>
  <c r="IM9" s="1"/>
  <c r="IK9"/>
  <c r="IL7"/>
  <c r="IM7" s="1"/>
  <c r="IK7"/>
  <c r="IL29"/>
  <c r="IM29" s="1"/>
  <c r="IK29"/>
  <c r="IW30"/>
  <c r="IX30" s="1"/>
  <c r="IV30"/>
  <c r="IW28"/>
  <c r="IX28" s="1"/>
  <c r="IV28"/>
  <c r="IA29"/>
  <c r="IB29" s="1"/>
  <c r="HZ29"/>
  <c r="JS28"/>
  <c r="JT28" s="1"/>
  <c r="JR28"/>
  <c r="GI28"/>
  <c r="GJ28" s="1"/>
  <c r="GH28"/>
  <c r="GI29"/>
  <c r="GJ29" s="1"/>
  <c r="GH29"/>
  <c r="GI25"/>
  <c r="GJ25" s="1"/>
  <c r="GH25"/>
  <c r="GI23"/>
  <c r="GJ23" s="1"/>
  <c r="GH23"/>
  <c r="GI21"/>
  <c r="GJ21" s="1"/>
  <c r="GH21"/>
  <c r="GI19"/>
  <c r="GJ19" s="1"/>
  <c r="GH19"/>
  <c r="GI18"/>
  <c r="GJ18" s="1"/>
  <c r="GH18"/>
  <c r="GI15"/>
  <c r="GJ15" s="1"/>
  <c r="GH15"/>
  <c r="GI9"/>
  <c r="GJ9" s="1"/>
  <c r="GH9"/>
  <c r="GI7"/>
  <c r="GJ7" s="1"/>
  <c r="GH7"/>
  <c r="JS27"/>
  <c r="JT27" s="1"/>
  <c r="JR27"/>
  <c r="JS26"/>
  <c r="JT26" s="1"/>
  <c r="JR26"/>
  <c r="JS24"/>
  <c r="JT24" s="1"/>
  <c r="JR24"/>
  <c r="JS22"/>
  <c r="JT22" s="1"/>
  <c r="JR22"/>
  <c r="JS20"/>
  <c r="JT20" s="1"/>
  <c r="JR20"/>
  <c r="JS17"/>
  <c r="JT17" s="1"/>
  <c r="JR17"/>
  <c r="JS16"/>
  <c r="JT16" s="1"/>
  <c r="JR16"/>
  <c r="JS14"/>
  <c r="JT14" s="1"/>
  <c r="JR14"/>
  <c r="JS12"/>
  <c r="JT12" s="1"/>
  <c r="JR12"/>
  <c r="JS10"/>
  <c r="JT10" s="1"/>
  <c r="JR10"/>
  <c r="JS8"/>
  <c r="JT8" s="1"/>
  <c r="JR8"/>
  <c r="IW25"/>
  <c r="IX25" s="1"/>
  <c r="IV25"/>
  <c r="IW23"/>
  <c r="IX23" s="1"/>
  <c r="IV23"/>
  <c r="IW21"/>
  <c r="IX21" s="1"/>
  <c r="IV21"/>
  <c r="IW19"/>
  <c r="IX19" s="1"/>
  <c r="IV19"/>
  <c r="IW18"/>
  <c r="IX18" s="1"/>
  <c r="IV18"/>
  <c r="IW15"/>
  <c r="IX15" s="1"/>
  <c r="IV15"/>
  <c r="IW13"/>
  <c r="IX13" s="1"/>
  <c r="IV13"/>
  <c r="IW11"/>
  <c r="IX11" s="1"/>
  <c r="IV11"/>
  <c r="IW9"/>
  <c r="IX9" s="1"/>
  <c r="IV9"/>
  <c r="IW7"/>
  <c r="IX7" s="1"/>
  <c r="IV7"/>
  <c r="IA25"/>
  <c r="IB25" s="1"/>
  <c r="HZ25"/>
  <c r="IA23"/>
  <c r="IB23" s="1"/>
  <c r="HZ23"/>
  <c r="IA21"/>
  <c r="IB21" s="1"/>
  <c r="HZ21"/>
  <c r="IA19"/>
  <c r="IB19" s="1"/>
  <c r="HZ19"/>
  <c r="IA18"/>
  <c r="IB18" s="1"/>
  <c r="HZ18"/>
  <c r="IA15"/>
  <c r="IB15" s="1"/>
  <c r="HZ15"/>
  <c r="IA13"/>
  <c r="IB13" s="1"/>
  <c r="HZ13"/>
  <c r="IA11"/>
  <c r="IB11" s="1"/>
  <c r="HZ11"/>
  <c r="IA9"/>
  <c r="IB9" s="1"/>
  <c r="HZ9"/>
  <c r="IA7"/>
  <c r="IB7" s="1"/>
  <c r="HZ7"/>
  <c r="GT29"/>
  <c r="GU29" s="1"/>
  <c r="GS29"/>
  <c r="JS29"/>
  <c r="JT29" s="1"/>
  <c r="JR29"/>
  <c r="GI13"/>
  <c r="GJ13" s="1"/>
  <c r="GH13"/>
  <c r="GI11"/>
  <c r="GJ11" s="1"/>
  <c r="GH11"/>
  <c r="GT25"/>
  <c r="GU25" s="1"/>
  <c r="GS25"/>
  <c r="GT23"/>
  <c r="GU23" s="1"/>
  <c r="GS23"/>
  <c r="GT21"/>
  <c r="GU21" s="1"/>
  <c r="GS21"/>
  <c r="GT19"/>
  <c r="GU19" s="1"/>
  <c r="GS19"/>
  <c r="GT18"/>
  <c r="GU18" s="1"/>
  <c r="GS18"/>
  <c r="GT15"/>
  <c r="GU15" s="1"/>
  <c r="GS15"/>
  <c r="GT13"/>
  <c r="GU13" s="1"/>
  <c r="GS13"/>
  <c r="GT11"/>
  <c r="GU11" s="1"/>
  <c r="GS11"/>
  <c r="GT9"/>
  <c r="GU9" s="1"/>
  <c r="GS9"/>
  <c r="GT7"/>
  <c r="GU7" s="1"/>
  <c r="GS7"/>
  <c r="IL27"/>
  <c r="IM27" s="1"/>
  <c r="IK27"/>
  <c r="IL26"/>
  <c r="IM26" s="1"/>
  <c r="IK26"/>
  <c r="IL24"/>
  <c r="IM24" s="1"/>
  <c r="IK24"/>
  <c r="IL22"/>
  <c r="IM22" s="1"/>
  <c r="IK22"/>
  <c r="IL20"/>
  <c r="IM20" s="1"/>
  <c r="IK20"/>
  <c r="IL17"/>
  <c r="IM17" s="1"/>
  <c r="IK17"/>
  <c r="IL16"/>
  <c r="IM16" s="1"/>
  <c r="IK16"/>
  <c r="IL14"/>
  <c r="IM14" s="1"/>
  <c r="IK14"/>
  <c r="IL12"/>
  <c r="IM12" s="1"/>
  <c r="IK12"/>
  <c r="IL10"/>
  <c r="IM10" s="1"/>
  <c r="IK10"/>
  <c r="IL8"/>
  <c r="IM8" s="1"/>
  <c r="IK8"/>
  <c r="IL30"/>
  <c r="IM30" s="1"/>
  <c r="IK30"/>
  <c r="IL28"/>
  <c r="IM28" s="1"/>
  <c r="IK28"/>
  <c r="IW29"/>
  <c r="IX29" s="1"/>
  <c r="IV29"/>
  <c r="IA30"/>
  <c r="IB30" s="1"/>
  <c r="HZ30"/>
  <c r="GI30"/>
  <c r="GJ30" s="1"/>
  <c r="GH30"/>
  <c r="GI27"/>
  <c r="GJ27" s="1"/>
  <c r="GH27"/>
  <c r="GI24"/>
  <c r="GJ24" s="1"/>
  <c r="GH24"/>
  <c r="GI20"/>
  <c r="GJ20" s="1"/>
  <c r="GH20"/>
  <c r="GI17"/>
  <c r="GJ17" s="1"/>
  <c r="GH17"/>
  <c r="GI16"/>
  <c r="GJ16" s="1"/>
  <c r="GH16"/>
  <c r="GI14"/>
  <c r="GJ14" s="1"/>
  <c r="GH14"/>
  <c r="GI12"/>
  <c r="GJ12" s="1"/>
  <c r="GH12"/>
  <c r="GI10"/>
  <c r="GJ10" s="1"/>
  <c r="GH10"/>
  <c r="GI8"/>
  <c r="GJ8" s="1"/>
  <c r="GH8"/>
  <c r="JS25"/>
  <c r="JT25" s="1"/>
  <c r="JR25"/>
  <c r="JS23"/>
  <c r="JT23" s="1"/>
  <c r="JR23"/>
  <c r="JS21"/>
  <c r="JT21" s="1"/>
  <c r="JR21"/>
  <c r="JS19"/>
  <c r="JT19" s="1"/>
  <c r="JR19"/>
  <c r="JS18"/>
  <c r="JT18" s="1"/>
  <c r="JR18"/>
  <c r="JS15"/>
  <c r="JT15" s="1"/>
  <c r="JR15"/>
  <c r="JS13"/>
  <c r="JT13" s="1"/>
  <c r="JR13"/>
  <c r="JS11"/>
  <c r="JT11" s="1"/>
  <c r="JR11"/>
  <c r="JS9"/>
  <c r="JT9" s="1"/>
  <c r="JR9"/>
  <c r="JS7"/>
  <c r="JT7" s="1"/>
  <c r="JR7"/>
  <c r="IW27"/>
  <c r="IX27" s="1"/>
  <c r="IV27"/>
  <c r="IW26"/>
  <c r="IX26" s="1"/>
  <c r="IV26"/>
  <c r="IW24"/>
  <c r="IX24" s="1"/>
  <c r="IV24"/>
  <c r="IW22"/>
  <c r="IX22" s="1"/>
  <c r="IV22"/>
  <c r="IW20"/>
  <c r="IX20" s="1"/>
  <c r="IV20"/>
  <c r="IW17"/>
  <c r="IX17" s="1"/>
  <c r="IV17"/>
  <c r="IW16"/>
  <c r="IX16" s="1"/>
  <c r="IV16"/>
  <c r="IW14"/>
  <c r="IX14" s="1"/>
  <c r="IV14"/>
  <c r="IW12"/>
  <c r="IX12" s="1"/>
  <c r="IV12"/>
  <c r="IW10"/>
  <c r="IX10" s="1"/>
  <c r="IV10"/>
  <c r="IW8"/>
  <c r="IX8" s="1"/>
  <c r="IV8"/>
  <c r="IA27"/>
  <c r="IB27" s="1"/>
  <c r="HZ27"/>
  <c r="IA26"/>
  <c r="IB26" s="1"/>
  <c r="HZ26"/>
  <c r="IA24"/>
  <c r="IB24" s="1"/>
  <c r="HZ24"/>
  <c r="IA22"/>
  <c r="IB22" s="1"/>
  <c r="HZ22"/>
  <c r="IA20"/>
  <c r="IB20" s="1"/>
  <c r="HZ20"/>
  <c r="IA17"/>
  <c r="IB17" s="1"/>
  <c r="HZ17"/>
  <c r="IA16"/>
  <c r="IB16" s="1"/>
  <c r="HZ16"/>
  <c r="IA14"/>
  <c r="IB14" s="1"/>
  <c r="HZ14"/>
  <c r="IA12"/>
  <c r="IB12" s="1"/>
  <c r="HZ12"/>
  <c r="IA10"/>
  <c r="IB10" s="1"/>
  <c r="HZ10"/>
  <c r="IA8"/>
  <c r="IB8" s="1"/>
  <c r="HZ8"/>
  <c r="GT30"/>
  <c r="GU30" s="1"/>
  <c r="GS30"/>
  <c r="GT28"/>
  <c r="GU28" s="1"/>
  <c r="GS28"/>
  <c r="JH33" i="56"/>
  <c r="JI33" s="1"/>
  <c r="JG33"/>
  <c r="JH32"/>
  <c r="JI32" s="1"/>
  <c r="JG32"/>
  <c r="JH30"/>
  <c r="JI30" s="1"/>
  <c r="JG30"/>
  <c r="JH28"/>
  <c r="JI28" s="1"/>
  <c r="JG28"/>
  <c r="JH26"/>
  <c r="JI26" s="1"/>
  <c r="JG26"/>
  <c r="JH23"/>
  <c r="JI23" s="1"/>
  <c r="JG23"/>
  <c r="JH22"/>
  <c r="JI22" s="1"/>
  <c r="JG22"/>
  <c r="JH20"/>
  <c r="JI20" s="1"/>
  <c r="JG20"/>
  <c r="JH18"/>
  <c r="JI18" s="1"/>
  <c r="JG18"/>
  <c r="JH16"/>
  <c r="JI16" s="1"/>
  <c r="JG16"/>
  <c r="JH13"/>
  <c r="JI13" s="1"/>
  <c r="JG13"/>
  <c r="JH11"/>
  <c r="JI11" s="1"/>
  <c r="JG11"/>
  <c r="JH9"/>
  <c r="JI9" s="1"/>
  <c r="JG9"/>
  <c r="JH7"/>
  <c r="JI7" s="1"/>
  <c r="JG7"/>
  <c r="IL34"/>
  <c r="IM34" s="1"/>
  <c r="IK34"/>
  <c r="IL31"/>
  <c r="IM31" s="1"/>
  <c r="IK31"/>
  <c r="IL29"/>
  <c r="IM29" s="1"/>
  <c r="IK29"/>
  <c r="IL27"/>
  <c r="IM27" s="1"/>
  <c r="IK27"/>
  <c r="IL25"/>
  <c r="IM25" s="1"/>
  <c r="IK25"/>
  <c r="IL24"/>
  <c r="IM24" s="1"/>
  <c r="IK24"/>
  <c r="IL21"/>
  <c r="IM21" s="1"/>
  <c r="IK21"/>
  <c r="IL19"/>
  <c r="IM19" s="1"/>
  <c r="IK19"/>
  <c r="IL17"/>
  <c r="IM17" s="1"/>
  <c r="IK17"/>
  <c r="IL15"/>
  <c r="IM15" s="1"/>
  <c r="IK15"/>
  <c r="IL14"/>
  <c r="IM14" s="1"/>
  <c r="IK14"/>
  <c r="IL12"/>
  <c r="IM12" s="1"/>
  <c r="IK12"/>
  <c r="IL10"/>
  <c r="IM10" s="1"/>
  <c r="IK10"/>
  <c r="IL8"/>
  <c r="IM8" s="1"/>
  <c r="IK8"/>
  <c r="IW34"/>
  <c r="IX34" s="1"/>
  <c r="IV34"/>
  <c r="IW31"/>
  <c r="IX31" s="1"/>
  <c r="IV31"/>
  <c r="IW29"/>
  <c r="IX29" s="1"/>
  <c r="IV29"/>
  <c r="IW27"/>
  <c r="IX27" s="1"/>
  <c r="IV27"/>
  <c r="IW25"/>
  <c r="IX25" s="1"/>
  <c r="IV25"/>
  <c r="IW24"/>
  <c r="IX24" s="1"/>
  <c r="IV24"/>
  <c r="IW21"/>
  <c r="IX21" s="1"/>
  <c r="IV21"/>
  <c r="IW19"/>
  <c r="IX19" s="1"/>
  <c r="IV19"/>
  <c r="IW17"/>
  <c r="IX17" s="1"/>
  <c r="IV17"/>
  <c r="IW15"/>
  <c r="IX15" s="1"/>
  <c r="IV15"/>
  <c r="IW14"/>
  <c r="IX14" s="1"/>
  <c r="IV14"/>
  <c r="IW12"/>
  <c r="IX12" s="1"/>
  <c r="IV12"/>
  <c r="IW10"/>
  <c r="IX10" s="1"/>
  <c r="IV10"/>
  <c r="IW8"/>
  <c r="IX8" s="1"/>
  <c r="IV8"/>
  <c r="GI34"/>
  <c r="GJ34" s="1"/>
  <c r="GH34"/>
  <c r="GI31"/>
  <c r="GJ31" s="1"/>
  <c r="GH31"/>
  <c r="GI29"/>
  <c r="GJ29" s="1"/>
  <c r="GH29"/>
  <c r="GI27"/>
  <c r="GJ27" s="1"/>
  <c r="GH27"/>
  <c r="GI25"/>
  <c r="GJ25" s="1"/>
  <c r="GH25"/>
  <c r="GI24"/>
  <c r="GJ24" s="1"/>
  <c r="GH24"/>
  <c r="GI21"/>
  <c r="GJ21" s="1"/>
  <c r="GH21"/>
  <c r="GI19"/>
  <c r="GJ19" s="1"/>
  <c r="GH19"/>
  <c r="GI17"/>
  <c r="GJ17" s="1"/>
  <c r="GH17"/>
  <c r="GI15"/>
  <c r="GJ15" s="1"/>
  <c r="GH15"/>
  <c r="GI14"/>
  <c r="GJ14" s="1"/>
  <c r="GH14"/>
  <c r="GI12"/>
  <c r="GJ12" s="1"/>
  <c r="GH12"/>
  <c r="GI10"/>
  <c r="GJ10" s="1"/>
  <c r="GH10"/>
  <c r="GI8"/>
  <c r="GJ8" s="1"/>
  <c r="GH8"/>
  <c r="JS33"/>
  <c r="JT33" s="1"/>
  <c r="JR33"/>
  <c r="JS32"/>
  <c r="JT32" s="1"/>
  <c r="JR32"/>
  <c r="JS30"/>
  <c r="JT30" s="1"/>
  <c r="JR30"/>
  <c r="JS28"/>
  <c r="JT28" s="1"/>
  <c r="JR28"/>
  <c r="JS26"/>
  <c r="JT26" s="1"/>
  <c r="JR26"/>
  <c r="JS23"/>
  <c r="JT23" s="1"/>
  <c r="JR23"/>
  <c r="JS22"/>
  <c r="JT22" s="1"/>
  <c r="JR22"/>
  <c r="JS20"/>
  <c r="JT20" s="1"/>
  <c r="JR20"/>
  <c r="JS18"/>
  <c r="JT18" s="1"/>
  <c r="JR18"/>
  <c r="JS16"/>
  <c r="JT16" s="1"/>
  <c r="JR16"/>
  <c r="JS13"/>
  <c r="JT13" s="1"/>
  <c r="JR13"/>
  <c r="JS11"/>
  <c r="JT11" s="1"/>
  <c r="JR11"/>
  <c r="JS9"/>
  <c r="JT9" s="1"/>
  <c r="JR9"/>
  <c r="JS7"/>
  <c r="JT7" s="1"/>
  <c r="JR7"/>
  <c r="JH34"/>
  <c r="JI34" s="1"/>
  <c r="JG34"/>
  <c r="JH31"/>
  <c r="JI31" s="1"/>
  <c r="JG31"/>
  <c r="JH29"/>
  <c r="JI29" s="1"/>
  <c r="JG29"/>
  <c r="JH27"/>
  <c r="JI27" s="1"/>
  <c r="JG27"/>
  <c r="JH25"/>
  <c r="JI25" s="1"/>
  <c r="JG25"/>
  <c r="JH24"/>
  <c r="JI24" s="1"/>
  <c r="JG24"/>
  <c r="JH21"/>
  <c r="JI21" s="1"/>
  <c r="JG21"/>
  <c r="JH19"/>
  <c r="JI19" s="1"/>
  <c r="JG19"/>
  <c r="JH17"/>
  <c r="JI17" s="1"/>
  <c r="JG17"/>
  <c r="JH15"/>
  <c r="JI15" s="1"/>
  <c r="JG15"/>
  <c r="JH14"/>
  <c r="JI14" s="1"/>
  <c r="JG14"/>
  <c r="JH12"/>
  <c r="JI12" s="1"/>
  <c r="JG12"/>
  <c r="JH10"/>
  <c r="JI10" s="1"/>
  <c r="JG10"/>
  <c r="JH8"/>
  <c r="JI8" s="1"/>
  <c r="JG8"/>
  <c r="IL33"/>
  <c r="IM33" s="1"/>
  <c r="IK33"/>
  <c r="IL32"/>
  <c r="IM32" s="1"/>
  <c r="IK32"/>
  <c r="IL30"/>
  <c r="IM30" s="1"/>
  <c r="IK30"/>
  <c r="IL28"/>
  <c r="IM28" s="1"/>
  <c r="IK28"/>
  <c r="IL26"/>
  <c r="IM26" s="1"/>
  <c r="IK26"/>
  <c r="IL23"/>
  <c r="IM23" s="1"/>
  <c r="IK23"/>
  <c r="IL22"/>
  <c r="IM22" s="1"/>
  <c r="IK22"/>
  <c r="IL20"/>
  <c r="IM20" s="1"/>
  <c r="IK20"/>
  <c r="IL18"/>
  <c r="IM18" s="1"/>
  <c r="IK18"/>
  <c r="IL16"/>
  <c r="IM16" s="1"/>
  <c r="IK16"/>
  <c r="IL13"/>
  <c r="IM13" s="1"/>
  <c r="IK13"/>
  <c r="IL11"/>
  <c r="IM11" s="1"/>
  <c r="IK11"/>
  <c r="IL9"/>
  <c r="IM9" s="1"/>
  <c r="IK9"/>
  <c r="IL7"/>
  <c r="IM7" s="1"/>
  <c r="IK7"/>
  <c r="IW33"/>
  <c r="IX33" s="1"/>
  <c r="IV33"/>
  <c r="IW32"/>
  <c r="IX32" s="1"/>
  <c r="IV32"/>
  <c r="IW30"/>
  <c r="IX30" s="1"/>
  <c r="IV30"/>
  <c r="IW28"/>
  <c r="IX28" s="1"/>
  <c r="IV28"/>
  <c r="IW26"/>
  <c r="IX26" s="1"/>
  <c r="IV26"/>
  <c r="IW23"/>
  <c r="IX23" s="1"/>
  <c r="IV23"/>
  <c r="IW22"/>
  <c r="IX22" s="1"/>
  <c r="IV22"/>
  <c r="IW20"/>
  <c r="IX20" s="1"/>
  <c r="IV20"/>
  <c r="IW18"/>
  <c r="IX18" s="1"/>
  <c r="IV18"/>
  <c r="IW16"/>
  <c r="IX16" s="1"/>
  <c r="IV16"/>
  <c r="IW13"/>
  <c r="IX13" s="1"/>
  <c r="IV13"/>
  <c r="IW11"/>
  <c r="IX11" s="1"/>
  <c r="IV11"/>
  <c r="IW9"/>
  <c r="IX9" s="1"/>
  <c r="IV9"/>
  <c r="IW7"/>
  <c r="IX7" s="1"/>
  <c r="IV7"/>
  <c r="GI33"/>
  <c r="GJ33" s="1"/>
  <c r="GH33"/>
  <c r="GI32"/>
  <c r="GJ32" s="1"/>
  <c r="GH32"/>
  <c r="GI30"/>
  <c r="GJ30" s="1"/>
  <c r="GH30"/>
  <c r="GI28"/>
  <c r="GJ28" s="1"/>
  <c r="GH28"/>
  <c r="GI26"/>
  <c r="GJ26" s="1"/>
  <c r="GH26"/>
  <c r="GI23"/>
  <c r="GJ23" s="1"/>
  <c r="GH23"/>
  <c r="GI22"/>
  <c r="GJ22" s="1"/>
  <c r="GH22"/>
  <c r="GI20"/>
  <c r="GJ20" s="1"/>
  <c r="GH20"/>
  <c r="GI18"/>
  <c r="GJ18" s="1"/>
  <c r="GH18"/>
  <c r="GI16"/>
  <c r="GJ16" s="1"/>
  <c r="GH16"/>
  <c r="GI13"/>
  <c r="GJ13" s="1"/>
  <c r="GH13"/>
  <c r="GI11"/>
  <c r="GJ11" s="1"/>
  <c r="GH11"/>
  <c r="GI9"/>
  <c r="GJ9" s="1"/>
  <c r="GH9"/>
  <c r="GI7"/>
  <c r="GJ7" s="1"/>
  <c r="GH7"/>
  <c r="JS34"/>
  <c r="JT34" s="1"/>
  <c r="JR34"/>
  <c r="JS31"/>
  <c r="JT31" s="1"/>
  <c r="JR31"/>
  <c r="JS29"/>
  <c r="JT29" s="1"/>
  <c r="JR29"/>
  <c r="JS27"/>
  <c r="JT27" s="1"/>
  <c r="JR27"/>
  <c r="JS25"/>
  <c r="JT25" s="1"/>
  <c r="JR25"/>
  <c r="JS24"/>
  <c r="JT24" s="1"/>
  <c r="JR24"/>
  <c r="JS21"/>
  <c r="JT21" s="1"/>
  <c r="JR21"/>
  <c r="JS19"/>
  <c r="JT19" s="1"/>
  <c r="JR19"/>
  <c r="JS17"/>
  <c r="JT17" s="1"/>
  <c r="JR17"/>
  <c r="JS15"/>
  <c r="JT15" s="1"/>
  <c r="JR15"/>
  <c r="JS14"/>
  <c r="JT14" s="1"/>
  <c r="JR14"/>
  <c r="JS12"/>
  <c r="JT12" s="1"/>
  <c r="JR12"/>
  <c r="JS10"/>
  <c r="JT10" s="1"/>
  <c r="JR10"/>
  <c r="JS8"/>
  <c r="JT8" s="1"/>
  <c r="JR8"/>
  <c r="JS30" i="55"/>
  <c r="JT30" s="1"/>
  <c r="JR30"/>
  <c r="JS25"/>
  <c r="JT25" s="1"/>
  <c r="JR25"/>
  <c r="JS31"/>
  <c r="JT31" s="1"/>
  <c r="JR31"/>
  <c r="JS29"/>
  <c r="JT29" s="1"/>
  <c r="JR29"/>
  <c r="JS27"/>
  <c r="JT27" s="1"/>
  <c r="JR27"/>
  <c r="JS26"/>
  <c r="JT26" s="1"/>
  <c r="JR26"/>
  <c r="JS24"/>
  <c r="JT24" s="1"/>
  <c r="JR24"/>
  <c r="JS22"/>
  <c r="JT22" s="1"/>
  <c r="JR22"/>
  <c r="JS20"/>
  <c r="JT20" s="1"/>
  <c r="JR20"/>
  <c r="JS18"/>
  <c r="JT18" s="1"/>
  <c r="JR18"/>
  <c r="JS16"/>
  <c r="JT16" s="1"/>
  <c r="JR16"/>
  <c r="JS15"/>
  <c r="JT15" s="1"/>
  <c r="JR15"/>
  <c r="JS13"/>
  <c r="JT13" s="1"/>
  <c r="JR13"/>
  <c r="JS11"/>
  <c r="JT11" s="1"/>
  <c r="JR11"/>
  <c r="JS10"/>
  <c r="JT10" s="1"/>
  <c r="JR10"/>
  <c r="JS8"/>
  <c r="JT8" s="1"/>
  <c r="JR8"/>
  <c r="JS6"/>
  <c r="JT6" s="1"/>
  <c r="JR6"/>
  <c r="BZ31"/>
  <c r="BV31"/>
  <c r="BK31"/>
  <c r="P108" i="69"/>
  <c r="JS28" i="55"/>
  <c r="JT28" s="1"/>
  <c r="JR28"/>
  <c r="JS12"/>
  <c r="JT12" s="1"/>
  <c r="JR12"/>
  <c r="JS9"/>
  <c r="JT9" s="1"/>
  <c r="JR9"/>
  <c r="JH30"/>
  <c r="JI30" s="1"/>
  <c r="JG30"/>
  <c r="JH28"/>
  <c r="JI28" s="1"/>
  <c r="JG28"/>
  <c r="JH25"/>
  <c r="JI25" s="1"/>
  <c r="JG25"/>
  <c r="JH23"/>
  <c r="JI23" s="1"/>
  <c r="JG23"/>
  <c r="JH21"/>
  <c r="JI21" s="1"/>
  <c r="JG21"/>
  <c r="JH19"/>
  <c r="JI19" s="1"/>
  <c r="JG19"/>
  <c r="JH17"/>
  <c r="JI17" s="1"/>
  <c r="JG17"/>
  <c r="JH14"/>
  <c r="JI14" s="1"/>
  <c r="JG14"/>
  <c r="JH12"/>
  <c r="JI12" s="1"/>
  <c r="JG12"/>
  <c r="JH9"/>
  <c r="JI9" s="1"/>
  <c r="JG9"/>
  <c r="JH7"/>
  <c r="JI7" s="1"/>
  <c r="JG7"/>
  <c r="IL31"/>
  <c r="IM31" s="1"/>
  <c r="IK31"/>
  <c r="IL29"/>
  <c r="IM29" s="1"/>
  <c r="IK29"/>
  <c r="IL27"/>
  <c r="IM27" s="1"/>
  <c r="IK27"/>
  <c r="IL26"/>
  <c r="IM26" s="1"/>
  <c r="IK26"/>
  <c r="IL24"/>
  <c r="IM24" s="1"/>
  <c r="IK24"/>
  <c r="IL22"/>
  <c r="IM22" s="1"/>
  <c r="IK22"/>
  <c r="IL20"/>
  <c r="IM20" s="1"/>
  <c r="IK20"/>
  <c r="IL18"/>
  <c r="IM18" s="1"/>
  <c r="IK18"/>
  <c r="IL16"/>
  <c r="IM16" s="1"/>
  <c r="IK16"/>
  <c r="IL15"/>
  <c r="IM15" s="1"/>
  <c r="IK15"/>
  <c r="IL13"/>
  <c r="IM13" s="1"/>
  <c r="IK13"/>
  <c r="IL11"/>
  <c r="IM11" s="1"/>
  <c r="IK11"/>
  <c r="IL10"/>
  <c r="IM10" s="1"/>
  <c r="IK10"/>
  <c r="IL8"/>
  <c r="IM8" s="1"/>
  <c r="IK8"/>
  <c r="IL6"/>
  <c r="IM6" s="1"/>
  <c r="IK6"/>
  <c r="IW31"/>
  <c r="IX31" s="1"/>
  <c r="IV31"/>
  <c r="IW29"/>
  <c r="IX29" s="1"/>
  <c r="IV29"/>
  <c r="IW27"/>
  <c r="IX27" s="1"/>
  <c r="IV27"/>
  <c r="IW26"/>
  <c r="IX26" s="1"/>
  <c r="IV26"/>
  <c r="IW24"/>
  <c r="IX24" s="1"/>
  <c r="IV24"/>
  <c r="IW22"/>
  <c r="IX22" s="1"/>
  <c r="IV22"/>
  <c r="IW20"/>
  <c r="IX20" s="1"/>
  <c r="IV20"/>
  <c r="IW18"/>
  <c r="IX18" s="1"/>
  <c r="IV18"/>
  <c r="IW16"/>
  <c r="IX16" s="1"/>
  <c r="IV16"/>
  <c r="IW15"/>
  <c r="IX15" s="1"/>
  <c r="IV15"/>
  <c r="IW13"/>
  <c r="IX13" s="1"/>
  <c r="IV13"/>
  <c r="IW11"/>
  <c r="IX11" s="1"/>
  <c r="IV11"/>
  <c r="IW10"/>
  <c r="IX10" s="1"/>
  <c r="IV10"/>
  <c r="IW8"/>
  <c r="IX8" s="1"/>
  <c r="IV8"/>
  <c r="IW6"/>
  <c r="IX6" s="1"/>
  <c r="IV6"/>
  <c r="GI29"/>
  <c r="GJ29" s="1"/>
  <c r="GH29"/>
  <c r="GI27"/>
  <c r="GJ27" s="1"/>
  <c r="GH27"/>
  <c r="GI24"/>
  <c r="GJ24" s="1"/>
  <c r="GH24"/>
  <c r="GI22"/>
  <c r="GJ22" s="1"/>
  <c r="GH22"/>
  <c r="GI20"/>
  <c r="GJ20" s="1"/>
  <c r="GH20"/>
  <c r="GI18"/>
  <c r="GJ18" s="1"/>
  <c r="GH18"/>
  <c r="GI16"/>
  <c r="GJ16" s="1"/>
  <c r="GH16"/>
  <c r="GI15"/>
  <c r="GJ15" s="1"/>
  <c r="GH15"/>
  <c r="GI13"/>
  <c r="GJ13" s="1"/>
  <c r="GH13"/>
  <c r="GI11"/>
  <c r="GJ11" s="1"/>
  <c r="GH11"/>
  <c r="GI10"/>
  <c r="GJ10" s="1"/>
  <c r="GH10"/>
  <c r="GI8"/>
  <c r="GJ8" s="1"/>
  <c r="GH8"/>
  <c r="GI6"/>
  <c r="GJ6" s="1"/>
  <c r="GH6"/>
  <c r="CD31"/>
  <c r="W108" i="69"/>
  <c r="FC31" i="55"/>
  <c r="DV31"/>
  <c r="JS23"/>
  <c r="JT23" s="1"/>
  <c r="JR23"/>
  <c r="JS21"/>
  <c r="JT21" s="1"/>
  <c r="JR21"/>
  <c r="JS19"/>
  <c r="JT19" s="1"/>
  <c r="JR19"/>
  <c r="JS17"/>
  <c r="JT17" s="1"/>
  <c r="JR17"/>
  <c r="JS14"/>
  <c r="JT14" s="1"/>
  <c r="JR14"/>
  <c r="JS7"/>
  <c r="JT7" s="1"/>
  <c r="JR7"/>
  <c r="JH31"/>
  <c r="JI31" s="1"/>
  <c r="JG31"/>
  <c r="JH29"/>
  <c r="JI29" s="1"/>
  <c r="JG29"/>
  <c r="JH27"/>
  <c r="JI27" s="1"/>
  <c r="JG27"/>
  <c r="JH26"/>
  <c r="JI26" s="1"/>
  <c r="JG26"/>
  <c r="JH24"/>
  <c r="JI24" s="1"/>
  <c r="JG24"/>
  <c r="JH22"/>
  <c r="JI22" s="1"/>
  <c r="JG22"/>
  <c r="JH20"/>
  <c r="JI20" s="1"/>
  <c r="JG20"/>
  <c r="JH18"/>
  <c r="JI18" s="1"/>
  <c r="JG18"/>
  <c r="JH16"/>
  <c r="JI16" s="1"/>
  <c r="JG16"/>
  <c r="JH15"/>
  <c r="JI15" s="1"/>
  <c r="JG15"/>
  <c r="JH13"/>
  <c r="JI13" s="1"/>
  <c r="JG13"/>
  <c r="JH11"/>
  <c r="JI11" s="1"/>
  <c r="JG11"/>
  <c r="JH10"/>
  <c r="JI10" s="1"/>
  <c r="JG10"/>
  <c r="JH8"/>
  <c r="JI8" s="1"/>
  <c r="JG8"/>
  <c r="JH6"/>
  <c r="JI6" s="1"/>
  <c r="JG6"/>
  <c r="IL30"/>
  <c r="IM30" s="1"/>
  <c r="IK30"/>
  <c r="IL28"/>
  <c r="IM28" s="1"/>
  <c r="IK28"/>
  <c r="IL25"/>
  <c r="IM25" s="1"/>
  <c r="IK25"/>
  <c r="IL23"/>
  <c r="IM23" s="1"/>
  <c r="IK23"/>
  <c r="IL21"/>
  <c r="IM21" s="1"/>
  <c r="IK21"/>
  <c r="IL19"/>
  <c r="IM19" s="1"/>
  <c r="IK19"/>
  <c r="IL17"/>
  <c r="IM17" s="1"/>
  <c r="IK17"/>
  <c r="IL14"/>
  <c r="IM14" s="1"/>
  <c r="IK14"/>
  <c r="IL12"/>
  <c r="IM12" s="1"/>
  <c r="IK12"/>
  <c r="IL9"/>
  <c r="IM9" s="1"/>
  <c r="IK9"/>
  <c r="IL7"/>
  <c r="IM7" s="1"/>
  <c r="IK7"/>
  <c r="IW30"/>
  <c r="IX30" s="1"/>
  <c r="IV30"/>
  <c r="IW28"/>
  <c r="IX28" s="1"/>
  <c r="IV28"/>
  <c r="IW25"/>
  <c r="IX25" s="1"/>
  <c r="IV25"/>
  <c r="IW23"/>
  <c r="IX23" s="1"/>
  <c r="IV23"/>
  <c r="IW21"/>
  <c r="IX21" s="1"/>
  <c r="IV21"/>
  <c r="IW19"/>
  <c r="IX19" s="1"/>
  <c r="IV19"/>
  <c r="IW17"/>
  <c r="IX17" s="1"/>
  <c r="IV17"/>
  <c r="IW14"/>
  <c r="IX14" s="1"/>
  <c r="IV14"/>
  <c r="IW12"/>
  <c r="IX12" s="1"/>
  <c r="IV12"/>
  <c r="IW9"/>
  <c r="IX9" s="1"/>
  <c r="IV9"/>
  <c r="IW7"/>
  <c r="IX7" s="1"/>
  <c r="IV7"/>
  <c r="GI30"/>
  <c r="GJ30" s="1"/>
  <c r="GH30"/>
  <c r="GI28"/>
  <c r="GJ28" s="1"/>
  <c r="GH28"/>
  <c r="GI25"/>
  <c r="GJ25" s="1"/>
  <c r="GH25"/>
  <c r="GI23"/>
  <c r="GJ23" s="1"/>
  <c r="GH23"/>
  <c r="GI21"/>
  <c r="GJ21" s="1"/>
  <c r="GH21"/>
  <c r="GI19"/>
  <c r="GJ19" s="1"/>
  <c r="GH19"/>
  <c r="GI17"/>
  <c r="GJ17" s="1"/>
  <c r="GH17"/>
  <c r="GI14"/>
  <c r="GJ14" s="1"/>
  <c r="GH14"/>
  <c r="GI12"/>
  <c r="GJ12" s="1"/>
  <c r="GH12"/>
  <c r="GI9"/>
  <c r="GJ9" s="1"/>
  <c r="GH9"/>
  <c r="GI7"/>
  <c r="GJ7" s="1"/>
  <c r="GH7"/>
  <c r="AD31"/>
  <c r="FV31"/>
  <c r="GI26"/>
  <c r="GJ26" s="1"/>
  <c r="GH26"/>
  <c r="GI31"/>
  <c r="GJ31" s="1"/>
  <c r="GH31"/>
  <c r="JS27" i="54"/>
  <c r="JT27" s="1"/>
  <c r="JR27"/>
  <c r="JS21"/>
  <c r="JT21" s="1"/>
  <c r="JR21"/>
  <c r="JS12"/>
  <c r="JT12" s="1"/>
  <c r="JR12"/>
  <c r="JS7"/>
  <c r="JT7" s="1"/>
  <c r="AK50" i="69" s="1"/>
  <c r="JR7" i="54"/>
  <c r="JH18"/>
  <c r="JI18" s="1"/>
  <c r="JG18"/>
  <c r="JS30"/>
  <c r="JT30" s="1"/>
  <c r="JR30"/>
  <c r="JS28"/>
  <c r="JT28" s="1"/>
  <c r="JR28"/>
  <c r="JS24"/>
  <c r="JT24" s="1"/>
  <c r="JR24"/>
  <c r="JS19"/>
  <c r="JT19" s="1"/>
  <c r="JR19"/>
  <c r="JS18"/>
  <c r="JT18" s="1"/>
  <c r="AK63" i="69" s="1"/>
  <c r="JR18" i="54"/>
  <c r="JS15"/>
  <c r="JT15" s="1"/>
  <c r="JR15"/>
  <c r="JS13"/>
  <c r="JT13" s="1"/>
  <c r="AK56" i="69" s="1"/>
  <c r="JR13" i="54"/>
  <c r="JS10"/>
  <c r="JT10" s="1"/>
  <c r="JR10"/>
  <c r="JH27"/>
  <c r="JI27" s="1"/>
  <c r="JG27"/>
  <c r="JH25"/>
  <c r="JI25" s="1"/>
  <c r="JG25"/>
  <c r="JH23"/>
  <c r="JI23" s="1"/>
  <c r="JG23"/>
  <c r="JH21"/>
  <c r="JI21" s="1"/>
  <c r="JG21"/>
  <c r="JH20"/>
  <c r="JI20" s="1"/>
  <c r="JG20"/>
  <c r="JH17"/>
  <c r="JI17" s="1"/>
  <c r="JG17"/>
  <c r="JH16"/>
  <c r="JI16" s="1"/>
  <c r="JG16"/>
  <c r="JH14"/>
  <c r="JI14" s="1"/>
  <c r="JG14"/>
  <c r="JH12"/>
  <c r="JI12" s="1"/>
  <c r="JG12"/>
  <c r="JH11"/>
  <c r="JI11" s="1"/>
  <c r="JG11"/>
  <c r="JH9"/>
  <c r="JI9" s="1"/>
  <c r="JG9"/>
  <c r="JH8"/>
  <c r="JI8" s="1"/>
  <c r="JG8"/>
  <c r="JH7"/>
  <c r="JI7" s="1"/>
  <c r="JG7"/>
  <c r="JS17"/>
  <c r="JT17" s="1"/>
  <c r="JR17"/>
  <c r="JS16"/>
  <c r="JT16" s="1"/>
  <c r="JU16" s="1"/>
  <c r="JR16"/>
  <c r="JS14"/>
  <c r="JT14" s="1"/>
  <c r="JR14"/>
  <c r="JS11"/>
  <c r="JT11" s="1"/>
  <c r="JR11"/>
  <c r="JS8"/>
  <c r="JT8" s="1"/>
  <c r="JR8"/>
  <c r="JH30"/>
  <c r="JI30" s="1"/>
  <c r="JG30"/>
  <c r="JH29"/>
  <c r="JI29" s="1"/>
  <c r="JG29"/>
  <c r="JH26"/>
  <c r="JI26" s="1"/>
  <c r="AJ71" i="69" s="1"/>
  <c r="JG26" i="54"/>
  <c r="JH24"/>
  <c r="JI24" s="1"/>
  <c r="JG24"/>
  <c r="JH22"/>
  <c r="JI22" s="1"/>
  <c r="JJ22" s="1"/>
  <c r="JG22"/>
  <c r="JH19"/>
  <c r="JI19" s="1"/>
  <c r="JG19"/>
  <c r="JH10"/>
  <c r="JI10" s="1"/>
  <c r="JG10"/>
  <c r="JS29"/>
  <c r="JT29" s="1"/>
  <c r="JR29"/>
  <c r="JS26"/>
  <c r="JT26" s="1"/>
  <c r="AK71" i="69" s="1"/>
  <c r="JR26" i="54"/>
  <c r="JS22"/>
  <c r="JT22" s="1"/>
  <c r="JR22"/>
  <c r="IL30"/>
  <c r="IM30" s="1"/>
  <c r="AH76" i="69" s="1"/>
  <c r="IK30" i="54"/>
  <c r="IL29"/>
  <c r="IM29" s="1"/>
  <c r="IK29"/>
  <c r="IL28"/>
  <c r="IM28" s="1"/>
  <c r="IN28" s="1"/>
  <c r="IK28"/>
  <c r="IL26"/>
  <c r="IM26" s="1"/>
  <c r="IK26"/>
  <c r="IL24"/>
  <c r="IM24" s="1"/>
  <c r="AH69" i="69" s="1"/>
  <c r="IK24" i="54"/>
  <c r="IL22"/>
  <c r="IM22" s="1"/>
  <c r="IK22"/>
  <c r="IL19"/>
  <c r="IM19" s="1"/>
  <c r="IN19" s="1"/>
  <c r="IK19"/>
  <c r="IL18"/>
  <c r="IM18" s="1"/>
  <c r="IK18"/>
  <c r="IL15"/>
  <c r="IM15" s="1"/>
  <c r="AH60" i="69" s="1"/>
  <c r="IK15" i="54"/>
  <c r="IL13"/>
  <c r="IM13" s="1"/>
  <c r="IK13"/>
  <c r="IL10"/>
  <c r="IM10" s="1"/>
  <c r="AH53" i="69" s="1"/>
  <c r="IK10" i="54"/>
  <c r="IW30"/>
  <c r="IX30" s="1"/>
  <c r="IV30"/>
  <c r="IW29"/>
  <c r="IX29" s="1"/>
  <c r="IV29"/>
  <c r="IW28"/>
  <c r="IX28" s="1"/>
  <c r="IV28"/>
  <c r="IW26"/>
  <c r="IX26" s="1"/>
  <c r="IV26"/>
  <c r="IW24"/>
  <c r="IX24" s="1"/>
  <c r="IV24"/>
  <c r="IW22"/>
  <c r="IX22" s="1"/>
  <c r="IV22"/>
  <c r="IW19"/>
  <c r="IX19" s="1"/>
  <c r="IV19"/>
  <c r="IW18"/>
  <c r="IX18" s="1"/>
  <c r="IV18"/>
  <c r="IW15"/>
  <c r="IX15" s="1"/>
  <c r="IV15"/>
  <c r="IW13"/>
  <c r="IX13" s="1"/>
  <c r="IV13"/>
  <c r="IW10"/>
  <c r="IX10" s="1"/>
  <c r="IV10"/>
  <c r="GI27"/>
  <c r="GJ27" s="1"/>
  <c r="GK27" s="1"/>
  <c r="GH27"/>
  <c r="GI25"/>
  <c r="GJ25" s="1"/>
  <c r="GH25"/>
  <c r="GI23"/>
  <c r="GJ23" s="1"/>
  <c r="AC68" i="69" s="1"/>
  <c r="GH23" i="54"/>
  <c r="GI21"/>
  <c r="GJ21" s="1"/>
  <c r="GH21"/>
  <c r="GI20"/>
  <c r="GJ20" s="1"/>
  <c r="GK20" s="1"/>
  <c r="GH20"/>
  <c r="GI17"/>
  <c r="GJ17" s="1"/>
  <c r="GH17"/>
  <c r="GI16"/>
  <c r="GJ16" s="1"/>
  <c r="AC61" i="69" s="1"/>
  <c r="GH16" i="54"/>
  <c r="GI14"/>
  <c r="GJ14" s="1"/>
  <c r="GH14"/>
  <c r="GI12"/>
  <c r="GJ12" s="1"/>
  <c r="AC55" i="69" s="1"/>
  <c r="GH12" i="54"/>
  <c r="GI11"/>
  <c r="GJ11" s="1"/>
  <c r="GH11"/>
  <c r="GI9"/>
  <c r="GJ9" s="1"/>
  <c r="AC52" i="69" s="1"/>
  <c r="GH9" i="54"/>
  <c r="GI8"/>
  <c r="GJ8" s="1"/>
  <c r="GH8"/>
  <c r="GI7"/>
  <c r="GJ7" s="1"/>
  <c r="AC50" i="69" s="1"/>
  <c r="GH7" i="54"/>
  <c r="JS25"/>
  <c r="JT25" s="1"/>
  <c r="JR25"/>
  <c r="JS23"/>
  <c r="JT23" s="1"/>
  <c r="JU23" s="1"/>
  <c r="JR23"/>
  <c r="JS20"/>
  <c r="JT20" s="1"/>
  <c r="JR20"/>
  <c r="JS9"/>
  <c r="JT9" s="1"/>
  <c r="JU9" s="1"/>
  <c r="JR9"/>
  <c r="JH28"/>
  <c r="JI28" s="1"/>
  <c r="JG28"/>
  <c r="JH15"/>
  <c r="JI15" s="1"/>
  <c r="JG15"/>
  <c r="JH13"/>
  <c r="JI13" s="1"/>
  <c r="JG13"/>
  <c r="IL27"/>
  <c r="IM27" s="1"/>
  <c r="IK27"/>
  <c r="IL25"/>
  <c r="IM25" s="1"/>
  <c r="IK25"/>
  <c r="IL23"/>
  <c r="IM23" s="1"/>
  <c r="IK23"/>
  <c r="IL21"/>
  <c r="IM21" s="1"/>
  <c r="IK21"/>
  <c r="IL20"/>
  <c r="IM20" s="1"/>
  <c r="IK20"/>
  <c r="IL17"/>
  <c r="IM17" s="1"/>
  <c r="IK17"/>
  <c r="IL16"/>
  <c r="IM16" s="1"/>
  <c r="IK16"/>
  <c r="IL14"/>
  <c r="IM14" s="1"/>
  <c r="IK14"/>
  <c r="IL12"/>
  <c r="IM12" s="1"/>
  <c r="IK12"/>
  <c r="IL11"/>
  <c r="IM11" s="1"/>
  <c r="IK11"/>
  <c r="IL9"/>
  <c r="IM9" s="1"/>
  <c r="IK9"/>
  <c r="IL8"/>
  <c r="IM8" s="1"/>
  <c r="IK8"/>
  <c r="IL7"/>
  <c r="IM7" s="1"/>
  <c r="IK7"/>
  <c r="IW27"/>
  <c r="IX27" s="1"/>
  <c r="IV27"/>
  <c r="IW25"/>
  <c r="IX25" s="1"/>
  <c r="IV25"/>
  <c r="IW23"/>
  <c r="IX23" s="1"/>
  <c r="IV23"/>
  <c r="IW21"/>
  <c r="IX21" s="1"/>
  <c r="IV21"/>
  <c r="IW20"/>
  <c r="IX20" s="1"/>
  <c r="IV20"/>
  <c r="IW17"/>
  <c r="IX17" s="1"/>
  <c r="IV17"/>
  <c r="IW16"/>
  <c r="IX16" s="1"/>
  <c r="IV16"/>
  <c r="IW14"/>
  <c r="IX14" s="1"/>
  <c r="AI58" i="69" s="1"/>
  <c r="IV14" i="54"/>
  <c r="IW12"/>
  <c r="IX12" s="1"/>
  <c r="IV12"/>
  <c r="IW11"/>
  <c r="IX11" s="1"/>
  <c r="IV11"/>
  <c r="IW9"/>
  <c r="IX9" s="1"/>
  <c r="IV9"/>
  <c r="IW8"/>
  <c r="IX8" s="1"/>
  <c r="IV8"/>
  <c r="IW7"/>
  <c r="IX7" s="1"/>
  <c r="IV7"/>
  <c r="GI30"/>
  <c r="GJ30" s="1"/>
  <c r="GH30"/>
  <c r="GI29"/>
  <c r="GJ29" s="1"/>
  <c r="GH29"/>
  <c r="GI28"/>
  <c r="GJ28" s="1"/>
  <c r="GK28" s="1"/>
  <c r="GH28"/>
  <c r="GI26"/>
  <c r="GJ26" s="1"/>
  <c r="GH26"/>
  <c r="GI24"/>
  <c r="GJ24" s="1"/>
  <c r="GH24"/>
  <c r="GI22"/>
  <c r="GJ22" s="1"/>
  <c r="GH22"/>
  <c r="GI19"/>
  <c r="GJ19" s="1"/>
  <c r="GH19"/>
  <c r="GI18"/>
  <c r="GJ18" s="1"/>
  <c r="GH18"/>
  <c r="GI15"/>
  <c r="GJ15" s="1"/>
  <c r="GK15" s="1"/>
  <c r="GH15"/>
  <c r="GI13"/>
  <c r="GJ13" s="1"/>
  <c r="GH13"/>
  <c r="GI10"/>
  <c r="GJ10" s="1"/>
  <c r="AC53" i="69" s="1"/>
  <c r="GH10" i="54"/>
  <c r="JS40" i="53"/>
  <c r="JT40" s="1"/>
  <c r="JR40"/>
  <c r="JS38"/>
  <c r="JT38" s="1"/>
  <c r="JU38" s="1"/>
  <c r="JR38"/>
  <c r="JS36"/>
  <c r="JT36" s="1"/>
  <c r="JR36"/>
  <c r="JS6"/>
  <c r="JT6" s="1"/>
  <c r="AK7" i="69" s="1"/>
  <c r="JR6" i="53"/>
  <c r="JS5"/>
  <c r="JT5" s="1"/>
  <c r="JR5"/>
  <c r="JS32"/>
  <c r="JT32" s="1"/>
  <c r="JU32" s="1"/>
  <c r="JR32"/>
  <c r="JS31"/>
  <c r="JT31" s="1"/>
  <c r="JR31"/>
  <c r="JS29"/>
  <c r="JT29" s="1"/>
  <c r="AK30" i="69" s="1"/>
  <c r="JR29" i="53"/>
  <c r="JS28"/>
  <c r="JT28" s="1"/>
  <c r="JR28"/>
  <c r="JS26"/>
  <c r="JT26" s="1"/>
  <c r="JU26" s="1"/>
  <c r="JR26"/>
  <c r="JS3"/>
  <c r="JT3" s="1"/>
  <c r="JR3"/>
  <c r="JS23"/>
  <c r="JT23" s="1"/>
  <c r="AK24" i="69" s="1"/>
  <c r="JR23" i="53"/>
  <c r="JS21"/>
  <c r="JT21" s="1"/>
  <c r="JR21"/>
  <c r="JS19"/>
  <c r="JT19" s="1"/>
  <c r="JU19" s="1"/>
  <c r="JR19"/>
  <c r="JS17"/>
  <c r="JT17" s="1"/>
  <c r="JR17"/>
  <c r="JS15"/>
  <c r="JT15" s="1"/>
  <c r="AK16" i="69" s="1"/>
  <c r="JR15" i="53"/>
  <c r="JS13"/>
  <c r="JT13" s="1"/>
  <c r="JR13"/>
  <c r="JS11"/>
  <c r="JT11" s="1"/>
  <c r="JU11" s="1"/>
  <c r="JR11"/>
  <c r="JH39"/>
  <c r="JI39" s="1"/>
  <c r="JG39"/>
  <c r="JH37"/>
  <c r="JI37" s="1"/>
  <c r="AJ38" i="69" s="1"/>
  <c r="JG37" i="53"/>
  <c r="JH35"/>
  <c r="JI35" s="1"/>
  <c r="JG35"/>
  <c r="JH34"/>
  <c r="JI34" s="1"/>
  <c r="JJ34" s="1"/>
  <c r="JG34"/>
  <c r="JH33"/>
  <c r="JI33" s="1"/>
  <c r="JG33"/>
  <c r="JH30"/>
  <c r="JI30" s="1"/>
  <c r="AJ31" i="69" s="1"/>
  <c r="JG30" i="53"/>
  <c r="JH4"/>
  <c r="JI4" s="1"/>
  <c r="JG4"/>
  <c r="JH27"/>
  <c r="JI27" s="1"/>
  <c r="JJ27" s="1"/>
  <c r="JG27"/>
  <c r="JH25"/>
  <c r="JI25" s="1"/>
  <c r="JG25"/>
  <c r="JH24"/>
  <c r="JI24" s="1"/>
  <c r="AJ25" i="69" s="1"/>
  <c r="JG24" i="53"/>
  <c r="JH22"/>
  <c r="JI22" s="1"/>
  <c r="JG22"/>
  <c r="JH20"/>
  <c r="JI20" s="1"/>
  <c r="JJ20" s="1"/>
  <c r="JG20"/>
  <c r="JH18"/>
  <c r="JI18" s="1"/>
  <c r="JG18"/>
  <c r="JH16"/>
  <c r="JI16" s="1"/>
  <c r="AJ17" i="69" s="1"/>
  <c r="JG16" i="53"/>
  <c r="JH14"/>
  <c r="JI14" s="1"/>
  <c r="JG14"/>
  <c r="JH12"/>
  <c r="JI12" s="1"/>
  <c r="JJ12" s="1"/>
  <c r="JG12"/>
  <c r="JH10"/>
  <c r="JI10" s="1"/>
  <c r="JG10"/>
  <c r="IL40"/>
  <c r="IM40" s="1"/>
  <c r="IK40"/>
  <c r="IL38"/>
  <c r="IM38" s="1"/>
  <c r="IK38"/>
  <c r="IL36"/>
  <c r="IM36" s="1"/>
  <c r="IK36"/>
  <c r="IL6"/>
  <c r="IM6" s="1"/>
  <c r="IK6"/>
  <c r="IL5"/>
  <c r="IM5" s="1"/>
  <c r="IN5" s="1"/>
  <c r="IK5"/>
  <c r="IL32"/>
  <c r="IM32" s="1"/>
  <c r="IK32"/>
  <c r="IL31"/>
  <c r="IM31" s="1"/>
  <c r="IK31"/>
  <c r="IL29"/>
  <c r="IM29" s="1"/>
  <c r="IK29"/>
  <c r="IL28"/>
  <c r="IM28" s="1"/>
  <c r="IN28" s="1"/>
  <c r="IK28"/>
  <c r="IL26"/>
  <c r="IM26" s="1"/>
  <c r="IK26"/>
  <c r="IL3"/>
  <c r="IM3" s="1"/>
  <c r="IK3"/>
  <c r="IL23"/>
  <c r="IM23" s="1"/>
  <c r="IK23"/>
  <c r="IL21"/>
  <c r="IM21" s="1"/>
  <c r="IK21"/>
  <c r="IL19"/>
  <c r="IM19" s="1"/>
  <c r="IK19"/>
  <c r="IL17"/>
  <c r="IM17" s="1"/>
  <c r="AH18" i="69" s="1"/>
  <c r="IK17" i="53"/>
  <c r="IL15"/>
  <c r="IM15" s="1"/>
  <c r="IK15"/>
  <c r="IL13"/>
  <c r="IM13" s="1"/>
  <c r="IK13"/>
  <c r="IL11"/>
  <c r="IM11" s="1"/>
  <c r="IK11"/>
  <c r="IW40"/>
  <c r="IX40" s="1"/>
  <c r="IY40" s="1"/>
  <c r="IV40"/>
  <c r="IW38"/>
  <c r="IX38" s="1"/>
  <c r="IV38"/>
  <c r="IW36"/>
  <c r="IX36" s="1"/>
  <c r="IV36"/>
  <c r="IW6"/>
  <c r="IX6" s="1"/>
  <c r="IV6"/>
  <c r="IW5"/>
  <c r="IX5" s="1"/>
  <c r="AI6" i="69" s="1"/>
  <c r="IV5" i="53"/>
  <c r="IW32"/>
  <c r="IX32" s="1"/>
  <c r="IV32"/>
  <c r="IW31"/>
  <c r="IX31" s="1"/>
  <c r="IV31"/>
  <c r="IW29"/>
  <c r="IX29" s="1"/>
  <c r="IV29"/>
  <c r="IW28"/>
  <c r="IX28" s="1"/>
  <c r="IY28" s="1"/>
  <c r="IV28"/>
  <c r="IW26"/>
  <c r="IX26" s="1"/>
  <c r="IV26"/>
  <c r="IW3"/>
  <c r="IX3" s="1"/>
  <c r="IV3"/>
  <c r="IW23"/>
  <c r="IX23" s="1"/>
  <c r="IV23"/>
  <c r="IW21"/>
  <c r="IX21" s="1"/>
  <c r="IV21"/>
  <c r="IW19"/>
  <c r="IX19" s="1"/>
  <c r="IV19"/>
  <c r="IW17"/>
  <c r="IX17" s="1"/>
  <c r="IV17"/>
  <c r="IW15"/>
  <c r="IX15" s="1"/>
  <c r="IV15"/>
  <c r="IW13"/>
  <c r="IX13" s="1"/>
  <c r="IY13" s="1"/>
  <c r="IV13"/>
  <c r="IW11"/>
  <c r="IX11" s="1"/>
  <c r="IV11"/>
  <c r="GI39"/>
  <c r="GJ39" s="1"/>
  <c r="GK39" s="1"/>
  <c r="GH39"/>
  <c r="GI37"/>
  <c r="GJ37" s="1"/>
  <c r="GH37"/>
  <c r="GI35"/>
  <c r="GJ35" s="1"/>
  <c r="GH35"/>
  <c r="GI34"/>
  <c r="GJ34" s="1"/>
  <c r="GH34"/>
  <c r="GI33"/>
  <c r="GJ33" s="1"/>
  <c r="AC34" i="69" s="1"/>
  <c r="GH33" i="53"/>
  <c r="GI30"/>
  <c r="GJ30" s="1"/>
  <c r="GH30"/>
  <c r="GI4"/>
  <c r="GJ4" s="1"/>
  <c r="GH4"/>
  <c r="GI27"/>
  <c r="GJ27" s="1"/>
  <c r="GH27"/>
  <c r="GI25"/>
  <c r="GJ25" s="1"/>
  <c r="AC26" i="69" s="1"/>
  <c r="GH25" i="53"/>
  <c r="GI24"/>
  <c r="GJ24" s="1"/>
  <c r="GH24"/>
  <c r="GI22"/>
  <c r="GJ22" s="1"/>
  <c r="GK22" s="1"/>
  <c r="GH22"/>
  <c r="GI20"/>
  <c r="GJ20" s="1"/>
  <c r="GH20"/>
  <c r="GI18"/>
  <c r="GJ18" s="1"/>
  <c r="GH18"/>
  <c r="GI16"/>
  <c r="GJ16" s="1"/>
  <c r="GH16"/>
  <c r="GI14"/>
  <c r="GJ14" s="1"/>
  <c r="GK14" s="1"/>
  <c r="GH14"/>
  <c r="GI12"/>
  <c r="GJ12" s="1"/>
  <c r="GH12"/>
  <c r="GI10"/>
  <c r="GJ10" s="1"/>
  <c r="GK10" s="1"/>
  <c r="GH10"/>
  <c r="JS39"/>
  <c r="JT39" s="1"/>
  <c r="JR39"/>
  <c r="JS37"/>
  <c r="JT37" s="1"/>
  <c r="AK38" i="69" s="1"/>
  <c r="JR37" i="53"/>
  <c r="JS35"/>
  <c r="JT35" s="1"/>
  <c r="JR35"/>
  <c r="JS34"/>
  <c r="JT34" s="1"/>
  <c r="JU34" s="1"/>
  <c r="JR34"/>
  <c r="JS33"/>
  <c r="JT33" s="1"/>
  <c r="JR33"/>
  <c r="JS30"/>
  <c r="JT30" s="1"/>
  <c r="AK31" i="69" s="1"/>
  <c r="JR30" i="53"/>
  <c r="JS4"/>
  <c r="JT4" s="1"/>
  <c r="JR4"/>
  <c r="JS27"/>
  <c r="JT27" s="1"/>
  <c r="JU27" s="1"/>
  <c r="JR27"/>
  <c r="JS25"/>
  <c r="JT25" s="1"/>
  <c r="JR25"/>
  <c r="JS24"/>
  <c r="JT24" s="1"/>
  <c r="AK25" i="69" s="1"/>
  <c r="JR24" i="53"/>
  <c r="JS22"/>
  <c r="JT22" s="1"/>
  <c r="JR22"/>
  <c r="JS20"/>
  <c r="JT20" s="1"/>
  <c r="JU20" s="1"/>
  <c r="JR20"/>
  <c r="JS18"/>
  <c r="JT18" s="1"/>
  <c r="JR18"/>
  <c r="JS16"/>
  <c r="JT16" s="1"/>
  <c r="AK17" i="69" s="1"/>
  <c r="JR16" i="53"/>
  <c r="JS14"/>
  <c r="JT14" s="1"/>
  <c r="JR14"/>
  <c r="JS12"/>
  <c r="JT12" s="1"/>
  <c r="JU12" s="1"/>
  <c r="JR12"/>
  <c r="JS10"/>
  <c r="JT10" s="1"/>
  <c r="JR10"/>
  <c r="JH40"/>
  <c r="JI40" s="1"/>
  <c r="AJ41" i="69" s="1"/>
  <c r="JG40" i="53"/>
  <c r="JH38"/>
  <c r="JI38" s="1"/>
  <c r="JG38"/>
  <c r="JH36"/>
  <c r="JI36" s="1"/>
  <c r="JJ36" s="1"/>
  <c r="JG36"/>
  <c r="JH6"/>
  <c r="JI6" s="1"/>
  <c r="JG6"/>
  <c r="JH5"/>
  <c r="JI5" s="1"/>
  <c r="AJ6" i="69" s="1"/>
  <c r="JG5" i="53"/>
  <c r="JH32"/>
  <c r="JI32" s="1"/>
  <c r="JG32"/>
  <c r="JH31"/>
  <c r="JI31" s="1"/>
  <c r="JJ31" s="1"/>
  <c r="JG31"/>
  <c r="JH29"/>
  <c r="JI29" s="1"/>
  <c r="JG29"/>
  <c r="JH28"/>
  <c r="JI28" s="1"/>
  <c r="AJ29" i="69" s="1"/>
  <c r="JG28" i="53"/>
  <c r="JH26"/>
  <c r="JI26" s="1"/>
  <c r="JG26"/>
  <c r="JH3"/>
  <c r="JI3" s="1"/>
  <c r="JJ3" s="1"/>
  <c r="JG3"/>
  <c r="JH23"/>
  <c r="JI23" s="1"/>
  <c r="JG23"/>
  <c r="JH21"/>
  <c r="JI21" s="1"/>
  <c r="AJ22" i="69" s="1"/>
  <c r="JG21" i="53"/>
  <c r="JH19"/>
  <c r="JI19" s="1"/>
  <c r="JG19"/>
  <c r="JH17"/>
  <c r="JI17" s="1"/>
  <c r="JJ17" s="1"/>
  <c r="JG17"/>
  <c r="JH15"/>
  <c r="JI15" s="1"/>
  <c r="JG15"/>
  <c r="JH13"/>
  <c r="JI13" s="1"/>
  <c r="AJ14" i="69" s="1"/>
  <c r="JG13" i="53"/>
  <c r="JH11"/>
  <c r="JI11" s="1"/>
  <c r="JG11"/>
  <c r="IL39"/>
  <c r="IM39" s="1"/>
  <c r="IK39"/>
  <c r="IL37"/>
  <c r="IM37" s="1"/>
  <c r="IK37"/>
  <c r="IL35"/>
  <c r="IM35" s="1"/>
  <c r="IK35"/>
  <c r="IL34"/>
  <c r="IM34" s="1"/>
  <c r="IK34"/>
  <c r="IL33"/>
  <c r="IM33" s="1"/>
  <c r="IK33"/>
  <c r="IL30"/>
  <c r="IM30" s="1"/>
  <c r="IK30"/>
  <c r="IL4"/>
  <c r="IM4" s="1"/>
  <c r="IK4"/>
  <c r="IL27"/>
  <c r="IM27" s="1"/>
  <c r="IK27"/>
  <c r="IL25"/>
  <c r="IM25" s="1"/>
  <c r="IK25"/>
  <c r="IL24"/>
  <c r="IM24" s="1"/>
  <c r="IK24"/>
  <c r="IL22"/>
  <c r="IM22" s="1"/>
  <c r="IK22"/>
  <c r="IL20"/>
  <c r="IM20" s="1"/>
  <c r="IK20"/>
  <c r="IL18"/>
  <c r="IM18" s="1"/>
  <c r="IK18"/>
  <c r="IL16"/>
  <c r="IM16" s="1"/>
  <c r="IK16"/>
  <c r="IL14"/>
  <c r="IM14" s="1"/>
  <c r="IK14"/>
  <c r="IL12"/>
  <c r="IM12" s="1"/>
  <c r="IK12"/>
  <c r="IL10"/>
  <c r="IM10" s="1"/>
  <c r="IK10"/>
  <c r="IW39"/>
  <c r="IX39" s="1"/>
  <c r="IV39"/>
  <c r="IW37"/>
  <c r="IX37" s="1"/>
  <c r="IV37"/>
  <c r="IW35"/>
  <c r="IX35" s="1"/>
  <c r="IV35"/>
  <c r="IW34"/>
  <c r="IX34" s="1"/>
  <c r="IV34"/>
  <c r="IW33"/>
  <c r="IX33" s="1"/>
  <c r="IV33"/>
  <c r="IW30"/>
  <c r="IX30" s="1"/>
  <c r="IV30"/>
  <c r="IW4"/>
  <c r="IX4" s="1"/>
  <c r="IV4"/>
  <c r="IW27"/>
  <c r="IX27" s="1"/>
  <c r="IV27"/>
  <c r="IW25"/>
  <c r="IX25" s="1"/>
  <c r="IV25"/>
  <c r="IW24"/>
  <c r="IX24" s="1"/>
  <c r="IV24"/>
  <c r="IW22"/>
  <c r="IX22" s="1"/>
  <c r="IV22"/>
  <c r="IW20"/>
  <c r="IX20" s="1"/>
  <c r="IV20"/>
  <c r="IW18"/>
  <c r="IX18" s="1"/>
  <c r="IV18"/>
  <c r="IW16"/>
  <c r="IX16" s="1"/>
  <c r="IV16"/>
  <c r="IW14"/>
  <c r="IX14" s="1"/>
  <c r="IV14"/>
  <c r="IW12"/>
  <c r="IX12" s="1"/>
  <c r="IV12"/>
  <c r="IW10"/>
  <c r="IX10" s="1"/>
  <c r="IV10"/>
  <c r="GI40"/>
  <c r="GJ40" s="1"/>
  <c r="GK40" s="1"/>
  <c r="GH40"/>
  <c r="GI38"/>
  <c r="GJ38" s="1"/>
  <c r="GH38"/>
  <c r="GI36"/>
  <c r="GJ36" s="1"/>
  <c r="GH36"/>
  <c r="GI6"/>
  <c r="GJ6" s="1"/>
  <c r="GH6"/>
  <c r="GI5"/>
  <c r="GJ5" s="1"/>
  <c r="AC6" i="69" s="1"/>
  <c r="GH5" i="53"/>
  <c r="GI32"/>
  <c r="GJ32" s="1"/>
  <c r="GH32"/>
  <c r="GI31"/>
  <c r="GJ31" s="1"/>
  <c r="GH31"/>
  <c r="GI29"/>
  <c r="GJ29" s="1"/>
  <c r="GH29"/>
  <c r="GI28"/>
  <c r="GJ28" s="1"/>
  <c r="GH28"/>
  <c r="GI26"/>
  <c r="GJ26" s="1"/>
  <c r="GH26"/>
  <c r="GI3"/>
  <c r="GJ3" s="1"/>
  <c r="GK3" s="1"/>
  <c r="GH3"/>
  <c r="GI23"/>
  <c r="GJ23" s="1"/>
  <c r="GH23"/>
  <c r="GI21"/>
  <c r="GJ21" s="1"/>
  <c r="AC22" i="69" s="1"/>
  <c r="GH21" i="53"/>
  <c r="GI19"/>
  <c r="GJ19" s="1"/>
  <c r="GH19"/>
  <c r="GI17"/>
  <c r="GJ17" s="1"/>
  <c r="AC18" i="69" s="1"/>
  <c r="GH17" i="53"/>
  <c r="GI15"/>
  <c r="GJ15" s="1"/>
  <c r="GH15"/>
  <c r="GI13"/>
  <c r="GJ13" s="1"/>
  <c r="AC14" i="69" s="1"/>
  <c r="GH13" i="53"/>
  <c r="GI11"/>
  <c r="GJ11" s="1"/>
  <c r="GH11"/>
  <c r="AH192" i="69"/>
  <c r="JU22" i="58"/>
  <c r="AK199" i="69"/>
  <c r="JU18" i="58"/>
  <c r="AK194" i="69"/>
  <c r="JU9" i="58"/>
  <c r="AK185" i="69"/>
  <c r="IC23" i="58"/>
  <c r="AG200" i="69"/>
  <c r="IC17" i="58"/>
  <c r="IN61"/>
  <c r="AH196" i="69"/>
  <c r="IN15" i="58"/>
  <c r="AH191" i="69"/>
  <c r="IN10" i="58"/>
  <c r="AC196" i="69"/>
  <c r="AC191"/>
  <c r="AC188"/>
  <c r="AC184"/>
  <c r="JU23" i="58"/>
  <c r="AK200" i="69"/>
  <c r="JU61" i="58"/>
  <c r="AK196" i="69"/>
  <c r="JU19" i="58"/>
  <c r="AK195" i="69"/>
  <c r="AK193"/>
  <c r="JU15" i="58"/>
  <c r="AK191" i="69"/>
  <c r="JU13" i="58"/>
  <c r="JU12"/>
  <c r="AK188" i="69"/>
  <c r="AK186"/>
  <c r="JU8" i="58"/>
  <c r="AK184" i="69"/>
  <c r="JU6" i="58"/>
  <c r="IC24"/>
  <c r="AG201" i="69"/>
  <c r="AG199"/>
  <c r="IC20" i="58"/>
  <c r="AG197" i="69"/>
  <c r="IC18" i="58"/>
  <c r="IC16"/>
  <c r="AG192" i="69"/>
  <c r="AG190"/>
  <c r="IC11" i="58"/>
  <c r="AG187" i="69"/>
  <c r="IC9" i="58"/>
  <c r="IC7"/>
  <c r="AG183" i="69"/>
  <c r="IN24" i="58"/>
  <c r="AH201" i="69"/>
  <c r="IN18" i="58"/>
  <c r="AH194" i="69"/>
  <c r="IN14" i="58"/>
  <c r="AH190" i="69"/>
  <c r="IN9" i="58"/>
  <c r="AH185" i="69"/>
  <c r="AC201"/>
  <c r="AC197"/>
  <c r="AC183"/>
  <c r="AK197"/>
  <c r="JU7" i="58"/>
  <c r="IC61"/>
  <c r="AG196" i="69"/>
  <c r="IC15" i="58"/>
  <c r="AG191" i="69"/>
  <c r="IC12" i="58"/>
  <c r="AG188" i="69"/>
  <c r="IN23" i="58"/>
  <c r="AH200" i="69"/>
  <c r="IN19" i="58"/>
  <c r="AH195" i="69"/>
  <c r="AH189"/>
  <c r="IN12" i="58"/>
  <c r="AH188" i="69"/>
  <c r="IN8" i="58"/>
  <c r="AH184" i="69"/>
  <c r="AC200"/>
  <c r="AC195"/>
  <c r="AC189"/>
  <c r="JJ21" i="58"/>
  <c r="JJ61"/>
  <c r="AJ196" i="69"/>
  <c r="JJ19" i="58"/>
  <c r="AJ195" i="69"/>
  <c r="JJ17" i="58"/>
  <c r="AJ193" i="69"/>
  <c r="JJ15" i="58"/>
  <c r="JJ13"/>
  <c r="AJ189" i="69"/>
  <c r="AJ188"/>
  <c r="JJ10" i="58"/>
  <c r="AJ186" i="69"/>
  <c r="JJ8" i="58"/>
  <c r="JJ6"/>
  <c r="AJ182" i="69"/>
  <c r="AI200"/>
  <c r="IY21" i="58"/>
  <c r="AI198" i="69"/>
  <c r="IY61" i="58"/>
  <c r="AI196" i="69"/>
  <c r="AI193"/>
  <c r="IY15" i="58"/>
  <c r="AI191" i="69"/>
  <c r="IY13" i="58"/>
  <c r="IY12"/>
  <c r="AI188" i="69"/>
  <c r="IY10" i="58"/>
  <c r="AI186" i="69"/>
  <c r="IY6" i="58"/>
  <c r="GV24"/>
  <c r="AD201" i="69"/>
  <c r="GV22" i="58"/>
  <c r="AD199" i="69"/>
  <c r="GV18" i="58"/>
  <c r="GV16"/>
  <c r="AD192" i="69"/>
  <c r="AD190"/>
  <c r="GV11" i="58"/>
  <c r="AD187" i="69"/>
  <c r="GV9" i="58"/>
  <c r="IN20"/>
  <c r="AH197" i="69"/>
  <c r="AC192"/>
  <c r="AC187"/>
  <c r="AK201"/>
  <c r="JU14" i="58"/>
  <c r="AK190" i="69"/>
  <c r="JU11" i="58"/>
  <c r="IC19"/>
  <c r="AG195" i="69"/>
  <c r="IC8" i="58"/>
  <c r="AG184" i="69"/>
  <c r="JJ24" i="58"/>
  <c r="JJ22"/>
  <c r="AJ199" i="69"/>
  <c r="AJ197"/>
  <c r="JJ18" i="58"/>
  <c r="AJ194" i="69"/>
  <c r="JJ16" i="58"/>
  <c r="JJ14"/>
  <c r="AJ190" i="69"/>
  <c r="AJ187"/>
  <c r="JJ9" i="58"/>
  <c r="AJ185" i="69"/>
  <c r="JJ7" i="58"/>
  <c r="IY24"/>
  <c r="AI201" i="69"/>
  <c r="AI199"/>
  <c r="IY20" i="58"/>
  <c r="AI197" i="69"/>
  <c r="IY18" i="58"/>
  <c r="IY16"/>
  <c r="AI192" i="69"/>
  <c r="AI190"/>
  <c r="IY11" i="58"/>
  <c r="AI187" i="69"/>
  <c r="IY9" i="58"/>
  <c r="IY7"/>
  <c r="AI183" i="69"/>
  <c r="AD200"/>
  <c r="GV21" i="58"/>
  <c r="AD198" i="69"/>
  <c r="GV61" i="58"/>
  <c r="AD196" i="69"/>
  <c r="GV17" i="58"/>
  <c r="AD193" i="69"/>
  <c r="GV13" i="58"/>
  <c r="AD189" i="69"/>
  <c r="GV10" i="58"/>
  <c r="AD186" i="69"/>
  <c r="GV6" i="58"/>
  <c r="AD182" i="69"/>
  <c r="AC171"/>
  <c r="GK23" i="57"/>
  <c r="AC167" i="69"/>
  <c r="AC163"/>
  <c r="AC162"/>
  <c r="AC156"/>
  <c r="AC153"/>
  <c r="GK9" i="57"/>
  <c r="AC151" i="69"/>
  <c r="JU27" i="57"/>
  <c r="AK172" i="69"/>
  <c r="JU26" i="57"/>
  <c r="AK170" i="69"/>
  <c r="JU24" i="57"/>
  <c r="AK168" i="69"/>
  <c r="JU22" i="57"/>
  <c r="AK166" i="69"/>
  <c r="JU20" i="57"/>
  <c r="AK164" i="69"/>
  <c r="JU17" i="57"/>
  <c r="AK160" i="69"/>
  <c r="JU16" i="57"/>
  <c r="AK159" i="69"/>
  <c r="JU14" i="57"/>
  <c r="AK157" i="69"/>
  <c r="JU12" i="57"/>
  <c r="AK155" i="69"/>
  <c r="JU10" i="57"/>
  <c r="AK152" i="69"/>
  <c r="JU8" i="57"/>
  <c r="AK150" i="69"/>
  <c r="IY59" i="57"/>
  <c r="AI171" i="69"/>
  <c r="IY25" i="57"/>
  <c r="AI169" i="69"/>
  <c r="IY23" i="57"/>
  <c r="AI167" i="69"/>
  <c r="IY21" i="57"/>
  <c r="AI165" i="69"/>
  <c r="IY43" i="57"/>
  <c r="AI163" i="69"/>
  <c r="IY19" i="57"/>
  <c r="AI162" i="69"/>
  <c r="IY18" i="57"/>
  <c r="AI161" i="69"/>
  <c r="IY15" i="57"/>
  <c r="AI158" i="69"/>
  <c r="IY13" i="57"/>
  <c r="AI156" i="69"/>
  <c r="IY11" i="57"/>
  <c r="AI154" i="69"/>
  <c r="IY58" i="57"/>
  <c r="AI153" i="69"/>
  <c r="AI151"/>
  <c r="IY7" i="57"/>
  <c r="AI149" i="69"/>
  <c r="IC59" i="57"/>
  <c r="AG171" i="69"/>
  <c r="IC25" i="57"/>
  <c r="AG169" i="69"/>
  <c r="IC23" i="57"/>
  <c r="AG167" i="69"/>
  <c r="IC21" i="57"/>
  <c r="AG165" i="69"/>
  <c r="IC43" i="57"/>
  <c r="AG163" i="69"/>
  <c r="IC19" i="57"/>
  <c r="AG162" i="69"/>
  <c r="IC18" i="57"/>
  <c r="AG161" i="69"/>
  <c r="IC15" i="57"/>
  <c r="AG158" i="69"/>
  <c r="IC13" i="57"/>
  <c r="AG156" i="69"/>
  <c r="IC11" i="57"/>
  <c r="AG154" i="69"/>
  <c r="IC58" i="57"/>
  <c r="AG153" i="69"/>
  <c r="IC9" i="57"/>
  <c r="AG151" i="69"/>
  <c r="IC7" i="57"/>
  <c r="AG149" i="69"/>
  <c r="GV29" i="57"/>
  <c r="AD174" i="69"/>
  <c r="JU30" i="57"/>
  <c r="AK175" i="69"/>
  <c r="AC169"/>
  <c r="AC165"/>
  <c r="AC161"/>
  <c r="AC158"/>
  <c r="AC154"/>
  <c r="AC149"/>
  <c r="GV59" i="57"/>
  <c r="AD171" i="69"/>
  <c r="GV25" i="57"/>
  <c r="AD169" i="69"/>
  <c r="GV23" i="57"/>
  <c r="AD167" i="69"/>
  <c r="GV21" i="57"/>
  <c r="AD165" i="69"/>
  <c r="GV43" i="57"/>
  <c r="AD163" i="69"/>
  <c r="GV19" i="57"/>
  <c r="AD162" i="69"/>
  <c r="GV18" i="57"/>
  <c r="AD161" i="69"/>
  <c r="GV15" i="57"/>
  <c r="AD158" i="69"/>
  <c r="GV13" i="57"/>
  <c r="AD156" i="69"/>
  <c r="GV11" i="57"/>
  <c r="AD154" i="69"/>
  <c r="GV58" i="57"/>
  <c r="AD153" i="69"/>
  <c r="GV9" i="57"/>
  <c r="AD151" i="69"/>
  <c r="GV7" i="57"/>
  <c r="AD149" i="69"/>
  <c r="IN27" i="57"/>
  <c r="AH172" i="69"/>
  <c r="IN26" i="57"/>
  <c r="AH170" i="69"/>
  <c r="IN24" i="57"/>
  <c r="AH168" i="69"/>
  <c r="IN22" i="57"/>
  <c r="AH166" i="69"/>
  <c r="IN20" i="57"/>
  <c r="AH164" i="69"/>
  <c r="IN17" i="57"/>
  <c r="AH160" i="69"/>
  <c r="IN16" i="57"/>
  <c r="AH159" i="69"/>
  <c r="IN14" i="57"/>
  <c r="AH157" i="69"/>
  <c r="IN12" i="57"/>
  <c r="AH155" i="69"/>
  <c r="IN10" i="57"/>
  <c r="AH152" i="69"/>
  <c r="IN8" i="57"/>
  <c r="AH150" i="69"/>
  <c r="IN30" i="57"/>
  <c r="AH175" i="69"/>
  <c r="IN28" i="57"/>
  <c r="AH173" i="69"/>
  <c r="IY29" i="57"/>
  <c r="AI174" i="69"/>
  <c r="IC30" i="57"/>
  <c r="AG175" i="69"/>
  <c r="IC28" i="57"/>
  <c r="AG173" i="69"/>
  <c r="JU28" i="57"/>
  <c r="AK173" i="69"/>
  <c r="AC173"/>
  <c r="AC174"/>
  <c r="K176"/>
  <c r="M176"/>
  <c r="AC170"/>
  <c r="AC166"/>
  <c r="AC159"/>
  <c r="AC157"/>
  <c r="AC150"/>
  <c r="JU59" i="57"/>
  <c r="AK171" i="69"/>
  <c r="JU25" i="57"/>
  <c r="AK169" i="69"/>
  <c r="JU23" i="57"/>
  <c r="AK167" i="69"/>
  <c r="JU21" i="57"/>
  <c r="AK165" i="69"/>
  <c r="JU43" i="57"/>
  <c r="AK163" i="69"/>
  <c r="JU19" i="57"/>
  <c r="AK162" i="69"/>
  <c r="JU18" i="57"/>
  <c r="AK161" i="69"/>
  <c r="JU15" i="57"/>
  <c r="AK158" i="69"/>
  <c r="JU13" i="57"/>
  <c r="AK156" i="69"/>
  <c r="JU11" i="57"/>
  <c r="AK154" i="69"/>
  <c r="JU58" i="57"/>
  <c r="AK153" i="69"/>
  <c r="JU9" i="57"/>
  <c r="AK151" i="69"/>
  <c r="JU7" i="57"/>
  <c r="AK149" i="69"/>
  <c r="IY27" i="57"/>
  <c r="AI172" i="69"/>
  <c r="IY26" i="57"/>
  <c r="AI170" i="69"/>
  <c r="IY24" i="57"/>
  <c r="AI168" i="69"/>
  <c r="IY22" i="57"/>
  <c r="AI166" i="69"/>
  <c r="IY20" i="57"/>
  <c r="AI164" i="69"/>
  <c r="IY17" i="57"/>
  <c r="AI160" i="69"/>
  <c r="IY16" i="57"/>
  <c r="AI159" i="69"/>
  <c r="IY14" i="57"/>
  <c r="AI157" i="69"/>
  <c r="IY12" i="57"/>
  <c r="AI155" i="69"/>
  <c r="IY10" i="57"/>
  <c r="AI152" i="69"/>
  <c r="IY8" i="57"/>
  <c r="AI150" i="69"/>
  <c r="IC27" i="57"/>
  <c r="AG172" i="69"/>
  <c r="IC26" i="57"/>
  <c r="AG170" i="69"/>
  <c r="IC24" i="57"/>
  <c r="AG168" i="69"/>
  <c r="IC22" i="57"/>
  <c r="AG166" i="69"/>
  <c r="IC20" i="57"/>
  <c r="AG164" i="69"/>
  <c r="IC17" i="57"/>
  <c r="AG160" i="69"/>
  <c r="IC16" i="57"/>
  <c r="AG159" i="69"/>
  <c r="IC14" i="57"/>
  <c r="AG157" i="69"/>
  <c r="AG155"/>
  <c r="IC10" i="57"/>
  <c r="AG152" i="69"/>
  <c r="IC8" i="57"/>
  <c r="AG150" i="69"/>
  <c r="GV30" i="57"/>
  <c r="AD175" i="69"/>
  <c r="GV28" i="57"/>
  <c r="AD173" i="69"/>
  <c r="JU29" i="57"/>
  <c r="AK174" i="69"/>
  <c r="AC172"/>
  <c r="AC168"/>
  <c r="AC164"/>
  <c r="AC160"/>
  <c r="GK12" i="57"/>
  <c r="AC155" i="69"/>
  <c r="AC152"/>
  <c r="GV27" i="57"/>
  <c r="AD172" i="69"/>
  <c r="GV26" i="57"/>
  <c r="AD170" i="69"/>
  <c r="GV24" i="57"/>
  <c r="AD168" i="69"/>
  <c r="GV22" i="57"/>
  <c r="AD166" i="69"/>
  <c r="GV20" i="57"/>
  <c r="AD164" i="69"/>
  <c r="GV17" i="57"/>
  <c r="AD160" i="69"/>
  <c r="GV16" i="57"/>
  <c r="AD159" i="69"/>
  <c r="GV14" i="57"/>
  <c r="AD157" i="69"/>
  <c r="GV12" i="57"/>
  <c r="AD155" i="69"/>
  <c r="GV10" i="57"/>
  <c r="AD152" i="69"/>
  <c r="GV8" i="57"/>
  <c r="AD150" i="69"/>
  <c r="IN59" i="57"/>
  <c r="AH171" i="69"/>
  <c r="IN25" i="57"/>
  <c r="AH169" i="69"/>
  <c r="IN23" i="57"/>
  <c r="AH167" i="69"/>
  <c r="IN21" i="57"/>
  <c r="AH165" i="69"/>
  <c r="IN43" i="57"/>
  <c r="AH163" i="69"/>
  <c r="IN19" i="57"/>
  <c r="AH162" i="69"/>
  <c r="IN18" i="57"/>
  <c r="AH161" i="69"/>
  <c r="IN15" i="57"/>
  <c r="AH158" i="69"/>
  <c r="IN13" i="57"/>
  <c r="AH156" i="69"/>
  <c r="IN11" i="57"/>
  <c r="AH154" i="69"/>
  <c r="IN58" i="57"/>
  <c r="AH153" i="69"/>
  <c r="IN9" i="57"/>
  <c r="AH151" i="69"/>
  <c r="AH149"/>
  <c r="IN29" i="57"/>
  <c r="AH174" i="69"/>
  <c r="IY30" i="57"/>
  <c r="AI175" i="69"/>
  <c r="IY28" i="57"/>
  <c r="AI173" i="69"/>
  <c r="IC29" i="57"/>
  <c r="AG174" i="69"/>
  <c r="AC175"/>
  <c r="JJ33" i="56"/>
  <c r="AJ141" i="69"/>
  <c r="JJ32" i="56"/>
  <c r="AJ139" i="69"/>
  <c r="JJ28" i="56"/>
  <c r="AJ135" i="69"/>
  <c r="JJ23" i="56"/>
  <c r="AJ130" i="69"/>
  <c r="JJ20" i="56"/>
  <c r="AJ127" i="69"/>
  <c r="JJ16" i="56"/>
  <c r="AJ123" i="69"/>
  <c r="JJ13" i="56"/>
  <c r="AJ120" i="69"/>
  <c r="JJ11" i="56"/>
  <c r="AJ118" i="69"/>
  <c r="JJ7" i="56"/>
  <c r="AJ114" i="69"/>
  <c r="IN34" i="56"/>
  <c r="AH142" i="69"/>
  <c r="IN44" i="56"/>
  <c r="AH140" i="69"/>
  <c r="IN31" i="56"/>
  <c r="AH138" i="69"/>
  <c r="IN29" i="56"/>
  <c r="AH136" i="69"/>
  <c r="IN27" i="56"/>
  <c r="AH134" i="69"/>
  <c r="IN25" i="56"/>
  <c r="AH132" i="69"/>
  <c r="IN24" i="56"/>
  <c r="AH131" i="69"/>
  <c r="IN21" i="56"/>
  <c r="AH128" i="69"/>
  <c r="IN19" i="56"/>
  <c r="AH126" i="69"/>
  <c r="IN17" i="56"/>
  <c r="AH124" i="69"/>
  <c r="IN15" i="56"/>
  <c r="AH122" i="69"/>
  <c r="IN14" i="56"/>
  <c r="AH121" i="69"/>
  <c r="IN12" i="56"/>
  <c r="AH119" i="69"/>
  <c r="IN10" i="56"/>
  <c r="AH117" i="69"/>
  <c r="IN8" i="56"/>
  <c r="AH115" i="69"/>
  <c r="IY34" i="56"/>
  <c r="AI142" i="69"/>
  <c r="IY44" i="56"/>
  <c r="AI140" i="69"/>
  <c r="AI138"/>
  <c r="IY29" i="56"/>
  <c r="AI136" i="69"/>
  <c r="AI134"/>
  <c r="IY25" i="56"/>
  <c r="AI132" i="69"/>
  <c r="IY24" i="56"/>
  <c r="AI131" i="69"/>
  <c r="AI128"/>
  <c r="IY19" i="56"/>
  <c r="AI126" i="69"/>
  <c r="IY17" i="56"/>
  <c r="AI124" i="69"/>
  <c r="IY15" i="56"/>
  <c r="AI122" i="69"/>
  <c r="AI121"/>
  <c r="IY12" i="56"/>
  <c r="AI119" i="69"/>
  <c r="IY10" i="56"/>
  <c r="AI117" i="69"/>
  <c r="IY8" i="56"/>
  <c r="AI115" i="69"/>
  <c r="AC143"/>
  <c r="AC141"/>
  <c r="AC139"/>
  <c r="GK30" i="56"/>
  <c r="AC137" i="69"/>
  <c r="AC135"/>
  <c r="GK26" i="56"/>
  <c r="AC133" i="69"/>
  <c r="AC130"/>
  <c r="AC129"/>
  <c r="AC127"/>
  <c r="AC125"/>
  <c r="AC123"/>
  <c r="AC120"/>
  <c r="AC118"/>
  <c r="AC116"/>
  <c r="AC114"/>
  <c r="JJ55" i="56"/>
  <c r="AJ143" i="69"/>
  <c r="JJ30" i="56"/>
  <c r="AJ137" i="69"/>
  <c r="JJ26" i="56"/>
  <c r="AJ133" i="69"/>
  <c r="JJ22" i="56"/>
  <c r="AJ129" i="69"/>
  <c r="JJ18" i="56"/>
  <c r="AJ125" i="69"/>
  <c r="JJ9" i="56"/>
  <c r="AJ116" i="69"/>
  <c r="JU55" i="56"/>
  <c r="AK143" i="69"/>
  <c r="JU33" i="56"/>
  <c r="AK141" i="69"/>
  <c r="JU32" i="56"/>
  <c r="AK139" i="69"/>
  <c r="JU30" i="56"/>
  <c r="AK137" i="69"/>
  <c r="JU28" i="56"/>
  <c r="AK135" i="69"/>
  <c r="JU26" i="56"/>
  <c r="AK133" i="69"/>
  <c r="JU23" i="56"/>
  <c r="AK130" i="69"/>
  <c r="JU22" i="56"/>
  <c r="AK129" i="69"/>
  <c r="JU20" i="56"/>
  <c r="AK127" i="69"/>
  <c r="JU18" i="56"/>
  <c r="AK125" i="69"/>
  <c r="JU16" i="56"/>
  <c r="AK123" i="69"/>
  <c r="JU13" i="56"/>
  <c r="AK120" i="69"/>
  <c r="JU11" i="56"/>
  <c r="AK118" i="69"/>
  <c r="JU9" i="56"/>
  <c r="AK116" i="69"/>
  <c r="JU7" i="56"/>
  <c r="AK114" i="69"/>
  <c r="JJ44" i="56"/>
  <c r="AJ140" i="69"/>
  <c r="JJ29" i="56"/>
  <c r="AJ136" i="69"/>
  <c r="JJ25" i="56"/>
  <c r="AJ132" i="69"/>
  <c r="JJ21" i="56"/>
  <c r="AJ128" i="69"/>
  <c r="JJ17" i="56"/>
  <c r="AJ124" i="69"/>
  <c r="JJ15" i="56"/>
  <c r="AJ122" i="69"/>
  <c r="JJ14" i="56"/>
  <c r="AJ121" i="69"/>
  <c r="JJ10" i="56"/>
  <c r="AJ117" i="69"/>
  <c r="JJ8" i="56"/>
  <c r="AJ115" i="69"/>
  <c r="IN55" i="56"/>
  <c r="AH143" i="69"/>
  <c r="IN33" i="56"/>
  <c r="AH141" i="69"/>
  <c r="IN32" i="56"/>
  <c r="AH139" i="69"/>
  <c r="IN30" i="56"/>
  <c r="AH137" i="69"/>
  <c r="IN28" i="56"/>
  <c r="AH135" i="69"/>
  <c r="IN26" i="56"/>
  <c r="AH133" i="69"/>
  <c r="IN23" i="56"/>
  <c r="AH130" i="69"/>
  <c r="IN22" i="56"/>
  <c r="AH129" i="69"/>
  <c r="IN20" i="56"/>
  <c r="AH127" i="69"/>
  <c r="IN18" i="56"/>
  <c r="AH125" i="69"/>
  <c r="IN16" i="56"/>
  <c r="AH123" i="69"/>
  <c r="IN13" i="56"/>
  <c r="AH120" i="69"/>
  <c r="IN11" i="56"/>
  <c r="AH118" i="69"/>
  <c r="IN9" i="56"/>
  <c r="AH116" i="69"/>
  <c r="IN7" i="56"/>
  <c r="AH114" i="69"/>
  <c r="IY55" i="56"/>
  <c r="AI143" i="69"/>
  <c r="IY33" i="56"/>
  <c r="AI141" i="69"/>
  <c r="AI139"/>
  <c r="AI137"/>
  <c r="IY28" i="56"/>
  <c r="AI135" i="69"/>
  <c r="AI133"/>
  <c r="IY23" i="56"/>
  <c r="AI130" i="69"/>
  <c r="AI129"/>
  <c r="IY20" i="56"/>
  <c r="AI127" i="69"/>
  <c r="IY18" i="56"/>
  <c r="AI125" i="69"/>
  <c r="IY16" i="56"/>
  <c r="AI123" i="69"/>
  <c r="AI120"/>
  <c r="IY11" i="56"/>
  <c r="AI118" i="69"/>
  <c r="AI116"/>
  <c r="IY7" i="56"/>
  <c r="AI114" i="69"/>
  <c r="AC142"/>
  <c r="AC140"/>
  <c r="AC138"/>
  <c r="AC136"/>
  <c r="AC134"/>
  <c r="AC132"/>
  <c r="AC131"/>
  <c r="AC128"/>
  <c r="AC126"/>
  <c r="AC124"/>
  <c r="AC122"/>
  <c r="GK14" i="56"/>
  <c r="AC121" i="69"/>
  <c r="AC119"/>
  <c r="AC117"/>
  <c r="AC115"/>
  <c r="JJ34" i="56"/>
  <c r="AJ142" i="69"/>
  <c r="JJ31" i="56"/>
  <c r="AJ138" i="69"/>
  <c r="JJ27" i="56"/>
  <c r="AJ134" i="69"/>
  <c r="JJ24" i="56"/>
  <c r="AJ131" i="69"/>
  <c r="JJ19" i="56"/>
  <c r="AJ126" i="69"/>
  <c r="JJ12" i="56"/>
  <c r="AJ119" i="69"/>
  <c r="JU34" i="56"/>
  <c r="AK142" i="69"/>
  <c r="JU44" i="56"/>
  <c r="AK140" i="69"/>
  <c r="JU31" i="56"/>
  <c r="AK138" i="69"/>
  <c r="JU29" i="56"/>
  <c r="AK136" i="69"/>
  <c r="JU27" i="56"/>
  <c r="AK134" i="69"/>
  <c r="JU25" i="56"/>
  <c r="AK132" i="69"/>
  <c r="JU24" i="56"/>
  <c r="AK131" i="69"/>
  <c r="JU21" i="56"/>
  <c r="AK128" i="69"/>
  <c r="JU19" i="56"/>
  <c r="AK126" i="69"/>
  <c r="JU17" i="56"/>
  <c r="AK124" i="69"/>
  <c r="JU15" i="56"/>
  <c r="AK122" i="69"/>
  <c r="JU14" i="56"/>
  <c r="AK121" i="69"/>
  <c r="JU12" i="56"/>
  <c r="AK119" i="69"/>
  <c r="JU10" i="56"/>
  <c r="AK117" i="69"/>
  <c r="JU8" i="56"/>
  <c r="AK115" i="69"/>
  <c r="JU29" i="55"/>
  <c r="AK106" i="69"/>
  <c r="JU24" i="55"/>
  <c r="AK101" i="69"/>
  <c r="JU18" i="55"/>
  <c r="AK95" i="69"/>
  <c r="JU13" i="55"/>
  <c r="AK90" i="69"/>
  <c r="JU10" i="55"/>
  <c r="AK87" i="69"/>
  <c r="JJ30" i="55"/>
  <c r="AJ107" i="69"/>
  <c r="JJ25" i="55"/>
  <c r="AJ102" i="69"/>
  <c r="JJ21" i="55"/>
  <c r="AJ98" i="69"/>
  <c r="JJ17" i="55"/>
  <c r="AJ94" i="69"/>
  <c r="JJ14" i="55"/>
  <c r="AJ91" i="69"/>
  <c r="JJ12" i="55"/>
  <c r="AJ89" i="69"/>
  <c r="JJ7" i="55"/>
  <c r="AJ84" i="69"/>
  <c r="IN31" i="55"/>
  <c r="AH108" i="69"/>
  <c r="IN29" i="55"/>
  <c r="AH106" i="69"/>
  <c r="IN27" i="55"/>
  <c r="AH104" i="69"/>
  <c r="IN26" i="55"/>
  <c r="AH103" i="69"/>
  <c r="IN24" i="55"/>
  <c r="AH101" i="69"/>
  <c r="IN22" i="55"/>
  <c r="AH99" i="69"/>
  <c r="IN20" i="55"/>
  <c r="AH97" i="69"/>
  <c r="IN18" i="55"/>
  <c r="AH95" i="69"/>
  <c r="IN16" i="55"/>
  <c r="AH93" i="69"/>
  <c r="IN15" i="55"/>
  <c r="AH92" i="69"/>
  <c r="IN13" i="55"/>
  <c r="AH90" i="69"/>
  <c r="IN11" i="55"/>
  <c r="AH88" i="69"/>
  <c r="IN10" i="55"/>
  <c r="AH87" i="69"/>
  <c r="IN8" i="55"/>
  <c r="AH85" i="69"/>
  <c r="IN6" i="55"/>
  <c r="AH83" i="69"/>
  <c r="IY31" i="55"/>
  <c r="AI108" i="69"/>
  <c r="IY29" i="55"/>
  <c r="AI106" i="69"/>
  <c r="IY27" i="55"/>
  <c r="AI104" i="69"/>
  <c r="AI103"/>
  <c r="AI101"/>
  <c r="AI99"/>
  <c r="AI97"/>
  <c r="AI95"/>
  <c r="IY16" i="55"/>
  <c r="AI93" i="69"/>
  <c r="IY15" i="55"/>
  <c r="AI92" i="69"/>
  <c r="AI90"/>
  <c r="IY11" i="55"/>
  <c r="AI88" i="69"/>
  <c r="IY10" i="55"/>
  <c r="AI87" i="69"/>
  <c r="IY8" i="55"/>
  <c r="AI85" i="69"/>
  <c r="IY6" i="55"/>
  <c r="AI83" i="69"/>
  <c r="GK30" i="55"/>
  <c r="AC107" i="69"/>
  <c r="AC105"/>
  <c r="AC102"/>
  <c r="AC100"/>
  <c r="AC98"/>
  <c r="AC96"/>
  <c r="AC94"/>
  <c r="AC91"/>
  <c r="GK12" i="55"/>
  <c r="AC89" i="69"/>
  <c r="AC86"/>
  <c r="AC84"/>
  <c r="JU31" i="55"/>
  <c r="AK108" i="69"/>
  <c r="JU26" i="55"/>
  <c r="AK103" i="69"/>
  <c r="JU20" i="55"/>
  <c r="AK97" i="69"/>
  <c r="JU15" i="55"/>
  <c r="AK92" i="69"/>
  <c r="JU8" i="55"/>
  <c r="AK85" i="69"/>
  <c r="JJ28" i="55"/>
  <c r="AJ105" i="69"/>
  <c r="JJ23" i="55"/>
  <c r="AJ100" i="69"/>
  <c r="JJ19" i="55"/>
  <c r="AJ96" i="69"/>
  <c r="JJ9" i="55"/>
  <c r="AJ86" i="69"/>
  <c r="JU30" i="55"/>
  <c r="AK107" i="69"/>
  <c r="JU28" i="55"/>
  <c r="AK105" i="69"/>
  <c r="JU25" i="55"/>
  <c r="AK102" i="69"/>
  <c r="JU23" i="55"/>
  <c r="AK100" i="69"/>
  <c r="JU21" i="55"/>
  <c r="AK98" i="69"/>
  <c r="JU19" i="55"/>
  <c r="AK96" i="69"/>
  <c r="JU17" i="55"/>
  <c r="AK94" i="69"/>
  <c r="JU14" i="55"/>
  <c r="AK91" i="69"/>
  <c r="JU12" i="55"/>
  <c r="AK89" i="69"/>
  <c r="JU9" i="55"/>
  <c r="AK86" i="69"/>
  <c r="JU7" i="55"/>
  <c r="AK84" i="69"/>
  <c r="JU27" i="55"/>
  <c r="AK104" i="69"/>
  <c r="JU22" i="55"/>
  <c r="AK99" i="69"/>
  <c r="JU16" i="55"/>
  <c r="AK93" i="69"/>
  <c r="JU11" i="55"/>
  <c r="AK88" i="69"/>
  <c r="JU6" i="55"/>
  <c r="AK83" i="69"/>
  <c r="JJ31" i="55"/>
  <c r="AJ108" i="69"/>
  <c r="JJ29" i="55"/>
  <c r="AJ106" i="69"/>
  <c r="JJ27" i="55"/>
  <c r="AJ104" i="69"/>
  <c r="JJ26" i="55"/>
  <c r="AJ103" i="69"/>
  <c r="JJ24" i="55"/>
  <c r="AJ101" i="69"/>
  <c r="JJ22" i="55"/>
  <c r="AJ99" i="69"/>
  <c r="JJ20" i="55"/>
  <c r="AJ97" i="69"/>
  <c r="JJ18" i="55"/>
  <c r="AJ95" i="69"/>
  <c r="JJ16" i="55"/>
  <c r="AJ93" i="69"/>
  <c r="JJ15" i="55"/>
  <c r="AJ92" i="69"/>
  <c r="JJ13" i="55"/>
  <c r="AJ90" i="69"/>
  <c r="JJ11" i="55"/>
  <c r="AJ88" i="69"/>
  <c r="JJ10" i="55"/>
  <c r="AJ87" i="69"/>
  <c r="JJ8" i="55"/>
  <c r="AJ85" i="69"/>
  <c r="JJ6" i="55"/>
  <c r="AJ83" i="69"/>
  <c r="IN30" i="55"/>
  <c r="AH107" i="69"/>
  <c r="IN28" i="55"/>
  <c r="AH105" i="69"/>
  <c r="IN25" i="55"/>
  <c r="AH102" i="69"/>
  <c r="IN23" i="55"/>
  <c r="AH100" i="69"/>
  <c r="IN21" i="55"/>
  <c r="AH98" i="69"/>
  <c r="IN19" i="55"/>
  <c r="AH96" i="69"/>
  <c r="IN17" i="55"/>
  <c r="AH94" i="69"/>
  <c r="IN14" i="55"/>
  <c r="AH91" i="69"/>
  <c r="IN12" i="55"/>
  <c r="AH89" i="69"/>
  <c r="IN9" i="55"/>
  <c r="AH86" i="69"/>
  <c r="IN7" i="55"/>
  <c r="AH84" i="69"/>
  <c r="AI107"/>
  <c r="IY28" i="55"/>
  <c r="AI105" i="69"/>
  <c r="IY25" i="55"/>
  <c r="AI102" i="69"/>
  <c r="IY23" i="55"/>
  <c r="AI100" i="69"/>
  <c r="IY21" i="55"/>
  <c r="AI98" i="69"/>
  <c r="IY19" i="55"/>
  <c r="AI96" i="69"/>
  <c r="IY17" i="55"/>
  <c r="AI94" i="69"/>
  <c r="IY14" i="55"/>
  <c r="AI91" i="69"/>
  <c r="AI89"/>
  <c r="IY9" i="55"/>
  <c r="AI86" i="69"/>
  <c r="IY7" i="55"/>
  <c r="AI84" i="69"/>
  <c r="AC108"/>
  <c r="AC106"/>
  <c r="AC104"/>
  <c r="GK26" i="55"/>
  <c r="AC103" i="69"/>
  <c r="AC101"/>
  <c r="GK22" i="55"/>
  <c r="AC99" i="69"/>
  <c r="AC97"/>
  <c r="GK18" i="55"/>
  <c r="AC95" i="69"/>
  <c r="AC93"/>
  <c r="AC92"/>
  <c r="AC90"/>
  <c r="AC88"/>
  <c r="AC87"/>
  <c r="AC85"/>
  <c r="AC83"/>
  <c r="IN43" i="54"/>
  <c r="AH75" i="69"/>
  <c r="IN27" i="54"/>
  <c r="IN25"/>
  <c r="AH70" i="69"/>
  <c r="AH68"/>
  <c r="IN21" i="54"/>
  <c r="AH66" i="69"/>
  <c r="IN20" i="54"/>
  <c r="IN17"/>
  <c r="AH62" i="69"/>
  <c r="AH61"/>
  <c r="IN14" i="54"/>
  <c r="AH58" i="69"/>
  <c r="IN12" i="54"/>
  <c r="IN11"/>
  <c r="AH54" i="69"/>
  <c r="AH52"/>
  <c r="IN8" i="54"/>
  <c r="AH51" i="69"/>
  <c r="IN7" i="54"/>
  <c r="IY43"/>
  <c r="AI75" i="69"/>
  <c r="AI72"/>
  <c r="IY25" i="54"/>
  <c r="IY23"/>
  <c r="AI68" i="69"/>
  <c r="AI66"/>
  <c r="IY20" i="54"/>
  <c r="AI65" i="69"/>
  <c r="IY17" i="54"/>
  <c r="IY16"/>
  <c r="AI61" i="69"/>
  <c r="AI55"/>
  <c r="AI54"/>
  <c r="IY9" i="54"/>
  <c r="AI52" i="69"/>
  <c r="IY8" i="54"/>
  <c r="IY7"/>
  <c r="AI50" i="69"/>
  <c r="AC76"/>
  <c r="AC74"/>
  <c r="AC73"/>
  <c r="AC71"/>
  <c r="AC69"/>
  <c r="AC67"/>
  <c r="AC64"/>
  <c r="AC63"/>
  <c r="AC60"/>
  <c r="AC59"/>
  <c r="AC57"/>
  <c r="AC56"/>
  <c r="AK76"/>
  <c r="JU29" i="54"/>
  <c r="AK74" i="69"/>
  <c r="JU28" i="54"/>
  <c r="AK73" i="69"/>
  <c r="AK69"/>
  <c r="JU22" i="54"/>
  <c r="AK67" i="69"/>
  <c r="JU19" i="54"/>
  <c r="AK64" i="69"/>
  <c r="JU15" i="54"/>
  <c r="AK60" i="69"/>
  <c r="JU42" i="54"/>
  <c r="AK59" i="69"/>
  <c r="JU56" i="54"/>
  <c r="AK57" i="69"/>
  <c r="JU10" i="54"/>
  <c r="AK53" i="69"/>
  <c r="JJ43" i="54"/>
  <c r="AJ75" i="69"/>
  <c r="JJ27" i="54"/>
  <c r="JJ25"/>
  <c r="AJ70" i="69"/>
  <c r="AJ68"/>
  <c r="JJ21" i="54"/>
  <c r="AJ66" i="69"/>
  <c r="JJ20" i="54"/>
  <c r="JJ17"/>
  <c r="AJ62" i="69"/>
  <c r="AJ61"/>
  <c r="JJ14" i="54"/>
  <c r="AJ58" i="69"/>
  <c r="JJ12" i="54"/>
  <c r="JJ11"/>
  <c r="AJ54" i="69"/>
  <c r="AJ52"/>
  <c r="JJ8" i="54"/>
  <c r="AJ51" i="69"/>
  <c r="JJ7" i="54"/>
  <c r="IN29"/>
  <c r="AH74" i="69"/>
  <c r="IN26" i="54"/>
  <c r="AH71" i="69"/>
  <c r="IN22" i="54"/>
  <c r="AH67" i="69"/>
  <c r="IN18" i="54"/>
  <c r="AH63" i="69"/>
  <c r="IN42" i="54"/>
  <c r="AH59" i="69"/>
  <c r="IN56" i="54"/>
  <c r="AH57" i="69"/>
  <c r="IN13" i="54"/>
  <c r="AH56" i="69"/>
  <c r="AI76"/>
  <c r="IY29" i="54"/>
  <c r="IY28"/>
  <c r="AI73" i="69"/>
  <c r="AI71"/>
  <c r="IY24" i="54"/>
  <c r="AI69" i="69"/>
  <c r="IY22" i="54"/>
  <c r="IY19"/>
  <c r="AI64" i="69"/>
  <c r="AI63"/>
  <c r="IY15" i="54"/>
  <c r="AI60" i="69"/>
  <c r="IY42" i="54"/>
  <c r="AI59" i="69"/>
  <c r="IY56" i="54"/>
  <c r="AI57" i="69"/>
  <c r="AI56"/>
  <c r="AI53"/>
  <c r="AC75"/>
  <c r="AC70"/>
  <c r="AC66"/>
  <c r="AC62"/>
  <c r="AC58"/>
  <c r="AC54"/>
  <c r="AC51"/>
  <c r="JU43" i="54"/>
  <c r="AK75" i="69"/>
  <c r="JU27" i="54"/>
  <c r="AK72" i="69"/>
  <c r="JU25" i="54"/>
  <c r="AK70" i="69"/>
  <c r="JU21" i="54"/>
  <c r="JU20"/>
  <c r="AK65" i="69"/>
  <c r="JU17" i="54"/>
  <c r="AK62" i="69"/>
  <c r="JU14" i="54"/>
  <c r="AK58" i="69"/>
  <c r="JU12" i="54"/>
  <c r="AK55" i="69"/>
  <c r="AK54"/>
  <c r="JU8" i="54"/>
  <c r="AK51" i="69"/>
  <c r="AJ76"/>
  <c r="JJ29" i="54"/>
  <c r="AJ74" i="69"/>
  <c r="JJ28" i="54"/>
  <c r="AJ73" i="69"/>
  <c r="JJ24" i="54"/>
  <c r="AJ69" i="69"/>
  <c r="JJ19" i="54"/>
  <c r="AJ64" i="69"/>
  <c r="JJ18" i="54"/>
  <c r="AJ63" i="69"/>
  <c r="AJ60"/>
  <c r="JJ42" i="54"/>
  <c r="AJ59" i="69"/>
  <c r="JJ56" i="54"/>
  <c r="AJ57" i="69"/>
  <c r="JJ13" i="54"/>
  <c r="AJ56" i="69"/>
  <c r="AJ53"/>
  <c r="AH37"/>
  <c r="IN29" i="53"/>
  <c r="AH30" i="69"/>
  <c r="IN23" i="53"/>
  <c r="AH24" i="69"/>
  <c r="IN19" i="53"/>
  <c r="AH20" i="69"/>
  <c r="IN15" i="53"/>
  <c r="AH16" i="69"/>
  <c r="IY36" i="53"/>
  <c r="AI30" i="69"/>
  <c r="IY3" i="53"/>
  <c r="IY19"/>
  <c r="AI20" i="69"/>
  <c r="IY15" i="53"/>
  <c r="AI16" i="69"/>
  <c r="GK27" i="53"/>
  <c r="AC28" i="69"/>
  <c r="GK24" i="53"/>
  <c r="AC25" i="69"/>
  <c r="AC19"/>
  <c r="IN39" i="53"/>
  <c r="IN37"/>
  <c r="AH38" i="69"/>
  <c r="AH36"/>
  <c r="IN34" i="53"/>
  <c r="AH35" i="69"/>
  <c r="IN33" i="53"/>
  <c r="IN30"/>
  <c r="AH31" i="69"/>
  <c r="AH5"/>
  <c r="IN27" i="53"/>
  <c r="AH28" i="69"/>
  <c r="IN25" i="53"/>
  <c r="IN24"/>
  <c r="AH25" i="69"/>
  <c r="AH23"/>
  <c r="IN20" i="53"/>
  <c r="AH21" i="69"/>
  <c r="IN18" i="53"/>
  <c r="IN16"/>
  <c r="AH17" i="69"/>
  <c r="AH15"/>
  <c r="IN12" i="53"/>
  <c r="AH13" i="69"/>
  <c r="IN10" i="53"/>
  <c r="IY39"/>
  <c r="AI40" i="69"/>
  <c r="AI38"/>
  <c r="IY35" i="53"/>
  <c r="AI36" i="69"/>
  <c r="IY34" i="53"/>
  <c r="IY33"/>
  <c r="AI34" i="69"/>
  <c r="AI31"/>
  <c r="IY4" i="53"/>
  <c r="AI5" i="69"/>
  <c r="IY27" i="53"/>
  <c r="IY25"/>
  <c r="AI26" i="69"/>
  <c r="AI25"/>
  <c r="IY22" i="53"/>
  <c r="AI23" i="69"/>
  <c r="IY20" i="53"/>
  <c r="IY18"/>
  <c r="AI19" i="69"/>
  <c r="AI17"/>
  <c r="IY14" i="53"/>
  <c r="AI15" i="69"/>
  <c r="IY12" i="53"/>
  <c r="IY10"/>
  <c r="AI11" i="69"/>
  <c r="AC39"/>
  <c r="AC37"/>
  <c r="GK6" i="53"/>
  <c r="AC7" i="69"/>
  <c r="AC33"/>
  <c r="GK31" i="53"/>
  <c r="AC30" i="69"/>
  <c r="AC27"/>
  <c r="AC24"/>
  <c r="AC20"/>
  <c r="AC16"/>
  <c r="AC12"/>
  <c r="AH41"/>
  <c r="IN6" i="53"/>
  <c r="AH7" i="69"/>
  <c r="IN31" i="53"/>
  <c r="IN26"/>
  <c r="AH27" i="69"/>
  <c r="AH22"/>
  <c r="IN11" i="53"/>
  <c r="AH12" i="69"/>
  <c r="IY38" i="53"/>
  <c r="AI39" i="69"/>
  <c r="AI33"/>
  <c r="AI24"/>
  <c r="AI18"/>
  <c r="GK35" i="53"/>
  <c r="AC5" i="69"/>
  <c r="GK16" i="53"/>
  <c r="AC17" i="69"/>
  <c r="GK12" i="53"/>
  <c r="AC13" i="69"/>
  <c r="JU40" i="53"/>
  <c r="AK41" i="69"/>
  <c r="JU36" i="53"/>
  <c r="AK37" i="69"/>
  <c r="JU5" i="53"/>
  <c r="AK6" i="69"/>
  <c r="JU31" i="53"/>
  <c r="AK32" i="69"/>
  <c r="JU28" i="53"/>
  <c r="AK29" i="69"/>
  <c r="JU3" i="53"/>
  <c r="AK4" i="69"/>
  <c r="JU21" i="53"/>
  <c r="AK22" i="69"/>
  <c r="JU17" i="53"/>
  <c r="AK18" i="69"/>
  <c r="JU13" i="53"/>
  <c r="AK14" i="69"/>
  <c r="JJ39" i="53"/>
  <c r="AJ40" i="69"/>
  <c r="JJ35" i="53"/>
  <c r="AJ36" i="69"/>
  <c r="JJ33" i="53"/>
  <c r="AJ34" i="69"/>
  <c r="JJ4" i="53"/>
  <c r="AJ5" i="69"/>
  <c r="JJ25" i="53"/>
  <c r="AJ26" i="69"/>
  <c r="JJ22" i="53"/>
  <c r="AJ23" i="69"/>
  <c r="JJ18" i="53"/>
  <c r="AJ19" i="69"/>
  <c r="JJ14" i="53"/>
  <c r="AJ15" i="69"/>
  <c r="JJ10" i="53"/>
  <c r="AJ11" i="69"/>
  <c r="IN38" i="53"/>
  <c r="AH39" i="69"/>
  <c r="IN32" i="53"/>
  <c r="AH33" i="69"/>
  <c r="IN3" i="53"/>
  <c r="AH14" i="69"/>
  <c r="IY6" i="53"/>
  <c r="AI7" i="69"/>
  <c r="AI32"/>
  <c r="IY26" i="53"/>
  <c r="AI27" i="69"/>
  <c r="IY21" i="53"/>
  <c r="IY11"/>
  <c r="AI12" i="69"/>
  <c r="GK37" i="53"/>
  <c r="AC38" i="69"/>
  <c r="GK34" i="53"/>
  <c r="AC35" i="69"/>
  <c r="GK30" i="53"/>
  <c r="AC31" i="69"/>
  <c r="GK20" i="53"/>
  <c r="AC21" i="69"/>
  <c r="JU39" i="53"/>
  <c r="AK40" i="69"/>
  <c r="JU35" i="53"/>
  <c r="AK36" i="69"/>
  <c r="JU33" i="53"/>
  <c r="AK34" i="69"/>
  <c r="JU4" i="53"/>
  <c r="AK5" i="69"/>
  <c r="JU25" i="53"/>
  <c r="AK26" i="69"/>
  <c r="JU22" i="53"/>
  <c r="AK23" i="69"/>
  <c r="JU18" i="53"/>
  <c r="AK19" i="69"/>
  <c r="JU14" i="53"/>
  <c r="AK15" i="69"/>
  <c r="JU10" i="53"/>
  <c r="AK11" i="69"/>
  <c r="JJ38" i="53"/>
  <c r="AJ39" i="69"/>
  <c r="JJ6" i="53"/>
  <c r="AJ7" i="69"/>
  <c r="JJ32" i="53"/>
  <c r="AJ33" i="69"/>
  <c r="JJ29" i="53"/>
  <c r="AJ30" i="69"/>
  <c r="JJ26" i="53"/>
  <c r="AJ27" i="69"/>
  <c r="JJ23" i="53"/>
  <c r="AJ24" i="69"/>
  <c r="JJ19" i="53"/>
  <c r="AJ20" i="69"/>
  <c r="JJ15" i="53"/>
  <c r="AJ16" i="69"/>
  <c r="JJ11" i="53"/>
  <c r="AJ12" i="69"/>
  <c r="CE31" i="57"/>
  <c r="KF31"/>
  <c r="OM31" s="1"/>
  <c r="RY31" s="1"/>
  <c r="KF38"/>
  <c r="OM38" s="1"/>
  <c r="JZ55"/>
  <c r="KA55"/>
  <c r="GK27"/>
  <c r="GK24"/>
  <c r="GK20"/>
  <c r="GK39"/>
  <c r="GK16"/>
  <c r="GK10"/>
  <c r="GK56"/>
  <c r="GK41"/>
  <c r="KC41"/>
  <c r="KF41" s="1"/>
  <c r="OM41" s="1"/>
  <c r="JZ38"/>
  <c r="KA38"/>
  <c r="KC30"/>
  <c r="KF30" s="1"/>
  <c r="OM30" s="1"/>
  <c r="RY30" s="1"/>
  <c r="GK59"/>
  <c r="GK43"/>
  <c r="GK18"/>
  <c r="GK15"/>
  <c r="GK11"/>
  <c r="GK29"/>
  <c r="KC29"/>
  <c r="KF29" s="1"/>
  <c r="OM29" s="1"/>
  <c r="RY29" s="1"/>
  <c r="CE29"/>
  <c r="JZ31"/>
  <c r="KA31"/>
  <c r="KC28"/>
  <c r="KF28" s="1"/>
  <c r="KC42"/>
  <c r="KF42" s="1"/>
  <c r="OM42" s="1"/>
  <c r="KF55"/>
  <c r="IC12"/>
  <c r="IN7"/>
  <c r="GK37" i="58"/>
  <c r="GK11"/>
  <c r="GK7"/>
  <c r="GK60"/>
  <c r="GK24"/>
  <c r="GK23"/>
  <c r="GK20"/>
  <c r="GK61"/>
  <c r="GK38"/>
  <c r="GK16"/>
  <c r="GK13"/>
  <c r="IY9" i="57"/>
  <c r="GK33" i="56"/>
  <c r="GK23"/>
  <c r="GK20"/>
  <c r="GK16"/>
  <c r="GK43"/>
  <c r="GK44"/>
  <c r="GK29"/>
  <c r="GK25"/>
  <c r="GK40"/>
  <c r="GK19"/>
  <c r="GK15"/>
  <c r="IY32"/>
  <c r="IY31"/>
  <c r="IY30"/>
  <c r="IY27"/>
  <c r="IY26"/>
  <c r="IY22"/>
  <c r="IY21"/>
  <c r="IY14"/>
  <c r="IY13"/>
  <c r="IY9"/>
  <c r="GK38" i="55"/>
  <c r="GK25"/>
  <c r="GK23"/>
  <c r="GK54"/>
  <c r="GK29"/>
  <c r="GK15"/>
  <c r="GK11"/>
  <c r="IY30"/>
  <c r="IY26"/>
  <c r="IY24"/>
  <c r="IY22"/>
  <c r="IY20"/>
  <c r="IY18"/>
  <c r="IY13"/>
  <c r="IY12"/>
  <c r="IY55"/>
  <c r="GK22" i="54"/>
  <c r="GK38"/>
  <c r="GK56"/>
  <c r="GK13"/>
  <c r="GK29"/>
  <c r="GK39"/>
  <c r="GK18"/>
  <c r="GK42"/>
  <c r="GK41"/>
  <c r="GK43"/>
  <c r="GK23"/>
  <c r="GK17"/>
  <c r="GK11"/>
  <c r="IY30"/>
  <c r="IY27"/>
  <c r="IY54"/>
  <c r="IY12"/>
  <c r="IY10"/>
  <c r="GK13" i="53"/>
  <c r="IY32"/>
  <c r="IY29"/>
  <c r="IY23"/>
  <c r="GK11" i="56"/>
  <c r="GK10"/>
  <c r="GK7"/>
  <c r="GK55"/>
  <c r="GK41"/>
  <c r="GK18"/>
  <c r="GK13"/>
  <c r="GK34"/>
  <c r="GK31"/>
  <c r="GK27"/>
  <c r="GK24"/>
  <c r="GK21"/>
  <c r="GK17"/>
  <c r="GK39"/>
  <c r="GK12"/>
  <c r="GK8"/>
  <c r="GK32"/>
  <c r="GK28"/>
  <c r="GK22"/>
  <c r="GK42"/>
  <c r="GK9"/>
  <c r="GK8" i="55"/>
  <c r="GK9"/>
  <c r="GK8" i="54"/>
  <c r="GK38" i="53"/>
  <c r="GK32"/>
  <c r="GK29"/>
  <c r="GK37" i="54"/>
  <c r="GK26"/>
  <c r="GK40"/>
  <c r="GK14"/>
  <c r="GK55"/>
  <c r="GK25"/>
  <c r="GK21"/>
  <c r="GK53"/>
  <c r="GK9"/>
  <c r="GK8" i="58"/>
  <c r="GK21"/>
  <c r="GK12"/>
  <c r="GK58"/>
  <c r="GK19"/>
  <c r="GK15"/>
  <c r="FY31" i="57"/>
  <c r="FZ31" s="1"/>
  <c r="FY38"/>
  <c r="GA38" s="1"/>
  <c r="FY55"/>
  <c r="FZ55" s="1"/>
  <c r="FY30"/>
  <c r="FZ30" s="1"/>
  <c r="FY29"/>
  <c r="GA29" s="1"/>
  <c r="FY42"/>
  <c r="GA42" s="1"/>
  <c r="FY51"/>
  <c r="FZ51" s="1"/>
  <c r="FY41"/>
  <c r="FZ41" s="1"/>
  <c r="FY28"/>
  <c r="GA28" s="1"/>
  <c r="FY52"/>
  <c r="FZ52" s="1"/>
  <c r="FS51"/>
  <c r="FT51"/>
  <c r="FT42"/>
  <c r="FS42"/>
  <c r="FT30"/>
  <c r="FS30"/>
  <c r="FS55"/>
  <c r="FT55"/>
  <c r="FT29"/>
  <c r="FS29"/>
  <c r="FT38"/>
  <c r="FS38"/>
  <c r="FT52"/>
  <c r="FS52"/>
  <c r="FS41"/>
  <c r="FT41"/>
  <c r="FS31"/>
  <c r="FT31"/>
  <c r="FT28"/>
  <c r="FS28"/>
  <c r="CA30"/>
  <c r="CB30"/>
  <c r="CA38"/>
  <c r="CB38"/>
  <c r="CA29"/>
  <c r="CB29"/>
  <c r="CA28"/>
  <c r="CB28"/>
  <c r="CA41"/>
  <c r="CB41"/>
  <c r="CA55"/>
  <c r="CB55"/>
  <c r="CA31"/>
  <c r="CB31"/>
  <c r="CA52"/>
  <c r="CB52"/>
  <c r="CA51"/>
  <c r="CB51"/>
  <c r="CA42"/>
  <c r="CB42"/>
  <c r="GV41"/>
  <c r="JY41"/>
  <c r="IY51"/>
  <c r="JY51"/>
  <c r="JZ51" s="1"/>
  <c r="GK30"/>
  <c r="JY30"/>
  <c r="GK25"/>
  <c r="GK19"/>
  <c r="GK13"/>
  <c r="GK58"/>
  <c r="GK7"/>
  <c r="GK42"/>
  <c r="JY42"/>
  <c r="GK28"/>
  <c r="JY28"/>
  <c r="GK52"/>
  <c r="JY52"/>
  <c r="JZ52" s="1"/>
  <c r="GK21"/>
  <c r="GK40"/>
  <c r="GK26"/>
  <c r="GK22"/>
  <c r="GK54"/>
  <c r="GK17"/>
  <c r="GK14"/>
  <c r="GK53"/>
  <c r="GK8"/>
  <c r="JY29"/>
  <c r="FY31" i="55"/>
  <c r="FZ31" s="1"/>
  <c r="FS31"/>
  <c r="CA31"/>
  <c r="CB31"/>
  <c r="GK26" i="53"/>
  <c r="GK17"/>
  <c r="GK15"/>
  <c r="GK11"/>
  <c r="GK23"/>
  <c r="GK19"/>
  <c r="GK19" i="55"/>
  <c r="GK13"/>
  <c r="GK27"/>
  <c r="GK24"/>
  <c r="GK20"/>
  <c r="GK17"/>
  <c r="GK14"/>
  <c r="GK55"/>
  <c r="GK7"/>
  <c r="GK16"/>
  <c r="GK10"/>
  <c r="GK6"/>
  <c r="GK31"/>
  <c r="GK28"/>
  <c r="GK21"/>
  <c r="JE56" i="57"/>
  <c r="JF56"/>
  <c r="JH56" s="1"/>
  <c r="JI56" s="1"/>
  <c r="JJ56" s="1"/>
  <c r="JE7"/>
  <c r="JF7"/>
  <c r="JE8"/>
  <c r="JF8"/>
  <c r="JE9"/>
  <c r="JF9"/>
  <c r="JE10"/>
  <c r="JF10"/>
  <c r="JE58"/>
  <c r="JF58"/>
  <c r="JH58" s="1"/>
  <c r="JI58" s="1"/>
  <c r="JE53"/>
  <c r="JF53"/>
  <c r="JH53" s="1"/>
  <c r="JI53" s="1"/>
  <c r="JJ53" s="1"/>
  <c r="JE11"/>
  <c r="JF11"/>
  <c r="JE12"/>
  <c r="JF12"/>
  <c r="JE13"/>
  <c r="JF13"/>
  <c r="JE14"/>
  <c r="JF14"/>
  <c r="JE15"/>
  <c r="JF15"/>
  <c r="JE16"/>
  <c r="JF16"/>
  <c r="JE40"/>
  <c r="JF40"/>
  <c r="JH40" s="1"/>
  <c r="JI40" s="1"/>
  <c r="JJ40" s="1"/>
  <c r="JE17"/>
  <c r="JF17"/>
  <c r="JE18"/>
  <c r="JF18"/>
  <c r="JE39"/>
  <c r="JF39"/>
  <c r="JH39" s="1"/>
  <c r="JI39" s="1"/>
  <c r="JJ39" s="1"/>
  <c r="JE19"/>
  <c r="JF19"/>
  <c r="JE54"/>
  <c r="JF54"/>
  <c r="JH54" s="1"/>
  <c r="JI54" s="1"/>
  <c r="JJ54" s="1"/>
  <c r="JE43"/>
  <c r="JF43"/>
  <c r="JH43" s="1"/>
  <c r="JI43" s="1"/>
  <c r="JE20"/>
  <c r="JF20"/>
  <c r="JE21"/>
  <c r="JF21"/>
  <c r="JE22"/>
  <c r="JF22"/>
  <c r="JE23"/>
  <c r="JF23"/>
  <c r="JE24"/>
  <c r="JF24"/>
  <c r="JE25"/>
  <c r="JF25"/>
  <c r="JE26"/>
  <c r="JF26"/>
  <c r="JE59"/>
  <c r="JF59"/>
  <c r="JH59" s="1"/>
  <c r="JI59" s="1"/>
  <c r="JE27"/>
  <c r="JF27"/>
  <c r="GQ31" i="55"/>
  <c r="GR31"/>
  <c r="HX7" i="54"/>
  <c r="HY7"/>
  <c r="HX52"/>
  <c r="HY52"/>
  <c r="IA52" s="1"/>
  <c r="IB52" s="1"/>
  <c r="IC52" s="1"/>
  <c r="HX8"/>
  <c r="HY8"/>
  <c r="HX41"/>
  <c r="HY41"/>
  <c r="IA41" s="1"/>
  <c r="IB41" s="1"/>
  <c r="IC41" s="1"/>
  <c r="HX9"/>
  <c r="HY9"/>
  <c r="HX10"/>
  <c r="HY10"/>
  <c r="HX11"/>
  <c r="HY11"/>
  <c r="HX37"/>
  <c r="HY37"/>
  <c r="IA37" s="1"/>
  <c r="IB37" s="1"/>
  <c r="IC37" s="1"/>
  <c r="HX12"/>
  <c r="HY12"/>
  <c r="HX13"/>
  <c r="HY13"/>
  <c r="HX54"/>
  <c r="HY54"/>
  <c r="IA54" s="1"/>
  <c r="IB54" s="1"/>
  <c r="IC54" s="1"/>
  <c r="HX51"/>
  <c r="HY51"/>
  <c r="IA51" s="1"/>
  <c r="IB51" s="1"/>
  <c r="IC51" s="1"/>
  <c r="HX56"/>
  <c r="HY56"/>
  <c r="IA56" s="1"/>
  <c r="IB56" s="1"/>
  <c r="HX14"/>
  <c r="HY14"/>
  <c r="HX42"/>
  <c r="HY42"/>
  <c r="IA42" s="1"/>
  <c r="IB42" s="1"/>
  <c r="HX40"/>
  <c r="HY40"/>
  <c r="IA40" s="1"/>
  <c r="IB40" s="1"/>
  <c r="IC40" s="1"/>
  <c r="HX15"/>
  <c r="HY15"/>
  <c r="HX16"/>
  <c r="HY16"/>
  <c r="HX38"/>
  <c r="HY38"/>
  <c r="IA38" s="1"/>
  <c r="IB38" s="1"/>
  <c r="IC38" s="1"/>
  <c r="HX17"/>
  <c r="HY17"/>
  <c r="HX18"/>
  <c r="HY18"/>
  <c r="HX53"/>
  <c r="HY53"/>
  <c r="IA53" s="1"/>
  <c r="IB53" s="1"/>
  <c r="IC53" s="1"/>
  <c r="HX19"/>
  <c r="HY19"/>
  <c r="HX20"/>
  <c r="HY20"/>
  <c r="HX39"/>
  <c r="HY39"/>
  <c r="IA39" s="1"/>
  <c r="IB39" s="1"/>
  <c r="IC39" s="1"/>
  <c r="HX21"/>
  <c r="HY21"/>
  <c r="HX22"/>
  <c r="HY22"/>
  <c r="HX23"/>
  <c r="HY23"/>
  <c r="HX24"/>
  <c r="HY24"/>
  <c r="HX25"/>
  <c r="HY25"/>
  <c r="HX26"/>
  <c r="HY26"/>
  <c r="HX27"/>
  <c r="HY27"/>
  <c r="HX28"/>
  <c r="HY28"/>
  <c r="HX55"/>
  <c r="HY55"/>
  <c r="IA55" s="1"/>
  <c r="IB55" s="1"/>
  <c r="IC55" s="1"/>
  <c r="HX29"/>
  <c r="HY29"/>
  <c r="HX43"/>
  <c r="HY43"/>
  <c r="IA43" s="1"/>
  <c r="IB43" s="1"/>
  <c r="HX30"/>
  <c r="HY30"/>
  <c r="HX10" i="53"/>
  <c r="HY10"/>
  <c r="HX11"/>
  <c r="HY11"/>
  <c r="HX12"/>
  <c r="HY12"/>
  <c r="HX13"/>
  <c r="HY13"/>
  <c r="HX14"/>
  <c r="HY14"/>
  <c r="HX15"/>
  <c r="HY15"/>
  <c r="HX16"/>
  <c r="HY16"/>
  <c r="HX17"/>
  <c r="HY17"/>
  <c r="HX18"/>
  <c r="HY18"/>
  <c r="HX19"/>
  <c r="HY19"/>
  <c r="HX20"/>
  <c r="HY20"/>
  <c r="HX21"/>
  <c r="HY21"/>
  <c r="HX22"/>
  <c r="HY22"/>
  <c r="HX23"/>
  <c r="HY23"/>
  <c r="HX24"/>
  <c r="HY24"/>
  <c r="HX3"/>
  <c r="HY3"/>
  <c r="HX25"/>
  <c r="HY25"/>
  <c r="HX26"/>
  <c r="HY26"/>
  <c r="HX27"/>
  <c r="HY27"/>
  <c r="HX28"/>
  <c r="HY28"/>
  <c r="HX4"/>
  <c r="HY4"/>
  <c r="HX29"/>
  <c r="HY29"/>
  <c r="HX30"/>
  <c r="HY30"/>
  <c r="HX31"/>
  <c r="HY31"/>
  <c r="HX55"/>
  <c r="HY55"/>
  <c r="IA55" s="1"/>
  <c r="IB55" s="1"/>
  <c r="IC55" s="1"/>
  <c r="HX32"/>
  <c r="HY32"/>
  <c r="HX33"/>
  <c r="HY33"/>
  <c r="HX5"/>
  <c r="HY5"/>
  <c r="HX34"/>
  <c r="HY34"/>
  <c r="HX6"/>
  <c r="HY6"/>
  <c r="HX35"/>
  <c r="HY35"/>
  <c r="HX36"/>
  <c r="HY36"/>
  <c r="HX37"/>
  <c r="HY37"/>
  <c r="HX38"/>
  <c r="HY38"/>
  <c r="HX39"/>
  <c r="HY39"/>
  <c r="HX40"/>
  <c r="HY40"/>
  <c r="HM7" i="54"/>
  <c r="HN7"/>
  <c r="HM52"/>
  <c r="HN52"/>
  <c r="HP52" s="1"/>
  <c r="HQ52" s="1"/>
  <c r="HR52" s="1"/>
  <c r="HM8"/>
  <c r="HN8"/>
  <c r="HM41"/>
  <c r="HN41"/>
  <c r="HP41" s="1"/>
  <c r="HQ41" s="1"/>
  <c r="HR41" s="1"/>
  <c r="HM9"/>
  <c r="HN9"/>
  <c r="HM10"/>
  <c r="HN10"/>
  <c r="HM11"/>
  <c r="HN11"/>
  <c r="HM37"/>
  <c r="HN37"/>
  <c r="HP37" s="1"/>
  <c r="HQ37" s="1"/>
  <c r="HR37" s="1"/>
  <c r="HM12"/>
  <c r="HN12"/>
  <c r="HM13"/>
  <c r="HN13"/>
  <c r="HM54"/>
  <c r="HN54"/>
  <c r="HP54" s="1"/>
  <c r="HQ54" s="1"/>
  <c r="HR54" s="1"/>
  <c r="HM51"/>
  <c r="HN51"/>
  <c r="HP51" s="1"/>
  <c r="HQ51" s="1"/>
  <c r="HR51" s="1"/>
  <c r="HM56"/>
  <c r="HN56"/>
  <c r="HP56" s="1"/>
  <c r="HQ56" s="1"/>
  <c r="HM14"/>
  <c r="HN14"/>
  <c r="HM42"/>
  <c r="HN42"/>
  <c r="HP42" s="1"/>
  <c r="HQ42" s="1"/>
  <c r="HM40"/>
  <c r="HN40"/>
  <c r="HP40" s="1"/>
  <c r="HQ40" s="1"/>
  <c r="HR40" s="1"/>
  <c r="HM15"/>
  <c r="HN15"/>
  <c r="HM16"/>
  <c r="HN16"/>
  <c r="HM38"/>
  <c r="HN38"/>
  <c r="HP38" s="1"/>
  <c r="HQ38" s="1"/>
  <c r="HR38" s="1"/>
  <c r="HM17"/>
  <c r="HN17"/>
  <c r="HM18"/>
  <c r="HN18"/>
  <c r="HM53"/>
  <c r="HN53"/>
  <c r="HP53" s="1"/>
  <c r="HQ53" s="1"/>
  <c r="HR53" s="1"/>
  <c r="HM19"/>
  <c r="HN19"/>
  <c r="HM20"/>
  <c r="HN20"/>
  <c r="HM39"/>
  <c r="HN39"/>
  <c r="HP39" s="1"/>
  <c r="HQ39" s="1"/>
  <c r="HR39" s="1"/>
  <c r="HM21"/>
  <c r="HN21"/>
  <c r="HM22"/>
  <c r="HN22"/>
  <c r="HM23"/>
  <c r="HN23"/>
  <c r="HM24"/>
  <c r="HN24"/>
  <c r="HM25"/>
  <c r="HN25"/>
  <c r="HM26"/>
  <c r="HN26"/>
  <c r="HM27"/>
  <c r="HN27"/>
  <c r="HM28"/>
  <c r="HN28"/>
  <c r="HM55"/>
  <c r="HN55"/>
  <c r="HP55" s="1"/>
  <c r="HQ55" s="1"/>
  <c r="HR55" s="1"/>
  <c r="HM29"/>
  <c r="HN29"/>
  <c r="HM43"/>
  <c r="HN43"/>
  <c r="HP43" s="1"/>
  <c r="HQ43" s="1"/>
  <c r="HM30"/>
  <c r="HN30"/>
  <c r="GK14" i="58" l="1"/>
  <c r="GK18"/>
  <c r="GK22"/>
  <c r="GK10"/>
  <c r="GV8"/>
  <c r="AD188" i="69"/>
  <c r="GV15" i="58"/>
  <c r="AD195" i="69"/>
  <c r="AG198"/>
  <c r="IN11" i="58"/>
  <c r="AD183" i="69"/>
  <c r="AD185"/>
  <c r="GV20" i="58"/>
  <c r="IY8"/>
  <c r="AI189" i="69"/>
  <c r="AI195"/>
  <c r="JJ23" i="58"/>
  <c r="AH193" i="69"/>
  <c r="IN21" i="58"/>
  <c r="AG182" i="69"/>
  <c r="IC13" i="58"/>
  <c r="JU16"/>
  <c r="JU21"/>
  <c r="AC182" i="69"/>
  <c r="AH182"/>
  <c r="AG186"/>
  <c r="IN7" i="58"/>
  <c r="AH199" i="69"/>
  <c r="GK17" i="58"/>
  <c r="GV23"/>
  <c r="IY14"/>
  <c r="IY22"/>
  <c r="JJ11"/>
  <c r="JJ20"/>
  <c r="JU24"/>
  <c r="AH187" i="69"/>
  <c r="GV14" i="58"/>
  <c r="IY17"/>
  <c r="IY23"/>
  <c r="JJ12"/>
  <c r="IN13"/>
  <c r="JU20"/>
  <c r="IC14"/>
  <c r="IC22"/>
  <c r="JU10"/>
  <c r="JU17"/>
  <c r="AH183" i="69"/>
  <c r="IN16" i="58"/>
  <c r="GK9"/>
  <c r="JH25" i="57"/>
  <c r="JI25" s="1"/>
  <c r="JG25"/>
  <c r="JH23"/>
  <c r="JI23" s="1"/>
  <c r="JG23"/>
  <c r="JH21"/>
  <c r="JI21" s="1"/>
  <c r="JG21"/>
  <c r="JH19"/>
  <c r="JI19" s="1"/>
  <c r="JG19"/>
  <c r="JH18"/>
  <c r="JI18" s="1"/>
  <c r="JG18"/>
  <c r="JH15"/>
  <c r="JI15" s="1"/>
  <c r="JG15"/>
  <c r="JH13"/>
  <c r="JI13" s="1"/>
  <c r="JG13"/>
  <c r="JH11"/>
  <c r="JI11" s="1"/>
  <c r="JG11"/>
  <c r="JH9"/>
  <c r="JI9" s="1"/>
  <c r="JG9"/>
  <c r="JH7"/>
  <c r="JI7" s="1"/>
  <c r="JG7"/>
  <c r="JH26"/>
  <c r="JI26" s="1"/>
  <c r="JG26"/>
  <c r="JH17"/>
  <c r="JI17" s="1"/>
  <c r="JG17"/>
  <c r="JH16"/>
  <c r="JI16" s="1"/>
  <c r="JG16"/>
  <c r="JH14"/>
  <c r="JI14" s="1"/>
  <c r="JG14"/>
  <c r="JH12"/>
  <c r="JI12" s="1"/>
  <c r="JG12"/>
  <c r="JH10"/>
  <c r="JI10" s="1"/>
  <c r="JG10"/>
  <c r="JH8"/>
  <c r="JI8" s="1"/>
  <c r="JG8"/>
  <c r="JH27"/>
  <c r="JI27" s="1"/>
  <c r="JG27"/>
  <c r="JH24"/>
  <c r="JI24" s="1"/>
  <c r="JG24"/>
  <c r="JH22"/>
  <c r="JI22" s="1"/>
  <c r="JG22"/>
  <c r="JH20"/>
  <c r="JI20" s="1"/>
  <c r="JG20"/>
  <c r="GT31" i="55"/>
  <c r="GU31" s="1"/>
  <c r="GS31"/>
  <c r="GK28" i="53"/>
  <c r="IY31"/>
  <c r="GK5"/>
  <c r="AI22" i="69"/>
  <c r="IN13" i="53"/>
  <c r="AH4" i="69"/>
  <c r="GK4" i="53"/>
  <c r="AC36" i="69"/>
  <c r="IY17" i="53"/>
  <c r="IN21"/>
  <c r="AH32" i="69"/>
  <c r="IN40" i="53"/>
  <c r="AC29" i="69"/>
  <c r="AC32"/>
  <c r="GK36" i="53"/>
  <c r="AI13" i="69"/>
  <c r="IY16" i="53"/>
  <c r="AI21" i="69"/>
  <c r="IY24" i="53"/>
  <c r="AI28" i="69"/>
  <c r="IY30" i="53"/>
  <c r="AI35" i="69"/>
  <c r="IY37" i="53"/>
  <c r="AH11" i="69"/>
  <c r="IN14" i="53"/>
  <c r="AH19" i="69"/>
  <c r="IN22" i="53"/>
  <c r="AH26" i="69"/>
  <c r="IN4" i="53"/>
  <c r="AH34" i="69"/>
  <c r="IN35" i="53"/>
  <c r="AH40" i="69"/>
  <c r="GK18" i="53"/>
  <c r="AI4" i="69"/>
  <c r="AI37"/>
  <c r="IN36" i="53"/>
  <c r="GK21"/>
  <c r="JJ13"/>
  <c r="AJ18" i="69"/>
  <c r="JJ21" i="53"/>
  <c r="AJ4" i="69"/>
  <c r="JJ28" i="53"/>
  <c r="AJ32" i="69"/>
  <c r="JJ5" i="53"/>
  <c r="AJ37" i="69"/>
  <c r="JJ40" i="53"/>
  <c r="AK13" i="69"/>
  <c r="JU16" i="53"/>
  <c r="AK21" i="69"/>
  <c r="JU24" i="53"/>
  <c r="AK28" i="69"/>
  <c r="JU30" i="53"/>
  <c r="AK35" i="69"/>
  <c r="JU37" i="53"/>
  <c r="AC15" i="69"/>
  <c r="GK25" i="53"/>
  <c r="AI41" i="69"/>
  <c r="IN17" i="53"/>
  <c r="AH29" i="69"/>
  <c r="AJ13"/>
  <c r="JJ16" i="53"/>
  <c r="AJ21" i="69"/>
  <c r="JJ24" i="53"/>
  <c r="AJ28" i="69"/>
  <c r="JJ30" i="53"/>
  <c r="AJ35" i="69"/>
  <c r="JJ37" i="53"/>
  <c r="AK12" i="69"/>
  <c r="JU15" i="53"/>
  <c r="AK20" i="69"/>
  <c r="JU23" i="53"/>
  <c r="AK27" i="69"/>
  <c r="JU29" i="53"/>
  <c r="AK33" i="69"/>
  <c r="JU6" i="53"/>
  <c r="AK39" i="69"/>
  <c r="AC23"/>
  <c r="GK33" i="53"/>
  <c r="AI14" i="69"/>
  <c r="AI29"/>
  <c r="AC4"/>
  <c r="AC41"/>
  <c r="AC11"/>
  <c r="AC40"/>
  <c r="IY5" i="53"/>
  <c r="AH6" i="69"/>
  <c r="HP30" i="54"/>
  <c r="HQ30" s="1"/>
  <c r="HO30"/>
  <c r="HP28"/>
  <c r="HQ28" s="1"/>
  <c r="HO28"/>
  <c r="HP24"/>
  <c r="HQ24" s="1"/>
  <c r="HO24"/>
  <c r="HP22"/>
  <c r="HQ22" s="1"/>
  <c r="HO22"/>
  <c r="HP15"/>
  <c r="HQ15" s="1"/>
  <c r="HO15"/>
  <c r="HP11"/>
  <c r="HQ11" s="1"/>
  <c r="HO11"/>
  <c r="HP9"/>
  <c r="HQ9" s="1"/>
  <c r="HO9"/>
  <c r="HP7"/>
  <c r="HQ7" s="1"/>
  <c r="HO7"/>
  <c r="IA27"/>
  <c r="IB27" s="1"/>
  <c r="HZ27"/>
  <c r="IA23"/>
  <c r="IB23" s="1"/>
  <c r="HZ23"/>
  <c r="IA17"/>
  <c r="IB17" s="1"/>
  <c r="HZ17"/>
  <c r="IA16"/>
  <c r="IB16" s="1"/>
  <c r="HZ16"/>
  <c r="IA14"/>
  <c r="IB14" s="1"/>
  <c r="HZ14"/>
  <c r="GK12"/>
  <c r="IY14"/>
  <c r="GK24"/>
  <c r="JJ10"/>
  <c r="JJ15"/>
  <c r="JJ30"/>
  <c r="JU11"/>
  <c r="AK66" i="69"/>
  <c r="IY13" i="54"/>
  <c r="IY18"/>
  <c r="AI67" i="69"/>
  <c r="IY26" i="54"/>
  <c r="AI74" i="69"/>
  <c r="AJ50"/>
  <c r="JJ9" i="54"/>
  <c r="AJ55" i="69"/>
  <c r="JJ16" i="54"/>
  <c r="AJ65" i="69"/>
  <c r="JJ23" i="54"/>
  <c r="AJ72" i="69"/>
  <c r="JU24" i="54"/>
  <c r="JU30"/>
  <c r="GK30"/>
  <c r="AI51" i="69"/>
  <c r="IY11" i="54"/>
  <c r="AI62" i="69"/>
  <c r="IY21" i="54"/>
  <c r="AI70" i="69"/>
  <c r="AH50"/>
  <c r="IN9" i="54"/>
  <c r="AH55" i="69"/>
  <c r="IN16" i="54"/>
  <c r="AH65" i="69"/>
  <c r="IN23" i="54"/>
  <c r="AH72" i="69"/>
  <c r="HP27" i="54"/>
  <c r="HQ27" s="1"/>
  <c r="HO27"/>
  <c r="HP25"/>
  <c r="HQ25" s="1"/>
  <c r="HO25"/>
  <c r="HP23"/>
  <c r="HQ23" s="1"/>
  <c r="HO23"/>
  <c r="HP21"/>
  <c r="HQ21" s="1"/>
  <c r="HO21"/>
  <c r="HP20"/>
  <c r="HQ20" s="1"/>
  <c r="HO20"/>
  <c r="HP17"/>
  <c r="HQ17" s="1"/>
  <c r="HO17"/>
  <c r="HP16"/>
  <c r="HQ16" s="1"/>
  <c r="HO16"/>
  <c r="HP14"/>
  <c r="HQ14" s="1"/>
  <c r="HO14"/>
  <c r="HP13"/>
  <c r="HQ13" s="1"/>
  <c r="HO13"/>
  <c r="HP10"/>
  <c r="HQ10" s="1"/>
  <c r="HO10"/>
  <c r="IA30"/>
  <c r="IB30" s="1"/>
  <c r="HZ30"/>
  <c r="IA29"/>
  <c r="IB29" s="1"/>
  <c r="HZ29"/>
  <c r="IA28"/>
  <c r="IB28" s="1"/>
  <c r="HZ28"/>
  <c r="IA26"/>
  <c r="IB26" s="1"/>
  <c r="HZ26"/>
  <c r="IA24"/>
  <c r="IB24" s="1"/>
  <c r="HZ24"/>
  <c r="IA22"/>
  <c r="IB22" s="1"/>
  <c r="HZ22"/>
  <c r="IA19"/>
  <c r="IB19" s="1"/>
  <c r="HZ19"/>
  <c r="IA18"/>
  <c r="IB18" s="1"/>
  <c r="HZ18"/>
  <c r="IA15"/>
  <c r="IB15" s="1"/>
  <c r="HZ15"/>
  <c r="IA12"/>
  <c r="IB12" s="1"/>
  <c r="HZ12"/>
  <c r="IA11"/>
  <c r="IB11" s="1"/>
  <c r="HZ11"/>
  <c r="IA9"/>
  <c r="IB9" s="1"/>
  <c r="HZ9"/>
  <c r="IA8"/>
  <c r="IB8" s="1"/>
  <c r="HZ8"/>
  <c r="IA7"/>
  <c r="IB7" s="1"/>
  <c r="HZ7"/>
  <c r="GK16"/>
  <c r="GK7"/>
  <c r="GK19"/>
  <c r="AJ67" i="69"/>
  <c r="JJ26" i="54"/>
  <c r="JU7"/>
  <c r="AK52" i="69"/>
  <c r="AK61"/>
  <c r="AK68"/>
  <c r="AC65"/>
  <c r="AC72"/>
  <c r="IN10" i="54"/>
  <c r="IN15"/>
  <c r="AH64" i="69"/>
  <c r="IN24" i="54"/>
  <c r="AH73" i="69"/>
  <c r="IN30" i="54"/>
  <c r="JU13"/>
  <c r="JU18"/>
  <c r="JU26"/>
  <c r="GK10"/>
  <c r="HP29"/>
  <c r="HQ29" s="1"/>
  <c r="HO29"/>
  <c r="HP26"/>
  <c r="HQ26" s="1"/>
  <c r="HO26"/>
  <c r="HP19"/>
  <c r="HQ19" s="1"/>
  <c r="HO19"/>
  <c r="HP18"/>
  <c r="HQ18" s="1"/>
  <c r="HO18"/>
  <c r="HP12"/>
  <c r="HQ12" s="1"/>
  <c r="HO12"/>
  <c r="HP8"/>
  <c r="HQ8" s="1"/>
  <c r="HO8"/>
  <c r="IA25"/>
  <c r="IB25" s="1"/>
  <c r="IC25" s="1"/>
  <c r="HZ25"/>
  <c r="IA21"/>
  <c r="IB21" s="1"/>
  <c r="HZ21"/>
  <c r="IA20"/>
  <c r="IB20" s="1"/>
  <c r="HZ20"/>
  <c r="IA13"/>
  <c r="IB13" s="1"/>
  <c r="HZ13"/>
  <c r="IA10"/>
  <c r="IB10" s="1"/>
  <c r="AG53" i="69" s="1"/>
  <c r="HZ10" i="54"/>
  <c r="IA38" i="53"/>
  <c r="IB38" s="1"/>
  <c r="HZ38"/>
  <c r="IA39"/>
  <c r="IB39" s="1"/>
  <c r="IC39" s="1"/>
  <c r="HZ39"/>
  <c r="IA36"/>
  <c r="IB36" s="1"/>
  <c r="HZ36"/>
  <c r="IA32"/>
  <c r="IB32" s="1"/>
  <c r="IC32" s="1"/>
  <c r="HZ32"/>
  <c r="IA29"/>
  <c r="IB29" s="1"/>
  <c r="HZ29"/>
  <c r="IA28"/>
  <c r="IB28" s="1"/>
  <c r="HZ28"/>
  <c r="IA26"/>
  <c r="IB26" s="1"/>
  <c r="HZ26"/>
  <c r="IA3"/>
  <c r="IB3" s="1"/>
  <c r="HZ3"/>
  <c r="IA23"/>
  <c r="IB23" s="1"/>
  <c r="HZ23"/>
  <c r="IA21"/>
  <c r="IB21" s="1"/>
  <c r="AG22" i="69" s="1"/>
  <c r="HZ21" i="53"/>
  <c r="IA19"/>
  <c r="IB19" s="1"/>
  <c r="HZ19"/>
  <c r="IA17"/>
  <c r="IB17" s="1"/>
  <c r="AG18" i="69" s="1"/>
  <c r="HZ17" i="53"/>
  <c r="IA15"/>
  <c r="IB15" s="1"/>
  <c r="HZ15"/>
  <c r="IA13"/>
  <c r="IB13" s="1"/>
  <c r="HZ13"/>
  <c r="IA11"/>
  <c r="IB11" s="1"/>
  <c r="HZ11"/>
  <c r="IA40"/>
  <c r="IB40" s="1"/>
  <c r="IC40" s="1"/>
  <c r="HZ40"/>
  <c r="IA6"/>
  <c r="IB6" s="1"/>
  <c r="HZ6"/>
  <c r="IA31"/>
  <c r="IB31" s="1"/>
  <c r="HZ31"/>
  <c r="IA5"/>
  <c r="IB5" s="1"/>
  <c r="HZ5"/>
  <c r="IA37"/>
  <c r="IB37" s="1"/>
  <c r="HZ37"/>
  <c r="IA35"/>
  <c r="IB35" s="1"/>
  <c r="HZ35"/>
  <c r="IA34"/>
  <c r="IB34" s="1"/>
  <c r="AG35" i="69" s="1"/>
  <c r="HZ34" i="53"/>
  <c r="IA33"/>
  <c r="IB33" s="1"/>
  <c r="HZ33"/>
  <c r="IA30"/>
  <c r="IB30" s="1"/>
  <c r="IC30" s="1"/>
  <c r="HZ30"/>
  <c r="IA4"/>
  <c r="IB4" s="1"/>
  <c r="HZ4"/>
  <c r="IA27"/>
  <c r="IB27" s="1"/>
  <c r="HZ27"/>
  <c r="IA25"/>
  <c r="IB25" s="1"/>
  <c r="HZ25"/>
  <c r="IA24"/>
  <c r="IB24" s="1"/>
  <c r="AG25" i="69" s="1"/>
  <c r="HZ24" i="53"/>
  <c r="IA22"/>
  <c r="IB22" s="1"/>
  <c r="HZ22"/>
  <c r="IA20"/>
  <c r="IB20" s="1"/>
  <c r="AG21" i="69" s="1"/>
  <c r="HZ20" i="53"/>
  <c r="IA18"/>
  <c r="IB18" s="1"/>
  <c r="HZ18"/>
  <c r="IA16"/>
  <c r="IB16" s="1"/>
  <c r="IC16" s="1"/>
  <c r="HZ16"/>
  <c r="IA14"/>
  <c r="IB14" s="1"/>
  <c r="HZ14"/>
  <c r="IA12"/>
  <c r="IB12" s="1"/>
  <c r="AG13" i="69" s="1"/>
  <c r="HZ12" i="53"/>
  <c r="IA10"/>
  <c r="IB10" s="1"/>
  <c r="HZ10"/>
  <c r="M175" i="69"/>
  <c r="K174"/>
  <c r="M173"/>
  <c r="JJ25" i="57"/>
  <c r="AJ169" i="69"/>
  <c r="JJ43" i="57"/>
  <c r="AJ163" i="69"/>
  <c r="L175"/>
  <c r="RZ30" i="57"/>
  <c r="SA30"/>
  <c r="M174" i="69"/>
  <c r="JJ26" i="57"/>
  <c r="AJ170" i="69"/>
  <c r="JJ22" i="57"/>
  <c r="AJ166" i="69"/>
  <c r="JJ20" i="57"/>
  <c r="AJ164" i="69"/>
  <c r="JJ17" i="57"/>
  <c r="AJ160" i="69"/>
  <c r="JJ16" i="57"/>
  <c r="AJ159" i="69"/>
  <c r="JJ14" i="57"/>
  <c r="AJ157" i="69"/>
  <c r="JJ12" i="57"/>
  <c r="AJ155" i="69"/>
  <c r="JJ10" i="57"/>
  <c r="AJ152" i="69"/>
  <c r="JJ8" i="57"/>
  <c r="AJ150" i="69"/>
  <c r="L176"/>
  <c r="RZ31" i="57"/>
  <c r="SA31"/>
  <c r="K175" i="69"/>
  <c r="JJ27" i="57"/>
  <c r="AJ172" i="69"/>
  <c r="JJ24" i="57"/>
  <c r="AJ168" i="69"/>
  <c r="K173"/>
  <c r="JJ59" i="57"/>
  <c r="AJ171" i="69"/>
  <c r="AJ167"/>
  <c r="JJ21" i="57"/>
  <c r="AJ165" i="69"/>
  <c r="JJ19" i="57"/>
  <c r="AJ162" i="69"/>
  <c r="JJ18" i="57"/>
  <c r="AJ161" i="69"/>
  <c r="JJ15" i="57"/>
  <c r="AJ158" i="69"/>
  <c r="JJ13" i="57"/>
  <c r="AJ156" i="69"/>
  <c r="JJ11" i="57"/>
  <c r="AJ154" i="69"/>
  <c r="JJ58" i="57"/>
  <c r="AJ153" i="69"/>
  <c r="JJ9" i="57"/>
  <c r="AJ151" i="69"/>
  <c r="JJ7" i="57"/>
  <c r="AJ149" i="69"/>
  <c r="L174"/>
  <c r="SA29" i="57"/>
  <c r="RZ29"/>
  <c r="GV31" i="55"/>
  <c r="AD108" i="69"/>
  <c r="HR30" i="54"/>
  <c r="AF76" i="69"/>
  <c r="AF73"/>
  <c r="HR24" i="54"/>
  <c r="AF69" i="69"/>
  <c r="HR19" i="54"/>
  <c r="HR15"/>
  <c r="AF60" i="69"/>
  <c r="AF55"/>
  <c r="HR9" i="54"/>
  <c r="AF52" i="69"/>
  <c r="HR7" i="54"/>
  <c r="IC27"/>
  <c r="AG72" i="69"/>
  <c r="AG68"/>
  <c r="IC21" i="54"/>
  <c r="AG66" i="69"/>
  <c r="IC20" i="54"/>
  <c r="IC17"/>
  <c r="AG62" i="69"/>
  <c r="AG61"/>
  <c r="IC14" i="54"/>
  <c r="AG58" i="69"/>
  <c r="IC13" i="54"/>
  <c r="AG56" i="69"/>
  <c r="AF74"/>
  <c r="HR26" i="54"/>
  <c r="AF71" i="69"/>
  <c r="HR22" i="54"/>
  <c r="HR18"/>
  <c r="AF63" i="69"/>
  <c r="HR42" i="54"/>
  <c r="AF59" i="69"/>
  <c r="HR56" i="54"/>
  <c r="AF57" i="69"/>
  <c r="HR11" i="54"/>
  <c r="HR8"/>
  <c r="AF51" i="69"/>
  <c r="IC43" i="54"/>
  <c r="AG75" i="69"/>
  <c r="HR27" i="54"/>
  <c r="AF72" i="69"/>
  <c r="HR23" i="54"/>
  <c r="AF68" i="69"/>
  <c r="HR20" i="54"/>
  <c r="AF65" i="69"/>
  <c r="HR16" i="54"/>
  <c r="AF61" i="69"/>
  <c r="HR13" i="54"/>
  <c r="AF56" i="69"/>
  <c r="IC30" i="54"/>
  <c r="AG76" i="69"/>
  <c r="IC28" i="54"/>
  <c r="AG73" i="69"/>
  <c r="IC24" i="54"/>
  <c r="AG69" i="69"/>
  <c r="IC19" i="54"/>
  <c r="AG64" i="69"/>
  <c r="IC18" i="54"/>
  <c r="AG63" i="69"/>
  <c r="IC15" i="54"/>
  <c r="AG60" i="69"/>
  <c r="IC42" i="54"/>
  <c r="AG59" i="69"/>
  <c r="IC56" i="54"/>
  <c r="AG57" i="69"/>
  <c r="IC12" i="54"/>
  <c r="AG55" i="69"/>
  <c r="IC11" i="54"/>
  <c r="AG54" i="69"/>
  <c r="IC9" i="54"/>
  <c r="AG52" i="69"/>
  <c r="IC8" i="54"/>
  <c r="AG51" i="69"/>
  <c r="IC7" i="54"/>
  <c r="AG50" i="69"/>
  <c r="HR43" i="54"/>
  <c r="AF75" i="69"/>
  <c r="HR25" i="54"/>
  <c r="AF70" i="69"/>
  <c r="HR21" i="54"/>
  <c r="AF66" i="69"/>
  <c r="HR17" i="54"/>
  <c r="AF62" i="69"/>
  <c r="HR14" i="54"/>
  <c r="AF58" i="69"/>
  <c r="HR10" i="54"/>
  <c r="AF53" i="69"/>
  <c r="IC29" i="54"/>
  <c r="AG74" i="69"/>
  <c r="IC26" i="54"/>
  <c r="AG71" i="69"/>
  <c r="IC22" i="54"/>
  <c r="AG67" i="69"/>
  <c r="AG7"/>
  <c r="AG14"/>
  <c r="AG5"/>
  <c r="IC25" i="53"/>
  <c r="AG26" i="69"/>
  <c r="IC22" i="53"/>
  <c r="AG23" i="69"/>
  <c r="IC18" i="53"/>
  <c r="AG19" i="69"/>
  <c r="IC14" i="53"/>
  <c r="AG15" i="69"/>
  <c r="IC10" i="53"/>
  <c r="AG11" i="69"/>
  <c r="IC38" i="53"/>
  <c r="AG39" i="69"/>
  <c r="AG6"/>
  <c r="IC29" i="53"/>
  <c r="AG30" i="69"/>
  <c r="IC26" i="53"/>
  <c r="AG27" i="69"/>
  <c r="IC19" i="53"/>
  <c r="AG20" i="69"/>
  <c r="IC15" i="53"/>
  <c r="AG16" i="69"/>
  <c r="IC35" i="53"/>
  <c r="AG36" i="69"/>
  <c r="IC33" i="53"/>
  <c r="AG34" i="69"/>
  <c r="AG28"/>
  <c r="IC36" i="53"/>
  <c r="AG37" i="69"/>
  <c r="IC23" i="53"/>
  <c r="AG24" i="69"/>
  <c r="IC11" i="53"/>
  <c r="AG12" i="69"/>
  <c r="OO42" i="57"/>
  <c r="ON42"/>
  <c r="ON30"/>
  <c r="OO30"/>
  <c r="ON41"/>
  <c r="OO41"/>
  <c r="OO31"/>
  <c r="ON31"/>
  <c r="ON38"/>
  <c r="OO38"/>
  <c r="KH28"/>
  <c r="OM28"/>
  <c r="RY28" s="1"/>
  <c r="ON29"/>
  <c r="OO29"/>
  <c r="KG28"/>
  <c r="KH42"/>
  <c r="KG42"/>
  <c r="JZ42"/>
  <c r="KA42"/>
  <c r="JZ30"/>
  <c r="KA30"/>
  <c r="JZ41"/>
  <c r="KA41"/>
  <c r="KH29"/>
  <c r="KG29"/>
  <c r="KG41"/>
  <c r="KH41"/>
  <c r="KG31"/>
  <c r="KH31"/>
  <c r="JZ29"/>
  <c r="KA29"/>
  <c r="KG30"/>
  <c r="KH30"/>
  <c r="KH55"/>
  <c r="KG55"/>
  <c r="KH38"/>
  <c r="KG38"/>
  <c r="JZ28"/>
  <c r="KA28"/>
  <c r="JJ23"/>
  <c r="GA31"/>
  <c r="FZ38"/>
  <c r="GA55"/>
  <c r="GA30"/>
  <c r="FZ29"/>
  <c r="FZ42"/>
  <c r="GA51"/>
  <c r="GA41"/>
  <c r="FZ28"/>
  <c r="GA52"/>
  <c r="GA31" i="55"/>
  <c r="IC6" i="53"/>
  <c r="IC5"/>
  <c r="IC4"/>
  <c r="HB7" i="54"/>
  <c r="HC7"/>
  <c r="HB52"/>
  <c r="HC52"/>
  <c r="HE52" s="1"/>
  <c r="HF52" s="1"/>
  <c r="HG52" s="1"/>
  <c r="HB8"/>
  <c r="HC8"/>
  <c r="HB41"/>
  <c r="HC41"/>
  <c r="HE41" s="1"/>
  <c r="HF41" s="1"/>
  <c r="HG41" s="1"/>
  <c r="HB9"/>
  <c r="HC9"/>
  <c r="HB10"/>
  <c r="HC10"/>
  <c r="HB11"/>
  <c r="HC11"/>
  <c r="HB37"/>
  <c r="HC37"/>
  <c r="HE37" s="1"/>
  <c r="HF37" s="1"/>
  <c r="HG37" s="1"/>
  <c r="HB12"/>
  <c r="HC12"/>
  <c r="HB13"/>
  <c r="HC13"/>
  <c r="HB54"/>
  <c r="HC54"/>
  <c r="HE54" s="1"/>
  <c r="HF54" s="1"/>
  <c r="HG54" s="1"/>
  <c r="HB51"/>
  <c r="HC51"/>
  <c r="HE51" s="1"/>
  <c r="HF51" s="1"/>
  <c r="HG51" s="1"/>
  <c r="HB56"/>
  <c r="HC56"/>
  <c r="HE56" s="1"/>
  <c r="HF56" s="1"/>
  <c r="HB14"/>
  <c r="HC14"/>
  <c r="HB42"/>
  <c r="HC42"/>
  <c r="HE42" s="1"/>
  <c r="HF42" s="1"/>
  <c r="HB40"/>
  <c r="HC40"/>
  <c r="HE40" s="1"/>
  <c r="HF40" s="1"/>
  <c r="HG40" s="1"/>
  <c r="HB15"/>
  <c r="HC15"/>
  <c r="HB16"/>
  <c r="HC16"/>
  <c r="HB38"/>
  <c r="HC38"/>
  <c r="HE38" s="1"/>
  <c r="HF38" s="1"/>
  <c r="HG38" s="1"/>
  <c r="HB17"/>
  <c r="HC17"/>
  <c r="HB18"/>
  <c r="HC18"/>
  <c r="HB53"/>
  <c r="HC53"/>
  <c r="HE53" s="1"/>
  <c r="HF53" s="1"/>
  <c r="HG53" s="1"/>
  <c r="HB19"/>
  <c r="HC19"/>
  <c r="HB20"/>
  <c r="HC20"/>
  <c r="HB39"/>
  <c r="HC39"/>
  <c r="HE39" s="1"/>
  <c r="HF39" s="1"/>
  <c r="HG39" s="1"/>
  <c r="HB21"/>
  <c r="HC21"/>
  <c r="HB22"/>
  <c r="HC22"/>
  <c r="HB23"/>
  <c r="HC23"/>
  <c r="HB24"/>
  <c r="HC24"/>
  <c r="HB25"/>
  <c r="HC25"/>
  <c r="HB26"/>
  <c r="HC26"/>
  <c r="HB27"/>
  <c r="HC27"/>
  <c r="HB28"/>
  <c r="HC28"/>
  <c r="HB55"/>
  <c r="HC55"/>
  <c r="HE55" s="1"/>
  <c r="HF55" s="1"/>
  <c r="HG55" s="1"/>
  <c r="HB29"/>
  <c r="HC29"/>
  <c r="HB43"/>
  <c r="HC43"/>
  <c r="HE43" s="1"/>
  <c r="HF43" s="1"/>
  <c r="HB30"/>
  <c r="HC30"/>
  <c r="AG32" i="69" l="1"/>
  <c r="IC3" i="53"/>
  <c r="IC17"/>
  <c r="AG29" i="69"/>
  <c r="IC37" i="53"/>
  <c r="HE27" i="54"/>
  <c r="HF27" s="1"/>
  <c r="AE72" i="69" s="1"/>
  <c r="HD27" i="54"/>
  <c r="HE23"/>
  <c r="HF23" s="1"/>
  <c r="HD23"/>
  <c r="HE20"/>
  <c r="HF20" s="1"/>
  <c r="HG20" s="1"/>
  <c r="HD20"/>
  <c r="HE29"/>
  <c r="HF29" s="1"/>
  <c r="HD29"/>
  <c r="HE26"/>
  <c r="HF26" s="1"/>
  <c r="HD26"/>
  <c r="HE19"/>
  <c r="HF19" s="1"/>
  <c r="HD19"/>
  <c r="HE18"/>
  <c r="HF18" s="1"/>
  <c r="AE63" i="69" s="1"/>
  <c r="HD18" i="54"/>
  <c r="HE12"/>
  <c r="HF12" s="1"/>
  <c r="HD12"/>
  <c r="HE11"/>
  <c r="HF11" s="1"/>
  <c r="HD11"/>
  <c r="HE9"/>
  <c r="HF9" s="1"/>
  <c r="HD9"/>
  <c r="HE8"/>
  <c r="HF8" s="1"/>
  <c r="HD8"/>
  <c r="HE7"/>
  <c r="HF7" s="1"/>
  <c r="HD7"/>
  <c r="AF54" i="69"/>
  <c r="AF67"/>
  <c r="HR29" i="54"/>
  <c r="IC16"/>
  <c r="AG65" i="69"/>
  <c r="IC23" i="54"/>
  <c r="AF50" i="69"/>
  <c r="HR12" i="54"/>
  <c r="AF64" i="69"/>
  <c r="HR28" i="54"/>
  <c r="HE25"/>
  <c r="HF25" s="1"/>
  <c r="HD25"/>
  <c r="HE21"/>
  <c r="HF21" s="1"/>
  <c r="HG21" s="1"/>
  <c r="HD21"/>
  <c r="HE10"/>
  <c r="HF10" s="1"/>
  <c r="HD10"/>
  <c r="HE30"/>
  <c r="HF30" s="1"/>
  <c r="HD30"/>
  <c r="HE28"/>
  <c r="HF28" s="1"/>
  <c r="HD28"/>
  <c r="HE24"/>
  <c r="HF24" s="1"/>
  <c r="AE69" i="69" s="1"/>
  <c r="HD24" i="54"/>
  <c r="HE22"/>
  <c r="HF22" s="1"/>
  <c r="HD22"/>
  <c r="HE15"/>
  <c r="HF15" s="1"/>
  <c r="HD15"/>
  <c r="AG70" i="69"/>
  <c r="IC10" i="54"/>
  <c r="HE17"/>
  <c r="HF17" s="1"/>
  <c r="HD17"/>
  <c r="HE16"/>
  <c r="HF16" s="1"/>
  <c r="HD16"/>
  <c r="HE14"/>
  <c r="HF14" s="1"/>
  <c r="AE58" i="69" s="1"/>
  <c r="HD14" i="54"/>
  <c r="HE13"/>
  <c r="HF13" s="1"/>
  <c r="HD13"/>
  <c r="AG33" i="69"/>
  <c r="IC28" i="53"/>
  <c r="IC27"/>
  <c r="AG38" i="69"/>
  <c r="IC13" i="53"/>
  <c r="AG4" i="69"/>
  <c r="IC31" i="53"/>
  <c r="IC24"/>
  <c r="AG31" i="69"/>
  <c r="IC34" i="53"/>
  <c r="IC12"/>
  <c r="AG17" i="69"/>
  <c r="IC20" i="53"/>
  <c r="AG40" i="69"/>
  <c r="IC21" i="53"/>
  <c r="AG41" i="69"/>
  <c r="L173"/>
  <c r="SA28" i="57"/>
  <c r="RZ28"/>
  <c r="HG28" i="54"/>
  <c r="AE73" i="69"/>
  <c r="HG22" i="54"/>
  <c r="AE67" i="69"/>
  <c r="HG42" i="54"/>
  <c r="AE59" i="69"/>
  <c r="HG12" i="54"/>
  <c r="AE55" i="69"/>
  <c r="AE71"/>
  <c r="HG23" i="54"/>
  <c r="AE68" i="69"/>
  <c r="HG16" i="54"/>
  <c r="AE61" i="69"/>
  <c r="HG13" i="54"/>
  <c r="AE56" i="69"/>
  <c r="HG10" i="54"/>
  <c r="AE53" i="69"/>
  <c r="AE76"/>
  <c r="HG43" i="54"/>
  <c r="AE75" i="69"/>
  <c r="HG25" i="54"/>
  <c r="AE70" i="69"/>
  <c r="AE66"/>
  <c r="AE62"/>
  <c r="HG29" i="54"/>
  <c r="AE74" i="69"/>
  <c r="HG24" i="54"/>
  <c r="HG19"/>
  <c r="AE64" i="69"/>
  <c r="AE60"/>
  <c r="HG56" i="54"/>
  <c r="AE57" i="69"/>
  <c r="HG11" i="54"/>
  <c r="HG9"/>
  <c r="AE52" i="69"/>
  <c r="AE51"/>
  <c r="HG7" i="54"/>
  <c r="AE50" i="69"/>
  <c r="ON28" i="57"/>
  <c r="OO28"/>
  <c r="HB10" i="53"/>
  <c r="HC10"/>
  <c r="HB11"/>
  <c r="HC11"/>
  <c r="HB12"/>
  <c r="HC12"/>
  <c r="HB13"/>
  <c r="HC13"/>
  <c r="HB14"/>
  <c r="HC14"/>
  <c r="HB15"/>
  <c r="HC15"/>
  <c r="HB16"/>
  <c r="HC16"/>
  <c r="HB17"/>
  <c r="HC17"/>
  <c r="HB18"/>
  <c r="HC18"/>
  <c r="HB19"/>
  <c r="HC19"/>
  <c r="HB20"/>
  <c r="HC20"/>
  <c r="HB21"/>
  <c r="HC21"/>
  <c r="HB22"/>
  <c r="HC22"/>
  <c r="HB23"/>
  <c r="HC23"/>
  <c r="HB24"/>
  <c r="HC24"/>
  <c r="HB3"/>
  <c r="HC3"/>
  <c r="HB25"/>
  <c r="HC25"/>
  <c r="HB26"/>
  <c r="HC26"/>
  <c r="HB27"/>
  <c r="HC27"/>
  <c r="HB28"/>
  <c r="HC28"/>
  <c r="HB4"/>
  <c r="HC4"/>
  <c r="HB29"/>
  <c r="HC29"/>
  <c r="HB30"/>
  <c r="HC30"/>
  <c r="HB31"/>
  <c r="HC31"/>
  <c r="HB55"/>
  <c r="HC55"/>
  <c r="HE55" s="1"/>
  <c r="HF55" s="1"/>
  <c r="HG55" s="1"/>
  <c r="HB32"/>
  <c r="HC32"/>
  <c r="HB33"/>
  <c r="HC33"/>
  <c r="HB5"/>
  <c r="HC5"/>
  <c r="HB34"/>
  <c r="HC34"/>
  <c r="HB6"/>
  <c r="HC6"/>
  <c r="HB35"/>
  <c r="HC35"/>
  <c r="HB36"/>
  <c r="HC36"/>
  <c r="HB37"/>
  <c r="HC37"/>
  <c r="HB38"/>
  <c r="HC38"/>
  <c r="HB39"/>
  <c r="HC39"/>
  <c r="HB40"/>
  <c r="HC40"/>
  <c r="GQ7" i="54"/>
  <c r="GR7"/>
  <c r="GQ52"/>
  <c r="GR52"/>
  <c r="GT52" s="1"/>
  <c r="GU52" s="1"/>
  <c r="GQ8"/>
  <c r="GR8"/>
  <c r="GQ41"/>
  <c r="GR41"/>
  <c r="GT41" s="1"/>
  <c r="GU41" s="1"/>
  <c r="KC41" s="1"/>
  <c r="GQ9"/>
  <c r="GR9"/>
  <c r="GQ10"/>
  <c r="GR10"/>
  <c r="GQ11"/>
  <c r="GR11"/>
  <c r="GQ37"/>
  <c r="GR37"/>
  <c r="GT37" s="1"/>
  <c r="GU37" s="1"/>
  <c r="KC37" s="1"/>
  <c r="GQ12"/>
  <c r="GR12"/>
  <c r="GQ13"/>
  <c r="GR13"/>
  <c r="GQ54"/>
  <c r="GR54"/>
  <c r="GT54" s="1"/>
  <c r="GU54" s="1"/>
  <c r="KC54" s="1"/>
  <c r="GQ51"/>
  <c r="GR51"/>
  <c r="GT51" s="1"/>
  <c r="GU51" s="1"/>
  <c r="GV51" s="1"/>
  <c r="GQ56"/>
  <c r="GR56"/>
  <c r="GT56" s="1"/>
  <c r="GU56" s="1"/>
  <c r="GQ14"/>
  <c r="GR14"/>
  <c r="GQ42"/>
  <c r="GR42"/>
  <c r="GT42" s="1"/>
  <c r="GU42" s="1"/>
  <c r="GQ40"/>
  <c r="GR40"/>
  <c r="GT40" s="1"/>
  <c r="GU40" s="1"/>
  <c r="KC40" s="1"/>
  <c r="GQ15"/>
  <c r="GR15"/>
  <c r="GQ16"/>
  <c r="GR16"/>
  <c r="GQ38"/>
  <c r="GR38"/>
  <c r="GT38" s="1"/>
  <c r="GU38" s="1"/>
  <c r="KC38" s="1"/>
  <c r="GQ17"/>
  <c r="GR17"/>
  <c r="GQ18"/>
  <c r="GR18"/>
  <c r="GQ53"/>
  <c r="GR53"/>
  <c r="GT53" s="1"/>
  <c r="GU53" s="1"/>
  <c r="GQ19"/>
  <c r="GR19"/>
  <c r="GQ20"/>
  <c r="GR20"/>
  <c r="GQ39"/>
  <c r="GR39"/>
  <c r="GT39" s="1"/>
  <c r="GU39" s="1"/>
  <c r="KC39" s="1"/>
  <c r="GQ21"/>
  <c r="GR21"/>
  <c r="GQ22"/>
  <c r="GR22"/>
  <c r="GQ23"/>
  <c r="GR23"/>
  <c r="GQ24"/>
  <c r="GR24"/>
  <c r="GQ25"/>
  <c r="GR25"/>
  <c r="GQ26"/>
  <c r="GR26"/>
  <c r="GQ27"/>
  <c r="GR27"/>
  <c r="GQ28"/>
  <c r="GR28"/>
  <c r="GQ55"/>
  <c r="GR55"/>
  <c r="GT55" s="1"/>
  <c r="GU55" s="1"/>
  <c r="KC55" s="1"/>
  <c r="GQ29"/>
  <c r="GR29"/>
  <c r="GQ43"/>
  <c r="GR43"/>
  <c r="GT43" s="1"/>
  <c r="GU43" s="1"/>
  <c r="GQ30"/>
  <c r="GR30"/>
  <c r="HG14" l="1"/>
  <c r="GT23"/>
  <c r="GU23" s="1"/>
  <c r="GS23"/>
  <c r="GT14"/>
  <c r="GU14" s="1"/>
  <c r="GS14"/>
  <c r="GT10"/>
  <c r="GU10" s="1"/>
  <c r="AD53" i="69" s="1"/>
  <c r="GS10" i="54"/>
  <c r="AE65" i="69"/>
  <c r="HG8" i="54"/>
  <c r="AE54" i="69"/>
  <c r="HG15" i="54"/>
  <c r="HG17"/>
  <c r="HG30"/>
  <c r="HG26"/>
  <c r="GT27"/>
  <c r="GU27" s="1"/>
  <c r="KC27" s="1"/>
  <c r="GS27"/>
  <c r="GT25"/>
  <c r="GU25" s="1"/>
  <c r="GS25"/>
  <c r="GT21"/>
  <c r="GU21" s="1"/>
  <c r="AD66" i="69" s="1"/>
  <c r="GS21" i="54"/>
  <c r="GT20"/>
  <c r="GU20" s="1"/>
  <c r="GS20"/>
  <c r="GT17"/>
  <c r="GU17" s="1"/>
  <c r="JY17" s="1"/>
  <c r="KA17" s="1"/>
  <c r="GS17"/>
  <c r="GT16"/>
  <c r="GU16" s="1"/>
  <c r="GS16"/>
  <c r="GT13"/>
  <c r="GU13" s="1"/>
  <c r="GS13"/>
  <c r="GT30"/>
  <c r="GU30" s="1"/>
  <c r="GS30"/>
  <c r="GT29"/>
  <c r="GU29" s="1"/>
  <c r="JY29" s="1"/>
  <c r="KA29" s="1"/>
  <c r="GS29"/>
  <c r="GT28"/>
  <c r="GU28" s="1"/>
  <c r="GS28"/>
  <c r="GT26"/>
  <c r="GU26" s="1"/>
  <c r="GS26"/>
  <c r="GT24"/>
  <c r="GU24" s="1"/>
  <c r="GS24"/>
  <c r="GT22"/>
  <c r="GU22" s="1"/>
  <c r="AD67" i="69" s="1"/>
  <c r="GS22" i="54"/>
  <c r="GT19"/>
  <c r="GU19" s="1"/>
  <c r="GS19"/>
  <c r="GT18"/>
  <c r="GU18" s="1"/>
  <c r="AD63" i="69" s="1"/>
  <c r="GS18" i="54"/>
  <c r="GT15"/>
  <c r="GU15" s="1"/>
  <c r="GS15"/>
  <c r="GT12"/>
  <c r="GU12" s="1"/>
  <c r="GS12"/>
  <c r="GT11"/>
  <c r="GU11" s="1"/>
  <c r="GS11"/>
  <c r="GT9"/>
  <c r="GU9" s="1"/>
  <c r="AD52" i="69" s="1"/>
  <c r="GS9" i="54"/>
  <c r="GT8"/>
  <c r="GU8" s="1"/>
  <c r="GS8"/>
  <c r="GT7"/>
  <c r="GU7" s="1"/>
  <c r="KC7" s="1"/>
  <c r="GS7"/>
  <c r="HG27"/>
  <c r="HG18"/>
  <c r="HE38" i="53"/>
  <c r="HF38" s="1"/>
  <c r="HD38"/>
  <c r="HE36"/>
  <c r="HF36" s="1"/>
  <c r="HG36" s="1"/>
  <c r="HD36"/>
  <c r="HE6"/>
  <c r="HF6" s="1"/>
  <c r="HD6"/>
  <c r="HE5"/>
  <c r="HF5" s="1"/>
  <c r="AE6" i="69" s="1"/>
  <c r="HD5" i="53"/>
  <c r="HE32"/>
  <c r="HF32" s="1"/>
  <c r="HD32"/>
  <c r="HE31"/>
  <c r="HF31" s="1"/>
  <c r="HD31"/>
  <c r="HE29"/>
  <c r="HF29" s="1"/>
  <c r="HD29"/>
  <c r="HE28"/>
  <c r="HF28" s="1"/>
  <c r="HG28" s="1"/>
  <c r="HD28"/>
  <c r="HE26"/>
  <c r="HF26" s="1"/>
  <c r="HD26"/>
  <c r="HE3"/>
  <c r="HF3" s="1"/>
  <c r="HD3"/>
  <c r="HE23"/>
  <c r="HF23" s="1"/>
  <c r="HD23"/>
  <c r="HE21"/>
  <c r="HF21" s="1"/>
  <c r="HG21" s="1"/>
  <c r="HD21"/>
  <c r="HE19"/>
  <c r="HF19" s="1"/>
  <c r="HD19"/>
  <c r="HE17"/>
  <c r="HF17" s="1"/>
  <c r="AE18" i="69" s="1"/>
  <c r="HD17" i="53"/>
  <c r="HE15"/>
  <c r="HF15" s="1"/>
  <c r="HD15"/>
  <c r="HE13"/>
  <c r="HF13" s="1"/>
  <c r="HG13" s="1"/>
  <c r="HD13"/>
  <c r="HE11"/>
  <c r="HF11" s="1"/>
  <c r="HD11"/>
  <c r="HE40"/>
  <c r="HF40" s="1"/>
  <c r="HG40" s="1"/>
  <c r="HD40"/>
  <c r="HE39"/>
  <c r="HF39" s="1"/>
  <c r="HD39"/>
  <c r="HE37"/>
  <c r="HF37" s="1"/>
  <c r="AE38" i="69" s="1"/>
  <c r="HD37" i="53"/>
  <c r="HE35"/>
  <c r="HF35" s="1"/>
  <c r="HD35"/>
  <c r="HE34"/>
  <c r="HF34" s="1"/>
  <c r="AE35" i="69" s="1"/>
  <c r="HD34" i="53"/>
  <c r="HE33"/>
  <c r="HF33" s="1"/>
  <c r="HD33"/>
  <c r="HE30"/>
  <c r="HF30" s="1"/>
  <c r="HG30" s="1"/>
  <c r="HD30"/>
  <c r="HE4"/>
  <c r="HF4" s="1"/>
  <c r="HD4"/>
  <c r="HE27"/>
  <c r="HF27" s="1"/>
  <c r="HD27"/>
  <c r="HE25"/>
  <c r="HF25" s="1"/>
  <c r="HD25"/>
  <c r="HE24"/>
  <c r="HF24" s="1"/>
  <c r="HD24"/>
  <c r="HE22"/>
  <c r="HF22" s="1"/>
  <c r="HD22"/>
  <c r="HE20"/>
  <c r="HF20" s="1"/>
  <c r="HD20"/>
  <c r="HE18"/>
  <c r="HF18" s="1"/>
  <c r="HD18"/>
  <c r="HE16"/>
  <c r="HF16" s="1"/>
  <c r="HD16"/>
  <c r="HE14"/>
  <c r="HF14" s="1"/>
  <c r="HD14"/>
  <c r="HE12"/>
  <c r="HF12" s="1"/>
  <c r="HD12"/>
  <c r="HE10"/>
  <c r="HF10" s="1"/>
  <c r="HD10"/>
  <c r="AD71" i="69"/>
  <c r="KC18" i="54"/>
  <c r="KC42"/>
  <c r="AD59" i="69"/>
  <c r="AD55"/>
  <c r="KC8" i="54"/>
  <c r="AD51" i="69"/>
  <c r="KC30" i="54"/>
  <c r="AD76" i="69"/>
  <c r="KC24" i="54"/>
  <c r="AD69" i="69"/>
  <c r="KC19" i="54"/>
  <c r="AD64" i="69"/>
  <c r="KC15" i="54"/>
  <c r="AD60" i="69"/>
  <c r="KC56" i="54"/>
  <c r="AD57" i="69"/>
  <c r="KC11" i="54"/>
  <c r="AD54" i="69"/>
  <c r="KC28" i="54"/>
  <c r="AD73" i="69"/>
  <c r="AD68"/>
  <c r="KC20" i="54"/>
  <c r="AD65" i="69"/>
  <c r="KC16" i="54"/>
  <c r="AD61" i="69"/>
  <c r="KC14" i="54"/>
  <c r="AD58" i="69"/>
  <c r="AD56"/>
  <c r="KC29" i="54"/>
  <c r="KC43"/>
  <c r="AD75" i="69"/>
  <c r="KC25" i="54"/>
  <c r="AD70" i="69"/>
  <c r="KC17" i="54"/>
  <c r="HG39" i="53"/>
  <c r="AE40" i="69"/>
  <c r="HG35" i="53"/>
  <c r="AE36" i="69"/>
  <c r="AE7"/>
  <c r="HG32" i="53"/>
  <c r="AE33" i="69"/>
  <c r="HG29" i="53"/>
  <c r="AE30" i="69"/>
  <c r="HG26" i="53"/>
  <c r="AE27" i="69"/>
  <c r="AE4"/>
  <c r="HG19" i="53"/>
  <c r="AE20" i="69"/>
  <c r="HG15" i="53"/>
  <c r="AE16" i="69"/>
  <c r="HG11" i="53"/>
  <c r="AE12" i="69"/>
  <c r="HG38" i="53"/>
  <c r="AE39" i="69"/>
  <c r="AE32"/>
  <c r="HG23" i="53"/>
  <c r="AE24" i="69"/>
  <c r="HG33" i="53"/>
  <c r="AE34" i="69"/>
  <c r="AE5"/>
  <c r="AE28"/>
  <c r="HG25" i="53"/>
  <c r="AE26" i="69"/>
  <c r="HG24" i="53"/>
  <c r="HG22"/>
  <c r="AE23" i="69"/>
  <c r="AE21"/>
  <c r="HG18" i="53"/>
  <c r="AE19" i="69"/>
  <c r="HG16" i="53"/>
  <c r="HG14"/>
  <c r="AE15" i="69"/>
  <c r="AE13"/>
  <c r="HG10" i="53"/>
  <c r="AE11" i="69"/>
  <c r="GV30" i="54"/>
  <c r="JY30"/>
  <c r="KA30" s="1"/>
  <c r="GV28"/>
  <c r="JY28"/>
  <c r="KA28" s="1"/>
  <c r="GV24"/>
  <c r="JY24"/>
  <c r="KA24" s="1"/>
  <c r="GV39"/>
  <c r="JY39"/>
  <c r="KA39" s="1"/>
  <c r="GV19"/>
  <c r="JY19"/>
  <c r="KA19" s="1"/>
  <c r="GV18"/>
  <c r="GV38"/>
  <c r="JY38"/>
  <c r="KA38" s="1"/>
  <c r="GV15"/>
  <c r="JY15"/>
  <c r="KA15" s="1"/>
  <c r="GV42"/>
  <c r="JY42"/>
  <c r="KA42" s="1"/>
  <c r="GV56"/>
  <c r="JY56"/>
  <c r="KA56" s="1"/>
  <c r="GV54"/>
  <c r="JY54"/>
  <c r="KA54" s="1"/>
  <c r="GV12"/>
  <c r="GV11"/>
  <c r="JY11"/>
  <c r="KA11" s="1"/>
  <c r="GV9"/>
  <c r="GV8"/>
  <c r="JY8"/>
  <c r="KA8" s="1"/>
  <c r="GV7"/>
  <c r="GV26"/>
  <c r="GV43"/>
  <c r="JY43"/>
  <c r="KA43" s="1"/>
  <c r="GV55"/>
  <c r="JY55"/>
  <c r="KA55" s="1"/>
  <c r="GV25"/>
  <c r="JY25"/>
  <c r="KA25" s="1"/>
  <c r="GV21"/>
  <c r="GV20"/>
  <c r="JY20"/>
  <c r="KA20" s="1"/>
  <c r="GV53"/>
  <c r="JY53"/>
  <c r="JZ53" s="1"/>
  <c r="GV16"/>
  <c r="JY16"/>
  <c r="KA16" s="1"/>
  <c r="GV40"/>
  <c r="JY40"/>
  <c r="KA40" s="1"/>
  <c r="GV14"/>
  <c r="JY14"/>
  <c r="KA14" s="1"/>
  <c r="GV37"/>
  <c r="JY37"/>
  <c r="KA37" s="1"/>
  <c r="GV41"/>
  <c r="JY41"/>
  <c r="KA41" s="1"/>
  <c r="GV52"/>
  <c r="JY52"/>
  <c r="JZ52" s="1"/>
  <c r="HG6" i="53"/>
  <c r="HG4"/>
  <c r="GQ10"/>
  <c r="GR10"/>
  <c r="GQ11"/>
  <c r="GR11"/>
  <c r="GQ12"/>
  <c r="GR12"/>
  <c r="GQ13"/>
  <c r="GR13"/>
  <c r="GQ14"/>
  <c r="GR14"/>
  <c r="GQ15"/>
  <c r="GR15"/>
  <c r="GQ16"/>
  <c r="GR16"/>
  <c r="GQ17"/>
  <c r="GR17"/>
  <c r="GQ18"/>
  <c r="GR18"/>
  <c r="GQ19"/>
  <c r="GR19"/>
  <c r="GQ20"/>
  <c r="GR20"/>
  <c r="GQ21"/>
  <c r="GR21"/>
  <c r="GQ54"/>
  <c r="GR54"/>
  <c r="GT54" s="1"/>
  <c r="GU54" s="1"/>
  <c r="GV54" s="1"/>
  <c r="GQ22"/>
  <c r="GR22"/>
  <c r="GQ23"/>
  <c r="GR23"/>
  <c r="GQ24"/>
  <c r="GR24"/>
  <c r="GQ3"/>
  <c r="GR3"/>
  <c r="GQ25"/>
  <c r="GR25"/>
  <c r="GQ26"/>
  <c r="GR26"/>
  <c r="GQ27"/>
  <c r="GR27"/>
  <c r="GQ28"/>
  <c r="GR28"/>
  <c r="GQ4"/>
  <c r="GR4"/>
  <c r="GQ29"/>
  <c r="GR29"/>
  <c r="GQ30"/>
  <c r="GR30"/>
  <c r="GQ31"/>
  <c r="GR31"/>
  <c r="GQ55"/>
  <c r="GR55"/>
  <c r="GT55" s="1"/>
  <c r="GU55" s="1"/>
  <c r="GQ32"/>
  <c r="GR32"/>
  <c r="GQ33"/>
  <c r="GR33"/>
  <c r="GQ5"/>
  <c r="GR5"/>
  <c r="GQ34"/>
  <c r="GR34"/>
  <c r="GQ6"/>
  <c r="GR6"/>
  <c r="GQ35"/>
  <c r="GR35"/>
  <c r="GQ36"/>
  <c r="GR36"/>
  <c r="GQ37"/>
  <c r="GR37"/>
  <c r="GQ38"/>
  <c r="GR38"/>
  <c r="GQ39"/>
  <c r="GR39"/>
  <c r="GQ40"/>
  <c r="GR40"/>
  <c r="HM10"/>
  <c r="HN10"/>
  <c r="HM11"/>
  <c r="HN11"/>
  <c r="HM12"/>
  <c r="HN12"/>
  <c r="HM13"/>
  <c r="HN13"/>
  <c r="HM14"/>
  <c r="HN14"/>
  <c r="HM15"/>
  <c r="HN15"/>
  <c r="HM16"/>
  <c r="HN16"/>
  <c r="HM17"/>
  <c r="HN17"/>
  <c r="HM18"/>
  <c r="HN18"/>
  <c r="HM19"/>
  <c r="HN19"/>
  <c r="HM20"/>
  <c r="HN20"/>
  <c r="HM21"/>
  <c r="HN21"/>
  <c r="HM54"/>
  <c r="HN54"/>
  <c r="HP54" s="1"/>
  <c r="HQ54" s="1"/>
  <c r="HR54" s="1"/>
  <c r="HM22"/>
  <c r="HN22"/>
  <c r="HM23"/>
  <c r="HN23"/>
  <c r="HM24"/>
  <c r="HN24"/>
  <c r="HM3"/>
  <c r="HN3"/>
  <c r="HM25"/>
  <c r="HN25"/>
  <c r="HM26"/>
  <c r="HN26"/>
  <c r="HM27"/>
  <c r="HN27"/>
  <c r="HM28"/>
  <c r="HN28"/>
  <c r="HM4"/>
  <c r="HN4"/>
  <c r="HM29"/>
  <c r="HN29"/>
  <c r="HM30"/>
  <c r="HN30"/>
  <c r="HM31"/>
  <c r="HN31"/>
  <c r="HM55"/>
  <c r="HN55"/>
  <c r="HP55" s="1"/>
  <c r="HQ55" s="1"/>
  <c r="HR55" s="1"/>
  <c r="HM32"/>
  <c r="HN32"/>
  <c r="HM33"/>
  <c r="HN33"/>
  <c r="HM5"/>
  <c r="HN5"/>
  <c r="HM34"/>
  <c r="HN34"/>
  <c r="HM6"/>
  <c r="HN6"/>
  <c r="HM35"/>
  <c r="HN35"/>
  <c r="HM36"/>
  <c r="HN36"/>
  <c r="HM37"/>
  <c r="HN37"/>
  <c r="HM38"/>
  <c r="HN38"/>
  <c r="HM39"/>
  <c r="HN39"/>
  <c r="HM40"/>
  <c r="HN40"/>
  <c r="HX7" i="56"/>
  <c r="HY7"/>
  <c r="HX8"/>
  <c r="HY8"/>
  <c r="HX9"/>
  <c r="HY9"/>
  <c r="HX10"/>
  <c r="HY10"/>
  <c r="HX11"/>
  <c r="HY11"/>
  <c r="HX12"/>
  <c r="HY12"/>
  <c r="HX13"/>
  <c r="HY13"/>
  <c r="HX14"/>
  <c r="HY14"/>
  <c r="HX43"/>
  <c r="HY43"/>
  <c r="IA43" s="1"/>
  <c r="IB43" s="1"/>
  <c r="IC43" s="1"/>
  <c r="HX39"/>
  <c r="HY39"/>
  <c r="IA39" s="1"/>
  <c r="IB39" s="1"/>
  <c r="IC39" s="1"/>
  <c r="HX42"/>
  <c r="HY42"/>
  <c r="IA42" s="1"/>
  <c r="IB42" s="1"/>
  <c r="IC42" s="1"/>
  <c r="HX15"/>
  <c r="HY15"/>
  <c r="HX16"/>
  <c r="HY16"/>
  <c r="HX17"/>
  <c r="HY17"/>
  <c r="HX18"/>
  <c r="HY18"/>
  <c r="HX19"/>
  <c r="HY19"/>
  <c r="HX20"/>
  <c r="HY20"/>
  <c r="HX21"/>
  <c r="HY21"/>
  <c r="HX22"/>
  <c r="HY22"/>
  <c r="HX40"/>
  <c r="HY40"/>
  <c r="IA40" s="1"/>
  <c r="IB40" s="1"/>
  <c r="IC40" s="1"/>
  <c r="HX23"/>
  <c r="HY23"/>
  <c r="HX24"/>
  <c r="HY24"/>
  <c r="HX41"/>
  <c r="HY41"/>
  <c r="IA41" s="1"/>
  <c r="IB41" s="1"/>
  <c r="IC41" s="1"/>
  <c r="HX25"/>
  <c r="HY25"/>
  <c r="HX26"/>
  <c r="HY26"/>
  <c r="HX27"/>
  <c r="HY27"/>
  <c r="HX28"/>
  <c r="HY28"/>
  <c r="HX29"/>
  <c r="HY29"/>
  <c r="HX30"/>
  <c r="HY30"/>
  <c r="HX31"/>
  <c r="HY31"/>
  <c r="HX32"/>
  <c r="HY32"/>
  <c r="HX44"/>
  <c r="HY44"/>
  <c r="IA44" s="1"/>
  <c r="IB44" s="1"/>
  <c r="HX33"/>
  <c r="HY33"/>
  <c r="HX34"/>
  <c r="HY34"/>
  <c r="HX55"/>
  <c r="HY55"/>
  <c r="IA55" s="1"/>
  <c r="IB55" s="1"/>
  <c r="HX6" i="55"/>
  <c r="HY6"/>
  <c r="HX7"/>
  <c r="HY7"/>
  <c r="HX8"/>
  <c r="HY8"/>
  <c r="HX9"/>
  <c r="HY9"/>
  <c r="HX10"/>
  <c r="HY10"/>
  <c r="HX55"/>
  <c r="HY55"/>
  <c r="IA55" s="1"/>
  <c r="IB55" s="1"/>
  <c r="IC55" s="1"/>
  <c r="HX11"/>
  <c r="HY11"/>
  <c r="HX12"/>
  <c r="HY12"/>
  <c r="HX13"/>
  <c r="HY13"/>
  <c r="HX14"/>
  <c r="HY14"/>
  <c r="HX15"/>
  <c r="HY15"/>
  <c r="HX54"/>
  <c r="HY54"/>
  <c r="IA54" s="1"/>
  <c r="IB54" s="1"/>
  <c r="IC54" s="1"/>
  <c r="HX16"/>
  <c r="HY16"/>
  <c r="HX17"/>
  <c r="HY17"/>
  <c r="HX18"/>
  <c r="HY18"/>
  <c r="HX19"/>
  <c r="HY19"/>
  <c r="HX20"/>
  <c r="HY20"/>
  <c r="HX21"/>
  <c r="HY21"/>
  <c r="HX22"/>
  <c r="HY22"/>
  <c r="HX23"/>
  <c r="HY23"/>
  <c r="HX24"/>
  <c r="HY24"/>
  <c r="HX25"/>
  <c r="HY25"/>
  <c r="HX26"/>
  <c r="HY26"/>
  <c r="HX38"/>
  <c r="HY38"/>
  <c r="IA38" s="1"/>
  <c r="IB38" s="1"/>
  <c r="IC38" s="1"/>
  <c r="HX27"/>
  <c r="HY27"/>
  <c r="HX28"/>
  <c r="HY28"/>
  <c r="HX29"/>
  <c r="HY29"/>
  <c r="HX30"/>
  <c r="HY30"/>
  <c r="HX31"/>
  <c r="HY31"/>
  <c r="HB6" i="58"/>
  <c r="HC6"/>
  <c r="HB7"/>
  <c r="HC7"/>
  <c r="HB60"/>
  <c r="HC60"/>
  <c r="HE60" s="1"/>
  <c r="HF60" s="1"/>
  <c r="HB57"/>
  <c r="HC57"/>
  <c r="HE57" s="1"/>
  <c r="HF57" s="1"/>
  <c r="HB8"/>
  <c r="HC8"/>
  <c r="HB9"/>
  <c r="HC9"/>
  <c r="HB10"/>
  <c r="HC10"/>
  <c r="HB11"/>
  <c r="HC11"/>
  <c r="HB12"/>
  <c r="HC12"/>
  <c r="HB37"/>
  <c r="HC37"/>
  <c r="HE37" s="1"/>
  <c r="HF37" s="1"/>
  <c r="HB13"/>
  <c r="HC13"/>
  <c r="HB14"/>
  <c r="HC14"/>
  <c r="HB15"/>
  <c r="HC15"/>
  <c r="HB16"/>
  <c r="HC16"/>
  <c r="HB17"/>
  <c r="HC17"/>
  <c r="HB18"/>
  <c r="HC18"/>
  <c r="HB19"/>
  <c r="HC19"/>
  <c r="HB38"/>
  <c r="HC38"/>
  <c r="HE38" s="1"/>
  <c r="HF38" s="1"/>
  <c r="HB61"/>
  <c r="HC61"/>
  <c r="HE61" s="1"/>
  <c r="HF61" s="1"/>
  <c r="HB20"/>
  <c r="HC20"/>
  <c r="HB21"/>
  <c r="HC21"/>
  <c r="HB22"/>
  <c r="HC22"/>
  <c r="HB23"/>
  <c r="HC23"/>
  <c r="HB24"/>
  <c r="HC24"/>
  <c r="HB58"/>
  <c r="HC58"/>
  <c r="HE58" s="1"/>
  <c r="HF58" s="1"/>
  <c r="HB36"/>
  <c r="HC36"/>
  <c r="HE36" s="1"/>
  <c r="HF36" s="1"/>
  <c r="HB56" i="57"/>
  <c r="HC56"/>
  <c r="HE56" s="1"/>
  <c r="HF56" s="1"/>
  <c r="HB7"/>
  <c r="HC7"/>
  <c r="HB8"/>
  <c r="HC8"/>
  <c r="HB9"/>
  <c r="HC9"/>
  <c r="HB10"/>
  <c r="HC10"/>
  <c r="HB58"/>
  <c r="HC58"/>
  <c r="HE58" s="1"/>
  <c r="HF58" s="1"/>
  <c r="HB53"/>
  <c r="HC53"/>
  <c r="HE53" s="1"/>
  <c r="HF53" s="1"/>
  <c r="HB11"/>
  <c r="HC11"/>
  <c r="HB12"/>
  <c r="HC12"/>
  <c r="HB13"/>
  <c r="HC13"/>
  <c r="HB14"/>
  <c r="HC14"/>
  <c r="HB15"/>
  <c r="HC15"/>
  <c r="HB16"/>
  <c r="HC16"/>
  <c r="HB40"/>
  <c r="HC40"/>
  <c r="HE40" s="1"/>
  <c r="HF40" s="1"/>
  <c r="HB17"/>
  <c r="HC17"/>
  <c r="HB18"/>
  <c r="HC18"/>
  <c r="HB39"/>
  <c r="HC39"/>
  <c r="HE39" s="1"/>
  <c r="HF39" s="1"/>
  <c r="HB19"/>
  <c r="HC19"/>
  <c r="HB54"/>
  <c r="HC54"/>
  <c r="HE54" s="1"/>
  <c r="HF54" s="1"/>
  <c r="HB43"/>
  <c r="HC43"/>
  <c r="HE43" s="1"/>
  <c r="HF43" s="1"/>
  <c r="HB20"/>
  <c r="HC20"/>
  <c r="HB21"/>
  <c r="HC21"/>
  <c r="HB22"/>
  <c r="HC22"/>
  <c r="HB23"/>
  <c r="HC23"/>
  <c r="HB24"/>
  <c r="HC24"/>
  <c r="HB25"/>
  <c r="HC25"/>
  <c r="HB26"/>
  <c r="HC26"/>
  <c r="HB59"/>
  <c r="HC59"/>
  <c r="HE59" s="1"/>
  <c r="HF59" s="1"/>
  <c r="HB27"/>
  <c r="HC27"/>
  <c r="HB7" i="56"/>
  <c r="HC7"/>
  <c r="HB8"/>
  <c r="HC8"/>
  <c r="HB9"/>
  <c r="HC9"/>
  <c r="HB10"/>
  <c r="HC10"/>
  <c r="HB11"/>
  <c r="HC11"/>
  <c r="HB12"/>
  <c r="HC12"/>
  <c r="HB13"/>
  <c r="HC13"/>
  <c r="HB14"/>
  <c r="HC14"/>
  <c r="HB43"/>
  <c r="HC43"/>
  <c r="HE43" s="1"/>
  <c r="HF43" s="1"/>
  <c r="HG43" s="1"/>
  <c r="HB39"/>
  <c r="HC39"/>
  <c r="HE39" s="1"/>
  <c r="HF39" s="1"/>
  <c r="HG39" s="1"/>
  <c r="HB42"/>
  <c r="HC42"/>
  <c r="HE42" s="1"/>
  <c r="HF42" s="1"/>
  <c r="HG42" s="1"/>
  <c r="HB15"/>
  <c r="HC15"/>
  <c r="HB16"/>
  <c r="HC16"/>
  <c r="HB17"/>
  <c r="HC17"/>
  <c r="HB18"/>
  <c r="HC18"/>
  <c r="HB19"/>
  <c r="HC19"/>
  <c r="HB20"/>
  <c r="HC20"/>
  <c r="HB21"/>
  <c r="HC21"/>
  <c r="HB22"/>
  <c r="HC22"/>
  <c r="HB40"/>
  <c r="HC40"/>
  <c r="HE40" s="1"/>
  <c r="HF40" s="1"/>
  <c r="HG40" s="1"/>
  <c r="HB23"/>
  <c r="HC23"/>
  <c r="HB24"/>
  <c r="HC24"/>
  <c r="HB41"/>
  <c r="HC41"/>
  <c r="HE41" s="1"/>
  <c r="HF41" s="1"/>
  <c r="HG41" s="1"/>
  <c r="HB25"/>
  <c r="HC25"/>
  <c r="HB26"/>
  <c r="HC26"/>
  <c r="HB27"/>
  <c r="HC27"/>
  <c r="HB28"/>
  <c r="HC28"/>
  <c r="HB29"/>
  <c r="HC29"/>
  <c r="HB30"/>
  <c r="HC30"/>
  <c r="HB31"/>
  <c r="HC31"/>
  <c r="HB32"/>
  <c r="HC32"/>
  <c r="HB44"/>
  <c r="HC44"/>
  <c r="HE44" s="1"/>
  <c r="HF44" s="1"/>
  <c r="HB33"/>
  <c r="HC33"/>
  <c r="HB34"/>
  <c r="HC34"/>
  <c r="HB55"/>
  <c r="HC55"/>
  <c r="HE55" s="1"/>
  <c r="HF55" s="1"/>
  <c r="HB6" i="55"/>
  <c r="HC6"/>
  <c r="HB7"/>
  <c r="HC7"/>
  <c r="HB8"/>
  <c r="HC8"/>
  <c r="HB9"/>
  <c r="HC9"/>
  <c r="HB10"/>
  <c r="HC10"/>
  <c r="HB55"/>
  <c r="HC55"/>
  <c r="HE55" s="1"/>
  <c r="HF55" s="1"/>
  <c r="HG55" s="1"/>
  <c r="HB11"/>
  <c r="HC11"/>
  <c r="HB12"/>
  <c r="HC12"/>
  <c r="HB13"/>
  <c r="HC13"/>
  <c r="HB14"/>
  <c r="HC14"/>
  <c r="HB15"/>
  <c r="HC15"/>
  <c r="HB54"/>
  <c r="HC54"/>
  <c r="HE54" s="1"/>
  <c r="HF54" s="1"/>
  <c r="HG54" s="1"/>
  <c r="HB16"/>
  <c r="HC16"/>
  <c r="HB17"/>
  <c r="HC17"/>
  <c r="HB18"/>
  <c r="HC18"/>
  <c r="HB19"/>
  <c r="HC19"/>
  <c r="HB20"/>
  <c r="HC20"/>
  <c r="HB21"/>
  <c r="HC21"/>
  <c r="HB22"/>
  <c r="HC22"/>
  <c r="HB23"/>
  <c r="HC23"/>
  <c r="HB24"/>
  <c r="HC24"/>
  <c r="HB25"/>
  <c r="HC25"/>
  <c r="HB26"/>
  <c r="HC26"/>
  <c r="HB38"/>
  <c r="HC38"/>
  <c r="HE38" s="1"/>
  <c r="HF38" s="1"/>
  <c r="HG38" s="1"/>
  <c r="HB27"/>
  <c r="HC27"/>
  <c r="HB28"/>
  <c r="HC28"/>
  <c r="HB29"/>
  <c r="HC29"/>
  <c r="HB30"/>
  <c r="HC30"/>
  <c r="HB31"/>
  <c r="HC31"/>
  <c r="HM31"/>
  <c r="HN31"/>
  <c r="L31"/>
  <c r="M31" s="1"/>
  <c r="HE15" i="58" l="1"/>
  <c r="HF15" s="1"/>
  <c r="HD15"/>
  <c r="HE12"/>
  <c r="HF12" s="1"/>
  <c r="AE188" i="69" s="1"/>
  <c r="HD12" i="58"/>
  <c r="HE8"/>
  <c r="HF8" s="1"/>
  <c r="HD8"/>
  <c r="HE23"/>
  <c r="HF23" s="1"/>
  <c r="AE200" i="69" s="1"/>
  <c r="HD23" i="58"/>
  <c r="HE19"/>
  <c r="HF19" s="1"/>
  <c r="HD19"/>
  <c r="HE24"/>
  <c r="HF24" s="1"/>
  <c r="AE201" i="69" s="1"/>
  <c r="HD24" i="58"/>
  <c r="HE18"/>
  <c r="HF18" s="1"/>
  <c r="HD18"/>
  <c r="HE16"/>
  <c r="HF16" s="1"/>
  <c r="AE192" i="69" s="1"/>
  <c r="HD16" i="58"/>
  <c r="HE14"/>
  <c r="HF14" s="1"/>
  <c r="HD14"/>
  <c r="HE11"/>
  <c r="HF11" s="1"/>
  <c r="AE187" i="69" s="1"/>
  <c r="HD11" i="58"/>
  <c r="HE9"/>
  <c r="HF9" s="1"/>
  <c r="HD9"/>
  <c r="HE7"/>
  <c r="HF7" s="1"/>
  <c r="AE183" i="69" s="1"/>
  <c r="HD7" i="58"/>
  <c r="HE21"/>
  <c r="HF21" s="1"/>
  <c r="HD21"/>
  <c r="HE17"/>
  <c r="HF17" s="1"/>
  <c r="AE193" i="69" s="1"/>
  <c r="HD17" i="58"/>
  <c r="HE13"/>
  <c r="HF13" s="1"/>
  <c r="HD13"/>
  <c r="HE10"/>
  <c r="HF10" s="1"/>
  <c r="AE186" i="69" s="1"/>
  <c r="HD10" i="58"/>
  <c r="HE6"/>
  <c r="HF6" s="1"/>
  <c r="HD6"/>
  <c r="HE22"/>
  <c r="HF22" s="1"/>
  <c r="AE199" i="69" s="1"/>
  <c r="HD22" i="58"/>
  <c r="HE20"/>
  <c r="HF20" s="1"/>
  <c r="HD20"/>
  <c r="HE27" i="57"/>
  <c r="HF27" s="1"/>
  <c r="HD27"/>
  <c r="HE22"/>
  <c r="HF22" s="1"/>
  <c r="HD22"/>
  <c r="HE17"/>
  <c r="HF17" s="1"/>
  <c r="HD17"/>
  <c r="HE16"/>
  <c r="HF16" s="1"/>
  <c r="HD16"/>
  <c r="HE14"/>
  <c r="HF14" s="1"/>
  <c r="HD14"/>
  <c r="HE12"/>
  <c r="HF12" s="1"/>
  <c r="HD12"/>
  <c r="HE10"/>
  <c r="HF10" s="1"/>
  <c r="HD10"/>
  <c r="HE8"/>
  <c r="HF8" s="1"/>
  <c r="HD8"/>
  <c r="HE26"/>
  <c r="HF26" s="1"/>
  <c r="HD26"/>
  <c r="HE24"/>
  <c r="HF24" s="1"/>
  <c r="HD24"/>
  <c r="HE20"/>
  <c r="HF20" s="1"/>
  <c r="HD20"/>
  <c r="HE23"/>
  <c r="HF23" s="1"/>
  <c r="HD23"/>
  <c r="HE19"/>
  <c r="HF19" s="1"/>
  <c r="HD19"/>
  <c r="HE18"/>
  <c r="HF18" s="1"/>
  <c r="HD18"/>
  <c r="HE15"/>
  <c r="HF15" s="1"/>
  <c r="HD15"/>
  <c r="HE13"/>
  <c r="HF13" s="1"/>
  <c r="HD13"/>
  <c r="HE11"/>
  <c r="HF11" s="1"/>
  <c r="HD11"/>
  <c r="HE9"/>
  <c r="HF9" s="1"/>
  <c r="HD9"/>
  <c r="HE7"/>
  <c r="HF7" s="1"/>
  <c r="HD7"/>
  <c r="HE25"/>
  <c r="HF25" s="1"/>
  <c r="HD25"/>
  <c r="HE21"/>
  <c r="HF21" s="1"/>
  <c r="HD21"/>
  <c r="HE31" i="56"/>
  <c r="HF31" s="1"/>
  <c r="HD31"/>
  <c r="HE29"/>
  <c r="HF29" s="1"/>
  <c r="HD29"/>
  <c r="HE27"/>
  <c r="HF27" s="1"/>
  <c r="HD27"/>
  <c r="HE25"/>
  <c r="HF25" s="1"/>
  <c r="HD25"/>
  <c r="HE24"/>
  <c r="HF24" s="1"/>
  <c r="HD24"/>
  <c r="HE12"/>
  <c r="HF12" s="1"/>
  <c r="HD12"/>
  <c r="HE8"/>
  <c r="HF8" s="1"/>
  <c r="HD8"/>
  <c r="IA33"/>
  <c r="IB33" s="1"/>
  <c r="HZ33"/>
  <c r="IA32"/>
  <c r="IB32" s="1"/>
  <c r="HZ32"/>
  <c r="IA30"/>
  <c r="IB30" s="1"/>
  <c r="HZ30"/>
  <c r="IA28"/>
  <c r="IB28" s="1"/>
  <c r="HZ28"/>
  <c r="IA26"/>
  <c r="IB26" s="1"/>
  <c r="HZ26"/>
  <c r="IA23"/>
  <c r="IB23" s="1"/>
  <c r="HZ23"/>
  <c r="IA22"/>
  <c r="IB22" s="1"/>
  <c r="HZ22"/>
  <c r="IA20"/>
  <c r="IB20" s="1"/>
  <c r="HZ20"/>
  <c r="IA18"/>
  <c r="IB18" s="1"/>
  <c r="HZ18"/>
  <c r="IA16"/>
  <c r="IB16" s="1"/>
  <c r="HZ16"/>
  <c r="IA13"/>
  <c r="IB13" s="1"/>
  <c r="HZ13"/>
  <c r="IA11"/>
  <c r="IB11" s="1"/>
  <c r="HZ11"/>
  <c r="IA9"/>
  <c r="IB9" s="1"/>
  <c r="HZ9"/>
  <c r="IA7"/>
  <c r="IB7" s="1"/>
  <c r="HZ7"/>
  <c r="HE34"/>
  <c r="HF34" s="1"/>
  <c r="HD34"/>
  <c r="HE21"/>
  <c r="HF21" s="1"/>
  <c r="HD21"/>
  <c r="HE19"/>
  <c r="HF19" s="1"/>
  <c r="HD19"/>
  <c r="HE17"/>
  <c r="HF17" s="1"/>
  <c r="HD17"/>
  <c r="HE15"/>
  <c r="HF15" s="1"/>
  <c r="HD15"/>
  <c r="HE14"/>
  <c r="HF14" s="1"/>
  <c r="HD14"/>
  <c r="HE10"/>
  <c r="HF10" s="1"/>
  <c r="HD10"/>
  <c r="HE33"/>
  <c r="HF33" s="1"/>
  <c r="HD33"/>
  <c r="HE32"/>
  <c r="HF32" s="1"/>
  <c r="HD32"/>
  <c r="HE30"/>
  <c r="HF30" s="1"/>
  <c r="HD30"/>
  <c r="HE28"/>
  <c r="HF28" s="1"/>
  <c r="HD28"/>
  <c r="HE26"/>
  <c r="HF26" s="1"/>
  <c r="HD26"/>
  <c r="HE23"/>
  <c r="HF23" s="1"/>
  <c r="HD23"/>
  <c r="HE22"/>
  <c r="HF22" s="1"/>
  <c r="HD22"/>
  <c r="HE16"/>
  <c r="HF16" s="1"/>
  <c r="HD16"/>
  <c r="HE13"/>
  <c r="HF13" s="1"/>
  <c r="HD13"/>
  <c r="HE11"/>
  <c r="HF11" s="1"/>
  <c r="HD11"/>
  <c r="HE7"/>
  <c r="HF7" s="1"/>
  <c r="HD7"/>
  <c r="IA34"/>
  <c r="IB34" s="1"/>
  <c r="HZ34"/>
  <c r="IA31"/>
  <c r="IB31" s="1"/>
  <c r="HZ31"/>
  <c r="IA29"/>
  <c r="IB29" s="1"/>
  <c r="HZ29"/>
  <c r="IA27"/>
  <c r="IB27" s="1"/>
  <c r="HZ27"/>
  <c r="IA25"/>
  <c r="IB25" s="1"/>
  <c r="HZ25"/>
  <c r="IA24"/>
  <c r="IB24" s="1"/>
  <c r="HZ24"/>
  <c r="IA21"/>
  <c r="IB21" s="1"/>
  <c r="HZ21"/>
  <c r="IA19"/>
  <c r="IB19" s="1"/>
  <c r="HZ19"/>
  <c r="IA17"/>
  <c r="IB17" s="1"/>
  <c r="HZ17"/>
  <c r="IA15"/>
  <c r="IB15" s="1"/>
  <c r="HZ15"/>
  <c r="IA14"/>
  <c r="IB14" s="1"/>
  <c r="HZ14"/>
  <c r="IA12"/>
  <c r="IB12" s="1"/>
  <c r="HZ12"/>
  <c r="IA10"/>
  <c r="IB10" s="1"/>
  <c r="HZ10"/>
  <c r="IA8"/>
  <c r="IB8" s="1"/>
  <c r="HZ8"/>
  <c r="HE20"/>
  <c r="HF20" s="1"/>
  <c r="HD20"/>
  <c r="HE18"/>
  <c r="HF18" s="1"/>
  <c r="HD18"/>
  <c r="HE9"/>
  <c r="HF9" s="1"/>
  <c r="HD9"/>
  <c r="HE31" i="55"/>
  <c r="HF31" s="1"/>
  <c r="JY31" s="1"/>
  <c r="HD31"/>
  <c r="HE26"/>
  <c r="HF26" s="1"/>
  <c r="HD26"/>
  <c r="HE18"/>
  <c r="HF18" s="1"/>
  <c r="AE95" i="69" s="1"/>
  <c r="HD18" i="55"/>
  <c r="HE10"/>
  <c r="HF10" s="1"/>
  <c r="HD10"/>
  <c r="IA23"/>
  <c r="IB23" s="1"/>
  <c r="AG100" i="69" s="1"/>
  <c r="HZ23" i="55"/>
  <c r="IA19"/>
  <c r="IB19" s="1"/>
  <c r="HZ19"/>
  <c r="IA9"/>
  <c r="IB9" s="1"/>
  <c r="HZ9"/>
  <c r="IA7"/>
  <c r="IB7" s="1"/>
  <c r="HZ7"/>
  <c r="HE29"/>
  <c r="HF29" s="1"/>
  <c r="HG29" s="1"/>
  <c r="HD29"/>
  <c r="HE24"/>
  <c r="HF24" s="1"/>
  <c r="HD24"/>
  <c r="HE20"/>
  <c r="HF20" s="1"/>
  <c r="AE97" i="69" s="1"/>
  <c r="HD20" i="55"/>
  <c r="HE15"/>
  <c r="HF15" s="1"/>
  <c r="HD15"/>
  <c r="HE11"/>
  <c r="HF11" s="1"/>
  <c r="HG11" s="1"/>
  <c r="HD11"/>
  <c r="HE8"/>
  <c r="HF8" s="1"/>
  <c r="HD8"/>
  <c r="IA28"/>
  <c r="IB28" s="1"/>
  <c r="HZ28"/>
  <c r="IA25"/>
  <c r="IB25" s="1"/>
  <c r="HZ25"/>
  <c r="IA21"/>
  <c r="IB21" s="1"/>
  <c r="IC21" s="1"/>
  <c r="HZ21"/>
  <c r="IA17"/>
  <c r="IB17" s="1"/>
  <c r="HZ17"/>
  <c r="IA14"/>
  <c r="IB14" s="1"/>
  <c r="AG91" i="69" s="1"/>
  <c r="HZ14" i="55"/>
  <c r="HE25"/>
  <c r="HF25" s="1"/>
  <c r="HD25"/>
  <c r="HE23"/>
  <c r="HF23" s="1"/>
  <c r="HG23" s="1"/>
  <c r="HD23"/>
  <c r="HE21"/>
  <c r="HF21" s="1"/>
  <c r="HD21"/>
  <c r="HE19"/>
  <c r="HF19" s="1"/>
  <c r="HD19"/>
  <c r="HE17"/>
  <c r="HF17" s="1"/>
  <c r="HD17"/>
  <c r="HE14"/>
  <c r="HF14" s="1"/>
  <c r="AE91" i="69" s="1"/>
  <c r="HD14" i="55"/>
  <c r="HE9"/>
  <c r="HF9" s="1"/>
  <c r="HD9"/>
  <c r="HE7"/>
  <c r="HF7" s="1"/>
  <c r="AE84" i="69" s="1"/>
  <c r="HD7" i="55"/>
  <c r="IA31"/>
  <c r="IB31" s="1"/>
  <c r="HZ31"/>
  <c r="IA29"/>
  <c r="IB29" s="1"/>
  <c r="IC29" s="1"/>
  <c r="HZ29"/>
  <c r="IA27"/>
  <c r="IB27" s="1"/>
  <c r="HZ27"/>
  <c r="IA26"/>
  <c r="IB26" s="1"/>
  <c r="HZ26"/>
  <c r="IA24"/>
  <c r="IB24" s="1"/>
  <c r="HZ24"/>
  <c r="IA22"/>
  <c r="IB22" s="1"/>
  <c r="AG99" i="69" s="1"/>
  <c r="HZ22" i="55"/>
  <c r="IA20"/>
  <c r="IB20" s="1"/>
  <c r="HZ20"/>
  <c r="IA18"/>
  <c r="IB18" s="1"/>
  <c r="IC18" s="1"/>
  <c r="HZ18"/>
  <c r="IA16"/>
  <c r="IB16" s="1"/>
  <c r="HZ16"/>
  <c r="IA15"/>
  <c r="IB15" s="1"/>
  <c r="AG92" i="69" s="1"/>
  <c r="HZ15" i="55"/>
  <c r="IA13"/>
  <c r="IB13" s="1"/>
  <c r="HZ13"/>
  <c r="IA11"/>
  <c r="IB11" s="1"/>
  <c r="IC11" s="1"/>
  <c r="HZ11"/>
  <c r="IA10"/>
  <c r="IB10" s="1"/>
  <c r="HZ10"/>
  <c r="IA8"/>
  <c r="IB8" s="1"/>
  <c r="AG85" i="69" s="1"/>
  <c r="HZ8" i="55"/>
  <c r="IA6"/>
  <c r="IB6" s="1"/>
  <c r="HZ6"/>
  <c r="HE27"/>
  <c r="HF27" s="1"/>
  <c r="HD27"/>
  <c r="HE22"/>
  <c r="HF22" s="1"/>
  <c r="HD22"/>
  <c r="HE16"/>
  <c r="HF16" s="1"/>
  <c r="AE93" i="69" s="1"/>
  <c r="HD16" i="55"/>
  <c r="HE13"/>
  <c r="HF13" s="1"/>
  <c r="HD13"/>
  <c r="HE6"/>
  <c r="HF6" s="1"/>
  <c r="HG6" s="1"/>
  <c r="HD6"/>
  <c r="IA30"/>
  <c r="IB30" s="1"/>
  <c r="HZ30"/>
  <c r="IA12"/>
  <c r="IB12" s="1"/>
  <c r="IC12" s="1"/>
  <c r="HZ12"/>
  <c r="HP31"/>
  <c r="HQ31" s="1"/>
  <c r="HO31"/>
  <c r="HE30"/>
  <c r="HF30" s="1"/>
  <c r="AE107" i="69" s="1"/>
  <c r="HD30" i="55"/>
  <c r="HE28"/>
  <c r="HF28" s="1"/>
  <c r="HD28"/>
  <c r="HE12"/>
  <c r="HF12" s="1"/>
  <c r="AE89" i="69" s="1"/>
  <c r="HD12" i="55"/>
  <c r="HG12" i="53"/>
  <c r="AE17" i="69"/>
  <c r="HG20" i="53"/>
  <c r="AE25" i="69"/>
  <c r="HG27" i="53"/>
  <c r="HG31"/>
  <c r="HG3"/>
  <c r="AE31" i="69"/>
  <c r="HG37" i="53"/>
  <c r="AE29" i="69"/>
  <c r="AE37"/>
  <c r="HG34" i="53"/>
  <c r="AE14" i="69"/>
  <c r="HG17" i="53"/>
  <c r="AE22" i="69"/>
  <c r="AE41"/>
  <c r="HG5" i="53"/>
  <c r="JY21" i="54"/>
  <c r="KA21" s="1"/>
  <c r="JY26"/>
  <c r="KA26" s="1"/>
  <c r="JY7"/>
  <c r="KA7" s="1"/>
  <c r="JY9"/>
  <c r="KA9" s="1"/>
  <c r="JY12"/>
  <c r="KA12" s="1"/>
  <c r="JY18"/>
  <c r="KA18" s="1"/>
  <c r="KC10"/>
  <c r="AD50" i="69"/>
  <c r="KC9" i="54"/>
  <c r="KC22"/>
  <c r="GV10"/>
  <c r="GV13"/>
  <c r="GV17"/>
  <c r="GV23"/>
  <c r="GV27"/>
  <c r="GV29"/>
  <c r="GV22"/>
  <c r="AD62" i="69"/>
  <c r="AD74"/>
  <c r="KC13" i="54"/>
  <c r="KC23"/>
  <c r="KC12"/>
  <c r="KC26"/>
  <c r="KC21"/>
  <c r="AD72" i="69"/>
  <c r="JY10" i="54"/>
  <c r="KA10" s="1"/>
  <c r="JY13"/>
  <c r="KA13" s="1"/>
  <c r="JY23"/>
  <c r="KA23" s="1"/>
  <c r="JY27"/>
  <c r="KA27" s="1"/>
  <c r="JY22"/>
  <c r="KA22" s="1"/>
  <c r="HP39" i="53"/>
  <c r="HQ39" s="1"/>
  <c r="HO39"/>
  <c r="HP37"/>
  <c r="HQ37" s="1"/>
  <c r="HO37"/>
  <c r="HP34"/>
  <c r="HQ34" s="1"/>
  <c r="HO34"/>
  <c r="HP30"/>
  <c r="HQ30" s="1"/>
  <c r="AF31" i="69" s="1"/>
  <c r="HO30" i="53"/>
  <c r="HP4"/>
  <c r="HQ4" s="1"/>
  <c r="HO4"/>
  <c r="HP27"/>
  <c r="HQ27" s="1"/>
  <c r="HR27" s="1"/>
  <c r="HO27"/>
  <c r="HP24"/>
  <c r="HQ24" s="1"/>
  <c r="HO24"/>
  <c r="HP22"/>
  <c r="HQ22" s="1"/>
  <c r="HO22"/>
  <c r="HP21"/>
  <c r="HQ21" s="1"/>
  <c r="HO21"/>
  <c r="HP19"/>
  <c r="HQ19" s="1"/>
  <c r="HO19"/>
  <c r="HP17"/>
  <c r="HQ17" s="1"/>
  <c r="HO17"/>
  <c r="HP15"/>
  <c r="HQ15" s="1"/>
  <c r="HR15" s="1"/>
  <c r="HO15"/>
  <c r="HP13"/>
  <c r="HQ13" s="1"/>
  <c r="HO13"/>
  <c r="HP11"/>
  <c r="HQ11" s="1"/>
  <c r="AF12" i="69" s="1"/>
  <c r="HO11" i="53"/>
  <c r="GT40"/>
  <c r="GU40" s="1"/>
  <c r="GS40"/>
  <c r="GT38"/>
  <c r="GU38" s="1"/>
  <c r="AD39" i="69" s="1"/>
  <c r="GS38" i="53"/>
  <c r="GT36"/>
  <c r="GU36" s="1"/>
  <c r="GS36"/>
  <c r="GT6"/>
  <c r="GU6" s="1"/>
  <c r="AD7" i="69" s="1"/>
  <c r="GS6" i="53"/>
  <c r="GT5"/>
  <c r="GU5" s="1"/>
  <c r="GS5"/>
  <c r="GT32"/>
  <c r="GU32" s="1"/>
  <c r="AD33" i="69" s="1"/>
  <c r="GS32" i="53"/>
  <c r="GT31"/>
  <c r="GU31" s="1"/>
  <c r="GS31"/>
  <c r="GT29"/>
  <c r="GU29" s="1"/>
  <c r="AD30" i="69" s="1"/>
  <c r="GS29" i="53"/>
  <c r="GT28"/>
  <c r="GU28" s="1"/>
  <c r="GS28"/>
  <c r="GT26"/>
  <c r="GU26" s="1"/>
  <c r="AD27" i="69" s="1"/>
  <c r="GS26" i="53"/>
  <c r="GT3"/>
  <c r="GU3" s="1"/>
  <c r="GS3"/>
  <c r="GT23"/>
  <c r="GU23" s="1"/>
  <c r="AD24" i="69" s="1"/>
  <c r="GS23" i="53"/>
  <c r="GT20"/>
  <c r="GU20" s="1"/>
  <c r="GS20"/>
  <c r="GT18"/>
  <c r="GU18" s="1"/>
  <c r="AD19" i="69" s="1"/>
  <c r="GS18" i="53"/>
  <c r="GT16"/>
  <c r="GU16" s="1"/>
  <c r="GS16"/>
  <c r="GT14"/>
  <c r="GU14" s="1"/>
  <c r="AD15" i="69" s="1"/>
  <c r="GS14" i="53"/>
  <c r="GT12"/>
  <c r="GU12" s="1"/>
  <c r="GS12"/>
  <c r="GT10"/>
  <c r="GU10" s="1"/>
  <c r="AD11" i="69" s="1"/>
  <c r="GS10" i="53"/>
  <c r="HP35"/>
  <c r="HQ35" s="1"/>
  <c r="HO35"/>
  <c r="HP33"/>
  <c r="HQ33" s="1"/>
  <c r="HR33" s="1"/>
  <c r="HO33"/>
  <c r="HP25"/>
  <c r="HQ25" s="1"/>
  <c r="HO25"/>
  <c r="HP40"/>
  <c r="HQ40" s="1"/>
  <c r="HO40"/>
  <c r="HP38"/>
  <c r="HQ38" s="1"/>
  <c r="HO38"/>
  <c r="HP36"/>
  <c r="HQ36" s="1"/>
  <c r="HR36" s="1"/>
  <c r="HO36"/>
  <c r="HP6"/>
  <c r="HQ6" s="1"/>
  <c r="HO6"/>
  <c r="HP5"/>
  <c r="HQ5" s="1"/>
  <c r="KC5" s="1"/>
  <c r="HO5"/>
  <c r="HP32"/>
  <c r="HQ32" s="1"/>
  <c r="HO32"/>
  <c r="HP31"/>
  <c r="HQ31" s="1"/>
  <c r="HR31" s="1"/>
  <c r="HO31"/>
  <c r="HP29"/>
  <c r="HQ29" s="1"/>
  <c r="HO29"/>
  <c r="HP28"/>
  <c r="HQ28" s="1"/>
  <c r="HO28"/>
  <c r="HP26"/>
  <c r="HQ26" s="1"/>
  <c r="HO26"/>
  <c r="HP3"/>
  <c r="HQ3" s="1"/>
  <c r="HR3" s="1"/>
  <c r="HO3"/>
  <c r="HP23"/>
  <c r="HQ23" s="1"/>
  <c r="HO23"/>
  <c r="HP20"/>
  <c r="HQ20" s="1"/>
  <c r="AF21" i="69" s="1"/>
  <c r="HO20" i="53"/>
  <c r="HP18"/>
  <c r="HQ18" s="1"/>
  <c r="HO18"/>
  <c r="HP16"/>
  <c r="HQ16" s="1"/>
  <c r="JY16" s="1"/>
  <c r="KA16" s="1"/>
  <c r="HO16"/>
  <c r="HP14"/>
  <c r="HQ14" s="1"/>
  <c r="HO14"/>
  <c r="HP12"/>
  <c r="HQ12" s="1"/>
  <c r="HR12" s="1"/>
  <c r="HO12"/>
  <c r="HP10"/>
  <c r="HQ10" s="1"/>
  <c r="HO10"/>
  <c r="GT39"/>
  <c r="GU39" s="1"/>
  <c r="AD40" i="69" s="1"/>
  <c r="GS39" i="53"/>
  <c r="GT37"/>
  <c r="GU37" s="1"/>
  <c r="GS37"/>
  <c r="GT35"/>
  <c r="GU35" s="1"/>
  <c r="AD36" i="69" s="1"/>
  <c r="GS35" i="53"/>
  <c r="GT34"/>
  <c r="GU34" s="1"/>
  <c r="GS34"/>
  <c r="GT33"/>
  <c r="GU33" s="1"/>
  <c r="GV33" s="1"/>
  <c r="GS33"/>
  <c r="GT30"/>
  <c r="GU30" s="1"/>
  <c r="GS30"/>
  <c r="GT4"/>
  <c r="GU4" s="1"/>
  <c r="AD5" i="69" s="1"/>
  <c r="GS4" i="53"/>
  <c r="GT27"/>
  <c r="GU27" s="1"/>
  <c r="GS27"/>
  <c r="GT25"/>
  <c r="GU25" s="1"/>
  <c r="AD26" i="69" s="1"/>
  <c r="GS25" i="53"/>
  <c r="GT24"/>
  <c r="GU24" s="1"/>
  <c r="GS24"/>
  <c r="GT22"/>
  <c r="GU22" s="1"/>
  <c r="AD23" i="69" s="1"/>
  <c r="GS22" i="53"/>
  <c r="GT21"/>
  <c r="GU21" s="1"/>
  <c r="GS21"/>
  <c r="GT19"/>
  <c r="GU19" s="1"/>
  <c r="AD20" i="69" s="1"/>
  <c r="GS19" i="53"/>
  <c r="GT17"/>
  <c r="GU17" s="1"/>
  <c r="GS17"/>
  <c r="GT15"/>
  <c r="GU15" s="1"/>
  <c r="AD16" i="69" s="1"/>
  <c r="GS15" i="53"/>
  <c r="GT13"/>
  <c r="GU13" s="1"/>
  <c r="GS13"/>
  <c r="GT11"/>
  <c r="GU11" s="1"/>
  <c r="AD12" i="69" s="1"/>
  <c r="GS11" i="53"/>
  <c r="AE198" i="69"/>
  <c r="AE197"/>
  <c r="AE194"/>
  <c r="AE190"/>
  <c r="AE185"/>
  <c r="AE196"/>
  <c r="AE195"/>
  <c r="AE191"/>
  <c r="AE189"/>
  <c r="AE184"/>
  <c r="AE182"/>
  <c r="AE170"/>
  <c r="AE168"/>
  <c r="AE164"/>
  <c r="AE169"/>
  <c r="AE165"/>
  <c r="AE162"/>
  <c r="AE161"/>
  <c r="AE156"/>
  <c r="AE154"/>
  <c r="AE153"/>
  <c r="AE151"/>
  <c r="AE149"/>
  <c r="AE171"/>
  <c r="AE167"/>
  <c r="AE163"/>
  <c r="AE158"/>
  <c r="AE172"/>
  <c r="AE166"/>
  <c r="AE160"/>
  <c r="AE159"/>
  <c r="AE157"/>
  <c r="AE155"/>
  <c r="AE152"/>
  <c r="AE150"/>
  <c r="HG31" i="56"/>
  <c r="AE138" i="69"/>
  <c r="HG27" i="56"/>
  <c r="AE134" i="69"/>
  <c r="HG24" i="56"/>
  <c r="AE131" i="69"/>
  <c r="HG19" i="56"/>
  <c r="AE126" i="69"/>
  <c r="HG15" i="56"/>
  <c r="AE122" i="69"/>
  <c r="HG14" i="56"/>
  <c r="AE121" i="69"/>
  <c r="HG8" i="56"/>
  <c r="AE115" i="69"/>
  <c r="IC33" i="56"/>
  <c r="AG141" i="69"/>
  <c r="IC30" i="56"/>
  <c r="AG137" i="69"/>
  <c r="HG33" i="56"/>
  <c r="AE141" i="69"/>
  <c r="HG30" i="56"/>
  <c r="AE137" i="69"/>
  <c r="HG26" i="56"/>
  <c r="AE133" i="69"/>
  <c r="HG22" i="56"/>
  <c r="AE129" i="69"/>
  <c r="HG18" i="56"/>
  <c r="AE125" i="69"/>
  <c r="HG11" i="56"/>
  <c r="AE118" i="69"/>
  <c r="HG9" i="56"/>
  <c r="AE116" i="69"/>
  <c r="IC34" i="56"/>
  <c r="AG142" i="69"/>
  <c r="IC31" i="56"/>
  <c r="AG138" i="69"/>
  <c r="IC29" i="56"/>
  <c r="AG136" i="69"/>
  <c r="IC25" i="56"/>
  <c r="AG132" i="69"/>
  <c r="IC24" i="56"/>
  <c r="AG131" i="69"/>
  <c r="IC21" i="56"/>
  <c r="AG128" i="69"/>
  <c r="IC19" i="56"/>
  <c r="AG126" i="69"/>
  <c r="IC17" i="56"/>
  <c r="AG124" i="69"/>
  <c r="IC15" i="56"/>
  <c r="AG122" i="69"/>
  <c r="IC14" i="56"/>
  <c r="AG121" i="69"/>
  <c r="IC12" i="56"/>
  <c r="AG119" i="69"/>
  <c r="IC10" i="56"/>
  <c r="AG117" i="69"/>
  <c r="IC8" i="56"/>
  <c r="AG115" i="69"/>
  <c r="HG55" i="56"/>
  <c r="AE143" i="69"/>
  <c r="HG32" i="56"/>
  <c r="AE139" i="69"/>
  <c r="HG28" i="56"/>
  <c r="AE135" i="69"/>
  <c r="HG23" i="56"/>
  <c r="AE130" i="69"/>
  <c r="HG20" i="56"/>
  <c r="AE127" i="69"/>
  <c r="HG16" i="56"/>
  <c r="AE123" i="69"/>
  <c r="HG13" i="56"/>
  <c r="AE120" i="69"/>
  <c r="HG7" i="56"/>
  <c r="AE114" i="69"/>
  <c r="IC44" i="56"/>
  <c r="AG140" i="69"/>
  <c r="IC27" i="56"/>
  <c r="AG134" i="69"/>
  <c r="HG34" i="56"/>
  <c r="AE142" i="69"/>
  <c r="HG44" i="56"/>
  <c r="AE140" i="69"/>
  <c r="HG29" i="56"/>
  <c r="AE136" i="69"/>
  <c r="HG25" i="56"/>
  <c r="AE132" i="69"/>
  <c r="HG21" i="56"/>
  <c r="AE128" i="69"/>
  <c r="HG17" i="56"/>
  <c r="AE124" i="69"/>
  <c r="HG12" i="56"/>
  <c r="AE119" i="69"/>
  <c r="HG10" i="56"/>
  <c r="AE117" i="69"/>
  <c r="IC55" i="56"/>
  <c r="AG143" i="69"/>
  <c r="IC32" i="56"/>
  <c r="AG139" i="69"/>
  <c r="IC28" i="56"/>
  <c r="AG135" i="69"/>
  <c r="IC26" i="56"/>
  <c r="AG133" i="69"/>
  <c r="IC23" i="56"/>
  <c r="AG130" i="69"/>
  <c r="IC22" i="56"/>
  <c r="AG129" i="69"/>
  <c r="IC20" i="56"/>
  <c r="AG127" i="69"/>
  <c r="IC18" i="56"/>
  <c r="AG125" i="69"/>
  <c r="IC16" i="56"/>
  <c r="AG123" i="69"/>
  <c r="IC13" i="56"/>
  <c r="AG120" i="69"/>
  <c r="IC11" i="56"/>
  <c r="AG118" i="69"/>
  <c r="IC9" i="56"/>
  <c r="AG116" i="69"/>
  <c r="IC7" i="56"/>
  <c r="AG114" i="69"/>
  <c r="AE104"/>
  <c r="HG22" i="55"/>
  <c r="AE99" i="69"/>
  <c r="HG16" i="55"/>
  <c r="HG10"/>
  <c r="AE87" i="69"/>
  <c r="IC25" i="55"/>
  <c r="AG102" i="69"/>
  <c r="IC23" i="55"/>
  <c r="IC19"/>
  <c r="AG96" i="69"/>
  <c r="IC17" i="55"/>
  <c r="AG94" i="69"/>
  <c r="IC14" i="55"/>
  <c r="AG86" i="69"/>
  <c r="IC7" i="55"/>
  <c r="AG84" i="69"/>
  <c r="HG26" i="55"/>
  <c r="AE103" i="69"/>
  <c r="HG15" i="55"/>
  <c r="AE92" i="69"/>
  <c r="HG8" i="55"/>
  <c r="AE85" i="69"/>
  <c r="AG105"/>
  <c r="HR31" i="55"/>
  <c r="AF108" i="69"/>
  <c r="HG28" i="55"/>
  <c r="AE105" i="69"/>
  <c r="AE96"/>
  <c r="HG7" i="55"/>
  <c r="IC27"/>
  <c r="AG104" i="69"/>
  <c r="IC24" i="55"/>
  <c r="AG101" i="69"/>
  <c r="IC20" i="55"/>
  <c r="AG97" i="69"/>
  <c r="IC16" i="55"/>
  <c r="AG93" i="69"/>
  <c r="IC13" i="55"/>
  <c r="AG90" i="69"/>
  <c r="IC10" i="55"/>
  <c r="AG87" i="69"/>
  <c r="IC6" i="55"/>
  <c r="AG83" i="69"/>
  <c r="HG24" i="55"/>
  <c r="AE101" i="69"/>
  <c r="HG13" i="55"/>
  <c r="AE90" i="69"/>
  <c r="IC30" i="55"/>
  <c r="AG107" i="69"/>
  <c r="HG25" i="55"/>
  <c r="AE102" i="69"/>
  <c r="HG21" i="55"/>
  <c r="AE98" i="69"/>
  <c r="HG17" i="55"/>
  <c r="AE94" i="69"/>
  <c r="HG9" i="55"/>
  <c r="AE86" i="69"/>
  <c r="IC31" i="55"/>
  <c r="AG108" i="69"/>
  <c r="AG103"/>
  <c r="N31" i="55"/>
  <c r="N108" i="69"/>
  <c r="HR39" i="53"/>
  <c r="AF40" i="69"/>
  <c r="HR25" i="53"/>
  <c r="AF26" i="69"/>
  <c r="HR21" i="53"/>
  <c r="AF22" i="69"/>
  <c r="HR13" i="53"/>
  <c r="AF14" i="69"/>
  <c r="AD37"/>
  <c r="AD29"/>
  <c r="AD21"/>
  <c r="HR38" i="53"/>
  <c r="AF39" i="69"/>
  <c r="HR32" i="53"/>
  <c r="AF33" i="69"/>
  <c r="HR29" i="53"/>
  <c r="AF30" i="69"/>
  <c r="HR23" i="53"/>
  <c r="AF24" i="69"/>
  <c r="AD38"/>
  <c r="AD35"/>
  <c r="AD31"/>
  <c r="AD28"/>
  <c r="AD25"/>
  <c r="AD22"/>
  <c r="AD18"/>
  <c r="AD14"/>
  <c r="HR34" i="53"/>
  <c r="AF35" i="69"/>
  <c r="HR17" i="53"/>
  <c r="AF18" i="69"/>
  <c r="AD41"/>
  <c r="AD6"/>
  <c r="AD32"/>
  <c r="AD4"/>
  <c r="AD17"/>
  <c r="AD13"/>
  <c r="HR6" i="53"/>
  <c r="AF7" i="69"/>
  <c r="HR26" i="53"/>
  <c r="AF27" i="69"/>
  <c r="HR18" i="53"/>
  <c r="AF19" i="69"/>
  <c r="HR14" i="53"/>
  <c r="AF15" i="69"/>
  <c r="HR10" i="53"/>
  <c r="AF11" i="69"/>
  <c r="HR35" i="53"/>
  <c r="AF36" i="69"/>
  <c r="HR4" i="53"/>
  <c r="AF5" i="69"/>
  <c r="HR24" i="53"/>
  <c r="AF25" i="69"/>
  <c r="KC31" i="55"/>
  <c r="KF31" s="1"/>
  <c r="KC34" i="53"/>
  <c r="KC55"/>
  <c r="GV5"/>
  <c r="GV3"/>
  <c r="KC40"/>
  <c r="KC4"/>
  <c r="KC24"/>
  <c r="KC21"/>
  <c r="KC17"/>
  <c r="KC13"/>
  <c r="JZ17" i="54"/>
  <c r="JZ23"/>
  <c r="JZ43"/>
  <c r="JZ8"/>
  <c r="JZ54"/>
  <c r="JZ38"/>
  <c r="JZ40"/>
  <c r="JZ20"/>
  <c r="JZ27"/>
  <c r="JZ29"/>
  <c r="JZ11"/>
  <c r="JZ42"/>
  <c r="JZ19"/>
  <c r="JZ28"/>
  <c r="JZ41"/>
  <c r="JZ37"/>
  <c r="JZ14"/>
  <c r="JZ16"/>
  <c r="JZ25"/>
  <c r="JZ55"/>
  <c r="JZ7"/>
  <c r="JZ9"/>
  <c r="JZ56"/>
  <c r="JZ15"/>
  <c r="JZ18"/>
  <c r="JZ39"/>
  <c r="JZ24"/>
  <c r="JZ30"/>
  <c r="GV37" i="53"/>
  <c r="JY37"/>
  <c r="KA37" s="1"/>
  <c r="GV40"/>
  <c r="GV36"/>
  <c r="JY36"/>
  <c r="KA36" s="1"/>
  <c r="GV34"/>
  <c r="JY34"/>
  <c r="KA34" s="1"/>
  <c r="GV31"/>
  <c r="GV55"/>
  <c r="JY55"/>
  <c r="KA55" s="1"/>
  <c r="GV30"/>
  <c r="HG61" i="58"/>
  <c r="HG13"/>
  <c r="HG8"/>
  <c r="HG60"/>
  <c r="HG36"/>
  <c r="HG22"/>
  <c r="HG20"/>
  <c r="HG38"/>
  <c r="HG18"/>
  <c r="HG16"/>
  <c r="HG14"/>
  <c r="HG37"/>
  <c r="HG9"/>
  <c r="HG57"/>
  <c r="HG58"/>
  <c r="HG21"/>
  <c r="HG19"/>
  <c r="HG15"/>
  <c r="HG6"/>
  <c r="HG53" i="57"/>
  <c r="HG54"/>
  <c r="HG59"/>
  <c r="HG25"/>
  <c r="HG43"/>
  <c r="HG10"/>
  <c r="HG8"/>
  <c r="HG17"/>
  <c r="HG14"/>
  <c r="HG27"/>
  <c r="HG26"/>
  <c r="HG24"/>
  <c r="HG22"/>
  <c r="HG20"/>
  <c r="HG58"/>
  <c r="HG9"/>
  <c r="HG7"/>
  <c r="HG23"/>
  <c r="HG21"/>
  <c r="HG56"/>
  <c r="HG39"/>
  <c r="HG16"/>
  <c r="HG12"/>
  <c r="HG19"/>
  <c r="HG18"/>
  <c r="HG40"/>
  <c r="HG15"/>
  <c r="HG13"/>
  <c r="HG11"/>
  <c r="GV28" i="53"/>
  <c r="GV27"/>
  <c r="GV20"/>
  <c r="GV16"/>
  <c r="GV12"/>
  <c r="GV24"/>
  <c r="JY24"/>
  <c r="KA24" s="1"/>
  <c r="GV21"/>
  <c r="JY21"/>
  <c r="KA21" s="1"/>
  <c r="GV17"/>
  <c r="JY17"/>
  <c r="KA17" s="1"/>
  <c r="GV13"/>
  <c r="JY13"/>
  <c r="KA13" s="1"/>
  <c r="HM6" i="58"/>
  <c r="HN6"/>
  <c r="HM7"/>
  <c r="HN7"/>
  <c r="HM60"/>
  <c r="HN60"/>
  <c r="HP60" s="1"/>
  <c r="HQ60" s="1"/>
  <c r="HR60" s="1"/>
  <c r="HM57"/>
  <c r="HN57"/>
  <c r="HP57" s="1"/>
  <c r="HQ57" s="1"/>
  <c r="HR57" s="1"/>
  <c r="HM8"/>
  <c r="HN8"/>
  <c r="HM9"/>
  <c r="HN9"/>
  <c r="HM10"/>
  <c r="HN10"/>
  <c r="HM11"/>
  <c r="HN11"/>
  <c r="HM12"/>
  <c r="HN12"/>
  <c r="HM37"/>
  <c r="HN37"/>
  <c r="HP37" s="1"/>
  <c r="HQ37" s="1"/>
  <c r="HR37" s="1"/>
  <c r="HM13"/>
  <c r="HN13"/>
  <c r="HM14"/>
  <c r="HN14"/>
  <c r="HM15"/>
  <c r="HN15"/>
  <c r="HM16"/>
  <c r="HN16"/>
  <c r="HM17"/>
  <c r="HN17"/>
  <c r="HM18"/>
  <c r="HN18"/>
  <c r="HM19"/>
  <c r="HN19"/>
  <c r="HM38"/>
  <c r="HN38"/>
  <c r="HP38" s="1"/>
  <c r="HQ38" s="1"/>
  <c r="HR38" s="1"/>
  <c r="HM61"/>
  <c r="HN61"/>
  <c r="HP61" s="1"/>
  <c r="HQ61" s="1"/>
  <c r="HM20"/>
  <c r="HN20"/>
  <c r="HM21"/>
  <c r="HN21"/>
  <c r="HM22"/>
  <c r="HN22"/>
  <c r="HM23"/>
  <c r="HN23"/>
  <c r="HM24"/>
  <c r="HN24"/>
  <c r="HM58"/>
  <c r="HN58"/>
  <c r="HP58" s="1"/>
  <c r="HQ58" s="1"/>
  <c r="HR58" s="1"/>
  <c r="HM36"/>
  <c r="HN36"/>
  <c r="HP36" s="1"/>
  <c r="HQ36" s="1"/>
  <c r="HR36" s="1"/>
  <c r="HM56" i="57"/>
  <c r="HN56"/>
  <c r="HP56" s="1"/>
  <c r="HQ56" s="1"/>
  <c r="HR56" s="1"/>
  <c r="HM7"/>
  <c r="HN7"/>
  <c r="HM8"/>
  <c r="HN8"/>
  <c r="HM9"/>
  <c r="HN9"/>
  <c r="HM10"/>
  <c r="HN10"/>
  <c r="HM58"/>
  <c r="HN58"/>
  <c r="HP58" s="1"/>
  <c r="HQ58" s="1"/>
  <c r="HM53"/>
  <c r="HN53"/>
  <c r="HP53" s="1"/>
  <c r="HQ53" s="1"/>
  <c r="HR53" s="1"/>
  <c r="HM11"/>
  <c r="HN11"/>
  <c r="HM12"/>
  <c r="HN12"/>
  <c r="HM13"/>
  <c r="HN13"/>
  <c r="HM14"/>
  <c r="HN14"/>
  <c r="HM15"/>
  <c r="HN15"/>
  <c r="HM16"/>
  <c r="HN16"/>
  <c r="HM40"/>
  <c r="HN40"/>
  <c r="HP40" s="1"/>
  <c r="HQ40" s="1"/>
  <c r="HR40" s="1"/>
  <c r="HM17"/>
  <c r="HN17"/>
  <c r="HM18"/>
  <c r="HN18"/>
  <c r="HM39"/>
  <c r="HN39"/>
  <c r="HP39" s="1"/>
  <c r="HQ39" s="1"/>
  <c r="HR39" s="1"/>
  <c r="HM19"/>
  <c r="HN19"/>
  <c r="HM54"/>
  <c r="HN54"/>
  <c r="HP54" s="1"/>
  <c r="HQ54" s="1"/>
  <c r="HR54" s="1"/>
  <c r="HM43"/>
  <c r="HN43"/>
  <c r="HP43" s="1"/>
  <c r="HQ43" s="1"/>
  <c r="HM20"/>
  <c r="HN20"/>
  <c r="HM21"/>
  <c r="HN21"/>
  <c r="HM22"/>
  <c r="HN22"/>
  <c r="HM23"/>
  <c r="HN23"/>
  <c r="HM24"/>
  <c r="HN24"/>
  <c r="HM25"/>
  <c r="HN25"/>
  <c r="HM26"/>
  <c r="HN26"/>
  <c r="HM59"/>
  <c r="HN59"/>
  <c r="HP59" s="1"/>
  <c r="HQ59" s="1"/>
  <c r="HM27"/>
  <c r="HN27"/>
  <c r="GQ7" i="56"/>
  <c r="GR7"/>
  <c r="GQ8"/>
  <c r="GR8"/>
  <c r="GQ9"/>
  <c r="GR9"/>
  <c r="GQ10"/>
  <c r="GR10"/>
  <c r="GQ11"/>
  <c r="GR11"/>
  <c r="GQ12"/>
  <c r="GR12"/>
  <c r="GQ13"/>
  <c r="GR13"/>
  <c r="GQ14"/>
  <c r="GR14"/>
  <c r="GQ43"/>
  <c r="GR43"/>
  <c r="GT43" s="1"/>
  <c r="GU43" s="1"/>
  <c r="GQ39"/>
  <c r="GR39"/>
  <c r="GT39" s="1"/>
  <c r="GU39" s="1"/>
  <c r="GQ42"/>
  <c r="GR42"/>
  <c r="GT42" s="1"/>
  <c r="GU42" s="1"/>
  <c r="GQ15"/>
  <c r="GR15"/>
  <c r="GQ16"/>
  <c r="GR16"/>
  <c r="GQ17"/>
  <c r="GR17"/>
  <c r="GQ18"/>
  <c r="GR18"/>
  <c r="GQ19"/>
  <c r="GR19"/>
  <c r="GQ20"/>
  <c r="GR20"/>
  <c r="GQ21"/>
  <c r="GR21"/>
  <c r="GQ22"/>
  <c r="GR22"/>
  <c r="GQ40"/>
  <c r="GR40"/>
  <c r="GT40" s="1"/>
  <c r="GU40" s="1"/>
  <c r="GQ23"/>
  <c r="GR23"/>
  <c r="GQ24"/>
  <c r="GR24"/>
  <c r="GQ41"/>
  <c r="GR41"/>
  <c r="GT41" s="1"/>
  <c r="GU41" s="1"/>
  <c r="GQ25"/>
  <c r="GR25"/>
  <c r="GQ26"/>
  <c r="GR26"/>
  <c r="GQ27"/>
  <c r="GR27"/>
  <c r="GQ28"/>
  <c r="GR28"/>
  <c r="GQ29"/>
  <c r="GR29"/>
  <c r="GQ30"/>
  <c r="GR30"/>
  <c r="GQ31"/>
  <c r="GR31"/>
  <c r="GQ32"/>
  <c r="GR32"/>
  <c r="GQ44"/>
  <c r="GR44"/>
  <c r="GT44" s="1"/>
  <c r="GU44" s="1"/>
  <c r="GQ33"/>
  <c r="GR33"/>
  <c r="GQ34"/>
  <c r="GR34"/>
  <c r="GQ55"/>
  <c r="GR55"/>
  <c r="GT55" s="1"/>
  <c r="GU55" s="1"/>
  <c r="HM7"/>
  <c r="HN7"/>
  <c r="HM8"/>
  <c r="HN8"/>
  <c r="HM9"/>
  <c r="HN9"/>
  <c r="HM10"/>
  <c r="HN10"/>
  <c r="HM11"/>
  <c r="HN11"/>
  <c r="HM12"/>
  <c r="HN12"/>
  <c r="HM13"/>
  <c r="HN13"/>
  <c r="HM14"/>
  <c r="HN14"/>
  <c r="HM43"/>
  <c r="HN43"/>
  <c r="HP43" s="1"/>
  <c r="HQ43" s="1"/>
  <c r="HR43" s="1"/>
  <c r="HM39"/>
  <c r="HN39"/>
  <c r="HP39" s="1"/>
  <c r="HQ39" s="1"/>
  <c r="HR39" s="1"/>
  <c r="HM42"/>
  <c r="HN42"/>
  <c r="HP42" s="1"/>
  <c r="HQ42" s="1"/>
  <c r="HR42" s="1"/>
  <c r="HM15"/>
  <c r="HN15"/>
  <c r="HM16"/>
  <c r="HN16"/>
  <c r="HM17"/>
  <c r="HN17"/>
  <c r="HM18"/>
  <c r="HN18"/>
  <c r="HM19"/>
  <c r="HN19"/>
  <c r="HM20"/>
  <c r="HN20"/>
  <c r="HM21"/>
  <c r="HN21"/>
  <c r="HM22"/>
  <c r="HN22"/>
  <c r="HM40"/>
  <c r="HN40"/>
  <c r="HP40" s="1"/>
  <c r="HQ40" s="1"/>
  <c r="HR40" s="1"/>
  <c r="HM23"/>
  <c r="HN23"/>
  <c r="HM24"/>
  <c r="HN24"/>
  <c r="HM41"/>
  <c r="HN41"/>
  <c r="HP41" s="1"/>
  <c r="HQ41" s="1"/>
  <c r="HR41" s="1"/>
  <c r="HM25"/>
  <c r="HN25"/>
  <c r="HM26"/>
  <c r="HN26"/>
  <c r="HM27"/>
  <c r="HN27"/>
  <c r="HM28"/>
  <c r="HN28"/>
  <c r="HM29"/>
  <c r="HN29"/>
  <c r="HM30"/>
  <c r="HN30"/>
  <c r="HM31"/>
  <c r="HN31"/>
  <c r="HM32"/>
  <c r="HN32"/>
  <c r="HM44"/>
  <c r="HN44"/>
  <c r="HP44" s="1"/>
  <c r="HQ44" s="1"/>
  <c r="HM33"/>
  <c r="HN33"/>
  <c r="HM34"/>
  <c r="HN34"/>
  <c r="HM55"/>
  <c r="HN55"/>
  <c r="HP55" s="1"/>
  <c r="HQ55" s="1"/>
  <c r="HM6" i="55"/>
  <c r="HN6"/>
  <c r="HM7"/>
  <c r="HN7"/>
  <c r="HM8"/>
  <c r="HN8"/>
  <c r="HM9"/>
  <c r="HN9"/>
  <c r="HM10"/>
  <c r="HN10"/>
  <c r="HM55"/>
  <c r="HN55"/>
  <c r="HP55" s="1"/>
  <c r="HQ55" s="1"/>
  <c r="HR55" s="1"/>
  <c r="HM11"/>
  <c r="HN11"/>
  <c r="HM12"/>
  <c r="HN12"/>
  <c r="HM13"/>
  <c r="HN13"/>
  <c r="HM14"/>
  <c r="HN14"/>
  <c r="HM15"/>
  <c r="HN15"/>
  <c r="HM54"/>
  <c r="HN54"/>
  <c r="HP54" s="1"/>
  <c r="HQ54" s="1"/>
  <c r="HR54" s="1"/>
  <c r="HM16"/>
  <c r="HN16"/>
  <c r="HM17"/>
  <c r="HN17"/>
  <c r="HM18"/>
  <c r="HN18"/>
  <c r="HM19"/>
  <c r="HN19"/>
  <c r="HM20"/>
  <c r="HN20"/>
  <c r="HM21"/>
  <c r="HN21"/>
  <c r="HM22"/>
  <c r="HN22"/>
  <c r="HM23"/>
  <c r="HN23"/>
  <c r="HM24"/>
  <c r="HN24"/>
  <c r="HM25"/>
  <c r="HN25"/>
  <c r="HM26"/>
  <c r="HN26"/>
  <c r="HM38"/>
  <c r="HN38"/>
  <c r="HP38" s="1"/>
  <c r="HQ38" s="1"/>
  <c r="HR38" s="1"/>
  <c r="HM27"/>
  <c r="HN27"/>
  <c r="HM28"/>
  <c r="HN28"/>
  <c r="HM29"/>
  <c r="HN29"/>
  <c r="HM30"/>
  <c r="HN30"/>
  <c r="GQ6"/>
  <c r="GR6"/>
  <c r="GQ7"/>
  <c r="GR7"/>
  <c r="GQ8"/>
  <c r="GR8"/>
  <c r="GQ9"/>
  <c r="GR9"/>
  <c r="GQ10"/>
  <c r="GR10"/>
  <c r="GQ55"/>
  <c r="GR55"/>
  <c r="GT55" s="1"/>
  <c r="GU55" s="1"/>
  <c r="KC55" s="1"/>
  <c r="GQ11"/>
  <c r="GR11"/>
  <c r="GQ12"/>
  <c r="GR12"/>
  <c r="GQ13"/>
  <c r="GR13"/>
  <c r="GQ14"/>
  <c r="GR14"/>
  <c r="GQ15"/>
  <c r="GR15"/>
  <c r="GQ54"/>
  <c r="GR54"/>
  <c r="GT54" s="1"/>
  <c r="GU54" s="1"/>
  <c r="KC54" s="1"/>
  <c r="GQ16"/>
  <c r="GR16"/>
  <c r="GQ17"/>
  <c r="GR17"/>
  <c r="GQ18"/>
  <c r="GR18"/>
  <c r="GQ19"/>
  <c r="GR19"/>
  <c r="GQ20"/>
  <c r="GR20"/>
  <c r="GQ21"/>
  <c r="GR21"/>
  <c r="GQ22"/>
  <c r="GR22"/>
  <c r="GQ23"/>
  <c r="GR23"/>
  <c r="GQ24"/>
  <c r="GR24"/>
  <c r="GQ25"/>
  <c r="GR25"/>
  <c r="GQ26"/>
  <c r="GR26"/>
  <c r="GQ38"/>
  <c r="GR38"/>
  <c r="GT38" s="1"/>
  <c r="GU38" s="1"/>
  <c r="KC38" s="1"/>
  <c r="GQ27"/>
  <c r="GR27"/>
  <c r="GQ28"/>
  <c r="GR28"/>
  <c r="GQ29"/>
  <c r="GR29"/>
  <c r="GQ30"/>
  <c r="GR30"/>
  <c r="JQ59" i="58"/>
  <c r="JS59" s="1"/>
  <c r="JT59" s="1"/>
  <c r="JU59" s="1"/>
  <c r="JP59"/>
  <c r="JF59"/>
  <c r="JH59" s="1"/>
  <c r="JI59" s="1"/>
  <c r="JJ59" s="1"/>
  <c r="JE59"/>
  <c r="IU59"/>
  <c r="IW59" s="1"/>
  <c r="IX59" s="1"/>
  <c r="IY59" s="1"/>
  <c r="IT59"/>
  <c r="IJ59"/>
  <c r="IL59" s="1"/>
  <c r="IM59" s="1"/>
  <c r="IN59" s="1"/>
  <c r="II59"/>
  <c r="HY59"/>
  <c r="IA59" s="1"/>
  <c r="IB59" s="1"/>
  <c r="IC59" s="1"/>
  <c r="HX59"/>
  <c r="HN59"/>
  <c r="HP59" s="1"/>
  <c r="HQ59" s="1"/>
  <c r="HR59" s="1"/>
  <c r="HM59"/>
  <c r="HC59"/>
  <c r="HE59" s="1"/>
  <c r="HF59" s="1"/>
  <c r="HG59" s="1"/>
  <c r="HB59"/>
  <c r="GR59"/>
  <c r="GT59" s="1"/>
  <c r="GU59" s="1"/>
  <c r="GV59" s="1"/>
  <c r="GQ59"/>
  <c r="GG59"/>
  <c r="GI59" s="1"/>
  <c r="GJ59" s="1"/>
  <c r="GF59"/>
  <c r="JQ5"/>
  <c r="JP5"/>
  <c r="JF5"/>
  <c r="JE5"/>
  <c r="IU5"/>
  <c r="IT5"/>
  <c r="IJ5"/>
  <c r="II5"/>
  <c r="HY5"/>
  <c r="HX5"/>
  <c r="HN5"/>
  <c r="HM5"/>
  <c r="HC5"/>
  <c r="HB5"/>
  <c r="GR5"/>
  <c r="GQ5"/>
  <c r="GG5"/>
  <c r="GF5"/>
  <c r="JQ4"/>
  <c r="JP4"/>
  <c r="JF4"/>
  <c r="JE4"/>
  <c r="IU4"/>
  <c r="IT4"/>
  <c r="IJ4"/>
  <c r="II4"/>
  <c r="HY4"/>
  <c r="HX4"/>
  <c r="HN4"/>
  <c r="HM4"/>
  <c r="HC4"/>
  <c r="HB4"/>
  <c r="GR4"/>
  <c r="GQ4"/>
  <c r="GG4"/>
  <c r="GF4"/>
  <c r="JQ3"/>
  <c r="JP3"/>
  <c r="JF3"/>
  <c r="JE3"/>
  <c r="IU3"/>
  <c r="IT3"/>
  <c r="IJ3"/>
  <c r="II3"/>
  <c r="HY3"/>
  <c r="HX3"/>
  <c r="HN3"/>
  <c r="HM3"/>
  <c r="HC3"/>
  <c r="HB3"/>
  <c r="GR3"/>
  <c r="GQ3"/>
  <c r="GG3"/>
  <c r="GF3"/>
  <c r="JQ2"/>
  <c r="JP2"/>
  <c r="JF2"/>
  <c r="IU2"/>
  <c r="IT2"/>
  <c r="IL2"/>
  <c r="IM2" s="1"/>
  <c r="HY2"/>
  <c r="HX2"/>
  <c r="HN2"/>
  <c r="HM2"/>
  <c r="HC2"/>
  <c r="HB2"/>
  <c r="GR2"/>
  <c r="GQ2"/>
  <c r="GG2"/>
  <c r="GF2"/>
  <c r="JQ6" i="57"/>
  <c r="JP6"/>
  <c r="JF6"/>
  <c r="JE6"/>
  <c r="IU6"/>
  <c r="IT6"/>
  <c r="IJ6"/>
  <c r="II6"/>
  <c r="HY6"/>
  <c r="HX6"/>
  <c r="HN6"/>
  <c r="HM6"/>
  <c r="HC6"/>
  <c r="HB6"/>
  <c r="GR6"/>
  <c r="GQ6"/>
  <c r="GG6"/>
  <c r="GF6"/>
  <c r="JQ5"/>
  <c r="JP5"/>
  <c r="JF5"/>
  <c r="JE5"/>
  <c r="IU5"/>
  <c r="IT5"/>
  <c r="IJ5"/>
  <c r="II5"/>
  <c r="HY5"/>
  <c r="HX5"/>
  <c r="HN5"/>
  <c r="HM5"/>
  <c r="HC5"/>
  <c r="HB5"/>
  <c r="GR5"/>
  <c r="GQ5"/>
  <c r="GG5"/>
  <c r="GF5"/>
  <c r="JQ4"/>
  <c r="JP4"/>
  <c r="JF4"/>
  <c r="JE4"/>
  <c r="IU4"/>
  <c r="IT4"/>
  <c r="IJ4"/>
  <c r="II4"/>
  <c r="HY4"/>
  <c r="HX4"/>
  <c r="HN4"/>
  <c r="HM4"/>
  <c r="HC4"/>
  <c r="HB4"/>
  <c r="GR4"/>
  <c r="GQ4"/>
  <c r="GG4"/>
  <c r="GF4"/>
  <c r="JQ3"/>
  <c r="JP3"/>
  <c r="JF3"/>
  <c r="JE3"/>
  <c r="IU3"/>
  <c r="IT3"/>
  <c r="IJ3"/>
  <c r="II3"/>
  <c r="HY3"/>
  <c r="HX3"/>
  <c r="HN3"/>
  <c r="HM3"/>
  <c r="HC3"/>
  <c r="HB3"/>
  <c r="GR3"/>
  <c r="GQ3"/>
  <c r="GG3"/>
  <c r="GF3"/>
  <c r="JQ2"/>
  <c r="JP2"/>
  <c r="JF2"/>
  <c r="JE2"/>
  <c r="IU2"/>
  <c r="IT2"/>
  <c r="IJ2"/>
  <c r="II2"/>
  <c r="HY2"/>
  <c r="HX2"/>
  <c r="HN2"/>
  <c r="HM2"/>
  <c r="HC2"/>
  <c r="HB2"/>
  <c r="GR2"/>
  <c r="GQ2"/>
  <c r="GG2"/>
  <c r="GF2"/>
  <c r="JQ6" i="56"/>
  <c r="JP6"/>
  <c r="JF6"/>
  <c r="JE6"/>
  <c r="IU6"/>
  <c r="IT6"/>
  <c r="IJ6"/>
  <c r="II6"/>
  <c r="HY6"/>
  <c r="HX6"/>
  <c r="HN6"/>
  <c r="HM6"/>
  <c r="HC6"/>
  <c r="HB6"/>
  <c r="GR6"/>
  <c r="GQ6"/>
  <c r="GG6"/>
  <c r="GF6"/>
  <c r="JQ5"/>
  <c r="JP5"/>
  <c r="JF5"/>
  <c r="JE5"/>
  <c r="IU5"/>
  <c r="IT5"/>
  <c r="IJ5"/>
  <c r="II5"/>
  <c r="HY5"/>
  <c r="HX5"/>
  <c r="HN5"/>
  <c r="HM5"/>
  <c r="HC5"/>
  <c r="HB5"/>
  <c r="GR5"/>
  <c r="GQ5"/>
  <c r="GG5"/>
  <c r="GF5"/>
  <c r="JQ4"/>
  <c r="JP4"/>
  <c r="JF4"/>
  <c r="JE4"/>
  <c r="IU4"/>
  <c r="IT4"/>
  <c r="IJ4"/>
  <c r="II4"/>
  <c r="HY4"/>
  <c r="HX4"/>
  <c r="HN4"/>
  <c r="HM4"/>
  <c r="HC4"/>
  <c r="HB4"/>
  <c r="GR4"/>
  <c r="GQ4"/>
  <c r="GG4"/>
  <c r="GF4"/>
  <c r="JQ3"/>
  <c r="JP3"/>
  <c r="JF3"/>
  <c r="JE3"/>
  <c r="IU3"/>
  <c r="IT3"/>
  <c r="IJ3"/>
  <c r="II3"/>
  <c r="HY3"/>
  <c r="HX3"/>
  <c r="HN3"/>
  <c r="HM3"/>
  <c r="HC3"/>
  <c r="HB3"/>
  <c r="GR3"/>
  <c r="GQ3"/>
  <c r="GG3"/>
  <c r="GF3"/>
  <c r="JQ2"/>
  <c r="JP2"/>
  <c r="JF2"/>
  <c r="JE2"/>
  <c r="IU2"/>
  <c r="IT2"/>
  <c r="IJ2"/>
  <c r="II2"/>
  <c r="HY2"/>
  <c r="HX2"/>
  <c r="HN2"/>
  <c r="HM2"/>
  <c r="HC2"/>
  <c r="HB2"/>
  <c r="GR2"/>
  <c r="GQ2"/>
  <c r="GG2"/>
  <c r="GF2"/>
  <c r="JQ5" i="55"/>
  <c r="JP5"/>
  <c r="JF5"/>
  <c r="JE5"/>
  <c r="IU5"/>
  <c r="IT5"/>
  <c r="IJ5"/>
  <c r="II5"/>
  <c r="HY5"/>
  <c r="HX5"/>
  <c r="HN5"/>
  <c r="HM5"/>
  <c r="HC5"/>
  <c r="HB5"/>
  <c r="GR5"/>
  <c r="GQ5"/>
  <c r="GG5"/>
  <c r="GF5"/>
  <c r="JQ37"/>
  <c r="JS37" s="1"/>
  <c r="JT37" s="1"/>
  <c r="JU37" s="1"/>
  <c r="JP37"/>
  <c r="JF37"/>
  <c r="JH37" s="1"/>
  <c r="JI37" s="1"/>
  <c r="JJ37" s="1"/>
  <c r="JE37"/>
  <c r="IU37"/>
  <c r="IW37" s="1"/>
  <c r="IX37" s="1"/>
  <c r="IY37" s="1"/>
  <c r="IT37"/>
  <c r="IJ37"/>
  <c r="IL37" s="1"/>
  <c r="IM37" s="1"/>
  <c r="IN37" s="1"/>
  <c r="II37"/>
  <c r="HY37"/>
  <c r="IA37" s="1"/>
  <c r="IB37" s="1"/>
  <c r="IC37" s="1"/>
  <c r="HX37"/>
  <c r="HN37"/>
  <c r="HP37" s="1"/>
  <c r="HQ37" s="1"/>
  <c r="HR37" s="1"/>
  <c r="HM37"/>
  <c r="HC37"/>
  <c r="HE37" s="1"/>
  <c r="HF37" s="1"/>
  <c r="HG37" s="1"/>
  <c r="HB37"/>
  <c r="GR37"/>
  <c r="GT37" s="1"/>
  <c r="GU37" s="1"/>
  <c r="GV37" s="1"/>
  <c r="GQ37"/>
  <c r="GG37"/>
  <c r="GI37" s="1"/>
  <c r="GJ37" s="1"/>
  <c r="GF37"/>
  <c r="JQ4"/>
  <c r="JP4"/>
  <c r="JF4"/>
  <c r="JE4"/>
  <c r="IU4"/>
  <c r="IT4"/>
  <c r="IJ4"/>
  <c r="II4"/>
  <c r="HY4"/>
  <c r="HX4"/>
  <c r="HN4"/>
  <c r="HM4"/>
  <c r="HC4"/>
  <c r="HB4"/>
  <c r="GR4"/>
  <c r="GQ4"/>
  <c r="GG4"/>
  <c r="GF4"/>
  <c r="JQ3"/>
  <c r="JP3"/>
  <c r="JF3"/>
  <c r="JE3"/>
  <c r="IU3"/>
  <c r="IT3"/>
  <c r="IJ3"/>
  <c r="II3"/>
  <c r="HY3"/>
  <c r="HX3"/>
  <c r="HN3"/>
  <c r="HM3"/>
  <c r="HC3"/>
  <c r="HB3"/>
  <c r="GR3"/>
  <c r="GQ3"/>
  <c r="GG3"/>
  <c r="GF3"/>
  <c r="JQ2"/>
  <c r="JP2"/>
  <c r="JF2"/>
  <c r="JE2"/>
  <c r="IU2"/>
  <c r="IT2"/>
  <c r="IJ2"/>
  <c r="II2"/>
  <c r="HY2"/>
  <c r="HX2"/>
  <c r="HN2"/>
  <c r="HM2"/>
  <c r="HC2"/>
  <c r="HB2"/>
  <c r="GR2"/>
  <c r="GQ2"/>
  <c r="GG2"/>
  <c r="GF2"/>
  <c r="JQ6" i="54"/>
  <c r="JP6"/>
  <c r="JF6"/>
  <c r="JE6"/>
  <c r="IU6"/>
  <c r="IT6"/>
  <c r="IJ6"/>
  <c r="II6"/>
  <c r="HY6"/>
  <c r="HX6"/>
  <c r="HN6"/>
  <c r="HM6"/>
  <c r="HC6"/>
  <c r="HB6"/>
  <c r="GR6"/>
  <c r="GQ6"/>
  <c r="GG6"/>
  <c r="GF6"/>
  <c r="JQ5"/>
  <c r="JP5"/>
  <c r="JF5"/>
  <c r="JE5"/>
  <c r="IU5"/>
  <c r="IT5"/>
  <c r="IJ5"/>
  <c r="II5"/>
  <c r="HY5"/>
  <c r="HX5"/>
  <c r="HN5"/>
  <c r="HM5"/>
  <c r="HC5"/>
  <c r="HB5"/>
  <c r="GR5"/>
  <c r="GQ5"/>
  <c r="GG5"/>
  <c r="GF5"/>
  <c r="JQ4"/>
  <c r="JP4"/>
  <c r="JF4"/>
  <c r="JE4"/>
  <c r="IU4"/>
  <c r="IT4"/>
  <c r="IJ4"/>
  <c r="II4"/>
  <c r="HY4"/>
  <c r="HX4"/>
  <c r="HN4"/>
  <c r="HM4"/>
  <c r="HC4"/>
  <c r="HB4"/>
  <c r="GR4"/>
  <c r="GQ4"/>
  <c r="GG4"/>
  <c r="GF4"/>
  <c r="JQ3"/>
  <c r="JP3"/>
  <c r="JF3"/>
  <c r="JE3"/>
  <c r="IU3"/>
  <c r="IT3"/>
  <c r="IJ3"/>
  <c r="II3"/>
  <c r="HY3"/>
  <c r="HX3"/>
  <c r="HN3"/>
  <c r="HM3"/>
  <c r="HC3"/>
  <c r="HB3"/>
  <c r="GR3"/>
  <c r="GQ3"/>
  <c r="GG3"/>
  <c r="GF3"/>
  <c r="JQ2"/>
  <c r="JP2"/>
  <c r="JF2"/>
  <c r="JE2"/>
  <c r="IU2"/>
  <c r="IT2"/>
  <c r="IJ2"/>
  <c r="II2"/>
  <c r="HY2"/>
  <c r="HX2"/>
  <c r="HN2"/>
  <c r="HM2"/>
  <c r="HC2"/>
  <c r="HB2"/>
  <c r="GR2"/>
  <c r="GQ2"/>
  <c r="GG2"/>
  <c r="GF2"/>
  <c r="JF9" i="53"/>
  <c r="JE9"/>
  <c r="JF8"/>
  <c r="JE8"/>
  <c r="JF2"/>
  <c r="JE2"/>
  <c r="JF7"/>
  <c r="JE7"/>
  <c r="IU9"/>
  <c r="IT9"/>
  <c r="IU8"/>
  <c r="IT8"/>
  <c r="IU2"/>
  <c r="IT2"/>
  <c r="IU7"/>
  <c r="IT7"/>
  <c r="JQ9"/>
  <c r="JP9"/>
  <c r="JQ8"/>
  <c r="JP8"/>
  <c r="JQ2"/>
  <c r="JP2"/>
  <c r="JQ7"/>
  <c r="JP7"/>
  <c r="IJ9"/>
  <c r="II9"/>
  <c r="HY9"/>
  <c r="HX9"/>
  <c r="HN9"/>
  <c r="HM9"/>
  <c r="HC9"/>
  <c r="HB9"/>
  <c r="GR9"/>
  <c r="GQ9"/>
  <c r="GG9"/>
  <c r="GF9"/>
  <c r="IJ8"/>
  <c r="II8"/>
  <c r="HY8"/>
  <c r="HX8"/>
  <c r="HN8"/>
  <c r="HM8"/>
  <c r="HC8"/>
  <c r="HB8"/>
  <c r="GR8"/>
  <c r="GQ8"/>
  <c r="GG8"/>
  <c r="GF8"/>
  <c r="IJ2"/>
  <c r="II2"/>
  <c r="HY2"/>
  <c r="HX2"/>
  <c r="HN2"/>
  <c r="HM2"/>
  <c r="HC2"/>
  <c r="HB2"/>
  <c r="GR2"/>
  <c r="GQ2"/>
  <c r="GG2"/>
  <c r="GF2"/>
  <c r="IJ7"/>
  <c r="II7"/>
  <c r="HY7"/>
  <c r="HX7"/>
  <c r="HN7"/>
  <c r="HM7"/>
  <c r="HC7"/>
  <c r="HB7"/>
  <c r="GR7"/>
  <c r="GQ7"/>
  <c r="GG7"/>
  <c r="GF7"/>
  <c r="IW2" i="58" l="1"/>
  <c r="IX2" s="1"/>
  <c r="IV2"/>
  <c r="HP23"/>
  <c r="HQ23" s="1"/>
  <c r="HO23"/>
  <c r="JS2"/>
  <c r="JT2" s="1"/>
  <c r="JR2"/>
  <c r="HP24"/>
  <c r="HQ24" s="1"/>
  <c r="HO24"/>
  <c r="HP22"/>
  <c r="HQ22" s="1"/>
  <c r="HO22"/>
  <c r="HP20"/>
  <c r="HQ20" s="1"/>
  <c r="HO20"/>
  <c r="HP18"/>
  <c r="HQ18" s="1"/>
  <c r="HO18"/>
  <c r="HP16"/>
  <c r="HQ16" s="1"/>
  <c r="HO16"/>
  <c r="HP14"/>
  <c r="HQ14" s="1"/>
  <c r="HO14"/>
  <c r="HP11"/>
  <c r="HQ11" s="1"/>
  <c r="HO11"/>
  <c r="HP9"/>
  <c r="HQ9" s="1"/>
  <c r="HO9"/>
  <c r="HP7"/>
  <c r="HQ7" s="1"/>
  <c r="HO7"/>
  <c r="HG7"/>
  <c r="HP17"/>
  <c r="HQ17" s="1"/>
  <c r="HR17" s="1"/>
  <c r="HO17"/>
  <c r="HP13"/>
  <c r="HQ13" s="1"/>
  <c r="HO13"/>
  <c r="HP12"/>
  <c r="HQ12" s="1"/>
  <c r="HO12"/>
  <c r="HP8"/>
  <c r="HQ8" s="1"/>
  <c r="HO8"/>
  <c r="HP6"/>
  <c r="HQ6" s="1"/>
  <c r="AF182" i="69" s="1"/>
  <c r="HO6" i="58"/>
  <c r="GT2"/>
  <c r="GU2" s="1"/>
  <c r="GS2"/>
  <c r="GI2"/>
  <c r="GJ2" s="1"/>
  <c r="AC178" i="69" s="1"/>
  <c r="GH2" i="58"/>
  <c r="HE2"/>
  <c r="HF2" s="1"/>
  <c r="HD2"/>
  <c r="IA2"/>
  <c r="IB2" s="1"/>
  <c r="HZ2"/>
  <c r="JH2"/>
  <c r="JI2" s="1"/>
  <c r="JG2"/>
  <c r="GI3"/>
  <c r="GJ3" s="1"/>
  <c r="GH3"/>
  <c r="HE3"/>
  <c r="HF3" s="1"/>
  <c r="HD3"/>
  <c r="IA3"/>
  <c r="IB3" s="1"/>
  <c r="AG179" i="69" s="1"/>
  <c r="HZ3" i="58"/>
  <c r="IW3"/>
  <c r="IX3" s="1"/>
  <c r="IV3"/>
  <c r="JS3"/>
  <c r="JT3" s="1"/>
  <c r="JR3"/>
  <c r="GT4"/>
  <c r="GU4" s="1"/>
  <c r="GS4"/>
  <c r="HP4"/>
  <c r="HQ4" s="1"/>
  <c r="AF180" i="69" s="1"/>
  <c r="HO4" i="58"/>
  <c r="IL4"/>
  <c r="IM4" s="1"/>
  <c r="IK4"/>
  <c r="JH4"/>
  <c r="JI4" s="1"/>
  <c r="JJ4" s="1"/>
  <c r="JG4"/>
  <c r="GI5"/>
  <c r="GJ5" s="1"/>
  <c r="GH5"/>
  <c r="HE5"/>
  <c r="HF5" s="1"/>
  <c r="HD5"/>
  <c r="IA5"/>
  <c r="IB5" s="1"/>
  <c r="HZ5"/>
  <c r="IW5"/>
  <c r="IX5" s="1"/>
  <c r="IV5"/>
  <c r="JS5"/>
  <c r="JT5" s="1"/>
  <c r="JR5"/>
  <c r="HG12"/>
  <c r="HG11"/>
  <c r="HG24"/>
  <c r="HG10"/>
  <c r="HG23"/>
  <c r="HP21"/>
  <c r="HQ21" s="1"/>
  <c r="HO21"/>
  <c r="HP19"/>
  <c r="HQ19" s="1"/>
  <c r="HO19"/>
  <c r="HP15"/>
  <c r="HQ15" s="1"/>
  <c r="HO15"/>
  <c r="HP10"/>
  <c r="HQ10" s="1"/>
  <c r="HO10"/>
  <c r="HP2"/>
  <c r="HQ2" s="1"/>
  <c r="HO2"/>
  <c r="GT3"/>
  <c r="GU3" s="1"/>
  <c r="GS3"/>
  <c r="HP3"/>
  <c r="HQ3" s="1"/>
  <c r="HO3"/>
  <c r="IL3"/>
  <c r="IM3" s="1"/>
  <c r="IK3"/>
  <c r="JH3"/>
  <c r="JI3" s="1"/>
  <c r="JG3"/>
  <c r="GI4"/>
  <c r="GJ4" s="1"/>
  <c r="GH4"/>
  <c r="HE4"/>
  <c r="HF4" s="1"/>
  <c r="HD4"/>
  <c r="IA4"/>
  <c r="IB4" s="1"/>
  <c r="HZ4"/>
  <c r="IW4"/>
  <c r="IX4" s="1"/>
  <c r="IV4"/>
  <c r="JS4"/>
  <c r="JT4" s="1"/>
  <c r="JR4"/>
  <c r="GT5"/>
  <c r="GU5" s="1"/>
  <c r="GS5"/>
  <c r="HP5"/>
  <c r="HQ5" s="1"/>
  <c r="HO5"/>
  <c r="IL5"/>
  <c r="IM5" s="1"/>
  <c r="IK5"/>
  <c r="JH5"/>
  <c r="JI5" s="1"/>
  <c r="JG5"/>
  <c r="HG17"/>
  <c r="HP2" i="57"/>
  <c r="HQ2" s="1"/>
  <c r="HO2"/>
  <c r="GI3"/>
  <c r="GJ3" s="1"/>
  <c r="AC145" i="69" s="1"/>
  <c r="GH3" i="57"/>
  <c r="IA3"/>
  <c r="IB3" s="1"/>
  <c r="HZ3"/>
  <c r="HP4"/>
  <c r="HQ4" s="1"/>
  <c r="HR4" s="1"/>
  <c r="HO4"/>
  <c r="GI5"/>
  <c r="GJ5" s="1"/>
  <c r="GH5"/>
  <c r="IA5"/>
  <c r="IB5" s="1"/>
  <c r="AG147" i="69" s="1"/>
  <c r="HZ5" i="57"/>
  <c r="GT6"/>
  <c r="GU6" s="1"/>
  <c r="GS6"/>
  <c r="IL6"/>
  <c r="IM6" s="1"/>
  <c r="AH148" i="69" s="1"/>
  <c r="IK6" i="57"/>
  <c r="HP27"/>
  <c r="HQ27" s="1"/>
  <c r="HO27"/>
  <c r="HP26"/>
  <c r="HQ26" s="1"/>
  <c r="HO26"/>
  <c r="HP24"/>
  <c r="HQ24" s="1"/>
  <c r="HO24"/>
  <c r="HP22"/>
  <c r="HQ22" s="1"/>
  <c r="AF166" i="69" s="1"/>
  <c r="HO22" i="57"/>
  <c r="HP20"/>
  <c r="HQ20" s="1"/>
  <c r="HO20"/>
  <c r="HP17"/>
  <c r="HQ17" s="1"/>
  <c r="HO17"/>
  <c r="HP16"/>
  <c r="HQ16" s="1"/>
  <c r="HO16"/>
  <c r="HP14"/>
  <c r="HQ14" s="1"/>
  <c r="AF157" i="69" s="1"/>
  <c r="HO14" i="57"/>
  <c r="HP12"/>
  <c r="HQ12" s="1"/>
  <c r="HO12"/>
  <c r="HP10"/>
  <c r="HQ10" s="1"/>
  <c r="HO10"/>
  <c r="HP8"/>
  <c r="HQ8" s="1"/>
  <c r="HO8"/>
  <c r="GT2"/>
  <c r="GU2" s="1"/>
  <c r="GV2" s="1"/>
  <c r="GS2"/>
  <c r="JH2"/>
  <c r="JI2" s="1"/>
  <c r="JG2"/>
  <c r="IW3"/>
  <c r="IX3" s="1"/>
  <c r="IV3"/>
  <c r="GT4"/>
  <c r="GU4" s="1"/>
  <c r="GS4"/>
  <c r="JH4"/>
  <c r="JI4" s="1"/>
  <c r="AJ146" i="69" s="1"/>
  <c r="JG4" i="57"/>
  <c r="IW5"/>
  <c r="IX5" s="1"/>
  <c r="IV5"/>
  <c r="JS5"/>
  <c r="JT5" s="1"/>
  <c r="JU5" s="1"/>
  <c r="JR5"/>
  <c r="JH6"/>
  <c r="JI6" s="1"/>
  <c r="JG6"/>
  <c r="GI2"/>
  <c r="GJ2" s="1"/>
  <c r="AC144" i="69" s="1"/>
  <c r="GH2" i="57"/>
  <c r="HE2"/>
  <c r="HF2" s="1"/>
  <c r="HD2"/>
  <c r="IA2"/>
  <c r="IB2" s="1"/>
  <c r="AG144" i="69" s="1"/>
  <c r="HZ2" i="57"/>
  <c r="IW2"/>
  <c r="IX2" s="1"/>
  <c r="IV2"/>
  <c r="JS2"/>
  <c r="JT2" s="1"/>
  <c r="JR2"/>
  <c r="GT3"/>
  <c r="GU3" s="1"/>
  <c r="GS3"/>
  <c r="HP3"/>
  <c r="HQ3" s="1"/>
  <c r="AF145" i="69" s="1"/>
  <c r="HO3" i="57"/>
  <c r="IL3"/>
  <c r="IM3" s="1"/>
  <c r="IK3"/>
  <c r="JH3"/>
  <c r="JI3" s="1"/>
  <c r="JG3"/>
  <c r="GI4"/>
  <c r="GJ4" s="1"/>
  <c r="GH4"/>
  <c r="HE4"/>
  <c r="HF4" s="1"/>
  <c r="HG4" s="1"/>
  <c r="HD4"/>
  <c r="IA4"/>
  <c r="IB4" s="1"/>
  <c r="HZ4"/>
  <c r="IW4"/>
  <c r="IX4" s="1"/>
  <c r="AI146" i="69" s="1"/>
  <c r="IV4" i="57"/>
  <c r="JS4"/>
  <c r="JT4" s="1"/>
  <c r="JR4"/>
  <c r="GT5"/>
  <c r="GU5" s="1"/>
  <c r="GV5" s="1"/>
  <c r="GS5"/>
  <c r="HP5"/>
  <c r="HQ5" s="1"/>
  <c r="HO5"/>
  <c r="IL5"/>
  <c r="IM5" s="1"/>
  <c r="AH147" i="69" s="1"/>
  <c r="IK5" i="57"/>
  <c r="JH5"/>
  <c r="JI5" s="1"/>
  <c r="JG5"/>
  <c r="GI6"/>
  <c r="GJ6" s="1"/>
  <c r="GH6"/>
  <c r="HE6"/>
  <c r="HF6" s="1"/>
  <c r="HD6"/>
  <c r="IA6"/>
  <c r="IB6" s="1"/>
  <c r="AG148" i="69" s="1"/>
  <c r="HZ6" i="57"/>
  <c r="IW6"/>
  <c r="IX6" s="1"/>
  <c r="IV6"/>
  <c r="JS6"/>
  <c r="JT6" s="1"/>
  <c r="JR6"/>
  <c r="IL2"/>
  <c r="IM2" s="1"/>
  <c r="IK2"/>
  <c r="HE3"/>
  <c r="HF3" s="1"/>
  <c r="HD3"/>
  <c r="JS3"/>
  <c r="JT3" s="1"/>
  <c r="JR3"/>
  <c r="IL4"/>
  <c r="IM4" s="1"/>
  <c r="IK4"/>
  <c r="HE5"/>
  <c r="HF5" s="1"/>
  <c r="HD5"/>
  <c r="HP6"/>
  <c r="HQ6" s="1"/>
  <c r="HR6" s="1"/>
  <c r="HO6"/>
  <c r="HP25"/>
  <c r="HQ25" s="1"/>
  <c r="HO25"/>
  <c r="HP23"/>
  <c r="HQ23" s="1"/>
  <c r="HR23" s="1"/>
  <c r="HO23"/>
  <c r="HP21"/>
  <c r="HQ21" s="1"/>
  <c r="HO21"/>
  <c r="HP19"/>
  <c r="HQ19" s="1"/>
  <c r="KC19" s="1"/>
  <c r="HO19"/>
  <c r="HP18"/>
  <c r="HQ18" s="1"/>
  <c r="HO18"/>
  <c r="HP15"/>
  <c r="HQ15" s="1"/>
  <c r="HO15"/>
  <c r="HP13"/>
  <c r="HQ13" s="1"/>
  <c r="HO13"/>
  <c r="HP11"/>
  <c r="HQ11" s="1"/>
  <c r="AF154" i="69" s="1"/>
  <c r="HO11" i="57"/>
  <c r="HP9"/>
  <c r="HQ9" s="1"/>
  <c r="HO9"/>
  <c r="HP7"/>
  <c r="HQ7" s="1"/>
  <c r="AF149" i="69" s="1"/>
  <c r="HO7" i="57"/>
  <c r="HP34" i="56"/>
  <c r="HQ34" s="1"/>
  <c r="HO34"/>
  <c r="HP31"/>
  <c r="HQ31" s="1"/>
  <c r="HO31"/>
  <c r="HP29"/>
  <c r="HQ29" s="1"/>
  <c r="HO29"/>
  <c r="HP27"/>
  <c r="HQ27" s="1"/>
  <c r="HO27"/>
  <c r="HP25"/>
  <c r="HQ25" s="1"/>
  <c r="HO25"/>
  <c r="HP24"/>
  <c r="HQ24" s="1"/>
  <c r="HO24"/>
  <c r="HP21"/>
  <c r="HQ21" s="1"/>
  <c r="HO21"/>
  <c r="HP19"/>
  <c r="HQ19" s="1"/>
  <c r="HO19"/>
  <c r="HP17"/>
  <c r="HQ17" s="1"/>
  <c r="HO17"/>
  <c r="HP15"/>
  <c r="HQ15" s="1"/>
  <c r="HO15"/>
  <c r="HP14"/>
  <c r="HQ14" s="1"/>
  <c r="HO14"/>
  <c r="HP12"/>
  <c r="HQ12" s="1"/>
  <c r="HO12"/>
  <c r="HP10"/>
  <c r="HQ10" s="1"/>
  <c r="HO10"/>
  <c r="HP8"/>
  <c r="HQ8" s="1"/>
  <c r="HO8"/>
  <c r="GT33"/>
  <c r="GU33" s="1"/>
  <c r="GS33"/>
  <c r="GT32"/>
  <c r="GU32" s="1"/>
  <c r="GS32"/>
  <c r="GT30"/>
  <c r="GU30" s="1"/>
  <c r="GS30"/>
  <c r="GT28"/>
  <c r="GU28" s="1"/>
  <c r="GS28"/>
  <c r="GT26"/>
  <c r="GU26" s="1"/>
  <c r="GS26"/>
  <c r="GT23"/>
  <c r="GU23" s="1"/>
  <c r="GS23"/>
  <c r="GT22"/>
  <c r="GU22" s="1"/>
  <c r="GS22"/>
  <c r="GT20"/>
  <c r="GU20" s="1"/>
  <c r="GS20"/>
  <c r="GT18"/>
  <c r="GU18" s="1"/>
  <c r="GS18"/>
  <c r="GT16"/>
  <c r="GU16" s="1"/>
  <c r="GS16"/>
  <c r="GT13"/>
  <c r="GU13" s="1"/>
  <c r="GS13"/>
  <c r="GT11"/>
  <c r="GU11" s="1"/>
  <c r="GS11"/>
  <c r="GT9"/>
  <c r="GU9" s="1"/>
  <c r="GS9"/>
  <c r="GT7"/>
  <c r="GU7" s="1"/>
  <c r="GS7"/>
  <c r="GT2"/>
  <c r="GU2" s="1"/>
  <c r="GS2"/>
  <c r="GI2"/>
  <c r="GJ2" s="1"/>
  <c r="GH2"/>
  <c r="HE2"/>
  <c r="HF2" s="1"/>
  <c r="HD2"/>
  <c r="IA2"/>
  <c r="IB2" s="1"/>
  <c r="HZ2"/>
  <c r="IW2"/>
  <c r="IX2" s="1"/>
  <c r="IV2"/>
  <c r="JS2"/>
  <c r="JT2" s="1"/>
  <c r="JR2"/>
  <c r="GT3"/>
  <c r="GU3" s="1"/>
  <c r="GS3"/>
  <c r="HP3"/>
  <c r="HQ3" s="1"/>
  <c r="HO3"/>
  <c r="IL3"/>
  <c r="IM3" s="1"/>
  <c r="IK3"/>
  <c r="JH3"/>
  <c r="JI3" s="1"/>
  <c r="JG3"/>
  <c r="GI4"/>
  <c r="GJ4" s="1"/>
  <c r="GH4"/>
  <c r="HE4"/>
  <c r="HF4" s="1"/>
  <c r="HD4"/>
  <c r="IA4"/>
  <c r="IB4" s="1"/>
  <c r="HZ4"/>
  <c r="IW4"/>
  <c r="IX4" s="1"/>
  <c r="IV4"/>
  <c r="JS4"/>
  <c r="JT4" s="1"/>
  <c r="JR4"/>
  <c r="GT5"/>
  <c r="GU5" s="1"/>
  <c r="GS5"/>
  <c r="HP5"/>
  <c r="HQ5" s="1"/>
  <c r="HO5"/>
  <c r="IL5"/>
  <c r="IM5" s="1"/>
  <c r="IK5"/>
  <c r="JH5"/>
  <c r="JI5" s="1"/>
  <c r="JG5"/>
  <c r="GI6"/>
  <c r="GJ6" s="1"/>
  <c r="GH6"/>
  <c r="HE6"/>
  <c r="HF6" s="1"/>
  <c r="HD6"/>
  <c r="IA6"/>
  <c r="IB6" s="1"/>
  <c r="HZ6"/>
  <c r="IW6"/>
  <c r="IX6" s="1"/>
  <c r="IV6"/>
  <c r="JS6"/>
  <c r="JT6" s="1"/>
  <c r="JR6"/>
  <c r="HP33"/>
  <c r="HQ33" s="1"/>
  <c r="HO33"/>
  <c r="HP32"/>
  <c r="HQ32" s="1"/>
  <c r="HO32"/>
  <c r="HP30"/>
  <c r="HQ30" s="1"/>
  <c r="HO30"/>
  <c r="HP28"/>
  <c r="HQ28" s="1"/>
  <c r="HO28"/>
  <c r="HP26"/>
  <c r="HQ26" s="1"/>
  <c r="HO26"/>
  <c r="HP23"/>
  <c r="HQ23" s="1"/>
  <c r="HO23"/>
  <c r="HP22"/>
  <c r="HQ22" s="1"/>
  <c r="HO22"/>
  <c r="HP20"/>
  <c r="HQ20" s="1"/>
  <c r="HO20"/>
  <c r="HP18"/>
  <c r="HQ18" s="1"/>
  <c r="HO18"/>
  <c r="HP16"/>
  <c r="HQ16" s="1"/>
  <c r="HO16"/>
  <c r="HP13"/>
  <c r="HQ13" s="1"/>
  <c r="HO13"/>
  <c r="HP11"/>
  <c r="HQ11" s="1"/>
  <c r="HO11"/>
  <c r="HP9"/>
  <c r="HQ9" s="1"/>
  <c r="HO9"/>
  <c r="HP7"/>
  <c r="HQ7" s="1"/>
  <c r="HO7"/>
  <c r="GT34"/>
  <c r="GU34" s="1"/>
  <c r="GS34"/>
  <c r="GT31"/>
  <c r="GU31" s="1"/>
  <c r="GS31"/>
  <c r="GT29"/>
  <c r="GU29" s="1"/>
  <c r="GS29"/>
  <c r="GT27"/>
  <c r="GU27" s="1"/>
  <c r="GS27"/>
  <c r="GT25"/>
  <c r="GU25" s="1"/>
  <c r="GS25"/>
  <c r="GT24"/>
  <c r="GU24" s="1"/>
  <c r="GS24"/>
  <c r="GT21"/>
  <c r="GU21" s="1"/>
  <c r="GS21"/>
  <c r="GT19"/>
  <c r="GU19" s="1"/>
  <c r="GS19"/>
  <c r="GT17"/>
  <c r="GU17" s="1"/>
  <c r="GS17"/>
  <c r="GT15"/>
  <c r="GU15" s="1"/>
  <c r="GS15"/>
  <c r="GT14"/>
  <c r="GU14" s="1"/>
  <c r="GS14"/>
  <c r="GT12"/>
  <c r="GU12" s="1"/>
  <c r="GS12"/>
  <c r="GT10"/>
  <c r="GU10" s="1"/>
  <c r="GS10"/>
  <c r="GT8"/>
  <c r="GU8" s="1"/>
  <c r="GS8"/>
  <c r="HP2"/>
  <c r="HQ2" s="1"/>
  <c r="HO2"/>
  <c r="IL2"/>
  <c r="IM2" s="1"/>
  <c r="IK2"/>
  <c r="JH2"/>
  <c r="JI2" s="1"/>
  <c r="JG2"/>
  <c r="GI3"/>
  <c r="GJ3" s="1"/>
  <c r="GH3"/>
  <c r="HE3"/>
  <c r="HF3" s="1"/>
  <c r="HD3"/>
  <c r="IA3"/>
  <c r="IB3" s="1"/>
  <c r="HZ3"/>
  <c r="IW3"/>
  <c r="IX3" s="1"/>
  <c r="IV3"/>
  <c r="JS3"/>
  <c r="JT3" s="1"/>
  <c r="JR3"/>
  <c r="GT4"/>
  <c r="GU4" s="1"/>
  <c r="GS4"/>
  <c r="HP4"/>
  <c r="HQ4" s="1"/>
  <c r="HO4"/>
  <c r="IL4"/>
  <c r="IM4" s="1"/>
  <c r="IK4"/>
  <c r="JH4"/>
  <c r="JI4" s="1"/>
  <c r="JG4"/>
  <c r="GI5"/>
  <c r="GJ5" s="1"/>
  <c r="GH5"/>
  <c r="HE5"/>
  <c r="HF5" s="1"/>
  <c r="HD5"/>
  <c r="IA5"/>
  <c r="IB5" s="1"/>
  <c r="HZ5"/>
  <c r="IW5"/>
  <c r="IX5" s="1"/>
  <c r="IV5"/>
  <c r="JS5"/>
  <c r="JT5" s="1"/>
  <c r="JR5"/>
  <c r="GT6"/>
  <c r="GU6" s="1"/>
  <c r="GS6"/>
  <c r="HP6"/>
  <c r="HQ6" s="1"/>
  <c r="HO6"/>
  <c r="IL6"/>
  <c r="IM6" s="1"/>
  <c r="IK6"/>
  <c r="JH6"/>
  <c r="JI6" s="1"/>
  <c r="JG6"/>
  <c r="GT2" i="55"/>
  <c r="GU2" s="1"/>
  <c r="GS2"/>
  <c r="JH2"/>
  <c r="JI2" s="1"/>
  <c r="JG2"/>
  <c r="HE3"/>
  <c r="HF3" s="1"/>
  <c r="HD3"/>
  <c r="IW3"/>
  <c r="IX3" s="1"/>
  <c r="AI80" i="69" s="1"/>
  <c r="IV3" i="55"/>
  <c r="GT4"/>
  <c r="GU4" s="1"/>
  <c r="GS4"/>
  <c r="GT5"/>
  <c r="GU5" s="1"/>
  <c r="GV5" s="1"/>
  <c r="GS5"/>
  <c r="HP5"/>
  <c r="HQ5" s="1"/>
  <c r="HO5"/>
  <c r="GT30"/>
  <c r="GU30" s="1"/>
  <c r="GS30"/>
  <c r="GT28"/>
  <c r="GU28" s="1"/>
  <c r="GS28"/>
  <c r="GT25"/>
  <c r="GU25" s="1"/>
  <c r="JY25" s="1"/>
  <c r="GS25"/>
  <c r="GT23"/>
  <c r="GU23" s="1"/>
  <c r="GS23"/>
  <c r="GT21"/>
  <c r="GU21" s="1"/>
  <c r="GS21"/>
  <c r="GT19"/>
  <c r="GU19" s="1"/>
  <c r="GS19"/>
  <c r="GT17"/>
  <c r="GU17" s="1"/>
  <c r="GS17"/>
  <c r="GT14"/>
  <c r="GU14" s="1"/>
  <c r="GS14"/>
  <c r="GT12"/>
  <c r="GU12" s="1"/>
  <c r="GS12"/>
  <c r="GT9"/>
  <c r="GU9" s="1"/>
  <c r="GS9"/>
  <c r="GT7"/>
  <c r="GU7" s="1"/>
  <c r="GS7"/>
  <c r="HP30"/>
  <c r="HQ30" s="1"/>
  <c r="HO30"/>
  <c r="HP28"/>
  <c r="HQ28" s="1"/>
  <c r="HO28"/>
  <c r="HP25"/>
  <c r="HQ25" s="1"/>
  <c r="HO25"/>
  <c r="HP23"/>
  <c r="HQ23" s="1"/>
  <c r="KC23" s="1"/>
  <c r="HO23"/>
  <c r="HP21"/>
  <c r="HQ21" s="1"/>
  <c r="HO21"/>
  <c r="HP19"/>
  <c r="HQ19" s="1"/>
  <c r="HO19"/>
  <c r="HP17"/>
  <c r="HQ17" s="1"/>
  <c r="HO17"/>
  <c r="HP14"/>
  <c r="HQ14" s="1"/>
  <c r="KC14" s="1"/>
  <c r="HO14"/>
  <c r="HP12"/>
  <c r="HQ12" s="1"/>
  <c r="HO12"/>
  <c r="HP9"/>
  <c r="HQ9" s="1"/>
  <c r="HO9"/>
  <c r="HP7"/>
  <c r="HQ7" s="1"/>
  <c r="HO7"/>
  <c r="IC22"/>
  <c r="HG14"/>
  <c r="HG30"/>
  <c r="AE83" i="69"/>
  <c r="HG18" i="55"/>
  <c r="AE106" i="69"/>
  <c r="IC8" i="55"/>
  <c r="AG88" i="69"/>
  <c r="IC15" i="55"/>
  <c r="AG95" i="69"/>
  <c r="AG106"/>
  <c r="HG12" i="55"/>
  <c r="AE100" i="69"/>
  <c r="HG20" i="55"/>
  <c r="AE108" i="69"/>
  <c r="AG89"/>
  <c r="AG98"/>
  <c r="AE88"/>
  <c r="HP2" i="55"/>
  <c r="HQ2" s="1"/>
  <c r="HO2"/>
  <c r="GI3"/>
  <c r="GJ3" s="1"/>
  <c r="GH3"/>
  <c r="IA3"/>
  <c r="IB3" s="1"/>
  <c r="HZ3"/>
  <c r="JS3"/>
  <c r="JT3" s="1"/>
  <c r="JR3"/>
  <c r="HP4"/>
  <c r="HQ4" s="1"/>
  <c r="HO4"/>
  <c r="IL4"/>
  <c r="IM4" s="1"/>
  <c r="AH81" i="69" s="1"/>
  <c r="IK4" i="55"/>
  <c r="JH4"/>
  <c r="JI4" s="1"/>
  <c r="JG4"/>
  <c r="JH5"/>
  <c r="JI5" s="1"/>
  <c r="JG5"/>
  <c r="HE2"/>
  <c r="HF2" s="1"/>
  <c r="HD2"/>
  <c r="IW2"/>
  <c r="IX2" s="1"/>
  <c r="AI79" i="69" s="1"/>
  <c r="IV2" i="55"/>
  <c r="GT3"/>
  <c r="GU3" s="1"/>
  <c r="GS3"/>
  <c r="JH3"/>
  <c r="JI3" s="1"/>
  <c r="JG3"/>
  <c r="GI5"/>
  <c r="GJ5" s="1"/>
  <c r="GH5"/>
  <c r="HE5"/>
  <c r="HF5" s="1"/>
  <c r="HG5" s="1"/>
  <c r="HD5"/>
  <c r="IA5"/>
  <c r="IB5" s="1"/>
  <c r="HZ5"/>
  <c r="IW5"/>
  <c r="IX5" s="1"/>
  <c r="AI82" i="69" s="1"/>
  <c r="IV5" i="55"/>
  <c r="JS5"/>
  <c r="JT5" s="1"/>
  <c r="JR5"/>
  <c r="HG31"/>
  <c r="IC26"/>
  <c r="HG19"/>
  <c r="IC28"/>
  <c r="IC9"/>
  <c r="HG27"/>
  <c r="IL2"/>
  <c r="IM2" s="1"/>
  <c r="IK2"/>
  <c r="IL5"/>
  <c r="IM5" s="1"/>
  <c r="AH82" i="69" s="1"/>
  <c r="IK5" i="55"/>
  <c r="GI2"/>
  <c r="GJ2" s="1"/>
  <c r="GH2"/>
  <c r="IA2"/>
  <c r="IB2" s="1"/>
  <c r="HZ2"/>
  <c r="JS2"/>
  <c r="JT2" s="1"/>
  <c r="JR2"/>
  <c r="HP3"/>
  <c r="HQ3" s="1"/>
  <c r="HO3"/>
  <c r="IL3"/>
  <c r="IM3" s="1"/>
  <c r="IK3"/>
  <c r="GI4"/>
  <c r="GJ4" s="1"/>
  <c r="GH4"/>
  <c r="HE4"/>
  <c r="HF4" s="1"/>
  <c r="HD4"/>
  <c r="IA4"/>
  <c r="IB4" s="1"/>
  <c r="HZ4"/>
  <c r="IW4"/>
  <c r="IX4" s="1"/>
  <c r="IV4"/>
  <c r="JS4"/>
  <c r="JT4" s="1"/>
  <c r="JR4"/>
  <c r="GT29"/>
  <c r="GU29" s="1"/>
  <c r="GS29"/>
  <c r="GT27"/>
  <c r="GU27" s="1"/>
  <c r="KC27" s="1"/>
  <c r="GS27"/>
  <c r="GT26"/>
  <c r="GU26" s="1"/>
  <c r="GS26"/>
  <c r="GT24"/>
  <c r="GU24" s="1"/>
  <c r="GS24"/>
  <c r="GT22"/>
  <c r="GU22" s="1"/>
  <c r="GS22"/>
  <c r="GT20"/>
  <c r="GU20" s="1"/>
  <c r="KC20" s="1"/>
  <c r="GS20"/>
  <c r="GT18"/>
  <c r="GU18" s="1"/>
  <c r="GS18"/>
  <c r="GT16"/>
  <c r="GU16" s="1"/>
  <c r="AD93" i="69" s="1"/>
  <c r="GS16" i="55"/>
  <c r="GT15"/>
  <c r="GU15" s="1"/>
  <c r="GS15"/>
  <c r="GT13"/>
  <c r="GU13" s="1"/>
  <c r="GS13"/>
  <c r="GT11"/>
  <c r="GU11" s="1"/>
  <c r="GS11"/>
  <c r="GT10"/>
  <c r="GU10" s="1"/>
  <c r="AD87" i="69" s="1"/>
  <c r="GS10" i="55"/>
  <c r="GT8"/>
  <c r="GU8" s="1"/>
  <c r="GS8"/>
  <c r="GT6"/>
  <c r="GU6" s="1"/>
  <c r="KC6" s="1"/>
  <c r="GS6"/>
  <c r="HP29"/>
  <c r="HQ29" s="1"/>
  <c r="HO29"/>
  <c r="HP27"/>
  <c r="HQ27" s="1"/>
  <c r="HR27" s="1"/>
  <c r="HO27"/>
  <c r="HP26"/>
  <c r="HQ26" s="1"/>
  <c r="HO26"/>
  <c r="HP24"/>
  <c r="HQ24" s="1"/>
  <c r="HO24"/>
  <c r="HP22"/>
  <c r="HQ22" s="1"/>
  <c r="HO22"/>
  <c r="HP20"/>
  <c r="HQ20" s="1"/>
  <c r="HO20"/>
  <c r="HP18"/>
  <c r="HQ18" s="1"/>
  <c r="HO18"/>
  <c r="HP16"/>
  <c r="HQ16" s="1"/>
  <c r="HO16"/>
  <c r="HP15"/>
  <c r="HQ15" s="1"/>
  <c r="HO15"/>
  <c r="HP13"/>
  <c r="HQ13" s="1"/>
  <c r="HO13"/>
  <c r="HP11"/>
  <c r="HQ11" s="1"/>
  <c r="HO11"/>
  <c r="HP10"/>
  <c r="HQ10" s="1"/>
  <c r="HO10"/>
  <c r="HP8"/>
  <c r="HQ8" s="1"/>
  <c r="HO8"/>
  <c r="HP6"/>
  <c r="HQ6" s="1"/>
  <c r="HR6" s="1"/>
  <c r="HO6"/>
  <c r="GV26" i="53"/>
  <c r="JY40"/>
  <c r="KA40" s="1"/>
  <c r="KC22"/>
  <c r="KC23"/>
  <c r="AF20" i="69"/>
  <c r="HR22" i="53"/>
  <c r="AF29" i="69"/>
  <c r="JY29" i="53"/>
  <c r="KA29" s="1"/>
  <c r="KC14"/>
  <c r="KC37"/>
  <c r="AF6" i="69"/>
  <c r="HR40" i="53"/>
  <c r="AF17" i="69"/>
  <c r="JY6" i="53"/>
  <c r="KA6" s="1"/>
  <c r="JY25"/>
  <c r="KA25" s="1"/>
  <c r="JY31"/>
  <c r="KA31" s="1"/>
  <c r="KC15"/>
  <c r="KC31"/>
  <c r="HR37"/>
  <c r="HP2" i="54"/>
  <c r="HQ2" s="1"/>
  <c r="HR2" s="1"/>
  <c r="HO2"/>
  <c r="JH2"/>
  <c r="JI2" s="1"/>
  <c r="JG2"/>
  <c r="HE3"/>
  <c r="HF3" s="1"/>
  <c r="AE46" i="69" s="1"/>
  <c r="HD3" i="54"/>
  <c r="IW3"/>
  <c r="IX3" s="1"/>
  <c r="IV3"/>
  <c r="GT4"/>
  <c r="GU4" s="1"/>
  <c r="GS4"/>
  <c r="IL4"/>
  <c r="IM4" s="1"/>
  <c r="IK4"/>
  <c r="GI5"/>
  <c r="GJ5" s="1"/>
  <c r="GH5"/>
  <c r="IA5"/>
  <c r="IB5" s="1"/>
  <c r="HZ5"/>
  <c r="JS5"/>
  <c r="JT5" s="1"/>
  <c r="AK48" i="69" s="1"/>
  <c r="JR5" i="54"/>
  <c r="GT6"/>
  <c r="GU6" s="1"/>
  <c r="GS6"/>
  <c r="HP6"/>
  <c r="HQ6" s="1"/>
  <c r="HO6"/>
  <c r="JH6"/>
  <c r="JI6" s="1"/>
  <c r="JG6"/>
  <c r="JZ26"/>
  <c r="JZ10"/>
  <c r="JZ13"/>
  <c r="GT2"/>
  <c r="GU2" s="1"/>
  <c r="GS2"/>
  <c r="IL2"/>
  <c r="IM2" s="1"/>
  <c r="IN2" s="1"/>
  <c r="IK2"/>
  <c r="GI3"/>
  <c r="GJ3" s="1"/>
  <c r="GH3"/>
  <c r="IA3"/>
  <c r="IB3" s="1"/>
  <c r="AG46" i="69" s="1"/>
  <c r="HZ3" i="54"/>
  <c r="JS3"/>
  <c r="JT3" s="1"/>
  <c r="JR3"/>
  <c r="HP4"/>
  <c r="HQ4" s="1"/>
  <c r="HO4"/>
  <c r="JH4"/>
  <c r="JI4" s="1"/>
  <c r="JG4"/>
  <c r="HE5"/>
  <c r="HF5" s="1"/>
  <c r="AE48" i="69" s="1"/>
  <c r="HD5" i="54"/>
  <c r="IW5"/>
  <c r="IX5" s="1"/>
  <c r="IV5"/>
  <c r="IL6"/>
  <c r="IM6" s="1"/>
  <c r="AH49" i="69" s="1"/>
  <c r="IK6" i="54"/>
  <c r="GI2"/>
  <c r="GJ2" s="1"/>
  <c r="GH2"/>
  <c r="HE2"/>
  <c r="HF2" s="1"/>
  <c r="HG2" s="1"/>
  <c r="HD2"/>
  <c r="IA2"/>
  <c r="IB2" s="1"/>
  <c r="HZ2"/>
  <c r="IW2"/>
  <c r="IX2" s="1"/>
  <c r="AI45" i="69" s="1"/>
  <c r="IV2" i="54"/>
  <c r="JS2"/>
  <c r="JT2" s="1"/>
  <c r="JR2"/>
  <c r="GT3"/>
  <c r="GU3" s="1"/>
  <c r="GV3" s="1"/>
  <c r="GS3"/>
  <c r="HP3"/>
  <c r="HQ3" s="1"/>
  <c r="HO3"/>
  <c r="IL3"/>
  <c r="IM3" s="1"/>
  <c r="AH46" i="69" s="1"/>
  <c r="IK3" i="54"/>
  <c r="JH3"/>
  <c r="JI3" s="1"/>
  <c r="JG3"/>
  <c r="GI4"/>
  <c r="GJ4" s="1"/>
  <c r="GH4"/>
  <c r="HE4"/>
  <c r="HF4" s="1"/>
  <c r="HD4"/>
  <c r="IA4"/>
  <c r="IB4" s="1"/>
  <c r="AG47" i="69" s="1"/>
  <c r="HZ4" i="54"/>
  <c r="IW4"/>
  <c r="IX4" s="1"/>
  <c r="IV4"/>
  <c r="JS4"/>
  <c r="JT4" s="1"/>
  <c r="AK47" i="69" s="1"/>
  <c r="JR4" i="54"/>
  <c r="GT5"/>
  <c r="GU5" s="1"/>
  <c r="GS5"/>
  <c r="HP5"/>
  <c r="HQ5" s="1"/>
  <c r="HR5" s="1"/>
  <c r="HO5"/>
  <c r="IL5"/>
  <c r="IM5" s="1"/>
  <c r="IK5"/>
  <c r="JH5"/>
  <c r="JI5" s="1"/>
  <c r="AJ48" i="69" s="1"/>
  <c r="JG5" i="54"/>
  <c r="GI6"/>
  <c r="GJ6" s="1"/>
  <c r="GH6"/>
  <c r="HE6"/>
  <c r="HF6" s="1"/>
  <c r="HD6"/>
  <c r="IA6"/>
  <c r="IB6" s="1"/>
  <c r="HZ6"/>
  <c r="IW6"/>
  <c r="IX6" s="1"/>
  <c r="AI49" i="69" s="1"/>
  <c r="IV6" i="54"/>
  <c r="JS6"/>
  <c r="JT6" s="1"/>
  <c r="JR6"/>
  <c r="JZ12"/>
  <c r="JZ22"/>
  <c r="JZ21"/>
  <c r="KC30" i="53"/>
  <c r="GV11"/>
  <c r="GV15"/>
  <c r="GV19"/>
  <c r="GV22"/>
  <c r="GV10"/>
  <c r="GV14"/>
  <c r="GV18"/>
  <c r="GV23"/>
  <c r="JY4"/>
  <c r="KA4" s="1"/>
  <c r="JY30"/>
  <c r="KA30" s="1"/>
  <c r="JY33"/>
  <c r="KA33" s="1"/>
  <c r="JY32"/>
  <c r="KA32" s="1"/>
  <c r="JY38"/>
  <c r="KA38" s="1"/>
  <c r="JY35"/>
  <c r="KA35" s="1"/>
  <c r="JY39"/>
  <c r="KA39" s="1"/>
  <c r="KC11"/>
  <c r="KC19"/>
  <c r="KC25"/>
  <c r="KC10"/>
  <c r="KC18"/>
  <c r="KC28"/>
  <c r="KC36"/>
  <c r="GV6"/>
  <c r="HR19"/>
  <c r="HR5"/>
  <c r="AF41" i="69"/>
  <c r="AF23"/>
  <c r="HR30" i="53"/>
  <c r="AF38" i="69"/>
  <c r="HR16" i="53"/>
  <c r="HR28"/>
  <c r="JY11"/>
  <c r="KA11" s="1"/>
  <c r="JY15"/>
  <c r="KA15" s="1"/>
  <c r="JY19"/>
  <c r="KA19" s="1"/>
  <c r="JY22"/>
  <c r="KA22" s="1"/>
  <c r="JY10"/>
  <c r="KA10" s="1"/>
  <c r="JY14"/>
  <c r="KA14" s="1"/>
  <c r="JY18"/>
  <c r="KA18" s="1"/>
  <c r="JY23"/>
  <c r="KA23" s="1"/>
  <c r="JY28"/>
  <c r="KA28" s="1"/>
  <c r="JY3"/>
  <c r="KA3" s="1"/>
  <c r="GV25"/>
  <c r="GV29"/>
  <c r="GV4"/>
  <c r="KC16"/>
  <c r="KC26"/>
  <c r="KC32"/>
  <c r="KC3"/>
  <c r="KC6"/>
  <c r="KC33"/>
  <c r="KC39"/>
  <c r="AF16" i="69"/>
  <c r="AF34"/>
  <c r="AF32"/>
  <c r="AF28"/>
  <c r="AD34"/>
  <c r="AF13"/>
  <c r="HR20" i="53"/>
  <c r="AF4" i="69"/>
  <c r="AF37"/>
  <c r="HR11" i="53"/>
  <c r="JY12"/>
  <c r="KA12" s="1"/>
  <c r="JY20"/>
  <c r="KA20" s="1"/>
  <c r="JY27"/>
  <c r="KA27" s="1"/>
  <c r="JY26"/>
  <c r="KA26" s="1"/>
  <c r="JY5"/>
  <c r="KA5" s="1"/>
  <c r="GV32"/>
  <c r="GV38"/>
  <c r="GV35"/>
  <c r="GV39"/>
  <c r="KC27"/>
  <c r="KC12"/>
  <c r="KC20"/>
  <c r="KC29"/>
  <c r="KC38"/>
  <c r="KC35"/>
  <c r="HE7"/>
  <c r="HF7" s="1"/>
  <c r="HD7"/>
  <c r="IA7"/>
  <c r="IB7" s="1"/>
  <c r="HZ7"/>
  <c r="HE2"/>
  <c r="HF2" s="1"/>
  <c r="HD2"/>
  <c r="IA2"/>
  <c r="IB2" s="1"/>
  <c r="HZ2"/>
  <c r="GI8"/>
  <c r="GJ8" s="1"/>
  <c r="GH8"/>
  <c r="HE8"/>
  <c r="HF8" s="1"/>
  <c r="HD8"/>
  <c r="IA8"/>
  <c r="HZ8"/>
  <c r="GI9"/>
  <c r="GJ9" s="1"/>
  <c r="GH9"/>
  <c r="HE9"/>
  <c r="HF9" s="1"/>
  <c r="HD9"/>
  <c r="IA9"/>
  <c r="HZ9"/>
  <c r="JS7"/>
  <c r="JT7" s="1"/>
  <c r="JR7"/>
  <c r="JS8"/>
  <c r="JT8" s="1"/>
  <c r="JR8"/>
  <c r="IW7"/>
  <c r="IX7" s="1"/>
  <c r="IV7"/>
  <c r="IW8"/>
  <c r="IX8" s="1"/>
  <c r="IV8"/>
  <c r="JH7"/>
  <c r="JI7" s="1"/>
  <c r="JG7"/>
  <c r="JH8"/>
  <c r="JI8" s="1"/>
  <c r="JG8"/>
  <c r="GI7"/>
  <c r="GJ7" s="1"/>
  <c r="GH7"/>
  <c r="GI2"/>
  <c r="GJ2" s="1"/>
  <c r="GH2"/>
  <c r="HP7"/>
  <c r="HQ7" s="1"/>
  <c r="HO7"/>
  <c r="IL7"/>
  <c r="IK7"/>
  <c r="HP2"/>
  <c r="HO2"/>
  <c r="IL2"/>
  <c r="IM2" s="1"/>
  <c r="IK2"/>
  <c r="GT8"/>
  <c r="GS8"/>
  <c r="HP8"/>
  <c r="HQ8" s="1"/>
  <c r="HO8"/>
  <c r="IL8"/>
  <c r="IM8" s="1"/>
  <c r="IK8"/>
  <c r="GT9"/>
  <c r="GS9"/>
  <c r="HP9"/>
  <c r="HQ9" s="1"/>
  <c r="HO9"/>
  <c r="IL9"/>
  <c r="IM9" s="1"/>
  <c r="IK9"/>
  <c r="JS2"/>
  <c r="JT2" s="1"/>
  <c r="JR2"/>
  <c r="JS9"/>
  <c r="JT9" s="1"/>
  <c r="JR9"/>
  <c r="IW2"/>
  <c r="IV2"/>
  <c r="IW9"/>
  <c r="IX9" s="1"/>
  <c r="IV9"/>
  <c r="JH2"/>
  <c r="JI2" s="1"/>
  <c r="JG2"/>
  <c r="JH9"/>
  <c r="JI9" s="1"/>
  <c r="JG9"/>
  <c r="GT7"/>
  <c r="GU7" s="1"/>
  <c r="GS7"/>
  <c r="GT2"/>
  <c r="GU2" s="1"/>
  <c r="GS2"/>
  <c r="GV2" i="58"/>
  <c r="AD178" i="69"/>
  <c r="JU2" i="58"/>
  <c r="AK178" i="69"/>
  <c r="JJ3" i="58"/>
  <c r="AJ179" i="69"/>
  <c r="IY4" i="58"/>
  <c r="AI180" i="69"/>
  <c r="HR5" i="58"/>
  <c r="AF181" i="69"/>
  <c r="JJ2" i="58"/>
  <c r="AJ178" i="69"/>
  <c r="HG3" i="58"/>
  <c r="AE179" i="69"/>
  <c r="JU3" i="58"/>
  <c r="IN4"/>
  <c r="AH180" i="69"/>
  <c r="AC181"/>
  <c r="AE181"/>
  <c r="IC5" i="58"/>
  <c r="AG181" i="69"/>
  <c r="IY5" i="58"/>
  <c r="JU5"/>
  <c r="AK181" i="69"/>
  <c r="HR2" i="58"/>
  <c r="AF178" i="69"/>
  <c r="HR3" i="58"/>
  <c r="AF179" i="69"/>
  <c r="IN3" i="58"/>
  <c r="AH179" i="69"/>
  <c r="HG4" i="58"/>
  <c r="AE180" i="69"/>
  <c r="IC4" i="58"/>
  <c r="AG180" i="69"/>
  <c r="GV5" i="58"/>
  <c r="AD181" i="69"/>
  <c r="JJ5" i="58"/>
  <c r="AJ181" i="69"/>
  <c r="HG2" i="58"/>
  <c r="AE178" i="69"/>
  <c r="AG178"/>
  <c r="IY3" i="58"/>
  <c r="AI179" i="69"/>
  <c r="GV4" i="58"/>
  <c r="AD180" i="69"/>
  <c r="IY2" i="58"/>
  <c r="AI178" i="69"/>
  <c r="HR23" i="58"/>
  <c r="AF200" i="69"/>
  <c r="HR21" i="58"/>
  <c r="AF198" i="69"/>
  <c r="HR61" i="58"/>
  <c r="AF196" i="69"/>
  <c r="HR19" i="58"/>
  <c r="AF195" i="69"/>
  <c r="AF193"/>
  <c r="HR15" i="58"/>
  <c r="AF191" i="69"/>
  <c r="HR13" i="58"/>
  <c r="AF189" i="69"/>
  <c r="HR12" i="58"/>
  <c r="AF188" i="69"/>
  <c r="HR10" i="58"/>
  <c r="AF186" i="69"/>
  <c r="HR8" i="58"/>
  <c r="AF184" i="69"/>
  <c r="HR6" i="58"/>
  <c r="GV3"/>
  <c r="AD179" i="69"/>
  <c r="AC180"/>
  <c r="JU4" i="58"/>
  <c r="AK180" i="69"/>
  <c r="IN5" i="58"/>
  <c r="AH181" i="69"/>
  <c r="BE178"/>
  <c r="IN2" i="58"/>
  <c r="AH178" i="69"/>
  <c r="HR24" i="58"/>
  <c r="AF201" i="69"/>
  <c r="HR22" i="58"/>
  <c r="AF199" i="69"/>
  <c r="HR20" i="58"/>
  <c r="AF197" i="69"/>
  <c r="HR18" i="58"/>
  <c r="AF194" i="69"/>
  <c r="HR16" i="58"/>
  <c r="AF192" i="69"/>
  <c r="HR14" i="58"/>
  <c r="AF190" i="69"/>
  <c r="HR11" i="58"/>
  <c r="AF187" i="69"/>
  <c r="HR9" i="58"/>
  <c r="AF185" i="69"/>
  <c r="HR7" i="58"/>
  <c r="AF183" i="69"/>
  <c r="AD144"/>
  <c r="IN2" i="57"/>
  <c r="AH144" i="69"/>
  <c r="JJ2" i="57"/>
  <c r="AJ144" i="69"/>
  <c r="HG3" i="57"/>
  <c r="IC3"/>
  <c r="AG145" i="69"/>
  <c r="AI145"/>
  <c r="JU3" i="57"/>
  <c r="AK145" i="69"/>
  <c r="GV4" i="57"/>
  <c r="AD146" i="69"/>
  <c r="AF146"/>
  <c r="AH146"/>
  <c r="JJ4" i="57"/>
  <c r="AC147" i="69"/>
  <c r="HG5" i="57"/>
  <c r="AE147" i="69"/>
  <c r="IC5" i="57"/>
  <c r="IY5"/>
  <c r="AI147" i="69"/>
  <c r="AK147"/>
  <c r="GV6" i="57"/>
  <c r="AD148" i="69"/>
  <c r="IN6" i="57"/>
  <c r="JJ6"/>
  <c r="AJ148" i="69"/>
  <c r="HR2" i="57"/>
  <c r="AF144" i="69"/>
  <c r="HR27" i="57"/>
  <c r="AF172" i="69"/>
  <c r="AF170"/>
  <c r="HR24" i="57"/>
  <c r="AF168" i="69"/>
  <c r="HR22" i="57"/>
  <c r="HR20"/>
  <c r="AF164" i="69"/>
  <c r="AF160"/>
  <c r="HR16" i="57"/>
  <c r="AF159" i="69"/>
  <c r="HR14" i="57"/>
  <c r="HR12"/>
  <c r="AF155" i="69"/>
  <c r="AF152"/>
  <c r="HR8" i="57"/>
  <c r="AF150" i="69"/>
  <c r="IC2" i="57"/>
  <c r="AI144" i="69"/>
  <c r="GV3" i="57"/>
  <c r="AD145" i="69"/>
  <c r="HR3" i="57"/>
  <c r="IN3"/>
  <c r="AH145" i="69"/>
  <c r="AJ145"/>
  <c r="AC146"/>
  <c r="AE146"/>
  <c r="IC4" i="57"/>
  <c r="AG146" i="69"/>
  <c r="IY4" i="57"/>
  <c r="JU4"/>
  <c r="AK146" i="69"/>
  <c r="AD147"/>
  <c r="HR5" i="57"/>
  <c r="AF147" i="69"/>
  <c r="IN5" i="57"/>
  <c r="JJ5"/>
  <c r="AJ147" i="69"/>
  <c r="AC148"/>
  <c r="HG6" i="57"/>
  <c r="AE148" i="69"/>
  <c r="IC6" i="57"/>
  <c r="IY6"/>
  <c r="AI148" i="69"/>
  <c r="AK148"/>
  <c r="HG2" i="57"/>
  <c r="AE144" i="69"/>
  <c r="AK144"/>
  <c r="HR59" i="57"/>
  <c r="AF171" i="69"/>
  <c r="HR25" i="57"/>
  <c r="AF169" i="69"/>
  <c r="AF167"/>
  <c r="HR21" i="57"/>
  <c r="AF165" i="69"/>
  <c r="HR43" i="57"/>
  <c r="AF163" i="69"/>
  <c r="HR19" i="57"/>
  <c r="HR18"/>
  <c r="AF161" i="69"/>
  <c r="AF158"/>
  <c r="HR13" i="57"/>
  <c r="AF156" i="69"/>
  <c r="HR11" i="57"/>
  <c r="HR58"/>
  <c r="AF153" i="69"/>
  <c r="HR9" i="57"/>
  <c r="AF151" i="69"/>
  <c r="HR7" i="57"/>
  <c r="AC109" i="69"/>
  <c r="HG2" i="56"/>
  <c r="AE109" i="69"/>
  <c r="IC2" i="56"/>
  <c r="AG109" i="69"/>
  <c r="IY2" i="56"/>
  <c r="AI109" i="69"/>
  <c r="JU2" i="56"/>
  <c r="AK109" i="69"/>
  <c r="GV3" i="56"/>
  <c r="AD110" i="69"/>
  <c r="HR3" i="56"/>
  <c r="AF110" i="69"/>
  <c r="IN3" i="56"/>
  <c r="AH110" i="69"/>
  <c r="JJ3" i="56"/>
  <c r="AJ110" i="69"/>
  <c r="AC111"/>
  <c r="HG4" i="56"/>
  <c r="AE111" i="69"/>
  <c r="IC4" i="56"/>
  <c r="AG111" i="69"/>
  <c r="IY4" i="56"/>
  <c r="AI111" i="69"/>
  <c r="JU4" i="56"/>
  <c r="AK111" i="69"/>
  <c r="GV5" i="56"/>
  <c r="AD112" i="69"/>
  <c r="HR5" i="56"/>
  <c r="AF112" i="69"/>
  <c r="IN5" i="56"/>
  <c r="AH112" i="69"/>
  <c r="JJ5" i="56"/>
  <c r="AJ112" i="69"/>
  <c r="AC113"/>
  <c r="HG6" i="56"/>
  <c r="AE113" i="69"/>
  <c r="IC6" i="56"/>
  <c r="AG113" i="69"/>
  <c r="IY6" i="56"/>
  <c r="AI113" i="69"/>
  <c r="JU6" i="56"/>
  <c r="AK113" i="69"/>
  <c r="HR55" i="56"/>
  <c r="AF143" i="69"/>
  <c r="HR33" i="56"/>
  <c r="AF141" i="69"/>
  <c r="HR32" i="56"/>
  <c r="AF139" i="69"/>
  <c r="HR30" i="56"/>
  <c r="AF137" i="69"/>
  <c r="HR28" i="56"/>
  <c r="AF135" i="69"/>
  <c r="HR26" i="56"/>
  <c r="AF133" i="69"/>
  <c r="HR23" i="56"/>
  <c r="AF130" i="69"/>
  <c r="HR22" i="56"/>
  <c r="AF129" i="69"/>
  <c r="HR20" i="56"/>
  <c r="AF127" i="69"/>
  <c r="HR18" i="56"/>
  <c r="AF125" i="69"/>
  <c r="HR16" i="56"/>
  <c r="AF123" i="69"/>
  <c r="HR13" i="56"/>
  <c r="AF120" i="69"/>
  <c r="HR11" i="56"/>
  <c r="AF118" i="69"/>
  <c r="HR9" i="56"/>
  <c r="AF116" i="69"/>
  <c r="HR7" i="56"/>
  <c r="AF114" i="69"/>
  <c r="AD142"/>
  <c r="AD140"/>
  <c r="AD138"/>
  <c r="AD136"/>
  <c r="AD134"/>
  <c r="AD132"/>
  <c r="AD131"/>
  <c r="AD128"/>
  <c r="AD126"/>
  <c r="AD124"/>
  <c r="AD122"/>
  <c r="AD121"/>
  <c r="AD119"/>
  <c r="AD117"/>
  <c r="AD115"/>
  <c r="GV2" i="56"/>
  <c r="AD109" i="69"/>
  <c r="HR2" i="56"/>
  <c r="AF109" i="69"/>
  <c r="IN2" i="56"/>
  <c r="AH109" i="69"/>
  <c r="JJ2" i="56"/>
  <c r="AJ109" i="69"/>
  <c r="AC110"/>
  <c r="HG3" i="56"/>
  <c r="AE110" i="69"/>
  <c r="IC3" i="56"/>
  <c r="AG110" i="69"/>
  <c r="IY3" i="56"/>
  <c r="AI110" i="69"/>
  <c r="JU3" i="56"/>
  <c r="AK110" i="69"/>
  <c r="GV4" i="56"/>
  <c r="AD111" i="69"/>
  <c r="HR4" i="56"/>
  <c r="AF111" i="69"/>
  <c r="IN4" i="56"/>
  <c r="AH111" i="69"/>
  <c r="JJ4" i="56"/>
  <c r="AJ111" i="69"/>
  <c r="AC112"/>
  <c r="HG5" i="56"/>
  <c r="AE112" i="69"/>
  <c r="IC5" i="56"/>
  <c r="AG112" i="69"/>
  <c r="AI112"/>
  <c r="JU5" i="56"/>
  <c r="AK112" i="69"/>
  <c r="GV6" i="56"/>
  <c r="AD113" i="69"/>
  <c r="HR6" i="56"/>
  <c r="AF113" i="69"/>
  <c r="IN6" i="56"/>
  <c r="AH113" i="69"/>
  <c r="JJ6" i="56"/>
  <c r="AJ113" i="69"/>
  <c r="HR34" i="56"/>
  <c r="AF142" i="69"/>
  <c r="HR44" i="56"/>
  <c r="AF140" i="69"/>
  <c r="HR31" i="56"/>
  <c r="AF138" i="69"/>
  <c r="HR29" i="56"/>
  <c r="AF136" i="69"/>
  <c r="HR27" i="56"/>
  <c r="AF134" i="69"/>
  <c r="HR25" i="56"/>
  <c r="AF132" i="69"/>
  <c r="HR24" i="56"/>
  <c r="AF131" i="69"/>
  <c r="HR21" i="56"/>
  <c r="AF128" i="69"/>
  <c r="HR19" i="56"/>
  <c r="AF126" i="69"/>
  <c r="HR17" i="56"/>
  <c r="AF124" i="69"/>
  <c r="HR15" i="56"/>
  <c r="AF122" i="69"/>
  <c r="HR14" i="56"/>
  <c r="AF121" i="69"/>
  <c r="HR12" i="56"/>
  <c r="AF119" i="69"/>
  <c r="HR10" i="56"/>
  <c r="AF117" i="69"/>
  <c r="HR8" i="56"/>
  <c r="AF115" i="69"/>
  <c r="AD143"/>
  <c r="AD141"/>
  <c r="AD139"/>
  <c r="AD137"/>
  <c r="AD135"/>
  <c r="AD133"/>
  <c r="AD130"/>
  <c r="AD129"/>
  <c r="AD127"/>
  <c r="AD125"/>
  <c r="AD123"/>
  <c r="AD120"/>
  <c r="AD118"/>
  <c r="AD116"/>
  <c r="AD114"/>
  <c r="KC29" i="55"/>
  <c r="AD106" i="69"/>
  <c r="KC24" i="55"/>
  <c r="KC18"/>
  <c r="AD95" i="69"/>
  <c r="AD90"/>
  <c r="KC8" i="55"/>
  <c r="AD85" i="69"/>
  <c r="HR26" i="55"/>
  <c r="AF103" i="69"/>
  <c r="HR22" i="55"/>
  <c r="AF99" i="69"/>
  <c r="AF93"/>
  <c r="HR11" i="55"/>
  <c r="AF88" i="69"/>
  <c r="HR8" i="55"/>
  <c r="AF85" i="69"/>
  <c r="GV2" i="55"/>
  <c r="AD79" i="69"/>
  <c r="HR2" i="55"/>
  <c r="AF79" i="69"/>
  <c r="IN2" i="55"/>
  <c r="AH79" i="69"/>
  <c r="JJ2" i="55"/>
  <c r="AC80" i="69"/>
  <c r="HG3" i="55"/>
  <c r="AE80" i="69"/>
  <c r="IC3" i="55"/>
  <c r="AG80" i="69"/>
  <c r="AK80"/>
  <c r="GV4" i="55"/>
  <c r="AD81" i="69"/>
  <c r="HR4" i="55"/>
  <c r="AF81" i="69"/>
  <c r="JJ4" i="55"/>
  <c r="AJ81" i="69"/>
  <c r="HR5" i="55"/>
  <c r="AF82" i="69"/>
  <c r="AJ82"/>
  <c r="KC22" i="55"/>
  <c r="AD99" i="69"/>
  <c r="KC11" i="55"/>
  <c r="AD88" i="69"/>
  <c r="HR24" i="55"/>
  <c r="HR18"/>
  <c r="AF95" i="69"/>
  <c r="AF90"/>
  <c r="KC30" i="55"/>
  <c r="AD105" i="69"/>
  <c r="AD102"/>
  <c r="AD100"/>
  <c r="KC21" i="55"/>
  <c r="AD96" i="69"/>
  <c r="AD94"/>
  <c r="AD91"/>
  <c r="KC12" i="55"/>
  <c r="AD86" i="69"/>
  <c r="AD84"/>
  <c r="HR30" i="55"/>
  <c r="AF107" i="69"/>
  <c r="HR28" i="55"/>
  <c r="HR25"/>
  <c r="AF102" i="69"/>
  <c r="AF100"/>
  <c r="HR21" i="55"/>
  <c r="AF98" i="69"/>
  <c r="HR19" i="55"/>
  <c r="HR17"/>
  <c r="AF94" i="69"/>
  <c r="AF91"/>
  <c r="HR12" i="55"/>
  <c r="AF89" i="69"/>
  <c r="HR9" i="55"/>
  <c r="HR7"/>
  <c r="AF84" i="69"/>
  <c r="KC26" i="55"/>
  <c r="AD103" i="69"/>
  <c r="KC15" i="55"/>
  <c r="AD92" i="69"/>
  <c r="HR29" i="55"/>
  <c r="AF106" i="69"/>
  <c r="HR20" i="55"/>
  <c r="HR15"/>
  <c r="AF92" i="69"/>
  <c r="AF87"/>
  <c r="M108"/>
  <c r="K108"/>
  <c r="AC79"/>
  <c r="HG2" i="55"/>
  <c r="AE79" i="69"/>
  <c r="IC2" i="55"/>
  <c r="JU2"/>
  <c r="AK79" i="69"/>
  <c r="GV3" i="55"/>
  <c r="AD80" i="69"/>
  <c r="HR3" i="55"/>
  <c r="IN3"/>
  <c r="AH80" i="69"/>
  <c r="AJ80"/>
  <c r="HG4" i="55"/>
  <c r="AE81" i="69"/>
  <c r="AG81"/>
  <c r="IY4" i="55"/>
  <c r="AI81" i="69"/>
  <c r="JU4" i="55"/>
  <c r="AC82" i="69"/>
  <c r="IC5" i="55"/>
  <c r="AG82" i="69"/>
  <c r="JU5" i="55"/>
  <c r="AK82" i="69"/>
  <c r="GV2" i="54"/>
  <c r="AD45" i="69"/>
  <c r="AH45"/>
  <c r="AC46"/>
  <c r="IC3" i="54"/>
  <c r="JU3"/>
  <c r="AK46" i="69"/>
  <c r="AF47"/>
  <c r="JJ4" i="54"/>
  <c r="AJ47" i="69"/>
  <c r="IC5" i="54"/>
  <c r="AG48" i="69"/>
  <c r="IY5" i="54"/>
  <c r="AI48" i="69"/>
  <c r="JU5" i="54"/>
  <c r="GV6"/>
  <c r="AD49" i="69"/>
  <c r="AF49"/>
  <c r="IN6" i="54"/>
  <c r="JJ6"/>
  <c r="AJ49" i="69"/>
  <c r="JJ2" i="54"/>
  <c r="AJ45" i="69"/>
  <c r="AI46"/>
  <c r="AD47"/>
  <c r="IN4" i="54"/>
  <c r="AH47" i="69"/>
  <c r="HG5" i="54"/>
  <c r="BE45" i="69"/>
  <c r="AC45"/>
  <c r="AE45"/>
  <c r="IC2" i="54"/>
  <c r="AG45" i="69"/>
  <c r="IY2" i="54"/>
  <c r="JU2"/>
  <c r="AK45" i="69"/>
  <c r="AD46"/>
  <c r="HR3" i="54"/>
  <c r="AF46" i="69"/>
  <c r="IN3" i="54"/>
  <c r="JJ3"/>
  <c r="AJ46" i="69"/>
  <c r="AC47"/>
  <c r="HG4" i="54"/>
  <c r="AE47" i="69"/>
  <c r="IC4" i="54"/>
  <c r="AI47" i="69"/>
  <c r="JU4" i="54"/>
  <c r="GV5"/>
  <c r="AD48" i="69"/>
  <c r="AF48"/>
  <c r="IN5" i="54"/>
  <c r="AH48" i="69"/>
  <c r="JJ5" i="54"/>
  <c r="AC49" i="69"/>
  <c r="AE49"/>
  <c r="IC6" i="54"/>
  <c r="AG49" i="69"/>
  <c r="IY6" i="54"/>
  <c r="JU6"/>
  <c r="AK49" i="69"/>
  <c r="AD8"/>
  <c r="AH3"/>
  <c r="AF9"/>
  <c r="AH10"/>
  <c r="JU9" i="53"/>
  <c r="AK10" i="69"/>
  <c r="AI10"/>
  <c r="JJ2" i="53"/>
  <c r="AJ3" i="69"/>
  <c r="JJ9" i="53"/>
  <c r="AJ10" i="69"/>
  <c r="AF8"/>
  <c r="AD3"/>
  <c r="IN8" i="53"/>
  <c r="AH9" i="69"/>
  <c r="AF10"/>
  <c r="JU2" i="53"/>
  <c r="AK3" i="69"/>
  <c r="AC8"/>
  <c r="AE8"/>
  <c r="AG8"/>
  <c r="AC3"/>
  <c r="AE3"/>
  <c r="AG3"/>
  <c r="AC9"/>
  <c r="AE9"/>
  <c r="AC10"/>
  <c r="AE10"/>
  <c r="JU7" i="53"/>
  <c r="AK8" i="69"/>
  <c r="JU8" i="53"/>
  <c r="AK9" i="69"/>
  <c r="AI8"/>
  <c r="AI9"/>
  <c r="JJ7" i="53"/>
  <c r="AJ8" i="69"/>
  <c r="JJ8" i="53"/>
  <c r="AJ9" i="69"/>
  <c r="KH31" i="55"/>
  <c r="OM31"/>
  <c r="RY31" s="1"/>
  <c r="KC4" i="58"/>
  <c r="KC9"/>
  <c r="KC4" i="57"/>
  <c r="KC6"/>
  <c r="KC9"/>
  <c r="KC5"/>
  <c r="KC21"/>
  <c r="KC18"/>
  <c r="KC8"/>
  <c r="KC16"/>
  <c r="KC20"/>
  <c r="KC12"/>
  <c r="KC39"/>
  <c r="KC24"/>
  <c r="KC40"/>
  <c r="KC59"/>
  <c r="KC58"/>
  <c r="KC43"/>
  <c r="KC10"/>
  <c r="KC17"/>
  <c r="KC22"/>
  <c r="KC13"/>
  <c r="KC25"/>
  <c r="KC27"/>
  <c r="KC7"/>
  <c r="KC56"/>
  <c r="KC14"/>
  <c r="KC54"/>
  <c r="KC26"/>
  <c r="KC4" i="56"/>
  <c r="KC6"/>
  <c r="KC55"/>
  <c r="KC33"/>
  <c r="KC32"/>
  <c r="KC30"/>
  <c r="KC28"/>
  <c r="KC26"/>
  <c r="KC41"/>
  <c r="KC23"/>
  <c r="KC22"/>
  <c r="KC20"/>
  <c r="KC18"/>
  <c r="KC16"/>
  <c r="KC42"/>
  <c r="KC43"/>
  <c r="KC13"/>
  <c r="KC11"/>
  <c r="KC9"/>
  <c r="KC7"/>
  <c r="KG31" i="55"/>
  <c r="KC59" i="58"/>
  <c r="KC3"/>
  <c r="KC18"/>
  <c r="KC5"/>
  <c r="KC38"/>
  <c r="KC60"/>
  <c r="KC13"/>
  <c r="KC37"/>
  <c r="KC58"/>
  <c r="KC10"/>
  <c r="KC17"/>
  <c r="KC23"/>
  <c r="KC24"/>
  <c r="KC2"/>
  <c r="KC11"/>
  <c r="KC22"/>
  <c r="KC8"/>
  <c r="KC15"/>
  <c r="KC21"/>
  <c r="KC20"/>
  <c r="KC61"/>
  <c r="KC7"/>
  <c r="KC16"/>
  <c r="KC6"/>
  <c r="KC12"/>
  <c r="KC19"/>
  <c r="KC14"/>
  <c r="IY2" i="57"/>
  <c r="KC2"/>
  <c r="KC34" i="56"/>
  <c r="KC44"/>
  <c r="KC31"/>
  <c r="KC29"/>
  <c r="KC27"/>
  <c r="KC25"/>
  <c r="KC24"/>
  <c r="KC40"/>
  <c r="KC21"/>
  <c r="KC19"/>
  <c r="KC17"/>
  <c r="KC15"/>
  <c r="KC39"/>
  <c r="KC14"/>
  <c r="KC12"/>
  <c r="KC10"/>
  <c r="KC8"/>
  <c r="KC2"/>
  <c r="KC3"/>
  <c r="IY5"/>
  <c r="KC5"/>
  <c r="IY4" i="54"/>
  <c r="JY11" i="58"/>
  <c r="KA11" s="1"/>
  <c r="JY24"/>
  <c r="KA24" s="1"/>
  <c r="GV55" i="56"/>
  <c r="JY55"/>
  <c r="KA55" s="1"/>
  <c r="JY2"/>
  <c r="KA2" s="1"/>
  <c r="JY3"/>
  <c r="KA3" s="1"/>
  <c r="GV33"/>
  <c r="JY33"/>
  <c r="KA33" s="1"/>
  <c r="GV32"/>
  <c r="JY32"/>
  <c r="KA32" s="1"/>
  <c r="GV30"/>
  <c r="JY30"/>
  <c r="KA30" s="1"/>
  <c r="GV28"/>
  <c r="JY28"/>
  <c r="KA28" s="1"/>
  <c r="GV26"/>
  <c r="JY26"/>
  <c r="KA26" s="1"/>
  <c r="GV41"/>
  <c r="JY41"/>
  <c r="KA41" s="1"/>
  <c r="GV23"/>
  <c r="JY23"/>
  <c r="KA23" s="1"/>
  <c r="GV22"/>
  <c r="JY22"/>
  <c r="KA22" s="1"/>
  <c r="GV20"/>
  <c r="JY20"/>
  <c r="KA20" s="1"/>
  <c r="GV18"/>
  <c r="JY18"/>
  <c r="KA18" s="1"/>
  <c r="GV16"/>
  <c r="JY16"/>
  <c r="KA16" s="1"/>
  <c r="GV42"/>
  <c r="JY42"/>
  <c r="KA42" s="1"/>
  <c r="GV43"/>
  <c r="JY43"/>
  <c r="KA43" s="1"/>
  <c r="GV13"/>
  <c r="JY13"/>
  <c r="KA13" s="1"/>
  <c r="GV11"/>
  <c r="JY11"/>
  <c r="KA11" s="1"/>
  <c r="GV9"/>
  <c r="JY9"/>
  <c r="KA9" s="1"/>
  <c r="GV7"/>
  <c r="JY7"/>
  <c r="KA7" s="1"/>
  <c r="JY4"/>
  <c r="KA4" s="1"/>
  <c r="JY5"/>
  <c r="KA5" s="1"/>
  <c r="JY6"/>
  <c r="KA6" s="1"/>
  <c r="GV34"/>
  <c r="JY34"/>
  <c r="KA34" s="1"/>
  <c r="GV44"/>
  <c r="JY44"/>
  <c r="KA44" s="1"/>
  <c r="GV31"/>
  <c r="JY31"/>
  <c r="KA31" s="1"/>
  <c r="GV29"/>
  <c r="JY29"/>
  <c r="KA29" s="1"/>
  <c r="GV27"/>
  <c r="JY27"/>
  <c r="KA27" s="1"/>
  <c r="GV25"/>
  <c r="JY25"/>
  <c r="KA25" s="1"/>
  <c r="GV24"/>
  <c r="JY24"/>
  <c r="KA24" s="1"/>
  <c r="GV40"/>
  <c r="JY40"/>
  <c r="KA40" s="1"/>
  <c r="GV21"/>
  <c r="JY21"/>
  <c r="KA21" s="1"/>
  <c r="GV19"/>
  <c r="JY19"/>
  <c r="KA19" s="1"/>
  <c r="GV17"/>
  <c r="JY17"/>
  <c r="KA17" s="1"/>
  <c r="GV15"/>
  <c r="JY15"/>
  <c r="KA15" s="1"/>
  <c r="GV39"/>
  <c r="JY39"/>
  <c r="KA39" s="1"/>
  <c r="GV14"/>
  <c r="JY14"/>
  <c r="KA14" s="1"/>
  <c r="GV12"/>
  <c r="JY12"/>
  <c r="KA12" s="1"/>
  <c r="GV10"/>
  <c r="JY10"/>
  <c r="KA10" s="1"/>
  <c r="GV8"/>
  <c r="JY8"/>
  <c r="KA8" s="1"/>
  <c r="JZ31" i="55"/>
  <c r="KA31"/>
  <c r="JY6" i="54"/>
  <c r="KA6" s="1"/>
  <c r="JZ22" i="53"/>
  <c r="JZ14"/>
  <c r="JZ28"/>
  <c r="JZ30"/>
  <c r="JZ33"/>
  <c r="JZ32"/>
  <c r="JZ34"/>
  <c r="JZ39"/>
  <c r="JZ13"/>
  <c r="JZ17"/>
  <c r="JZ21"/>
  <c r="JZ24"/>
  <c r="JZ12"/>
  <c r="JZ16"/>
  <c r="JZ20"/>
  <c r="JZ27"/>
  <c r="JZ26"/>
  <c r="JZ11"/>
  <c r="JZ19"/>
  <c r="JZ10"/>
  <c r="JZ18"/>
  <c r="JZ23"/>
  <c r="JZ6"/>
  <c r="JZ35"/>
  <c r="JZ55"/>
  <c r="JZ31"/>
  <c r="JZ29"/>
  <c r="JZ36"/>
  <c r="JZ40"/>
  <c r="JZ37"/>
  <c r="JY4" i="58"/>
  <c r="KA4" s="1"/>
  <c r="JY59"/>
  <c r="KA59" s="1"/>
  <c r="JY57"/>
  <c r="JZ57" s="1"/>
  <c r="JY20"/>
  <c r="KA20" s="1"/>
  <c r="JY14"/>
  <c r="KA14" s="1"/>
  <c r="JY18"/>
  <c r="KA18" s="1"/>
  <c r="IY3" i="54"/>
  <c r="JY2" i="58"/>
  <c r="JY12"/>
  <c r="KA12" s="1"/>
  <c r="JY17"/>
  <c r="KA17" s="1"/>
  <c r="JY5"/>
  <c r="KA5" s="1"/>
  <c r="JY19"/>
  <c r="KA19" s="1"/>
  <c r="JY58"/>
  <c r="KA58" s="1"/>
  <c r="JY60"/>
  <c r="KA60" s="1"/>
  <c r="JY10"/>
  <c r="KA10" s="1"/>
  <c r="JY23"/>
  <c r="KA23" s="1"/>
  <c r="JY3"/>
  <c r="KA3" s="1"/>
  <c r="JY6"/>
  <c r="KA6" s="1"/>
  <c r="JY15"/>
  <c r="KA15" s="1"/>
  <c r="JY21"/>
  <c r="KA21" s="1"/>
  <c r="JY7"/>
  <c r="KA7" s="1"/>
  <c r="JY9"/>
  <c r="KA9" s="1"/>
  <c r="JY37"/>
  <c r="KA37" s="1"/>
  <c r="JY16"/>
  <c r="KA16" s="1"/>
  <c r="JY38"/>
  <c r="KA38" s="1"/>
  <c r="JY22"/>
  <c r="KA22" s="1"/>
  <c r="JY36"/>
  <c r="JZ36" s="1"/>
  <c r="JY8"/>
  <c r="KA8" s="1"/>
  <c r="JY13"/>
  <c r="KA13" s="1"/>
  <c r="JY61"/>
  <c r="KA61" s="1"/>
  <c r="JY15" i="57"/>
  <c r="JY58"/>
  <c r="JY18"/>
  <c r="JY43"/>
  <c r="JY21"/>
  <c r="JY59"/>
  <c r="JY5"/>
  <c r="JY12"/>
  <c r="JY39"/>
  <c r="JY22"/>
  <c r="JY26"/>
  <c r="JY14"/>
  <c r="JY8"/>
  <c r="JY53"/>
  <c r="JZ53" s="1"/>
  <c r="JY2"/>
  <c r="JY3"/>
  <c r="JY6"/>
  <c r="JY4"/>
  <c r="JY13"/>
  <c r="JY40"/>
  <c r="JY19"/>
  <c r="JY16"/>
  <c r="JY56"/>
  <c r="JY23"/>
  <c r="JY9"/>
  <c r="JY20"/>
  <c r="JY24"/>
  <c r="JY27"/>
  <c r="JY17"/>
  <c r="JY10"/>
  <c r="JY25"/>
  <c r="JY54"/>
  <c r="GV25" i="55"/>
  <c r="GV19"/>
  <c r="GV54"/>
  <c r="JY54"/>
  <c r="GV55"/>
  <c r="JY55"/>
  <c r="GV30"/>
  <c r="GV38"/>
  <c r="JY38"/>
  <c r="GV29"/>
  <c r="JY29"/>
  <c r="GV26"/>
  <c r="JY26"/>
  <c r="JY37"/>
  <c r="JZ37" s="1"/>
  <c r="JY5"/>
  <c r="GV23"/>
  <c r="JY17"/>
  <c r="GV14"/>
  <c r="JY12"/>
  <c r="GV9"/>
  <c r="GV28"/>
  <c r="JY28"/>
  <c r="GV22"/>
  <c r="JY22"/>
  <c r="GV18"/>
  <c r="JY18"/>
  <c r="GV15"/>
  <c r="JY15"/>
  <c r="GV11"/>
  <c r="JY11"/>
  <c r="GV8"/>
  <c r="JY8"/>
  <c r="IY8" i="53"/>
  <c r="IM7"/>
  <c r="IB9"/>
  <c r="HG2"/>
  <c r="IC2"/>
  <c r="HG8"/>
  <c r="IB8"/>
  <c r="GU9"/>
  <c r="GU8"/>
  <c r="GV2"/>
  <c r="HR9"/>
  <c r="GK2" i="58"/>
  <c r="GK59"/>
  <c r="GK3"/>
  <c r="GK5"/>
  <c r="GK4"/>
  <c r="GK3" i="57"/>
  <c r="GK5"/>
  <c r="GK2"/>
  <c r="GK6"/>
  <c r="GK4"/>
  <c r="GK2" i="56"/>
  <c r="GK6"/>
  <c r="GK3"/>
  <c r="GK5"/>
  <c r="GK4"/>
  <c r="GK2" i="55"/>
  <c r="GK5"/>
  <c r="GK3"/>
  <c r="GK37"/>
  <c r="GK3" i="54"/>
  <c r="GK2"/>
  <c r="GK6"/>
  <c r="GV7" i="53"/>
  <c r="HG9"/>
  <c r="HG7"/>
  <c r="HR8"/>
  <c r="HQ2"/>
  <c r="HR7"/>
  <c r="IC7"/>
  <c r="IN2"/>
  <c r="IN9"/>
  <c r="IX2"/>
  <c r="IY9"/>
  <c r="IY7"/>
  <c r="GK7"/>
  <c r="GK8"/>
  <c r="GK9"/>
  <c r="GK2"/>
  <c r="AC179" i="69" l="1"/>
  <c r="IC2" i="58"/>
  <c r="AI181" i="69"/>
  <c r="HG5" i="58"/>
  <c r="AK179" i="69"/>
  <c r="IC3" i="58"/>
  <c r="AJ180" i="69"/>
  <c r="HR4" i="58"/>
  <c r="JY11" i="57"/>
  <c r="KC15"/>
  <c r="KC11"/>
  <c r="HR15"/>
  <c r="AF162" i="69"/>
  <c r="JU2" i="57"/>
  <c r="JU6"/>
  <c r="JJ3"/>
  <c r="HR10"/>
  <c r="HR17"/>
  <c r="HR26"/>
  <c r="IN4"/>
  <c r="IY3"/>
  <c r="AE145" i="69"/>
  <c r="JY7" i="57"/>
  <c r="KC23"/>
  <c r="KC3"/>
  <c r="AF148" i="69"/>
  <c r="GV6" i="55"/>
  <c r="GV13"/>
  <c r="GV20"/>
  <c r="GK4"/>
  <c r="JY6"/>
  <c r="KA6" s="1"/>
  <c r="JY10"/>
  <c r="JY13"/>
  <c r="JY16"/>
  <c r="JY20"/>
  <c r="KA20" s="1"/>
  <c r="JY24"/>
  <c r="JY9"/>
  <c r="JY14"/>
  <c r="JY23"/>
  <c r="KA23" s="1"/>
  <c r="JY3"/>
  <c r="GV27"/>
  <c r="GV7"/>
  <c r="GV21"/>
  <c r="JY4"/>
  <c r="KC5"/>
  <c r="AK81" i="69"/>
  <c r="IC4" i="55"/>
  <c r="AC81" i="69"/>
  <c r="JJ3" i="55"/>
  <c r="AF80" i="69"/>
  <c r="AG79"/>
  <c r="HR10" i="55"/>
  <c r="AF97" i="69"/>
  <c r="AF86"/>
  <c r="HR14" i="55"/>
  <c r="AF96" i="69"/>
  <c r="HR23" i="55"/>
  <c r="AF105" i="69"/>
  <c r="KC7" i="55"/>
  <c r="AD89" i="69"/>
  <c r="KC17" i="55"/>
  <c r="AD98" i="69"/>
  <c r="KC25" i="55"/>
  <c r="AD107" i="69"/>
  <c r="HR13" i="55"/>
  <c r="AF101" i="69"/>
  <c r="JJ5" i="55"/>
  <c r="JU3"/>
  <c r="AJ79" i="69"/>
  <c r="HR16" i="55"/>
  <c r="KC13"/>
  <c r="AD101" i="69"/>
  <c r="GV10" i="55"/>
  <c r="GV16"/>
  <c r="GV24"/>
  <c r="JY2"/>
  <c r="KA2" s="1"/>
  <c r="GV12"/>
  <c r="GV17"/>
  <c r="JY27"/>
  <c r="JY7"/>
  <c r="KA7" s="1"/>
  <c r="JY21"/>
  <c r="KC3"/>
  <c r="IY5"/>
  <c r="AE82" i="69"/>
  <c r="IY2" i="55"/>
  <c r="AF104" i="69"/>
  <c r="KC10" i="55"/>
  <c r="AD97" i="69"/>
  <c r="KC9" i="55"/>
  <c r="KC19"/>
  <c r="KC28"/>
  <c r="AF83" i="69"/>
  <c r="AD83"/>
  <c r="KC16" i="55"/>
  <c r="AD104" i="69"/>
  <c r="IN5" i="55"/>
  <c r="AD82" i="69"/>
  <c r="IN4" i="55"/>
  <c r="IY3"/>
  <c r="JY30"/>
  <c r="JY19"/>
  <c r="KA19" s="1"/>
  <c r="KC2"/>
  <c r="KC4"/>
  <c r="JY5" i="54"/>
  <c r="KA5" s="1"/>
  <c r="JZ4" i="53"/>
  <c r="JZ38"/>
  <c r="JZ15"/>
  <c r="JZ25"/>
  <c r="JZ3"/>
  <c r="JZ5"/>
  <c r="JY3" i="54"/>
  <c r="KA3" s="1"/>
  <c r="KC4"/>
  <c r="HG3"/>
  <c r="AF45" i="69"/>
  <c r="GK5" i="54"/>
  <c r="JY2"/>
  <c r="KC5"/>
  <c r="HG6"/>
  <c r="GV4"/>
  <c r="HR6"/>
  <c r="HR4"/>
  <c r="KC3"/>
  <c r="AC48" i="69"/>
  <c r="GK4" i="54"/>
  <c r="JY4"/>
  <c r="KA4" s="1"/>
  <c r="KC2"/>
  <c r="KC6"/>
  <c r="L108" i="69"/>
  <c r="SA31" i="55"/>
  <c r="RZ31"/>
  <c r="GV8" i="53"/>
  <c r="AD9" i="69"/>
  <c r="HR2" i="53"/>
  <c r="AF3" i="69"/>
  <c r="IN7" i="53"/>
  <c r="AH8" i="69"/>
  <c r="AD10"/>
  <c r="AI3"/>
  <c r="AG9"/>
  <c r="IC9" i="53"/>
  <c r="AG10" i="69"/>
  <c r="OO31" i="55"/>
  <c r="ON31"/>
  <c r="JZ54" i="57"/>
  <c r="KA54"/>
  <c r="JZ3"/>
  <c r="KA3"/>
  <c r="JZ58"/>
  <c r="KA58"/>
  <c r="JZ10"/>
  <c r="KA10"/>
  <c r="JZ20"/>
  <c r="KA20"/>
  <c r="JZ16"/>
  <c r="KA16"/>
  <c r="JZ4"/>
  <c r="KA4"/>
  <c r="JZ22"/>
  <c r="KA22"/>
  <c r="JZ59"/>
  <c r="KA59"/>
  <c r="JZ27"/>
  <c r="KA27"/>
  <c r="JZ40"/>
  <c r="KA40"/>
  <c r="JZ25"/>
  <c r="KA25"/>
  <c r="JZ24"/>
  <c r="KA24"/>
  <c r="JZ56"/>
  <c r="KA56"/>
  <c r="JZ13"/>
  <c r="KA13"/>
  <c r="JZ26"/>
  <c r="KA26"/>
  <c r="JZ5"/>
  <c r="KA5"/>
  <c r="JZ18"/>
  <c r="KA18"/>
  <c r="JZ15"/>
  <c r="KA15"/>
  <c r="JZ14"/>
  <c r="KA14"/>
  <c r="JZ43"/>
  <c r="KA43"/>
  <c r="JZ17"/>
  <c r="KA17"/>
  <c r="JZ19"/>
  <c r="KA19"/>
  <c r="JZ6"/>
  <c r="KA6"/>
  <c r="JZ8"/>
  <c r="KA8"/>
  <c r="JZ39"/>
  <c r="KA39"/>
  <c r="JZ21"/>
  <c r="KA21"/>
  <c r="JZ11"/>
  <c r="KA11"/>
  <c r="JZ12"/>
  <c r="KA12"/>
  <c r="JZ7"/>
  <c r="KA7"/>
  <c r="JZ23"/>
  <c r="KA23"/>
  <c r="JZ9"/>
  <c r="KA9"/>
  <c r="JZ2"/>
  <c r="KA2"/>
  <c r="KC9" i="53"/>
  <c r="KC8"/>
  <c r="KC2"/>
  <c r="JZ21" i="58"/>
  <c r="JZ23"/>
  <c r="JZ19"/>
  <c r="JZ59"/>
  <c r="JZ13"/>
  <c r="JZ38"/>
  <c r="JZ7"/>
  <c r="JZ3"/>
  <c r="JZ58"/>
  <c r="JZ12"/>
  <c r="JZ24"/>
  <c r="JZ16"/>
  <c r="JZ18"/>
  <c r="JZ61"/>
  <c r="JZ22"/>
  <c r="JZ9"/>
  <c r="JZ6"/>
  <c r="JZ60"/>
  <c r="JZ17"/>
  <c r="JZ20"/>
  <c r="JZ11"/>
  <c r="JZ8"/>
  <c r="JZ2"/>
  <c r="KA2"/>
  <c r="JZ37"/>
  <c r="JZ15"/>
  <c r="JZ10"/>
  <c r="JZ5"/>
  <c r="JZ14"/>
  <c r="JZ4"/>
  <c r="JZ4" i="56"/>
  <c r="JZ14"/>
  <c r="JZ19"/>
  <c r="JZ25"/>
  <c r="JZ9"/>
  <c r="JZ13"/>
  <c r="JZ18"/>
  <c r="JZ41"/>
  <c r="JZ28"/>
  <c r="JZ32"/>
  <c r="JZ55"/>
  <c r="JZ5"/>
  <c r="JZ2"/>
  <c r="JZ6"/>
  <c r="JZ3"/>
  <c r="JZ10"/>
  <c r="JZ15"/>
  <c r="JZ40"/>
  <c r="JZ29"/>
  <c r="JZ44"/>
  <c r="JZ42"/>
  <c r="JZ22"/>
  <c r="JZ8"/>
  <c r="JZ12"/>
  <c r="JZ39"/>
  <c r="JZ17"/>
  <c r="JZ21"/>
  <c r="JZ24"/>
  <c r="JZ27"/>
  <c r="JZ31"/>
  <c r="JZ34"/>
  <c r="JZ7"/>
  <c r="JZ11"/>
  <c r="JZ43"/>
  <c r="JZ16"/>
  <c r="JZ20"/>
  <c r="JZ23"/>
  <c r="JZ26"/>
  <c r="JZ30"/>
  <c r="JZ33"/>
  <c r="JZ29" i="55"/>
  <c r="KA29"/>
  <c r="JZ55"/>
  <c r="KA55"/>
  <c r="JZ25"/>
  <c r="KA25"/>
  <c r="JZ4"/>
  <c r="KA4"/>
  <c r="JZ13"/>
  <c r="KA13"/>
  <c r="JZ9"/>
  <c r="KA9"/>
  <c r="JZ2"/>
  <c r="JZ27"/>
  <c r="KA27"/>
  <c r="JZ38"/>
  <c r="KA38"/>
  <c r="JZ54"/>
  <c r="KA54"/>
  <c r="JZ21"/>
  <c r="KA21"/>
  <c r="JZ26"/>
  <c r="KA26"/>
  <c r="JZ30"/>
  <c r="KA30"/>
  <c r="JZ19"/>
  <c r="JZ10"/>
  <c r="KA10"/>
  <c r="JZ16"/>
  <c r="KA16"/>
  <c r="JZ24"/>
  <c r="KA24"/>
  <c r="JZ14"/>
  <c r="KA14"/>
  <c r="JZ3"/>
  <c r="KA3"/>
  <c r="JZ8"/>
  <c r="KA8"/>
  <c r="JZ11"/>
  <c r="KA11"/>
  <c r="JZ15"/>
  <c r="KA15"/>
  <c r="JZ18"/>
  <c r="KA18"/>
  <c r="JZ22"/>
  <c r="KA22"/>
  <c r="JZ28"/>
  <c r="KA28"/>
  <c r="JZ12"/>
  <c r="KA12"/>
  <c r="JZ17"/>
  <c r="KA17"/>
  <c r="JZ5"/>
  <c r="KA5"/>
  <c r="JZ6" i="54"/>
  <c r="JZ5"/>
  <c r="JZ4"/>
  <c r="KC7" i="53"/>
  <c r="JY7"/>
  <c r="KA7" s="1"/>
  <c r="JY9"/>
  <c r="KA9" s="1"/>
  <c r="JY8"/>
  <c r="KA8" s="1"/>
  <c r="JY2"/>
  <c r="KA2" s="1"/>
  <c r="IC8"/>
  <c r="GV9"/>
  <c r="IY2"/>
  <c r="JZ7" i="55" l="1"/>
  <c r="JZ23"/>
  <c r="JZ20"/>
  <c r="JZ6"/>
  <c r="KA2" i="54"/>
  <c r="JZ2"/>
  <c r="JZ3"/>
  <c r="JZ2" i="53"/>
  <c r="JZ7"/>
  <c r="JZ9"/>
  <c r="JZ8"/>
  <c r="FU3" i="58" l="1"/>
  <c r="FU4"/>
  <c r="FU5"/>
  <c r="FU59"/>
  <c r="FU6"/>
  <c r="FU7"/>
  <c r="FU60"/>
  <c r="FU57"/>
  <c r="FU8"/>
  <c r="FU9"/>
  <c r="FU10"/>
  <c r="FU11"/>
  <c r="FU12"/>
  <c r="FU37"/>
  <c r="FU13"/>
  <c r="FU14"/>
  <c r="FU15"/>
  <c r="FU16"/>
  <c r="FU17"/>
  <c r="FU18"/>
  <c r="FU19"/>
  <c r="FU38"/>
  <c r="FU61"/>
  <c r="FU20"/>
  <c r="FU52"/>
  <c r="FU21"/>
  <c r="FU22"/>
  <c r="FU23"/>
  <c r="FU24"/>
  <c r="FU58"/>
  <c r="FU51"/>
  <c r="FU53"/>
  <c r="FU36"/>
  <c r="FU56"/>
  <c r="FU54"/>
  <c r="FU55"/>
  <c r="FU2"/>
  <c r="FU3" i="57"/>
  <c r="FU4"/>
  <c r="FU5"/>
  <c r="FU6"/>
  <c r="FU56"/>
  <c r="FU7"/>
  <c r="FU8"/>
  <c r="FU9"/>
  <c r="FU10"/>
  <c r="FU58"/>
  <c r="FU53"/>
  <c r="FU11"/>
  <c r="FU12"/>
  <c r="FU13"/>
  <c r="FU14"/>
  <c r="FU15"/>
  <c r="FU16"/>
  <c r="FU40"/>
  <c r="FU17"/>
  <c r="FU18"/>
  <c r="FU49"/>
  <c r="FU39"/>
  <c r="FU19"/>
  <c r="FU54"/>
  <c r="FU43"/>
  <c r="FU20"/>
  <c r="FU21"/>
  <c r="FU50"/>
  <c r="FU22"/>
  <c r="FU23"/>
  <c r="FU24"/>
  <c r="FU25"/>
  <c r="FU26"/>
  <c r="FU59"/>
  <c r="FU27"/>
  <c r="FU2"/>
  <c r="FU3" i="56"/>
  <c r="FU4"/>
  <c r="FU5"/>
  <c r="FU6"/>
  <c r="FU7"/>
  <c r="FU8"/>
  <c r="FU9"/>
  <c r="FU10"/>
  <c r="FU11"/>
  <c r="FU12"/>
  <c r="FU13"/>
  <c r="FU14"/>
  <c r="FU43"/>
  <c r="FU39"/>
  <c r="FU42"/>
  <c r="FU15"/>
  <c r="FU16"/>
  <c r="FU17"/>
  <c r="FU18"/>
  <c r="FU19"/>
  <c r="FU20"/>
  <c r="FU21"/>
  <c r="FU22"/>
  <c r="FU40"/>
  <c r="FU23"/>
  <c r="FU24"/>
  <c r="FU41"/>
  <c r="FU25"/>
  <c r="FU26"/>
  <c r="FU27"/>
  <c r="FU28"/>
  <c r="FU29"/>
  <c r="FU30"/>
  <c r="FU31"/>
  <c r="FU32"/>
  <c r="FU44"/>
  <c r="FU33"/>
  <c r="FU34"/>
  <c r="FU55"/>
  <c r="FU2"/>
  <c r="FU3" i="55" l="1"/>
  <c r="FU4"/>
  <c r="FU53"/>
  <c r="FU37"/>
  <c r="FU52"/>
  <c r="FU5"/>
  <c r="FU6"/>
  <c r="FU7"/>
  <c r="FU8"/>
  <c r="FU9"/>
  <c r="FU10"/>
  <c r="FU55"/>
  <c r="FU11"/>
  <c r="FU12"/>
  <c r="FU13"/>
  <c r="FU14"/>
  <c r="FU15"/>
  <c r="FU54"/>
  <c r="FU16"/>
  <c r="FU17"/>
  <c r="FU18"/>
  <c r="FU19"/>
  <c r="FU20"/>
  <c r="FU21"/>
  <c r="FU22"/>
  <c r="FU23"/>
  <c r="FU24"/>
  <c r="FU25"/>
  <c r="FU26"/>
  <c r="FU38"/>
  <c r="FU27"/>
  <c r="FU28"/>
  <c r="FU29"/>
  <c r="FU30"/>
  <c r="FU2"/>
  <c r="FU3" i="54"/>
  <c r="FU4"/>
  <c r="FU5"/>
  <c r="FU6"/>
  <c r="FU7"/>
  <c r="FU52"/>
  <c r="FU8"/>
  <c r="FU41"/>
  <c r="FU9"/>
  <c r="FU10"/>
  <c r="FU11"/>
  <c r="FU37"/>
  <c r="FU12"/>
  <c r="FU13"/>
  <c r="FU54"/>
  <c r="FU51"/>
  <c r="FU56"/>
  <c r="FU14"/>
  <c r="FU42"/>
  <c r="FU40"/>
  <c r="FU15"/>
  <c r="FU16"/>
  <c r="FU38"/>
  <c r="FU50"/>
  <c r="FU17"/>
  <c r="FU18"/>
  <c r="FU36"/>
  <c r="FU53"/>
  <c r="FU19"/>
  <c r="FU20"/>
  <c r="FU39"/>
  <c r="FU21"/>
  <c r="FU22"/>
  <c r="FU23"/>
  <c r="FU24"/>
  <c r="FU25"/>
  <c r="FU26"/>
  <c r="FU27"/>
  <c r="FU28"/>
  <c r="FU55"/>
  <c r="FU29"/>
  <c r="FU43"/>
  <c r="FU30"/>
  <c r="FU2"/>
  <c r="FU53" i="53" l="1"/>
  <c r="FU2"/>
  <c r="FU8"/>
  <c r="FU9"/>
  <c r="FU10"/>
  <c r="FU11"/>
  <c r="FU12"/>
  <c r="FU13"/>
  <c r="FU14"/>
  <c r="FU15"/>
  <c r="FU16"/>
  <c r="FU17"/>
  <c r="FU18"/>
  <c r="FU19"/>
  <c r="FU20"/>
  <c r="FU21"/>
  <c r="FU54"/>
  <c r="FU22"/>
  <c r="FU23"/>
  <c r="FU24"/>
  <c r="FU3"/>
  <c r="FU25"/>
  <c r="FU26"/>
  <c r="FU27"/>
  <c r="FU28"/>
  <c r="FU4"/>
  <c r="FU29"/>
  <c r="FU30"/>
  <c r="FU31"/>
  <c r="FU55"/>
  <c r="FU32"/>
  <c r="FU33"/>
  <c r="FU5"/>
  <c r="FU34"/>
  <c r="FU6"/>
  <c r="FU35"/>
  <c r="FU36"/>
  <c r="FU37"/>
  <c r="FU38"/>
  <c r="FU39"/>
  <c r="FU40"/>
  <c r="FU7"/>
  <c r="FQ3" i="58" l="1"/>
  <c r="FQ4"/>
  <c r="FQ5"/>
  <c r="FQ59"/>
  <c r="FQ6"/>
  <c r="FQ7"/>
  <c r="FQ60"/>
  <c r="FQ57"/>
  <c r="FQ8"/>
  <c r="FQ9"/>
  <c r="FQ10"/>
  <c r="FQ11"/>
  <c r="FQ12"/>
  <c r="FQ37"/>
  <c r="FQ13"/>
  <c r="FQ14"/>
  <c r="FQ15"/>
  <c r="FQ16"/>
  <c r="FQ17"/>
  <c r="FQ18"/>
  <c r="FQ19"/>
  <c r="FQ38"/>
  <c r="FQ61"/>
  <c r="FQ20"/>
  <c r="FQ52"/>
  <c r="FQ21"/>
  <c r="FQ22"/>
  <c r="FQ23"/>
  <c r="FQ24"/>
  <c r="FQ58"/>
  <c r="FQ51"/>
  <c r="FQ53"/>
  <c r="FQ36"/>
  <c r="FQ56"/>
  <c r="FQ54"/>
  <c r="FQ55"/>
  <c r="FQ2"/>
  <c r="FQ3" i="57"/>
  <c r="FQ4"/>
  <c r="FQ5"/>
  <c r="FQ6"/>
  <c r="FQ56"/>
  <c r="FQ7"/>
  <c r="FQ8"/>
  <c r="FQ9"/>
  <c r="FQ10"/>
  <c r="FQ58"/>
  <c r="FQ53"/>
  <c r="FQ11"/>
  <c r="FQ12"/>
  <c r="FQ13"/>
  <c r="FQ14"/>
  <c r="FQ15"/>
  <c r="FQ16"/>
  <c r="FQ40"/>
  <c r="FQ17"/>
  <c r="FQ18"/>
  <c r="FQ49"/>
  <c r="FQ39"/>
  <c r="FQ19"/>
  <c r="FQ54"/>
  <c r="FQ43"/>
  <c r="FQ20"/>
  <c r="FQ21"/>
  <c r="FQ50"/>
  <c r="FQ22"/>
  <c r="FQ23"/>
  <c r="FQ24"/>
  <c r="FQ25"/>
  <c r="FQ26"/>
  <c r="FQ59"/>
  <c r="FQ27"/>
  <c r="FQ2"/>
  <c r="FQ3" i="56"/>
  <c r="FQ4"/>
  <c r="FQ5"/>
  <c r="FQ6"/>
  <c r="FQ7"/>
  <c r="FQ8"/>
  <c r="FQ9"/>
  <c r="FQ10"/>
  <c r="FQ11"/>
  <c r="FQ12"/>
  <c r="FQ13"/>
  <c r="FQ14"/>
  <c r="FQ43"/>
  <c r="FQ39"/>
  <c r="FQ42"/>
  <c r="FQ15"/>
  <c r="FQ16"/>
  <c r="FQ17"/>
  <c r="FQ18"/>
  <c r="FQ19"/>
  <c r="FQ20"/>
  <c r="FQ21"/>
  <c r="FQ22"/>
  <c r="FQ40"/>
  <c r="FQ23"/>
  <c r="FQ24"/>
  <c r="FQ41"/>
  <c r="FQ25"/>
  <c r="FQ26"/>
  <c r="FQ27"/>
  <c r="FQ28"/>
  <c r="FQ29"/>
  <c r="FQ30"/>
  <c r="FQ31"/>
  <c r="FQ32"/>
  <c r="FQ44"/>
  <c r="FQ33"/>
  <c r="FQ34"/>
  <c r="FQ55"/>
  <c r="FQ2"/>
  <c r="FQ3" i="55"/>
  <c r="FQ4"/>
  <c r="FQ53"/>
  <c r="FQ37"/>
  <c r="FQ52"/>
  <c r="FQ5"/>
  <c r="FQ6"/>
  <c r="FQ7"/>
  <c r="FQ8"/>
  <c r="FQ9"/>
  <c r="FQ10"/>
  <c r="FQ55"/>
  <c r="FQ11"/>
  <c r="FQ12"/>
  <c r="FQ13"/>
  <c r="FQ14"/>
  <c r="FQ15"/>
  <c r="FQ54"/>
  <c r="FQ16"/>
  <c r="FQ17"/>
  <c r="FQ18"/>
  <c r="FQ19"/>
  <c r="FQ20"/>
  <c r="FQ21"/>
  <c r="FQ22"/>
  <c r="FQ23"/>
  <c r="FQ24"/>
  <c r="FQ25"/>
  <c r="FQ26"/>
  <c r="FQ38"/>
  <c r="FQ27"/>
  <c r="FQ28"/>
  <c r="FQ29"/>
  <c r="FQ30"/>
  <c r="FQ2"/>
  <c r="FQ3" i="54"/>
  <c r="FQ4"/>
  <c r="FQ5"/>
  <c r="FQ6"/>
  <c r="FQ7"/>
  <c r="FQ52"/>
  <c r="FQ8"/>
  <c r="FQ41"/>
  <c r="FQ9"/>
  <c r="FQ10"/>
  <c r="FQ11"/>
  <c r="FQ37"/>
  <c r="FQ12"/>
  <c r="FQ13"/>
  <c r="FQ54"/>
  <c r="FQ51"/>
  <c r="FQ56"/>
  <c r="FQ14"/>
  <c r="FQ42"/>
  <c r="FQ40"/>
  <c r="FQ15"/>
  <c r="FQ16"/>
  <c r="FQ38"/>
  <c r="FQ50"/>
  <c r="FQ17"/>
  <c r="FQ18"/>
  <c r="FQ36"/>
  <c r="FQ53"/>
  <c r="FQ19"/>
  <c r="FQ20"/>
  <c r="FQ39"/>
  <c r="FQ21"/>
  <c r="FQ22"/>
  <c r="FQ23"/>
  <c r="FQ24"/>
  <c r="FQ25"/>
  <c r="FQ26"/>
  <c r="FQ27"/>
  <c r="FQ28"/>
  <c r="FQ55"/>
  <c r="FQ29"/>
  <c r="FQ43"/>
  <c r="FQ30"/>
  <c r="FQ2"/>
  <c r="FQ53" i="53"/>
  <c r="FQ2"/>
  <c r="FQ8"/>
  <c r="FQ9"/>
  <c r="FQ10"/>
  <c r="FQ11"/>
  <c r="FQ12"/>
  <c r="FQ13"/>
  <c r="FQ14"/>
  <c r="FQ15"/>
  <c r="FQ16"/>
  <c r="FQ17"/>
  <c r="FQ18"/>
  <c r="FQ19"/>
  <c r="FQ20"/>
  <c r="FQ21"/>
  <c r="FQ54"/>
  <c r="FQ22"/>
  <c r="FQ23"/>
  <c r="FQ24"/>
  <c r="FQ3"/>
  <c r="FQ25"/>
  <c r="FQ26"/>
  <c r="FQ27"/>
  <c r="FQ28"/>
  <c r="FQ4"/>
  <c r="FQ29"/>
  <c r="FQ30"/>
  <c r="FQ31"/>
  <c r="FQ55"/>
  <c r="FQ32"/>
  <c r="FQ33"/>
  <c r="FQ5"/>
  <c r="FQ34"/>
  <c r="FQ6"/>
  <c r="FQ35"/>
  <c r="FQ36"/>
  <c r="FQ37"/>
  <c r="FQ38"/>
  <c r="FQ39"/>
  <c r="FQ40"/>
  <c r="FQ7"/>
  <c r="EC2" i="55"/>
  <c r="ED2" s="1"/>
  <c r="DQ2" i="56"/>
  <c r="EX60" i="58" l="1"/>
  <c r="EY60"/>
  <c r="FA60" s="1"/>
  <c r="FB60" s="1"/>
  <c r="EX57"/>
  <c r="EY57"/>
  <c r="FA57" s="1"/>
  <c r="FB57" s="1"/>
  <c r="EX8"/>
  <c r="EY8"/>
  <c r="EX9"/>
  <c r="EY9"/>
  <c r="EX10"/>
  <c r="EY10"/>
  <c r="EX11"/>
  <c r="EY11"/>
  <c r="EX12"/>
  <c r="EY12"/>
  <c r="EX49"/>
  <c r="EY49"/>
  <c r="FA49" s="1"/>
  <c r="FB49" s="1"/>
  <c r="FC49" s="1"/>
  <c r="EX37"/>
  <c r="EY37"/>
  <c r="FA37" s="1"/>
  <c r="FB37" s="1"/>
  <c r="EX13"/>
  <c r="EY13"/>
  <c r="EX14"/>
  <c r="EY14"/>
  <c r="EX15"/>
  <c r="EY15"/>
  <c r="EX16"/>
  <c r="EY16"/>
  <c r="EX17"/>
  <c r="EY17"/>
  <c r="EX18"/>
  <c r="EY18"/>
  <c r="EX19"/>
  <c r="EY19"/>
  <c r="EX38"/>
  <c r="EY38"/>
  <c r="FA38" s="1"/>
  <c r="FB38" s="1"/>
  <c r="EX61"/>
  <c r="EY61"/>
  <c r="FA61" s="1"/>
  <c r="FB61" s="1"/>
  <c r="EX50"/>
  <c r="EY50"/>
  <c r="FA50" s="1"/>
  <c r="FB50" s="1"/>
  <c r="FC50" s="1"/>
  <c r="EX20"/>
  <c r="EY20"/>
  <c r="EX52"/>
  <c r="EY52"/>
  <c r="FA52" s="1"/>
  <c r="FB52" s="1"/>
  <c r="EX21"/>
  <c r="EY21"/>
  <c r="EX22"/>
  <c r="EY22"/>
  <c r="EX23"/>
  <c r="EY23"/>
  <c r="EX24"/>
  <c r="EY24"/>
  <c r="EX58"/>
  <c r="EY58"/>
  <c r="FA58" s="1"/>
  <c r="FB58" s="1"/>
  <c r="EX51"/>
  <c r="EY51"/>
  <c r="FA51" s="1"/>
  <c r="FB51" s="1"/>
  <c r="EX53"/>
  <c r="EY53"/>
  <c r="FA53" s="1"/>
  <c r="FB53" s="1"/>
  <c r="EX36"/>
  <c r="EY36"/>
  <c r="FA36" s="1"/>
  <c r="FB36" s="1"/>
  <c r="EX56"/>
  <c r="EY56"/>
  <c r="FA56" s="1"/>
  <c r="FB56" s="1"/>
  <c r="EX54"/>
  <c r="EY54"/>
  <c r="FA54" s="1"/>
  <c r="FB54" s="1"/>
  <c r="EX55"/>
  <c r="EY55"/>
  <c r="FA55" s="1"/>
  <c r="FB55" s="1"/>
  <c r="EX8" i="57"/>
  <c r="EY8"/>
  <c r="EX9"/>
  <c r="EY9"/>
  <c r="EX10"/>
  <c r="EY10"/>
  <c r="EX58"/>
  <c r="EY58"/>
  <c r="FA58" s="1"/>
  <c r="FB58" s="1"/>
  <c r="EX53"/>
  <c r="EY53"/>
  <c r="FA53" s="1"/>
  <c r="FB53" s="1"/>
  <c r="EX11"/>
  <c r="EY11"/>
  <c r="EX12"/>
  <c r="EY12"/>
  <c r="EX13"/>
  <c r="EY13"/>
  <c r="EX14"/>
  <c r="EY14"/>
  <c r="EX15"/>
  <c r="EY15"/>
  <c r="EX16"/>
  <c r="EY16"/>
  <c r="EX40"/>
  <c r="EY40"/>
  <c r="FA40" s="1"/>
  <c r="FB40" s="1"/>
  <c r="EX17"/>
  <c r="EY17"/>
  <c r="EX18"/>
  <c r="EY18"/>
  <c r="EX49"/>
  <c r="EY49"/>
  <c r="FA49" s="1"/>
  <c r="FB49" s="1"/>
  <c r="EX39"/>
  <c r="EY39"/>
  <c r="FA39" s="1"/>
  <c r="FB39" s="1"/>
  <c r="EX19"/>
  <c r="EY19"/>
  <c r="EX54"/>
  <c r="EY54"/>
  <c r="FA54" s="1"/>
  <c r="FB54" s="1"/>
  <c r="EX43"/>
  <c r="EY43"/>
  <c r="FA43" s="1"/>
  <c r="FB43" s="1"/>
  <c r="EX20"/>
  <c r="EY20"/>
  <c r="EX21"/>
  <c r="EY21"/>
  <c r="EX50"/>
  <c r="EY50"/>
  <c r="FA50" s="1"/>
  <c r="FB50" s="1"/>
  <c r="EX22"/>
  <c r="EY22"/>
  <c r="EX23"/>
  <c r="EY23"/>
  <c r="EX24"/>
  <c r="EY24"/>
  <c r="EX25"/>
  <c r="EY25"/>
  <c r="EX26"/>
  <c r="EY26"/>
  <c r="EX59"/>
  <c r="EY59"/>
  <c r="FA59" s="1"/>
  <c r="FB59" s="1"/>
  <c r="EX27"/>
  <c r="EY27"/>
  <c r="EX8" i="54"/>
  <c r="EY8"/>
  <c r="EX41"/>
  <c r="EY41"/>
  <c r="FA41" s="1"/>
  <c r="FB41" s="1"/>
  <c r="EX9"/>
  <c r="EY9"/>
  <c r="EX10"/>
  <c r="EY10"/>
  <c r="EX11"/>
  <c r="EY11"/>
  <c r="EX37"/>
  <c r="EY37"/>
  <c r="FA37" s="1"/>
  <c r="FB37" s="1"/>
  <c r="EX12"/>
  <c r="EY12"/>
  <c r="EX13"/>
  <c r="EY13"/>
  <c r="EX54"/>
  <c r="EY54"/>
  <c r="FA54" s="1"/>
  <c r="FB54" s="1"/>
  <c r="EX51"/>
  <c r="EY51"/>
  <c r="FA51" s="1"/>
  <c r="FB51" s="1"/>
  <c r="EX56"/>
  <c r="EY56"/>
  <c r="FA56" s="1"/>
  <c r="FB56" s="1"/>
  <c r="EX14"/>
  <c r="EY14"/>
  <c r="EX42"/>
  <c r="EY42"/>
  <c r="FA42" s="1"/>
  <c r="FB42" s="1"/>
  <c r="EX40"/>
  <c r="EY40"/>
  <c r="FA40" s="1"/>
  <c r="FB40" s="1"/>
  <c r="EX15"/>
  <c r="EY15"/>
  <c r="EX16"/>
  <c r="EY16"/>
  <c r="EX38"/>
  <c r="EY38"/>
  <c r="FA38" s="1"/>
  <c r="FB38" s="1"/>
  <c r="EX50"/>
  <c r="EY50"/>
  <c r="FA50" s="1"/>
  <c r="FB50" s="1"/>
  <c r="EX17"/>
  <c r="EY17"/>
  <c r="EX18"/>
  <c r="EY18"/>
  <c r="EX36"/>
  <c r="EY36"/>
  <c r="FA36" s="1"/>
  <c r="FB36" s="1"/>
  <c r="EX53"/>
  <c r="EY53"/>
  <c r="FA53" s="1"/>
  <c r="FB53" s="1"/>
  <c r="EX19"/>
  <c r="EY19"/>
  <c r="EX20"/>
  <c r="EY20"/>
  <c r="EX39"/>
  <c r="EY39"/>
  <c r="FA39" s="1"/>
  <c r="FB39" s="1"/>
  <c r="EX49"/>
  <c r="EY49"/>
  <c r="FA49" s="1"/>
  <c r="FB49" s="1"/>
  <c r="FC49" s="1"/>
  <c r="EX21"/>
  <c r="EY21"/>
  <c r="EX22"/>
  <c r="EY22"/>
  <c r="EX23"/>
  <c r="EY23"/>
  <c r="EX24"/>
  <c r="EY24"/>
  <c r="EX25"/>
  <c r="EY25"/>
  <c r="EX26"/>
  <c r="EY26"/>
  <c r="EX27"/>
  <c r="EY27"/>
  <c r="EX28"/>
  <c r="EY28"/>
  <c r="EX55"/>
  <c r="EY55"/>
  <c r="FA55" s="1"/>
  <c r="FB55" s="1"/>
  <c r="EX29"/>
  <c r="EY29"/>
  <c r="EX43"/>
  <c r="EY43"/>
  <c r="FA43" s="1"/>
  <c r="FB43" s="1"/>
  <c r="EX30"/>
  <c r="EY30"/>
  <c r="EX12" i="53"/>
  <c r="EY12"/>
  <c r="EX13"/>
  <c r="EY13"/>
  <c r="EX14"/>
  <c r="EY14"/>
  <c r="EX15"/>
  <c r="EY15"/>
  <c r="EX16"/>
  <c r="EY16"/>
  <c r="EX51"/>
  <c r="EY51"/>
  <c r="FA51" s="1"/>
  <c r="FB51" s="1"/>
  <c r="FC51" s="1"/>
  <c r="EX17"/>
  <c r="EY17"/>
  <c r="EX18"/>
  <c r="EY18"/>
  <c r="EX19"/>
  <c r="EY19"/>
  <c r="EX20"/>
  <c r="EY20"/>
  <c r="EX21"/>
  <c r="EY21"/>
  <c r="EX54"/>
  <c r="EY54"/>
  <c r="FA54" s="1"/>
  <c r="FB54" s="1"/>
  <c r="EX22"/>
  <c r="EY22"/>
  <c r="EX52"/>
  <c r="EY52"/>
  <c r="FA52" s="1"/>
  <c r="FB52" s="1"/>
  <c r="FC52" s="1"/>
  <c r="EX23"/>
  <c r="EY23"/>
  <c r="EX24"/>
  <c r="EY24"/>
  <c r="EX3"/>
  <c r="EY3"/>
  <c r="EX25"/>
  <c r="EY25"/>
  <c r="EX26"/>
  <c r="EY26"/>
  <c r="EX27"/>
  <c r="EY27"/>
  <c r="EX28"/>
  <c r="EY28"/>
  <c r="EX4"/>
  <c r="EY4"/>
  <c r="EX29"/>
  <c r="EY29"/>
  <c r="EX30"/>
  <c r="EY30"/>
  <c r="EX31"/>
  <c r="EY31"/>
  <c r="EX55"/>
  <c r="EY55"/>
  <c r="FA55" s="1"/>
  <c r="FB55" s="1"/>
  <c r="EX32"/>
  <c r="EY32"/>
  <c r="EX33"/>
  <c r="EY33"/>
  <c r="EX5"/>
  <c r="EY5"/>
  <c r="EX34"/>
  <c r="EY34"/>
  <c r="EX6"/>
  <c r="EY6"/>
  <c r="EX35"/>
  <c r="EY35"/>
  <c r="EX36"/>
  <c r="EY36"/>
  <c r="EX37"/>
  <c r="EY37"/>
  <c r="EX38"/>
  <c r="EY38"/>
  <c r="EX39"/>
  <c r="EY39"/>
  <c r="EX40"/>
  <c r="EY40"/>
  <c r="DQ51" i="55"/>
  <c r="DR51"/>
  <c r="DT51" s="1"/>
  <c r="DU51" s="1"/>
  <c r="DV51" s="1"/>
  <c r="DQ52"/>
  <c r="DR52"/>
  <c r="DT52" s="1"/>
  <c r="DU52" s="1"/>
  <c r="DQ5"/>
  <c r="DR5"/>
  <c r="DQ6"/>
  <c r="DR6"/>
  <c r="DQ7"/>
  <c r="DR7"/>
  <c r="DQ8"/>
  <c r="DR8"/>
  <c r="DQ9"/>
  <c r="DR9"/>
  <c r="DQ10"/>
  <c r="DR10"/>
  <c r="DQ49"/>
  <c r="DR49"/>
  <c r="DT49" s="1"/>
  <c r="DU49" s="1"/>
  <c r="DV49" s="1"/>
  <c r="DQ55"/>
  <c r="DR55"/>
  <c r="DT55" s="1"/>
  <c r="DU55" s="1"/>
  <c r="DQ11"/>
  <c r="DR11"/>
  <c r="DQ12"/>
  <c r="DR12"/>
  <c r="DQ13"/>
  <c r="DR13"/>
  <c r="DQ14"/>
  <c r="DR14"/>
  <c r="DQ15"/>
  <c r="DR15"/>
  <c r="DQ54"/>
  <c r="DR54"/>
  <c r="DT54" s="1"/>
  <c r="DU54" s="1"/>
  <c r="DQ16"/>
  <c r="DR16"/>
  <c r="DQ17"/>
  <c r="DR17"/>
  <c r="DQ18"/>
  <c r="DR18"/>
  <c r="DQ19"/>
  <c r="DR19"/>
  <c r="DQ20"/>
  <c r="DR20"/>
  <c r="DQ21"/>
  <c r="DR21"/>
  <c r="DQ22"/>
  <c r="DR22"/>
  <c r="DQ23"/>
  <c r="DR23"/>
  <c r="DQ24"/>
  <c r="DR24"/>
  <c r="DQ25"/>
  <c r="DR25"/>
  <c r="DQ26"/>
  <c r="DR26"/>
  <c r="DQ38"/>
  <c r="DR38"/>
  <c r="DT38" s="1"/>
  <c r="DU38" s="1"/>
  <c r="DQ27"/>
  <c r="DR27"/>
  <c r="DQ28"/>
  <c r="DR28"/>
  <c r="DQ29"/>
  <c r="DR29"/>
  <c r="DQ30"/>
  <c r="DR30"/>
  <c r="EB8" i="57"/>
  <c r="EC8"/>
  <c r="EB9"/>
  <c r="EC9"/>
  <c r="EB10"/>
  <c r="EC10"/>
  <c r="EB58"/>
  <c r="EC58"/>
  <c r="EE58" s="1"/>
  <c r="EF58" s="1"/>
  <c r="EB53"/>
  <c r="EC53"/>
  <c r="EE53" s="1"/>
  <c r="EF53" s="1"/>
  <c r="EB11"/>
  <c r="EC11"/>
  <c r="EB12"/>
  <c r="EC12"/>
  <c r="EB13"/>
  <c r="EC13"/>
  <c r="EB14"/>
  <c r="EC14"/>
  <c r="EB15"/>
  <c r="EC15"/>
  <c r="EB16"/>
  <c r="EC16"/>
  <c r="EB40"/>
  <c r="EC40"/>
  <c r="EE40" s="1"/>
  <c r="EF40" s="1"/>
  <c r="EB17"/>
  <c r="EC17"/>
  <c r="EB18"/>
  <c r="EC18"/>
  <c r="EB49"/>
  <c r="EC49"/>
  <c r="EE49" s="1"/>
  <c r="EF49" s="1"/>
  <c r="EB39"/>
  <c r="EC39"/>
  <c r="EE39" s="1"/>
  <c r="EF39" s="1"/>
  <c r="EB19"/>
  <c r="EC19"/>
  <c r="EB54"/>
  <c r="EC54"/>
  <c r="EE54" s="1"/>
  <c r="EF54" s="1"/>
  <c r="EB43"/>
  <c r="EC43"/>
  <c r="EE43" s="1"/>
  <c r="EF43" s="1"/>
  <c r="EB20"/>
  <c r="EC20"/>
  <c r="EB21"/>
  <c r="EC21"/>
  <c r="EB50"/>
  <c r="EC50"/>
  <c r="EE50" s="1"/>
  <c r="EF50" s="1"/>
  <c r="EB22"/>
  <c r="EC22"/>
  <c r="EB23"/>
  <c r="EC23"/>
  <c r="EB24"/>
  <c r="EC24"/>
  <c r="EB25"/>
  <c r="EC25"/>
  <c r="EB26"/>
  <c r="EC26"/>
  <c r="EB59"/>
  <c r="EC59"/>
  <c r="EE59" s="1"/>
  <c r="EF59" s="1"/>
  <c r="EB27"/>
  <c r="EC27"/>
  <c r="EB9" i="56"/>
  <c r="EC9"/>
  <c r="EB10"/>
  <c r="EC10"/>
  <c r="EB11"/>
  <c r="EC11"/>
  <c r="EB54"/>
  <c r="EC54"/>
  <c r="EE54" s="1"/>
  <c r="EF54" s="1"/>
  <c r="EG54" s="1"/>
  <c r="EB12"/>
  <c r="EC12"/>
  <c r="EB13"/>
  <c r="EC13"/>
  <c r="EB14"/>
  <c r="EC14"/>
  <c r="EB43"/>
  <c r="EC43"/>
  <c r="EE43" s="1"/>
  <c r="EF43" s="1"/>
  <c r="EB39"/>
  <c r="EC39"/>
  <c r="EE39" s="1"/>
  <c r="EF39" s="1"/>
  <c r="EB42"/>
  <c r="EC42"/>
  <c r="EE42" s="1"/>
  <c r="EF42" s="1"/>
  <c r="EB15"/>
  <c r="EC15"/>
  <c r="EB16"/>
  <c r="EC16"/>
  <c r="EB17"/>
  <c r="EC17"/>
  <c r="EB18"/>
  <c r="EC18"/>
  <c r="EB19"/>
  <c r="EC19"/>
  <c r="EB20"/>
  <c r="EC20"/>
  <c r="EB21"/>
  <c r="EC21"/>
  <c r="EB22"/>
  <c r="EC22"/>
  <c r="EB40"/>
  <c r="EC40"/>
  <c r="EE40" s="1"/>
  <c r="EF40" s="1"/>
  <c r="EB23"/>
  <c r="EC23"/>
  <c r="EB24"/>
  <c r="EC24"/>
  <c r="EB41"/>
  <c r="EC41"/>
  <c r="EE41" s="1"/>
  <c r="EF41" s="1"/>
  <c r="EB25"/>
  <c r="EC25"/>
  <c r="EB26"/>
  <c r="EC26"/>
  <c r="EB27"/>
  <c r="EC27"/>
  <c r="EB28"/>
  <c r="EC28"/>
  <c r="EB29"/>
  <c r="EC29"/>
  <c r="EB30"/>
  <c r="EC30"/>
  <c r="EB31"/>
  <c r="EC31"/>
  <c r="EB32"/>
  <c r="EC32"/>
  <c r="EB44"/>
  <c r="EC44"/>
  <c r="EE44" s="1"/>
  <c r="EF44" s="1"/>
  <c r="EB33"/>
  <c r="EC33"/>
  <c r="EB34"/>
  <c r="EC34"/>
  <c r="EB55"/>
  <c r="EC55"/>
  <c r="EE55" s="1"/>
  <c r="EF55" s="1"/>
  <c r="EB51" i="55"/>
  <c r="EC51"/>
  <c r="EE51" s="1"/>
  <c r="EF51" s="1"/>
  <c r="EG51" s="1"/>
  <c r="EB52"/>
  <c r="EC52"/>
  <c r="EE52" s="1"/>
  <c r="EF52" s="1"/>
  <c r="EB5"/>
  <c r="EC5"/>
  <c r="EB6"/>
  <c r="EC6"/>
  <c r="EB7"/>
  <c r="EC7"/>
  <c r="EB8"/>
  <c r="EC8"/>
  <c r="EB9"/>
  <c r="EC9"/>
  <c r="EB10"/>
  <c r="EC10"/>
  <c r="EB49"/>
  <c r="EC49"/>
  <c r="EE49" s="1"/>
  <c r="EF49" s="1"/>
  <c r="EG49" s="1"/>
  <c r="EB55"/>
  <c r="EC55"/>
  <c r="EE55" s="1"/>
  <c r="EF55" s="1"/>
  <c r="EB11"/>
  <c r="EC11"/>
  <c r="EB12"/>
  <c r="EC12"/>
  <c r="EB13"/>
  <c r="EC13"/>
  <c r="EB14"/>
  <c r="EC14"/>
  <c r="EB15"/>
  <c r="EC15"/>
  <c r="EB54"/>
  <c r="EC54"/>
  <c r="EE54" s="1"/>
  <c r="EF54" s="1"/>
  <c r="EB16"/>
  <c r="EC16"/>
  <c r="EB17"/>
  <c r="EC17"/>
  <c r="EB18"/>
  <c r="EC18"/>
  <c r="EB19"/>
  <c r="EC19"/>
  <c r="EB20"/>
  <c r="EC20"/>
  <c r="EB21"/>
  <c r="EC21"/>
  <c r="EB22"/>
  <c r="EC22"/>
  <c r="EB23"/>
  <c r="EC23"/>
  <c r="EB24"/>
  <c r="EC24"/>
  <c r="EB25"/>
  <c r="EC25"/>
  <c r="EB26"/>
  <c r="EC26"/>
  <c r="EB38"/>
  <c r="EC38"/>
  <c r="EE38" s="1"/>
  <c r="EF38" s="1"/>
  <c r="EB27"/>
  <c r="EC27"/>
  <c r="EB28"/>
  <c r="EC28"/>
  <c r="EB29"/>
  <c r="EC29"/>
  <c r="EB30"/>
  <c r="EC30"/>
  <c r="EB8" i="54"/>
  <c r="EC8"/>
  <c r="EB41"/>
  <c r="EC41"/>
  <c r="EE41" s="1"/>
  <c r="EF41" s="1"/>
  <c r="EB9"/>
  <c r="EC9"/>
  <c r="EB10"/>
  <c r="EC10"/>
  <c r="EB11"/>
  <c r="EC11"/>
  <c r="EB37"/>
  <c r="EC37"/>
  <c r="EE37" s="1"/>
  <c r="EF37" s="1"/>
  <c r="EB12"/>
  <c r="EC12"/>
  <c r="EB13"/>
  <c r="EC13"/>
  <c r="EB54"/>
  <c r="EC54"/>
  <c r="EE54" s="1"/>
  <c r="EF54" s="1"/>
  <c r="EB51"/>
  <c r="EC51"/>
  <c r="EE51" s="1"/>
  <c r="EF51" s="1"/>
  <c r="EB56"/>
  <c r="EC56"/>
  <c r="EE56" s="1"/>
  <c r="EF56" s="1"/>
  <c r="EB14"/>
  <c r="EC14"/>
  <c r="EB42"/>
  <c r="EC42"/>
  <c r="EE42" s="1"/>
  <c r="EF42" s="1"/>
  <c r="EB40"/>
  <c r="EC40"/>
  <c r="EE40" s="1"/>
  <c r="EF40" s="1"/>
  <c r="EB15"/>
  <c r="EC15"/>
  <c r="EB16"/>
  <c r="EC16"/>
  <c r="EB38"/>
  <c r="EC38"/>
  <c r="EE38" s="1"/>
  <c r="EF38" s="1"/>
  <c r="EB50"/>
  <c r="EC50"/>
  <c r="EE50" s="1"/>
  <c r="EF50" s="1"/>
  <c r="EB17"/>
  <c r="EC17"/>
  <c r="EB18"/>
  <c r="EC18"/>
  <c r="EB36"/>
  <c r="EC36"/>
  <c r="EE36" s="1"/>
  <c r="EF36" s="1"/>
  <c r="EB53"/>
  <c r="EC53"/>
  <c r="EE53" s="1"/>
  <c r="EF53" s="1"/>
  <c r="EB19"/>
  <c r="EC19"/>
  <c r="EB20"/>
  <c r="EC20"/>
  <c r="EB39"/>
  <c r="EC39"/>
  <c r="EE39" s="1"/>
  <c r="EF39" s="1"/>
  <c r="EB49"/>
  <c r="EC49"/>
  <c r="EE49" s="1"/>
  <c r="EF49" s="1"/>
  <c r="EG49" s="1"/>
  <c r="EB21"/>
  <c r="EC21"/>
  <c r="EB22"/>
  <c r="EC22"/>
  <c r="EB23"/>
  <c r="EC23"/>
  <c r="EB24"/>
  <c r="EC24"/>
  <c r="EB25"/>
  <c r="EC25"/>
  <c r="EB26"/>
  <c r="EC26"/>
  <c r="EB27"/>
  <c r="EC27"/>
  <c r="EB28"/>
  <c r="EC28"/>
  <c r="EB55"/>
  <c r="EC55"/>
  <c r="EE55" s="1"/>
  <c r="EF55" s="1"/>
  <c r="EB29"/>
  <c r="EC29"/>
  <c r="EB43"/>
  <c r="EC43"/>
  <c r="EE43" s="1"/>
  <c r="EF43" s="1"/>
  <c r="EB30"/>
  <c r="EC30"/>
  <c r="FA24" i="58" l="1"/>
  <c r="FB24" s="1"/>
  <c r="EZ24"/>
  <c r="FA22"/>
  <c r="FB22" s="1"/>
  <c r="EZ22"/>
  <c r="FA18"/>
  <c r="FB18" s="1"/>
  <c r="AA194" i="69" s="1"/>
  <c r="EZ18" i="58"/>
  <c r="FA16"/>
  <c r="FB16" s="1"/>
  <c r="EZ16"/>
  <c r="FA14"/>
  <c r="FB14" s="1"/>
  <c r="AA190" i="69" s="1"/>
  <c r="EZ14" i="58"/>
  <c r="FA12"/>
  <c r="FB12" s="1"/>
  <c r="EZ12"/>
  <c r="FA10"/>
  <c r="FB10" s="1"/>
  <c r="EZ10"/>
  <c r="FA8"/>
  <c r="FB8" s="1"/>
  <c r="EZ8"/>
  <c r="FA23"/>
  <c r="FB23" s="1"/>
  <c r="EZ23"/>
  <c r="FA21"/>
  <c r="FB21" s="1"/>
  <c r="EZ21"/>
  <c r="FA20"/>
  <c r="FB20" s="1"/>
  <c r="EZ20"/>
  <c r="FA19"/>
  <c r="FB19" s="1"/>
  <c r="EZ19"/>
  <c r="FA17"/>
  <c r="FB17" s="1"/>
  <c r="AA193" i="69" s="1"/>
  <c r="EZ17" i="58"/>
  <c r="FA15"/>
  <c r="FB15" s="1"/>
  <c r="EZ15"/>
  <c r="FA13"/>
  <c r="FB13" s="1"/>
  <c r="AA189" i="69" s="1"/>
  <c r="EZ13" i="58"/>
  <c r="FA11"/>
  <c r="FB11" s="1"/>
  <c r="EZ11"/>
  <c r="FA9"/>
  <c r="FB9" s="1"/>
  <c r="AA185" i="69" s="1"/>
  <c r="EZ9" i="58"/>
  <c r="EE18" i="57"/>
  <c r="EF18" s="1"/>
  <c r="ED18"/>
  <c r="EE25"/>
  <c r="EF25" s="1"/>
  <c r="ED25"/>
  <c r="EE27"/>
  <c r="EF27" s="1"/>
  <c r="ED27"/>
  <c r="EE24"/>
  <c r="EF24" s="1"/>
  <c r="ED24"/>
  <c r="EE22"/>
  <c r="EF22" s="1"/>
  <c r="ED22"/>
  <c r="EE19"/>
  <c r="EF19" s="1"/>
  <c r="ED19"/>
  <c r="EE17"/>
  <c r="EF17" s="1"/>
  <c r="ED17"/>
  <c r="EE16"/>
  <c r="EF16" s="1"/>
  <c r="ED16"/>
  <c r="EE14"/>
  <c r="EF14" s="1"/>
  <c r="ED14"/>
  <c r="EE12"/>
  <c r="EF12" s="1"/>
  <c r="ED12"/>
  <c r="EE10"/>
  <c r="EF10" s="1"/>
  <c r="ED10"/>
  <c r="EE8"/>
  <c r="EF8" s="1"/>
  <c r="ED8"/>
  <c r="FA27"/>
  <c r="FB27" s="1"/>
  <c r="EZ27"/>
  <c r="FA26"/>
  <c r="FB26" s="1"/>
  <c r="EZ26"/>
  <c r="FA24"/>
  <c r="FB24" s="1"/>
  <c r="EZ24"/>
  <c r="FA22"/>
  <c r="FB22" s="1"/>
  <c r="EZ22"/>
  <c r="FA21"/>
  <c r="FB21" s="1"/>
  <c r="EZ21"/>
  <c r="FA19"/>
  <c r="FB19" s="1"/>
  <c r="EZ19"/>
  <c r="FA17"/>
  <c r="FB17" s="1"/>
  <c r="EZ17"/>
  <c r="FA16"/>
  <c r="FB16" s="1"/>
  <c r="EZ16"/>
  <c r="FA14"/>
  <c r="FB14" s="1"/>
  <c r="EZ14"/>
  <c r="FA12"/>
  <c r="FB12" s="1"/>
  <c r="EZ12"/>
  <c r="FA10"/>
  <c r="FB10" s="1"/>
  <c r="EZ10"/>
  <c r="FA8"/>
  <c r="FB8" s="1"/>
  <c r="EZ8"/>
  <c r="EE23"/>
  <c r="EF23" s="1"/>
  <c r="ED23"/>
  <c r="EE26"/>
  <c r="EF26" s="1"/>
  <c r="ED26"/>
  <c r="EE21"/>
  <c r="EF21" s="1"/>
  <c r="ED21"/>
  <c r="EE20"/>
  <c r="EF20" s="1"/>
  <c r="ED20"/>
  <c r="EE15"/>
  <c r="EF15" s="1"/>
  <c r="ED15"/>
  <c r="EE13"/>
  <c r="EF13" s="1"/>
  <c r="ED13"/>
  <c r="EE11"/>
  <c r="EF11" s="1"/>
  <c r="ED11"/>
  <c r="EE9"/>
  <c r="EF9" s="1"/>
  <c r="ED9"/>
  <c r="FA25"/>
  <c r="FB25" s="1"/>
  <c r="EZ25"/>
  <c r="FA23"/>
  <c r="FB23" s="1"/>
  <c r="EZ23"/>
  <c r="FA20"/>
  <c r="FB20" s="1"/>
  <c r="EZ20"/>
  <c r="FA18"/>
  <c r="FB18" s="1"/>
  <c r="EZ18"/>
  <c r="FA15"/>
  <c r="FB15" s="1"/>
  <c r="EZ15"/>
  <c r="FA13"/>
  <c r="FB13" s="1"/>
  <c r="EZ13"/>
  <c r="FA11"/>
  <c r="FB11" s="1"/>
  <c r="EZ11"/>
  <c r="FA9"/>
  <c r="FB9" s="1"/>
  <c r="EZ9"/>
  <c r="EE32" i="56"/>
  <c r="EF32" s="1"/>
  <c r="ED32"/>
  <c r="EE34"/>
  <c r="EF34" s="1"/>
  <c r="ED34"/>
  <c r="EE30"/>
  <c r="EF30" s="1"/>
  <c r="ED30"/>
  <c r="EE22"/>
  <c r="EF22" s="1"/>
  <c r="ED22"/>
  <c r="EE20"/>
  <c r="EF20" s="1"/>
  <c r="ED20"/>
  <c r="EE18"/>
  <c r="EF18" s="1"/>
  <c r="ED18"/>
  <c r="EE16"/>
  <c r="EF16" s="1"/>
  <c r="ED16"/>
  <c r="EE13"/>
  <c r="EF13" s="1"/>
  <c r="ED13"/>
  <c r="EE10"/>
  <c r="EF10" s="1"/>
  <c r="ED10"/>
  <c r="EE33"/>
  <c r="EF33" s="1"/>
  <c r="ED33"/>
  <c r="EE28"/>
  <c r="EF28" s="1"/>
  <c r="ED28"/>
  <c r="EE26"/>
  <c r="EF26" s="1"/>
  <c r="ED26"/>
  <c r="EE23"/>
  <c r="EF23" s="1"/>
  <c r="ED23"/>
  <c r="EE31"/>
  <c r="EF31" s="1"/>
  <c r="ED31"/>
  <c r="EE29"/>
  <c r="EF29" s="1"/>
  <c r="ED29"/>
  <c r="EE27"/>
  <c r="EF27" s="1"/>
  <c r="ED27"/>
  <c r="EE25"/>
  <c r="EF25" s="1"/>
  <c r="ED25"/>
  <c r="EE24"/>
  <c r="EF24" s="1"/>
  <c r="ED24"/>
  <c r="EE21"/>
  <c r="EF21" s="1"/>
  <c r="ED21"/>
  <c r="EE19"/>
  <c r="EF19" s="1"/>
  <c r="ED19"/>
  <c r="EE17"/>
  <c r="EF17" s="1"/>
  <c r="ED17"/>
  <c r="EE15"/>
  <c r="EF15" s="1"/>
  <c r="ED15"/>
  <c r="EE14"/>
  <c r="EF14" s="1"/>
  <c r="ED14"/>
  <c r="EE12"/>
  <c r="EF12" s="1"/>
  <c r="ED12"/>
  <c r="EE11"/>
  <c r="EF11" s="1"/>
  <c r="ED11"/>
  <c r="EE9"/>
  <c r="EF9" s="1"/>
  <c r="ED9"/>
  <c r="EE29" i="55"/>
  <c r="EF29" s="1"/>
  <c r="ED29"/>
  <c r="EE27"/>
  <c r="EF27" s="1"/>
  <c r="Y104" i="69" s="1"/>
  <c r="ED27" i="55"/>
  <c r="EE24"/>
  <c r="EF24" s="1"/>
  <c r="ED24"/>
  <c r="EE20"/>
  <c r="EF20" s="1"/>
  <c r="Y97" i="69" s="1"/>
  <c r="ED20" i="55"/>
  <c r="EE18"/>
  <c r="EF18" s="1"/>
  <c r="ED18"/>
  <c r="EE16"/>
  <c r="EF16" s="1"/>
  <c r="Y93" i="69" s="1"/>
  <c r="ED16" i="55"/>
  <c r="EE15"/>
  <c r="EF15" s="1"/>
  <c r="ED15"/>
  <c r="EE13"/>
  <c r="EF13" s="1"/>
  <c r="Y90" i="69" s="1"/>
  <c r="ED13" i="55"/>
  <c r="EE11"/>
  <c r="EF11" s="1"/>
  <c r="ED11"/>
  <c r="EE9"/>
  <c r="EF9" s="1"/>
  <c r="Y86" i="69" s="1"/>
  <c r="ED9" i="55"/>
  <c r="EE7"/>
  <c r="EF7" s="1"/>
  <c r="ED7"/>
  <c r="EE5"/>
  <c r="EF5" s="1"/>
  <c r="Y82" i="69" s="1"/>
  <c r="ED5" i="55"/>
  <c r="EE30"/>
  <c r="EF30" s="1"/>
  <c r="ED30"/>
  <c r="EE28"/>
  <c r="EF28" s="1"/>
  <c r="Y105" i="69" s="1"/>
  <c r="ED28" i="55"/>
  <c r="EE25"/>
  <c r="EF25" s="1"/>
  <c r="ED25"/>
  <c r="EE23"/>
  <c r="EF23" s="1"/>
  <c r="ED23"/>
  <c r="EE21"/>
  <c r="EF21" s="1"/>
  <c r="ED21"/>
  <c r="EE19"/>
  <c r="EF19" s="1"/>
  <c r="Y96" i="69" s="1"/>
  <c r="ED19" i="55"/>
  <c r="EE17"/>
  <c r="EF17" s="1"/>
  <c r="ED17"/>
  <c r="EE14"/>
  <c r="EF14" s="1"/>
  <c r="Y91" i="69" s="1"/>
  <c r="ED14" i="55"/>
  <c r="EE12"/>
  <c r="EF12" s="1"/>
  <c r="ED12"/>
  <c r="EE10"/>
  <c r="EF10" s="1"/>
  <c r="Y87" i="69" s="1"/>
  <c r="ED10" i="55"/>
  <c r="EE8"/>
  <c r="EF8" s="1"/>
  <c r="ED8"/>
  <c r="EE6"/>
  <c r="EF6" s="1"/>
  <c r="Y83" i="69" s="1"/>
  <c r="ED6" i="55"/>
  <c r="DT29"/>
  <c r="DU29" s="1"/>
  <c r="DS29"/>
  <c r="DT27"/>
  <c r="DU27" s="1"/>
  <c r="X104" i="69" s="1"/>
  <c r="DS27" i="55"/>
  <c r="DT26"/>
  <c r="DU26" s="1"/>
  <c r="DS26"/>
  <c r="DT24"/>
  <c r="DU24" s="1"/>
  <c r="DS24"/>
  <c r="DT22"/>
  <c r="DU22" s="1"/>
  <c r="DS22"/>
  <c r="DT20"/>
  <c r="DU20" s="1"/>
  <c r="X97" i="69" s="1"/>
  <c r="DS20" i="55"/>
  <c r="DT18"/>
  <c r="DU18" s="1"/>
  <c r="DS18"/>
  <c r="DT16"/>
  <c r="DU16" s="1"/>
  <c r="X93" i="69" s="1"/>
  <c r="DS16" i="55"/>
  <c r="DT15"/>
  <c r="DU15" s="1"/>
  <c r="DS15"/>
  <c r="DT13"/>
  <c r="DU13" s="1"/>
  <c r="X90" i="69" s="1"/>
  <c r="DS13" i="55"/>
  <c r="DT11"/>
  <c r="DU11" s="1"/>
  <c r="DS11"/>
  <c r="DT9"/>
  <c r="DU9" s="1"/>
  <c r="X86" i="69" s="1"/>
  <c r="DS9" i="55"/>
  <c r="DT7"/>
  <c r="DU7" s="1"/>
  <c r="DS7"/>
  <c r="DT5"/>
  <c r="DU5" s="1"/>
  <c r="X82" i="69" s="1"/>
  <c r="DS5" i="55"/>
  <c r="EE26"/>
  <c r="EF26" s="1"/>
  <c r="ED26"/>
  <c r="EE22"/>
  <c r="EF22" s="1"/>
  <c r="ED22"/>
  <c r="DT30"/>
  <c r="DU30" s="1"/>
  <c r="DS30"/>
  <c r="DT28"/>
  <c r="DU28" s="1"/>
  <c r="X105" i="69" s="1"/>
  <c r="DS28" i="55"/>
  <c r="DT25"/>
  <c r="DU25" s="1"/>
  <c r="DS25"/>
  <c r="DT23"/>
  <c r="DU23" s="1"/>
  <c r="X100" i="69" s="1"/>
  <c r="DS23" i="55"/>
  <c r="DT21"/>
  <c r="DU21" s="1"/>
  <c r="DS21"/>
  <c r="DT19"/>
  <c r="DU19" s="1"/>
  <c r="DS19"/>
  <c r="DT17"/>
  <c r="DU17" s="1"/>
  <c r="DS17"/>
  <c r="DT14"/>
  <c r="DU14" s="1"/>
  <c r="DS14"/>
  <c r="DT12"/>
  <c r="DU12" s="1"/>
  <c r="DS12"/>
  <c r="DT10"/>
  <c r="DU10" s="1"/>
  <c r="X87" i="69" s="1"/>
  <c r="DS10" i="55"/>
  <c r="DT8"/>
  <c r="DU8" s="1"/>
  <c r="DS8"/>
  <c r="DT6"/>
  <c r="DU6" s="1"/>
  <c r="X83" i="69" s="1"/>
  <c r="DS6" i="55"/>
  <c r="EE27" i="54"/>
  <c r="EF27" s="1"/>
  <c r="ED27"/>
  <c r="EE23"/>
  <c r="EF23" s="1"/>
  <c r="Y68" i="69" s="1"/>
  <c r="ED23" i="54"/>
  <c r="EE21"/>
  <c r="EF21" s="1"/>
  <c r="ED21"/>
  <c r="EE17"/>
  <c r="EF17" s="1"/>
  <c r="Y62" i="69" s="1"/>
  <c r="ED17" i="54"/>
  <c r="EE11"/>
  <c r="EF11" s="1"/>
  <c r="ED11"/>
  <c r="EE8"/>
  <c r="EF8" s="1"/>
  <c r="Y51" i="69" s="1"/>
  <c r="ED8" i="54"/>
  <c r="EE30"/>
  <c r="EF30" s="1"/>
  <c r="ED30"/>
  <c r="EE29"/>
  <c r="EF29" s="1"/>
  <c r="Y74" i="69" s="1"/>
  <c r="ED29" i="54"/>
  <c r="EE28"/>
  <c r="EF28" s="1"/>
  <c r="ED28"/>
  <c r="EE26"/>
  <c r="EF26" s="1"/>
  <c r="Y71" i="69" s="1"/>
  <c r="ED26" i="54"/>
  <c r="EE24"/>
  <c r="EF24" s="1"/>
  <c r="ED24"/>
  <c r="EE22"/>
  <c r="EF22" s="1"/>
  <c r="ED22"/>
  <c r="EE20"/>
  <c r="EF20" s="1"/>
  <c r="ED20"/>
  <c r="EE18"/>
  <c r="EF18" s="1"/>
  <c r="Y63" i="69" s="1"/>
  <c r="ED18" i="54"/>
  <c r="EE16"/>
  <c r="EF16" s="1"/>
  <c r="ED16"/>
  <c r="EE14"/>
  <c r="EF14" s="1"/>
  <c r="Y58" i="69" s="1"/>
  <c r="ED14" i="54"/>
  <c r="EE13"/>
  <c r="EF13" s="1"/>
  <c r="ED13"/>
  <c r="EE10"/>
  <c r="EF10" s="1"/>
  <c r="Y53" i="69" s="1"/>
  <c r="ED10" i="54"/>
  <c r="FA30"/>
  <c r="FB30" s="1"/>
  <c r="EZ30"/>
  <c r="FA29"/>
  <c r="FB29" s="1"/>
  <c r="AA74" i="69" s="1"/>
  <c r="EZ29" i="54"/>
  <c r="FA28"/>
  <c r="FB28" s="1"/>
  <c r="EZ28"/>
  <c r="FA26"/>
  <c r="FB26" s="1"/>
  <c r="AA71" i="69" s="1"/>
  <c r="EZ26" i="54"/>
  <c r="FA24"/>
  <c r="FB24" s="1"/>
  <c r="EZ24"/>
  <c r="FA22"/>
  <c r="FB22" s="1"/>
  <c r="AA67" i="69" s="1"/>
  <c r="EZ22" i="54"/>
  <c r="FA20"/>
  <c r="FB20" s="1"/>
  <c r="EZ20"/>
  <c r="FA18"/>
  <c r="FB18" s="1"/>
  <c r="AA63" i="69" s="1"/>
  <c r="EZ18" i="54"/>
  <c r="FA16"/>
  <c r="FB16" s="1"/>
  <c r="EZ16"/>
  <c r="FA14"/>
  <c r="FB14" s="1"/>
  <c r="AA58" i="69" s="1"/>
  <c r="EZ14" i="54"/>
  <c r="FA13"/>
  <c r="FB13" s="1"/>
  <c r="EZ13"/>
  <c r="FA10"/>
  <c r="FB10" s="1"/>
  <c r="AA53" i="69" s="1"/>
  <c r="EZ10" i="54"/>
  <c r="EE25"/>
  <c r="EF25" s="1"/>
  <c r="ED25"/>
  <c r="EE19"/>
  <c r="EF19" s="1"/>
  <c r="ED19"/>
  <c r="EE15"/>
  <c r="EF15" s="1"/>
  <c r="ED15"/>
  <c r="EE12"/>
  <c r="EF12" s="1"/>
  <c r="Y55" i="69" s="1"/>
  <c r="ED12" i="54"/>
  <c r="EE9"/>
  <c r="EF9" s="1"/>
  <c r="ED9"/>
  <c r="FA27"/>
  <c r="FB27" s="1"/>
  <c r="EZ27"/>
  <c r="FA25"/>
  <c r="FB25" s="1"/>
  <c r="EZ25"/>
  <c r="FA23"/>
  <c r="FB23" s="1"/>
  <c r="EZ23"/>
  <c r="FA21"/>
  <c r="FB21" s="1"/>
  <c r="EZ21"/>
  <c r="FA19"/>
  <c r="FB19" s="1"/>
  <c r="AA64" i="69" s="1"/>
  <c r="EZ19" i="54"/>
  <c r="FA17"/>
  <c r="FB17" s="1"/>
  <c r="EZ17"/>
  <c r="FA15"/>
  <c r="FB15" s="1"/>
  <c r="AA60" i="69" s="1"/>
  <c r="EZ15" i="54"/>
  <c r="FA12"/>
  <c r="FB12" s="1"/>
  <c r="EZ12"/>
  <c r="FA11"/>
  <c r="FB11" s="1"/>
  <c r="EZ11"/>
  <c r="FA9"/>
  <c r="FB9" s="1"/>
  <c r="EZ9"/>
  <c r="FA8"/>
  <c r="FB8" s="1"/>
  <c r="EZ8"/>
  <c r="FA39" i="53"/>
  <c r="FB39" s="1"/>
  <c r="EZ39"/>
  <c r="FA37"/>
  <c r="FB37" s="1"/>
  <c r="FC37" s="1"/>
  <c r="EZ37"/>
  <c r="FA35"/>
  <c r="FB35" s="1"/>
  <c r="EZ35"/>
  <c r="FA34"/>
  <c r="FB34" s="1"/>
  <c r="FC34" s="1"/>
  <c r="EZ34"/>
  <c r="FA33"/>
  <c r="FB33" s="1"/>
  <c r="EZ33"/>
  <c r="FA30"/>
  <c r="FB30" s="1"/>
  <c r="FC30" s="1"/>
  <c r="EZ30"/>
  <c r="FA4"/>
  <c r="FB4" s="1"/>
  <c r="EZ4"/>
  <c r="FA27"/>
  <c r="FB27" s="1"/>
  <c r="FC27" s="1"/>
  <c r="EZ27"/>
  <c r="FA25"/>
  <c r="FB25" s="1"/>
  <c r="EZ25"/>
  <c r="FA24"/>
  <c r="FB24" s="1"/>
  <c r="FC24" s="1"/>
  <c r="EZ24"/>
  <c r="FA20"/>
  <c r="FB20" s="1"/>
  <c r="EZ20"/>
  <c r="FA18"/>
  <c r="FB18" s="1"/>
  <c r="EZ18"/>
  <c r="FA15"/>
  <c r="FB15" s="1"/>
  <c r="EZ15"/>
  <c r="FA13"/>
  <c r="FB13" s="1"/>
  <c r="EZ13"/>
  <c r="FA40"/>
  <c r="FB40" s="1"/>
  <c r="EZ40"/>
  <c r="FA38"/>
  <c r="FB38" s="1"/>
  <c r="EZ38"/>
  <c r="FA36"/>
  <c r="FB36" s="1"/>
  <c r="EZ36"/>
  <c r="FA6"/>
  <c r="FB6" s="1"/>
  <c r="FC6" s="1"/>
  <c r="EZ6"/>
  <c r="FA5"/>
  <c r="FB5" s="1"/>
  <c r="EZ5"/>
  <c r="FA32"/>
  <c r="FB32" s="1"/>
  <c r="EZ32"/>
  <c r="FA31"/>
  <c r="FB31" s="1"/>
  <c r="EZ31"/>
  <c r="FA29"/>
  <c r="FB29" s="1"/>
  <c r="FC29" s="1"/>
  <c r="EZ29"/>
  <c r="FA28"/>
  <c r="FB28" s="1"/>
  <c r="EZ28"/>
  <c r="FA26"/>
  <c r="FB26" s="1"/>
  <c r="FC26" s="1"/>
  <c r="EZ26"/>
  <c r="FA3"/>
  <c r="FB3" s="1"/>
  <c r="EZ3"/>
  <c r="FA23"/>
  <c r="FB23" s="1"/>
  <c r="FC23" s="1"/>
  <c r="EZ23"/>
  <c r="FA22"/>
  <c r="FB22" s="1"/>
  <c r="EZ22"/>
  <c r="FA21"/>
  <c r="FB21" s="1"/>
  <c r="FC21" s="1"/>
  <c r="EZ21"/>
  <c r="FA19"/>
  <c r="FB19" s="1"/>
  <c r="EZ19"/>
  <c r="FA17"/>
  <c r="FB17" s="1"/>
  <c r="FC17" s="1"/>
  <c r="EZ17"/>
  <c r="FA16"/>
  <c r="FB16" s="1"/>
  <c r="EZ16"/>
  <c r="FA14"/>
  <c r="FB14" s="1"/>
  <c r="FC14" s="1"/>
  <c r="EZ14"/>
  <c r="FA12"/>
  <c r="FB12" s="1"/>
  <c r="EZ12"/>
  <c r="AA199" i="69"/>
  <c r="AA192"/>
  <c r="AA188"/>
  <c r="AA184"/>
  <c r="AA198"/>
  <c r="AA196"/>
  <c r="AA195"/>
  <c r="AA191"/>
  <c r="AA187"/>
  <c r="Y170"/>
  <c r="Y169"/>
  <c r="Y164"/>
  <c r="Y158"/>
  <c r="Y154"/>
  <c r="Y172"/>
  <c r="Y165"/>
  <c r="Y162"/>
  <c r="Y159"/>
  <c r="Y155"/>
  <c r="Y152"/>
  <c r="AA172"/>
  <c r="AA170"/>
  <c r="AA168"/>
  <c r="AA166"/>
  <c r="AA165"/>
  <c r="AA163"/>
  <c r="AA162"/>
  <c r="AA160"/>
  <c r="AA159"/>
  <c r="AA157"/>
  <c r="AA155"/>
  <c r="AA152"/>
  <c r="AA150"/>
  <c r="Y166"/>
  <c r="Y163"/>
  <c r="Y160"/>
  <c r="Y157"/>
  <c r="Y150"/>
  <c r="Y168"/>
  <c r="Y171"/>
  <c r="Y167"/>
  <c r="Y161"/>
  <c r="Y156"/>
  <c r="Y153"/>
  <c r="Y151"/>
  <c r="AA171"/>
  <c r="AA169"/>
  <c r="AA167"/>
  <c r="AA164"/>
  <c r="AA161"/>
  <c r="AA158"/>
  <c r="AA156"/>
  <c r="AA154"/>
  <c r="AA153"/>
  <c r="AA151"/>
  <c r="Y140"/>
  <c r="Y138"/>
  <c r="Y134"/>
  <c r="Y131"/>
  <c r="Y126"/>
  <c r="Y142"/>
  <c r="Y141"/>
  <c r="Y137"/>
  <c r="Y133"/>
  <c r="Y129"/>
  <c r="Y127"/>
  <c r="Y125"/>
  <c r="Y123"/>
  <c r="Y120"/>
  <c r="Y117"/>
  <c r="Y143"/>
  <c r="Y139"/>
  <c r="Y135"/>
  <c r="Y130"/>
  <c r="Y136"/>
  <c r="Y132"/>
  <c r="Y128"/>
  <c r="Y124"/>
  <c r="Y122"/>
  <c r="Y121"/>
  <c r="Y119"/>
  <c r="Y118"/>
  <c r="Y116"/>
  <c r="Y95"/>
  <c r="X98"/>
  <c r="X94"/>
  <c r="X89"/>
  <c r="X85"/>
  <c r="Y106"/>
  <c r="Y101"/>
  <c r="Y88"/>
  <c r="Y84"/>
  <c r="X102"/>
  <c r="Y85"/>
  <c r="X95"/>
  <c r="X92"/>
  <c r="X88"/>
  <c r="X84"/>
  <c r="Y103"/>
  <c r="Y92"/>
  <c r="X107"/>
  <c r="Y107"/>
  <c r="Y102"/>
  <c r="Y98"/>
  <c r="Y94"/>
  <c r="Y89"/>
  <c r="X106"/>
  <c r="X103"/>
  <c r="X99"/>
  <c r="Y72"/>
  <c r="Y66"/>
  <c r="Y59"/>
  <c r="Y52"/>
  <c r="Y76"/>
  <c r="Y56"/>
  <c r="AA76"/>
  <c r="AA73"/>
  <c r="AA69"/>
  <c r="AA65"/>
  <c r="AA61"/>
  <c r="AA56"/>
  <c r="Y75"/>
  <c r="Y70"/>
  <c r="Y73"/>
  <c r="Y69"/>
  <c r="Y65"/>
  <c r="Y61"/>
  <c r="Y60"/>
  <c r="Y57"/>
  <c r="Y54"/>
  <c r="AA75"/>
  <c r="AA70"/>
  <c r="AA66"/>
  <c r="AA62"/>
  <c r="AA59"/>
  <c r="AA57"/>
  <c r="AA55"/>
  <c r="AA52"/>
  <c r="AA41"/>
  <c r="AA37"/>
  <c r="AA30"/>
  <c r="AA40"/>
  <c r="AA38"/>
  <c r="AA36"/>
  <c r="AA35"/>
  <c r="AA34"/>
  <c r="AA31"/>
  <c r="AA5"/>
  <c r="AA28"/>
  <c r="AA26"/>
  <c r="AA25"/>
  <c r="AA21"/>
  <c r="AA19"/>
  <c r="AA16"/>
  <c r="AA14"/>
  <c r="AA7"/>
  <c r="AA6"/>
  <c r="AA32"/>
  <c r="AA29"/>
  <c r="AA27"/>
  <c r="AA4"/>
  <c r="AA24"/>
  <c r="AA23"/>
  <c r="AA22"/>
  <c r="AA20"/>
  <c r="AA18"/>
  <c r="AA17"/>
  <c r="AA15"/>
  <c r="AA13"/>
  <c r="FC54" i="58"/>
  <c r="FC51"/>
  <c r="FC22"/>
  <c r="FC52"/>
  <c r="FC18"/>
  <c r="FC16"/>
  <c r="FC14"/>
  <c r="FC37"/>
  <c r="FC12"/>
  <c r="FC8"/>
  <c r="FC60"/>
  <c r="FC36"/>
  <c r="FC55"/>
  <c r="FC56"/>
  <c r="FC53"/>
  <c r="FC58"/>
  <c r="FC21"/>
  <c r="FC61"/>
  <c r="FC19"/>
  <c r="FC17"/>
  <c r="FC15"/>
  <c r="FC13"/>
  <c r="FC11"/>
  <c r="FC9"/>
  <c r="FC57"/>
  <c r="EG26" i="57"/>
  <c r="EG22"/>
  <c r="EG43"/>
  <c r="EG49"/>
  <c r="EG16"/>
  <c r="EG12"/>
  <c r="EG10"/>
  <c r="FC27"/>
  <c r="FC24"/>
  <c r="FC22"/>
  <c r="FC43"/>
  <c r="FC19"/>
  <c r="FC49"/>
  <c r="FC17"/>
  <c r="FC16"/>
  <c r="FC14"/>
  <c r="FC12"/>
  <c r="FC53"/>
  <c r="FC10"/>
  <c r="FC8"/>
  <c r="EG27"/>
  <c r="EG24"/>
  <c r="EG21"/>
  <c r="EG19"/>
  <c r="EG17"/>
  <c r="EG14"/>
  <c r="EG53"/>
  <c r="EG8"/>
  <c r="FC26"/>
  <c r="FC21"/>
  <c r="EG59"/>
  <c r="EG25"/>
  <c r="EG23"/>
  <c r="EG50"/>
  <c r="EG20"/>
  <c r="EG54"/>
  <c r="EG39"/>
  <c r="EG18"/>
  <c r="EG40"/>
  <c r="EG15"/>
  <c r="EG13"/>
  <c r="EG11"/>
  <c r="EG58"/>
  <c r="EG9"/>
  <c r="FC59"/>
  <c r="FC25"/>
  <c r="FC23"/>
  <c r="FC50"/>
  <c r="FC20"/>
  <c r="FC54"/>
  <c r="FC39"/>
  <c r="FC18"/>
  <c r="FC40"/>
  <c r="FC15"/>
  <c r="FC13"/>
  <c r="FC11"/>
  <c r="FC58"/>
  <c r="FC9"/>
  <c r="EG33" i="56"/>
  <c r="EG28"/>
  <c r="EG23"/>
  <c r="EG16"/>
  <c r="EG44"/>
  <c r="EG29"/>
  <c r="EG25"/>
  <c r="EG40"/>
  <c r="EG19"/>
  <c r="EG15"/>
  <c r="EG55"/>
  <c r="EG30"/>
  <c r="EG41"/>
  <c r="EG20"/>
  <c r="EG42"/>
  <c r="EG43"/>
  <c r="EG13"/>
  <c r="EG10"/>
  <c r="EG32"/>
  <c r="EG26"/>
  <c r="EG22"/>
  <c r="EG18"/>
  <c r="EG34"/>
  <c r="EG31"/>
  <c r="EG27"/>
  <c r="EG24"/>
  <c r="EG21"/>
  <c r="EG17"/>
  <c r="EG39"/>
  <c r="EG14"/>
  <c r="EG12"/>
  <c r="EG11"/>
  <c r="EG9"/>
  <c r="EG26" i="55"/>
  <c r="EG16"/>
  <c r="EG9"/>
  <c r="EG7"/>
  <c r="DV30"/>
  <c r="DV25"/>
  <c r="DV21"/>
  <c r="DV17"/>
  <c r="EG30"/>
  <c r="EG38"/>
  <c r="EG23"/>
  <c r="EG54"/>
  <c r="EG12"/>
  <c r="EG10"/>
  <c r="DV29"/>
  <c r="DV26"/>
  <c r="DV22"/>
  <c r="DV16"/>
  <c r="DV15"/>
  <c r="DV13"/>
  <c r="DV11"/>
  <c r="DV9"/>
  <c r="DV7"/>
  <c r="DV5"/>
  <c r="EG25"/>
  <c r="EG21"/>
  <c r="EG17"/>
  <c r="EG55"/>
  <c r="EG8"/>
  <c r="EG52"/>
  <c r="DV24"/>
  <c r="DV18"/>
  <c r="EG29"/>
  <c r="EG24"/>
  <c r="EG22"/>
  <c r="EG18"/>
  <c r="EG15"/>
  <c r="EG11"/>
  <c r="EG5"/>
  <c r="DV38"/>
  <c r="DV19"/>
  <c r="DV54"/>
  <c r="DV14"/>
  <c r="DV12"/>
  <c r="DV55"/>
  <c r="DV8"/>
  <c r="DV52"/>
  <c r="FC40" i="53"/>
  <c r="FC39"/>
  <c r="FC35"/>
  <c r="FC55"/>
  <c r="FC4"/>
  <c r="FC25"/>
  <c r="FC54"/>
  <c r="FC20"/>
  <c r="FC15"/>
  <c r="FC33"/>
  <c r="FC36"/>
  <c r="FC5"/>
  <c r="FC31"/>
  <c r="FC28"/>
  <c r="FC3"/>
  <c r="FC22"/>
  <c r="FC19"/>
  <c r="FC16"/>
  <c r="FC12"/>
  <c r="FC38" i="58"/>
  <c r="EG30" i="54"/>
  <c r="EG28"/>
  <c r="EG20"/>
  <c r="EG53"/>
  <c r="EG50"/>
  <c r="EG16"/>
  <c r="EG40"/>
  <c r="EG51"/>
  <c r="EG13"/>
  <c r="EG37"/>
  <c r="EG41"/>
  <c r="FC30"/>
  <c r="FC29"/>
  <c r="FC28"/>
  <c r="FC26"/>
  <c r="FC24"/>
  <c r="FC22"/>
  <c r="FC20"/>
  <c r="FC53"/>
  <c r="FC50"/>
  <c r="FC16"/>
  <c r="FC40"/>
  <c r="FC51"/>
  <c r="FC13"/>
  <c r="FC37"/>
  <c r="FC41"/>
  <c r="EG26"/>
  <c r="EG24"/>
  <c r="EG22"/>
  <c r="EG43"/>
  <c r="EG55"/>
  <c r="EG27"/>
  <c r="EG25"/>
  <c r="EG21"/>
  <c r="EG39"/>
  <c r="EG19"/>
  <c r="EG36"/>
  <c r="EG17"/>
  <c r="EG38"/>
  <c r="EG15"/>
  <c r="EG42"/>
  <c r="EG56"/>
  <c r="EG54"/>
  <c r="EG12"/>
  <c r="EG11"/>
  <c r="EG9"/>
  <c r="FC43"/>
  <c r="FC55"/>
  <c r="FC27"/>
  <c r="FC25"/>
  <c r="FC23"/>
  <c r="FC21"/>
  <c r="FC39"/>
  <c r="FC36"/>
  <c r="FC17"/>
  <c r="FC38"/>
  <c r="FC42"/>
  <c r="FC56"/>
  <c r="FC54"/>
  <c r="FC12"/>
  <c r="FC11"/>
  <c r="FC9"/>
  <c r="FC8"/>
  <c r="EB12" i="53"/>
  <c r="EC12"/>
  <c r="EB13"/>
  <c r="EC13"/>
  <c r="EB14"/>
  <c r="EC14"/>
  <c r="EB15"/>
  <c r="EC15"/>
  <c r="EB16"/>
  <c r="EC16"/>
  <c r="EB51"/>
  <c r="EC51"/>
  <c r="EE51" s="1"/>
  <c r="EF51" s="1"/>
  <c r="EG51" s="1"/>
  <c r="EB17"/>
  <c r="EC17"/>
  <c r="EB18"/>
  <c r="EC18"/>
  <c r="EB19"/>
  <c r="EC19"/>
  <c r="EB20"/>
  <c r="EC20"/>
  <c r="EB21"/>
  <c r="EC21"/>
  <c r="EB54"/>
  <c r="EC54"/>
  <c r="EE54" s="1"/>
  <c r="EF54" s="1"/>
  <c r="EB22"/>
  <c r="EC22"/>
  <c r="EB52"/>
  <c r="EC52"/>
  <c r="EE52" s="1"/>
  <c r="EF52" s="1"/>
  <c r="EG52" s="1"/>
  <c r="EB23"/>
  <c r="EC23"/>
  <c r="EB24"/>
  <c r="EC24"/>
  <c r="EB3"/>
  <c r="EC3"/>
  <c r="EB25"/>
  <c r="EC25"/>
  <c r="EB26"/>
  <c r="EC26"/>
  <c r="EB27"/>
  <c r="EC27"/>
  <c r="EB28"/>
  <c r="EC28"/>
  <c r="EB4"/>
  <c r="EC4"/>
  <c r="EB29"/>
  <c r="EC29"/>
  <c r="EB30"/>
  <c r="EC30"/>
  <c r="EB31"/>
  <c r="EC31"/>
  <c r="EB55"/>
  <c r="EC55"/>
  <c r="EE55" s="1"/>
  <c r="EF55" s="1"/>
  <c r="EB32"/>
  <c r="EC32"/>
  <c r="EB33"/>
  <c r="EC33"/>
  <c r="EB5"/>
  <c r="EC5"/>
  <c r="EB34"/>
  <c r="EC34"/>
  <c r="EB6"/>
  <c r="EC6"/>
  <c r="EB35"/>
  <c r="EC35"/>
  <c r="EB36"/>
  <c r="EC36"/>
  <c r="EB37"/>
  <c r="EC37"/>
  <c r="EB38"/>
  <c r="EC38"/>
  <c r="EB39"/>
  <c r="EC39"/>
  <c r="EB40"/>
  <c r="EC40"/>
  <c r="DQ8" i="57"/>
  <c r="DR8"/>
  <c r="DQ9"/>
  <c r="DR9"/>
  <c r="DQ10"/>
  <c r="DR10"/>
  <c r="DQ58"/>
  <c r="DR58"/>
  <c r="DT58" s="1"/>
  <c r="DU58" s="1"/>
  <c r="DQ53"/>
  <c r="DR53"/>
  <c r="DT53" s="1"/>
  <c r="DU53" s="1"/>
  <c r="DQ11"/>
  <c r="DR11"/>
  <c r="DQ12"/>
  <c r="DR12"/>
  <c r="DQ13"/>
  <c r="DR13"/>
  <c r="DQ14"/>
  <c r="DR14"/>
  <c r="DQ15"/>
  <c r="DR15"/>
  <c r="DQ16"/>
  <c r="DR16"/>
  <c r="DQ40"/>
  <c r="DR40"/>
  <c r="DT40" s="1"/>
  <c r="DU40" s="1"/>
  <c r="DQ17"/>
  <c r="DR17"/>
  <c r="DQ18"/>
  <c r="DR18"/>
  <c r="DQ49"/>
  <c r="DR49"/>
  <c r="DT49" s="1"/>
  <c r="DU49" s="1"/>
  <c r="DQ39"/>
  <c r="DR39"/>
  <c r="DT39" s="1"/>
  <c r="DU39" s="1"/>
  <c r="DQ19"/>
  <c r="DR19"/>
  <c r="DQ54"/>
  <c r="DR54"/>
  <c r="DT54" s="1"/>
  <c r="DU54" s="1"/>
  <c r="DQ43"/>
  <c r="DR43"/>
  <c r="DT43" s="1"/>
  <c r="DU43" s="1"/>
  <c r="DQ20"/>
  <c r="DR20"/>
  <c r="DQ21"/>
  <c r="DR21"/>
  <c r="DQ50"/>
  <c r="DR50"/>
  <c r="DT50" s="1"/>
  <c r="DU50" s="1"/>
  <c r="DQ22"/>
  <c r="DR22"/>
  <c r="DQ23"/>
  <c r="DR23"/>
  <c r="DQ24"/>
  <c r="DR24"/>
  <c r="DQ25"/>
  <c r="DR25"/>
  <c r="DQ26"/>
  <c r="DR26"/>
  <c r="DQ59"/>
  <c r="DR59"/>
  <c r="DT59" s="1"/>
  <c r="DU59" s="1"/>
  <c r="DQ27"/>
  <c r="DR27"/>
  <c r="DQ8" i="54"/>
  <c r="DR8"/>
  <c r="DQ41"/>
  <c r="DR41"/>
  <c r="DT41" s="1"/>
  <c r="DU41" s="1"/>
  <c r="DQ9"/>
  <c r="DR9"/>
  <c r="DQ10"/>
  <c r="DR10"/>
  <c r="DQ11"/>
  <c r="DR11"/>
  <c r="DQ37"/>
  <c r="DR37"/>
  <c r="DT37" s="1"/>
  <c r="DU37" s="1"/>
  <c r="DQ12"/>
  <c r="DR12"/>
  <c r="DQ13"/>
  <c r="DR13"/>
  <c r="DQ54"/>
  <c r="DR54"/>
  <c r="DT54" s="1"/>
  <c r="DU54" s="1"/>
  <c r="DQ51"/>
  <c r="DR51"/>
  <c r="DT51" s="1"/>
  <c r="DU51" s="1"/>
  <c r="DQ56"/>
  <c r="DR56"/>
  <c r="DT56" s="1"/>
  <c r="DU56" s="1"/>
  <c r="DQ14"/>
  <c r="DR14"/>
  <c r="DQ42"/>
  <c r="DR42"/>
  <c r="DT42" s="1"/>
  <c r="DU42" s="1"/>
  <c r="DQ40"/>
  <c r="DR40"/>
  <c r="DT40" s="1"/>
  <c r="DU40" s="1"/>
  <c r="DQ15"/>
  <c r="DR15"/>
  <c r="DQ16"/>
  <c r="DR16"/>
  <c r="DQ38"/>
  <c r="DR38"/>
  <c r="DT38" s="1"/>
  <c r="DU38" s="1"/>
  <c r="DQ50"/>
  <c r="DR50"/>
  <c r="DT50" s="1"/>
  <c r="DU50" s="1"/>
  <c r="DQ17"/>
  <c r="DR17"/>
  <c r="DQ18"/>
  <c r="DR18"/>
  <c r="DQ36"/>
  <c r="DR36"/>
  <c r="DT36" s="1"/>
  <c r="DU36" s="1"/>
  <c r="DQ53"/>
  <c r="DR53"/>
  <c r="DT53" s="1"/>
  <c r="DU53" s="1"/>
  <c r="DQ19"/>
  <c r="DR19"/>
  <c r="DQ20"/>
  <c r="DR20"/>
  <c r="DQ39"/>
  <c r="DR39"/>
  <c r="DT39" s="1"/>
  <c r="DU39" s="1"/>
  <c r="DQ49"/>
  <c r="DR49"/>
  <c r="DT49" s="1"/>
  <c r="DU49" s="1"/>
  <c r="DV49" s="1"/>
  <c r="DQ21"/>
  <c r="DR21"/>
  <c r="DQ22"/>
  <c r="DR22"/>
  <c r="DQ23"/>
  <c r="DR23"/>
  <c r="DQ24"/>
  <c r="DR24"/>
  <c r="DQ25"/>
  <c r="DR25"/>
  <c r="DQ26"/>
  <c r="DR26"/>
  <c r="DQ27"/>
  <c r="DR27"/>
  <c r="DQ28"/>
  <c r="DR28"/>
  <c r="DQ55"/>
  <c r="DR55"/>
  <c r="DT55" s="1"/>
  <c r="DU55" s="1"/>
  <c r="DQ29"/>
  <c r="DR29"/>
  <c r="DQ43"/>
  <c r="DR43"/>
  <c r="DT43" s="1"/>
  <c r="DU43" s="1"/>
  <c r="DQ30"/>
  <c r="DR30"/>
  <c r="DQ12" i="53"/>
  <c r="DR12"/>
  <c r="DQ13"/>
  <c r="DR13"/>
  <c r="DQ14"/>
  <c r="DR14"/>
  <c r="DQ15"/>
  <c r="DR15"/>
  <c r="DQ16"/>
  <c r="DR16"/>
  <c r="DQ51"/>
  <c r="DR51"/>
  <c r="DT51" s="1"/>
  <c r="DU51" s="1"/>
  <c r="DV51" s="1"/>
  <c r="DQ17"/>
  <c r="DR17"/>
  <c r="DQ18"/>
  <c r="DR18"/>
  <c r="DQ19"/>
  <c r="DR19"/>
  <c r="DQ20"/>
  <c r="DR20"/>
  <c r="DQ21"/>
  <c r="DR21"/>
  <c r="DQ54"/>
  <c r="DR54"/>
  <c r="DT54" s="1"/>
  <c r="DU54" s="1"/>
  <c r="DQ22"/>
  <c r="DR22"/>
  <c r="DQ52"/>
  <c r="DR52"/>
  <c r="DT52" s="1"/>
  <c r="DU52" s="1"/>
  <c r="DV52" s="1"/>
  <c r="DQ23"/>
  <c r="DR23"/>
  <c r="DQ24"/>
  <c r="DR24"/>
  <c r="DQ3"/>
  <c r="DR3"/>
  <c r="DQ25"/>
  <c r="DR25"/>
  <c r="DQ26"/>
  <c r="DR26"/>
  <c r="DQ27"/>
  <c r="DR27"/>
  <c r="DQ28"/>
  <c r="DR28"/>
  <c r="DQ4"/>
  <c r="DR4"/>
  <c r="DQ29"/>
  <c r="DR29"/>
  <c r="DQ30"/>
  <c r="DR30"/>
  <c r="DQ31"/>
  <c r="DR31"/>
  <c r="DQ55"/>
  <c r="DR55"/>
  <c r="DT55" s="1"/>
  <c r="DU55" s="1"/>
  <c r="DQ32"/>
  <c r="DR32"/>
  <c r="DQ33"/>
  <c r="DR33"/>
  <c r="DQ5"/>
  <c r="DR5"/>
  <c r="DQ34"/>
  <c r="DR34"/>
  <c r="DQ6"/>
  <c r="DR6"/>
  <c r="DQ35"/>
  <c r="DR35"/>
  <c r="DQ36"/>
  <c r="DR36"/>
  <c r="DQ37"/>
  <c r="DR37"/>
  <c r="DQ38"/>
  <c r="DR38"/>
  <c r="DQ39"/>
  <c r="DR39"/>
  <c r="DQ40"/>
  <c r="DR40"/>
  <c r="CJ9" i="56"/>
  <c r="CK9"/>
  <c r="CJ10"/>
  <c r="CK10"/>
  <c r="CJ11"/>
  <c r="CK11"/>
  <c r="CJ54"/>
  <c r="CK54"/>
  <c r="CM54" s="1"/>
  <c r="CN54" s="1"/>
  <c r="CO54" s="1"/>
  <c r="CJ12"/>
  <c r="CK12"/>
  <c r="CJ13"/>
  <c r="CK13"/>
  <c r="CJ14"/>
  <c r="CK14"/>
  <c r="CJ43"/>
  <c r="CK43"/>
  <c r="CM43" s="1"/>
  <c r="CN43" s="1"/>
  <c r="CJ39"/>
  <c r="CK39"/>
  <c r="CM39" s="1"/>
  <c r="CN39" s="1"/>
  <c r="CJ42"/>
  <c r="CK42"/>
  <c r="CM42" s="1"/>
  <c r="CN42" s="1"/>
  <c r="CJ15"/>
  <c r="CK15"/>
  <c r="CJ16"/>
  <c r="CK16"/>
  <c r="CJ17"/>
  <c r="CK17"/>
  <c r="CJ18"/>
  <c r="CK18"/>
  <c r="CJ19"/>
  <c r="CK19"/>
  <c r="CJ20"/>
  <c r="CK20"/>
  <c r="CJ21"/>
  <c r="CK21"/>
  <c r="CJ22"/>
  <c r="CK22"/>
  <c r="CJ40"/>
  <c r="CK40"/>
  <c r="CM40" s="1"/>
  <c r="CN40" s="1"/>
  <c r="CJ23"/>
  <c r="CK23"/>
  <c r="CJ24"/>
  <c r="CK24"/>
  <c r="CJ41"/>
  <c r="CK41"/>
  <c r="CM41" s="1"/>
  <c r="CN41" s="1"/>
  <c r="CJ25"/>
  <c r="CK25"/>
  <c r="CJ26"/>
  <c r="CK26"/>
  <c r="CJ27"/>
  <c r="CK27"/>
  <c r="CJ28"/>
  <c r="CK28"/>
  <c r="CJ29"/>
  <c r="CK29"/>
  <c r="CJ30"/>
  <c r="CK30"/>
  <c r="CJ31"/>
  <c r="CK31"/>
  <c r="CJ32"/>
  <c r="CK32"/>
  <c r="CJ44"/>
  <c r="CK44"/>
  <c r="CM44" s="1"/>
  <c r="CN44" s="1"/>
  <c r="CJ33"/>
  <c r="CK33"/>
  <c r="CJ34"/>
  <c r="CK34"/>
  <c r="CJ55"/>
  <c r="CK55"/>
  <c r="CM55" s="1"/>
  <c r="CN55" s="1"/>
  <c r="CJ51" i="55"/>
  <c r="CK51"/>
  <c r="CM51" s="1"/>
  <c r="CN51" s="1"/>
  <c r="CO51" s="1"/>
  <c r="CJ52"/>
  <c r="CK52"/>
  <c r="CM52" s="1"/>
  <c r="CN52" s="1"/>
  <c r="CJ5"/>
  <c r="CK5"/>
  <c r="CJ6"/>
  <c r="CK6"/>
  <c r="CJ7"/>
  <c r="CK7"/>
  <c r="CJ8"/>
  <c r="CK8"/>
  <c r="CJ9"/>
  <c r="CK9"/>
  <c r="CJ10"/>
  <c r="CK10"/>
  <c r="CJ49"/>
  <c r="CK49"/>
  <c r="CM49" s="1"/>
  <c r="CN49" s="1"/>
  <c r="CO49" s="1"/>
  <c r="CJ55"/>
  <c r="CK55"/>
  <c r="CM55" s="1"/>
  <c r="CN55" s="1"/>
  <c r="CJ11"/>
  <c r="CK11"/>
  <c r="CJ12"/>
  <c r="CK12"/>
  <c r="CJ13"/>
  <c r="CK13"/>
  <c r="CJ14"/>
  <c r="CK14"/>
  <c r="CJ15"/>
  <c r="CK15"/>
  <c r="CJ54"/>
  <c r="CK54"/>
  <c r="CM54" s="1"/>
  <c r="CN54" s="1"/>
  <c r="CJ16"/>
  <c r="CK16"/>
  <c r="CJ17"/>
  <c r="CK17"/>
  <c r="CJ18"/>
  <c r="CK18"/>
  <c r="CJ19"/>
  <c r="CK19"/>
  <c r="CJ20"/>
  <c r="CK20"/>
  <c r="CJ21"/>
  <c r="CK21"/>
  <c r="CJ22"/>
  <c r="CK22"/>
  <c r="CJ23"/>
  <c r="CK23"/>
  <c r="CJ24"/>
  <c r="CK24"/>
  <c r="CJ25"/>
  <c r="CK25"/>
  <c r="CJ26"/>
  <c r="CK26"/>
  <c r="CJ38"/>
  <c r="CK38"/>
  <c r="CM38" s="1"/>
  <c r="CN38" s="1"/>
  <c r="CJ27"/>
  <c r="CK27"/>
  <c r="CJ28"/>
  <c r="CK28"/>
  <c r="CJ29"/>
  <c r="CK29"/>
  <c r="CJ30"/>
  <c r="CK30"/>
  <c r="AA197" i="69" l="1"/>
  <c r="AA200"/>
  <c r="AA186"/>
  <c r="AA201"/>
  <c r="FC20" i="58"/>
  <c r="FC23"/>
  <c r="FC10"/>
  <c r="FC24"/>
  <c r="DT27" i="57"/>
  <c r="DU27" s="1"/>
  <c r="DS27"/>
  <c r="DT24"/>
  <c r="DU24" s="1"/>
  <c r="DS24"/>
  <c r="DT19"/>
  <c r="DU19" s="1"/>
  <c r="DS19"/>
  <c r="DT17"/>
  <c r="DU17" s="1"/>
  <c r="DS17"/>
  <c r="DT16"/>
  <c r="DU16" s="1"/>
  <c r="DS16"/>
  <c r="DT14"/>
  <c r="DU14" s="1"/>
  <c r="DS14"/>
  <c r="DT12"/>
  <c r="DU12" s="1"/>
  <c r="DS12"/>
  <c r="DT8"/>
  <c r="DU8" s="1"/>
  <c r="DS8"/>
  <c r="DT26"/>
  <c r="DU26" s="1"/>
  <c r="DS26"/>
  <c r="DT22"/>
  <c r="DU22" s="1"/>
  <c r="DS22"/>
  <c r="DT21"/>
  <c r="DU21" s="1"/>
  <c r="DS21"/>
  <c r="DT10"/>
  <c r="DU10" s="1"/>
  <c r="DS10"/>
  <c r="DT20"/>
  <c r="DU20" s="1"/>
  <c r="DS20"/>
  <c r="DT18"/>
  <c r="DU18" s="1"/>
  <c r="DS18"/>
  <c r="DT15"/>
  <c r="DU15" s="1"/>
  <c r="DS15"/>
  <c r="DT13"/>
  <c r="DU13" s="1"/>
  <c r="DS13"/>
  <c r="DT11"/>
  <c r="DU11" s="1"/>
  <c r="DS11"/>
  <c r="DT9"/>
  <c r="DU9" s="1"/>
  <c r="DS9"/>
  <c r="DT25"/>
  <c r="DU25" s="1"/>
  <c r="DS25"/>
  <c r="DT23"/>
  <c r="DU23" s="1"/>
  <c r="DS23"/>
  <c r="CM30" i="56"/>
  <c r="CN30" s="1"/>
  <c r="CL30"/>
  <c r="CM34"/>
  <c r="CN34" s="1"/>
  <c r="CL34"/>
  <c r="CM31"/>
  <c r="CN31" s="1"/>
  <c r="CL31"/>
  <c r="CM19"/>
  <c r="CN19" s="1"/>
  <c r="CL19"/>
  <c r="CM12"/>
  <c r="CN12" s="1"/>
  <c r="CL12"/>
  <c r="CM11"/>
  <c r="CN11" s="1"/>
  <c r="CL11"/>
  <c r="CM9"/>
  <c r="CN9" s="1"/>
  <c r="CL9"/>
  <c r="CM29"/>
  <c r="CN29" s="1"/>
  <c r="CL29"/>
  <c r="CM27"/>
  <c r="CN27" s="1"/>
  <c r="CL27"/>
  <c r="CM25"/>
  <c r="CN25" s="1"/>
  <c r="CL25"/>
  <c r="CM24"/>
  <c r="CN24" s="1"/>
  <c r="CL24"/>
  <c r="CM21"/>
  <c r="CN21" s="1"/>
  <c r="CL21"/>
  <c r="CM17"/>
  <c r="CN17" s="1"/>
  <c r="CL17"/>
  <c r="CM15"/>
  <c r="CN15" s="1"/>
  <c r="CL15"/>
  <c r="CM14"/>
  <c r="CN14" s="1"/>
  <c r="CL14"/>
  <c r="CM33"/>
  <c r="CN33" s="1"/>
  <c r="CL33"/>
  <c r="CM22"/>
  <c r="CN22" s="1"/>
  <c r="CL22"/>
  <c r="CM18"/>
  <c r="CN18" s="1"/>
  <c r="CL18"/>
  <c r="CM16"/>
  <c r="CN16" s="1"/>
  <c r="CL16"/>
  <c r="CM10"/>
  <c r="CN10" s="1"/>
  <c r="CL10"/>
  <c r="CM32"/>
  <c r="CN32" s="1"/>
  <c r="CL32"/>
  <c r="CM28"/>
  <c r="CN28" s="1"/>
  <c r="CL28"/>
  <c r="CM26"/>
  <c r="CN26" s="1"/>
  <c r="CL26"/>
  <c r="CM23"/>
  <c r="CN23" s="1"/>
  <c r="CL23"/>
  <c r="CM20"/>
  <c r="CN20" s="1"/>
  <c r="CL20"/>
  <c r="CM13"/>
  <c r="CN13" s="1"/>
  <c r="CL13"/>
  <c r="CM29" i="55"/>
  <c r="CN29" s="1"/>
  <c r="CL29"/>
  <c r="CM26"/>
  <c r="CN26" s="1"/>
  <c r="U103" i="69" s="1"/>
  <c r="CL26" i="55"/>
  <c r="CM22"/>
  <c r="CN22" s="1"/>
  <c r="CL22"/>
  <c r="DV6"/>
  <c r="DV10"/>
  <c r="DV23"/>
  <c r="DV28"/>
  <c r="DV27"/>
  <c r="EG14"/>
  <c r="EG28"/>
  <c r="DV20"/>
  <c r="EG6"/>
  <c r="EG19"/>
  <c r="EG13"/>
  <c r="EG20"/>
  <c r="EG27"/>
  <c r="CM30"/>
  <c r="CN30" s="1"/>
  <c r="CL30"/>
  <c r="CM28"/>
  <c r="CN28" s="1"/>
  <c r="CL28"/>
  <c r="CM25"/>
  <c r="CN25" s="1"/>
  <c r="CL25"/>
  <c r="CM23"/>
  <c r="CN23" s="1"/>
  <c r="CL23"/>
  <c r="CM21"/>
  <c r="CN21" s="1"/>
  <c r="CL21"/>
  <c r="CM19"/>
  <c r="CN19" s="1"/>
  <c r="CL19"/>
  <c r="CM17"/>
  <c r="CN17" s="1"/>
  <c r="CL17"/>
  <c r="CM14"/>
  <c r="CN14" s="1"/>
  <c r="CL14"/>
  <c r="CM12"/>
  <c r="CN12" s="1"/>
  <c r="CL12"/>
  <c r="CM10"/>
  <c r="CN10" s="1"/>
  <c r="CL10"/>
  <c r="CM8"/>
  <c r="CN8" s="1"/>
  <c r="CL8"/>
  <c r="CM6"/>
  <c r="CN6" s="1"/>
  <c r="CL6"/>
  <c r="X101" i="69"/>
  <c r="Y100"/>
  <c r="X91"/>
  <c r="X96"/>
  <c r="Y99"/>
  <c r="CM27" i="55"/>
  <c r="CN27" s="1"/>
  <c r="CL27"/>
  <c r="CM24"/>
  <c r="CN24" s="1"/>
  <c r="CL24"/>
  <c r="CM20"/>
  <c r="CN20" s="1"/>
  <c r="CL20"/>
  <c r="CM18"/>
  <c r="CN18" s="1"/>
  <c r="CL18"/>
  <c r="CM16"/>
  <c r="CN16" s="1"/>
  <c r="CL16"/>
  <c r="CM15"/>
  <c r="CN15" s="1"/>
  <c r="CL15"/>
  <c r="CM13"/>
  <c r="CN13" s="1"/>
  <c r="CL13"/>
  <c r="CM11"/>
  <c r="CN11" s="1"/>
  <c r="CL11"/>
  <c r="CM9"/>
  <c r="CN9" s="1"/>
  <c r="CL9"/>
  <c r="CM7"/>
  <c r="CN7" s="1"/>
  <c r="CL7"/>
  <c r="CM5"/>
  <c r="CN5" s="1"/>
  <c r="CL5"/>
  <c r="AA39" i="69"/>
  <c r="AA33"/>
  <c r="FC13" i="53"/>
  <c r="FC18"/>
  <c r="FC32"/>
  <c r="FC38"/>
  <c r="FC15" i="54"/>
  <c r="FC19"/>
  <c r="EG8"/>
  <c r="EG23"/>
  <c r="EG29"/>
  <c r="FC10"/>
  <c r="FC14"/>
  <c r="FC18"/>
  <c r="EG10"/>
  <c r="EG14"/>
  <c r="EG18"/>
  <c r="DT27"/>
  <c r="DU27" s="1"/>
  <c r="DS27"/>
  <c r="DT25"/>
  <c r="DU25" s="1"/>
  <c r="DS25"/>
  <c r="DT23"/>
  <c r="DU23" s="1"/>
  <c r="DS23"/>
  <c r="DT21"/>
  <c r="DU21" s="1"/>
  <c r="DS21"/>
  <c r="DT19"/>
  <c r="DU19" s="1"/>
  <c r="DS19"/>
  <c r="DT17"/>
  <c r="DU17" s="1"/>
  <c r="DS17"/>
  <c r="DT15"/>
  <c r="DU15" s="1"/>
  <c r="DS15"/>
  <c r="DT12"/>
  <c r="DU12" s="1"/>
  <c r="DS12"/>
  <c r="DT11"/>
  <c r="DU11" s="1"/>
  <c r="DS11"/>
  <c r="DT9"/>
  <c r="DU9" s="1"/>
  <c r="DS9"/>
  <c r="DT8"/>
  <c r="DU8" s="1"/>
  <c r="DS8"/>
  <c r="AA51" i="69"/>
  <c r="AA54"/>
  <c r="AA68"/>
  <c r="AA72"/>
  <c r="Y64"/>
  <c r="Y67"/>
  <c r="DT30" i="54"/>
  <c r="DU30" s="1"/>
  <c r="DS30"/>
  <c r="DT29"/>
  <c r="DU29" s="1"/>
  <c r="DS29"/>
  <c r="DT28"/>
  <c r="DU28" s="1"/>
  <c r="DS28"/>
  <c r="DT26"/>
  <c r="DU26" s="1"/>
  <c r="DS26"/>
  <c r="DT24"/>
  <c r="DU24" s="1"/>
  <c r="DS24"/>
  <c r="DT22"/>
  <c r="DU22" s="1"/>
  <c r="DS22"/>
  <c r="DT20"/>
  <c r="DU20" s="1"/>
  <c r="DS20"/>
  <c r="DT18"/>
  <c r="DU18" s="1"/>
  <c r="DS18"/>
  <c r="DT16"/>
  <c r="DU16" s="1"/>
  <c r="DS16"/>
  <c r="DT14"/>
  <c r="DU14" s="1"/>
  <c r="DS14"/>
  <c r="DT13"/>
  <c r="DU13" s="1"/>
  <c r="DS13"/>
  <c r="DT10"/>
  <c r="DU10" s="1"/>
  <c r="DS10"/>
  <c r="DT40" i="53"/>
  <c r="DU40" s="1"/>
  <c r="DS40"/>
  <c r="DT38"/>
  <c r="DU38" s="1"/>
  <c r="DV38" s="1"/>
  <c r="DS38"/>
  <c r="DT36"/>
  <c r="DU36" s="1"/>
  <c r="DS36"/>
  <c r="DT6"/>
  <c r="DU6" s="1"/>
  <c r="DS6"/>
  <c r="DT5"/>
  <c r="DU5" s="1"/>
  <c r="DS5"/>
  <c r="DT32"/>
  <c r="DU32" s="1"/>
  <c r="DS32"/>
  <c r="DT31"/>
  <c r="DU31" s="1"/>
  <c r="DS31"/>
  <c r="DT29"/>
  <c r="DU29" s="1"/>
  <c r="DS29"/>
  <c r="DT28"/>
  <c r="DU28" s="1"/>
  <c r="DS28"/>
  <c r="DT26"/>
  <c r="DU26" s="1"/>
  <c r="DV26" s="1"/>
  <c r="DS26"/>
  <c r="DT3"/>
  <c r="DU3" s="1"/>
  <c r="DS3"/>
  <c r="DT23"/>
  <c r="DU23" s="1"/>
  <c r="DS23"/>
  <c r="DT22"/>
  <c r="DU22" s="1"/>
  <c r="DS22"/>
  <c r="DT21"/>
  <c r="DU21" s="1"/>
  <c r="DV21" s="1"/>
  <c r="DS21"/>
  <c r="DT19"/>
  <c r="DU19" s="1"/>
  <c r="DS19"/>
  <c r="DT17"/>
  <c r="DU17" s="1"/>
  <c r="DS17"/>
  <c r="DT16"/>
  <c r="DU16" s="1"/>
  <c r="DS16"/>
  <c r="DT14"/>
  <c r="DU14" s="1"/>
  <c r="DV14" s="1"/>
  <c r="DS14"/>
  <c r="DT12"/>
  <c r="DU12" s="1"/>
  <c r="DS12"/>
  <c r="EE40"/>
  <c r="EF40" s="1"/>
  <c r="EG40" s="1"/>
  <c r="ED40"/>
  <c r="EE38"/>
  <c r="EF38" s="1"/>
  <c r="ED38"/>
  <c r="EE36"/>
  <c r="EF36" s="1"/>
  <c r="ED36"/>
  <c r="EE6"/>
  <c r="EF6" s="1"/>
  <c r="ED6"/>
  <c r="EE5"/>
  <c r="EF5" s="1"/>
  <c r="EG5" s="1"/>
  <c r="ED5"/>
  <c r="EE32"/>
  <c r="EF32" s="1"/>
  <c r="ED32"/>
  <c r="EE31"/>
  <c r="EF31" s="1"/>
  <c r="ED31"/>
  <c r="EE29"/>
  <c r="EF29" s="1"/>
  <c r="ED29"/>
  <c r="EE28"/>
  <c r="EF28" s="1"/>
  <c r="ED28"/>
  <c r="EE26"/>
  <c r="EF26" s="1"/>
  <c r="ED26"/>
  <c r="EE3"/>
  <c r="EF3" s="1"/>
  <c r="EG3" s="1"/>
  <c r="ED3"/>
  <c r="EE23"/>
  <c r="EF23" s="1"/>
  <c r="ED23"/>
  <c r="EE22"/>
  <c r="EF22" s="1"/>
  <c r="ED22"/>
  <c r="EE21"/>
  <c r="EF21" s="1"/>
  <c r="ED21"/>
  <c r="EE19"/>
  <c r="EF19" s="1"/>
  <c r="EG19" s="1"/>
  <c r="ED19"/>
  <c r="EE17"/>
  <c r="EF17" s="1"/>
  <c r="ED17"/>
  <c r="EE16"/>
  <c r="EF16" s="1"/>
  <c r="ED16"/>
  <c r="EE14"/>
  <c r="EF14" s="1"/>
  <c r="ED14"/>
  <c r="EE12"/>
  <c r="EF12" s="1"/>
  <c r="ED12"/>
  <c r="DT39"/>
  <c r="DU39" s="1"/>
  <c r="DS39"/>
  <c r="DT37"/>
  <c r="DU37" s="1"/>
  <c r="DS37"/>
  <c r="DT35"/>
  <c r="DU35" s="1"/>
  <c r="DS35"/>
  <c r="DT34"/>
  <c r="DU34" s="1"/>
  <c r="DS34"/>
  <c r="DT33"/>
  <c r="DU33" s="1"/>
  <c r="DS33"/>
  <c r="DT30"/>
  <c r="DU30" s="1"/>
  <c r="DS30"/>
  <c r="DT4"/>
  <c r="DU4" s="1"/>
  <c r="DS4"/>
  <c r="DT27"/>
  <c r="DU27" s="1"/>
  <c r="DS27"/>
  <c r="DT25"/>
  <c r="DU25" s="1"/>
  <c r="DS25"/>
  <c r="DT24"/>
  <c r="DU24" s="1"/>
  <c r="DS24"/>
  <c r="DT20"/>
  <c r="DU20" s="1"/>
  <c r="DS20"/>
  <c r="DT18"/>
  <c r="DU18" s="1"/>
  <c r="DS18"/>
  <c r="DT15"/>
  <c r="DU15" s="1"/>
  <c r="DS15"/>
  <c r="DT13"/>
  <c r="DU13" s="1"/>
  <c r="DS13"/>
  <c r="EE39"/>
  <c r="EF39" s="1"/>
  <c r="ED39"/>
  <c r="EE37"/>
  <c r="EF37" s="1"/>
  <c r="ED37"/>
  <c r="EE35"/>
  <c r="EF35" s="1"/>
  <c r="ED35"/>
  <c r="EE34"/>
  <c r="EF34" s="1"/>
  <c r="ED34"/>
  <c r="EE33"/>
  <c r="EF33" s="1"/>
  <c r="ED33"/>
  <c r="EE30"/>
  <c r="EF30" s="1"/>
  <c r="ED30"/>
  <c r="EE4"/>
  <c r="EF4" s="1"/>
  <c r="ED4"/>
  <c r="EE27"/>
  <c r="EF27" s="1"/>
  <c r="ED27"/>
  <c r="EE25"/>
  <c r="EF25" s="1"/>
  <c r="ED25"/>
  <c r="EE24"/>
  <c r="EF24" s="1"/>
  <c r="ED24"/>
  <c r="EE20"/>
  <c r="EF20" s="1"/>
  <c r="ED20"/>
  <c r="EE18"/>
  <c r="EF18" s="1"/>
  <c r="ED18"/>
  <c r="EE15"/>
  <c r="EF15" s="1"/>
  <c r="ED15"/>
  <c r="EE13"/>
  <c r="EF13" s="1"/>
  <c r="ED13"/>
  <c r="X167" i="69"/>
  <c r="X171"/>
  <c r="X172"/>
  <c r="X170"/>
  <c r="X168"/>
  <c r="X166"/>
  <c r="X165"/>
  <c r="X163"/>
  <c r="X162"/>
  <c r="X160"/>
  <c r="X159"/>
  <c r="X157"/>
  <c r="X155"/>
  <c r="X152"/>
  <c r="X150"/>
  <c r="X169"/>
  <c r="X164"/>
  <c r="X161"/>
  <c r="X158"/>
  <c r="X156"/>
  <c r="X154"/>
  <c r="X153"/>
  <c r="X151"/>
  <c r="U139"/>
  <c r="U142"/>
  <c r="U140"/>
  <c r="U138"/>
  <c r="U136"/>
  <c r="U134"/>
  <c r="U132"/>
  <c r="U131"/>
  <c r="U128"/>
  <c r="U126"/>
  <c r="U124"/>
  <c r="U122"/>
  <c r="U121"/>
  <c r="U119"/>
  <c r="U118"/>
  <c r="U116"/>
  <c r="U143"/>
  <c r="U141"/>
  <c r="U137"/>
  <c r="U135"/>
  <c r="U133"/>
  <c r="U130"/>
  <c r="U129"/>
  <c r="U127"/>
  <c r="U125"/>
  <c r="U123"/>
  <c r="U120"/>
  <c r="U117"/>
  <c r="U105"/>
  <c r="U98"/>
  <c r="U91"/>
  <c r="U83"/>
  <c r="U102"/>
  <c r="U96"/>
  <c r="U89"/>
  <c r="U85"/>
  <c r="U106"/>
  <c r="U104"/>
  <c r="U101"/>
  <c r="U99"/>
  <c r="U97"/>
  <c r="U95"/>
  <c r="U93"/>
  <c r="U92"/>
  <c r="U90"/>
  <c r="U88"/>
  <c r="U86"/>
  <c r="U84"/>
  <c r="U82"/>
  <c r="U107"/>
  <c r="U100"/>
  <c r="U94"/>
  <c r="U87"/>
  <c r="X75"/>
  <c r="X68"/>
  <c r="X62"/>
  <c r="X55"/>
  <c r="X72"/>
  <c r="X66"/>
  <c r="X60"/>
  <c r="X57"/>
  <c r="X76"/>
  <c r="X74"/>
  <c r="X73"/>
  <c r="X71"/>
  <c r="X69"/>
  <c r="X67"/>
  <c r="X65"/>
  <c r="X63"/>
  <c r="X61"/>
  <c r="X58"/>
  <c r="X56"/>
  <c r="X53"/>
  <c r="X70"/>
  <c r="X64"/>
  <c r="X59"/>
  <c r="X54"/>
  <c r="X52"/>
  <c r="X51"/>
  <c r="X41"/>
  <c r="X37"/>
  <c r="X6"/>
  <c r="X32"/>
  <c r="X29"/>
  <c r="X4"/>
  <c r="X23"/>
  <c r="X20"/>
  <c r="X17"/>
  <c r="X40"/>
  <c r="X36"/>
  <c r="X34"/>
  <c r="X5"/>
  <c r="X26"/>
  <c r="X21"/>
  <c r="X16"/>
  <c r="Y40"/>
  <c r="Y36"/>
  <c r="Y34"/>
  <c r="Y5"/>
  <c r="Y26"/>
  <c r="Y21"/>
  <c r="Y16"/>
  <c r="X39"/>
  <c r="X33"/>
  <c r="X27"/>
  <c r="X22"/>
  <c r="X15"/>
  <c r="X13"/>
  <c r="Y41"/>
  <c r="Y39"/>
  <c r="Y37"/>
  <c r="Y7"/>
  <c r="Y6"/>
  <c r="Y33"/>
  <c r="Y32"/>
  <c r="Y30"/>
  <c r="Y29"/>
  <c r="Y27"/>
  <c r="Y4"/>
  <c r="Y24"/>
  <c r="Y23"/>
  <c r="Y22"/>
  <c r="Y20"/>
  <c r="Y18"/>
  <c r="Y17"/>
  <c r="Y15"/>
  <c r="Y13"/>
  <c r="DV59" i="57"/>
  <c r="DV25"/>
  <c r="DV23"/>
  <c r="DV50"/>
  <c r="DV20"/>
  <c r="DV54"/>
  <c r="DV39"/>
  <c r="DV18"/>
  <c r="DV40"/>
  <c r="DV15"/>
  <c r="DV13"/>
  <c r="DV11"/>
  <c r="DV58"/>
  <c r="DV9"/>
  <c r="DV27"/>
  <c r="DV24"/>
  <c r="DV21"/>
  <c r="DV19"/>
  <c r="DV17"/>
  <c r="DV14"/>
  <c r="DV10"/>
  <c r="DV26"/>
  <c r="DV22"/>
  <c r="DV43"/>
  <c r="DV49"/>
  <c r="DV16"/>
  <c r="DV12"/>
  <c r="DV53"/>
  <c r="DV8"/>
  <c r="DV39" i="53"/>
  <c r="DV55"/>
  <c r="DV4"/>
  <c r="DV54"/>
  <c r="DV20"/>
  <c r="DV15"/>
  <c r="EG39"/>
  <c r="EG35"/>
  <c r="EG33"/>
  <c r="EG55"/>
  <c r="EG4"/>
  <c r="EG25"/>
  <c r="EG54"/>
  <c r="EG20"/>
  <c r="EG15"/>
  <c r="DV40"/>
  <c r="DV36"/>
  <c r="DV5"/>
  <c r="DV3"/>
  <c r="DV22"/>
  <c r="DV19"/>
  <c r="DV12"/>
  <c r="EG26"/>
  <c r="EG23"/>
  <c r="EG21"/>
  <c r="EG17"/>
  <c r="EG14"/>
  <c r="DV35"/>
  <c r="DV33"/>
  <c r="DV25"/>
  <c r="DV31"/>
  <c r="DV28"/>
  <c r="DV16"/>
  <c r="EG38"/>
  <c r="EG6"/>
  <c r="EG32"/>
  <c r="EG29"/>
  <c r="DV43" i="54"/>
  <c r="DV55"/>
  <c r="DV27"/>
  <c r="DV25"/>
  <c r="DV23"/>
  <c r="DV21"/>
  <c r="DV39"/>
  <c r="DV19"/>
  <c r="DV36"/>
  <c r="DV17"/>
  <c r="DV38"/>
  <c r="DV15"/>
  <c r="DV42"/>
  <c r="DV56"/>
  <c r="DV54"/>
  <c r="DV12"/>
  <c r="DV11"/>
  <c r="DV9"/>
  <c r="DV8"/>
  <c r="DV29"/>
  <c r="DV26"/>
  <c r="DV22"/>
  <c r="DV53"/>
  <c r="DV18"/>
  <c r="DV50"/>
  <c r="DV40"/>
  <c r="DV14"/>
  <c r="DV51"/>
  <c r="DV37"/>
  <c r="DV10"/>
  <c r="DV41"/>
  <c r="CO30" i="55"/>
  <c r="CO38"/>
  <c r="CO23"/>
  <c r="CO19"/>
  <c r="CO54"/>
  <c r="CO12"/>
  <c r="CO10"/>
  <c r="CO8"/>
  <c r="CO6"/>
  <c r="CO52"/>
  <c r="CO29"/>
  <c r="CO28"/>
  <c r="CO25"/>
  <c r="CO21"/>
  <c r="CO17"/>
  <c r="CO14"/>
  <c r="CO55"/>
  <c r="CO27"/>
  <c r="CO24"/>
  <c r="CO22"/>
  <c r="CO20"/>
  <c r="CO18"/>
  <c r="CO16"/>
  <c r="CO15"/>
  <c r="CO13"/>
  <c r="CO11"/>
  <c r="CO9"/>
  <c r="CO7"/>
  <c r="CO5"/>
  <c r="CO55" i="56"/>
  <c r="CO44"/>
  <c r="CO29"/>
  <c r="CO25"/>
  <c r="CO24"/>
  <c r="CO21"/>
  <c r="CO17"/>
  <c r="CO39"/>
  <c r="CO33"/>
  <c r="CO32"/>
  <c r="CO30"/>
  <c r="CO28"/>
  <c r="CO26"/>
  <c r="CO41"/>
  <c r="CO23"/>
  <c r="CO22"/>
  <c r="CO20"/>
  <c r="CO18"/>
  <c r="CO16"/>
  <c r="CO42"/>
  <c r="CO43"/>
  <c r="CO13"/>
  <c r="CO10"/>
  <c r="CO34"/>
  <c r="CO31"/>
  <c r="CO27"/>
  <c r="CO40"/>
  <c r="CO19"/>
  <c r="CO15"/>
  <c r="CO14"/>
  <c r="CO12"/>
  <c r="CO11"/>
  <c r="CO9"/>
  <c r="CJ8" i="57"/>
  <c r="CK8"/>
  <c r="CJ9"/>
  <c r="CK9"/>
  <c r="CJ10"/>
  <c r="CK10"/>
  <c r="CJ58"/>
  <c r="CK58"/>
  <c r="CM58" s="1"/>
  <c r="CN58" s="1"/>
  <c r="CJ53"/>
  <c r="CK53"/>
  <c r="CM53" s="1"/>
  <c r="CN53" s="1"/>
  <c r="CJ11"/>
  <c r="CK11"/>
  <c r="CJ12"/>
  <c r="CK12"/>
  <c r="CJ13"/>
  <c r="CK13"/>
  <c r="CJ14"/>
  <c r="CK14"/>
  <c r="CJ15"/>
  <c r="CK15"/>
  <c r="CJ16"/>
  <c r="CK16"/>
  <c r="CJ40"/>
  <c r="CK40"/>
  <c r="CM40" s="1"/>
  <c r="CN40" s="1"/>
  <c r="CJ17"/>
  <c r="CK17"/>
  <c r="CJ18"/>
  <c r="CK18"/>
  <c r="CJ49"/>
  <c r="CK49"/>
  <c r="CM49" s="1"/>
  <c r="CN49" s="1"/>
  <c r="CJ39"/>
  <c r="CK39"/>
  <c r="CM39" s="1"/>
  <c r="CN39" s="1"/>
  <c r="CJ19"/>
  <c r="CK19"/>
  <c r="CJ54"/>
  <c r="CK54"/>
  <c r="CM54" s="1"/>
  <c r="CN54" s="1"/>
  <c r="CJ43"/>
  <c r="CK43"/>
  <c r="CM43" s="1"/>
  <c r="CN43" s="1"/>
  <c r="CJ20"/>
  <c r="CK20"/>
  <c r="CJ21"/>
  <c r="CK21"/>
  <c r="CJ50"/>
  <c r="CK50"/>
  <c r="CM50" s="1"/>
  <c r="CN50" s="1"/>
  <c r="CJ22"/>
  <c r="CK22"/>
  <c r="CJ23"/>
  <c r="CK23"/>
  <c r="CJ24"/>
  <c r="CK24"/>
  <c r="CJ25"/>
  <c r="CK25"/>
  <c r="CJ26"/>
  <c r="CK26"/>
  <c r="CJ59"/>
  <c r="CK59"/>
  <c r="CM59" s="1"/>
  <c r="CN59" s="1"/>
  <c r="CJ27"/>
  <c r="CK27"/>
  <c r="EX9" i="56"/>
  <c r="EY9"/>
  <c r="EX10"/>
  <c r="EY10"/>
  <c r="EX11"/>
  <c r="EY11"/>
  <c r="EX54"/>
  <c r="EY54"/>
  <c r="FA54" s="1"/>
  <c r="FB54" s="1"/>
  <c r="FC54" s="1"/>
  <c r="EX12"/>
  <c r="EY12"/>
  <c r="EX13"/>
  <c r="EY13"/>
  <c r="EX14"/>
  <c r="EY14"/>
  <c r="EX43"/>
  <c r="EY43"/>
  <c r="FA43" s="1"/>
  <c r="FB43" s="1"/>
  <c r="EX39"/>
  <c r="EY39"/>
  <c r="FA39" s="1"/>
  <c r="FB39" s="1"/>
  <c r="EX42"/>
  <c r="EY42"/>
  <c r="FA42" s="1"/>
  <c r="FB42" s="1"/>
  <c r="EX15"/>
  <c r="EY15"/>
  <c r="EX16"/>
  <c r="EY16"/>
  <c r="EX17"/>
  <c r="EY17"/>
  <c r="EX18"/>
  <c r="EY18"/>
  <c r="EX19"/>
  <c r="EY19"/>
  <c r="EX20"/>
  <c r="EY20"/>
  <c r="EX21"/>
  <c r="EY21"/>
  <c r="EX22"/>
  <c r="EY22"/>
  <c r="EX40"/>
  <c r="EY40"/>
  <c r="FA40" s="1"/>
  <c r="FB40" s="1"/>
  <c r="EX23"/>
  <c r="EY23"/>
  <c r="EX24"/>
  <c r="EY24"/>
  <c r="EX41"/>
  <c r="EY41"/>
  <c r="FA41" s="1"/>
  <c r="FB41" s="1"/>
  <c r="EX25"/>
  <c r="EY25"/>
  <c r="EX26"/>
  <c r="EY26"/>
  <c r="EX27"/>
  <c r="EY27"/>
  <c r="EX28"/>
  <c r="EY28"/>
  <c r="EX29"/>
  <c r="EY29"/>
  <c r="EX30"/>
  <c r="EY30"/>
  <c r="EX31"/>
  <c r="EY31"/>
  <c r="EX32"/>
  <c r="EY32"/>
  <c r="EX44"/>
  <c r="EY44"/>
  <c r="FA44" s="1"/>
  <c r="FB44" s="1"/>
  <c r="EX33"/>
  <c r="EY33"/>
  <c r="EX34"/>
  <c r="EY34"/>
  <c r="EX55"/>
  <c r="EY55"/>
  <c r="FA55" s="1"/>
  <c r="FB55" s="1"/>
  <c r="EX51" i="55"/>
  <c r="EY51"/>
  <c r="FA51" s="1"/>
  <c r="FB51" s="1"/>
  <c r="FC51" s="1"/>
  <c r="EX52"/>
  <c r="EY52"/>
  <c r="FA52" s="1"/>
  <c r="FB52" s="1"/>
  <c r="EX5"/>
  <c r="EY5"/>
  <c r="EX6"/>
  <c r="EY6"/>
  <c r="EX7"/>
  <c r="EY7"/>
  <c r="EX8"/>
  <c r="EY8"/>
  <c r="EX9"/>
  <c r="EY9"/>
  <c r="EX10"/>
  <c r="EY10"/>
  <c r="EX49"/>
  <c r="EY49"/>
  <c r="FA49" s="1"/>
  <c r="FB49" s="1"/>
  <c r="FC49" s="1"/>
  <c r="EX55"/>
  <c r="EY55"/>
  <c r="FA55" s="1"/>
  <c r="FB55" s="1"/>
  <c r="EX11"/>
  <c r="EY11"/>
  <c r="EX12"/>
  <c r="EY12"/>
  <c r="EX13"/>
  <c r="EY13"/>
  <c r="EX14"/>
  <c r="EY14"/>
  <c r="EX15"/>
  <c r="EY15"/>
  <c r="EX54"/>
  <c r="EY54"/>
  <c r="FA54" s="1"/>
  <c r="FB54" s="1"/>
  <c r="EX16"/>
  <c r="EY16"/>
  <c r="EX17"/>
  <c r="EY17"/>
  <c r="EX18"/>
  <c r="EY18"/>
  <c r="EX19"/>
  <c r="EY19"/>
  <c r="EX20"/>
  <c r="EY20"/>
  <c r="EX21"/>
  <c r="EY21"/>
  <c r="EX22"/>
  <c r="EY22"/>
  <c r="EX23"/>
  <c r="EY23"/>
  <c r="EX24"/>
  <c r="EY24"/>
  <c r="EX25"/>
  <c r="EY25"/>
  <c r="EX26"/>
  <c r="EY26"/>
  <c r="EX38"/>
  <c r="EY38"/>
  <c r="FA38" s="1"/>
  <c r="FB38" s="1"/>
  <c r="EX27"/>
  <c r="EY27"/>
  <c r="EX28"/>
  <c r="EY28"/>
  <c r="EX29"/>
  <c r="EY29"/>
  <c r="EX30"/>
  <c r="EY30"/>
  <c r="CJ8" i="54"/>
  <c r="CK8"/>
  <c r="CJ41"/>
  <c r="CK41"/>
  <c r="CM41" s="1"/>
  <c r="CN41" s="1"/>
  <c r="CJ9"/>
  <c r="CK9"/>
  <c r="CJ10"/>
  <c r="CK10"/>
  <c r="CJ11"/>
  <c r="CK11"/>
  <c r="CJ37"/>
  <c r="CK37"/>
  <c r="CM37" s="1"/>
  <c r="CN37" s="1"/>
  <c r="CJ12"/>
  <c r="CK12"/>
  <c r="CJ13"/>
  <c r="CK13"/>
  <c r="CJ54"/>
  <c r="CK54"/>
  <c r="CM54" s="1"/>
  <c r="CN54" s="1"/>
  <c r="CJ51"/>
  <c r="CK51"/>
  <c r="CM51" s="1"/>
  <c r="CN51" s="1"/>
  <c r="CJ56"/>
  <c r="CK56"/>
  <c r="CM56" s="1"/>
  <c r="CN56" s="1"/>
  <c r="CJ14"/>
  <c r="CK14"/>
  <c r="CJ42"/>
  <c r="CK42"/>
  <c r="CM42" s="1"/>
  <c r="CN42" s="1"/>
  <c r="CJ40"/>
  <c r="CK40"/>
  <c r="CM40" s="1"/>
  <c r="CN40" s="1"/>
  <c r="CJ15"/>
  <c r="CK15"/>
  <c r="CJ16"/>
  <c r="CK16"/>
  <c r="CJ38"/>
  <c r="CK38"/>
  <c r="CM38" s="1"/>
  <c r="CN38" s="1"/>
  <c r="CJ50"/>
  <c r="CK50"/>
  <c r="CM50" s="1"/>
  <c r="CN50" s="1"/>
  <c r="CJ17"/>
  <c r="CK17"/>
  <c r="CJ18"/>
  <c r="CK18"/>
  <c r="CJ36"/>
  <c r="CK36"/>
  <c r="CM36" s="1"/>
  <c r="CN36" s="1"/>
  <c r="CJ53"/>
  <c r="CK53"/>
  <c r="CM53" s="1"/>
  <c r="CN53" s="1"/>
  <c r="CJ19"/>
  <c r="CK19"/>
  <c r="CJ20"/>
  <c r="CK20"/>
  <c r="CJ39"/>
  <c r="CK39"/>
  <c r="CM39" s="1"/>
  <c r="CN39" s="1"/>
  <c r="CJ49"/>
  <c r="CK49"/>
  <c r="CM49" s="1"/>
  <c r="CN49" s="1"/>
  <c r="CO49" s="1"/>
  <c r="CJ21"/>
  <c r="CK21"/>
  <c r="CJ22"/>
  <c r="CK22"/>
  <c r="CJ23"/>
  <c r="CK23"/>
  <c r="CJ24"/>
  <c r="CK24"/>
  <c r="CJ25"/>
  <c r="CK25"/>
  <c r="CJ26"/>
  <c r="CK26"/>
  <c r="CJ27"/>
  <c r="CK27"/>
  <c r="CJ28"/>
  <c r="CK28"/>
  <c r="CJ55"/>
  <c r="CK55"/>
  <c r="CM55" s="1"/>
  <c r="CN55" s="1"/>
  <c r="CJ29"/>
  <c r="CK29"/>
  <c r="CJ43"/>
  <c r="CK43"/>
  <c r="CM43" s="1"/>
  <c r="CN43" s="1"/>
  <c r="CJ30"/>
  <c r="CK30"/>
  <c r="CM25" i="57" l="1"/>
  <c r="CN25" s="1"/>
  <c r="CL25"/>
  <c r="CM23"/>
  <c r="CN23" s="1"/>
  <c r="CL23"/>
  <c r="CM20"/>
  <c r="CN20" s="1"/>
  <c r="CL20"/>
  <c r="CM18"/>
  <c r="CN18" s="1"/>
  <c r="CL18"/>
  <c r="CM15"/>
  <c r="CN15" s="1"/>
  <c r="CL15"/>
  <c r="CM13"/>
  <c r="CN13" s="1"/>
  <c r="CL13"/>
  <c r="CM11"/>
  <c r="CN11" s="1"/>
  <c r="CL11"/>
  <c r="CM9"/>
  <c r="CN9" s="1"/>
  <c r="CL9"/>
  <c r="CM27"/>
  <c r="CN27" s="1"/>
  <c r="CL27"/>
  <c r="CM26"/>
  <c r="CN26" s="1"/>
  <c r="CL26"/>
  <c r="CM24"/>
  <c r="CN24" s="1"/>
  <c r="CL24"/>
  <c r="CM22"/>
  <c r="CN22" s="1"/>
  <c r="CL22"/>
  <c r="CM21"/>
  <c r="CN21" s="1"/>
  <c r="CL21"/>
  <c r="CM19"/>
  <c r="CN19" s="1"/>
  <c r="CL19"/>
  <c r="CM17"/>
  <c r="CN17" s="1"/>
  <c r="CL17"/>
  <c r="CM16"/>
  <c r="CN16" s="1"/>
  <c r="CL16"/>
  <c r="CM14"/>
  <c r="CN14" s="1"/>
  <c r="CL14"/>
  <c r="CM12"/>
  <c r="CN12" s="1"/>
  <c r="CL12"/>
  <c r="CM10"/>
  <c r="CN10" s="1"/>
  <c r="CL10"/>
  <c r="CM8"/>
  <c r="CN8" s="1"/>
  <c r="CL8"/>
  <c r="FA32" i="56"/>
  <c r="FB32" s="1"/>
  <c r="EZ32"/>
  <c r="FA28"/>
  <c r="FB28" s="1"/>
  <c r="EZ28"/>
  <c r="FA26"/>
  <c r="FB26" s="1"/>
  <c r="EZ26"/>
  <c r="FA31"/>
  <c r="FB31" s="1"/>
  <c r="EZ31"/>
  <c r="FA29"/>
  <c r="FB29" s="1"/>
  <c r="EZ29"/>
  <c r="FA27"/>
  <c r="FB27" s="1"/>
  <c r="EZ27"/>
  <c r="FA25"/>
  <c r="FB25" s="1"/>
  <c r="EZ25"/>
  <c r="FA24"/>
  <c r="FB24" s="1"/>
  <c r="EZ24"/>
  <c r="FA21"/>
  <c r="FB21" s="1"/>
  <c r="EZ21"/>
  <c r="FA19"/>
  <c r="FB19" s="1"/>
  <c r="EZ19"/>
  <c r="FA17"/>
  <c r="FB17" s="1"/>
  <c r="EZ17"/>
  <c r="FA15"/>
  <c r="FB15" s="1"/>
  <c r="EZ15"/>
  <c r="FA14"/>
  <c r="FB14" s="1"/>
  <c r="EZ14"/>
  <c r="FA12"/>
  <c r="FB12" s="1"/>
  <c r="EZ12"/>
  <c r="FA11"/>
  <c r="FB11" s="1"/>
  <c r="EZ11"/>
  <c r="FA9"/>
  <c r="FB9" s="1"/>
  <c r="EZ9"/>
  <c r="FA34"/>
  <c r="FB34" s="1"/>
  <c r="EZ34"/>
  <c r="FA33"/>
  <c r="FB33" s="1"/>
  <c r="EZ33"/>
  <c r="FA30"/>
  <c r="FB30" s="1"/>
  <c r="EZ30"/>
  <c r="FA23"/>
  <c r="FB23" s="1"/>
  <c r="EZ23"/>
  <c r="FA22"/>
  <c r="FB22" s="1"/>
  <c r="EZ22"/>
  <c r="FA20"/>
  <c r="FB20" s="1"/>
  <c r="EZ20"/>
  <c r="FA18"/>
  <c r="FB18" s="1"/>
  <c r="EZ18"/>
  <c r="FA16"/>
  <c r="FB16" s="1"/>
  <c r="EZ16"/>
  <c r="FA13"/>
  <c r="FB13" s="1"/>
  <c r="EZ13"/>
  <c r="FA10"/>
  <c r="FB10" s="1"/>
  <c r="EZ10"/>
  <c r="FA29" i="55"/>
  <c r="FB29" s="1"/>
  <c r="EZ29"/>
  <c r="FA27"/>
  <c r="FB27" s="1"/>
  <c r="AA104" i="69" s="1"/>
  <c r="EZ27" i="55"/>
  <c r="FA22"/>
  <c r="FB22" s="1"/>
  <c r="EZ22"/>
  <c r="FA18"/>
  <c r="FB18" s="1"/>
  <c r="AA95" i="69" s="1"/>
  <c r="EZ18" i="55"/>
  <c r="FA16"/>
  <c r="FB16" s="1"/>
  <c r="EZ16"/>
  <c r="FA13"/>
  <c r="FB13" s="1"/>
  <c r="EZ13"/>
  <c r="FA11"/>
  <c r="FB11" s="1"/>
  <c r="EZ11"/>
  <c r="FA9"/>
  <c r="FB9" s="1"/>
  <c r="EZ9"/>
  <c r="FA7"/>
  <c r="FB7" s="1"/>
  <c r="EZ7"/>
  <c r="FA5"/>
  <c r="FB5" s="1"/>
  <c r="EZ5"/>
  <c r="CO26"/>
  <c r="FA28"/>
  <c r="FB28" s="1"/>
  <c r="EZ28"/>
  <c r="FA23"/>
  <c r="FB23" s="1"/>
  <c r="EZ23"/>
  <c r="FA21"/>
  <c r="FB21" s="1"/>
  <c r="EZ21"/>
  <c r="FA17"/>
  <c r="FB17" s="1"/>
  <c r="EZ17"/>
  <c r="FA14"/>
  <c r="FB14" s="1"/>
  <c r="EZ14"/>
  <c r="FA12"/>
  <c r="FB12" s="1"/>
  <c r="EZ12"/>
  <c r="FA10"/>
  <c r="FB10" s="1"/>
  <c r="EZ10"/>
  <c r="FA6"/>
  <c r="FB6" s="1"/>
  <c r="EZ6"/>
  <c r="FA26"/>
  <c r="FB26" s="1"/>
  <c r="EZ26"/>
  <c r="FA24"/>
  <c r="FB24" s="1"/>
  <c r="EZ24"/>
  <c r="FA20"/>
  <c r="FB20" s="1"/>
  <c r="EZ20"/>
  <c r="FA15"/>
  <c r="FB15" s="1"/>
  <c r="EZ15"/>
  <c r="FA30"/>
  <c r="FB30" s="1"/>
  <c r="AA107" i="69" s="1"/>
  <c r="EZ30" i="55"/>
  <c r="FA25"/>
  <c r="FB25" s="1"/>
  <c r="EZ25"/>
  <c r="FA19"/>
  <c r="FB19" s="1"/>
  <c r="EZ19"/>
  <c r="FA8"/>
  <c r="FB8" s="1"/>
  <c r="EZ8"/>
  <c r="EG12" i="53"/>
  <c r="X18" i="69"/>
  <c r="X24"/>
  <c r="X30"/>
  <c r="X7"/>
  <c r="Y14"/>
  <c r="Y19"/>
  <c r="Y25"/>
  <c r="Y28"/>
  <c r="Y31"/>
  <c r="Y35"/>
  <c r="Y38"/>
  <c r="X14"/>
  <c r="X19"/>
  <c r="X25"/>
  <c r="X28"/>
  <c r="X31"/>
  <c r="X35"/>
  <c r="X38"/>
  <c r="EG16" i="53"/>
  <c r="EG22"/>
  <c r="EG28"/>
  <c r="DV23"/>
  <c r="DV6"/>
  <c r="EG31"/>
  <c r="EG36"/>
  <c r="DV32"/>
  <c r="DV27"/>
  <c r="DV37"/>
  <c r="EG24"/>
  <c r="EG27"/>
  <c r="EG30"/>
  <c r="DV24"/>
  <c r="DV17"/>
  <c r="DV29"/>
  <c r="DV30"/>
  <c r="EG13"/>
  <c r="EG18"/>
  <c r="EG34"/>
  <c r="EG37"/>
  <c r="DV13"/>
  <c r="DV18"/>
  <c r="DV34"/>
  <c r="CM25" i="54"/>
  <c r="CN25" s="1"/>
  <c r="CL25"/>
  <c r="CM19"/>
  <c r="CN19" s="1"/>
  <c r="CL19"/>
  <c r="CM15"/>
  <c r="CN15" s="1"/>
  <c r="CL15"/>
  <c r="CM12"/>
  <c r="CN12" s="1"/>
  <c r="CL12"/>
  <c r="CM11"/>
  <c r="CN11" s="1"/>
  <c r="CL11"/>
  <c r="CM8"/>
  <c r="CN8" s="1"/>
  <c r="CL8"/>
  <c r="CM30"/>
  <c r="CN30" s="1"/>
  <c r="CL30"/>
  <c r="CM29"/>
  <c r="CN29" s="1"/>
  <c r="CL29"/>
  <c r="CM28"/>
  <c r="CN28" s="1"/>
  <c r="CL28"/>
  <c r="CM26"/>
  <c r="CN26" s="1"/>
  <c r="CL26"/>
  <c r="CM24"/>
  <c r="CN24" s="1"/>
  <c r="CL24"/>
  <c r="CM22"/>
  <c r="CN22" s="1"/>
  <c r="CL22"/>
  <c r="CM20"/>
  <c r="CN20" s="1"/>
  <c r="CL20"/>
  <c r="CM18"/>
  <c r="CN18" s="1"/>
  <c r="CL18"/>
  <c r="CM16"/>
  <c r="CN16" s="1"/>
  <c r="CL16"/>
  <c r="CM14"/>
  <c r="CN14" s="1"/>
  <c r="CL14"/>
  <c r="CM13"/>
  <c r="CN13" s="1"/>
  <c r="CL13"/>
  <c r="CM10"/>
  <c r="CN10" s="1"/>
  <c r="CL10"/>
  <c r="DV13"/>
  <c r="DV16"/>
  <c r="DV20"/>
  <c r="DV24"/>
  <c r="DV28"/>
  <c r="DV30"/>
  <c r="CM27"/>
  <c r="CN27" s="1"/>
  <c r="CL27"/>
  <c r="CM23"/>
  <c r="CN23" s="1"/>
  <c r="CL23"/>
  <c r="CM21"/>
  <c r="CN21" s="1"/>
  <c r="CL21"/>
  <c r="CM17"/>
  <c r="CN17" s="1"/>
  <c r="CL17"/>
  <c r="CM9"/>
  <c r="CN9" s="1"/>
  <c r="CL9"/>
  <c r="U167" i="69"/>
  <c r="U161"/>
  <c r="U156"/>
  <c r="U153"/>
  <c r="U171"/>
  <c r="U172"/>
  <c r="U168"/>
  <c r="U165"/>
  <c r="U162"/>
  <c r="U159"/>
  <c r="U155"/>
  <c r="U150"/>
  <c r="U169"/>
  <c r="U170"/>
  <c r="U166"/>
  <c r="U163"/>
  <c r="U160"/>
  <c r="U157"/>
  <c r="U152"/>
  <c r="U164"/>
  <c r="U158"/>
  <c r="U154"/>
  <c r="U151"/>
  <c r="AA142"/>
  <c r="AA143"/>
  <c r="AA139"/>
  <c r="AA135"/>
  <c r="AA130"/>
  <c r="AA138"/>
  <c r="AA134"/>
  <c r="AA131"/>
  <c r="AA126"/>
  <c r="AA122"/>
  <c r="AA121"/>
  <c r="AA119"/>
  <c r="AA118"/>
  <c r="AA116"/>
  <c r="AA136"/>
  <c r="AA132"/>
  <c r="AA128"/>
  <c r="AA124"/>
  <c r="AA140"/>
  <c r="AA141"/>
  <c r="AA137"/>
  <c r="AA133"/>
  <c r="AA129"/>
  <c r="AA127"/>
  <c r="AA125"/>
  <c r="AA123"/>
  <c r="AA120"/>
  <c r="AA117"/>
  <c r="AA106"/>
  <c r="AA103"/>
  <c r="AA99"/>
  <c r="AA93"/>
  <c r="AA88"/>
  <c r="AA84"/>
  <c r="AA101"/>
  <c r="AA97"/>
  <c r="AA92"/>
  <c r="AA105"/>
  <c r="AA102"/>
  <c r="AA100"/>
  <c r="AA98"/>
  <c r="AA94"/>
  <c r="AA91"/>
  <c r="AA89"/>
  <c r="AA87"/>
  <c r="AA85"/>
  <c r="AA83"/>
  <c r="U74"/>
  <c r="U67"/>
  <c r="U63"/>
  <c r="U61"/>
  <c r="U56"/>
  <c r="U76"/>
  <c r="U69"/>
  <c r="U65"/>
  <c r="U58"/>
  <c r="U53"/>
  <c r="U73"/>
  <c r="U75"/>
  <c r="U70"/>
  <c r="U66"/>
  <c r="U62"/>
  <c r="U59"/>
  <c r="U55"/>
  <c r="U51"/>
  <c r="U71"/>
  <c r="U72"/>
  <c r="U68"/>
  <c r="U64"/>
  <c r="U60"/>
  <c r="U57"/>
  <c r="U54"/>
  <c r="U52"/>
  <c r="FC30" i="56"/>
  <c r="FC41"/>
  <c r="FC20"/>
  <c r="FC42"/>
  <c r="FC10"/>
  <c r="FC34"/>
  <c r="FC31"/>
  <c r="FC27"/>
  <c r="FC24"/>
  <c r="FC21"/>
  <c r="FC15"/>
  <c r="FC33"/>
  <c r="FC28"/>
  <c r="FC23"/>
  <c r="FC18"/>
  <c r="FC13"/>
  <c r="FC55"/>
  <c r="FC32"/>
  <c r="FC26"/>
  <c r="FC22"/>
  <c r="FC16"/>
  <c r="FC43"/>
  <c r="FC44"/>
  <c r="FC29"/>
  <c r="FC25"/>
  <c r="FC40"/>
  <c r="FC19"/>
  <c r="FC17"/>
  <c r="FC39"/>
  <c r="FC14"/>
  <c r="FC12"/>
  <c r="FC11"/>
  <c r="FC9"/>
  <c r="FC29" i="55"/>
  <c r="FC22"/>
  <c r="FC15"/>
  <c r="FC11"/>
  <c r="FC9"/>
  <c r="FC7"/>
  <c r="FC5"/>
  <c r="FC26"/>
  <c r="FC28"/>
  <c r="FC25"/>
  <c r="FC21"/>
  <c r="FC17"/>
  <c r="FC14"/>
  <c r="FC12"/>
  <c r="FC10"/>
  <c r="FC8"/>
  <c r="FC6"/>
  <c r="FC52"/>
  <c r="FC24"/>
  <c r="FC38"/>
  <c r="FC23"/>
  <c r="FC19"/>
  <c r="FC54"/>
  <c r="FC55"/>
  <c r="FC20"/>
  <c r="FC16"/>
  <c r="FC13"/>
  <c r="CO27" i="54"/>
  <c r="CO39"/>
  <c r="CO30"/>
  <c r="CO26"/>
  <c r="CO22"/>
  <c r="CO18"/>
  <c r="CO40"/>
  <c r="CO51"/>
  <c r="CO37"/>
  <c r="CO10"/>
  <c r="CO41"/>
  <c r="CO55"/>
  <c r="CO23"/>
  <c r="CO21"/>
  <c r="CO29"/>
  <c r="CO28"/>
  <c r="CO24"/>
  <c r="CO20"/>
  <c r="CO53"/>
  <c r="CO50"/>
  <c r="CO16"/>
  <c r="CO14"/>
  <c r="CO13"/>
  <c r="CO43"/>
  <c r="CO25"/>
  <c r="CO19"/>
  <c r="CO36"/>
  <c r="CO17"/>
  <c r="CO38"/>
  <c r="CO15"/>
  <c r="CO42"/>
  <c r="CO56"/>
  <c r="CO54"/>
  <c r="CO12"/>
  <c r="CO11"/>
  <c r="CO9"/>
  <c r="CO8"/>
  <c r="CO25" i="57"/>
  <c r="CO50"/>
  <c r="CO54"/>
  <c r="CO39"/>
  <c r="CO18"/>
  <c r="CO40"/>
  <c r="CO15"/>
  <c r="CO13"/>
  <c r="CO59"/>
  <c r="CO23"/>
  <c r="CO20"/>
  <c r="CO26"/>
  <c r="CO22"/>
  <c r="CO43"/>
  <c r="CO49"/>
  <c r="CO16"/>
  <c r="CO14"/>
  <c r="CO12"/>
  <c r="CO53"/>
  <c r="CO10"/>
  <c r="CO8"/>
  <c r="CO27"/>
  <c r="CO24"/>
  <c r="CO21"/>
  <c r="CO19"/>
  <c r="CO17"/>
  <c r="CO11"/>
  <c r="CO58"/>
  <c r="CO9"/>
  <c r="CJ12" i="53"/>
  <c r="CK12"/>
  <c r="CJ13"/>
  <c r="CK13"/>
  <c r="CJ14"/>
  <c r="CK14"/>
  <c r="CJ15"/>
  <c r="CK15"/>
  <c r="CJ16"/>
  <c r="CK16"/>
  <c r="CJ51"/>
  <c r="CK51"/>
  <c r="CM51" s="1"/>
  <c r="CN51" s="1"/>
  <c r="CO51" s="1"/>
  <c r="CJ17"/>
  <c r="CK17"/>
  <c r="CJ18"/>
  <c r="CK18"/>
  <c r="CJ19"/>
  <c r="CK19"/>
  <c r="CJ20"/>
  <c r="CK20"/>
  <c r="CJ21"/>
  <c r="CK21"/>
  <c r="CJ54"/>
  <c r="CK54"/>
  <c r="CM54" s="1"/>
  <c r="CN54" s="1"/>
  <c r="CJ22"/>
  <c r="CK22"/>
  <c r="CJ52"/>
  <c r="CK52"/>
  <c r="CM52" s="1"/>
  <c r="CN52" s="1"/>
  <c r="CO52" s="1"/>
  <c r="CJ23"/>
  <c r="CK23"/>
  <c r="CJ24"/>
  <c r="CK24"/>
  <c r="CJ3"/>
  <c r="CK3"/>
  <c r="CJ25"/>
  <c r="CK25"/>
  <c r="CJ26"/>
  <c r="CK26"/>
  <c r="CJ27"/>
  <c r="CK27"/>
  <c r="CJ28"/>
  <c r="CK28"/>
  <c r="CJ4"/>
  <c r="CK4"/>
  <c r="CJ29"/>
  <c r="CK29"/>
  <c r="CJ30"/>
  <c r="CK30"/>
  <c r="CJ31"/>
  <c r="CK31"/>
  <c r="CJ55"/>
  <c r="CK55"/>
  <c r="CM55" s="1"/>
  <c r="CN55" s="1"/>
  <c r="CJ32"/>
  <c r="CK32"/>
  <c r="CJ33"/>
  <c r="CK33"/>
  <c r="CJ5"/>
  <c r="CK5"/>
  <c r="CJ34"/>
  <c r="CK34"/>
  <c r="CJ6"/>
  <c r="CK6"/>
  <c r="CJ35"/>
  <c r="CK35"/>
  <c r="CJ36"/>
  <c r="CK36"/>
  <c r="CJ37"/>
  <c r="CK37"/>
  <c r="CJ38"/>
  <c r="CK38"/>
  <c r="CJ39"/>
  <c r="CK39"/>
  <c r="CJ40"/>
  <c r="CK40"/>
  <c r="DQ9" i="56"/>
  <c r="DR9"/>
  <c r="DQ10"/>
  <c r="DR10"/>
  <c r="DQ11"/>
  <c r="DR11"/>
  <c r="DQ54"/>
  <c r="DR54"/>
  <c r="DT54" s="1"/>
  <c r="DU54" s="1"/>
  <c r="DV54" s="1"/>
  <c r="DQ12"/>
  <c r="DR12"/>
  <c r="DQ13"/>
  <c r="DR13"/>
  <c r="DQ14"/>
  <c r="DR14"/>
  <c r="DQ43"/>
  <c r="DR43"/>
  <c r="DT43" s="1"/>
  <c r="DU43" s="1"/>
  <c r="DQ39"/>
  <c r="DR39"/>
  <c r="DT39" s="1"/>
  <c r="DU39" s="1"/>
  <c r="DQ51"/>
  <c r="DR51"/>
  <c r="DT51" s="1"/>
  <c r="DU51" s="1"/>
  <c r="DV51" s="1"/>
  <c r="DQ42"/>
  <c r="DR42"/>
  <c r="DT42" s="1"/>
  <c r="DU42" s="1"/>
  <c r="DQ15"/>
  <c r="DR15"/>
  <c r="DQ16"/>
  <c r="DR16"/>
  <c r="DQ17"/>
  <c r="DR17"/>
  <c r="DQ18"/>
  <c r="DR18"/>
  <c r="DQ19"/>
  <c r="DR19"/>
  <c r="DQ20"/>
  <c r="DR20"/>
  <c r="DQ21"/>
  <c r="DR21"/>
  <c r="DQ22"/>
  <c r="DR22"/>
  <c r="DQ40"/>
  <c r="DR40"/>
  <c r="DT40" s="1"/>
  <c r="DU40" s="1"/>
  <c r="DQ23"/>
  <c r="DR23"/>
  <c r="DQ52"/>
  <c r="DR52"/>
  <c r="DT52" s="1"/>
  <c r="DU52" s="1"/>
  <c r="DV52" s="1"/>
  <c r="DQ24"/>
  <c r="DR24"/>
  <c r="DQ41"/>
  <c r="DR41"/>
  <c r="DT41" s="1"/>
  <c r="DU41" s="1"/>
  <c r="DQ53"/>
  <c r="DR53"/>
  <c r="DT53" s="1"/>
  <c r="DU53" s="1"/>
  <c r="DV53" s="1"/>
  <c r="DQ25"/>
  <c r="DR25"/>
  <c r="DQ26"/>
  <c r="DR26"/>
  <c r="DQ27"/>
  <c r="DR27"/>
  <c r="DQ28"/>
  <c r="DR28"/>
  <c r="DQ29"/>
  <c r="DR29"/>
  <c r="DQ30"/>
  <c r="DR30"/>
  <c r="DQ31"/>
  <c r="DR31"/>
  <c r="DQ32"/>
  <c r="DR32"/>
  <c r="DQ44"/>
  <c r="DR44"/>
  <c r="DT44" s="1"/>
  <c r="DU44" s="1"/>
  <c r="DQ33"/>
  <c r="DR33"/>
  <c r="DQ34"/>
  <c r="DR34"/>
  <c r="DQ55"/>
  <c r="DR55"/>
  <c r="DT55" s="1"/>
  <c r="DU55" s="1"/>
  <c r="DF8" i="57"/>
  <c r="DG8"/>
  <c r="DF9"/>
  <c r="DG9"/>
  <c r="DF10"/>
  <c r="DG10"/>
  <c r="DF58"/>
  <c r="DG58"/>
  <c r="DI58" s="1"/>
  <c r="DJ58" s="1"/>
  <c r="DF53"/>
  <c r="DG53"/>
  <c r="DI53" s="1"/>
  <c r="DJ53" s="1"/>
  <c r="DF11"/>
  <c r="DG11"/>
  <c r="DF12"/>
  <c r="DG12"/>
  <c r="DF13"/>
  <c r="DG13"/>
  <c r="DF14"/>
  <c r="DG14"/>
  <c r="DF15"/>
  <c r="DG15"/>
  <c r="DF16"/>
  <c r="DG16"/>
  <c r="DF40"/>
  <c r="DG40"/>
  <c r="DI40" s="1"/>
  <c r="DJ40" s="1"/>
  <c r="DF17"/>
  <c r="DG17"/>
  <c r="DF18"/>
  <c r="DG18"/>
  <c r="DF49"/>
  <c r="DG49"/>
  <c r="DI49" s="1"/>
  <c r="DJ49" s="1"/>
  <c r="DF39"/>
  <c r="DG39"/>
  <c r="DI39" s="1"/>
  <c r="DJ39" s="1"/>
  <c r="DF19"/>
  <c r="DG19"/>
  <c r="DF54"/>
  <c r="DG54"/>
  <c r="DI54" s="1"/>
  <c r="DJ54" s="1"/>
  <c r="DF43"/>
  <c r="DG43"/>
  <c r="DI43" s="1"/>
  <c r="DJ43" s="1"/>
  <c r="DF20"/>
  <c r="DG20"/>
  <c r="DF21"/>
  <c r="DG21"/>
  <c r="DF50"/>
  <c r="DG50"/>
  <c r="DI50" s="1"/>
  <c r="DJ50" s="1"/>
  <c r="DF22"/>
  <c r="DG22"/>
  <c r="DF23"/>
  <c r="DG23"/>
  <c r="DF24"/>
  <c r="DG24"/>
  <c r="DF25"/>
  <c r="DG25"/>
  <c r="DF26"/>
  <c r="DG26"/>
  <c r="DF59"/>
  <c r="DG59"/>
  <c r="DI59" s="1"/>
  <c r="DJ59" s="1"/>
  <c r="DF27"/>
  <c r="DG27"/>
  <c r="DF8" i="54"/>
  <c r="DG8"/>
  <c r="DF41"/>
  <c r="DG41"/>
  <c r="DI41" s="1"/>
  <c r="DJ41" s="1"/>
  <c r="DF9"/>
  <c r="DG9"/>
  <c r="DF10"/>
  <c r="DG10"/>
  <c r="DF11"/>
  <c r="DG11"/>
  <c r="DF37"/>
  <c r="DG37"/>
  <c r="DI37" s="1"/>
  <c r="DJ37" s="1"/>
  <c r="DF12"/>
  <c r="DG12"/>
  <c r="DF13"/>
  <c r="DG13"/>
  <c r="DF54"/>
  <c r="DG54"/>
  <c r="DI54" s="1"/>
  <c r="DJ54" s="1"/>
  <c r="DF51"/>
  <c r="DG51"/>
  <c r="DI51" s="1"/>
  <c r="DJ51" s="1"/>
  <c r="DF56"/>
  <c r="DG56"/>
  <c r="DI56" s="1"/>
  <c r="DJ56" s="1"/>
  <c r="DF14"/>
  <c r="DG14"/>
  <c r="DF42"/>
  <c r="DG42"/>
  <c r="DI42" s="1"/>
  <c r="DJ42" s="1"/>
  <c r="DF40"/>
  <c r="DG40"/>
  <c r="DI40" s="1"/>
  <c r="DJ40" s="1"/>
  <c r="DF15"/>
  <c r="DG15"/>
  <c r="DF16"/>
  <c r="DG16"/>
  <c r="DF38"/>
  <c r="DG38"/>
  <c r="DI38" s="1"/>
  <c r="DJ38" s="1"/>
  <c r="DF50"/>
  <c r="DG50"/>
  <c r="DI50" s="1"/>
  <c r="DJ50" s="1"/>
  <c r="DF17"/>
  <c r="DG17"/>
  <c r="DF18"/>
  <c r="DG18"/>
  <c r="DF36"/>
  <c r="DG36"/>
  <c r="DI36" s="1"/>
  <c r="DJ36" s="1"/>
  <c r="DF53"/>
  <c r="DG53"/>
  <c r="DI53" s="1"/>
  <c r="DJ53" s="1"/>
  <c r="DF19"/>
  <c r="DG19"/>
  <c r="DF20"/>
  <c r="DG20"/>
  <c r="DF39"/>
  <c r="DG39"/>
  <c r="DI39" s="1"/>
  <c r="DJ39" s="1"/>
  <c r="DF49"/>
  <c r="DG49"/>
  <c r="DI49" s="1"/>
  <c r="DJ49" s="1"/>
  <c r="DK49" s="1"/>
  <c r="DF21"/>
  <c r="DG21"/>
  <c r="DF22"/>
  <c r="DG22"/>
  <c r="DF23"/>
  <c r="DG23"/>
  <c r="DF24"/>
  <c r="DG24"/>
  <c r="DF25"/>
  <c r="DG25"/>
  <c r="DF26"/>
  <c r="DG26"/>
  <c r="DF27"/>
  <c r="DG27"/>
  <c r="DF28"/>
  <c r="DG28"/>
  <c r="DF55"/>
  <c r="DG55"/>
  <c r="DI55" s="1"/>
  <c r="DJ55" s="1"/>
  <c r="DF29"/>
  <c r="DG29"/>
  <c r="DF43"/>
  <c r="DG43"/>
  <c r="DI43" s="1"/>
  <c r="DJ43" s="1"/>
  <c r="DF30"/>
  <c r="DG30"/>
  <c r="DF12" i="53"/>
  <c r="DG12"/>
  <c r="DF13"/>
  <c r="DG13"/>
  <c r="DF14"/>
  <c r="DG14"/>
  <c r="DF15"/>
  <c r="DG15"/>
  <c r="DF16"/>
  <c r="DG16"/>
  <c r="DF51"/>
  <c r="DG51"/>
  <c r="DI51" s="1"/>
  <c r="DJ51" s="1"/>
  <c r="DK51" s="1"/>
  <c r="DF17"/>
  <c r="DG17"/>
  <c r="DF18"/>
  <c r="DG18"/>
  <c r="DF19"/>
  <c r="DG19"/>
  <c r="DF20"/>
  <c r="DG20"/>
  <c r="DF21"/>
  <c r="DG21"/>
  <c r="DF54"/>
  <c r="DG54"/>
  <c r="DI54" s="1"/>
  <c r="DJ54" s="1"/>
  <c r="DF22"/>
  <c r="DG22"/>
  <c r="DF52"/>
  <c r="DG52"/>
  <c r="DI52" s="1"/>
  <c r="DJ52" s="1"/>
  <c r="DK52" s="1"/>
  <c r="DF23"/>
  <c r="DG23"/>
  <c r="DF24"/>
  <c r="DG24"/>
  <c r="DF3"/>
  <c r="DG3"/>
  <c r="DF25"/>
  <c r="DG25"/>
  <c r="DF26"/>
  <c r="DG26"/>
  <c r="DF27"/>
  <c r="DG27"/>
  <c r="DF28"/>
  <c r="DG28"/>
  <c r="DF4"/>
  <c r="DG4"/>
  <c r="DF29"/>
  <c r="DG29"/>
  <c r="DF30"/>
  <c r="DG30"/>
  <c r="DF31"/>
  <c r="DG31"/>
  <c r="DF55"/>
  <c r="DG55"/>
  <c r="DI55" s="1"/>
  <c r="DJ55" s="1"/>
  <c r="DF32"/>
  <c r="DG32"/>
  <c r="DF33"/>
  <c r="DG33"/>
  <c r="DF5"/>
  <c r="DG5"/>
  <c r="DF34"/>
  <c r="DG34"/>
  <c r="DF6"/>
  <c r="DG6"/>
  <c r="DF35"/>
  <c r="DG35"/>
  <c r="DF36"/>
  <c r="DG36"/>
  <c r="DF37"/>
  <c r="DG37"/>
  <c r="DF38"/>
  <c r="DG38"/>
  <c r="DF39"/>
  <c r="DG39"/>
  <c r="DF40"/>
  <c r="DG40"/>
  <c r="DF9" i="56"/>
  <c r="DG9"/>
  <c r="DF10"/>
  <c r="DG10"/>
  <c r="DF11"/>
  <c r="DG11"/>
  <c r="DF54"/>
  <c r="DG54"/>
  <c r="DI54" s="1"/>
  <c r="DJ54" s="1"/>
  <c r="DK54" s="1"/>
  <c r="DF12"/>
  <c r="DG12"/>
  <c r="DF13"/>
  <c r="DG13"/>
  <c r="DF14"/>
  <c r="DG14"/>
  <c r="DF43"/>
  <c r="DG43"/>
  <c r="DI43" s="1"/>
  <c r="DJ43" s="1"/>
  <c r="DF39"/>
  <c r="DG39"/>
  <c r="DI39" s="1"/>
  <c r="DJ39" s="1"/>
  <c r="DF51"/>
  <c r="DG51"/>
  <c r="DI51" s="1"/>
  <c r="DJ51" s="1"/>
  <c r="DK51" s="1"/>
  <c r="DF42"/>
  <c r="DG42"/>
  <c r="DI42" s="1"/>
  <c r="DJ42" s="1"/>
  <c r="DF15"/>
  <c r="DG15"/>
  <c r="DF16"/>
  <c r="DG16"/>
  <c r="DF17"/>
  <c r="DG17"/>
  <c r="DF18"/>
  <c r="DG18"/>
  <c r="DF19"/>
  <c r="DG19"/>
  <c r="DF20"/>
  <c r="DG20"/>
  <c r="DF21"/>
  <c r="DG21"/>
  <c r="DF22"/>
  <c r="DG22"/>
  <c r="DF40"/>
  <c r="DG40"/>
  <c r="DI40" s="1"/>
  <c r="DJ40" s="1"/>
  <c r="DF23"/>
  <c r="DG23"/>
  <c r="DF52"/>
  <c r="DG52"/>
  <c r="DI52" s="1"/>
  <c r="DJ52" s="1"/>
  <c r="DK52" s="1"/>
  <c r="DF24"/>
  <c r="DG24"/>
  <c r="DF41"/>
  <c r="DG41"/>
  <c r="DI41" s="1"/>
  <c r="DJ41" s="1"/>
  <c r="DF53"/>
  <c r="DG53"/>
  <c r="DI53" s="1"/>
  <c r="DJ53" s="1"/>
  <c r="DK53" s="1"/>
  <c r="DF25"/>
  <c r="DG25"/>
  <c r="DF26"/>
  <c r="DG26"/>
  <c r="DF27"/>
  <c r="DG27"/>
  <c r="DF28"/>
  <c r="DG28"/>
  <c r="DF29"/>
  <c r="DG29"/>
  <c r="DF30"/>
  <c r="DG30"/>
  <c r="DF31"/>
  <c r="DG31"/>
  <c r="DF32"/>
  <c r="DG32"/>
  <c r="DF44"/>
  <c r="DG44"/>
  <c r="DI44" s="1"/>
  <c r="DJ44" s="1"/>
  <c r="DF33"/>
  <c r="DG33"/>
  <c r="DF34"/>
  <c r="DG34"/>
  <c r="DF55"/>
  <c r="DG55"/>
  <c r="DI55" s="1"/>
  <c r="DJ55" s="1"/>
  <c r="DF51" i="55"/>
  <c r="DG51"/>
  <c r="DI51" s="1"/>
  <c r="DJ51" s="1"/>
  <c r="DK51" s="1"/>
  <c r="DF47"/>
  <c r="DG47"/>
  <c r="DI47" s="1"/>
  <c r="DJ47" s="1"/>
  <c r="DK47" s="1"/>
  <c r="DF52"/>
  <c r="DG52"/>
  <c r="DI52" s="1"/>
  <c r="DJ52" s="1"/>
  <c r="DF5"/>
  <c r="DG5"/>
  <c r="DF6"/>
  <c r="DG6"/>
  <c r="DF7"/>
  <c r="DG7"/>
  <c r="DF8"/>
  <c r="DG8"/>
  <c r="DF9"/>
  <c r="DG9"/>
  <c r="DF10"/>
  <c r="DG10"/>
  <c r="DF49"/>
  <c r="DG49"/>
  <c r="DI49" s="1"/>
  <c r="DJ49" s="1"/>
  <c r="DK49" s="1"/>
  <c r="DF55"/>
  <c r="DG55"/>
  <c r="DI55" s="1"/>
  <c r="DJ55" s="1"/>
  <c r="DF11"/>
  <c r="DG11"/>
  <c r="DF12"/>
  <c r="DG12"/>
  <c r="DF13"/>
  <c r="DG13"/>
  <c r="DF14"/>
  <c r="DG14"/>
  <c r="DF15"/>
  <c r="DG15"/>
  <c r="DF54"/>
  <c r="DG54"/>
  <c r="DI54" s="1"/>
  <c r="DJ54" s="1"/>
  <c r="DF16"/>
  <c r="DG16"/>
  <c r="DF17"/>
  <c r="DG17"/>
  <c r="DF18"/>
  <c r="DG18"/>
  <c r="DF19"/>
  <c r="DG19"/>
  <c r="DF20"/>
  <c r="DG20"/>
  <c r="DF21"/>
  <c r="DG21"/>
  <c r="DF22"/>
  <c r="DG22"/>
  <c r="DF23"/>
  <c r="DG23"/>
  <c r="DF24"/>
  <c r="DG24"/>
  <c r="DF25"/>
  <c r="DG25"/>
  <c r="DF26"/>
  <c r="DG26"/>
  <c r="DF38"/>
  <c r="DG38"/>
  <c r="DI38" s="1"/>
  <c r="DJ38" s="1"/>
  <c r="DF27"/>
  <c r="DG27"/>
  <c r="DF28"/>
  <c r="DG28"/>
  <c r="DF29"/>
  <c r="DG29"/>
  <c r="DF30"/>
  <c r="DG30"/>
  <c r="FI60" i="58"/>
  <c r="FJ60"/>
  <c r="FL60" s="1"/>
  <c r="FM60" s="1"/>
  <c r="FI57"/>
  <c r="FJ57"/>
  <c r="FL57" s="1"/>
  <c r="FM57" s="1"/>
  <c r="FI8"/>
  <c r="FJ8"/>
  <c r="FI9"/>
  <c r="FJ9"/>
  <c r="FI10"/>
  <c r="FJ10"/>
  <c r="FI11"/>
  <c r="FJ11"/>
  <c r="FI12"/>
  <c r="FJ12"/>
  <c r="FI49"/>
  <c r="FJ49"/>
  <c r="FL49" s="1"/>
  <c r="FM49" s="1"/>
  <c r="FN49" s="1"/>
  <c r="FI37"/>
  <c r="FJ37"/>
  <c r="FL37" s="1"/>
  <c r="FM37" s="1"/>
  <c r="FI13"/>
  <c r="FJ13"/>
  <c r="FI14"/>
  <c r="FJ14"/>
  <c r="FI15"/>
  <c r="FJ15"/>
  <c r="FI16"/>
  <c r="FJ16"/>
  <c r="FI17"/>
  <c r="FJ17"/>
  <c r="FI18"/>
  <c r="FJ18"/>
  <c r="FI19"/>
  <c r="FJ19"/>
  <c r="FI38"/>
  <c r="FJ38"/>
  <c r="FL38" s="1"/>
  <c r="FM38" s="1"/>
  <c r="FI61"/>
  <c r="FJ61"/>
  <c r="FL61" s="1"/>
  <c r="FM61" s="1"/>
  <c r="FI50"/>
  <c r="FJ50"/>
  <c r="FL50" s="1"/>
  <c r="FM50" s="1"/>
  <c r="FN50" s="1"/>
  <c r="FI20"/>
  <c r="FJ20"/>
  <c r="FI52"/>
  <c r="FJ52"/>
  <c r="FL52" s="1"/>
  <c r="FM52" s="1"/>
  <c r="FI21"/>
  <c r="FJ21"/>
  <c r="FI22"/>
  <c r="FJ22"/>
  <c r="FI23"/>
  <c r="FJ23"/>
  <c r="FI24"/>
  <c r="FJ24"/>
  <c r="FI58"/>
  <c r="FJ58"/>
  <c r="FL58" s="1"/>
  <c r="FM58" s="1"/>
  <c r="FI51"/>
  <c r="FJ51"/>
  <c r="FL51" s="1"/>
  <c r="FM51" s="1"/>
  <c r="FL53"/>
  <c r="FM53" s="1"/>
  <c r="FI36"/>
  <c r="FJ36"/>
  <c r="FL36" s="1"/>
  <c r="FM36" s="1"/>
  <c r="FL56"/>
  <c r="FM56" s="1"/>
  <c r="FI54"/>
  <c r="FJ54"/>
  <c r="FL54" s="1"/>
  <c r="FM54" s="1"/>
  <c r="FI55"/>
  <c r="FJ55"/>
  <c r="FL55" s="1"/>
  <c r="FM55" s="1"/>
  <c r="FL22" l="1"/>
  <c r="FM22" s="1"/>
  <c r="FK22"/>
  <c r="FL18"/>
  <c r="FM18" s="1"/>
  <c r="FK18"/>
  <c r="FL16"/>
  <c r="FM16" s="1"/>
  <c r="FK16"/>
  <c r="FL14"/>
  <c r="FM14" s="1"/>
  <c r="FK14"/>
  <c r="FL12"/>
  <c r="FM12" s="1"/>
  <c r="FK12"/>
  <c r="FL10"/>
  <c r="FM10" s="1"/>
  <c r="FK10"/>
  <c r="FL8"/>
  <c r="FM8" s="1"/>
  <c r="FK8"/>
  <c r="FL24"/>
  <c r="FM24" s="1"/>
  <c r="FK24"/>
  <c r="FL23"/>
  <c r="FM23" s="1"/>
  <c r="FK23"/>
  <c r="FL21"/>
  <c r="FM21" s="1"/>
  <c r="FK21"/>
  <c r="FL20"/>
  <c r="FM20" s="1"/>
  <c r="FK20"/>
  <c r="FL19"/>
  <c r="FM19" s="1"/>
  <c r="FN19" s="1"/>
  <c r="FK19"/>
  <c r="FL17"/>
  <c r="FM17" s="1"/>
  <c r="FK17"/>
  <c r="FL15"/>
  <c r="FM15" s="1"/>
  <c r="FK15"/>
  <c r="FL13"/>
  <c r="FM13" s="1"/>
  <c r="FK13"/>
  <c r="FL11"/>
  <c r="FM11" s="1"/>
  <c r="FK11"/>
  <c r="FL9"/>
  <c r="FM9" s="1"/>
  <c r="FK9"/>
  <c r="DI27" i="57"/>
  <c r="DJ27" s="1"/>
  <c r="DH27"/>
  <c r="DI26"/>
  <c r="DJ26" s="1"/>
  <c r="DH26"/>
  <c r="DI24"/>
  <c r="DJ24" s="1"/>
  <c r="DH24"/>
  <c r="DI22"/>
  <c r="DJ22" s="1"/>
  <c r="DH22"/>
  <c r="DI21"/>
  <c r="DJ21" s="1"/>
  <c r="DH21"/>
  <c r="DI19"/>
  <c r="DJ19" s="1"/>
  <c r="DH19"/>
  <c r="DI17"/>
  <c r="DJ17" s="1"/>
  <c r="DH17"/>
  <c r="DI16"/>
  <c r="DJ16" s="1"/>
  <c r="DH16"/>
  <c r="DI14"/>
  <c r="DJ14" s="1"/>
  <c r="DH14"/>
  <c r="DI12"/>
  <c r="DJ12" s="1"/>
  <c r="DH12"/>
  <c r="DI10"/>
  <c r="DJ10" s="1"/>
  <c r="DH10"/>
  <c r="DI8"/>
  <c r="DJ8" s="1"/>
  <c r="DH8"/>
  <c r="DI25"/>
  <c r="DJ25" s="1"/>
  <c r="DH25"/>
  <c r="DI23"/>
  <c r="DJ23" s="1"/>
  <c r="DH23"/>
  <c r="DI20"/>
  <c r="DJ20" s="1"/>
  <c r="DH20"/>
  <c r="DI18"/>
  <c r="DJ18" s="1"/>
  <c r="DH18"/>
  <c r="DI15"/>
  <c r="DJ15" s="1"/>
  <c r="DH15"/>
  <c r="DI13"/>
  <c r="DJ13" s="1"/>
  <c r="DH13"/>
  <c r="DI11"/>
  <c r="DJ11" s="1"/>
  <c r="DH11"/>
  <c r="DI9"/>
  <c r="DJ9" s="1"/>
  <c r="DH9"/>
  <c r="DI31" i="56"/>
  <c r="DJ31" s="1"/>
  <c r="DH31"/>
  <c r="DI27"/>
  <c r="DJ27" s="1"/>
  <c r="DH27"/>
  <c r="DI21"/>
  <c r="DJ21" s="1"/>
  <c r="DH21"/>
  <c r="DI34"/>
  <c r="DJ34" s="1"/>
  <c r="DH34"/>
  <c r="DI25"/>
  <c r="DJ25" s="1"/>
  <c r="DH25"/>
  <c r="DI32"/>
  <c r="DJ32" s="1"/>
  <c r="DH32"/>
  <c r="DI24"/>
  <c r="DJ24" s="1"/>
  <c r="DH24"/>
  <c r="DI23"/>
  <c r="DJ23" s="1"/>
  <c r="DH23"/>
  <c r="DI22"/>
  <c r="DJ22" s="1"/>
  <c r="DH22"/>
  <c r="DI20"/>
  <c r="DJ20" s="1"/>
  <c r="DH20"/>
  <c r="DI18"/>
  <c r="DJ18" s="1"/>
  <c r="DH18"/>
  <c r="DI16"/>
  <c r="DJ16" s="1"/>
  <c r="DH16"/>
  <c r="DI14"/>
  <c r="DJ14" s="1"/>
  <c r="DH14"/>
  <c r="DI12"/>
  <c r="DJ12" s="1"/>
  <c r="DH12"/>
  <c r="DI11"/>
  <c r="DJ11" s="1"/>
  <c r="DH11"/>
  <c r="DI9"/>
  <c r="DJ9" s="1"/>
  <c r="DH9"/>
  <c r="DT34"/>
  <c r="DU34" s="1"/>
  <c r="DS34"/>
  <c r="DT31"/>
  <c r="DU31" s="1"/>
  <c r="DS31"/>
  <c r="DT29"/>
  <c r="DU29" s="1"/>
  <c r="DS29"/>
  <c r="DT27"/>
  <c r="DU27" s="1"/>
  <c r="DS27"/>
  <c r="DT25"/>
  <c r="DU25" s="1"/>
  <c r="DS25"/>
  <c r="DT21"/>
  <c r="DU21" s="1"/>
  <c r="DS21"/>
  <c r="DT19"/>
  <c r="DU19" s="1"/>
  <c r="DS19"/>
  <c r="DT17"/>
  <c r="DU17" s="1"/>
  <c r="DS17"/>
  <c r="DT15"/>
  <c r="DU15" s="1"/>
  <c r="DS15"/>
  <c r="DT13"/>
  <c r="DU13" s="1"/>
  <c r="DS13"/>
  <c r="DT10"/>
  <c r="DU10" s="1"/>
  <c r="DS10"/>
  <c r="DI33"/>
  <c r="DJ33" s="1"/>
  <c r="DH33"/>
  <c r="DI30"/>
  <c r="DJ30" s="1"/>
  <c r="DH30"/>
  <c r="DI28"/>
  <c r="DJ28" s="1"/>
  <c r="DH28"/>
  <c r="DI26"/>
  <c r="DJ26" s="1"/>
  <c r="DH26"/>
  <c r="DI29"/>
  <c r="DJ29" s="1"/>
  <c r="DH29"/>
  <c r="DI19"/>
  <c r="DJ19" s="1"/>
  <c r="DH19"/>
  <c r="DI17"/>
  <c r="DJ17" s="1"/>
  <c r="DH17"/>
  <c r="DI15"/>
  <c r="DJ15" s="1"/>
  <c r="DH15"/>
  <c r="DI13"/>
  <c r="DJ13" s="1"/>
  <c r="DH13"/>
  <c r="DI10"/>
  <c r="DJ10" s="1"/>
  <c r="DH10"/>
  <c r="DT33"/>
  <c r="DU33" s="1"/>
  <c r="DS33"/>
  <c r="DT32"/>
  <c r="DU32" s="1"/>
  <c r="DS32"/>
  <c r="DT30"/>
  <c r="DU30" s="1"/>
  <c r="DS30"/>
  <c r="DT28"/>
  <c r="DU28" s="1"/>
  <c r="DS28"/>
  <c r="DT26"/>
  <c r="DU26" s="1"/>
  <c r="DS26"/>
  <c r="DT24"/>
  <c r="DU24" s="1"/>
  <c r="DS24"/>
  <c r="DT23"/>
  <c r="DU23" s="1"/>
  <c r="DS23"/>
  <c r="DT22"/>
  <c r="DU22" s="1"/>
  <c r="DS22"/>
  <c r="DT20"/>
  <c r="DU20" s="1"/>
  <c r="DS20"/>
  <c r="DT18"/>
  <c r="DU18" s="1"/>
  <c r="DS18"/>
  <c r="DT16"/>
  <c r="DU16" s="1"/>
  <c r="DS16"/>
  <c r="DT14"/>
  <c r="DU14" s="1"/>
  <c r="DS14"/>
  <c r="DT12"/>
  <c r="DU12" s="1"/>
  <c r="DS12"/>
  <c r="DT11"/>
  <c r="DU11" s="1"/>
  <c r="DS11"/>
  <c r="DT9"/>
  <c r="DU9" s="1"/>
  <c r="DS9"/>
  <c r="DI27" i="55"/>
  <c r="DJ27" s="1"/>
  <c r="DH27"/>
  <c r="DI24"/>
  <c r="DJ24" s="1"/>
  <c r="DH24"/>
  <c r="DI20"/>
  <c r="DJ20" s="1"/>
  <c r="DH20"/>
  <c r="DI16"/>
  <c r="DJ16" s="1"/>
  <c r="DH16"/>
  <c r="FC27"/>
  <c r="FC30"/>
  <c r="FC18"/>
  <c r="DI30"/>
  <c r="DJ30" s="1"/>
  <c r="DH30"/>
  <c r="DI28"/>
  <c r="DJ28" s="1"/>
  <c r="DH28"/>
  <c r="DI25"/>
  <c r="DJ25" s="1"/>
  <c r="DH25"/>
  <c r="DI23"/>
  <c r="DJ23" s="1"/>
  <c r="DK23" s="1"/>
  <c r="DH23"/>
  <c r="DI21"/>
  <c r="DJ21" s="1"/>
  <c r="DH21"/>
  <c r="DI19"/>
  <c r="DJ19" s="1"/>
  <c r="DH19"/>
  <c r="DI17"/>
  <c r="DJ17" s="1"/>
  <c r="DH17"/>
  <c r="DI14"/>
  <c r="DJ14" s="1"/>
  <c r="DH14"/>
  <c r="DI12"/>
  <c r="DJ12" s="1"/>
  <c r="DH12"/>
  <c r="DI10"/>
  <c r="DJ10" s="1"/>
  <c r="DH10"/>
  <c r="DI8"/>
  <c r="DJ8" s="1"/>
  <c r="DH8"/>
  <c r="DI6"/>
  <c r="DJ6" s="1"/>
  <c r="DH6"/>
  <c r="AA96" i="69"/>
  <c r="AA82"/>
  <c r="AA86"/>
  <c r="AA90"/>
  <c r="DI29" i="55"/>
  <c r="DJ29" s="1"/>
  <c r="DH29"/>
  <c r="DI26"/>
  <c r="DJ26" s="1"/>
  <c r="DH26"/>
  <c r="DI22"/>
  <c r="DJ22" s="1"/>
  <c r="DH22"/>
  <c r="DI18"/>
  <c r="DJ18" s="1"/>
  <c r="DH18"/>
  <c r="DI15"/>
  <c r="DJ15" s="1"/>
  <c r="DH15"/>
  <c r="DI13"/>
  <c r="DJ13" s="1"/>
  <c r="DH13"/>
  <c r="DI11"/>
  <c r="DJ11" s="1"/>
  <c r="DH11"/>
  <c r="DI9"/>
  <c r="DJ9" s="1"/>
  <c r="DH9"/>
  <c r="DI7"/>
  <c r="DJ7" s="1"/>
  <c r="DH7"/>
  <c r="DI5"/>
  <c r="DJ5" s="1"/>
  <c r="DH5"/>
  <c r="DI30" i="54"/>
  <c r="DJ30" s="1"/>
  <c r="W76" i="69" s="1"/>
  <c r="DH30" i="54"/>
  <c r="DI28"/>
  <c r="DJ28" s="1"/>
  <c r="DH28"/>
  <c r="DI26"/>
  <c r="DJ26" s="1"/>
  <c r="W71" i="69" s="1"/>
  <c r="DH26" i="54"/>
  <c r="DI22"/>
  <c r="DJ22" s="1"/>
  <c r="DH22"/>
  <c r="DI25"/>
  <c r="DJ25" s="1"/>
  <c r="DK25" s="1"/>
  <c r="DH25"/>
  <c r="DI23"/>
  <c r="DJ23" s="1"/>
  <c r="DH23"/>
  <c r="DI21"/>
  <c r="DJ21" s="1"/>
  <c r="W66" i="69" s="1"/>
  <c r="DH21" i="54"/>
  <c r="DI19"/>
  <c r="DJ19" s="1"/>
  <c r="DH19"/>
  <c r="DI17"/>
  <c r="DJ17" s="1"/>
  <c r="DK17" s="1"/>
  <c r="DH17"/>
  <c r="DI15"/>
  <c r="DJ15" s="1"/>
  <c r="DH15"/>
  <c r="DI12"/>
  <c r="DJ12" s="1"/>
  <c r="DK12" s="1"/>
  <c r="DH12"/>
  <c r="DI11"/>
  <c r="DJ11" s="1"/>
  <c r="DH11"/>
  <c r="DI9"/>
  <c r="DJ9" s="1"/>
  <c r="W52" i="69" s="1"/>
  <c r="DH9" i="54"/>
  <c r="DI8"/>
  <c r="DJ8" s="1"/>
  <c r="DH8"/>
  <c r="DI27"/>
  <c r="DJ27" s="1"/>
  <c r="DK27" s="1"/>
  <c r="DH27"/>
  <c r="DI29"/>
  <c r="DJ29" s="1"/>
  <c r="DH29"/>
  <c r="DI24"/>
  <c r="DJ24" s="1"/>
  <c r="W69" i="69" s="1"/>
  <c r="DH24" i="54"/>
  <c r="DI20"/>
  <c r="DJ20" s="1"/>
  <c r="DH20"/>
  <c r="DI18"/>
  <c r="DJ18" s="1"/>
  <c r="W63" i="69" s="1"/>
  <c r="DH18" i="54"/>
  <c r="DI16"/>
  <c r="DJ16" s="1"/>
  <c r="DH16"/>
  <c r="DI14"/>
  <c r="DJ14" s="1"/>
  <c r="DK14" s="1"/>
  <c r="DH14"/>
  <c r="DI13"/>
  <c r="DJ13" s="1"/>
  <c r="DH13"/>
  <c r="DI10"/>
  <c r="DJ10" s="1"/>
  <c r="DK10" s="1"/>
  <c r="DH10"/>
  <c r="DI40" i="53"/>
  <c r="DJ40" s="1"/>
  <c r="DH40"/>
  <c r="DI38"/>
  <c r="DJ38" s="1"/>
  <c r="DH38"/>
  <c r="DI36"/>
  <c r="DJ36" s="1"/>
  <c r="DH36"/>
  <c r="DI6"/>
  <c r="DJ6" s="1"/>
  <c r="DH6"/>
  <c r="DI5"/>
  <c r="DJ5" s="1"/>
  <c r="DH5"/>
  <c r="DI32"/>
  <c r="DJ32" s="1"/>
  <c r="DH32"/>
  <c r="DI31"/>
  <c r="DJ31" s="1"/>
  <c r="DH31"/>
  <c r="DI29"/>
  <c r="DJ29" s="1"/>
  <c r="DH29"/>
  <c r="DI28"/>
  <c r="DJ28" s="1"/>
  <c r="DH28"/>
  <c r="DI26"/>
  <c r="DJ26" s="1"/>
  <c r="DH26"/>
  <c r="DI3"/>
  <c r="DJ3" s="1"/>
  <c r="DH3"/>
  <c r="DI23"/>
  <c r="DJ23" s="1"/>
  <c r="DH23"/>
  <c r="DI22"/>
  <c r="DJ22" s="1"/>
  <c r="DH22"/>
  <c r="DI21"/>
  <c r="DJ21" s="1"/>
  <c r="DH21"/>
  <c r="DI19"/>
  <c r="DJ19" s="1"/>
  <c r="DH19"/>
  <c r="DI17"/>
  <c r="DJ17" s="1"/>
  <c r="DH17"/>
  <c r="DI16"/>
  <c r="DJ16" s="1"/>
  <c r="DH16"/>
  <c r="DI14"/>
  <c r="DJ14" s="1"/>
  <c r="DH14"/>
  <c r="DI12"/>
  <c r="DJ12" s="1"/>
  <c r="DH12"/>
  <c r="CM39"/>
  <c r="CN39" s="1"/>
  <c r="CL39"/>
  <c r="CM37"/>
  <c r="CN37" s="1"/>
  <c r="U38" i="69" s="1"/>
  <c r="CL37" i="53"/>
  <c r="CM35"/>
  <c r="CN35" s="1"/>
  <c r="CL35"/>
  <c r="CM34"/>
  <c r="CN34" s="1"/>
  <c r="CL34"/>
  <c r="CM33"/>
  <c r="CN33" s="1"/>
  <c r="CL33"/>
  <c r="CM30"/>
  <c r="CN30" s="1"/>
  <c r="CL30"/>
  <c r="CM4"/>
  <c r="CN4" s="1"/>
  <c r="CL4"/>
  <c r="CM27"/>
  <c r="CN27" s="1"/>
  <c r="CO27" s="1"/>
  <c r="CL27"/>
  <c r="CM25"/>
  <c r="CN25" s="1"/>
  <c r="CL25"/>
  <c r="CM24"/>
  <c r="CN24" s="1"/>
  <c r="CL24"/>
  <c r="CM20"/>
  <c r="CN20" s="1"/>
  <c r="CL20"/>
  <c r="CM18"/>
  <c r="CN18" s="1"/>
  <c r="CL18"/>
  <c r="CM15"/>
  <c r="CN15" s="1"/>
  <c r="CL15"/>
  <c r="CM13"/>
  <c r="CN13" s="1"/>
  <c r="CL13"/>
  <c r="DI39"/>
  <c r="DJ39" s="1"/>
  <c r="DH39"/>
  <c r="DI37"/>
  <c r="DJ37" s="1"/>
  <c r="DH37"/>
  <c r="DI35"/>
  <c r="DJ35" s="1"/>
  <c r="DH35"/>
  <c r="DI34"/>
  <c r="DJ34" s="1"/>
  <c r="DH34"/>
  <c r="DI33"/>
  <c r="DJ33" s="1"/>
  <c r="DH33"/>
  <c r="DI30"/>
  <c r="DJ30" s="1"/>
  <c r="DH30"/>
  <c r="DI4"/>
  <c r="DJ4" s="1"/>
  <c r="DH4"/>
  <c r="DI27"/>
  <c r="DJ27" s="1"/>
  <c r="DH27"/>
  <c r="DI25"/>
  <c r="DJ25" s="1"/>
  <c r="DH25"/>
  <c r="DI24"/>
  <c r="DJ24" s="1"/>
  <c r="DH24"/>
  <c r="DI20"/>
  <c r="DJ20" s="1"/>
  <c r="DH20"/>
  <c r="DI18"/>
  <c r="DJ18" s="1"/>
  <c r="DH18"/>
  <c r="DI15"/>
  <c r="DJ15" s="1"/>
  <c r="DH15"/>
  <c r="DI13"/>
  <c r="DJ13" s="1"/>
  <c r="DH13"/>
  <c r="CM40"/>
  <c r="CN40" s="1"/>
  <c r="CL40"/>
  <c r="CM38"/>
  <c r="CN38" s="1"/>
  <c r="CO38" s="1"/>
  <c r="CL38"/>
  <c r="CM36"/>
  <c r="CN36" s="1"/>
  <c r="CL36"/>
  <c r="CM6"/>
  <c r="CN6" s="1"/>
  <c r="CL6"/>
  <c r="CM5"/>
  <c r="CN5" s="1"/>
  <c r="CL5"/>
  <c r="CM32"/>
  <c r="CN32" s="1"/>
  <c r="CL32"/>
  <c r="CM31"/>
  <c r="CN31" s="1"/>
  <c r="CL31"/>
  <c r="CM29"/>
  <c r="CN29" s="1"/>
  <c r="CL29"/>
  <c r="CM28"/>
  <c r="CN28" s="1"/>
  <c r="CL28"/>
  <c r="CM26"/>
  <c r="CN26" s="1"/>
  <c r="CL26"/>
  <c r="CM3"/>
  <c r="CN3" s="1"/>
  <c r="CL3"/>
  <c r="CM23"/>
  <c r="CN23" s="1"/>
  <c r="CL23"/>
  <c r="CM22"/>
  <c r="CN22" s="1"/>
  <c r="CL22"/>
  <c r="CM21"/>
  <c r="CN21" s="1"/>
  <c r="CL21"/>
  <c r="CM19"/>
  <c r="CN19" s="1"/>
  <c r="CL19"/>
  <c r="CM17"/>
  <c r="CN17" s="1"/>
  <c r="CL17"/>
  <c r="CM16"/>
  <c r="CN16" s="1"/>
  <c r="CL16"/>
  <c r="CM14"/>
  <c r="CN14" s="1"/>
  <c r="CL14"/>
  <c r="CM12"/>
  <c r="CN12" s="1"/>
  <c r="CL12"/>
  <c r="AB200" i="69"/>
  <c r="AB197"/>
  <c r="AB196"/>
  <c r="AB193"/>
  <c r="AB189"/>
  <c r="AB185"/>
  <c r="AB195"/>
  <c r="AB199"/>
  <c r="AB192"/>
  <c r="AB188"/>
  <c r="AB184"/>
  <c r="W170"/>
  <c r="W165"/>
  <c r="W169"/>
  <c r="W164"/>
  <c r="W161"/>
  <c r="W158"/>
  <c r="W156"/>
  <c r="W154"/>
  <c r="W153"/>
  <c r="W151"/>
  <c r="W171"/>
  <c r="W167"/>
  <c r="W172"/>
  <c r="W168"/>
  <c r="W166"/>
  <c r="W163"/>
  <c r="W162"/>
  <c r="W160"/>
  <c r="W159"/>
  <c r="W157"/>
  <c r="W155"/>
  <c r="W152"/>
  <c r="W150"/>
  <c r="W140"/>
  <c r="W136"/>
  <c r="W132"/>
  <c r="W126"/>
  <c r="W122"/>
  <c r="W117"/>
  <c r="W141"/>
  <c r="W137"/>
  <c r="W133"/>
  <c r="W130"/>
  <c r="W129"/>
  <c r="W125"/>
  <c r="W121"/>
  <c r="W118"/>
  <c r="W116"/>
  <c r="X142"/>
  <c r="X140"/>
  <c r="X138"/>
  <c r="X136"/>
  <c r="X134"/>
  <c r="X132"/>
  <c r="X128"/>
  <c r="X126"/>
  <c r="X124"/>
  <c r="X122"/>
  <c r="X120"/>
  <c r="X117"/>
  <c r="W143"/>
  <c r="W139"/>
  <c r="W135"/>
  <c r="W131"/>
  <c r="W127"/>
  <c r="W123"/>
  <c r="W119"/>
  <c r="W142"/>
  <c r="W138"/>
  <c r="W134"/>
  <c r="W128"/>
  <c r="W124"/>
  <c r="W120"/>
  <c r="X143"/>
  <c r="X141"/>
  <c r="X139"/>
  <c r="X137"/>
  <c r="X135"/>
  <c r="X133"/>
  <c r="X131"/>
  <c r="X130"/>
  <c r="X129"/>
  <c r="X127"/>
  <c r="X125"/>
  <c r="X123"/>
  <c r="X121"/>
  <c r="X119"/>
  <c r="X118"/>
  <c r="X116"/>
  <c r="W98"/>
  <c r="W83"/>
  <c r="W102"/>
  <c r="W96"/>
  <c r="W89"/>
  <c r="W85"/>
  <c r="W104"/>
  <c r="W101"/>
  <c r="W97"/>
  <c r="W93"/>
  <c r="W92"/>
  <c r="W90"/>
  <c r="W88"/>
  <c r="W86"/>
  <c r="W84"/>
  <c r="W82"/>
  <c r="W107"/>
  <c r="W100"/>
  <c r="W94"/>
  <c r="W87"/>
  <c r="W106"/>
  <c r="W103"/>
  <c r="W99"/>
  <c r="W95"/>
  <c r="W68"/>
  <c r="W64"/>
  <c r="W74"/>
  <c r="W73"/>
  <c r="W67"/>
  <c r="W65"/>
  <c r="W61"/>
  <c r="W56"/>
  <c r="W75"/>
  <c r="W60"/>
  <c r="W59"/>
  <c r="W57"/>
  <c r="W54"/>
  <c r="W51"/>
  <c r="W41"/>
  <c r="W6"/>
  <c r="W29"/>
  <c r="W23"/>
  <c r="W17"/>
  <c r="W15"/>
  <c r="U40"/>
  <c r="U36"/>
  <c r="U5"/>
  <c r="U28"/>
  <c r="U26"/>
  <c r="U21"/>
  <c r="U19"/>
  <c r="U16"/>
  <c r="W40"/>
  <c r="W39"/>
  <c r="W7"/>
  <c r="W33"/>
  <c r="W30"/>
  <c r="W27"/>
  <c r="W24"/>
  <c r="W22"/>
  <c r="W18"/>
  <c r="U34"/>
  <c r="W36"/>
  <c r="W34"/>
  <c r="W5"/>
  <c r="W26"/>
  <c r="W21"/>
  <c r="W16"/>
  <c r="U41"/>
  <c r="U39"/>
  <c r="U37"/>
  <c r="U6"/>
  <c r="U33"/>
  <c r="U32"/>
  <c r="U29"/>
  <c r="U27"/>
  <c r="U4"/>
  <c r="U23"/>
  <c r="U22"/>
  <c r="U20"/>
  <c r="U17"/>
  <c r="U15"/>
  <c r="U13"/>
  <c r="FN23" i="58"/>
  <c r="FN13"/>
  <c r="FN9"/>
  <c r="FN57"/>
  <c r="FN36"/>
  <c r="FN58"/>
  <c r="FN20"/>
  <c r="FN17"/>
  <c r="FN51"/>
  <c r="FN22"/>
  <c r="FN38"/>
  <c r="FN12"/>
  <c r="FN8"/>
  <c r="FN60"/>
  <c r="FN54"/>
  <c r="FN61"/>
  <c r="FN55"/>
  <c r="FN52"/>
  <c r="FN16"/>
  <c r="FN37"/>
  <c r="DK25" i="57"/>
  <c r="DK20"/>
  <c r="DK18"/>
  <c r="DK15"/>
  <c r="DK58"/>
  <c r="DK27"/>
  <c r="DK24"/>
  <c r="DK21"/>
  <c r="DK49"/>
  <c r="DK23"/>
  <c r="DK54"/>
  <c r="DK40"/>
  <c r="DK11"/>
  <c r="DK59"/>
  <c r="DK50"/>
  <c r="DK39"/>
  <c r="DK13"/>
  <c r="DK9"/>
  <c r="DK26"/>
  <c r="DK22"/>
  <c r="DK43"/>
  <c r="DK19"/>
  <c r="DK17"/>
  <c r="DK16"/>
  <c r="DK14"/>
  <c r="DK12"/>
  <c r="DK53"/>
  <c r="DK10"/>
  <c r="DK8"/>
  <c r="DK33" i="56"/>
  <c r="DK28"/>
  <c r="DK23"/>
  <c r="DK16"/>
  <c r="DK39"/>
  <c r="DK9"/>
  <c r="DV34"/>
  <c r="DV27"/>
  <c r="DV40"/>
  <c r="DV19"/>
  <c r="DK34"/>
  <c r="DK31"/>
  <c r="DK27"/>
  <c r="DK41"/>
  <c r="DK21"/>
  <c r="DK17"/>
  <c r="DK43"/>
  <c r="DK30"/>
  <c r="DK24"/>
  <c r="DK20"/>
  <c r="DK42"/>
  <c r="DK11"/>
  <c r="DV31"/>
  <c r="DV25"/>
  <c r="DV21"/>
  <c r="DV15"/>
  <c r="DV43"/>
  <c r="DV13"/>
  <c r="DV10"/>
  <c r="DK32"/>
  <c r="DK26"/>
  <c r="DK22"/>
  <c r="DK18"/>
  <c r="DK14"/>
  <c r="DK12"/>
  <c r="DV44"/>
  <c r="DV29"/>
  <c r="DV41"/>
  <c r="DV17"/>
  <c r="DK44"/>
  <c r="DK29"/>
  <c r="DK25"/>
  <c r="DK40"/>
  <c r="DK19"/>
  <c r="DK15"/>
  <c r="DK13"/>
  <c r="DK10"/>
  <c r="DV55"/>
  <c r="DV33"/>
  <c r="DV32"/>
  <c r="DV30"/>
  <c r="DV28"/>
  <c r="DV26"/>
  <c r="DV24"/>
  <c r="DV23"/>
  <c r="DV22"/>
  <c r="DV20"/>
  <c r="DV18"/>
  <c r="DV16"/>
  <c r="DV42"/>
  <c r="DV39"/>
  <c r="DV14"/>
  <c r="DV12"/>
  <c r="DV11"/>
  <c r="DV9"/>
  <c r="DK27" i="55"/>
  <c r="DK30"/>
  <c r="DK38"/>
  <c r="DK21"/>
  <c r="DK17"/>
  <c r="DK54"/>
  <c r="DK12"/>
  <c r="DK55"/>
  <c r="DK8"/>
  <c r="DK52"/>
  <c r="DK25"/>
  <c r="DK29"/>
  <c r="DK26"/>
  <c r="DK22"/>
  <c r="DK20"/>
  <c r="DK18"/>
  <c r="DK15"/>
  <c r="DK13"/>
  <c r="DK11"/>
  <c r="DK9"/>
  <c r="DK7"/>
  <c r="DK5"/>
  <c r="DK35" i="53"/>
  <c r="DK30"/>
  <c r="DK4"/>
  <c r="DK25"/>
  <c r="DK38"/>
  <c r="DK36"/>
  <c r="DK32"/>
  <c r="DK29"/>
  <c r="DK28"/>
  <c r="DK23"/>
  <c r="DK21"/>
  <c r="DK19"/>
  <c r="DK12"/>
  <c r="DK33"/>
  <c r="DK40"/>
  <c r="DK6"/>
  <c r="DK31"/>
  <c r="DK26"/>
  <c r="DK22"/>
  <c r="DK17"/>
  <c r="DK14"/>
  <c r="DK39"/>
  <c r="DK55"/>
  <c r="DK54"/>
  <c r="DK20"/>
  <c r="DK18"/>
  <c r="DK15"/>
  <c r="DK13"/>
  <c r="FN56" i="58"/>
  <c r="FN53"/>
  <c r="DK55" i="56"/>
  <c r="DK43" i="54"/>
  <c r="DK39"/>
  <c r="DK15"/>
  <c r="DK11"/>
  <c r="DK29"/>
  <c r="DK28"/>
  <c r="DK22"/>
  <c r="DK20"/>
  <c r="DK50"/>
  <c r="DK55"/>
  <c r="DK23"/>
  <c r="DK19"/>
  <c r="DK38"/>
  <c r="DK56"/>
  <c r="DK36"/>
  <c r="DK42"/>
  <c r="DK54"/>
  <c r="DK8"/>
  <c r="DK53"/>
  <c r="DK16"/>
  <c r="DK40"/>
  <c r="DK51"/>
  <c r="DK13"/>
  <c r="DK37"/>
  <c r="DK41"/>
  <c r="CO40" i="53"/>
  <c r="CO36"/>
  <c r="CO32"/>
  <c r="CO39"/>
  <c r="CO35"/>
  <c r="CO34"/>
  <c r="CO33"/>
  <c r="CO55"/>
  <c r="CO4"/>
  <c r="CO25"/>
  <c r="CO54"/>
  <c r="CO20"/>
  <c r="CO15"/>
  <c r="CO13"/>
  <c r="CO5"/>
  <c r="CO31"/>
  <c r="CO28"/>
  <c r="CO3"/>
  <c r="CO22"/>
  <c r="CO19"/>
  <c r="CO16"/>
  <c r="CO12"/>
  <c r="FI8" i="57"/>
  <c r="FJ8"/>
  <c r="FI9"/>
  <c r="FJ9"/>
  <c r="FI10"/>
  <c r="FJ10"/>
  <c r="FI58"/>
  <c r="FJ58"/>
  <c r="FL58" s="1"/>
  <c r="FM58" s="1"/>
  <c r="FI53"/>
  <c r="FJ53"/>
  <c r="FL53" s="1"/>
  <c r="FM53" s="1"/>
  <c r="FI11"/>
  <c r="FJ11"/>
  <c r="FI12"/>
  <c r="FJ12"/>
  <c r="FI13"/>
  <c r="FJ13"/>
  <c r="FI14"/>
  <c r="FJ14"/>
  <c r="FI15"/>
  <c r="FJ15"/>
  <c r="FI16"/>
  <c r="FJ16"/>
  <c r="FI40"/>
  <c r="FJ40"/>
  <c r="FL40" s="1"/>
  <c r="FM40" s="1"/>
  <c r="FI17"/>
  <c r="FJ17"/>
  <c r="FI18"/>
  <c r="FJ18"/>
  <c r="FI49"/>
  <c r="FJ49"/>
  <c r="FL49" s="1"/>
  <c r="FM49" s="1"/>
  <c r="FI39"/>
  <c r="FJ39"/>
  <c r="FL39" s="1"/>
  <c r="FM39" s="1"/>
  <c r="FI19"/>
  <c r="FJ19"/>
  <c r="FI54"/>
  <c r="FJ54"/>
  <c r="FL54" s="1"/>
  <c r="FM54" s="1"/>
  <c r="FI43"/>
  <c r="FJ43"/>
  <c r="FL43" s="1"/>
  <c r="FM43" s="1"/>
  <c r="FI20"/>
  <c r="FJ20"/>
  <c r="FI21"/>
  <c r="FJ21"/>
  <c r="FI50"/>
  <c r="FJ50"/>
  <c r="FL50" s="1"/>
  <c r="FM50" s="1"/>
  <c r="FI22"/>
  <c r="FJ22"/>
  <c r="FI23"/>
  <c r="FJ23"/>
  <c r="FI24"/>
  <c r="FJ24"/>
  <c r="FI25"/>
  <c r="FJ25"/>
  <c r="FI26"/>
  <c r="FJ26"/>
  <c r="FI59"/>
  <c r="FJ59"/>
  <c r="FL59" s="1"/>
  <c r="FM59" s="1"/>
  <c r="FI27"/>
  <c r="FJ27"/>
  <c r="FJ2"/>
  <c r="FK2" s="1"/>
  <c r="FI2"/>
  <c r="FI9" i="56"/>
  <c r="FJ9"/>
  <c r="FI10"/>
  <c r="FJ10"/>
  <c r="FI11"/>
  <c r="FJ11"/>
  <c r="FI54"/>
  <c r="FJ54"/>
  <c r="FL54" s="1"/>
  <c r="FM54" s="1"/>
  <c r="FN54" s="1"/>
  <c r="FI12"/>
  <c r="FJ12"/>
  <c r="FI13"/>
  <c r="FJ13"/>
  <c r="FI14"/>
  <c r="FJ14"/>
  <c r="FI43"/>
  <c r="FJ43"/>
  <c r="FL43" s="1"/>
  <c r="FM43" s="1"/>
  <c r="FI39"/>
  <c r="FJ39"/>
  <c r="FL39" s="1"/>
  <c r="FM39" s="1"/>
  <c r="FI51"/>
  <c r="FJ51"/>
  <c r="FL51" s="1"/>
  <c r="FM51" s="1"/>
  <c r="FN51" s="1"/>
  <c r="FI42"/>
  <c r="FJ42"/>
  <c r="FL42" s="1"/>
  <c r="FM42" s="1"/>
  <c r="FI15"/>
  <c r="FJ15"/>
  <c r="FI16"/>
  <c r="FJ16"/>
  <c r="FI17"/>
  <c r="FJ17"/>
  <c r="FI18"/>
  <c r="FJ18"/>
  <c r="FI19"/>
  <c r="FJ19"/>
  <c r="FI20"/>
  <c r="FJ20"/>
  <c r="FI21"/>
  <c r="FJ21"/>
  <c r="FI22"/>
  <c r="FJ22"/>
  <c r="FI40"/>
  <c r="FJ40"/>
  <c r="FL40" s="1"/>
  <c r="FM40" s="1"/>
  <c r="FI23"/>
  <c r="FJ23"/>
  <c r="FI52"/>
  <c r="FJ52"/>
  <c r="FL52" s="1"/>
  <c r="FM52" s="1"/>
  <c r="FN52" s="1"/>
  <c r="FI24"/>
  <c r="FJ24"/>
  <c r="FI41"/>
  <c r="FJ41"/>
  <c r="FL41" s="1"/>
  <c r="FM41" s="1"/>
  <c r="FI53"/>
  <c r="FJ53"/>
  <c r="FL53" s="1"/>
  <c r="FM53" s="1"/>
  <c r="FN53" s="1"/>
  <c r="FI25"/>
  <c r="FJ25"/>
  <c r="FI26"/>
  <c r="FJ26"/>
  <c r="FL27"/>
  <c r="FM27" s="1"/>
  <c r="FI28"/>
  <c r="FJ28"/>
  <c r="FI29"/>
  <c r="FJ29"/>
  <c r="FI30"/>
  <c r="FJ30"/>
  <c r="FI31"/>
  <c r="FJ31"/>
  <c r="FI32"/>
  <c r="FJ32"/>
  <c r="FI44"/>
  <c r="FJ44"/>
  <c r="FL44" s="1"/>
  <c r="FM44" s="1"/>
  <c r="FI33"/>
  <c r="FJ33"/>
  <c r="FI34"/>
  <c r="FJ34"/>
  <c r="FI55"/>
  <c r="FJ55"/>
  <c r="FL55" s="1"/>
  <c r="FM55" s="1"/>
  <c r="FI51" i="55"/>
  <c r="FJ51"/>
  <c r="FL51" s="1"/>
  <c r="FM51" s="1"/>
  <c r="FN51" s="1"/>
  <c r="FI47"/>
  <c r="FJ47"/>
  <c r="FL47" s="1"/>
  <c r="FM47" s="1"/>
  <c r="FN47" s="1"/>
  <c r="FI52"/>
  <c r="FJ52"/>
  <c r="FL52" s="1"/>
  <c r="FM52" s="1"/>
  <c r="FI5"/>
  <c r="FJ5"/>
  <c r="FI6"/>
  <c r="FJ6"/>
  <c r="FI7"/>
  <c r="FJ7"/>
  <c r="FI8"/>
  <c r="FJ8"/>
  <c r="FI9"/>
  <c r="FJ9"/>
  <c r="FI10"/>
  <c r="FJ10"/>
  <c r="FI49"/>
  <c r="FJ49"/>
  <c r="FL49" s="1"/>
  <c r="FM49" s="1"/>
  <c r="FN49" s="1"/>
  <c r="FI55"/>
  <c r="FJ55"/>
  <c r="FL55" s="1"/>
  <c r="FM55" s="1"/>
  <c r="FI11"/>
  <c r="FJ11"/>
  <c r="FI12"/>
  <c r="FJ12"/>
  <c r="FI13"/>
  <c r="FJ13"/>
  <c r="FI14"/>
  <c r="FJ14"/>
  <c r="FI15"/>
  <c r="FJ15"/>
  <c r="FI54"/>
  <c r="FJ54"/>
  <c r="FL54" s="1"/>
  <c r="FM54" s="1"/>
  <c r="FI16"/>
  <c r="FJ16"/>
  <c r="FI17"/>
  <c r="FJ17"/>
  <c r="FI18"/>
  <c r="FJ18"/>
  <c r="FI19"/>
  <c r="FJ19"/>
  <c r="FI20"/>
  <c r="FJ20"/>
  <c r="FI21"/>
  <c r="FJ21"/>
  <c r="FI22"/>
  <c r="FJ22"/>
  <c r="FI23"/>
  <c r="FJ23"/>
  <c r="FI24"/>
  <c r="FJ24"/>
  <c r="FI25"/>
  <c r="FJ25"/>
  <c r="FI26"/>
  <c r="FJ26"/>
  <c r="FI38"/>
  <c r="FJ38"/>
  <c r="FL38" s="1"/>
  <c r="FM38" s="1"/>
  <c r="FI27"/>
  <c r="FJ27"/>
  <c r="FI28"/>
  <c r="FJ28"/>
  <c r="FI29"/>
  <c r="FJ29"/>
  <c r="FI30"/>
  <c r="FJ30"/>
  <c r="FI8" i="54"/>
  <c r="FJ8"/>
  <c r="FI41"/>
  <c r="FJ41"/>
  <c r="FL41" s="1"/>
  <c r="FM41" s="1"/>
  <c r="FI9"/>
  <c r="FJ9"/>
  <c r="FI10"/>
  <c r="FJ10"/>
  <c r="FI11"/>
  <c r="FJ11"/>
  <c r="FI37"/>
  <c r="FJ37"/>
  <c r="FL37" s="1"/>
  <c r="FM37" s="1"/>
  <c r="FI12"/>
  <c r="FJ12"/>
  <c r="FI13"/>
  <c r="FJ13"/>
  <c r="FI54"/>
  <c r="FJ54"/>
  <c r="FL54" s="1"/>
  <c r="FM54" s="1"/>
  <c r="FI51"/>
  <c r="FJ51"/>
  <c r="FL51" s="1"/>
  <c r="FM51" s="1"/>
  <c r="FI56"/>
  <c r="FJ56"/>
  <c r="FL56" s="1"/>
  <c r="FM56" s="1"/>
  <c r="FI14"/>
  <c r="FJ14"/>
  <c r="FI42"/>
  <c r="FJ42"/>
  <c r="FL42" s="1"/>
  <c r="FM42" s="1"/>
  <c r="FI40"/>
  <c r="FJ40"/>
  <c r="FL40" s="1"/>
  <c r="FM40" s="1"/>
  <c r="FI15"/>
  <c r="FJ15"/>
  <c r="FI16"/>
  <c r="FJ16"/>
  <c r="FI38"/>
  <c r="FJ38"/>
  <c r="FL38" s="1"/>
  <c r="FM38" s="1"/>
  <c r="FI50"/>
  <c r="FJ50"/>
  <c r="FL50" s="1"/>
  <c r="FM50" s="1"/>
  <c r="FI17"/>
  <c r="FJ17"/>
  <c r="FI18"/>
  <c r="FJ18"/>
  <c r="FI36"/>
  <c r="FJ36"/>
  <c r="FL36" s="1"/>
  <c r="FM36" s="1"/>
  <c r="FI53"/>
  <c r="FJ53"/>
  <c r="FL53" s="1"/>
  <c r="FM53" s="1"/>
  <c r="FI19"/>
  <c r="FJ19"/>
  <c r="FI20"/>
  <c r="FJ20"/>
  <c r="FI39"/>
  <c r="FJ39"/>
  <c r="FL39" s="1"/>
  <c r="FM39" s="1"/>
  <c r="FI49"/>
  <c r="FJ49"/>
  <c r="FL49" s="1"/>
  <c r="FM49" s="1"/>
  <c r="FN49" s="1"/>
  <c r="FI21"/>
  <c r="FJ21"/>
  <c r="FI22"/>
  <c r="FJ22"/>
  <c r="FI23"/>
  <c r="FJ23"/>
  <c r="FI24"/>
  <c r="FJ24"/>
  <c r="FI25"/>
  <c r="FJ25"/>
  <c r="FI26"/>
  <c r="FJ26"/>
  <c r="FI27"/>
  <c r="FJ27"/>
  <c r="FI28"/>
  <c r="FJ28"/>
  <c r="FI55"/>
  <c r="FJ55"/>
  <c r="FL55" s="1"/>
  <c r="FM55" s="1"/>
  <c r="FI29"/>
  <c r="FJ29"/>
  <c r="FI43"/>
  <c r="FJ43"/>
  <c r="FL43" s="1"/>
  <c r="FM43" s="1"/>
  <c r="FI30"/>
  <c r="FJ30"/>
  <c r="FI3" i="58"/>
  <c r="FJ3"/>
  <c r="FK3" s="1"/>
  <c r="FI4"/>
  <c r="FJ4"/>
  <c r="FK4" s="1"/>
  <c r="FI5"/>
  <c r="FJ5"/>
  <c r="FK5" s="1"/>
  <c r="FI59"/>
  <c r="FJ59"/>
  <c r="FI6"/>
  <c r="FJ6"/>
  <c r="FK6" s="1"/>
  <c r="FI7"/>
  <c r="FJ7"/>
  <c r="FK7" s="1"/>
  <c r="FJ2"/>
  <c r="FK2" s="1"/>
  <c r="FI2"/>
  <c r="FI3" i="57"/>
  <c r="FJ3"/>
  <c r="FK3" s="1"/>
  <c r="FI4"/>
  <c r="FJ4"/>
  <c r="FK4" s="1"/>
  <c r="FI5"/>
  <c r="FJ5"/>
  <c r="FK5" s="1"/>
  <c r="FI6"/>
  <c r="FJ6"/>
  <c r="FK6" s="1"/>
  <c r="FI56"/>
  <c r="FJ56"/>
  <c r="FI7"/>
  <c r="FJ7"/>
  <c r="FK7" s="1"/>
  <c r="FI3" i="56"/>
  <c r="FJ3"/>
  <c r="FK3" s="1"/>
  <c r="FI4"/>
  <c r="FJ4"/>
  <c r="FK4" s="1"/>
  <c r="FI5"/>
  <c r="FJ5"/>
  <c r="FK5" s="1"/>
  <c r="FI6"/>
  <c r="FJ6"/>
  <c r="FK6" s="1"/>
  <c r="FI7"/>
  <c r="FJ7"/>
  <c r="FK7" s="1"/>
  <c r="FI8"/>
  <c r="FJ8"/>
  <c r="FK8" s="1"/>
  <c r="FJ2"/>
  <c r="FK2" s="1"/>
  <c r="FI2"/>
  <c r="FI50" i="55"/>
  <c r="FJ50"/>
  <c r="FI3"/>
  <c r="FJ3"/>
  <c r="FK3" s="1"/>
  <c r="FI4"/>
  <c r="FJ4"/>
  <c r="FK4" s="1"/>
  <c r="FI48"/>
  <c r="FJ48"/>
  <c r="FI53"/>
  <c r="FJ53"/>
  <c r="FI37"/>
  <c r="FJ37"/>
  <c r="FJ2"/>
  <c r="FK2" s="1"/>
  <c r="FI2"/>
  <c r="FI3" i="54"/>
  <c r="FJ3"/>
  <c r="FK3" s="1"/>
  <c r="FI4"/>
  <c r="FJ4"/>
  <c r="FK4" s="1"/>
  <c r="FI5"/>
  <c r="FJ5"/>
  <c r="FK5" s="1"/>
  <c r="FI6"/>
  <c r="FJ6"/>
  <c r="FK6" s="1"/>
  <c r="FI7"/>
  <c r="FJ7"/>
  <c r="FK7" s="1"/>
  <c r="FI52"/>
  <c r="FJ52"/>
  <c r="FJ2"/>
  <c r="FK2" s="1"/>
  <c r="FI2"/>
  <c r="FJ7" i="53"/>
  <c r="FI7"/>
  <c r="FI53"/>
  <c r="FJ53"/>
  <c r="FI2"/>
  <c r="FJ2"/>
  <c r="FK2" s="1"/>
  <c r="FI8"/>
  <c r="FJ8"/>
  <c r="FK8" s="1"/>
  <c r="FI9"/>
  <c r="FJ9"/>
  <c r="FK9" s="1"/>
  <c r="FI10"/>
  <c r="FJ10"/>
  <c r="FK10" s="1"/>
  <c r="FI11"/>
  <c r="FJ11"/>
  <c r="FK11" s="1"/>
  <c r="FI12"/>
  <c r="FJ12"/>
  <c r="FK12" s="1"/>
  <c r="FI13"/>
  <c r="FJ13"/>
  <c r="FK13" s="1"/>
  <c r="FI14"/>
  <c r="FJ14"/>
  <c r="FK14" s="1"/>
  <c r="FI15"/>
  <c r="FJ15"/>
  <c r="FK15" s="1"/>
  <c r="FI16"/>
  <c r="FJ16"/>
  <c r="FK16" s="1"/>
  <c r="FI51"/>
  <c r="FJ51"/>
  <c r="FI17"/>
  <c r="FJ17"/>
  <c r="FK17" s="1"/>
  <c r="FI18"/>
  <c r="FJ18"/>
  <c r="FK18" s="1"/>
  <c r="FI19"/>
  <c r="FJ19"/>
  <c r="FK19" s="1"/>
  <c r="FI20"/>
  <c r="FJ20"/>
  <c r="FK20" s="1"/>
  <c r="FI21"/>
  <c r="FJ21"/>
  <c r="FK21" s="1"/>
  <c r="FI54"/>
  <c r="FJ54"/>
  <c r="FI22"/>
  <c r="FJ22"/>
  <c r="FK22" s="1"/>
  <c r="FI52"/>
  <c r="FJ52"/>
  <c r="FI23"/>
  <c r="FJ23"/>
  <c r="FK23" s="1"/>
  <c r="FI24"/>
  <c r="FJ24"/>
  <c r="FK24" s="1"/>
  <c r="FI3"/>
  <c r="FJ3"/>
  <c r="FK3" s="1"/>
  <c r="FI25"/>
  <c r="FJ25"/>
  <c r="FK25" s="1"/>
  <c r="FI26"/>
  <c r="FJ26"/>
  <c r="FK26" s="1"/>
  <c r="FI27"/>
  <c r="FJ27"/>
  <c r="FK27" s="1"/>
  <c r="FI28"/>
  <c r="FJ28"/>
  <c r="FK28" s="1"/>
  <c r="FI4"/>
  <c r="FJ4"/>
  <c r="FK4" s="1"/>
  <c r="FI29"/>
  <c r="FJ29"/>
  <c r="FK29" s="1"/>
  <c r="FI30"/>
  <c r="FJ30"/>
  <c r="FK30" s="1"/>
  <c r="FI31"/>
  <c r="FJ31"/>
  <c r="FK31" s="1"/>
  <c r="FI55"/>
  <c r="FJ55"/>
  <c r="FI32"/>
  <c r="FJ32"/>
  <c r="FK32" s="1"/>
  <c r="FI33"/>
  <c r="FJ33"/>
  <c r="FK33" s="1"/>
  <c r="FI5"/>
  <c r="FJ5"/>
  <c r="FK5" s="1"/>
  <c r="FI34"/>
  <c r="FJ34"/>
  <c r="FK34" s="1"/>
  <c r="FI6"/>
  <c r="FJ6"/>
  <c r="FK6" s="1"/>
  <c r="FI35"/>
  <c r="FJ35"/>
  <c r="FK35" s="1"/>
  <c r="FI36"/>
  <c r="FJ36"/>
  <c r="FK36" s="1"/>
  <c r="FI37"/>
  <c r="FJ37"/>
  <c r="FK37" s="1"/>
  <c r="FI38"/>
  <c r="FJ38"/>
  <c r="FK38" s="1"/>
  <c r="FI39"/>
  <c r="FJ39"/>
  <c r="FK39" s="1"/>
  <c r="FI40"/>
  <c r="FJ40"/>
  <c r="FK40" s="1"/>
  <c r="AB186" i="69" l="1"/>
  <c r="AB190"/>
  <c r="AB194"/>
  <c r="AB201"/>
  <c r="AB198"/>
  <c r="AB187"/>
  <c r="AB191"/>
  <c r="FN18" i="58"/>
  <c r="FN11"/>
  <c r="FN15"/>
  <c r="FN21"/>
  <c r="FN24"/>
  <c r="FN10"/>
  <c r="FN14"/>
  <c r="FL27" i="57"/>
  <c r="FM27" s="1"/>
  <c r="FK27"/>
  <c r="FL26"/>
  <c r="FM26" s="1"/>
  <c r="FK26"/>
  <c r="FL24"/>
  <c r="FM24" s="1"/>
  <c r="FK24"/>
  <c r="FL22"/>
  <c r="FM22" s="1"/>
  <c r="FK22"/>
  <c r="FL21"/>
  <c r="FM21" s="1"/>
  <c r="FK21"/>
  <c r="FL19"/>
  <c r="FM19" s="1"/>
  <c r="FK19"/>
  <c r="FL17"/>
  <c r="FM17" s="1"/>
  <c r="FK17"/>
  <c r="FL16"/>
  <c r="FM16" s="1"/>
  <c r="FK16"/>
  <c r="FL14"/>
  <c r="FM14" s="1"/>
  <c r="FK14"/>
  <c r="FL12"/>
  <c r="FM12" s="1"/>
  <c r="FK12"/>
  <c r="FL10"/>
  <c r="FM10" s="1"/>
  <c r="FK10"/>
  <c r="FL8"/>
  <c r="FM8" s="1"/>
  <c r="FK8"/>
  <c r="FL25"/>
  <c r="FM25" s="1"/>
  <c r="FK25"/>
  <c r="FL23"/>
  <c r="FM23" s="1"/>
  <c r="FK23"/>
  <c r="FL20"/>
  <c r="FM20" s="1"/>
  <c r="FK20"/>
  <c r="FL18"/>
  <c r="FM18" s="1"/>
  <c r="FK18"/>
  <c r="FL15"/>
  <c r="FM15" s="1"/>
  <c r="FK15"/>
  <c r="FL13"/>
  <c r="FM13" s="1"/>
  <c r="FK13"/>
  <c r="FL11"/>
  <c r="FM11" s="1"/>
  <c r="FK11"/>
  <c r="FL9"/>
  <c r="FM9" s="1"/>
  <c r="FK9"/>
  <c r="FL33" i="56"/>
  <c r="FM33" s="1"/>
  <c r="FK33"/>
  <c r="FL30"/>
  <c r="FM30" s="1"/>
  <c r="FK30"/>
  <c r="FL26"/>
  <c r="FM26" s="1"/>
  <c r="FK26"/>
  <c r="FL24"/>
  <c r="FM24" s="1"/>
  <c r="FK24"/>
  <c r="FL23"/>
  <c r="FM23" s="1"/>
  <c r="FK23"/>
  <c r="FL22"/>
  <c r="FM22" s="1"/>
  <c r="FK22"/>
  <c r="FL20"/>
  <c r="FM20" s="1"/>
  <c r="FK20"/>
  <c r="FL18"/>
  <c r="FM18" s="1"/>
  <c r="FK18"/>
  <c r="FL16"/>
  <c r="FM16" s="1"/>
  <c r="FK16"/>
  <c r="FL14"/>
  <c r="FM14" s="1"/>
  <c r="FK14"/>
  <c r="FL12"/>
  <c r="FM12" s="1"/>
  <c r="FK12"/>
  <c r="FL11"/>
  <c r="FM11" s="1"/>
  <c r="FK11"/>
  <c r="FL9"/>
  <c r="FM9" s="1"/>
  <c r="FK9"/>
  <c r="FL34"/>
  <c r="FM34" s="1"/>
  <c r="FK34"/>
  <c r="FL31"/>
  <c r="FM31" s="1"/>
  <c r="FK31"/>
  <c r="FL29"/>
  <c r="FM29" s="1"/>
  <c r="FK29"/>
  <c r="FL25"/>
  <c r="FM25" s="1"/>
  <c r="FK25"/>
  <c r="FL21"/>
  <c r="FM21" s="1"/>
  <c r="FK21"/>
  <c r="FL19"/>
  <c r="FM19" s="1"/>
  <c r="FK19"/>
  <c r="FL17"/>
  <c r="FM17" s="1"/>
  <c r="FK17"/>
  <c r="FL15"/>
  <c r="FM15" s="1"/>
  <c r="FK15"/>
  <c r="FL13"/>
  <c r="FM13" s="1"/>
  <c r="FK13"/>
  <c r="FL10"/>
  <c r="FM10" s="1"/>
  <c r="FK10"/>
  <c r="FL32"/>
  <c r="FM32" s="1"/>
  <c r="FK32"/>
  <c r="FL28"/>
  <c r="FM28" s="1"/>
  <c r="FK28"/>
  <c r="FL29" i="55"/>
  <c r="FM29" s="1"/>
  <c r="FK29"/>
  <c r="FL26"/>
  <c r="FM26" s="1"/>
  <c r="FK26"/>
  <c r="FL22"/>
  <c r="FM22" s="1"/>
  <c r="FK22"/>
  <c r="FL9"/>
  <c r="FM9" s="1"/>
  <c r="FK9"/>
  <c r="FL5"/>
  <c r="FM5" s="1"/>
  <c r="FN5" s="1"/>
  <c r="FK5"/>
  <c r="W91" i="69"/>
  <c r="W105"/>
  <c r="FL30" i="55"/>
  <c r="FM30" s="1"/>
  <c r="FK30"/>
  <c r="FL28"/>
  <c r="FM28" s="1"/>
  <c r="FN28" s="1"/>
  <c r="FK28"/>
  <c r="FL25"/>
  <c r="FM25" s="1"/>
  <c r="FK25"/>
  <c r="FL23"/>
  <c r="FM23" s="1"/>
  <c r="FN23" s="1"/>
  <c r="FK23"/>
  <c r="FL21"/>
  <c r="FM21" s="1"/>
  <c r="FK21"/>
  <c r="FL19"/>
  <c r="FM19" s="1"/>
  <c r="AB96" i="69" s="1"/>
  <c r="FK19" i="55"/>
  <c r="FL17"/>
  <c r="FM17" s="1"/>
  <c r="FK17"/>
  <c r="FL14"/>
  <c r="FM14" s="1"/>
  <c r="AB91" i="69" s="1"/>
  <c r="FK14" i="55"/>
  <c r="FL12"/>
  <c r="FM12" s="1"/>
  <c r="FK12"/>
  <c r="FL10"/>
  <c r="FM10" s="1"/>
  <c r="AB87" i="69" s="1"/>
  <c r="FK10" i="55"/>
  <c r="FL8"/>
  <c r="FM8" s="1"/>
  <c r="FK8"/>
  <c r="FL6"/>
  <c r="FM6" s="1"/>
  <c r="AB83" i="69" s="1"/>
  <c r="FK6" i="55"/>
  <c r="DK16"/>
  <c r="DK19"/>
  <c r="DK28"/>
  <c r="DK6"/>
  <c r="DK10"/>
  <c r="DK24"/>
  <c r="FL27"/>
  <c r="FM27" s="1"/>
  <c r="FK27"/>
  <c r="FL24"/>
  <c r="FM24" s="1"/>
  <c r="FK24"/>
  <c r="FL20"/>
  <c r="FM20" s="1"/>
  <c r="FK20"/>
  <c r="FL18"/>
  <c r="FM18" s="1"/>
  <c r="FK18"/>
  <c r="FL16"/>
  <c r="FM16" s="1"/>
  <c r="FK16"/>
  <c r="FL15"/>
  <c r="FM15" s="1"/>
  <c r="FK15"/>
  <c r="FL13"/>
  <c r="FM13" s="1"/>
  <c r="FK13"/>
  <c r="FL11"/>
  <c r="FM11" s="1"/>
  <c r="FK11"/>
  <c r="FL7"/>
  <c r="FM7" s="1"/>
  <c r="FK7"/>
  <c r="DK14"/>
  <c r="CO6" i="53"/>
  <c r="CO18"/>
  <c r="CO37"/>
  <c r="DK27"/>
  <c r="DK24"/>
  <c r="DK37"/>
  <c r="DK16"/>
  <c r="DK3"/>
  <c r="DK5"/>
  <c r="DK34"/>
  <c r="U18" i="69"/>
  <c r="U24"/>
  <c r="U30"/>
  <c r="U7"/>
  <c r="W14"/>
  <c r="W19"/>
  <c r="W25"/>
  <c r="W28"/>
  <c r="W31"/>
  <c r="W35"/>
  <c r="W38"/>
  <c r="W13"/>
  <c r="U14"/>
  <c r="U25"/>
  <c r="U31"/>
  <c r="W20"/>
  <c r="W4"/>
  <c r="W32"/>
  <c r="W37"/>
  <c r="CO14" i="53"/>
  <c r="CO21"/>
  <c r="CO26"/>
  <c r="CO24"/>
  <c r="CO30"/>
  <c r="U35" i="69"/>
  <c r="CO17" i="53"/>
  <c r="CO23"/>
  <c r="CO29"/>
  <c r="FL30" i="54"/>
  <c r="FM30" s="1"/>
  <c r="FN30" s="1"/>
  <c r="FK30"/>
  <c r="FL29"/>
  <c r="FM29" s="1"/>
  <c r="FK29"/>
  <c r="FL28"/>
  <c r="FM28" s="1"/>
  <c r="FN28" s="1"/>
  <c r="FK28"/>
  <c r="FL26"/>
  <c r="FM26" s="1"/>
  <c r="FK26"/>
  <c r="FL24"/>
  <c r="FM24" s="1"/>
  <c r="FN24" s="1"/>
  <c r="FK24"/>
  <c r="FL22"/>
  <c r="FM22" s="1"/>
  <c r="FK22"/>
  <c r="FL20"/>
  <c r="FM20" s="1"/>
  <c r="FN20" s="1"/>
  <c r="FK20"/>
  <c r="FL16"/>
  <c r="FM16" s="1"/>
  <c r="FK16"/>
  <c r="FL13"/>
  <c r="FM13" s="1"/>
  <c r="FN13" s="1"/>
  <c r="FK13"/>
  <c r="FL27"/>
  <c r="FM27" s="1"/>
  <c r="FK27"/>
  <c r="FL25"/>
  <c r="FM25" s="1"/>
  <c r="FN25" s="1"/>
  <c r="FK25"/>
  <c r="FL23"/>
  <c r="FM23" s="1"/>
  <c r="FK23"/>
  <c r="FL21"/>
  <c r="FM21" s="1"/>
  <c r="FK21"/>
  <c r="FL19"/>
  <c r="FM19" s="1"/>
  <c r="FK19"/>
  <c r="FL17"/>
  <c r="FM17" s="1"/>
  <c r="FN17" s="1"/>
  <c r="FK17"/>
  <c r="FL15"/>
  <c r="FM15" s="1"/>
  <c r="FK15"/>
  <c r="FL12"/>
  <c r="FM12" s="1"/>
  <c r="FN12" s="1"/>
  <c r="FK12"/>
  <c r="FL11"/>
  <c r="FM11" s="1"/>
  <c r="FK11"/>
  <c r="FL9"/>
  <c r="FM9" s="1"/>
  <c r="FK9"/>
  <c r="FL8"/>
  <c r="FM8" s="1"/>
  <c r="FK8"/>
  <c r="DK18"/>
  <c r="DK26"/>
  <c r="DK21"/>
  <c r="DK9"/>
  <c r="W70" i="69"/>
  <c r="W53"/>
  <c r="W72"/>
  <c r="FL18" i="54"/>
  <c r="FM18" s="1"/>
  <c r="FK18"/>
  <c r="FL14"/>
  <c r="FM14" s="1"/>
  <c r="FK14"/>
  <c r="FL10"/>
  <c r="FM10" s="1"/>
  <c r="FK10"/>
  <c r="W55" i="69"/>
  <c r="W62"/>
  <c r="W58"/>
  <c r="DK30" i="54"/>
  <c r="DK24"/>
  <c r="FL7" i="53"/>
  <c r="FM7" s="1"/>
  <c r="FK7"/>
  <c r="AB169" i="69"/>
  <c r="AB161"/>
  <c r="AB170"/>
  <c r="AB166"/>
  <c r="AB163"/>
  <c r="AB160"/>
  <c r="AB157"/>
  <c r="AB155"/>
  <c r="AB152"/>
  <c r="AB150"/>
  <c r="AB172"/>
  <c r="AB168"/>
  <c r="AB165"/>
  <c r="AB162"/>
  <c r="AB159"/>
  <c r="AB171"/>
  <c r="AB167"/>
  <c r="AB164"/>
  <c r="AB158"/>
  <c r="AB156"/>
  <c r="AB154"/>
  <c r="AB153"/>
  <c r="AB151"/>
  <c r="AB131"/>
  <c r="AB129"/>
  <c r="AB125"/>
  <c r="AB121"/>
  <c r="AB118"/>
  <c r="AB142"/>
  <c r="AB140"/>
  <c r="AB138"/>
  <c r="AB136"/>
  <c r="AB134"/>
  <c r="AB132"/>
  <c r="AB126"/>
  <c r="AB122"/>
  <c r="AB117"/>
  <c r="AB128"/>
  <c r="AB124"/>
  <c r="AB120"/>
  <c r="AB143"/>
  <c r="AB141"/>
  <c r="AB139"/>
  <c r="AB137"/>
  <c r="AB135"/>
  <c r="AB133"/>
  <c r="AB130"/>
  <c r="AB127"/>
  <c r="AB123"/>
  <c r="AB119"/>
  <c r="AB116"/>
  <c r="AB107"/>
  <c r="AB102"/>
  <c r="AB98"/>
  <c r="AB94"/>
  <c r="AB89"/>
  <c r="AB85"/>
  <c r="AB106"/>
  <c r="AB104"/>
  <c r="AB103"/>
  <c r="AB101"/>
  <c r="AB99"/>
  <c r="AB97"/>
  <c r="AB95"/>
  <c r="AB93"/>
  <c r="AB92"/>
  <c r="AB90"/>
  <c r="AB88"/>
  <c r="AB86"/>
  <c r="AB84"/>
  <c r="AB74"/>
  <c r="AB71"/>
  <c r="AB67"/>
  <c r="AB63"/>
  <c r="AB61"/>
  <c r="AB53"/>
  <c r="AB75"/>
  <c r="AB72"/>
  <c r="AB68"/>
  <c r="AB64"/>
  <c r="AB60"/>
  <c r="AB59"/>
  <c r="AB57"/>
  <c r="AB54"/>
  <c r="AB51"/>
  <c r="AB8"/>
  <c r="FN27" i="57"/>
  <c r="FN26"/>
  <c r="FN24"/>
  <c r="FN22"/>
  <c r="FN21"/>
  <c r="FN43"/>
  <c r="FN19"/>
  <c r="FN49"/>
  <c r="FN17"/>
  <c r="FN16"/>
  <c r="FN14"/>
  <c r="FN12"/>
  <c r="FN53"/>
  <c r="FN10"/>
  <c r="FN8"/>
  <c r="FN25"/>
  <c r="FN50"/>
  <c r="FN54"/>
  <c r="FN18"/>
  <c r="FN15"/>
  <c r="FN11"/>
  <c r="FN9"/>
  <c r="FN59"/>
  <c r="FN23"/>
  <c r="FN20"/>
  <c r="FN39"/>
  <c r="FN40"/>
  <c r="FN13"/>
  <c r="FN58"/>
  <c r="FN41" i="56"/>
  <c r="FN19"/>
  <c r="FN10"/>
  <c r="FN34"/>
  <c r="FN44"/>
  <c r="FN31"/>
  <c r="FN29"/>
  <c r="FN27"/>
  <c r="FN25"/>
  <c r="FN21"/>
  <c r="FN15"/>
  <c r="FN43"/>
  <c r="FN33"/>
  <c r="FN30"/>
  <c r="FN40"/>
  <c r="FN17"/>
  <c r="FN13"/>
  <c r="FN55"/>
  <c r="FN32"/>
  <c r="FN28"/>
  <c r="FN26"/>
  <c r="FN24"/>
  <c r="FN23"/>
  <c r="FN22"/>
  <c r="FN20"/>
  <c r="FN18"/>
  <c r="FN16"/>
  <c r="FN42"/>
  <c r="FN39"/>
  <c r="FN14"/>
  <c r="FN12"/>
  <c r="FN11"/>
  <c r="FN9"/>
  <c r="FN27" i="55"/>
  <c r="FN24"/>
  <c r="FN18"/>
  <c r="FN15"/>
  <c r="FN11"/>
  <c r="FN9"/>
  <c r="FN26"/>
  <c r="FN20"/>
  <c r="FN16"/>
  <c r="FN13"/>
  <c r="FN7"/>
  <c r="FN25"/>
  <c r="FN21"/>
  <c r="FN54"/>
  <c r="FN12"/>
  <c r="FN8"/>
  <c r="FN52"/>
  <c r="FN30"/>
  <c r="FN38"/>
  <c r="FN17"/>
  <c r="FN55"/>
  <c r="FN7" i="53"/>
  <c r="FN43" i="54"/>
  <c r="FN39"/>
  <c r="FN42"/>
  <c r="FN11"/>
  <c r="FN55"/>
  <c r="FN36"/>
  <c r="FN15"/>
  <c r="FN56"/>
  <c r="FN8"/>
  <c r="FN27"/>
  <c r="FN23"/>
  <c r="FN19"/>
  <c r="FN38"/>
  <c r="FN54"/>
  <c r="FN29"/>
  <c r="FN26"/>
  <c r="FN22"/>
  <c r="FN53"/>
  <c r="FN18"/>
  <c r="FN50"/>
  <c r="FN16"/>
  <c r="FN40"/>
  <c r="FN51"/>
  <c r="FN37"/>
  <c r="FN10"/>
  <c r="FN41"/>
  <c r="FL12" i="53"/>
  <c r="FM12" s="1"/>
  <c r="FL13"/>
  <c r="FM13" s="1"/>
  <c r="FL14"/>
  <c r="FM14" s="1"/>
  <c r="FL15"/>
  <c r="FM15" s="1"/>
  <c r="FL16"/>
  <c r="FM16" s="1"/>
  <c r="FL51"/>
  <c r="FM51" s="1"/>
  <c r="FN51" s="1"/>
  <c r="FL17"/>
  <c r="FM17" s="1"/>
  <c r="FL18"/>
  <c r="FM18" s="1"/>
  <c r="FL19"/>
  <c r="FM19" s="1"/>
  <c r="FL20"/>
  <c r="FM20" s="1"/>
  <c r="FL21"/>
  <c r="FM21" s="1"/>
  <c r="FL54"/>
  <c r="FM54" s="1"/>
  <c r="FL22"/>
  <c r="FM22" s="1"/>
  <c r="FL52"/>
  <c r="FM52" s="1"/>
  <c r="FN52" s="1"/>
  <c r="FL23"/>
  <c r="FM23" s="1"/>
  <c r="FL24"/>
  <c r="FM24" s="1"/>
  <c r="FL3"/>
  <c r="FM3" s="1"/>
  <c r="FL25"/>
  <c r="FM25" s="1"/>
  <c r="FL26"/>
  <c r="FM26" s="1"/>
  <c r="FL27"/>
  <c r="FM27" s="1"/>
  <c r="FL28"/>
  <c r="FM28" s="1"/>
  <c r="FL4"/>
  <c r="FM4" s="1"/>
  <c r="FL29"/>
  <c r="FM29" s="1"/>
  <c r="FL30"/>
  <c r="FM30" s="1"/>
  <c r="FL31"/>
  <c r="FM31" s="1"/>
  <c r="FL55"/>
  <c r="FM55" s="1"/>
  <c r="FL32"/>
  <c r="FM32" s="1"/>
  <c r="FL33"/>
  <c r="FM33" s="1"/>
  <c r="FL5"/>
  <c r="FM5" s="1"/>
  <c r="FL34"/>
  <c r="FM34" s="1"/>
  <c r="FL6"/>
  <c r="FM6" s="1"/>
  <c r="FL35"/>
  <c r="FM35" s="1"/>
  <c r="FL36"/>
  <c r="FM36" s="1"/>
  <c r="FL37"/>
  <c r="FM37" s="1"/>
  <c r="FL38"/>
  <c r="FM38" s="1"/>
  <c r="FL39"/>
  <c r="FM39" s="1"/>
  <c r="FL40"/>
  <c r="FM40" s="1"/>
  <c r="DF60" i="58"/>
  <c r="DG60"/>
  <c r="DI60" s="1"/>
  <c r="DJ60" s="1"/>
  <c r="DF57"/>
  <c r="DG57"/>
  <c r="DI57" s="1"/>
  <c r="DJ57" s="1"/>
  <c r="DF8"/>
  <c r="DG8"/>
  <c r="DF9"/>
  <c r="DG9"/>
  <c r="DF10"/>
  <c r="DG10"/>
  <c r="DF11"/>
  <c r="DG11"/>
  <c r="DF12"/>
  <c r="DG12"/>
  <c r="DF49"/>
  <c r="DG49"/>
  <c r="DI49" s="1"/>
  <c r="DJ49" s="1"/>
  <c r="DK49" s="1"/>
  <c r="DF37"/>
  <c r="DG37"/>
  <c r="DI37" s="1"/>
  <c r="DJ37" s="1"/>
  <c r="DF13"/>
  <c r="DG13"/>
  <c r="DF14"/>
  <c r="DG14"/>
  <c r="DF15"/>
  <c r="DG15"/>
  <c r="DF16"/>
  <c r="DG16"/>
  <c r="DF17"/>
  <c r="DG17"/>
  <c r="DF18"/>
  <c r="DG18"/>
  <c r="DF19"/>
  <c r="DG19"/>
  <c r="DF38"/>
  <c r="DG38"/>
  <c r="DI38" s="1"/>
  <c r="DJ38" s="1"/>
  <c r="DF61"/>
  <c r="DG61"/>
  <c r="DI61" s="1"/>
  <c r="DJ61" s="1"/>
  <c r="DF50"/>
  <c r="DG50"/>
  <c r="DI50" s="1"/>
  <c r="DJ50" s="1"/>
  <c r="DK50" s="1"/>
  <c r="DF20"/>
  <c r="DG20"/>
  <c r="DF52"/>
  <c r="DG52"/>
  <c r="DI52" s="1"/>
  <c r="DJ52" s="1"/>
  <c r="DF21"/>
  <c r="DG21"/>
  <c r="DF22"/>
  <c r="DG22"/>
  <c r="DF23"/>
  <c r="DG23"/>
  <c r="DF24"/>
  <c r="DG24"/>
  <c r="DF58"/>
  <c r="DG58"/>
  <c r="DI58" s="1"/>
  <c r="DJ58" s="1"/>
  <c r="DF51"/>
  <c r="DG51"/>
  <c r="DI51" s="1"/>
  <c r="DJ51" s="1"/>
  <c r="DF53"/>
  <c r="DG53"/>
  <c r="DI53" s="1"/>
  <c r="DJ53" s="1"/>
  <c r="DF36"/>
  <c r="DG36"/>
  <c r="DI36" s="1"/>
  <c r="DJ36" s="1"/>
  <c r="DF56"/>
  <c r="DG56"/>
  <c r="DI56" s="1"/>
  <c r="DJ56" s="1"/>
  <c r="DF54"/>
  <c r="DG54"/>
  <c r="DI54" s="1"/>
  <c r="DJ54" s="1"/>
  <c r="DF55"/>
  <c r="DG55"/>
  <c r="DI55" s="1"/>
  <c r="DJ55" s="1"/>
  <c r="CJ60"/>
  <c r="CK60"/>
  <c r="CM60" s="1"/>
  <c r="CN60" s="1"/>
  <c r="CJ57"/>
  <c r="CK57"/>
  <c r="CM57" s="1"/>
  <c r="CN57" s="1"/>
  <c r="CJ8"/>
  <c r="CK8"/>
  <c r="CJ9"/>
  <c r="CK9"/>
  <c r="CJ10"/>
  <c r="CK10"/>
  <c r="CJ11"/>
  <c r="CK11"/>
  <c r="CJ12"/>
  <c r="CK12"/>
  <c r="CJ49"/>
  <c r="CK49"/>
  <c r="CM49" s="1"/>
  <c r="CN49" s="1"/>
  <c r="CO49" s="1"/>
  <c r="CJ37"/>
  <c r="CK37"/>
  <c r="CM37" s="1"/>
  <c r="CN37" s="1"/>
  <c r="CJ13"/>
  <c r="CK13"/>
  <c r="CJ14"/>
  <c r="CK14"/>
  <c r="CJ15"/>
  <c r="CK15"/>
  <c r="CJ16"/>
  <c r="CK16"/>
  <c r="CJ17"/>
  <c r="CK17"/>
  <c r="CJ18"/>
  <c r="CK18"/>
  <c r="CJ19"/>
  <c r="CK19"/>
  <c r="CJ38"/>
  <c r="CK38"/>
  <c r="CM38" s="1"/>
  <c r="CN38" s="1"/>
  <c r="CJ61"/>
  <c r="CK61"/>
  <c r="CM61" s="1"/>
  <c r="CN61" s="1"/>
  <c r="CJ50"/>
  <c r="CK50"/>
  <c r="CM50" s="1"/>
  <c r="CN50" s="1"/>
  <c r="CO50" s="1"/>
  <c r="CJ20"/>
  <c r="CK20"/>
  <c r="CJ52"/>
  <c r="CK52"/>
  <c r="CM52" s="1"/>
  <c r="CN52" s="1"/>
  <c r="CJ21"/>
  <c r="CK21"/>
  <c r="CJ22"/>
  <c r="CK22"/>
  <c r="CJ23"/>
  <c r="CK23"/>
  <c r="CJ24"/>
  <c r="CK24"/>
  <c r="CJ58"/>
  <c r="CK58"/>
  <c r="CM58" s="1"/>
  <c r="CN58" s="1"/>
  <c r="CJ51"/>
  <c r="CK51"/>
  <c r="CM51" s="1"/>
  <c r="CN51" s="1"/>
  <c r="CJ53"/>
  <c r="CK53"/>
  <c r="CM53" s="1"/>
  <c r="CN53" s="1"/>
  <c r="CJ36"/>
  <c r="CK36"/>
  <c r="CM36" s="1"/>
  <c r="CN36" s="1"/>
  <c r="CJ56"/>
  <c r="CK56"/>
  <c r="CM56" s="1"/>
  <c r="CN56" s="1"/>
  <c r="CJ54"/>
  <c r="CK54"/>
  <c r="CM54" s="1"/>
  <c r="CN54" s="1"/>
  <c r="CJ55"/>
  <c r="CK55"/>
  <c r="CM55" s="1"/>
  <c r="CN55" s="1"/>
  <c r="EB60"/>
  <c r="EC60"/>
  <c r="EE60" s="1"/>
  <c r="EF60" s="1"/>
  <c r="EB57"/>
  <c r="EC57"/>
  <c r="EE57" s="1"/>
  <c r="EF57" s="1"/>
  <c r="EB8"/>
  <c r="EC8"/>
  <c r="EB9"/>
  <c r="EC9"/>
  <c r="EB10"/>
  <c r="EC10"/>
  <c r="EB11"/>
  <c r="EC11"/>
  <c r="EB12"/>
  <c r="EC12"/>
  <c r="EB49"/>
  <c r="EC49"/>
  <c r="EE49" s="1"/>
  <c r="EF49" s="1"/>
  <c r="EG49" s="1"/>
  <c r="EB37"/>
  <c r="EC37"/>
  <c r="EE37" s="1"/>
  <c r="EF37" s="1"/>
  <c r="EB13"/>
  <c r="EC13"/>
  <c r="EB14"/>
  <c r="EC14"/>
  <c r="EB15"/>
  <c r="EC15"/>
  <c r="EB16"/>
  <c r="EC16"/>
  <c r="EB17"/>
  <c r="EC17"/>
  <c r="EB18"/>
  <c r="EC18"/>
  <c r="EB19"/>
  <c r="EC19"/>
  <c r="EB38"/>
  <c r="EC38"/>
  <c r="EE38" s="1"/>
  <c r="EF38" s="1"/>
  <c r="EB61"/>
  <c r="EC61"/>
  <c r="EE61" s="1"/>
  <c r="EF61" s="1"/>
  <c r="EB50"/>
  <c r="EC50"/>
  <c r="EE50" s="1"/>
  <c r="EF50" s="1"/>
  <c r="EG50" s="1"/>
  <c r="EB20"/>
  <c r="EC20"/>
  <c r="EB52"/>
  <c r="EC52"/>
  <c r="EE52" s="1"/>
  <c r="EF52" s="1"/>
  <c r="EB21"/>
  <c r="EC21"/>
  <c r="EB22"/>
  <c r="EC22"/>
  <c r="EB23"/>
  <c r="EC23"/>
  <c r="EB24"/>
  <c r="EC24"/>
  <c r="EB58"/>
  <c r="EC58"/>
  <c r="EE58" s="1"/>
  <c r="EF58" s="1"/>
  <c r="EB51"/>
  <c r="EC51"/>
  <c r="EE51" s="1"/>
  <c r="EF51" s="1"/>
  <c r="EB53"/>
  <c r="EC53"/>
  <c r="EE53" s="1"/>
  <c r="EF53" s="1"/>
  <c r="EB36"/>
  <c r="EC36"/>
  <c r="EE36" s="1"/>
  <c r="EF36" s="1"/>
  <c r="EB56"/>
  <c r="EC56"/>
  <c r="EE56" s="1"/>
  <c r="EF56" s="1"/>
  <c r="EB54"/>
  <c r="EC54"/>
  <c r="EE54" s="1"/>
  <c r="EF54" s="1"/>
  <c r="EB55"/>
  <c r="EC55"/>
  <c r="EE55" s="1"/>
  <c r="EF55" s="1"/>
  <c r="DQ60"/>
  <c r="DR60"/>
  <c r="DT60" s="1"/>
  <c r="DU60" s="1"/>
  <c r="DQ57"/>
  <c r="DR57"/>
  <c r="DT57" s="1"/>
  <c r="DU57" s="1"/>
  <c r="DQ8"/>
  <c r="DR8"/>
  <c r="DQ9"/>
  <c r="DR9"/>
  <c r="DQ10"/>
  <c r="DR10"/>
  <c r="DQ11"/>
  <c r="DR11"/>
  <c r="DQ12"/>
  <c r="DR12"/>
  <c r="DQ49"/>
  <c r="DR49"/>
  <c r="DT49" s="1"/>
  <c r="DU49" s="1"/>
  <c r="DV49" s="1"/>
  <c r="DQ37"/>
  <c r="DR37"/>
  <c r="DT37" s="1"/>
  <c r="DU37" s="1"/>
  <c r="DQ13"/>
  <c r="DR13"/>
  <c r="DQ14"/>
  <c r="DR14"/>
  <c r="DQ15"/>
  <c r="DR15"/>
  <c r="DQ16"/>
  <c r="DR16"/>
  <c r="DQ17"/>
  <c r="DR17"/>
  <c r="DQ18"/>
  <c r="DR18"/>
  <c r="DQ19"/>
  <c r="DR19"/>
  <c r="DQ38"/>
  <c r="DR38"/>
  <c r="DT38" s="1"/>
  <c r="DU38" s="1"/>
  <c r="DQ61"/>
  <c r="DR61"/>
  <c r="DT61" s="1"/>
  <c r="DU61" s="1"/>
  <c r="DQ50"/>
  <c r="DR50"/>
  <c r="DT50" s="1"/>
  <c r="DU50" s="1"/>
  <c r="DV50" s="1"/>
  <c r="DQ20"/>
  <c r="DR20"/>
  <c r="DQ52"/>
  <c r="DR52"/>
  <c r="DT52" s="1"/>
  <c r="DU52" s="1"/>
  <c r="DQ21"/>
  <c r="DR21"/>
  <c r="DQ22"/>
  <c r="DR22"/>
  <c r="DQ23"/>
  <c r="DR23"/>
  <c r="DQ24"/>
  <c r="DR24"/>
  <c r="DQ58"/>
  <c r="DR58"/>
  <c r="DT58" s="1"/>
  <c r="DU58" s="1"/>
  <c r="DQ51"/>
  <c r="DR51"/>
  <c r="DT51" s="1"/>
  <c r="DU51" s="1"/>
  <c r="DT53"/>
  <c r="DU53" s="1"/>
  <c r="DQ36"/>
  <c r="DR36"/>
  <c r="DT36" s="1"/>
  <c r="DU36" s="1"/>
  <c r="DQ56"/>
  <c r="DR56"/>
  <c r="DT56" s="1"/>
  <c r="DU56" s="1"/>
  <c r="DQ54"/>
  <c r="DR54"/>
  <c r="DT54" s="1"/>
  <c r="DU54" s="1"/>
  <c r="DQ55"/>
  <c r="DR55"/>
  <c r="DT55" s="1"/>
  <c r="DU55" s="1"/>
  <c r="EM53"/>
  <c r="EN53"/>
  <c r="EP53" s="1"/>
  <c r="EQ53" s="1"/>
  <c r="EM36"/>
  <c r="EN36"/>
  <c r="EP36" s="1"/>
  <c r="EQ36" s="1"/>
  <c r="EM56"/>
  <c r="EN56"/>
  <c r="EP56" s="1"/>
  <c r="EQ56" s="1"/>
  <c r="EM54"/>
  <c r="EN54"/>
  <c r="EP54" s="1"/>
  <c r="EQ54" s="1"/>
  <c r="EM55"/>
  <c r="EN55"/>
  <c r="EP55" s="1"/>
  <c r="EQ55" s="1"/>
  <c r="CX53"/>
  <c r="CY53" s="1"/>
  <c r="CU36"/>
  <c r="CV36"/>
  <c r="CX36" s="1"/>
  <c r="CY36" s="1"/>
  <c r="CU56"/>
  <c r="CV56"/>
  <c r="CX56" s="1"/>
  <c r="CY56" s="1"/>
  <c r="CU54"/>
  <c r="CV54"/>
  <c r="CX54" s="1"/>
  <c r="CY54" s="1"/>
  <c r="CU55"/>
  <c r="CV55"/>
  <c r="CX55" s="1"/>
  <c r="CY55" s="1"/>
  <c r="Y53"/>
  <c r="Z53"/>
  <c r="AB53" s="1"/>
  <c r="AC53" s="1"/>
  <c r="AM53"/>
  <c r="AN53" s="1"/>
  <c r="AX53"/>
  <c r="AY53" s="1"/>
  <c r="BF53"/>
  <c r="BG53"/>
  <c r="BI53" s="1"/>
  <c r="BJ53" s="1"/>
  <c r="BQ53"/>
  <c r="BR53"/>
  <c r="BT53" s="1"/>
  <c r="BU53" s="1"/>
  <c r="BY53"/>
  <c r="FW53" s="1"/>
  <c r="CC53"/>
  <c r="FX53" s="1"/>
  <c r="Y36"/>
  <c r="Z36"/>
  <c r="AB36" s="1"/>
  <c r="AC36" s="1"/>
  <c r="AJ36"/>
  <c r="AK36"/>
  <c r="AM36" s="1"/>
  <c r="AN36" s="1"/>
  <c r="AU36"/>
  <c r="AV36"/>
  <c r="AX36" s="1"/>
  <c r="AY36" s="1"/>
  <c r="BF36"/>
  <c r="BG36"/>
  <c r="BI36" s="1"/>
  <c r="BJ36" s="1"/>
  <c r="BQ36"/>
  <c r="BR36"/>
  <c r="BT36" s="1"/>
  <c r="BU36" s="1"/>
  <c r="BY36"/>
  <c r="FW36" s="1"/>
  <c r="CC36"/>
  <c r="FX36" s="1"/>
  <c r="Y56"/>
  <c r="Z56"/>
  <c r="AB56" s="1"/>
  <c r="AC56" s="1"/>
  <c r="AJ56"/>
  <c r="AK56"/>
  <c r="AM56" s="1"/>
  <c r="AN56" s="1"/>
  <c r="AU56"/>
  <c r="AV56"/>
  <c r="AX56" s="1"/>
  <c r="AY56" s="1"/>
  <c r="BF56"/>
  <c r="BG56"/>
  <c r="BI56" s="1"/>
  <c r="BJ56" s="1"/>
  <c r="BQ56"/>
  <c r="BR56"/>
  <c r="BT56" s="1"/>
  <c r="BU56" s="1"/>
  <c r="BY56"/>
  <c r="FW56" s="1"/>
  <c r="CC56"/>
  <c r="FX56" s="1"/>
  <c r="Y54"/>
  <c r="Z54"/>
  <c r="AB54" s="1"/>
  <c r="AC54" s="1"/>
  <c r="AJ54"/>
  <c r="AK54"/>
  <c r="AM54" s="1"/>
  <c r="AN54" s="1"/>
  <c r="AU54"/>
  <c r="AV54"/>
  <c r="AX54" s="1"/>
  <c r="AY54" s="1"/>
  <c r="BF54"/>
  <c r="BG54"/>
  <c r="BI54" s="1"/>
  <c r="BJ54" s="1"/>
  <c r="BQ54"/>
  <c r="BR54"/>
  <c r="BT54" s="1"/>
  <c r="BU54" s="1"/>
  <c r="BY54"/>
  <c r="FW54" s="1"/>
  <c r="CC54"/>
  <c r="FX54" s="1"/>
  <c r="Y55"/>
  <c r="Z55"/>
  <c r="AB55" s="1"/>
  <c r="AC55" s="1"/>
  <c r="AJ55"/>
  <c r="AK55"/>
  <c r="AM55" s="1"/>
  <c r="AN55" s="1"/>
  <c r="AU55"/>
  <c r="AV55"/>
  <c r="AX55" s="1"/>
  <c r="AY55" s="1"/>
  <c r="BF55"/>
  <c r="BG55"/>
  <c r="BI55" s="1"/>
  <c r="BJ55" s="1"/>
  <c r="BQ55"/>
  <c r="BR55"/>
  <c r="BT55" s="1"/>
  <c r="BU55" s="1"/>
  <c r="BY55"/>
  <c r="FW55" s="1"/>
  <c r="CC55"/>
  <c r="FX55" s="1"/>
  <c r="R7"/>
  <c r="S7" s="1"/>
  <c r="R60"/>
  <c r="S60" s="1"/>
  <c r="T60" s="1"/>
  <c r="R57"/>
  <c r="S57" s="1"/>
  <c r="T57" s="1"/>
  <c r="R8"/>
  <c r="S8" s="1"/>
  <c r="R9"/>
  <c r="S9" s="1"/>
  <c r="R10"/>
  <c r="S10" s="1"/>
  <c r="R11"/>
  <c r="S11" s="1"/>
  <c r="R12"/>
  <c r="S12" s="1"/>
  <c r="R49"/>
  <c r="S49" s="1"/>
  <c r="T49" s="1"/>
  <c r="R37"/>
  <c r="S37" s="1"/>
  <c r="T37" s="1"/>
  <c r="R13"/>
  <c r="S13" s="1"/>
  <c r="R14"/>
  <c r="S14" s="1"/>
  <c r="R15"/>
  <c r="S15" s="1"/>
  <c r="R16"/>
  <c r="S16" s="1"/>
  <c r="R17"/>
  <c r="S17" s="1"/>
  <c r="R18"/>
  <c r="S18" s="1"/>
  <c r="R19"/>
  <c r="S19" s="1"/>
  <c r="R38"/>
  <c r="S38" s="1"/>
  <c r="T38" s="1"/>
  <c r="R61"/>
  <c r="S61" s="1"/>
  <c r="R50"/>
  <c r="S50" s="1"/>
  <c r="T50" s="1"/>
  <c r="R20"/>
  <c r="S20" s="1"/>
  <c r="R52"/>
  <c r="S52" s="1"/>
  <c r="T52" s="1"/>
  <c r="R21"/>
  <c r="S21" s="1"/>
  <c r="R22"/>
  <c r="S22" s="1"/>
  <c r="R23"/>
  <c r="S23" s="1"/>
  <c r="R24"/>
  <c r="S24" s="1"/>
  <c r="R58"/>
  <c r="S58" s="1"/>
  <c r="T58" s="1"/>
  <c r="R51"/>
  <c r="S51" s="1"/>
  <c r="T51" s="1"/>
  <c r="R53"/>
  <c r="S53" s="1"/>
  <c r="T53" s="1"/>
  <c r="R36"/>
  <c r="S36" s="1"/>
  <c r="T36" s="1"/>
  <c r="R56"/>
  <c r="S56" s="1"/>
  <c r="T56" s="1"/>
  <c r="R54"/>
  <c r="S54" s="1"/>
  <c r="T54" s="1"/>
  <c r="R55"/>
  <c r="S55" s="1"/>
  <c r="T55" s="1"/>
  <c r="L53"/>
  <c r="M53" s="1"/>
  <c r="L36"/>
  <c r="M36" s="1"/>
  <c r="L56"/>
  <c r="M56" s="1"/>
  <c r="L54"/>
  <c r="M54" s="1"/>
  <c r="L55"/>
  <c r="M55" s="1"/>
  <c r="EN2" i="57"/>
  <c r="EM60" i="58"/>
  <c r="EN60"/>
  <c r="EP60" s="1"/>
  <c r="EQ60" s="1"/>
  <c r="EM57"/>
  <c r="EN57"/>
  <c r="EP57" s="1"/>
  <c r="EQ57" s="1"/>
  <c r="EM8"/>
  <c r="EN8"/>
  <c r="EM9"/>
  <c r="EN9"/>
  <c r="EM10"/>
  <c r="EN10"/>
  <c r="EM11"/>
  <c r="EN11"/>
  <c r="EM12"/>
  <c r="EN12"/>
  <c r="EM49"/>
  <c r="EN49"/>
  <c r="EP49" s="1"/>
  <c r="EQ49" s="1"/>
  <c r="ER49" s="1"/>
  <c r="EM37"/>
  <c r="EN37"/>
  <c r="EP37" s="1"/>
  <c r="EQ37" s="1"/>
  <c r="EM13"/>
  <c r="EN13"/>
  <c r="EM14"/>
  <c r="EN14"/>
  <c r="EM15"/>
  <c r="EN15"/>
  <c r="EM16"/>
  <c r="EN16"/>
  <c r="EM17"/>
  <c r="EN17"/>
  <c r="EM18"/>
  <c r="EN18"/>
  <c r="EM19"/>
  <c r="EN19"/>
  <c r="EM38"/>
  <c r="EN38"/>
  <c r="EP38" s="1"/>
  <c r="EQ38" s="1"/>
  <c r="EM61"/>
  <c r="EN61"/>
  <c r="EP61" s="1"/>
  <c r="EQ61" s="1"/>
  <c r="EM50"/>
  <c r="EN50"/>
  <c r="EP50" s="1"/>
  <c r="EQ50" s="1"/>
  <c r="ER50" s="1"/>
  <c r="EM20"/>
  <c r="EN20"/>
  <c r="EM52"/>
  <c r="EN52"/>
  <c r="EP52" s="1"/>
  <c r="EQ52" s="1"/>
  <c r="EM21"/>
  <c r="EN21"/>
  <c r="EM22"/>
  <c r="EN22"/>
  <c r="EM23"/>
  <c r="EN23"/>
  <c r="EM24"/>
  <c r="EN24"/>
  <c r="EM58"/>
  <c r="EN58"/>
  <c r="EP58" s="1"/>
  <c r="EQ58" s="1"/>
  <c r="EM51"/>
  <c r="EN51"/>
  <c r="EP51" s="1"/>
  <c r="EQ51" s="1"/>
  <c r="EM8" i="57"/>
  <c r="EN8"/>
  <c r="EM9"/>
  <c r="EN9"/>
  <c r="EM10"/>
  <c r="EN10"/>
  <c r="EM58"/>
  <c r="EN58"/>
  <c r="EP58" s="1"/>
  <c r="EQ58" s="1"/>
  <c r="EM53"/>
  <c r="EN53"/>
  <c r="EP53" s="1"/>
  <c r="EQ53" s="1"/>
  <c r="EM11"/>
  <c r="EN11"/>
  <c r="EM12"/>
  <c r="EN12"/>
  <c r="EM13"/>
  <c r="EN13"/>
  <c r="EM14"/>
  <c r="EN14"/>
  <c r="EM15"/>
  <c r="EN15"/>
  <c r="EM16"/>
  <c r="EN16"/>
  <c r="EM40"/>
  <c r="EN40"/>
  <c r="EP40" s="1"/>
  <c r="EQ40" s="1"/>
  <c r="EM17"/>
  <c r="EN17"/>
  <c r="EM18"/>
  <c r="EN18"/>
  <c r="EM49"/>
  <c r="EN49"/>
  <c r="EP49" s="1"/>
  <c r="EQ49" s="1"/>
  <c r="EM39"/>
  <c r="EN39"/>
  <c r="EP39" s="1"/>
  <c r="EQ39" s="1"/>
  <c r="EM19"/>
  <c r="EN19"/>
  <c r="EM54"/>
  <c r="EN54"/>
  <c r="EP54" s="1"/>
  <c r="EQ54" s="1"/>
  <c r="EM43"/>
  <c r="EN43"/>
  <c r="EP43" s="1"/>
  <c r="EQ43" s="1"/>
  <c r="EM20"/>
  <c r="EN20"/>
  <c r="EM21"/>
  <c r="EN21"/>
  <c r="EM50"/>
  <c r="EN50"/>
  <c r="EP50" s="1"/>
  <c r="EQ50" s="1"/>
  <c r="EM22"/>
  <c r="EN22"/>
  <c r="EM23"/>
  <c r="EN23"/>
  <c r="EM24"/>
  <c r="EN24"/>
  <c r="EM25"/>
  <c r="EN25"/>
  <c r="EM26"/>
  <c r="EN26"/>
  <c r="EM59"/>
  <c r="EN59"/>
  <c r="EP59" s="1"/>
  <c r="EQ59" s="1"/>
  <c r="EM27"/>
  <c r="EN27"/>
  <c r="EM8" i="54"/>
  <c r="EN8"/>
  <c r="EM41"/>
  <c r="EN41"/>
  <c r="EP41" s="1"/>
  <c r="EQ41" s="1"/>
  <c r="EM9"/>
  <c r="EN9"/>
  <c r="EM10"/>
  <c r="EN10"/>
  <c r="EM11"/>
  <c r="EN11"/>
  <c r="EM37"/>
  <c r="EN37"/>
  <c r="EP37" s="1"/>
  <c r="EQ37" s="1"/>
  <c r="EM12"/>
  <c r="EN12"/>
  <c r="EM13"/>
  <c r="EN13"/>
  <c r="EM54"/>
  <c r="EN54"/>
  <c r="EP54" s="1"/>
  <c r="EQ54" s="1"/>
  <c r="EM51"/>
  <c r="EN51"/>
  <c r="EP51" s="1"/>
  <c r="EQ51" s="1"/>
  <c r="EM56"/>
  <c r="EN56"/>
  <c r="EP56" s="1"/>
  <c r="EQ56" s="1"/>
  <c r="EM14"/>
  <c r="EN14"/>
  <c r="EM42"/>
  <c r="EN42"/>
  <c r="EP42" s="1"/>
  <c r="EQ42" s="1"/>
  <c r="EM40"/>
  <c r="EN40"/>
  <c r="EP40" s="1"/>
  <c r="EQ40" s="1"/>
  <c r="EM15"/>
  <c r="EN15"/>
  <c r="EM16"/>
  <c r="EN16"/>
  <c r="EM38"/>
  <c r="EN38"/>
  <c r="EP38" s="1"/>
  <c r="EQ38" s="1"/>
  <c r="EM50"/>
  <c r="EN50"/>
  <c r="EP50" s="1"/>
  <c r="EQ50" s="1"/>
  <c r="EM17"/>
  <c r="EN17"/>
  <c r="EM18"/>
  <c r="EN18"/>
  <c r="EM36"/>
  <c r="EN36"/>
  <c r="EP36" s="1"/>
  <c r="EQ36" s="1"/>
  <c r="EM53"/>
  <c r="EN53"/>
  <c r="EP53" s="1"/>
  <c r="EQ53" s="1"/>
  <c r="EM19"/>
  <c r="EN19"/>
  <c r="EM20"/>
  <c r="EN20"/>
  <c r="EM39"/>
  <c r="EN39"/>
  <c r="EP39" s="1"/>
  <c r="EQ39" s="1"/>
  <c r="EM49"/>
  <c r="EN49"/>
  <c r="EP49" s="1"/>
  <c r="EQ49" s="1"/>
  <c r="ER49" s="1"/>
  <c r="EM21"/>
  <c r="EN21"/>
  <c r="EM22"/>
  <c r="EN22"/>
  <c r="EM23"/>
  <c r="EN23"/>
  <c r="EM24"/>
  <c r="EN24"/>
  <c r="EM25"/>
  <c r="EN25"/>
  <c r="EM26"/>
  <c r="EN26"/>
  <c r="EM27"/>
  <c r="EN27"/>
  <c r="EM28"/>
  <c r="EN28"/>
  <c r="EM55"/>
  <c r="EN55"/>
  <c r="EP55" s="1"/>
  <c r="EQ55" s="1"/>
  <c r="EM29"/>
  <c r="EN29"/>
  <c r="EM43"/>
  <c r="EN43"/>
  <c r="EP43" s="1"/>
  <c r="EQ43" s="1"/>
  <c r="EM30"/>
  <c r="EN30"/>
  <c r="EM12" i="53"/>
  <c r="EN12"/>
  <c r="EM13"/>
  <c r="EN13"/>
  <c r="EM14"/>
  <c r="EN14"/>
  <c r="EM15"/>
  <c r="EN15"/>
  <c r="EM16"/>
  <c r="EN16"/>
  <c r="EM51"/>
  <c r="EN51"/>
  <c r="EP51" s="1"/>
  <c r="EQ51" s="1"/>
  <c r="ER51" s="1"/>
  <c r="EM17"/>
  <c r="EN17"/>
  <c r="EM18"/>
  <c r="EN18"/>
  <c r="EM19"/>
  <c r="EN19"/>
  <c r="EM20"/>
  <c r="EN20"/>
  <c r="EM21"/>
  <c r="EN21"/>
  <c r="EM54"/>
  <c r="EN54"/>
  <c r="EP54" s="1"/>
  <c r="EQ54" s="1"/>
  <c r="EM22"/>
  <c r="EN22"/>
  <c r="EM52"/>
  <c r="EN52"/>
  <c r="EP52" s="1"/>
  <c r="EQ52" s="1"/>
  <c r="ER52" s="1"/>
  <c r="EM23"/>
  <c r="EN23"/>
  <c r="EM24"/>
  <c r="EN24"/>
  <c r="EM3"/>
  <c r="EN3"/>
  <c r="EM25"/>
  <c r="EN25"/>
  <c r="EM26"/>
  <c r="EN26"/>
  <c r="EM27"/>
  <c r="EN27"/>
  <c r="EM28"/>
  <c r="EN28"/>
  <c r="EM4"/>
  <c r="EN4"/>
  <c r="EM29"/>
  <c r="EN29"/>
  <c r="EM30"/>
  <c r="EN30"/>
  <c r="EM31"/>
  <c r="EN31"/>
  <c r="EM55"/>
  <c r="EN55"/>
  <c r="EP55" s="1"/>
  <c r="EQ55" s="1"/>
  <c r="EM32"/>
  <c r="EN32"/>
  <c r="EM33"/>
  <c r="EN33"/>
  <c r="EM5"/>
  <c r="EN5"/>
  <c r="EM34"/>
  <c r="EN34"/>
  <c r="EM6"/>
  <c r="EN6"/>
  <c r="EM35"/>
  <c r="EN35"/>
  <c r="EM36"/>
  <c r="EN36"/>
  <c r="EM37"/>
  <c r="EN37"/>
  <c r="EM38"/>
  <c r="EN38"/>
  <c r="EM39"/>
  <c r="EN39"/>
  <c r="EM40"/>
  <c r="EN40"/>
  <c r="CU60" i="58"/>
  <c r="CV60"/>
  <c r="CX60" s="1"/>
  <c r="CY60" s="1"/>
  <c r="CU57"/>
  <c r="CV57"/>
  <c r="CX57" s="1"/>
  <c r="CY57" s="1"/>
  <c r="CU8"/>
  <c r="CV8"/>
  <c r="CU9"/>
  <c r="CV9"/>
  <c r="CU10"/>
  <c r="CV10"/>
  <c r="CU11"/>
  <c r="CV11"/>
  <c r="CU12"/>
  <c r="CV12"/>
  <c r="CU49"/>
  <c r="CV49"/>
  <c r="CX49" s="1"/>
  <c r="CY49" s="1"/>
  <c r="CZ49" s="1"/>
  <c r="CU37"/>
  <c r="CV37"/>
  <c r="CX37" s="1"/>
  <c r="CY37" s="1"/>
  <c r="CU13"/>
  <c r="CV13"/>
  <c r="CU14"/>
  <c r="CV14"/>
  <c r="CU15"/>
  <c r="CV15"/>
  <c r="CU16"/>
  <c r="CV16"/>
  <c r="CU17"/>
  <c r="CV17"/>
  <c r="CU18"/>
  <c r="CV18"/>
  <c r="CU19"/>
  <c r="CV19"/>
  <c r="CU38"/>
  <c r="CV38"/>
  <c r="CX38" s="1"/>
  <c r="CY38" s="1"/>
  <c r="CU61"/>
  <c r="CV61"/>
  <c r="CX61" s="1"/>
  <c r="CY61" s="1"/>
  <c r="CU50"/>
  <c r="CV50"/>
  <c r="CX50" s="1"/>
  <c r="CY50" s="1"/>
  <c r="CZ50" s="1"/>
  <c r="CU20"/>
  <c r="CV20"/>
  <c r="CU52"/>
  <c r="CV52"/>
  <c r="CX52" s="1"/>
  <c r="CY52" s="1"/>
  <c r="CU21"/>
  <c r="CV21"/>
  <c r="CU22"/>
  <c r="CV22"/>
  <c r="CU23"/>
  <c r="CV23"/>
  <c r="CU24"/>
  <c r="CV24"/>
  <c r="CU58"/>
  <c r="CV58"/>
  <c r="CX58" s="1"/>
  <c r="CY58" s="1"/>
  <c r="CU51"/>
  <c r="CV51"/>
  <c r="CX51" s="1"/>
  <c r="CY51" s="1"/>
  <c r="CU8" i="57"/>
  <c r="CV8"/>
  <c r="CU9"/>
  <c r="CV9"/>
  <c r="CU10"/>
  <c r="CV10"/>
  <c r="CU58"/>
  <c r="CV58"/>
  <c r="CX58" s="1"/>
  <c r="CY58" s="1"/>
  <c r="CU53"/>
  <c r="CV53"/>
  <c r="CX53" s="1"/>
  <c r="CY53" s="1"/>
  <c r="CU11"/>
  <c r="CV11"/>
  <c r="CU12"/>
  <c r="CV12"/>
  <c r="CU13"/>
  <c r="CV13"/>
  <c r="CU14"/>
  <c r="CV14"/>
  <c r="CU15"/>
  <c r="CV15"/>
  <c r="CU16"/>
  <c r="CV16"/>
  <c r="CU40"/>
  <c r="CV40"/>
  <c r="CX40" s="1"/>
  <c r="CY40" s="1"/>
  <c r="CU17"/>
  <c r="CV17"/>
  <c r="CU18"/>
  <c r="CV18"/>
  <c r="CU49"/>
  <c r="CV49"/>
  <c r="CX49" s="1"/>
  <c r="CY49" s="1"/>
  <c r="CU39"/>
  <c r="CV39"/>
  <c r="CX39" s="1"/>
  <c r="CY39" s="1"/>
  <c r="CU19"/>
  <c r="CV19"/>
  <c r="CU54"/>
  <c r="CV54"/>
  <c r="CX54" s="1"/>
  <c r="CY54" s="1"/>
  <c r="CU43"/>
  <c r="CV43"/>
  <c r="CX43" s="1"/>
  <c r="CY43" s="1"/>
  <c r="CU20"/>
  <c r="CV20"/>
  <c r="CU21"/>
  <c r="CV21"/>
  <c r="CU50"/>
  <c r="CV50"/>
  <c r="CX50" s="1"/>
  <c r="CY50" s="1"/>
  <c r="CU22"/>
  <c r="CV22"/>
  <c r="CU23"/>
  <c r="CV23"/>
  <c r="CU24"/>
  <c r="CV24"/>
  <c r="CU25"/>
  <c r="CV25"/>
  <c r="CU26"/>
  <c r="CV26"/>
  <c r="CU59"/>
  <c r="CV59"/>
  <c r="CX59" s="1"/>
  <c r="CY59" s="1"/>
  <c r="CU27"/>
  <c r="CV27"/>
  <c r="CU8" i="54"/>
  <c r="CV8"/>
  <c r="CU41"/>
  <c r="CV41"/>
  <c r="CX41" s="1"/>
  <c r="CY41" s="1"/>
  <c r="CU9"/>
  <c r="CV9"/>
  <c r="CU10"/>
  <c r="CV10"/>
  <c r="CU11"/>
  <c r="CV11"/>
  <c r="CU37"/>
  <c r="CV37"/>
  <c r="CX37" s="1"/>
  <c r="CY37" s="1"/>
  <c r="CU12"/>
  <c r="CV12"/>
  <c r="CU13"/>
  <c r="CV13"/>
  <c r="CU54"/>
  <c r="CV54"/>
  <c r="CX54" s="1"/>
  <c r="CY54" s="1"/>
  <c r="CU51"/>
  <c r="CV51"/>
  <c r="CX51" s="1"/>
  <c r="CY51" s="1"/>
  <c r="CU56"/>
  <c r="CV56"/>
  <c r="CX56" s="1"/>
  <c r="CY56" s="1"/>
  <c r="CU14"/>
  <c r="CV14"/>
  <c r="CU42"/>
  <c r="CV42"/>
  <c r="CX42" s="1"/>
  <c r="CY42" s="1"/>
  <c r="CU40"/>
  <c r="CV40"/>
  <c r="CX40" s="1"/>
  <c r="CY40" s="1"/>
  <c r="CU15"/>
  <c r="CV15"/>
  <c r="CU16"/>
  <c r="CV16"/>
  <c r="CU38"/>
  <c r="CV38"/>
  <c r="CX38" s="1"/>
  <c r="CY38" s="1"/>
  <c r="CU50"/>
  <c r="CV50"/>
  <c r="CX50" s="1"/>
  <c r="CY50" s="1"/>
  <c r="CU17"/>
  <c r="CV17"/>
  <c r="CU18"/>
  <c r="CV18"/>
  <c r="CU36"/>
  <c r="CV36"/>
  <c r="CX36" s="1"/>
  <c r="CY36" s="1"/>
  <c r="CU53"/>
  <c r="CV53"/>
  <c r="CX53" s="1"/>
  <c r="CY53" s="1"/>
  <c r="CU19"/>
  <c r="CV19"/>
  <c r="CU20"/>
  <c r="CV20"/>
  <c r="CU39"/>
  <c r="CV39"/>
  <c r="CX39" s="1"/>
  <c r="CY39" s="1"/>
  <c r="CU49"/>
  <c r="CV49"/>
  <c r="CX49" s="1"/>
  <c r="CY49" s="1"/>
  <c r="CZ49" s="1"/>
  <c r="CU21"/>
  <c r="CV21"/>
  <c r="CU22"/>
  <c r="CV22"/>
  <c r="CU23"/>
  <c r="CV23"/>
  <c r="CU24"/>
  <c r="CV24"/>
  <c r="CU25"/>
  <c r="CV25"/>
  <c r="CU26"/>
  <c r="CV26"/>
  <c r="CU27"/>
  <c r="CV27"/>
  <c r="CU28"/>
  <c r="CV28"/>
  <c r="CU55"/>
  <c r="CV55"/>
  <c r="CX55" s="1"/>
  <c r="CY55" s="1"/>
  <c r="CU29"/>
  <c r="CV29"/>
  <c r="CU43"/>
  <c r="CV43"/>
  <c r="CX43" s="1"/>
  <c r="CY43" s="1"/>
  <c r="CU30"/>
  <c r="CV30"/>
  <c r="CU12" i="53"/>
  <c r="CV12"/>
  <c r="CU13"/>
  <c r="CV13"/>
  <c r="CU14"/>
  <c r="CV14"/>
  <c r="CU15"/>
  <c r="CV15"/>
  <c r="CU16"/>
  <c r="CV16"/>
  <c r="CU51"/>
  <c r="CV51"/>
  <c r="CX51" s="1"/>
  <c r="CY51" s="1"/>
  <c r="CZ51" s="1"/>
  <c r="CU17"/>
  <c r="CV17"/>
  <c r="CU18"/>
  <c r="CV18"/>
  <c r="CU19"/>
  <c r="CV19"/>
  <c r="CU20"/>
  <c r="CV20"/>
  <c r="CU21"/>
  <c r="CV21"/>
  <c r="CU54"/>
  <c r="CV54"/>
  <c r="CX54" s="1"/>
  <c r="CY54" s="1"/>
  <c r="CU22"/>
  <c r="CV22"/>
  <c r="CU52"/>
  <c r="CV52"/>
  <c r="CX52" s="1"/>
  <c r="CY52" s="1"/>
  <c r="CZ52" s="1"/>
  <c r="CU23"/>
  <c r="CV23"/>
  <c r="CU24"/>
  <c r="CV24"/>
  <c r="CU3"/>
  <c r="CV3"/>
  <c r="CU25"/>
  <c r="CV25"/>
  <c r="CU26"/>
  <c r="CV26"/>
  <c r="CU27"/>
  <c r="CV27"/>
  <c r="CU28"/>
  <c r="CV28"/>
  <c r="CU4"/>
  <c r="CV4"/>
  <c r="CU29"/>
  <c r="CV29"/>
  <c r="CU30"/>
  <c r="CV30"/>
  <c r="CU31"/>
  <c r="CV31"/>
  <c r="CU55"/>
  <c r="CV55"/>
  <c r="CX55" s="1"/>
  <c r="CY55" s="1"/>
  <c r="CU32"/>
  <c r="CV32"/>
  <c r="CU33"/>
  <c r="CV33"/>
  <c r="CU5"/>
  <c r="CV5"/>
  <c r="CU34"/>
  <c r="CV34"/>
  <c r="CU6"/>
  <c r="CV6"/>
  <c r="CU35"/>
  <c r="CV35"/>
  <c r="CU36"/>
  <c r="CV36"/>
  <c r="CU37"/>
  <c r="CV37"/>
  <c r="CU38"/>
  <c r="CV38"/>
  <c r="CU39"/>
  <c r="CV39"/>
  <c r="CU40"/>
  <c r="CV40"/>
  <c r="CU2" i="56"/>
  <c r="EN2"/>
  <c r="EM2"/>
  <c r="EM9"/>
  <c r="EN9"/>
  <c r="EM10"/>
  <c r="EN10"/>
  <c r="EM11"/>
  <c r="EN11"/>
  <c r="EM54"/>
  <c r="EN54"/>
  <c r="EP54" s="1"/>
  <c r="EQ54" s="1"/>
  <c r="ER54" s="1"/>
  <c r="EM12"/>
  <c r="EN12"/>
  <c r="EM13"/>
  <c r="EN13"/>
  <c r="EM14"/>
  <c r="EN14"/>
  <c r="EM43"/>
  <c r="EN43"/>
  <c r="EP43" s="1"/>
  <c r="EQ43" s="1"/>
  <c r="EM39"/>
  <c r="EN39"/>
  <c r="EP39" s="1"/>
  <c r="EQ39" s="1"/>
  <c r="EM51"/>
  <c r="EN51"/>
  <c r="EP51" s="1"/>
  <c r="EQ51" s="1"/>
  <c r="ER51" s="1"/>
  <c r="EM42"/>
  <c r="EN42"/>
  <c r="EP42" s="1"/>
  <c r="EQ42" s="1"/>
  <c r="EM15"/>
  <c r="EN15"/>
  <c r="EM16"/>
  <c r="EN16"/>
  <c r="EM17"/>
  <c r="EN17"/>
  <c r="EM18"/>
  <c r="EN18"/>
  <c r="EM19"/>
  <c r="EN19"/>
  <c r="EM20"/>
  <c r="EN20"/>
  <c r="EM21"/>
  <c r="EN21"/>
  <c r="EM22"/>
  <c r="EN22"/>
  <c r="EM40"/>
  <c r="EN40"/>
  <c r="EP40" s="1"/>
  <c r="EQ40" s="1"/>
  <c r="EM23"/>
  <c r="EN23"/>
  <c r="EM52"/>
  <c r="EN52"/>
  <c r="EP52" s="1"/>
  <c r="EQ52" s="1"/>
  <c r="ER52" s="1"/>
  <c r="EM24"/>
  <c r="EN24"/>
  <c r="EM41"/>
  <c r="EN41"/>
  <c r="EP41" s="1"/>
  <c r="EQ41" s="1"/>
  <c r="EM53"/>
  <c r="EN53"/>
  <c r="EP53" s="1"/>
  <c r="EQ53" s="1"/>
  <c r="ER53" s="1"/>
  <c r="EM25"/>
  <c r="EN25"/>
  <c r="EM26"/>
  <c r="EN26"/>
  <c r="EM27"/>
  <c r="EN27"/>
  <c r="EM28"/>
  <c r="EN28"/>
  <c r="EM29"/>
  <c r="EN29"/>
  <c r="EM30"/>
  <c r="EN30"/>
  <c r="EM31"/>
  <c r="EN31"/>
  <c r="EM32"/>
  <c r="EN32"/>
  <c r="EM44"/>
  <c r="EN44"/>
  <c r="EP44" s="1"/>
  <c r="EQ44" s="1"/>
  <c r="EM33"/>
  <c r="EN33"/>
  <c r="EM34"/>
  <c r="EN34"/>
  <c r="EM55"/>
  <c r="EN55"/>
  <c r="EP55" s="1"/>
  <c r="EQ55" s="1"/>
  <c r="EM51" i="55"/>
  <c r="EN51"/>
  <c r="EP51" s="1"/>
  <c r="EQ51" s="1"/>
  <c r="ER51" s="1"/>
  <c r="EM47"/>
  <c r="EN47"/>
  <c r="EP47" s="1"/>
  <c r="EQ47" s="1"/>
  <c r="ER47" s="1"/>
  <c r="EM52"/>
  <c r="EN52"/>
  <c r="EP52" s="1"/>
  <c r="EQ52" s="1"/>
  <c r="EM5"/>
  <c r="EN5"/>
  <c r="EM6"/>
  <c r="EN6"/>
  <c r="EM7"/>
  <c r="EN7"/>
  <c r="EM8"/>
  <c r="EN8"/>
  <c r="EM9"/>
  <c r="EN9"/>
  <c r="EM10"/>
  <c r="EN10"/>
  <c r="EM49"/>
  <c r="EN49"/>
  <c r="EP49" s="1"/>
  <c r="EQ49" s="1"/>
  <c r="ER49" s="1"/>
  <c r="EM55"/>
  <c r="EN55"/>
  <c r="EP55" s="1"/>
  <c r="EQ55" s="1"/>
  <c r="EM11"/>
  <c r="EN11"/>
  <c r="EM12"/>
  <c r="EN12"/>
  <c r="EM13"/>
  <c r="EN13"/>
  <c r="EM14"/>
  <c r="EN14"/>
  <c r="EM15"/>
  <c r="EN15"/>
  <c r="EM54"/>
  <c r="EN54"/>
  <c r="EP54" s="1"/>
  <c r="EQ54" s="1"/>
  <c r="EM16"/>
  <c r="EN16"/>
  <c r="EM17"/>
  <c r="EN17"/>
  <c r="EM18"/>
  <c r="EN18"/>
  <c r="EM36"/>
  <c r="EN36"/>
  <c r="EP36" s="1"/>
  <c r="EQ36" s="1"/>
  <c r="ER36" s="1"/>
  <c r="EM19"/>
  <c r="EN19"/>
  <c r="EM20"/>
  <c r="EN20"/>
  <c r="EM21"/>
  <c r="EN21"/>
  <c r="EM22"/>
  <c r="EN22"/>
  <c r="EM23"/>
  <c r="EN23"/>
  <c r="EM24"/>
  <c r="EN24"/>
  <c r="EM25"/>
  <c r="EN25"/>
  <c r="EM26"/>
  <c r="EN26"/>
  <c r="EM38"/>
  <c r="EN38"/>
  <c r="EP38" s="1"/>
  <c r="EQ38" s="1"/>
  <c r="EM27"/>
  <c r="EN27"/>
  <c r="EM28"/>
  <c r="EN28"/>
  <c r="EM29"/>
  <c r="EN29"/>
  <c r="EM30"/>
  <c r="EN30"/>
  <c r="CU9" i="56"/>
  <c r="CV9"/>
  <c r="CU10"/>
  <c r="CV10"/>
  <c r="CU11"/>
  <c r="CV11"/>
  <c r="CU54"/>
  <c r="CV54"/>
  <c r="CX54" s="1"/>
  <c r="CY54" s="1"/>
  <c r="CZ54" s="1"/>
  <c r="CU12"/>
  <c r="CV12"/>
  <c r="CU13"/>
  <c r="CV13"/>
  <c r="CU14"/>
  <c r="CV14"/>
  <c r="CU43"/>
  <c r="CV43"/>
  <c r="CX43" s="1"/>
  <c r="CY43" s="1"/>
  <c r="CU39"/>
  <c r="CV39"/>
  <c r="CX39" s="1"/>
  <c r="CY39" s="1"/>
  <c r="CU51"/>
  <c r="CV51"/>
  <c r="CX51" s="1"/>
  <c r="CY51" s="1"/>
  <c r="CZ51" s="1"/>
  <c r="CU42"/>
  <c r="CV42"/>
  <c r="CX42" s="1"/>
  <c r="CY42" s="1"/>
  <c r="CU15"/>
  <c r="CV15"/>
  <c r="CU16"/>
  <c r="CV16"/>
  <c r="CU17"/>
  <c r="CV17"/>
  <c r="CU18"/>
  <c r="CV18"/>
  <c r="CU19"/>
  <c r="CV19"/>
  <c r="CU20"/>
  <c r="CV20"/>
  <c r="CU21"/>
  <c r="CV21"/>
  <c r="CU22"/>
  <c r="CV22"/>
  <c r="CU40"/>
  <c r="CV40"/>
  <c r="CX40" s="1"/>
  <c r="CY40" s="1"/>
  <c r="CU23"/>
  <c r="CV23"/>
  <c r="CU52"/>
  <c r="CV52"/>
  <c r="CX52" s="1"/>
  <c r="CY52" s="1"/>
  <c r="CZ52" s="1"/>
  <c r="CU24"/>
  <c r="CV24"/>
  <c r="CU41"/>
  <c r="CV41"/>
  <c r="CX41" s="1"/>
  <c r="CY41" s="1"/>
  <c r="CU53"/>
  <c r="CV53"/>
  <c r="CX53" s="1"/>
  <c r="CY53" s="1"/>
  <c r="CZ53" s="1"/>
  <c r="CU25"/>
  <c r="CV25"/>
  <c r="CU26"/>
  <c r="CV26"/>
  <c r="CU27"/>
  <c r="CV27"/>
  <c r="CU28"/>
  <c r="CV28"/>
  <c r="CU29"/>
  <c r="CV29"/>
  <c r="CU30"/>
  <c r="CV30"/>
  <c r="CU31"/>
  <c r="CV31"/>
  <c r="CU32"/>
  <c r="CV32"/>
  <c r="CU44"/>
  <c r="CV44"/>
  <c r="CX44" s="1"/>
  <c r="CY44" s="1"/>
  <c r="CU33"/>
  <c r="CV33"/>
  <c r="CU34"/>
  <c r="CV34"/>
  <c r="CU55"/>
  <c r="CV55"/>
  <c r="CX55" s="1"/>
  <c r="CY55" s="1"/>
  <c r="CU51" i="55"/>
  <c r="CV51"/>
  <c r="CX51" s="1"/>
  <c r="CY51" s="1"/>
  <c r="CZ51" s="1"/>
  <c r="CU47"/>
  <c r="CV47"/>
  <c r="CX47" s="1"/>
  <c r="CY47" s="1"/>
  <c r="CZ47" s="1"/>
  <c r="CU52"/>
  <c r="CV52"/>
  <c r="CX52" s="1"/>
  <c r="CY52" s="1"/>
  <c r="CU5"/>
  <c r="CV5"/>
  <c r="CU6"/>
  <c r="CV6"/>
  <c r="CU7"/>
  <c r="CV7"/>
  <c r="CU8"/>
  <c r="CV8"/>
  <c r="CU9"/>
  <c r="CV9"/>
  <c r="CU10"/>
  <c r="CV10"/>
  <c r="CU49"/>
  <c r="CV49"/>
  <c r="CX49" s="1"/>
  <c r="CY49" s="1"/>
  <c r="CZ49" s="1"/>
  <c r="CU55"/>
  <c r="CV55"/>
  <c r="CX55" s="1"/>
  <c r="CY55" s="1"/>
  <c r="CU11"/>
  <c r="CV11"/>
  <c r="CU12"/>
  <c r="CV12"/>
  <c r="CU13"/>
  <c r="CV13"/>
  <c r="CU14"/>
  <c r="CV14"/>
  <c r="CU15"/>
  <c r="CV15"/>
  <c r="CU54"/>
  <c r="CV54"/>
  <c r="CX54" s="1"/>
  <c r="CY54" s="1"/>
  <c r="CU16"/>
  <c r="CV16"/>
  <c r="CU17"/>
  <c r="CV17"/>
  <c r="CU18"/>
  <c r="CV18"/>
  <c r="CU36"/>
  <c r="CV36"/>
  <c r="CX36" s="1"/>
  <c r="CY36" s="1"/>
  <c r="CZ36" s="1"/>
  <c r="CU19"/>
  <c r="CV19"/>
  <c r="CU20"/>
  <c r="CV20"/>
  <c r="CU21"/>
  <c r="CV21"/>
  <c r="CU22"/>
  <c r="CV22"/>
  <c r="CU23"/>
  <c r="CV23"/>
  <c r="CU24"/>
  <c r="CV24"/>
  <c r="CU25"/>
  <c r="CV25"/>
  <c r="CU26"/>
  <c r="CV26"/>
  <c r="CU38"/>
  <c r="CV38"/>
  <c r="CX38" s="1"/>
  <c r="CY38" s="1"/>
  <c r="CU27"/>
  <c r="CV27"/>
  <c r="CU28"/>
  <c r="CV28"/>
  <c r="CU29"/>
  <c r="CV29"/>
  <c r="CU30"/>
  <c r="CV30"/>
  <c r="FL7" i="58"/>
  <c r="FM7" s="1"/>
  <c r="EY7"/>
  <c r="EX7"/>
  <c r="EN7"/>
  <c r="EM7"/>
  <c r="EC7"/>
  <c r="EB7"/>
  <c r="DR7"/>
  <c r="DQ7"/>
  <c r="DG7"/>
  <c r="DF7"/>
  <c r="CV7"/>
  <c r="CU7"/>
  <c r="CK7"/>
  <c r="CJ7"/>
  <c r="FL6"/>
  <c r="FM6" s="1"/>
  <c r="EY6"/>
  <c r="EX6"/>
  <c r="EN6"/>
  <c r="EM6"/>
  <c r="EC6"/>
  <c r="EB6"/>
  <c r="DR6"/>
  <c r="DQ6"/>
  <c r="DG6"/>
  <c r="DF6"/>
  <c r="CV6"/>
  <c r="CU6"/>
  <c r="CK6"/>
  <c r="CJ6"/>
  <c r="FL59"/>
  <c r="FM59" s="1"/>
  <c r="EY59"/>
  <c r="FA59" s="1"/>
  <c r="FB59" s="1"/>
  <c r="EX59"/>
  <c r="EN59"/>
  <c r="EP59" s="1"/>
  <c r="EQ59" s="1"/>
  <c r="EM59"/>
  <c r="EC59"/>
  <c r="EE59" s="1"/>
  <c r="EF59" s="1"/>
  <c r="EB59"/>
  <c r="DR59"/>
  <c r="DT59" s="1"/>
  <c r="DU59" s="1"/>
  <c r="DQ59"/>
  <c r="DG59"/>
  <c r="DI59" s="1"/>
  <c r="DJ59" s="1"/>
  <c r="DF59"/>
  <c r="CV59"/>
  <c r="CX59" s="1"/>
  <c r="CY59" s="1"/>
  <c r="CU59"/>
  <c r="CK59"/>
  <c r="CM59" s="1"/>
  <c r="CN59" s="1"/>
  <c r="CJ59"/>
  <c r="FL5"/>
  <c r="FM5" s="1"/>
  <c r="EY5"/>
  <c r="EX5"/>
  <c r="EN5"/>
  <c r="EM5"/>
  <c r="EC5"/>
  <c r="EB5"/>
  <c r="DR5"/>
  <c r="DQ5"/>
  <c r="DG5"/>
  <c r="DF5"/>
  <c r="CV5"/>
  <c r="CU5"/>
  <c r="CK5"/>
  <c r="CJ5"/>
  <c r="FL4"/>
  <c r="FM4" s="1"/>
  <c r="EY4"/>
  <c r="EX4"/>
  <c r="EN4"/>
  <c r="EM4"/>
  <c r="EC4"/>
  <c r="EB4"/>
  <c r="DR4"/>
  <c r="DQ4"/>
  <c r="DG4"/>
  <c r="DF4"/>
  <c r="CV4"/>
  <c r="CU4"/>
  <c r="CK4"/>
  <c r="CJ4"/>
  <c r="FL3"/>
  <c r="FM3" s="1"/>
  <c r="EY3"/>
  <c r="EX3"/>
  <c r="EN3"/>
  <c r="EM3"/>
  <c r="EC3"/>
  <c r="EB3"/>
  <c r="DR3"/>
  <c r="DQ3"/>
  <c r="DG3"/>
  <c r="DF3"/>
  <c r="CV3"/>
  <c r="CU3"/>
  <c r="CK3"/>
  <c r="CJ3"/>
  <c r="FL2"/>
  <c r="FM2" s="1"/>
  <c r="EY2"/>
  <c r="EX2"/>
  <c r="EN2"/>
  <c r="EM2"/>
  <c r="EC2"/>
  <c r="EB2"/>
  <c r="DR2"/>
  <c r="DQ2"/>
  <c r="DG2"/>
  <c r="DF2"/>
  <c r="CV2"/>
  <c r="CU2"/>
  <c r="CK2"/>
  <c r="CJ2"/>
  <c r="FL7" i="57"/>
  <c r="FM7" s="1"/>
  <c r="EY7"/>
  <c r="EX7"/>
  <c r="EN7"/>
  <c r="EM7"/>
  <c r="EC7"/>
  <c r="EB7"/>
  <c r="DR7"/>
  <c r="DQ7"/>
  <c r="DG7"/>
  <c r="DF7"/>
  <c r="CV7"/>
  <c r="CU7"/>
  <c r="CK7"/>
  <c r="CJ7"/>
  <c r="FL56"/>
  <c r="FM56" s="1"/>
  <c r="EY56"/>
  <c r="FA56" s="1"/>
  <c r="FB56" s="1"/>
  <c r="EX56"/>
  <c r="EN56"/>
  <c r="EP56" s="1"/>
  <c r="EQ56" s="1"/>
  <c r="EM56"/>
  <c r="EC56"/>
  <c r="EE56" s="1"/>
  <c r="EF56" s="1"/>
  <c r="EB56"/>
  <c r="DR56"/>
  <c r="DT56" s="1"/>
  <c r="DU56" s="1"/>
  <c r="DQ56"/>
  <c r="DG56"/>
  <c r="DI56" s="1"/>
  <c r="DJ56" s="1"/>
  <c r="DF56"/>
  <c r="CV56"/>
  <c r="CX56" s="1"/>
  <c r="CY56" s="1"/>
  <c r="CU56"/>
  <c r="CK56"/>
  <c r="CM56" s="1"/>
  <c r="CN56" s="1"/>
  <c r="CJ56"/>
  <c r="FL6"/>
  <c r="FM6" s="1"/>
  <c r="EY6"/>
  <c r="EX6"/>
  <c r="EN6"/>
  <c r="EM6"/>
  <c r="EC6"/>
  <c r="EB6"/>
  <c r="DR6"/>
  <c r="DQ6"/>
  <c r="DG6"/>
  <c r="DF6"/>
  <c r="CV6"/>
  <c r="CU6"/>
  <c r="CK6"/>
  <c r="CJ6"/>
  <c r="FL5"/>
  <c r="FM5" s="1"/>
  <c r="EY5"/>
  <c r="EX5"/>
  <c r="EN5"/>
  <c r="EM5"/>
  <c r="EC5"/>
  <c r="EB5"/>
  <c r="DR5"/>
  <c r="DQ5"/>
  <c r="DG5"/>
  <c r="DF5"/>
  <c r="CV5"/>
  <c r="CU5"/>
  <c r="CK5"/>
  <c r="CJ5"/>
  <c r="FL4"/>
  <c r="FM4" s="1"/>
  <c r="EY4"/>
  <c r="EX4"/>
  <c r="EN4"/>
  <c r="EM4"/>
  <c r="EC4"/>
  <c r="EB4"/>
  <c r="DR4"/>
  <c r="DQ4"/>
  <c r="DG4"/>
  <c r="DF4"/>
  <c r="CV4"/>
  <c r="CU4"/>
  <c r="CK4"/>
  <c r="CJ4"/>
  <c r="FL3"/>
  <c r="FM3" s="1"/>
  <c r="EY3"/>
  <c r="EX3"/>
  <c r="EN3"/>
  <c r="EM3"/>
  <c r="EC3"/>
  <c r="EB3"/>
  <c r="DR3"/>
  <c r="DQ3"/>
  <c r="DG3"/>
  <c r="DF3"/>
  <c r="CV3"/>
  <c r="CU3"/>
  <c r="CK3"/>
  <c r="CJ3"/>
  <c r="FL2"/>
  <c r="FM2" s="1"/>
  <c r="EY2"/>
  <c r="EX2"/>
  <c r="EM2"/>
  <c r="EC2"/>
  <c r="EB2"/>
  <c r="DR2"/>
  <c r="DQ2"/>
  <c r="DG2"/>
  <c r="DF2"/>
  <c r="CV2"/>
  <c r="CU2"/>
  <c r="CK2"/>
  <c r="CJ2"/>
  <c r="FL8" i="56"/>
  <c r="FM8" s="1"/>
  <c r="EY8"/>
  <c r="EX8"/>
  <c r="EN8"/>
  <c r="EM8"/>
  <c r="EC8"/>
  <c r="EB8"/>
  <c r="DR8"/>
  <c r="DQ8"/>
  <c r="DG8"/>
  <c r="DF8"/>
  <c r="CV8"/>
  <c r="CU8"/>
  <c r="CK8"/>
  <c r="CJ8"/>
  <c r="FL7"/>
  <c r="FM7" s="1"/>
  <c r="EY7"/>
  <c r="EX7"/>
  <c r="EN7"/>
  <c r="EM7"/>
  <c r="EC7"/>
  <c r="EB7"/>
  <c r="DR7"/>
  <c r="DQ7"/>
  <c r="DG7"/>
  <c r="DF7"/>
  <c r="CV7"/>
  <c r="CU7"/>
  <c r="CK7"/>
  <c r="CJ7"/>
  <c r="FL6"/>
  <c r="FM6" s="1"/>
  <c r="EY6"/>
  <c r="EX6"/>
  <c r="EN6"/>
  <c r="EM6"/>
  <c r="EC6"/>
  <c r="EB6"/>
  <c r="DR6"/>
  <c r="DQ6"/>
  <c r="DG6"/>
  <c r="DF6"/>
  <c r="CV6"/>
  <c r="CU6"/>
  <c r="CK6"/>
  <c r="CJ6"/>
  <c r="FL5"/>
  <c r="FM5" s="1"/>
  <c r="EY5"/>
  <c r="EX5"/>
  <c r="EN5"/>
  <c r="EM5"/>
  <c r="EC5"/>
  <c r="EB5"/>
  <c r="DR5"/>
  <c r="DQ5"/>
  <c r="DG5"/>
  <c r="DF5"/>
  <c r="CV5"/>
  <c r="CU5"/>
  <c r="CK5"/>
  <c r="CJ5"/>
  <c r="FL4"/>
  <c r="FM4" s="1"/>
  <c r="EY4"/>
  <c r="EX4"/>
  <c r="EN4"/>
  <c r="EM4"/>
  <c r="EC4"/>
  <c r="EB4"/>
  <c r="DR4"/>
  <c r="DQ4"/>
  <c r="DG4"/>
  <c r="DF4"/>
  <c r="CV4"/>
  <c r="CU4"/>
  <c r="CK4"/>
  <c r="CJ4"/>
  <c r="FL3"/>
  <c r="FM3" s="1"/>
  <c r="EY3"/>
  <c r="EX3"/>
  <c r="EN3"/>
  <c r="EM3"/>
  <c r="EC3"/>
  <c r="EB3"/>
  <c r="DR3"/>
  <c r="DQ3"/>
  <c r="DG3"/>
  <c r="DF3"/>
  <c r="CV3"/>
  <c r="CU3"/>
  <c r="CK3"/>
  <c r="CJ3"/>
  <c r="FL2"/>
  <c r="FM2" s="1"/>
  <c r="EY2"/>
  <c r="EX2"/>
  <c r="EC2"/>
  <c r="EB2"/>
  <c r="DR2"/>
  <c r="DG2"/>
  <c r="DF2"/>
  <c r="CV2"/>
  <c r="CK2"/>
  <c r="CJ2"/>
  <c r="FL37" i="55"/>
  <c r="FM37" s="1"/>
  <c r="EY37"/>
  <c r="FA37" s="1"/>
  <c r="FB37" s="1"/>
  <c r="EX37"/>
  <c r="EN37"/>
  <c r="EP37" s="1"/>
  <c r="EQ37" s="1"/>
  <c r="EM37"/>
  <c r="EC37"/>
  <c r="EE37" s="1"/>
  <c r="EF37" s="1"/>
  <c r="EB37"/>
  <c r="DR37"/>
  <c r="DT37" s="1"/>
  <c r="DU37" s="1"/>
  <c r="DQ37"/>
  <c r="DG37"/>
  <c r="DI37" s="1"/>
  <c r="DJ37" s="1"/>
  <c r="DF37"/>
  <c r="CV37"/>
  <c r="CX37" s="1"/>
  <c r="CY37" s="1"/>
  <c r="CU37"/>
  <c r="CK37"/>
  <c r="CM37" s="1"/>
  <c r="CN37" s="1"/>
  <c r="CJ37"/>
  <c r="FL53"/>
  <c r="FM53" s="1"/>
  <c r="EY53"/>
  <c r="FA53" s="1"/>
  <c r="FB53" s="1"/>
  <c r="EX53"/>
  <c r="EN53"/>
  <c r="EP53" s="1"/>
  <c r="EQ53" s="1"/>
  <c r="EM53"/>
  <c r="EC53"/>
  <c r="EE53" s="1"/>
  <c r="EF53" s="1"/>
  <c r="EB53"/>
  <c r="DR53"/>
  <c r="DT53" s="1"/>
  <c r="DU53" s="1"/>
  <c r="DQ53"/>
  <c r="DG53"/>
  <c r="DI53" s="1"/>
  <c r="DJ53" s="1"/>
  <c r="DF53"/>
  <c r="CV53"/>
  <c r="CX53" s="1"/>
  <c r="CY53" s="1"/>
  <c r="CU53"/>
  <c r="CK53"/>
  <c r="CM53" s="1"/>
  <c r="CN53" s="1"/>
  <c r="CJ53"/>
  <c r="FQ48"/>
  <c r="FL48"/>
  <c r="FM48" s="1"/>
  <c r="FN48" s="1"/>
  <c r="EY48"/>
  <c r="FA48" s="1"/>
  <c r="FB48" s="1"/>
  <c r="FC48" s="1"/>
  <c r="EX48"/>
  <c r="EN48"/>
  <c r="EP48" s="1"/>
  <c r="EQ48" s="1"/>
  <c r="ER48" s="1"/>
  <c r="EM48"/>
  <c r="EC48"/>
  <c r="EE48" s="1"/>
  <c r="EF48" s="1"/>
  <c r="EG48" s="1"/>
  <c r="EB48"/>
  <c r="DR48"/>
  <c r="DT48" s="1"/>
  <c r="DU48" s="1"/>
  <c r="DV48" s="1"/>
  <c r="DQ48"/>
  <c r="DG48"/>
  <c r="DI48" s="1"/>
  <c r="DJ48" s="1"/>
  <c r="DK48" s="1"/>
  <c r="DF48"/>
  <c r="CV48"/>
  <c r="CX48" s="1"/>
  <c r="CY48" s="1"/>
  <c r="CZ48" s="1"/>
  <c r="CU48"/>
  <c r="CK48"/>
  <c r="CM48" s="1"/>
  <c r="CN48" s="1"/>
  <c r="CJ48"/>
  <c r="FL4"/>
  <c r="FM4" s="1"/>
  <c r="EY4"/>
  <c r="EX4"/>
  <c r="EN4"/>
  <c r="EM4"/>
  <c r="EC4"/>
  <c r="EB4"/>
  <c r="DR4"/>
  <c r="DQ4"/>
  <c r="DG4"/>
  <c r="DF4"/>
  <c r="CV4"/>
  <c r="CU4"/>
  <c r="CK4"/>
  <c r="CJ4"/>
  <c r="FL3"/>
  <c r="FM3" s="1"/>
  <c r="EY3"/>
  <c r="EX3"/>
  <c r="EN3"/>
  <c r="EM3"/>
  <c r="EC3"/>
  <c r="EB3"/>
  <c r="DR3"/>
  <c r="DQ3"/>
  <c r="DG3"/>
  <c r="DF3"/>
  <c r="CV3"/>
  <c r="CU3"/>
  <c r="CK3"/>
  <c r="CJ3"/>
  <c r="FQ50"/>
  <c r="FL50"/>
  <c r="FM50" s="1"/>
  <c r="FN50" s="1"/>
  <c r="EY50"/>
  <c r="FA50" s="1"/>
  <c r="FB50" s="1"/>
  <c r="FC50" s="1"/>
  <c r="EX50"/>
  <c r="EN50"/>
  <c r="EP50" s="1"/>
  <c r="EQ50" s="1"/>
  <c r="ER50" s="1"/>
  <c r="EM50"/>
  <c r="EC50"/>
  <c r="EE50" s="1"/>
  <c r="EF50" s="1"/>
  <c r="EG50" s="1"/>
  <c r="EB50"/>
  <c r="DR50"/>
  <c r="DT50" s="1"/>
  <c r="DU50" s="1"/>
  <c r="DV50" s="1"/>
  <c r="DQ50"/>
  <c r="DG50"/>
  <c r="DI50" s="1"/>
  <c r="DJ50" s="1"/>
  <c r="DK50" s="1"/>
  <c r="DF50"/>
  <c r="CV50"/>
  <c r="CX50" s="1"/>
  <c r="CY50" s="1"/>
  <c r="CZ50" s="1"/>
  <c r="CU50"/>
  <c r="CK50"/>
  <c r="CM50" s="1"/>
  <c r="CN50" s="1"/>
  <c r="CJ50"/>
  <c r="FL2"/>
  <c r="FM2" s="1"/>
  <c r="EY2"/>
  <c r="EX2"/>
  <c r="EN2"/>
  <c r="EM2"/>
  <c r="EE2"/>
  <c r="EF2" s="1"/>
  <c r="EB2"/>
  <c r="DR2"/>
  <c r="DQ2"/>
  <c r="DG2"/>
  <c r="DF2"/>
  <c r="CV2"/>
  <c r="CU2"/>
  <c r="CK2"/>
  <c r="CJ2"/>
  <c r="FL52" i="54"/>
  <c r="FM52" s="1"/>
  <c r="EY52"/>
  <c r="FA52" s="1"/>
  <c r="FB52" s="1"/>
  <c r="EX52"/>
  <c r="EN52"/>
  <c r="EP52" s="1"/>
  <c r="EQ52" s="1"/>
  <c r="EM52"/>
  <c r="EC52"/>
  <c r="EE52" s="1"/>
  <c r="EF52" s="1"/>
  <c r="EB52"/>
  <c r="DR52"/>
  <c r="DT52" s="1"/>
  <c r="DU52" s="1"/>
  <c r="DQ52"/>
  <c r="DG52"/>
  <c r="DI52" s="1"/>
  <c r="DJ52" s="1"/>
  <c r="DF52"/>
  <c r="CV52"/>
  <c r="CX52" s="1"/>
  <c r="CY52" s="1"/>
  <c r="CU52"/>
  <c r="CK52"/>
  <c r="CM52" s="1"/>
  <c r="CN52" s="1"/>
  <c r="CJ52"/>
  <c r="FL7"/>
  <c r="FM7" s="1"/>
  <c r="EY7"/>
  <c r="EX7"/>
  <c r="EN7"/>
  <c r="EM7"/>
  <c r="EC7"/>
  <c r="EB7"/>
  <c r="DR7"/>
  <c r="DQ7"/>
  <c r="DG7"/>
  <c r="DF7"/>
  <c r="CV7"/>
  <c r="CU7"/>
  <c r="CK7"/>
  <c r="CJ7"/>
  <c r="FL6"/>
  <c r="FM6" s="1"/>
  <c r="EY6"/>
  <c r="EX6"/>
  <c r="EN6"/>
  <c r="EM6"/>
  <c r="EC6"/>
  <c r="EB6"/>
  <c r="DR6"/>
  <c r="DQ6"/>
  <c r="DG6"/>
  <c r="DF6"/>
  <c r="CV6"/>
  <c r="CU6"/>
  <c r="CK6"/>
  <c r="CJ6"/>
  <c r="FL5"/>
  <c r="FM5" s="1"/>
  <c r="EY5"/>
  <c r="EX5"/>
  <c r="EN5"/>
  <c r="EM5"/>
  <c r="EC5"/>
  <c r="EB5"/>
  <c r="DR5"/>
  <c r="DQ5"/>
  <c r="DG5"/>
  <c r="DF5"/>
  <c r="CV5"/>
  <c r="CU5"/>
  <c r="CK5"/>
  <c r="CJ5"/>
  <c r="FL4"/>
  <c r="FM4" s="1"/>
  <c r="EY4"/>
  <c r="EX4"/>
  <c r="EN4"/>
  <c r="EM4"/>
  <c r="EC4"/>
  <c r="EB4"/>
  <c r="DR4"/>
  <c r="DQ4"/>
  <c r="DG4"/>
  <c r="DF4"/>
  <c r="CV4"/>
  <c r="CU4"/>
  <c r="CK4"/>
  <c r="CJ4"/>
  <c r="FL3"/>
  <c r="FM3" s="1"/>
  <c r="EY3"/>
  <c r="EX3"/>
  <c r="EN3"/>
  <c r="EM3"/>
  <c r="EC3"/>
  <c r="EB3"/>
  <c r="DR3"/>
  <c r="DQ3"/>
  <c r="DG3"/>
  <c r="DF3"/>
  <c r="CV3"/>
  <c r="CU3"/>
  <c r="CK3"/>
  <c r="CJ3"/>
  <c r="FL2"/>
  <c r="FM2" s="1"/>
  <c r="EY2"/>
  <c r="EX2"/>
  <c r="EN2"/>
  <c r="EM2"/>
  <c r="EC2"/>
  <c r="EB2"/>
  <c r="DR2"/>
  <c r="DQ2"/>
  <c r="DG2"/>
  <c r="DF2"/>
  <c r="CV2"/>
  <c r="CU2"/>
  <c r="CK2"/>
  <c r="CJ2"/>
  <c r="EY7" i="53"/>
  <c r="EX7"/>
  <c r="EN7"/>
  <c r="EM7"/>
  <c r="EC53"/>
  <c r="EP2" i="58" l="1"/>
  <c r="EQ2" s="1"/>
  <c r="EO2"/>
  <c r="DI4"/>
  <c r="DJ4" s="1"/>
  <c r="DH4"/>
  <c r="EE7"/>
  <c r="EF7" s="1"/>
  <c r="ED7"/>
  <c r="DT21"/>
  <c r="DU21" s="1"/>
  <c r="DS21"/>
  <c r="DT20"/>
  <c r="DU20" s="1"/>
  <c r="X197" i="69" s="1"/>
  <c r="DS20" i="58"/>
  <c r="DT19"/>
  <c r="DU19" s="1"/>
  <c r="DS19"/>
  <c r="DT15"/>
  <c r="DU15" s="1"/>
  <c r="X191" i="69" s="1"/>
  <c r="DS15" i="58"/>
  <c r="CM9"/>
  <c r="CN9" s="1"/>
  <c r="CL9"/>
  <c r="DI23"/>
  <c r="DJ23" s="1"/>
  <c r="FV23" s="1"/>
  <c r="DH23"/>
  <c r="DI21"/>
  <c r="DJ21" s="1"/>
  <c r="DH21"/>
  <c r="DI20"/>
  <c r="DJ20" s="1"/>
  <c r="W197" i="69" s="1"/>
  <c r="DH20" i="58"/>
  <c r="DI19"/>
  <c r="DJ19" s="1"/>
  <c r="DH19"/>
  <c r="DI17"/>
  <c r="DJ17" s="1"/>
  <c r="DH17"/>
  <c r="DI15"/>
  <c r="DJ15" s="1"/>
  <c r="DH15"/>
  <c r="DI13"/>
  <c r="DJ13" s="1"/>
  <c r="DH13"/>
  <c r="DI11"/>
  <c r="DJ11" s="1"/>
  <c r="DH11"/>
  <c r="DI9"/>
  <c r="DJ9" s="1"/>
  <c r="DH9"/>
  <c r="CX3"/>
  <c r="CY3" s="1"/>
  <c r="CW3"/>
  <c r="DT3"/>
  <c r="DU3" s="1"/>
  <c r="X179" i="69" s="1"/>
  <c r="DS3" i="58"/>
  <c r="EP3"/>
  <c r="EQ3" s="1"/>
  <c r="EO3"/>
  <c r="CM5"/>
  <c r="CN5" s="1"/>
  <c r="U181" i="69" s="1"/>
  <c r="CL5" i="58"/>
  <c r="DI5"/>
  <c r="DJ5" s="1"/>
  <c r="DH5"/>
  <c r="EE5"/>
  <c r="EF5" s="1"/>
  <c r="Y181" i="69" s="1"/>
  <c r="ED5" i="58"/>
  <c r="FA5"/>
  <c r="FB5" s="1"/>
  <c r="EZ5"/>
  <c r="CX6"/>
  <c r="CY6" s="1"/>
  <c r="FV6" s="1"/>
  <c r="CW6"/>
  <c r="DT6"/>
  <c r="DU6" s="1"/>
  <c r="DS6"/>
  <c r="EP6"/>
  <c r="EQ6" s="1"/>
  <c r="EO6"/>
  <c r="CX23"/>
  <c r="CY23" s="1"/>
  <c r="CW23"/>
  <c r="CX21"/>
  <c r="CY21" s="1"/>
  <c r="V198" i="69" s="1"/>
  <c r="CW21" i="58"/>
  <c r="CX20"/>
  <c r="CY20" s="1"/>
  <c r="CW20"/>
  <c r="CX19"/>
  <c r="CY19" s="1"/>
  <c r="CW19"/>
  <c r="CX17"/>
  <c r="CY17" s="1"/>
  <c r="CW17"/>
  <c r="CX15"/>
  <c r="CY15" s="1"/>
  <c r="CW15"/>
  <c r="CX13"/>
  <c r="CY13" s="1"/>
  <c r="CW13"/>
  <c r="CX11"/>
  <c r="CY11" s="1"/>
  <c r="CW11"/>
  <c r="CX9"/>
  <c r="CY9" s="1"/>
  <c r="CW9"/>
  <c r="EP24"/>
  <c r="EQ24" s="1"/>
  <c r="EO24"/>
  <c r="EP22"/>
  <c r="EQ22" s="1"/>
  <c r="EO22"/>
  <c r="EP18"/>
  <c r="EQ18" s="1"/>
  <c r="EO18"/>
  <c r="EP16"/>
  <c r="EQ16" s="1"/>
  <c r="EO16"/>
  <c r="EP14"/>
  <c r="EQ14" s="1"/>
  <c r="EO14"/>
  <c r="EP12"/>
  <c r="EQ12" s="1"/>
  <c r="EO12"/>
  <c r="EP10"/>
  <c r="EQ10" s="1"/>
  <c r="Z186" i="69" s="1"/>
  <c r="EO10" i="58"/>
  <c r="EP8"/>
  <c r="EQ8" s="1"/>
  <c r="EO8"/>
  <c r="DT2"/>
  <c r="DU2" s="1"/>
  <c r="X178" i="69" s="1"/>
  <c r="DS2" i="58"/>
  <c r="EE4"/>
  <c r="EF4" s="1"/>
  <c r="ED4"/>
  <c r="DI7"/>
  <c r="DJ7" s="1"/>
  <c r="W183" i="69" s="1"/>
  <c r="DH7" i="58"/>
  <c r="DT17"/>
  <c r="DU17" s="1"/>
  <c r="DS17"/>
  <c r="DT13"/>
  <c r="DU13" s="1"/>
  <c r="DS13"/>
  <c r="EE15"/>
  <c r="EF15" s="1"/>
  <c r="ED15"/>
  <c r="CM17"/>
  <c r="CN17" s="1"/>
  <c r="U193" i="69" s="1"/>
  <c r="CL17" i="58"/>
  <c r="CM13"/>
  <c r="CN13" s="1"/>
  <c r="CL13"/>
  <c r="CM11"/>
  <c r="CN11" s="1"/>
  <c r="U187" i="69" s="1"/>
  <c r="CL11" i="58"/>
  <c r="CM2"/>
  <c r="CN2" s="1"/>
  <c r="CL2"/>
  <c r="EE2"/>
  <c r="EF2" s="1"/>
  <c r="ED2"/>
  <c r="DT4"/>
  <c r="DU4" s="1"/>
  <c r="DS4"/>
  <c r="DT7"/>
  <c r="DU7" s="1"/>
  <c r="X183" i="69" s="1"/>
  <c r="DS7" i="58"/>
  <c r="DT24"/>
  <c r="DU24" s="1"/>
  <c r="DS24"/>
  <c r="DT22"/>
  <c r="DU22" s="1"/>
  <c r="X199" i="69" s="1"/>
  <c r="DS22" i="58"/>
  <c r="DT18"/>
  <c r="DU18" s="1"/>
  <c r="DS18"/>
  <c r="DT16"/>
  <c r="DU16" s="1"/>
  <c r="X192" i="69" s="1"/>
  <c r="DS16" i="58"/>
  <c r="DT14"/>
  <c r="DU14" s="1"/>
  <c r="DS14"/>
  <c r="DT12"/>
  <c r="DU12" s="1"/>
  <c r="X188" i="69" s="1"/>
  <c r="DS12" i="58"/>
  <c r="DT10"/>
  <c r="DU10" s="1"/>
  <c r="DS10"/>
  <c r="DT8"/>
  <c r="DU8" s="1"/>
  <c r="X184" i="69" s="1"/>
  <c r="DS8" i="58"/>
  <c r="EE24"/>
  <c r="EF24" s="1"/>
  <c r="ED24"/>
  <c r="EE22"/>
  <c r="EF22" s="1"/>
  <c r="Y199" i="69" s="1"/>
  <c r="ED22" i="58"/>
  <c r="EE18"/>
  <c r="EF18" s="1"/>
  <c r="ED18"/>
  <c r="EE16"/>
  <c r="EF16" s="1"/>
  <c r="Y192" i="69" s="1"/>
  <c r="ED16" i="58"/>
  <c r="EE14"/>
  <c r="EF14" s="1"/>
  <c r="ED14"/>
  <c r="EE12"/>
  <c r="EF12" s="1"/>
  <c r="Y188" i="69" s="1"/>
  <c r="ED12" i="58"/>
  <c r="EE10"/>
  <c r="EF10" s="1"/>
  <c r="ED10"/>
  <c r="EE8"/>
  <c r="EF8" s="1"/>
  <c r="Y184" i="69" s="1"/>
  <c r="ED8" i="58"/>
  <c r="CM24"/>
  <c r="CN24" s="1"/>
  <c r="CL24"/>
  <c r="CM22"/>
  <c r="CN22" s="1"/>
  <c r="U199" i="69" s="1"/>
  <c r="CL22" i="58"/>
  <c r="CM18"/>
  <c r="CN18" s="1"/>
  <c r="CL18"/>
  <c r="CM16"/>
  <c r="CN16" s="1"/>
  <c r="U192" i="69" s="1"/>
  <c r="CL16" i="58"/>
  <c r="CM14"/>
  <c r="CN14" s="1"/>
  <c r="CL14"/>
  <c r="CM12"/>
  <c r="CN12" s="1"/>
  <c r="U188" i="69" s="1"/>
  <c r="CL12" i="58"/>
  <c r="CM10"/>
  <c r="CN10" s="1"/>
  <c r="CL10"/>
  <c r="CM8"/>
  <c r="CN8" s="1"/>
  <c r="U184" i="69" s="1"/>
  <c r="CL8" i="58"/>
  <c r="DI24"/>
  <c r="DJ24" s="1"/>
  <c r="DH24"/>
  <c r="DI22"/>
  <c r="DJ22" s="1"/>
  <c r="W199" i="69" s="1"/>
  <c r="DH22" i="58"/>
  <c r="DI18"/>
  <c r="DJ18" s="1"/>
  <c r="DH18"/>
  <c r="DI16"/>
  <c r="DJ16" s="1"/>
  <c r="W192" i="69" s="1"/>
  <c r="DH16" i="58"/>
  <c r="DI14"/>
  <c r="DJ14" s="1"/>
  <c r="DH14"/>
  <c r="DI12"/>
  <c r="DJ12" s="1"/>
  <c r="W188" i="69" s="1"/>
  <c r="DH12" i="58"/>
  <c r="DI10"/>
  <c r="DJ10" s="1"/>
  <c r="DH10"/>
  <c r="DI8"/>
  <c r="DJ8" s="1"/>
  <c r="W184" i="69" s="1"/>
  <c r="DH8" i="58"/>
  <c r="CX2"/>
  <c r="CY2" s="1"/>
  <c r="CW2"/>
  <c r="CM4"/>
  <c r="CN4" s="1"/>
  <c r="U180" i="69" s="1"/>
  <c r="CL4" i="58"/>
  <c r="FA4"/>
  <c r="FB4" s="1"/>
  <c r="EZ4"/>
  <c r="CM7"/>
  <c r="CN7" s="1"/>
  <c r="U183" i="69" s="1"/>
  <c r="CL7" i="58"/>
  <c r="FA7"/>
  <c r="FB7" s="1"/>
  <c r="EZ7"/>
  <c r="DT23"/>
  <c r="DU23" s="1"/>
  <c r="DS23"/>
  <c r="DT11"/>
  <c r="DU11" s="1"/>
  <c r="DS11"/>
  <c r="DT9"/>
  <c r="DU9" s="1"/>
  <c r="X185" i="69" s="1"/>
  <c r="DS9" i="58"/>
  <c r="EE23"/>
  <c r="EF23" s="1"/>
  <c r="ED23"/>
  <c r="EE21"/>
  <c r="EF21" s="1"/>
  <c r="ED21"/>
  <c r="EE20"/>
  <c r="EF20" s="1"/>
  <c r="ED20"/>
  <c r="EE19"/>
  <c r="EF19" s="1"/>
  <c r="Y195" i="69" s="1"/>
  <c r="ED19" i="58"/>
  <c r="EE17"/>
  <c r="EF17" s="1"/>
  <c r="ED17"/>
  <c r="EE13"/>
  <c r="EF13" s="1"/>
  <c r="ED13"/>
  <c r="EE11"/>
  <c r="EF11" s="1"/>
  <c r="ED11"/>
  <c r="EE9"/>
  <c r="EF9" s="1"/>
  <c r="Y185" i="69" s="1"/>
  <c r="ED9" i="58"/>
  <c r="CM23"/>
  <c r="CN23" s="1"/>
  <c r="CL23"/>
  <c r="CM21"/>
  <c r="CN21" s="1"/>
  <c r="FR21" s="1"/>
  <c r="CL21"/>
  <c r="CM20"/>
  <c r="CN20" s="1"/>
  <c r="CL20"/>
  <c r="CM19"/>
  <c r="CN19" s="1"/>
  <c r="U195" i="69" s="1"/>
  <c r="CL19" i="58"/>
  <c r="CM15"/>
  <c r="CN15" s="1"/>
  <c r="CL15"/>
  <c r="DI2"/>
  <c r="DJ2" s="1"/>
  <c r="W178" i="69" s="1"/>
  <c r="DH2" i="58"/>
  <c r="FA2"/>
  <c r="FB2" s="1"/>
  <c r="EZ2"/>
  <c r="CX4"/>
  <c r="CY4" s="1"/>
  <c r="V180" i="69" s="1"/>
  <c r="CW4" i="58"/>
  <c r="EP4"/>
  <c r="EQ4" s="1"/>
  <c r="EO4"/>
  <c r="CX7"/>
  <c r="CY7" s="1"/>
  <c r="CW7"/>
  <c r="EP7"/>
  <c r="EQ7" s="1"/>
  <c r="EO7"/>
  <c r="CM3"/>
  <c r="CN3" s="1"/>
  <c r="FV3" s="1"/>
  <c r="CL3"/>
  <c r="DI3"/>
  <c r="DJ3" s="1"/>
  <c r="DH3"/>
  <c r="EE3"/>
  <c r="EF3" s="1"/>
  <c r="ED3"/>
  <c r="FA3"/>
  <c r="FB3" s="1"/>
  <c r="EZ3"/>
  <c r="CX5"/>
  <c r="CY5" s="1"/>
  <c r="V181" i="69" s="1"/>
  <c r="CW5" i="58"/>
  <c r="DT5"/>
  <c r="DU5" s="1"/>
  <c r="DS5"/>
  <c r="EP5"/>
  <c r="EQ5" s="1"/>
  <c r="Z181" i="69" s="1"/>
  <c r="EO5" i="58"/>
  <c r="CM6"/>
  <c r="CN6" s="1"/>
  <c r="CL6"/>
  <c r="DI6"/>
  <c r="DJ6" s="1"/>
  <c r="W182" i="69" s="1"/>
  <c r="DH6" i="58"/>
  <c r="EE6"/>
  <c r="EF6" s="1"/>
  <c r="ED6"/>
  <c r="FA6"/>
  <c r="FB6" s="1"/>
  <c r="AA182" i="69" s="1"/>
  <c r="EZ6" i="58"/>
  <c r="CX24"/>
  <c r="CY24" s="1"/>
  <c r="CW24"/>
  <c r="CX22"/>
  <c r="CY22" s="1"/>
  <c r="V199" i="69" s="1"/>
  <c r="CW22" i="58"/>
  <c r="CX18"/>
  <c r="CY18" s="1"/>
  <c r="CW18"/>
  <c r="CX16"/>
  <c r="CY16" s="1"/>
  <c r="V192" i="69" s="1"/>
  <c r="CW16" i="58"/>
  <c r="CX14"/>
  <c r="CY14" s="1"/>
  <c r="CW14"/>
  <c r="CX12"/>
  <c r="CY12" s="1"/>
  <c r="CW12"/>
  <c r="CX10"/>
  <c r="CY10" s="1"/>
  <c r="CW10"/>
  <c r="CX8"/>
  <c r="CY8" s="1"/>
  <c r="CW8"/>
  <c r="EP23"/>
  <c r="EQ23" s="1"/>
  <c r="EO23"/>
  <c r="EP21"/>
  <c r="EQ21" s="1"/>
  <c r="EO21"/>
  <c r="EP20"/>
  <c r="EQ20" s="1"/>
  <c r="EO20"/>
  <c r="EP19"/>
  <c r="EQ19" s="1"/>
  <c r="Z195" i="69" s="1"/>
  <c r="EO19" i="58"/>
  <c r="EP17"/>
  <c r="EQ17" s="1"/>
  <c r="EO17"/>
  <c r="EP15"/>
  <c r="EQ15" s="1"/>
  <c r="Z191" i="69" s="1"/>
  <c r="EO15" i="58"/>
  <c r="EP13"/>
  <c r="EQ13" s="1"/>
  <c r="EO13"/>
  <c r="EP11"/>
  <c r="EQ11" s="1"/>
  <c r="EO11"/>
  <c r="EP9"/>
  <c r="EQ9" s="1"/>
  <c r="EO9"/>
  <c r="FA2" i="57"/>
  <c r="FB2" s="1"/>
  <c r="EZ2"/>
  <c r="CX4"/>
  <c r="CY4" s="1"/>
  <c r="CW4"/>
  <c r="DT4"/>
  <c r="DU4" s="1"/>
  <c r="DS4"/>
  <c r="EP4"/>
  <c r="EQ4" s="1"/>
  <c r="EO4"/>
  <c r="CM6"/>
  <c r="CN6" s="1"/>
  <c r="CL6"/>
  <c r="DI6"/>
  <c r="DJ6" s="1"/>
  <c r="DH6"/>
  <c r="EE6"/>
  <c r="EF6" s="1"/>
  <c r="ED6"/>
  <c r="FA6"/>
  <c r="FB6" s="1"/>
  <c r="EZ6"/>
  <c r="CX7"/>
  <c r="CY7" s="1"/>
  <c r="CW7"/>
  <c r="DT7"/>
  <c r="DU7" s="1"/>
  <c r="DS7"/>
  <c r="EP7"/>
  <c r="EQ7" s="1"/>
  <c r="EO7"/>
  <c r="CX25"/>
  <c r="CY25" s="1"/>
  <c r="CW25"/>
  <c r="CX23"/>
  <c r="CY23" s="1"/>
  <c r="CW23"/>
  <c r="CX20"/>
  <c r="CY20" s="1"/>
  <c r="CW20"/>
  <c r="CX18"/>
  <c r="CY18" s="1"/>
  <c r="CW18"/>
  <c r="CX15"/>
  <c r="CY15" s="1"/>
  <c r="CW15"/>
  <c r="CX13"/>
  <c r="CY13" s="1"/>
  <c r="CW13"/>
  <c r="CX11"/>
  <c r="CY11" s="1"/>
  <c r="CW11"/>
  <c r="CX9"/>
  <c r="CY9" s="1"/>
  <c r="CW9"/>
  <c r="EP27"/>
  <c r="EQ27" s="1"/>
  <c r="EO27"/>
  <c r="EP26"/>
  <c r="EQ26" s="1"/>
  <c r="EO26"/>
  <c r="EP24"/>
  <c r="EQ24" s="1"/>
  <c r="EO24"/>
  <c r="EP22"/>
  <c r="EQ22" s="1"/>
  <c r="EO22"/>
  <c r="EP21"/>
  <c r="EQ21" s="1"/>
  <c r="EO21"/>
  <c r="EP19"/>
  <c r="EQ19" s="1"/>
  <c r="EO19"/>
  <c r="EP17"/>
  <c r="EQ17" s="1"/>
  <c r="EO17"/>
  <c r="EP16"/>
  <c r="EQ16" s="1"/>
  <c r="EO16"/>
  <c r="EP14"/>
  <c r="EQ14" s="1"/>
  <c r="EO14"/>
  <c r="EP12"/>
  <c r="EQ12" s="1"/>
  <c r="EO12"/>
  <c r="EP10"/>
  <c r="EQ10" s="1"/>
  <c r="EO10"/>
  <c r="EP8"/>
  <c r="EQ8" s="1"/>
  <c r="EO8"/>
  <c r="EP2"/>
  <c r="EQ2" s="1"/>
  <c r="EO2"/>
  <c r="CX2"/>
  <c r="CY2" s="1"/>
  <c r="CW2"/>
  <c r="DT2"/>
  <c r="DU2" s="1"/>
  <c r="DS2"/>
  <c r="CM3"/>
  <c r="CN3" s="1"/>
  <c r="CL3"/>
  <c r="DI3"/>
  <c r="DJ3" s="1"/>
  <c r="DH3"/>
  <c r="EE3"/>
  <c r="EF3" s="1"/>
  <c r="ED3"/>
  <c r="FA3"/>
  <c r="FB3" s="1"/>
  <c r="EZ3"/>
  <c r="CX5"/>
  <c r="CY5" s="1"/>
  <c r="CW5"/>
  <c r="DT5"/>
  <c r="DU5" s="1"/>
  <c r="DS5"/>
  <c r="EP5"/>
  <c r="EQ5" s="1"/>
  <c r="EO5"/>
  <c r="CM4"/>
  <c r="CN4" s="1"/>
  <c r="CL4"/>
  <c r="DI4"/>
  <c r="DJ4" s="1"/>
  <c r="DH4"/>
  <c r="EE4"/>
  <c r="EF4" s="1"/>
  <c r="ED4"/>
  <c r="FA4"/>
  <c r="FB4" s="1"/>
  <c r="EZ4"/>
  <c r="CX6"/>
  <c r="CY6" s="1"/>
  <c r="CW6"/>
  <c r="DT6"/>
  <c r="DU6" s="1"/>
  <c r="DS6"/>
  <c r="EP6"/>
  <c r="EQ6" s="1"/>
  <c r="EO6"/>
  <c r="CM7"/>
  <c r="CN7" s="1"/>
  <c r="CL7"/>
  <c r="DI7"/>
  <c r="DJ7" s="1"/>
  <c r="DH7"/>
  <c r="EE7"/>
  <c r="EF7" s="1"/>
  <c r="ED7"/>
  <c r="FA7"/>
  <c r="FB7" s="1"/>
  <c r="EZ7"/>
  <c r="CX27"/>
  <c r="CY27" s="1"/>
  <c r="CW27"/>
  <c r="CX26"/>
  <c r="CY26" s="1"/>
  <c r="CW26"/>
  <c r="CX24"/>
  <c r="CY24" s="1"/>
  <c r="CW24"/>
  <c r="CX22"/>
  <c r="CY22" s="1"/>
  <c r="CW22"/>
  <c r="CX21"/>
  <c r="CY21" s="1"/>
  <c r="CW21"/>
  <c r="CX19"/>
  <c r="CY19" s="1"/>
  <c r="CW19"/>
  <c r="CX17"/>
  <c r="CY17" s="1"/>
  <c r="CW17"/>
  <c r="CX16"/>
  <c r="CY16" s="1"/>
  <c r="CW16"/>
  <c r="CX14"/>
  <c r="CY14" s="1"/>
  <c r="CW14"/>
  <c r="CX12"/>
  <c r="CY12" s="1"/>
  <c r="CW12"/>
  <c r="CX10"/>
  <c r="CY10" s="1"/>
  <c r="CW10"/>
  <c r="CX8"/>
  <c r="CY8" s="1"/>
  <c r="CW8"/>
  <c r="EP25"/>
  <c r="EQ25" s="1"/>
  <c r="EO25"/>
  <c r="EP23"/>
  <c r="EQ23" s="1"/>
  <c r="EO23"/>
  <c r="EP20"/>
  <c r="EQ20" s="1"/>
  <c r="EO20"/>
  <c r="EP18"/>
  <c r="EQ18" s="1"/>
  <c r="EO18"/>
  <c r="EP15"/>
  <c r="EQ15" s="1"/>
  <c r="EO15"/>
  <c r="EP13"/>
  <c r="EQ13" s="1"/>
  <c r="EO13"/>
  <c r="EP11"/>
  <c r="EQ11" s="1"/>
  <c r="EO11"/>
  <c r="EP9"/>
  <c r="EQ9" s="1"/>
  <c r="EO9"/>
  <c r="CM2"/>
  <c r="CN2" s="1"/>
  <c r="CL2"/>
  <c r="DI2"/>
  <c r="DJ2" s="1"/>
  <c r="DH2"/>
  <c r="EE2"/>
  <c r="EF2" s="1"/>
  <c r="ED2"/>
  <c r="CX3"/>
  <c r="CY3" s="1"/>
  <c r="CW3"/>
  <c r="DT3"/>
  <c r="DU3" s="1"/>
  <c r="DS3"/>
  <c r="EP3"/>
  <c r="EQ3" s="1"/>
  <c r="EO3"/>
  <c r="CM5"/>
  <c r="CN5" s="1"/>
  <c r="CL5"/>
  <c r="DI5"/>
  <c r="DJ5" s="1"/>
  <c r="DH5"/>
  <c r="EE5"/>
  <c r="EF5" s="1"/>
  <c r="ED5"/>
  <c r="FA5"/>
  <c r="FB5" s="1"/>
  <c r="EZ5"/>
  <c r="DI2" i="56"/>
  <c r="DJ2" s="1"/>
  <c r="DH2"/>
  <c r="CX2"/>
  <c r="CY2" s="1"/>
  <c r="CW2"/>
  <c r="CX3"/>
  <c r="CY3" s="1"/>
  <c r="CW3"/>
  <c r="EP3"/>
  <c r="EQ3" s="1"/>
  <c r="EO3"/>
  <c r="DI5"/>
  <c r="DJ5" s="1"/>
  <c r="DH5"/>
  <c r="FA5"/>
  <c r="FB5" s="1"/>
  <c r="EZ5"/>
  <c r="DT7"/>
  <c r="DU7" s="1"/>
  <c r="DS7"/>
  <c r="CM2"/>
  <c r="CN2" s="1"/>
  <c r="CL2"/>
  <c r="DT2"/>
  <c r="DU2" s="1"/>
  <c r="DS2"/>
  <c r="FA2"/>
  <c r="FB2" s="1"/>
  <c r="EZ2"/>
  <c r="CX4"/>
  <c r="CY4" s="1"/>
  <c r="CW4"/>
  <c r="DT4"/>
  <c r="DU4" s="1"/>
  <c r="DS4"/>
  <c r="EP4"/>
  <c r="EQ4" s="1"/>
  <c r="EO4"/>
  <c r="CM6"/>
  <c r="CN6" s="1"/>
  <c r="CL6"/>
  <c r="DI6"/>
  <c r="DJ6" s="1"/>
  <c r="DH6"/>
  <c r="EE6"/>
  <c r="EF6" s="1"/>
  <c r="ED6"/>
  <c r="FA6"/>
  <c r="FB6" s="1"/>
  <c r="EZ6"/>
  <c r="CX8"/>
  <c r="CY8" s="1"/>
  <c r="CW8"/>
  <c r="DT8"/>
  <c r="DU8" s="1"/>
  <c r="DS8"/>
  <c r="EP8"/>
  <c r="EQ8" s="1"/>
  <c r="EO8"/>
  <c r="CM3"/>
  <c r="CN3" s="1"/>
  <c r="CL3"/>
  <c r="EE3"/>
  <c r="EF3" s="1"/>
  <c r="ED3"/>
  <c r="DT5"/>
  <c r="DU5" s="1"/>
  <c r="DS5"/>
  <c r="DI7"/>
  <c r="DJ7" s="1"/>
  <c r="DH7"/>
  <c r="FA7"/>
  <c r="FB7" s="1"/>
  <c r="EZ7"/>
  <c r="CX31"/>
  <c r="CY31" s="1"/>
  <c r="CW31"/>
  <c r="CX29"/>
  <c r="CY29" s="1"/>
  <c r="CW29"/>
  <c r="CX27"/>
  <c r="CY27" s="1"/>
  <c r="CW27"/>
  <c r="CX25"/>
  <c r="CY25" s="1"/>
  <c r="CW25"/>
  <c r="CX21"/>
  <c r="CY21" s="1"/>
  <c r="CW21"/>
  <c r="CX19"/>
  <c r="CY19" s="1"/>
  <c r="CW19"/>
  <c r="CX17"/>
  <c r="CY17" s="1"/>
  <c r="CW17"/>
  <c r="CX15"/>
  <c r="CY15" s="1"/>
  <c r="CW15"/>
  <c r="CX13"/>
  <c r="CY13" s="1"/>
  <c r="CW13"/>
  <c r="CX10"/>
  <c r="CY10" s="1"/>
  <c r="CW10"/>
  <c r="EP33"/>
  <c r="EQ33" s="1"/>
  <c r="EO33"/>
  <c r="EP32"/>
  <c r="EQ32" s="1"/>
  <c r="EO32"/>
  <c r="EP30"/>
  <c r="EQ30" s="1"/>
  <c r="EO30"/>
  <c r="EP28"/>
  <c r="EQ28" s="1"/>
  <c r="EO28"/>
  <c r="EP26"/>
  <c r="EQ26" s="1"/>
  <c r="EO26"/>
  <c r="EP24"/>
  <c r="EQ24" s="1"/>
  <c r="EO24"/>
  <c r="EP23"/>
  <c r="EQ23" s="1"/>
  <c r="EO23"/>
  <c r="EP22"/>
  <c r="EQ22" s="1"/>
  <c r="EO22"/>
  <c r="EP20"/>
  <c r="EQ20" s="1"/>
  <c r="EO20"/>
  <c r="EP18"/>
  <c r="EQ18" s="1"/>
  <c r="EO18"/>
  <c r="EP16"/>
  <c r="EQ16" s="1"/>
  <c r="EO16"/>
  <c r="EP14"/>
  <c r="EQ14" s="1"/>
  <c r="EO14"/>
  <c r="EP12"/>
  <c r="EQ12" s="1"/>
  <c r="EO12"/>
  <c r="EP11"/>
  <c r="EQ11" s="1"/>
  <c r="EO11"/>
  <c r="EP9"/>
  <c r="EQ9" s="1"/>
  <c r="EO9"/>
  <c r="DI3"/>
  <c r="DJ3" s="1"/>
  <c r="DH3"/>
  <c r="FA3"/>
  <c r="FB3" s="1"/>
  <c r="EZ3"/>
  <c r="CX5"/>
  <c r="CY5" s="1"/>
  <c r="CW5"/>
  <c r="EP5"/>
  <c r="EQ5" s="1"/>
  <c r="EO5"/>
  <c r="CM7"/>
  <c r="CN7" s="1"/>
  <c r="CL7"/>
  <c r="EE7"/>
  <c r="EF7" s="1"/>
  <c r="ED7"/>
  <c r="CX34"/>
  <c r="CY34" s="1"/>
  <c r="CW34"/>
  <c r="EE2"/>
  <c r="EF2" s="1"/>
  <c r="ED2"/>
  <c r="CM4"/>
  <c r="CN4" s="1"/>
  <c r="CL4"/>
  <c r="DI4"/>
  <c r="DJ4" s="1"/>
  <c r="DH4"/>
  <c r="EE4"/>
  <c r="EF4" s="1"/>
  <c r="ED4"/>
  <c r="FA4"/>
  <c r="FB4" s="1"/>
  <c r="EZ4"/>
  <c r="CX6"/>
  <c r="CY6" s="1"/>
  <c r="CW6"/>
  <c r="DT6"/>
  <c r="DU6" s="1"/>
  <c r="DS6"/>
  <c r="EP6"/>
  <c r="EQ6" s="1"/>
  <c r="EO6"/>
  <c r="CM8"/>
  <c r="CN8" s="1"/>
  <c r="CL8"/>
  <c r="DI8"/>
  <c r="DJ8" s="1"/>
  <c r="DH8"/>
  <c r="EE8"/>
  <c r="EF8" s="1"/>
  <c r="ED8"/>
  <c r="FA8"/>
  <c r="FB8" s="1"/>
  <c r="EZ8"/>
  <c r="EP2"/>
  <c r="EQ2" s="1"/>
  <c r="EO2"/>
  <c r="DT3"/>
  <c r="DU3" s="1"/>
  <c r="DS3"/>
  <c r="CM5"/>
  <c r="CN5" s="1"/>
  <c r="CL5"/>
  <c r="EE5"/>
  <c r="EF5" s="1"/>
  <c r="ED5"/>
  <c r="CX7"/>
  <c r="CY7" s="1"/>
  <c r="CW7"/>
  <c r="EP7"/>
  <c r="EQ7" s="1"/>
  <c r="EO7"/>
  <c r="CX33"/>
  <c r="CY33" s="1"/>
  <c r="CW33"/>
  <c r="CX32"/>
  <c r="CY32" s="1"/>
  <c r="CW32"/>
  <c r="CX30"/>
  <c r="CY30" s="1"/>
  <c r="CW30"/>
  <c r="CX28"/>
  <c r="CY28" s="1"/>
  <c r="CW28"/>
  <c r="CX26"/>
  <c r="CY26" s="1"/>
  <c r="CW26"/>
  <c r="CX24"/>
  <c r="CY24" s="1"/>
  <c r="CW24"/>
  <c r="CX23"/>
  <c r="CY23" s="1"/>
  <c r="CW23"/>
  <c r="CX22"/>
  <c r="CY22" s="1"/>
  <c r="CW22"/>
  <c r="CX20"/>
  <c r="CY20" s="1"/>
  <c r="CW20"/>
  <c r="CX18"/>
  <c r="CY18" s="1"/>
  <c r="CW18"/>
  <c r="CX16"/>
  <c r="CY16" s="1"/>
  <c r="CW16"/>
  <c r="CX14"/>
  <c r="CY14" s="1"/>
  <c r="CW14"/>
  <c r="CX12"/>
  <c r="CY12" s="1"/>
  <c r="CW12"/>
  <c r="CX11"/>
  <c r="CY11" s="1"/>
  <c r="CW11"/>
  <c r="CX9"/>
  <c r="CY9" s="1"/>
  <c r="CW9"/>
  <c r="EP34"/>
  <c r="EQ34" s="1"/>
  <c r="EO34"/>
  <c r="EP31"/>
  <c r="EQ31" s="1"/>
  <c r="EO31"/>
  <c r="EP29"/>
  <c r="EQ29" s="1"/>
  <c r="EO29"/>
  <c r="EP27"/>
  <c r="EQ27" s="1"/>
  <c r="EO27"/>
  <c r="EP25"/>
  <c r="EQ25" s="1"/>
  <c r="EO25"/>
  <c r="EP21"/>
  <c r="EQ21" s="1"/>
  <c r="EO21"/>
  <c r="EP19"/>
  <c r="EQ19" s="1"/>
  <c r="EO19"/>
  <c r="EP17"/>
  <c r="EQ17" s="1"/>
  <c r="EO17"/>
  <c r="EP15"/>
  <c r="EQ15" s="1"/>
  <c r="EO15"/>
  <c r="EP13"/>
  <c r="EQ13" s="1"/>
  <c r="EO13"/>
  <c r="EP10"/>
  <c r="EQ10" s="1"/>
  <c r="EO10"/>
  <c r="CX4" i="55"/>
  <c r="CY4" s="1"/>
  <c r="CW4"/>
  <c r="EP4"/>
  <c r="EQ4" s="1"/>
  <c r="EO4"/>
  <c r="CX28"/>
  <c r="CY28" s="1"/>
  <c r="V105" i="69" s="1"/>
  <c r="CW28" i="55"/>
  <c r="CX25"/>
  <c r="CY25" s="1"/>
  <c r="CW25"/>
  <c r="CX19"/>
  <c r="CY19" s="1"/>
  <c r="CZ19" s="1"/>
  <c r="CW19"/>
  <c r="CX18"/>
  <c r="CY18" s="1"/>
  <c r="CW18"/>
  <c r="CX15"/>
  <c r="CY15" s="1"/>
  <c r="V92" i="69" s="1"/>
  <c r="CW15" i="55"/>
  <c r="CX13"/>
  <c r="CY13" s="1"/>
  <c r="CW13"/>
  <c r="CX11"/>
  <c r="CY11" s="1"/>
  <c r="CW11"/>
  <c r="CX7"/>
  <c r="CY7" s="1"/>
  <c r="CW7"/>
  <c r="EP10"/>
  <c r="EQ10" s="1"/>
  <c r="FV10" s="1"/>
  <c r="EO10"/>
  <c r="EP8"/>
  <c r="EQ8" s="1"/>
  <c r="EO8"/>
  <c r="EP6"/>
  <c r="EQ6" s="1"/>
  <c r="FV6" s="1"/>
  <c r="EO6"/>
  <c r="CM3"/>
  <c r="CN3" s="1"/>
  <c r="CL3"/>
  <c r="DI3"/>
  <c r="DJ3" s="1"/>
  <c r="W80" i="69" s="1"/>
  <c r="DH3" i="55"/>
  <c r="EE3"/>
  <c r="EF3" s="1"/>
  <c r="ED3"/>
  <c r="FA3"/>
  <c r="FB3" s="1"/>
  <c r="FC3" s="1"/>
  <c r="EZ3"/>
  <c r="FN6"/>
  <c r="FN14"/>
  <c r="FN19"/>
  <c r="FN10"/>
  <c r="FN22"/>
  <c r="FN29"/>
  <c r="CM2"/>
  <c r="CN2" s="1"/>
  <c r="CL2"/>
  <c r="DI2"/>
  <c r="DJ2" s="1"/>
  <c r="DH2"/>
  <c r="FA2"/>
  <c r="FB2" s="1"/>
  <c r="EZ2"/>
  <c r="DT4"/>
  <c r="DU4" s="1"/>
  <c r="DS4"/>
  <c r="CX30"/>
  <c r="CY30" s="1"/>
  <c r="CW30"/>
  <c r="CX23"/>
  <c r="CY23" s="1"/>
  <c r="CW23"/>
  <c r="CX9"/>
  <c r="CY9" s="1"/>
  <c r="CW9"/>
  <c r="CX5"/>
  <c r="CY5" s="1"/>
  <c r="CW5"/>
  <c r="EP29"/>
  <c r="EQ29" s="1"/>
  <c r="EO29"/>
  <c r="EP26"/>
  <c r="EQ26" s="1"/>
  <c r="EO26"/>
  <c r="EP22"/>
  <c r="EQ22" s="1"/>
  <c r="EO22"/>
  <c r="EP20"/>
  <c r="EQ20" s="1"/>
  <c r="EO20"/>
  <c r="EP17"/>
  <c r="EQ17" s="1"/>
  <c r="EO17"/>
  <c r="CX2"/>
  <c r="CY2" s="1"/>
  <c r="CW2"/>
  <c r="EP2"/>
  <c r="EQ2" s="1"/>
  <c r="EO2"/>
  <c r="CM4"/>
  <c r="CN4" s="1"/>
  <c r="CL4"/>
  <c r="DI4"/>
  <c r="DJ4" s="1"/>
  <c r="DH4"/>
  <c r="EE4"/>
  <c r="EF4" s="1"/>
  <c r="ED4"/>
  <c r="FA4"/>
  <c r="FB4" s="1"/>
  <c r="EZ4"/>
  <c r="CX29"/>
  <c r="CY29" s="1"/>
  <c r="CW29"/>
  <c r="CX27"/>
  <c r="CY27" s="1"/>
  <c r="CW27"/>
  <c r="CX26"/>
  <c r="CY26" s="1"/>
  <c r="CW26"/>
  <c r="CX24"/>
  <c r="CY24" s="1"/>
  <c r="CW24"/>
  <c r="CX22"/>
  <c r="CY22" s="1"/>
  <c r="CW22"/>
  <c r="CX20"/>
  <c r="CY20" s="1"/>
  <c r="CW20"/>
  <c r="CX17"/>
  <c r="CY17" s="1"/>
  <c r="CW17"/>
  <c r="CX14"/>
  <c r="CY14" s="1"/>
  <c r="CW14"/>
  <c r="CX12"/>
  <c r="CY12" s="1"/>
  <c r="CW12"/>
  <c r="CX10"/>
  <c r="CY10" s="1"/>
  <c r="CW10"/>
  <c r="CX8"/>
  <c r="CY8" s="1"/>
  <c r="CW8"/>
  <c r="CX6"/>
  <c r="CY6" s="1"/>
  <c r="CW6"/>
  <c r="EP30"/>
  <c r="EQ30" s="1"/>
  <c r="EO30"/>
  <c r="EP28"/>
  <c r="EQ28" s="1"/>
  <c r="EO28"/>
  <c r="EP25"/>
  <c r="EQ25" s="1"/>
  <c r="EO25"/>
  <c r="EP23"/>
  <c r="EQ23" s="1"/>
  <c r="EO23"/>
  <c r="EP21"/>
  <c r="EQ21" s="1"/>
  <c r="EO21"/>
  <c r="EP19"/>
  <c r="EQ19" s="1"/>
  <c r="EO19"/>
  <c r="EP18"/>
  <c r="EQ18" s="1"/>
  <c r="EO18"/>
  <c r="EP16"/>
  <c r="EQ16" s="1"/>
  <c r="EO16"/>
  <c r="EP15"/>
  <c r="EQ15" s="1"/>
  <c r="EO15"/>
  <c r="EP13"/>
  <c r="EQ13" s="1"/>
  <c r="EO13"/>
  <c r="EP11"/>
  <c r="EQ11" s="1"/>
  <c r="EO11"/>
  <c r="EP9"/>
  <c r="EQ9" s="1"/>
  <c r="EO9"/>
  <c r="EP7"/>
  <c r="EQ7" s="1"/>
  <c r="EO7"/>
  <c r="EP5"/>
  <c r="EQ5" s="1"/>
  <c r="EO5"/>
  <c r="AB82" i="69"/>
  <c r="AB100"/>
  <c r="AB105"/>
  <c r="CX21" i="55"/>
  <c r="CY21" s="1"/>
  <c r="CW21"/>
  <c r="CX16"/>
  <c r="CY16" s="1"/>
  <c r="CZ16" s="1"/>
  <c r="CW16"/>
  <c r="EP27"/>
  <c r="EQ27" s="1"/>
  <c r="EO27"/>
  <c r="EP24"/>
  <c r="EQ24" s="1"/>
  <c r="Z101" i="69" s="1"/>
  <c r="EO24" i="55"/>
  <c r="EP14"/>
  <c r="EQ14" s="1"/>
  <c r="EO14"/>
  <c r="EP12"/>
  <c r="EQ12" s="1"/>
  <c r="Z89" i="69" s="1"/>
  <c r="EO12" i="55"/>
  <c r="DT2"/>
  <c r="DU2" s="1"/>
  <c r="DS2"/>
  <c r="CX3"/>
  <c r="CY3" s="1"/>
  <c r="CW3"/>
  <c r="DT3"/>
  <c r="DU3" s="1"/>
  <c r="DS3"/>
  <c r="EP3"/>
  <c r="EQ3" s="1"/>
  <c r="ER3" s="1"/>
  <c r="EO3"/>
  <c r="AB58" i="69"/>
  <c r="CM2" i="54"/>
  <c r="CN2" s="1"/>
  <c r="CL2"/>
  <c r="EE2"/>
  <c r="EF2" s="1"/>
  <c r="Y45" i="69" s="1"/>
  <c r="ED2" i="54"/>
  <c r="DT4"/>
  <c r="DU4" s="1"/>
  <c r="DS4"/>
  <c r="CM6"/>
  <c r="CN6" s="1"/>
  <c r="CL6"/>
  <c r="EE6"/>
  <c r="EF6" s="1"/>
  <c r="ED6"/>
  <c r="CX25"/>
  <c r="CY25" s="1"/>
  <c r="CW25"/>
  <c r="CX23"/>
  <c r="CY23" s="1"/>
  <c r="CW23"/>
  <c r="CX21"/>
  <c r="CY21" s="1"/>
  <c r="V66" i="69" s="1"/>
  <c r="CW21" i="54"/>
  <c r="CX17"/>
  <c r="CY17" s="1"/>
  <c r="CW17"/>
  <c r="CX11"/>
  <c r="CY11" s="1"/>
  <c r="CW11"/>
  <c r="CX8"/>
  <c r="CY8" s="1"/>
  <c r="CW8"/>
  <c r="EP29"/>
  <c r="EQ29" s="1"/>
  <c r="ER29" s="1"/>
  <c r="EO29"/>
  <c r="EP28"/>
  <c r="EQ28" s="1"/>
  <c r="EO28"/>
  <c r="EP26"/>
  <c r="EQ26" s="1"/>
  <c r="ER26" s="1"/>
  <c r="EO26"/>
  <c r="EP24"/>
  <c r="EQ24" s="1"/>
  <c r="EO24"/>
  <c r="EP22"/>
  <c r="EQ22" s="1"/>
  <c r="EO22"/>
  <c r="EP18"/>
  <c r="EQ18" s="1"/>
  <c r="EO18"/>
  <c r="EP16"/>
  <c r="EQ16" s="1"/>
  <c r="EO16"/>
  <c r="EP13"/>
  <c r="EQ13" s="1"/>
  <c r="EO13"/>
  <c r="CM3"/>
  <c r="CN3" s="1"/>
  <c r="CL3"/>
  <c r="FA3"/>
  <c r="FB3" s="1"/>
  <c r="EZ3"/>
  <c r="DT5"/>
  <c r="DU5" s="1"/>
  <c r="DS5"/>
  <c r="DI7"/>
  <c r="DJ7" s="1"/>
  <c r="DH7"/>
  <c r="FA7"/>
  <c r="FB7" s="1"/>
  <c r="FC7" s="1"/>
  <c r="EZ7"/>
  <c r="DT2"/>
  <c r="DU2" s="1"/>
  <c r="DS2"/>
  <c r="DI4"/>
  <c r="DJ4" s="1"/>
  <c r="W47" i="69" s="1"/>
  <c r="DH4" i="54"/>
  <c r="FA4"/>
  <c r="FB4" s="1"/>
  <c r="EZ4"/>
  <c r="DT6"/>
  <c r="DU6" s="1"/>
  <c r="DV6" s="1"/>
  <c r="DS6"/>
  <c r="EP6"/>
  <c r="EQ6" s="1"/>
  <c r="EO6"/>
  <c r="CX30"/>
  <c r="CY30" s="1"/>
  <c r="CW30"/>
  <c r="CX29"/>
  <c r="CY29" s="1"/>
  <c r="CW29"/>
  <c r="CX28"/>
  <c r="CY28" s="1"/>
  <c r="FV28" s="1"/>
  <c r="CW28"/>
  <c r="CX26"/>
  <c r="CY26" s="1"/>
  <c r="CW26"/>
  <c r="CX24"/>
  <c r="CY24" s="1"/>
  <c r="FV24" s="1"/>
  <c r="CW24"/>
  <c r="CX22"/>
  <c r="CY22" s="1"/>
  <c r="CW22"/>
  <c r="CX20"/>
  <c r="CY20" s="1"/>
  <c r="CW20"/>
  <c r="CX18"/>
  <c r="CY18" s="1"/>
  <c r="CW18"/>
  <c r="CX16"/>
  <c r="CY16" s="1"/>
  <c r="FV16" s="1"/>
  <c r="CW16"/>
  <c r="CX14"/>
  <c r="CY14" s="1"/>
  <c r="CW14"/>
  <c r="CX13"/>
  <c r="CY13" s="1"/>
  <c r="CW13"/>
  <c r="CX10"/>
  <c r="CY10" s="1"/>
  <c r="CW10"/>
  <c r="EP27"/>
  <c r="EQ27" s="1"/>
  <c r="Z72" i="69" s="1"/>
  <c r="EO27" i="54"/>
  <c r="EP25"/>
  <c r="EQ25" s="1"/>
  <c r="EO25"/>
  <c r="EP23"/>
  <c r="EQ23" s="1"/>
  <c r="Z68" i="69" s="1"/>
  <c r="EO23" i="54"/>
  <c r="EP21"/>
  <c r="EQ21" s="1"/>
  <c r="EO21"/>
  <c r="EP19"/>
  <c r="EQ19" s="1"/>
  <c r="Z64" i="69" s="1"/>
  <c r="EO19" i="54"/>
  <c r="EP17"/>
  <c r="EQ17" s="1"/>
  <c r="EO17"/>
  <c r="EP15"/>
  <c r="EQ15" s="1"/>
  <c r="Z60" i="69" s="1"/>
  <c r="EO15" i="54"/>
  <c r="EP12"/>
  <c r="EQ12" s="1"/>
  <c r="EO12"/>
  <c r="EP11"/>
  <c r="EQ11" s="1"/>
  <c r="Z54" i="69" s="1"/>
  <c r="EO11" i="54"/>
  <c r="EP9"/>
  <c r="EQ9" s="1"/>
  <c r="EO9"/>
  <c r="EP8"/>
  <c r="EQ8" s="1"/>
  <c r="Z51" i="69" s="1"/>
  <c r="EO8" i="54"/>
  <c r="FN21"/>
  <c r="AB52" i="69"/>
  <c r="AB55"/>
  <c r="AB62"/>
  <c r="AB66"/>
  <c r="AB70"/>
  <c r="AB56"/>
  <c r="AB65"/>
  <c r="AB69"/>
  <c r="AB73"/>
  <c r="AB76"/>
  <c r="DI2" i="54"/>
  <c r="DJ2" s="1"/>
  <c r="DH2"/>
  <c r="FA2"/>
  <c r="FB2" s="1"/>
  <c r="EZ2"/>
  <c r="CX4"/>
  <c r="CY4" s="1"/>
  <c r="CW4"/>
  <c r="EP4"/>
  <c r="EQ4" s="1"/>
  <c r="EO4"/>
  <c r="DI6"/>
  <c r="DJ6" s="1"/>
  <c r="DH6"/>
  <c r="FA6"/>
  <c r="FB6" s="1"/>
  <c r="EZ6"/>
  <c r="CX27"/>
  <c r="CY27" s="1"/>
  <c r="CW27"/>
  <c r="CX19"/>
  <c r="CY19" s="1"/>
  <c r="CW19"/>
  <c r="CX15"/>
  <c r="CY15" s="1"/>
  <c r="CW15"/>
  <c r="CX12"/>
  <c r="CY12" s="1"/>
  <c r="CW12"/>
  <c r="CX9"/>
  <c r="CY9" s="1"/>
  <c r="CW9"/>
  <c r="EP30"/>
  <c r="EQ30" s="1"/>
  <c r="EO30"/>
  <c r="EP20"/>
  <c r="EQ20" s="1"/>
  <c r="EO20"/>
  <c r="EP14"/>
  <c r="EQ14" s="1"/>
  <c r="EO14"/>
  <c r="EP10"/>
  <c r="EQ10" s="1"/>
  <c r="EO10"/>
  <c r="DI3"/>
  <c r="DJ3" s="1"/>
  <c r="DH3"/>
  <c r="EE3"/>
  <c r="EF3" s="1"/>
  <c r="ED3"/>
  <c r="CX5"/>
  <c r="CY5" s="1"/>
  <c r="CW5"/>
  <c r="EP5"/>
  <c r="EQ5" s="1"/>
  <c r="EO5"/>
  <c r="CM7"/>
  <c r="CN7" s="1"/>
  <c r="CL7"/>
  <c r="EE7"/>
  <c r="EF7" s="1"/>
  <c r="ED7"/>
  <c r="CX2"/>
  <c r="CY2" s="1"/>
  <c r="CW2"/>
  <c r="EP2"/>
  <c r="EQ2" s="1"/>
  <c r="EO2"/>
  <c r="CM4"/>
  <c r="CN4" s="1"/>
  <c r="CL4"/>
  <c r="EE4"/>
  <c r="EF4" s="1"/>
  <c r="ED4"/>
  <c r="CX6"/>
  <c r="CY6" s="1"/>
  <c r="CW6"/>
  <c r="CX3"/>
  <c r="CY3" s="1"/>
  <c r="CW3"/>
  <c r="DT3"/>
  <c r="DU3" s="1"/>
  <c r="DS3"/>
  <c r="EP3"/>
  <c r="EQ3" s="1"/>
  <c r="EO3"/>
  <c r="CM5"/>
  <c r="CN5" s="1"/>
  <c r="CL5"/>
  <c r="DI5"/>
  <c r="DJ5" s="1"/>
  <c r="DH5"/>
  <c r="EE5"/>
  <c r="EF5" s="1"/>
  <c r="ED5"/>
  <c r="FA5"/>
  <c r="FB5" s="1"/>
  <c r="EZ5"/>
  <c r="CX7"/>
  <c r="CY7" s="1"/>
  <c r="CW7"/>
  <c r="DT7"/>
  <c r="DU7" s="1"/>
  <c r="DS7"/>
  <c r="EP7"/>
  <c r="EQ7" s="1"/>
  <c r="EO7"/>
  <c r="FN9"/>
  <c r="FN14"/>
  <c r="FA7" i="53"/>
  <c r="FB7" s="1"/>
  <c r="EZ7"/>
  <c r="CX39"/>
  <c r="CY39" s="1"/>
  <c r="CW39"/>
  <c r="CX37"/>
  <c r="CY37" s="1"/>
  <c r="CW37"/>
  <c r="CX35"/>
  <c r="CY35" s="1"/>
  <c r="CW35"/>
  <c r="CX34"/>
  <c r="CY34" s="1"/>
  <c r="CW34"/>
  <c r="CX33"/>
  <c r="CY33" s="1"/>
  <c r="CW33"/>
  <c r="CX30"/>
  <c r="CY30" s="1"/>
  <c r="CW30"/>
  <c r="CX4"/>
  <c r="CY4" s="1"/>
  <c r="CW4"/>
  <c r="CX27"/>
  <c r="CY27" s="1"/>
  <c r="CW27"/>
  <c r="CX25"/>
  <c r="CY25" s="1"/>
  <c r="CW25"/>
  <c r="CX24"/>
  <c r="CY24" s="1"/>
  <c r="CW24"/>
  <c r="CX20"/>
  <c r="CY20" s="1"/>
  <c r="CW20"/>
  <c r="CX18"/>
  <c r="CY18" s="1"/>
  <c r="CW18"/>
  <c r="CX15"/>
  <c r="CY15" s="1"/>
  <c r="CW15"/>
  <c r="CX13"/>
  <c r="CY13" s="1"/>
  <c r="CW13"/>
  <c r="EP40"/>
  <c r="EQ40" s="1"/>
  <c r="EO40"/>
  <c r="EP38"/>
  <c r="EQ38" s="1"/>
  <c r="EO38"/>
  <c r="EP36"/>
  <c r="EQ36" s="1"/>
  <c r="EO36"/>
  <c r="EP6"/>
  <c r="EQ6" s="1"/>
  <c r="EO6"/>
  <c r="EP5"/>
  <c r="EQ5" s="1"/>
  <c r="EO5"/>
  <c r="EP32"/>
  <c r="EQ32" s="1"/>
  <c r="EO32"/>
  <c r="EP31"/>
  <c r="EQ31" s="1"/>
  <c r="EO31"/>
  <c r="EP29"/>
  <c r="EQ29" s="1"/>
  <c r="EO29"/>
  <c r="EP28"/>
  <c r="EQ28" s="1"/>
  <c r="EO28"/>
  <c r="EP26"/>
  <c r="EQ26" s="1"/>
  <c r="EO26"/>
  <c r="EP3"/>
  <c r="EQ3" s="1"/>
  <c r="EO3"/>
  <c r="EP23"/>
  <c r="EQ23" s="1"/>
  <c r="EO23"/>
  <c r="EP22"/>
  <c r="EQ22" s="1"/>
  <c r="EO22"/>
  <c r="EP21"/>
  <c r="EQ21" s="1"/>
  <c r="EO21"/>
  <c r="EP19"/>
  <c r="EQ19" s="1"/>
  <c r="EO19"/>
  <c r="EP17"/>
  <c r="EQ17" s="1"/>
  <c r="EO17"/>
  <c r="EP16"/>
  <c r="EQ16" s="1"/>
  <c r="EO16"/>
  <c r="EP14"/>
  <c r="EQ14" s="1"/>
  <c r="EO14"/>
  <c r="EP12"/>
  <c r="EQ12" s="1"/>
  <c r="EO12"/>
  <c r="EP7"/>
  <c r="EQ7" s="1"/>
  <c r="EO7"/>
  <c r="CX40"/>
  <c r="CY40" s="1"/>
  <c r="CW40"/>
  <c r="CX38"/>
  <c r="CY38" s="1"/>
  <c r="CW38"/>
  <c r="CX36"/>
  <c r="CY36" s="1"/>
  <c r="CW36"/>
  <c r="CX6"/>
  <c r="CY6" s="1"/>
  <c r="CW6"/>
  <c r="CX5"/>
  <c r="CY5" s="1"/>
  <c r="CW5"/>
  <c r="CX32"/>
  <c r="CY32" s="1"/>
  <c r="CW32"/>
  <c r="CX31"/>
  <c r="CY31" s="1"/>
  <c r="CW31"/>
  <c r="CX29"/>
  <c r="CY29" s="1"/>
  <c r="CW29"/>
  <c r="CX28"/>
  <c r="CY28" s="1"/>
  <c r="CW28"/>
  <c r="CX26"/>
  <c r="CY26" s="1"/>
  <c r="CW26"/>
  <c r="CX3"/>
  <c r="CY3" s="1"/>
  <c r="CW3"/>
  <c r="CX23"/>
  <c r="CY23" s="1"/>
  <c r="CW23"/>
  <c r="CX22"/>
  <c r="CY22" s="1"/>
  <c r="CW22"/>
  <c r="CX21"/>
  <c r="CY21" s="1"/>
  <c r="CW21"/>
  <c r="CX19"/>
  <c r="CY19" s="1"/>
  <c r="CW19"/>
  <c r="CX17"/>
  <c r="CY17" s="1"/>
  <c r="CW17"/>
  <c r="CX16"/>
  <c r="CY16" s="1"/>
  <c r="CW16"/>
  <c r="CX14"/>
  <c r="CY14" s="1"/>
  <c r="CW14"/>
  <c r="CX12"/>
  <c r="CY12" s="1"/>
  <c r="CW12"/>
  <c r="EP39"/>
  <c r="EQ39" s="1"/>
  <c r="EO39"/>
  <c r="EP37"/>
  <c r="EQ37" s="1"/>
  <c r="EO37"/>
  <c r="EP35"/>
  <c r="EQ35" s="1"/>
  <c r="EO35"/>
  <c r="EP34"/>
  <c r="EQ34" s="1"/>
  <c r="EO34"/>
  <c r="EP33"/>
  <c r="EQ33" s="1"/>
  <c r="EO33"/>
  <c r="EP30"/>
  <c r="EQ30" s="1"/>
  <c r="EO30"/>
  <c r="EP4"/>
  <c r="EQ4" s="1"/>
  <c r="EO4"/>
  <c r="EP27"/>
  <c r="EQ27" s="1"/>
  <c r="EO27"/>
  <c r="EP25"/>
  <c r="EQ25" s="1"/>
  <c r="EO25"/>
  <c r="EP24"/>
  <c r="EQ24" s="1"/>
  <c r="EO24"/>
  <c r="EP20"/>
  <c r="EQ20" s="1"/>
  <c r="EO20"/>
  <c r="EP18"/>
  <c r="EQ18" s="1"/>
  <c r="EO18"/>
  <c r="EP15"/>
  <c r="EQ15" s="1"/>
  <c r="EO15"/>
  <c r="EP13"/>
  <c r="EQ13" s="1"/>
  <c r="EO13"/>
  <c r="W180" i="69"/>
  <c r="AB181"/>
  <c r="AA183"/>
  <c r="T14" i="58"/>
  <c r="O190" i="69"/>
  <c r="X198"/>
  <c r="X193"/>
  <c r="X187"/>
  <c r="Y197"/>
  <c r="Y191"/>
  <c r="U200"/>
  <c r="U196"/>
  <c r="U189"/>
  <c r="W198"/>
  <c r="W189"/>
  <c r="U178"/>
  <c r="AA178"/>
  <c r="X180"/>
  <c r="AB182"/>
  <c r="Z183"/>
  <c r="T24" i="58"/>
  <c r="O201" i="69"/>
  <c r="T16" i="58"/>
  <c r="O192" i="69"/>
  <c r="T10" i="58"/>
  <c r="O186" i="69"/>
  <c r="X201"/>
  <c r="X194"/>
  <c r="X190"/>
  <c r="X186"/>
  <c r="Y201"/>
  <c r="Y194"/>
  <c r="Y190"/>
  <c r="Y186"/>
  <c r="U201"/>
  <c r="U194"/>
  <c r="U190"/>
  <c r="U186"/>
  <c r="W201"/>
  <c r="W194"/>
  <c r="W190"/>
  <c r="W186"/>
  <c r="V178"/>
  <c r="Y180"/>
  <c r="T22" i="58"/>
  <c r="O199" i="69"/>
  <c r="T12" i="58"/>
  <c r="O188" i="69"/>
  <c r="X195"/>
  <c r="Y200"/>
  <c r="Y196"/>
  <c r="U191"/>
  <c r="W195"/>
  <c r="W191"/>
  <c r="W187"/>
  <c r="AB179"/>
  <c r="Z180"/>
  <c r="W179"/>
  <c r="AA179"/>
  <c r="AB180"/>
  <c r="X181"/>
  <c r="U182"/>
  <c r="Y182"/>
  <c r="AB183"/>
  <c r="V201"/>
  <c r="V194"/>
  <c r="V190"/>
  <c r="V186"/>
  <c r="Z200"/>
  <c r="Z197"/>
  <c r="Z196"/>
  <c r="Z193"/>
  <c r="Z189"/>
  <c r="Z185"/>
  <c r="T21" i="58"/>
  <c r="O198" i="69"/>
  <c r="T61" i="58"/>
  <c r="O196" i="69"/>
  <c r="T17" i="58"/>
  <c r="O193" i="69"/>
  <c r="T13" i="58"/>
  <c r="O189" i="69"/>
  <c r="T11" i="58"/>
  <c r="O187" i="69"/>
  <c r="AA180"/>
  <c r="T18" i="58"/>
  <c r="O194" i="69"/>
  <c r="T8" i="58"/>
  <c r="O184" i="69"/>
  <c r="X196"/>
  <c r="X189"/>
  <c r="Y193"/>
  <c r="Y187"/>
  <c r="U197"/>
  <c r="U185"/>
  <c r="W196"/>
  <c r="W185"/>
  <c r="AB178"/>
  <c r="V179"/>
  <c r="Z179"/>
  <c r="W181"/>
  <c r="AA181"/>
  <c r="X182"/>
  <c r="V200"/>
  <c r="V197"/>
  <c r="V196"/>
  <c r="V195"/>
  <c r="V193"/>
  <c r="V191"/>
  <c r="V189"/>
  <c r="V187"/>
  <c r="V185"/>
  <c r="Z201"/>
  <c r="Z199"/>
  <c r="Z194"/>
  <c r="Z192"/>
  <c r="Z190"/>
  <c r="Z188"/>
  <c r="Z184"/>
  <c r="T23" i="58"/>
  <c r="O200" i="69"/>
  <c r="T20" i="58"/>
  <c r="O197" i="69"/>
  <c r="T19" i="58"/>
  <c r="O195" i="69"/>
  <c r="T15" i="58"/>
  <c r="O191" i="69"/>
  <c r="T9" i="58"/>
  <c r="O185" i="69"/>
  <c r="T7" i="58"/>
  <c r="O183" i="69"/>
  <c r="U146"/>
  <c r="Y146"/>
  <c r="U144"/>
  <c r="W144"/>
  <c r="Y144"/>
  <c r="AB144"/>
  <c r="V145"/>
  <c r="X145"/>
  <c r="Z145"/>
  <c r="U147"/>
  <c r="W147"/>
  <c r="Y147"/>
  <c r="AA147"/>
  <c r="AB148"/>
  <c r="AB145"/>
  <c r="X146"/>
  <c r="U148"/>
  <c r="W148"/>
  <c r="Y148"/>
  <c r="AA148"/>
  <c r="V149"/>
  <c r="X149"/>
  <c r="Z149"/>
  <c r="V171"/>
  <c r="V169"/>
  <c r="V167"/>
  <c r="V164"/>
  <c r="V161"/>
  <c r="V158"/>
  <c r="V156"/>
  <c r="V154"/>
  <c r="V153"/>
  <c r="V151"/>
  <c r="Z172"/>
  <c r="Z170"/>
  <c r="Z168"/>
  <c r="Z166"/>
  <c r="Z165"/>
  <c r="Z163"/>
  <c r="Z162"/>
  <c r="Z160"/>
  <c r="Z159"/>
  <c r="Z157"/>
  <c r="Z155"/>
  <c r="Z152"/>
  <c r="Z150"/>
  <c r="Z144"/>
  <c r="AA144"/>
  <c r="V146"/>
  <c r="Z146"/>
  <c r="V144"/>
  <c r="X144"/>
  <c r="U145"/>
  <c r="W145"/>
  <c r="Y145"/>
  <c r="AA145"/>
  <c r="AB146"/>
  <c r="V147"/>
  <c r="X147"/>
  <c r="Z147"/>
  <c r="AB149"/>
  <c r="W146"/>
  <c r="AA146"/>
  <c r="AB147"/>
  <c r="V148"/>
  <c r="X148"/>
  <c r="Z148"/>
  <c r="U149"/>
  <c r="W149"/>
  <c r="Y149"/>
  <c r="AA149"/>
  <c r="V172"/>
  <c r="V170"/>
  <c r="V168"/>
  <c r="V166"/>
  <c r="V165"/>
  <c r="V163"/>
  <c r="V162"/>
  <c r="V160"/>
  <c r="V159"/>
  <c r="V157"/>
  <c r="V155"/>
  <c r="V152"/>
  <c r="V150"/>
  <c r="Z171"/>
  <c r="Z169"/>
  <c r="Z167"/>
  <c r="Z164"/>
  <c r="Z161"/>
  <c r="Z158"/>
  <c r="Z156"/>
  <c r="Z154"/>
  <c r="Z153"/>
  <c r="Z151"/>
  <c r="W109"/>
  <c r="W110"/>
  <c r="Y110"/>
  <c r="V112"/>
  <c r="Z112"/>
  <c r="U114"/>
  <c r="Y114"/>
  <c r="AB115"/>
  <c r="V142"/>
  <c r="V140"/>
  <c r="V138"/>
  <c r="V136"/>
  <c r="V134"/>
  <c r="V132"/>
  <c r="V128"/>
  <c r="V126"/>
  <c r="V124"/>
  <c r="V122"/>
  <c r="V120"/>
  <c r="V117"/>
  <c r="Z143"/>
  <c r="Z141"/>
  <c r="Z139"/>
  <c r="Z137"/>
  <c r="Z135"/>
  <c r="Z133"/>
  <c r="Z131"/>
  <c r="Z130"/>
  <c r="Z129"/>
  <c r="Z127"/>
  <c r="Z125"/>
  <c r="Z123"/>
  <c r="Z121"/>
  <c r="Z119"/>
  <c r="Z118"/>
  <c r="Z116"/>
  <c r="U110"/>
  <c r="AA110"/>
  <c r="AB111"/>
  <c r="X112"/>
  <c r="W114"/>
  <c r="AA114"/>
  <c r="Y109"/>
  <c r="U111"/>
  <c r="W111"/>
  <c r="Y111"/>
  <c r="AA111"/>
  <c r="AB112"/>
  <c r="V113"/>
  <c r="X113"/>
  <c r="Z113"/>
  <c r="U115"/>
  <c r="W115"/>
  <c r="Y115"/>
  <c r="AA115"/>
  <c r="Z109"/>
  <c r="V109"/>
  <c r="V110"/>
  <c r="Z110"/>
  <c r="U112"/>
  <c r="Y112"/>
  <c r="V114"/>
  <c r="Z114"/>
  <c r="V143"/>
  <c r="V141"/>
  <c r="V139"/>
  <c r="V137"/>
  <c r="V135"/>
  <c r="V133"/>
  <c r="V131"/>
  <c r="V130"/>
  <c r="V129"/>
  <c r="V127"/>
  <c r="V125"/>
  <c r="V123"/>
  <c r="V121"/>
  <c r="V119"/>
  <c r="V118"/>
  <c r="V116"/>
  <c r="Z142"/>
  <c r="Z140"/>
  <c r="Z138"/>
  <c r="Z136"/>
  <c r="Z134"/>
  <c r="Z132"/>
  <c r="Z128"/>
  <c r="Z126"/>
  <c r="Z124"/>
  <c r="Z122"/>
  <c r="Z120"/>
  <c r="Z117"/>
  <c r="AB109"/>
  <c r="X110"/>
  <c r="W112"/>
  <c r="AA112"/>
  <c r="AB113"/>
  <c r="X114"/>
  <c r="U109"/>
  <c r="X109"/>
  <c r="AA109"/>
  <c r="AB110"/>
  <c r="V111"/>
  <c r="X111"/>
  <c r="Z111"/>
  <c r="U113"/>
  <c r="W113"/>
  <c r="Y113"/>
  <c r="AA113"/>
  <c r="AB114"/>
  <c r="V115"/>
  <c r="X115"/>
  <c r="Z115"/>
  <c r="U79"/>
  <c r="Y79"/>
  <c r="X81"/>
  <c r="V100"/>
  <c r="V95"/>
  <c r="V90"/>
  <c r="V86"/>
  <c r="Z106"/>
  <c r="Z97"/>
  <c r="U80"/>
  <c r="X79"/>
  <c r="W81"/>
  <c r="AA81"/>
  <c r="V103"/>
  <c r="V101"/>
  <c r="V97"/>
  <c r="V94"/>
  <c r="V91"/>
  <c r="V89"/>
  <c r="V87"/>
  <c r="V85"/>
  <c r="V83"/>
  <c r="Z107"/>
  <c r="Z105"/>
  <c r="Z102"/>
  <c r="Z100"/>
  <c r="Z98"/>
  <c r="Z96"/>
  <c r="Z95"/>
  <c r="Z93"/>
  <c r="Z92"/>
  <c r="Z90"/>
  <c r="Z88"/>
  <c r="Z86"/>
  <c r="Z84"/>
  <c r="Z82"/>
  <c r="W79"/>
  <c r="AB80"/>
  <c r="Z81"/>
  <c r="V107"/>
  <c r="V98"/>
  <c r="V88"/>
  <c r="V82"/>
  <c r="Z104"/>
  <c r="Z99"/>
  <c r="Z94"/>
  <c r="Z91"/>
  <c r="Z85"/>
  <c r="Y80"/>
  <c r="AB81"/>
  <c r="V79"/>
  <c r="Z79"/>
  <c r="U81"/>
  <c r="Y81"/>
  <c r="V106"/>
  <c r="V104"/>
  <c r="V99"/>
  <c r="AB79"/>
  <c r="X80"/>
  <c r="AA79"/>
  <c r="V102"/>
  <c r="V84"/>
  <c r="Z103"/>
  <c r="U45"/>
  <c r="AB46"/>
  <c r="X47"/>
  <c r="U46"/>
  <c r="W46"/>
  <c r="Y46"/>
  <c r="AA46"/>
  <c r="AB47"/>
  <c r="V48"/>
  <c r="X48"/>
  <c r="Z48"/>
  <c r="U50"/>
  <c r="W50"/>
  <c r="Y50"/>
  <c r="V45"/>
  <c r="Z45"/>
  <c r="Y47"/>
  <c r="AA47"/>
  <c r="AB48"/>
  <c r="V49"/>
  <c r="Z49"/>
  <c r="V74"/>
  <c r="V71"/>
  <c r="V67"/>
  <c r="V63"/>
  <c r="V58"/>
  <c r="V53"/>
  <c r="Z75"/>
  <c r="Z70"/>
  <c r="Z66"/>
  <c r="Z62"/>
  <c r="Z59"/>
  <c r="Z57"/>
  <c r="Z55"/>
  <c r="Z52"/>
  <c r="X45"/>
  <c r="U47"/>
  <c r="AB45"/>
  <c r="V46"/>
  <c r="X46"/>
  <c r="Z46"/>
  <c r="U48"/>
  <c r="W48"/>
  <c r="Y48"/>
  <c r="AA48"/>
  <c r="AB49"/>
  <c r="V50"/>
  <c r="X50"/>
  <c r="Z50"/>
  <c r="W45"/>
  <c r="AA45"/>
  <c r="V47"/>
  <c r="Z47"/>
  <c r="W49"/>
  <c r="Y49"/>
  <c r="AA49"/>
  <c r="AB50"/>
  <c r="V75"/>
  <c r="V72"/>
  <c r="V68"/>
  <c r="V64"/>
  <c r="V62"/>
  <c r="V60"/>
  <c r="V59"/>
  <c r="V57"/>
  <c r="V55"/>
  <c r="V52"/>
  <c r="V51"/>
  <c r="Z76"/>
  <c r="Z74"/>
  <c r="Z73"/>
  <c r="Z71"/>
  <c r="Z69"/>
  <c r="Z67"/>
  <c r="Z65"/>
  <c r="Z63"/>
  <c r="Z58"/>
  <c r="Z56"/>
  <c r="Z53"/>
  <c r="AB39"/>
  <c r="AB33"/>
  <c r="AB27"/>
  <c r="AB22"/>
  <c r="AB15"/>
  <c r="V38"/>
  <c r="V36"/>
  <c r="V34"/>
  <c r="V31"/>
  <c r="V26"/>
  <c r="V21"/>
  <c r="V16"/>
  <c r="V14"/>
  <c r="Z41"/>
  <c r="Z39"/>
  <c r="Z37"/>
  <c r="Z7"/>
  <c r="Z6"/>
  <c r="Z33"/>
  <c r="Z32"/>
  <c r="Z30"/>
  <c r="Z29"/>
  <c r="Z27"/>
  <c r="Z4"/>
  <c r="Z24"/>
  <c r="Z23"/>
  <c r="Z22"/>
  <c r="Z20"/>
  <c r="Z18"/>
  <c r="Z17"/>
  <c r="Z15"/>
  <c r="Z13"/>
  <c r="AB40"/>
  <c r="AB36"/>
  <c r="AB34"/>
  <c r="AB31"/>
  <c r="AB28"/>
  <c r="AB25"/>
  <c r="AB19"/>
  <c r="AB16"/>
  <c r="AB7"/>
  <c r="AB30"/>
  <c r="AB24"/>
  <c r="AB18"/>
  <c r="AA8"/>
  <c r="V40"/>
  <c r="V35"/>
  <c r="V5"/>
  <c r="V28"/>
  <c r="V25"/>
  <c r="V19"/>
  <c r="AB41"/>
  <c r="AB37"/>
  <c r="AB6"/>
  <c r="AB32"/>
  <c r="AB29"/>
  <c r="AB4"/>
  <c r="AB23"/>
  <c r="AB20"/>
  <c r="AB17"/>
  <c r="AB13"/>
  <c r="Z8"/>
  <c r="V41"/>
  <c r="V39"/>
  <c r="V37"/>
  <c r="V7"/>
  <c r="V6"/>
  <c r="V33"/>
  <c r="V32"/>
  <c r="V30"/>
  <c r="V29"/>
  <c r="V27"/>
  <c r="V4"/>
  <c r="V24"/>
  <c r="V23"/>
  <c r="V22"/>
  <c r="V20"/>
  <c r="V18"/>
  <c r="V17"/>
  <c r="V15"/>
  <c r="V13"/>
  <c r="Z40"/>
  <c r="Z38"/>
  <c r="Z36"/>
  <c r="Z35"/>
  <c r="Z34"/>
  <c r="Z31"/>
  <c r="Z5"/>
  <c r="Z28"/>
  <c r="Z26"/>
  <c r="Z25"/>
  <c r="Z21"/>
  <c r="Z19"/>
  <c r="Z16"/>
  <c r="Z14"/>
  <c r="AB38"/>
  <c r="AB35"/>
  <c r="AB5"/>
  <c r="AB26"/>
  <c r="AB21"/>
  <c r="AB14"/>
  <c r="FV51" i="54"/>
  <c r="FN3" i="58"/>
  <c r="ER4"/>
  <c r="FV59"/>
  <c r="FC59"/>
  <c r="FN6"/>
  <c r="N55"/>
  <c r="ER54"/>
  <c r="ER36"/>
  <c r="DV55"/>
  <c r="DV58"/>
  <c r="DV21"/>
  <c r="DV61"/>
  <c r="DV19"/>
  <c r="DV17"/>
  <c r="DV13"/>
  <c r="DV11"/>
  <c r="DV9"/>
  <c r="DV57"/>
  <c r="EG55"/>
  <c r="EG56"/>
  <c r="EG53"/>
  <c r="EG58"/>
  <c r="EG23"/>
  <c r="EG20"/>
  <c r="EG61"/>
  <c r="EG19"/>
  <c r="EG17"/>
  <c r="EG15"/>
  <c r="EG11"/>
  <c r="EG57"/>
  <c r="FV55"/>
  <c r="FV56"/>
  <c r="FV53"/>
  <c r="FV58"/>
  <c r="FV61"/>
  <c r="FV57"/>
  <c r="DK55"/>
  <c r="DK56"/>
  <c r="DK53"/>
  <c r="DK58"/>
  <c r="DK23"/>
  <c r="DK21"/>
  <c r="DK20"/>
  <c r="DK61"/>
  <c r="DK19"/>
  <c r="DK15"/>
  <c r="DK11"/>
  <c r="DK57"/>
  <c r="DK3"/>
  <c r="FC3"/>
  <c r="FN4"/>
  <c r="CZ5"/>
  <c r="DV5"/>
  <c r="ER5"/>
  <c r="DK6"/>
  <c r="EG6"/>
  <c r="FC6"/>
  <c r="FN7"/>
  <c r="CZ51"/>
  <c r="CZ24"/>
  <c r="CZ22"/>
  <c r="CZ52"/>
  <c r="CZ38"/>
  <c r="CZ18"/>
  <c r="CZ16"/>
  <c r="CZ14"/>
  <c r="CZ37"/>
  <c r="CZ10"/>
  <c r="CZ60"/>
  <c r="ER58"/>
  <c r="ER23"/>
  <c r="ER20"/>
  <c r="ER61"/>
  <c r="ER19"/>
  <c r="ER17"/>
  <c r="ER15"/>
  <c r="ER13"/>
  <c r="ER11"/>
  <c r="ER9"/>
  <c r="ER57"/>
  <c r="N36"/>
  <c r="BK55"/>
  <c r="AO55"/>
  <c r="BK54"/>
  <c r="AO54"/>
  <c r="BK56"/>
  <c r="AO56"/>
  <c r="BK36"/>
  <c r="AO36"/>
  <c r="BK53"/>
  <c r="CZ54"/>
  <c r="CZ36"/>
  <c r="DV36"/>
  <c r="FC2"/>
  <c r="DV4"/>
  <c r="DK59"/>
  <c r="CZ2"/>
  <c r="DK4"/>
  <c r="FC4"/>
  <c r="FN5"/>
  <c r="DV59"/>
  <c r="DK7"/>
  <c r="FC7"/>
  <c r="N56"/>
  <c r="AO53"/>
  <c r="ER55"/>
  <c r="ER56"/>
  <c r="ER53"/>
  <c r="DV54"/>
  <c r="DV51"/>
  <c r="DV24"/>
  <c r="DV52"/>
  <c r="DV38"/>
  <c r="DV18"/>
  <c r="DV14"/>
  <c r="DV37"/>
  <c r="DV12"/>
  <c r="DV10"/>
  <c r="DV8"/>
  <c r="DV60"/>
  <c r="EG54"/>
  <c r="EG36"/>
  <c r="EG51"/>
  <c r="EG24"/>
  <c r="EG22"/>
  <c r="EG52"/>
  <c r="EG38"/>
  <c r="EG18"/>
  <c r="EG16"/>
  <c r="EG14"/>
  <c r="EG37"/>
  <c r="EG10"/>
  <c r="EG60"/>
  <c r="FV54"/>
  <c r="FV36"/>
  <c r="FV51"/>
  <c r="FV52"/>
  <c r="FV38"/>
  <c r="FV37"/>
  <c r="FV60"/>
  <c r="DK54"/>
  <c r="DK36"/>
  <c r="DK51"/>
  <c r="DK24"/>
  <c r="DK22"/>
  <c r="DK52"/>
  <c r="DK38"/>
  <c r="DK18"/>
  <c r="DK16"/>
  <c r="DK14"/>
  <c r="DK37"/>
  <c r="DK10"/>
  <c r="DK60"/>
  <c r="CZ4"/>
  <c r="EG59"/>
  <c r="ER7"/>
  <c r="N53"/>
  <c r="DV2"/>
  <c r="EG4"/>
  <c r="CZ59"/>
  <c r="ER59"/>
  <c r="FN2"/>
  <c r="CZ3"/>
  <c r="DV3"/>
  <c r="ER3"/>
  <c r="DK5"/>
  <c r="EG5"/>
  <c r="FC5"/>
  <c r="FN59"/>
  <c r="DV6"/>
  <c r="CZ58"/>
  <c r="CZ23"/>
  <c r="CZ21"/>
  <c r="CZ20"/>
  <c r="CZ61"/>
  <c r="CZ17"/>
  <c r="CZ13"/>
  <c r="CZ9"/>
  <c r="CZ57"/>
  <c r="ER51"/>
  <c r="ER22"/>
  <c r="ER52"/>
  <c r="ER38"/>
  <c r="ER16"/>
  <c r="ER37"/>
  <c r="ER12"/>
  <c r="ER10"/>
  <c r="ER8"/>
  <c r="ER60"/>
  <c r="N54"/>
  <c r="BV55"/>
  <c r="AZ55"/>
  <c r="BV54"/>
  <c r="AZ54"/>
  <c r="BV56"/>
  <c r="AZ56"/>
  <c r="BV36"/>
  <c r="AZ36"/>
  <c r="BV53"/>
  <c r="AZ53"/>
  <c r="CZ55"/>
  <c r="CZ56"/>
  <c r="CZ53"/>
  <c r="DV56"/>
  <c r="DV53"/>
  <c r="ER3" i="57"/>
  <c r="EG5"/>
  <c r="CZ56"/>
  <c r="DK2"/>
  <c r="FC2"/>
  <c r="FN3"/>
  <c r="DV4"/>
  <c r="DK6"/>
  <c r="EG6"/>
  <c r="FC6"/>
  <c r="FN56"/>
  <c r="CZ7"/>
  <c r="DV7"/>
  <c r="ER7"/>
  <c r="FV59"/>
  <c r="FV25"/>
  <c r="FV23"/>
  <c r="FV50"/>
  <c r="FV20"/>
  <c r="FV54"/>
  <c r="FV39"/>
  <c r="FV18"/>
  <c r="FV40"/>
  <c r="FV15"/>
  <c r="FV13"/>
  <c r="FV11"/>
  <c r="FV58"/>
  <c r="FV9"/>
  <c r="ER27"/>
  <c r="ER26"/>
  <c r="ER24"/>
  <c r="ER22"/>
  <c r="ER21"/>
  <c r="ER43"/>
  <c r="ER19"/>
  <c r="ER49"/>
  <c r="ER17"/>
  <c r="ER16"/>
  <c r="ER14"/>
  <c r="ER12"/>
  <c r="ER53"/>
  <c r="ER10"/>
  <c r="ER8"/>
  <c r="FN2"/>
  <c r="DV3"/>
  <c r="DK5"/>
  <c r="DV56"/>
  <c r="FV2"/>
  <c r="EG2"/>
  <c r="CZ4"/>
  <c r="ER4"/>
  <c r="FV6"/>
  <c r="FV3"/>
  <c r="DK3"/>
  <c r="EG3"/>
  <c r="FC3"/>
  <c r="FN4"/>
  <c r="CZ5"/>
  <c r="DV5"/>
  <c r="ER5"/>
  <c r="FV56"/>
  <c r="DK56"/>
  <c r="EG56"/>
  <c r="FC56"/>
  <c r="FN7"/>
  <c r="CZ3"/>
  <c r="FV5"/>
  <c r="FC5"/>
  <c r="FN6"/>
  <c r="ER56"/>
  <c r="CZ2"/>
  <c r="DV2"/>
  <c r="ER2"/>
  <c r="FV4"/>
  <c r="DK4"/>
  <c r="EG4"/>
  <c r="FC4"/>
  <c r="FN5"/>
  <c r="CZ6"/>
  <c r="DV6"/>
  <c r="ER6"/>
  <c r="FV7"/>
  <c r="DK7"/>
  <c r="EG7"/>
  <c r="FC7"/>
  <c r="FV27"/>
  <c r="FV26"/>
  <c r="FV24"/>
  <c r="FV22"/>
  <c r="FV21"/>
  <c r="FV43"/>
  <c r="FV19"/>
  <c r="FV49"/>
  <c r="FV17"/>
  <c r="FV16"/>
  <c r="FV14"/>
  <c r="FV12"/>
  <c r="FV53"/>
  <c r="FV10"/>
  <c r="FV8"/>
  <c r="ER59"/>
  <c r="ER25"/>
  <c r="ER23"/>
  <c r="ER50"/>
  <c r="ER20"/>
  <c r="ER54"/>
  <c r="ER39"/>
  <c r="ER18"/>
  <c r="ER40"/>
  <c r="ER15"/>
  <c r="ER13"/>
  <c r="ER11"/>
  <c r="ER58"/>
  <c r="ER9"/>
  <c r="DV2" i="56"/>
  <c r="DV4"/>
  <c r="FC6"/>
  <c r="FN7"/>
  <c r="ER8"/>
  <c r="FV44"/>
  <c r="FV27"/>
  <c r="FV40"/>
  <c r="FV15"/>
  <c r="FV10"/>
  <c r="ER32"/>
  <c r="ER26"/>
  <c r="ER22"/>
  <c r="ER16"/>
  <c r="ER14"/>
  <c r="ER9"/>
  <c r="EG2"/>
  <c r="FV4"/>
  <c r="EG4"/>
  <c r="CZ6"/>
  <c r="ER6"/>
  <c r="FV8"/>
  <c r="CZ2"/>
  <c r="FN2"/>
  <c r="CZ3"/>
  <c r="DV3"/>
  <c r="ER3"/>
  <c r="FV5"/>
  <c r="DK5"/>
  <c r="EG5"/>
  <c r="FC5"/>
  <c r="FN6"/>
  <c r="CZ7"/>
  <c r="DV7"/>
  <c r="ER7"/>
  <c r="FC2"/>
  <c r="CZ4"/>
  <c r="FV6"/>
  <c r="EG6"/>
  <c r="CZ8"/>
  <c r="FV34"/>
  <c r="FV29"/>
  <c r="FV41"/>
  <c r="FV19"/>
  <c r="FV13"/>
  <c r="ER55"/>
  <c r="ER30"/>
  <c r="ER23"/>
  <c r="ER18"/>
  <c r="ER42"/>
  <c r="ER11"/>
  <c r="DK2"/>
  <c r="FV3"/>
  <c r="DK3"/>
  <c r="EG3"/>
  <c r="FC3"/>
  <c r="FN4"/>
  <c r="CZ5"/>
  <c r="DV5"/>
  <c r="ER5"/>
  <c r="FV7"/>
  <c r="DK7"/>
  <c r="EG7"/>
  <c r="FC7"/>
  <c r="FN8"/>
  <c r="ER2"/>
  <c r="FV2"/>
  <c r="FN3"/>
  <c r="ER4"/>
  <c r="DK6"/>
  <c r="DV8"/>
  <c r="FV31"/>
  <c r="FV25"/>
  <c r="FV21"/>
  <c r="FV17"/>
  <c r="FV43"/>
  <c r="ER33"/>
  <c r="ER28"/>
  <c r="ER24"/>
  <c r="ER20"/>
  <c r="ER39"/>
  <c r="ER12"/>
  <c r="DK4"/>
  <c r="FC4"/>
  <c r="FN5"/>
  <c r="DV6"/>
  <c r="DK8"/>
  <c r="EG8"/>
  <c r="FC8"/>
  <c r="FV55"/>
  <c r="FV33"/>
  <c r="FV32"/>
  <c r="FV30"/>
  <c r="FV28"/>
  <c r="FV26"/>
  <c r="FV24"/>
  <c r="FV23"/>
  <c r="FV22"/>
  <c r="FV20"/>
  <c r="FV18"/>
  <c r="FV16"/>
  <c r="FV42"/>
  <c r="FV39"/>
  <c r="FV14"/>
  <c r="FV12"/>
  <c r="FV11"/>
  <c r="FV9"/>
  <c r="ER34"/>
  <c r="ER44"/>
  <c r="ER31"/>
  <c r="ER29"/>
  <c r="ER27"/>
  <c r="ER25"/>
  <c r="ER41"/>
  <c r="ER40"/>
  <c r="ER21"/>
  <c r="ER19"/>
  <c r="ER17"/>
  <c r="ER15"/>
  <c r="ER43"/>
  <c r="ER13"/>
  <c r="ER10"/>
  <c r="EG3" i="55"/>
  <c r="FN4"/>
  <c r="ER53"/>
  <c r="CZ2"/>
  <c r="DV2"/>
  <c r="ER2"/>
  <c r="DK4"/>
  <c r="EG4"/>
  <c r="FC4"/>
  <c r="FN53"/>
  <c r="CZ37"/>
  <c r="DV37"/>
  <c r="ER37"/>
  <c r="FN2"/>
  <c r="DV3"/>
  <c r="FV53"/>
  <c r="EG53"/>
  <c r="FN37"/>
  <c r="FV30"/>
  <c r="FV38"/>
  <c r="FV25"/>
  <c r="FV23"/>
  <c r="FV21"/>
  <c r="FV18"/>
  <c r="FV13"/>
  <c r="FV9"/>
  <c r="FV7"/>
  <c r="FV5"/>
  <c r="ER29"/>
  <c r="ER27"/>
  <c r="ER26"/>
  <c r="ER22"/>
  <c r="ER20"/>
  <c r="ER17"/>
  <c r="ER54"/>
  <c r="ER14"/>
  <c r="ER55"/>
  <c r="ER8"/>
  <c r="ER52"/>
  <c r="DK53"/>
  <c r="FC53"/>
  <c r="DK2"/>
  <c r="EG2"/>
  <c r="FC2"/>
  <c r="FN3"/>
  <c r="DV4"/>
  <c r="ER4"/>
  <c r="DK37"/>
  <c r="EG37"/>
  <c r="FC37"/>
  <c r="CZ53"/>
  <c r="DV53"/>
  <c r="FV29"/>
  <c r="FV27"/>
  <c r="FV26"/>
  <c r="FV22"/>
  <c r="FV20"/>
  <c r="FV17"/>
  <c r="FV54"/>
  <c r="FV14"/>
  <c r="FV55"/>
  <c r="FV8"/>
  <c r="FV52"/>
  <c r="ER30"/>
  <c r="ER28"/>
  <c r="ER38"/>
  <c r="ER25"/>
  <c r="ER23"/>
  <c r="ER21"/>
  <c r="ER19"/>
  <c r="ER18"/>
  <c r="ER16"/>
  <c r="ER15"/>
  <c r="ER13"/>
  <c r="ER11"/>
  <c r="ER9"/>
  <c r="ER7"/>
  <c r="ER5"/>
  <c r="FV27" i="53"/>
  <c r="FV25"/>
  <c r="FV20"/>
  <c r="FV15"/>
  <c r="ER40"/>
  <c r="ER38"/>
  <c r="ER36"/>
  <c r="ER32"/>
  <c r="ER31"/>
  <c r="ER29"/>
  <c r="ER28"/>
  <c r="ER26"/>
  <c r="ER23"/>
  <c r="ER22"/>
  <c r="ER21"/>
  <c r="ER19"/>
  <c r="ER17"/>
  <c r="ER16"/>
  <c r="ER14"/>
  <c r="ER12"/>
  <c r="FN37"/>
  <c r="FN34"/>
  <c r="FN55"/>
  <c r="FN4"/>
  <c r="FN25"/>
  <c r="FN20"/>
  <c r="FN13"/>
  <c r="FC7"/>
  <c r="FN38"/>
  <c r="FN6"/>
  <c r="FN32"/>
  <c r="FN29"/>
  <c r="FN26"/>
  <c r="FN23"/>
  <c r="FN21"/>
  <c r="FN17"/>
  <c r="FN14"/>
  <c r="FV24"/>
  <c r="FV18"/>
  <c r="ER6"/>
  <c r="ER39"/>
  <c r="ER37"/>
  <c r="ER35"/>
  <c r="ER34"/>
  <c r="ER33"/>
  <c r="ER55"/>
  <c r="ER30"/>
  <c r="ER4"/>
  <c r="ER27"/>
  <c r="ER25"/>
  <c r="ER24"/>
  <c r="ER54"/>
  <c r="ER20"/>
  <c r="ER18"/>
  <c r="ER15"/>
  <c r="ER13"/>
  <c r="FN39"/>
  <c r="FN35"/>
  <c r="FN33"/>
  <c r="FN30"/>
  <c r="FN27"/>
  <c r="FN24"/>
  <c r="FN54"/>
  <c r="FN18"/>
  <c r="FN15"/>
  <c r="FV54"/>
  <c r="FV13"/>
  <c r="ER5"/>
  <c r="ER7"/>
  <c r="FN40"/>
  <c r="FN36"/>
  <c r="FN5"/>
  <c r="FN31"/>
  <c r="FN28"/>
  <c r="FN3"/>
  <c r="FN22"/>
  <c r="FN19"/>
  <c r="FN16"/>
  <c r="FN12"/>
  <c r="CZ3" i="54"/>
  <c r="FC5"/>
  <c r="CZ7"/>
  <c r="ER28"/>
  <c r="ER24"/>
  <c r="ER20"/>
  <c r="ER50"/>
  <c r="ER51"/>
  <c r="ER10"/>
  <c r="FC3"/>
  <c r="FN4"/>
  <c r="CZ2"/>
  <c r="DV2"/>
  <c r="ER2"/>
  <c r="EG4"/>
  <c r="FC4"/>
  <c r="FN5"/>
  <c r="CZ6"/>
  <c r="ER6"/>
  <c r="DK52"/>
  <c r="EG52"/>
  <c r="FC52"/>
  <c r="DV3"/>
  <c r="EG5"/>
  <c r="FN6"/>
  <c r="ER7"/>
  <c r="ER30"/>
  <c r="ER53"/>
  <c r="ER14"/>
  <c r="ER37"/>
  <c r="DK2"/>
  <c r="FC2"/>
  <c r="FN3"/>
  <c r="CZ4"/>
  <c r="DV4"/>
  <c r="ER4"/>
  <c r="DK6"/>
  <c r="EG6"/>
  <c r="FC6"/>
  <c r="FN7"/>
  <c r="CZ52"/>
  <c r="DV52"/>
  <c r="ER52"/>
  <c r="FN2"/>
  <c r="ER3"/>
  <c r="DK5"/>
  <c r="DV7"/>
  <c r="ER18"/>
  <c r="ER40"/>
  <c r="ER13"/>
  <c r="ER41"/>
  <c r="DK3"/>
  <c r="EG3"/>
  <c r="CZ5"/>
  <c r="ER5"/>
  <c r="DK7"/>
  <c r="EG7"/>
  <c r="FN52"/>
  <c r="FV53"/>
  <c r="FV18"/>
  <c r="FV50"/>
  <c r="FV40"/>
  <c r="FV14"/>
  <c r="FV13"/>
  <c r="FV37"/>
  <c r="FV10"/>
  <c r="FV41"/>
  <c r="ER43"/>
  <c r="ER55"/>
  <c r="ER27"/>
  <c r="ER25"/>
  <c r="ER23"/>
  <c r="ER21"/>
  <c r="ER39"/>
  <c r="ER36"/>
  <c r="ER17"/>
  <c r="ER38"/>
  <c r="ER42"/>
  <c r="ER56"/>
  <c r="ER54"/>
  <c r="ER12"/>
  <c r="ER11"/>
  <c r="ER9"/>
  <c r="ER8"/>
  <c r="FV3"/>
  <c r="FV52"/>
  <c r="FV5"/>
  <c r="FV43"/>
  <c r="FV55"/>
  <c r="FV25"/>
  <c r="FV39"/>
  <c r="FV19"/>
  <c r="FV36"/>
  <c r="FV17"/>
  <c r="FV38"/>
  <c r="FV15"/>
  <c r="FV42"/>
  <c r="FV56"/>
  <c r="FV54"/>
  <c r="FV12"/>
  <c r="FV9"/>
  <c r="FV39" i="53"/>
  <c r="FV37"/>
  <c r="FV35"/>
  <c r="FV34"/>
  <c r="FV33"/>
  <c r="FV55"/>
  <c r="FV30"/>
  <c r="FV40"/>
  <c r="FV36"/>
  <c r="FV31"/>
  <c r="FV28"/>
  <c r="FV23"/>
  <c r="FV21"/>
  <c r="FV17"/>
  <c r="FV12"/>
  <c r="FV38"/>
  <c r="FV32"/>
  <c r="FV29"/>
  <c r="FV26"/>
  <c r="FV22"/>
  <c r="FV19"/>
  <c r="FV16"/>
  <c r="FV14"/>
  <c r="FV6"/>
  <c r="FV5"/>
  <c r="FV4"/>
  <c r="ER3"/>
  <c r="FV3"/>
  <c r="FV3" i="55"/>
  <c r="FV2"/>
  <c r="FV37"/>
  <c r="CZ39" i="53"/>
  <c r="FR39"/>
  <c r="CZ34"/>
  <c r="FR34"/>
  <c r="CZ30"/>
  <c r="FR30"/>
  <c r="CZ24"/>
  <c r="FR24"/>
  <c r="CZ18"/>
  <c r="FR18"/>
  <c r="CZ13"/>
  <c r="FR13"/>
  <c r="CZ40"/>
  <c r="FR40"/>
  <c r="CZ36"/>
  <c r="FR36"/>
  <c r="CZ5"/>
  <c r="FR5"/>
  <c r="CZ31"/>
  <c r="FR31"/>
  <c r="CZ28"/>
  <c r="FR28"/>
  <c r="CZ3"/>
  <c r="FR3"/>
  <c r="CZ22"/>
  <c r="FR22"/>
  <c r="CZ19"/>
  <c r="FR19"/>
  <c r="CZ16"/>
  <c r="FR16"/>
  <c r="CZ12"/>
  <c r="FR12"/>
  <c r="CZ35"/>
  <c r="FR35"/>
  <c r="CZ55"/>
  <c r="FR55"/>
  <c r="CZ27"/>
  <c r="FR27"/>
  <c r="CZ54"/>
  <c r="FR54"/>
  <c r="CZ37"/>
  <c r="FR37"/>
  <c r="CZ33"/>
  <c r="FR33"/>
  <c r="CZ4"/>
  <c r="FR4"/>
  <c r="CZ25"/>
  <c r="FR25"/>
  <c r="CZ20"/>
  <c r="FR20"/>
  <c r="CZ15"/>
  <c r="FR15"/>
  <c r="CZ38"/>
  <c r="FR38"/>
  <c r="CZ6"/>
  <c r="FR6"/>
  <c r="CZ32"/>
  <c r="FR32"/>
  <c r="CZ29"/>
  <c r="FR29"/>
  <c r="CZ26"/>
  <c r="FR26"/>
  <c r="CZ23"/>
  <c r="FR23"/>
  <c r="CZ21"/>
  <c r="FR21"/>
  <c r="CZ17"/>
  <c r="FR17"/>
  <c r="CZ14"/>
  <c r="FR14"/>
  <c r="CZ55" i="54"/>
  <c r="FR55"/>
  <c r="CZ17"/>
  <c r="FR17"/>
  <c r="CZ56"/>
  <c r="FR56"/>
  <c r="FR11"/>
  <c r="CZ27"/>
  <c r="FR27"/>
  <c r="CZ39"/>
  <c r="FR39"/>
  <c r="CZ19"/>
  <c r="CZ38"/>
  <c r="FR38"/>
  <c r="CZ42"/>
  <c r="FR42"/>
  <c r="CZ54"/>
  <c r="FR54"/>
  <c r="CZ12"/>
  <c r="FR12"/>
  <c r="CZ8"/>
  <c r="FR8"/>
  <c r="CZ29"/>
  <c r="FR29"/>
  <c r="CZ26"/>
  <c r="FR26"/>
  <c r="CZ22"/>
  <c r="FR22"/>
  <c r="CZ53"/>
  <c r="FR53"/>
  <c r="CZ18"/>
  <c r="FR18"/>
  <c r="CZ50"/>
  <c r="FR50"/>
  <c r="CZ40"/>
  <c r="FR40"/>
  <c r="CZ14"/>
  <c r="FR14"/>
  <c r="CZ51"/>
  <c r="FR51"/>
  <c r="CZ37"/>
  <c r="FR37"/>
  <c r="CZ10"/>
  <c r="FR10"/>
  <c r="CZ41"/>
  <c r="FR41"/>
  <c r="CZ43"/>
  <c r="FR43"/>
  <c r="CZ23"/>
  <c r="CZ36"/>
  <c r="FR36"/>
  <c r="CZ15"/>
  <c r="CZ9"/>
  <c r="FR9"/>
  <c r="FR52"/>
  <c r="CZ29" i="55"/>
  <c r="FR29"/>
  <c r="CZ24"/>
  <c r="CZ17"/>
  <c r="FR17"/>
  <c r="CZ12"/>
  <c r="CZ8"/>
  <c r="FR8"/>
  <c r="FR4"/>
  <c r="CZ26"/>
  <c r="FR26"/>
  <c r="CZ20"/>
  <c r="FR20"/>
  <c r="CZ54"/>
  <c r="FR54"/>
  <c r="CZ55"/>
  <c r="FR55"/>
  <c r="CZ6"/>
  <c r="CZ30"/>
  <c r="FR30"/>
  <c r="CZ25"/>
  <c r="FR25"/>
  <c r="CZ21"/>
  <c r="FR21"/>
  <c r="CZ18"/>
  <c r="FR18"/>
  <c r="FR16"/>
  <c r="CZ13"/>
  <c r="FR13"/>
  <c r="FR11"/>
  <c r="CZ9"/>
  <c r="FR9"/>
  <c r="CZ7"/>
  <c r="FR7"/>
  <c r="CZ5"/>
  <c r="FR5"/>
  <c r="CZ27"/>
  <c r="FR27"/>
  <c r="CZ22"/>
  <c r="FR22"/>
  <c r="CZ14"/>
  <c r="FR14"/>
  <c r="CZ10"/>
  <c r="CZ52"/>
  <c r="FR52"/>
  <c r="CZ38"/>
  <c r="FR38"/>
  <c r="CZ23"/>
  <c r="FR23"/>
  <c r="FR19"/>
  <c r="FR53"/>
  <c r="FR2"/>
  <c r="FR37"/>
  <c r="FR6" i="56"/>
  <c r="FR2"/>
  <c r="CZ34"/>
  <c r="FR34"/>
  <c r="CZ44"/>
  <c r="FR44"/>
  <c r="CZ31"/>
  <c r="FR31"/>
  <c r="CZ29"/>
  <c r="FR29"/>
  <c r="CZ27"/>
  <c r="FR27"/>
  <c r="CZ25"/>
  <c r="FR25"/>
  <c r="CZ41"/>
  <c r="FR41"/>
  <c r="CZ40"/>
  <c r="FR40"/>
  <c r="CZ21"/>
  <c r="FR21"/>
  <c r="CZ19"/>
  <c r="FR19"/>
  <c r="CZ17"/>
  <c r="FR17"/>
  <c r="CZ15"/>
  <c r="FR15"/>
  <c r="CZ43"/>
  <c r="FR43"/>
  <c r="CZ13"/>
  <c r="FR13"/>
  <c r="CZ10"/>
  <c r="FR10"/>
  <c r="FR3"/>
  <c r="FR7"/>
  <c r="CZ55"/>
  <c r="FR55"/>
  <c r="CZ33"/>
  <c r="FR33"/>
  <c r="CZ32"/>
  <c r="FR32"/>
  <c r="CZ30"/>
  <c r="FR30"/>
  <c r="CZ28"/>
  <c r="FR28"/>
  <c r="CZ26"/>
  <c r="FR26"/>
  <c r="CZ24"/>
  <c r="FR24"/>
  <c r="CZ23"/>
  <c r="FR23"/>
  <c r="CZ22"/>
  <c r="FR22"/>
  <c r="CZ20"/>
  <c r="FR20"/>
  <c r="CZ18"/>
  <c r="FR18"/>
  <c r="CZ16"/>
  <c r="FR16"/>
  <c r="CZ42"/>
  <c r="FR42"/>
  <c r="CZ39"/>
  <c r="FR39"/>
  <c r="CZ14"/>
  <c r="FR14"/>
  <c r="CZ12"/>
  <c r="FR12"/>
  <c r="CZ11"/>
  <c r="FR11"/>
  <c r="CZ9"/>
  <c r="FR9"/>
  <c r="FR4"/>
  <c r="FR8"/>
  <c r="FR5"/>
  <c r="FR3" i="57"/>
  <c r="FT3" s="1"/>
  <c r="CZ23"/>
  <c r="FR23"/>
  <c r="FR4"/>
  <c r="FT4" s="1"/>
  <c r="FR6"/>
  <c r="CZ26"/>
  <c r="FR26"/>
  <c r="CZ24"/>
  <c r="FR24"/>
  <c r="CZ22"/>
  <c r="FR22"/>
  <c r="CZ21"/>
  <c r="FR21"/>
  <c r="CZ43"/>
  <c r="FR43"/>
  <c r="CZ19"/>
  <c r="FR19"/>
  <c r="CZ49"/>
  <c r="FR49"/>
  <c r="CZ17"/>
  <c r="FR17"/>
  <c r="CZ16"/>
  <c r="FR16"/>
  <c r="CZ14"/>
  <c r="FR14"/>
  <c r="CZ12"/>
  <c r="FR12"/>
  <c r="CZ53"/>
  <c r="FR53"/>
  <c r="CZ10"/>
  <c r="FR10"/>
  <c r="CZ8"/>
  <c r="FR8"/>
  <c r="CZ27"/>
  <c r="FR27"/>
  <c r="FR5"/>
  <c r="FT5" s="1"/>
  <c r="FR56"/>
  <c r="FR2"/>
  <c r="FT2" s="1"/>
  <c r="FR7"/>
  <c r="CZ59"/>
  <c r="FR59"/>
  <c r="CZ25"/>
  <c r="FR25"/>
  <c r="CZ50"/>
  <c r="FR50"/>
  <c r="CZ20"/>
  <c r="FR20"/>
  <c r="CZ54"/>
  <c r="FR54"/>
  <c r="CZ39"/>
  <c r="FR39"/>
  <c r="CZ18"/>
  <c r="FR18"/>
  <c r="CZ40"/>
  <c r="FR40"/>
  <c r="CZ15"/>
  <c r="FR15"/>
  <c r="CZ13"/>
  <c r="FR13"/>
  <c r="CZ11"/>
  <c r="FR11"/>
  <c r="CZ58"/>
  <c r="FR58"/>
  <c r="CZ9"/>
  <c r="FR9"/>
  <c r="FR59" i="58"/>
  <c r="CO53"/>
  <c r="FR53"/>
  <c r="FT53" s="1"/>
  <c r="FR19"/>
  <c r="CO13"/>
  <c r="CO9"/>
  <c r="FR9"/>
  <c r="CO54"/>
  <c r="FR54"/>
  <c r="CO36"/>
  <c r="FR36"/>
  <c r="CO51"/>
  <c r="FR51"/>
  <c r="CO24"/>
  <c r="FR24"/>
  <c r="CO52"/>
  <c r="FR52"/>
  <c r="CO38"/>
  <c r="FR38"/>
  <c r="CO18"/>
  <c r="FR18"/>
  <c r="CO14"/>
  <c r="FR14"/>
  <c r="CO37"/>
  <c r="FR37"/>
  <c r="FR12"/>
  <c r="CO10"/>
  <c r="FR8"/>
  <c r="CO60"/>
  <c r="FR60"/>
  <c r="CO55"/>
  <c r="FR55"/>
  <c r="CO58"/>
  <c r="FR58"/>
  <c r="CO20"/>
  <c r="FR20"/>
  <c r="FR11"/>
  <c r="CO57"/>
  <c r="FR57"/>
  <c r="FR7"/>
  <c r="CO56"/>
  <c r="FR56"/>
  <c r="FT56" s="1"/>
  <c r="CO23"/>
  <c r="CO61"/>
  <c r="FR61"/>
  <c r="CO15"/>
  <c r="BZ55"/>
  <c r="CD55"/>
  <c r="CE55" s="1"/>
  <c r="AD55"/>
  <c r="BZ53"/>
  <c r="CD53"/>
  <c r="CE53" s="1"/>
  <c r="AD53"/>
  <c r="BZ36"/>
  <c r="CD36"/>
  <c r="CE36" s="1"/>
  <c r="AD36"/>
  <c r="BZ54"/>
  <c r="CD54"/>
  <c r="CE54" s="1"/>
  <c r="AD54"/>
  <c r="BZ56"/>
  <c r="CD56"/>
  <c r="CE56" s="1"/>
  <c r="AD56"/>
  <c r="CO6"/>
  <c r="CO2"/>
  <c r="CO59"/>
  <c r="CO3" i="57"/>
  <c r="CO56"/>
  <c r="CO5"/>
  <c r="CO2"/>
  <c r="CO4"/>
  <c r="CO6"/>
  <c r="CO7"/>
  <c r="CO7" i="56"/>
  <c r="CO3"/>
  <c r="CO5"/>
  <c r="CO2"/>
  <c r="CO4"/>
  <c r="CO6"/>
  <c r="CO8"/>
  <c r="CO53" i="55"/>
  <c r="FR50"/>
  <c r="FS50" s="1"/>
  <c r="CO50"/>
  <c r="CO4"/>
  <c r="FR48"/>
  <c r="FS48" s="1"/>
  <c r="CO2"/>
  <c r="CO3"/>
  <c r="CO48"/>
  <c r="CO37"/>
  <c r="CO7" i="54"/>
  <c r="CO5"/>
  <c r="CO2"/>
  <c r="CO4"/>
  <c r="CO52"/>
  <c r="EC7" i="53"/>
  <c r="EB7"/>
  <c r="CV7"/>
  <c r="CK7"/>
  <c r="CJ7"/>
  <c r="FL11"/>
  <c r="FM11" s="1"/>
  <c r="FL10"/>
  <c r="FM10" s="1"/>
  <c r="FL9"/>
  <c r="FM9" s="1"/>
  <c r="FL8"/>
  <c r="FM8" s="1"/>
  <c r="FL2"/>
  <c r="FM2" s="1"/>
  <c r="FL53"/>
  <c r="FM53" s="1"/>
  <c r="EM11"/>
  <c r="EN11"/>
  <c r="EN10"/>
  <c r="EM10"/>
  <c r="EN9"/>
  <c r="EM9"/>
  <c r="EN8"/>
  <c r="EM8"/>
  <c r="EN2"/>
  <c r="EM2"/>
  <c r="EN53"/>
  <c r="EP53" s="1"/>
  <c r="EQ53" s="1"/>
  <c r="EM53"/>
  <c r="CJ11"/>
  <c r="CK11"/>
  <c r="CU11"/>
  <c r="CV11"/>
  <c r="DF11"/>
  <c r="DG11"/>
  <c r="DQ11"/>
  <c r="DR11"/>
  <c r="EY11"/>
  <c r="EX11"/>
  <c r="EC11"/>
  <c r="EB11"/>
  <c r="EY10"/>
  <c r="EX10"/>
  <c r="EC10"/>
  <c r="EB10"/>
  <c r="EY9"/>
  <c r="EX9"/>
  <c r="EC9"/>
  <c r="EB9"/>
  <c r="EY8"/>
  <c r="EX8"/>
  <c r="EC8"/>
  <c r="EB8"/>
  <c r="EY2"/>
  <c r="EX2"/>
  <c r="EC2"/>
  <c r="EB2"/>
  <c r="EY53"/>
  <c r="FA53" s="1"/>
  <c r="FB53" s="1"/>
  <c r="EX53"/>
  <c r="EE53"/>
  <c r="EF53" s="1"/>
  <c r="EB53"/>
  <c r="DR10"/>
  <c r="DQ10"/>
  <c r="DG10"/>
  <c r="DF10"/>
  <c r="CV10"/>
  <c r="CU10"/>
  <c r="CK10"/>
  <c r="CJ10"/>
  <c r="DR9"/>
  <c r="DQ9"/>
  <c r="DG9"/>
  <c r="DF9"/>
  <c r="CV9"/>
  <c r="CU9"/>
  <c r="CK9"/>
  <c r="CJ9"/>
  <c r="DR8"/>
  <c r="DQ8"/>
  <c r="DG8"/>
  <c r="DF8"/>
  <c r="CV8"/>
  <c r="CU8"/>
  <c r="CK8"/>
  <c r="CJ8"/>
  <c r="DR2"/>
  <c r="DQ2"/>
  <c r="DG2"/>
  <c r="DF2"/>
  <c r="CV2"/>
  <c r="CU2"/>
  <c r="CK2"/>
  <c r="CJ2"/>
  <c r="DR53"/>
  <c r="DT53" s="1"/>
  <c r="DU53" s="1"/>
  <c r="DQ53"/>
  <c r="DG53"/>
  <c r="DI53" s="1"/>
  <c r="DJ53" s="1"/>
  <c r="DF53"/>
  <c r="CV53"/>
  <c r="CX53" s="1"/>
  <c r="CU53"/>
  <c r="CK53"/>
  <c r="CM53" s="1"/>
  <c r="CN53" s="1"/>
  <c r="CJ53"/>
  <c r="DR7"/>
  <c r="DQ7"/>
  <c r="DG7"/>
  <c r="DF7"/>
  <c r="CU7"/>
  <c r="BY55" i="56"/>
  <c r="CC55"/>
  <c r="BQ55"/>
  <c r="BR55"/>
  <c r="BT55" s="1"/>
  <c r="BU55" s="1"/>
  <c r="BF55"/>
  <c r="BG55"/>
  <c r="BI55" s="1"/>
  <c r="BJ55" s="1"/>
  <c r="AU55"/>
  <c r="AV55"/>
  <c r="AX55" s="1"/>
  <c r="AY55" s="1"/>
  <c r="AJ55"/>
  <c r="AK55"/>
  <c r="AM55" s="1"/>
  <c r="AN55" s="1"/>
  <c r="Y55"/>
  <c r="Z55"/>
  <c r="AB55" s="1"/>
  <c r="AC55" s="1"/>
  <c r="R8"/>
  <c r="S8" s="1"/>
  <c r="R9"/>
  <c r="S9" s="1"/>
  <c r="R10"/>
  <c r="S10" s="1"/>
  <c r="R11"/>
  <c r="S11" s="1"/>
  <c r="R54"/>
  <c r="S54" s="1"/>
  <c r="T54" s="1"/>
  <c r="R12"/>
  <c r="S12" s="1"/>
  <c r="R13"/>
  <c r="S13" s="1"/>
  <c r="R14"/>
  <c r="S14" s="1"/>
  <c r="R43"/>
  <c r="S43" s="1"/>
  <c r="T43" s="1"/>
  <c r="R39"/>
  <c r="S39" s="1"/>
  <c r="T39" s="1"/>
  <c r="R51"/>
  <c r="S51" s="1"/>
  <c r="T51" s="1"/>
  <c r="R42"/>
  <c r="S42" s="1"/>
  <c r="T42" s="1"/>
  <c r="R15"/>
  <c r="S15" s="1"/>
  <c r="R16"/>
  <c r="S16" s="1"/>
  <c r="R17"/>
  <c r="S17" s="1"/>
  <c r="R18"/>
  <c r="S18" s="1"/>
  <c r="R19"/>
  <c r="S19" s="1"/>
  <c r="R20"/>
  <c r="S20" s="1"/>
  <c r="R21"/>
  <c r="S21" s="1"/>
  <c r="R22"/>
  <c r="S22" s="1"/>
  <c r="R40"/>
  <c r="S40" s="1"/>
  <c r="T40" s="1"/>
  <c r="R23"/>
  <c r="S23" s="1"/>
  <c r="R52"/>
  <c r="S52" s="1"/>
  <c r="T52" s="1"/>
  <c r="R24"/>
  <c r="S24" s="1"/>
  <c r="R41"/>
  <c r="S41" s="1"/>
  <c r="T41" s="1"/>
  <c r="R53"/>
  <c r="S53" s="1"/>
  <c r="T53" s="1"/>
  <c r="R25"/>
  <c r="S25" s="1"/>
  <c r="R26"/>
  <c r="S26" s="1"/>
  <c r="R27"/>
  <c r="S27" s="1"/>
  <c r="R28"/>
  <c r="S28" s="1"/>
  <c r="R29"/>
  <c r="S29" s="1"/>
  <c r="R30"/>
  <c r="S30" s="1"/>
  <c r="R31"/>
  <c r="S31" s="1"/>
  <c r="R32"/>
  <c r="S32" s="1"/>
  <c r="R44"/>
  <c r="S44" s="1"/>
  <c r="R33"/>
  <c r="S33" s="1"/>
  <c r="R34"/>
  <c r="S34" s="1"/>
  <c r="R55"/>
  <c r="S55" s="1"/>
  <c r="L55"/>
  <c r="M55" s="1"/>
  <c r="AJ58" i="58"/>
  <c r="AK58"/>
  <c r="AM58" s="1"/>
  <c r="AN58" s="1"/>
  <c r="AU58"/>
  <c r="AV58"/>
  <c r="AX58" s="1"/>
  <c r="AY58" s="1"/>
  <c r="BF58"/>
  <c r="BG58"/>
  <c r="BI58" s="1"/>
  <c r="BJ58" s="1"/>
  <c r="BQ58"/>
  <c r="BR58"/>
  <c r="BT58" s="1"/>
  <c r="BU58" s="1"/>
  <c r="BY58"/>
  <c r="AJ51"/>
  <c r="AK51"/>
  <c r="AM51" s="1"/>
  <c r="AN51" s="1"/>
  <c r="AU51"/>
  <c r="AV51"/>
  <c r="AX51" s="1"/>
  <c r="AY51" s="1"/>
  <c r="BF51"/>
  <c r="BG51"/>
  <c r="BI51" s="1"/>
  <c r="BJ51" s="1"/>
  <c r="BQ51"/>
  <c r="BR51"/>
  <c r="BT51" s="1"/>
  <c r="BU51" s="1"/>
  <c r="BY51"/>
  <c r="FW51" s="1"/>
  <c r="CC51"/>
  <c r="FX51" s="1"/>
  <c r="Y58"/>
  <c r="Z58"/>
  <c r="AB58" s="1"/>
  <c r="AC58" s="1"/>
  <c r="Y51"/>
  <c r="Z51"/>
  <c r="AB51" s="1"/>
  <c r="AC51" s="1"/>
  <c r="L58"/>
  <c r="M58" s="1"/>
  <c r="L51"/>
  <c r="M51" s="1"/>
  <c r="BY37" i="55"/>
  <c r="FW37" s="1"/>
  <c r="CC37"/>
  <c r="FX37" s="1"/>
  <c r="AU7" i="58"/>
  <c r="AV7"/>
  <c r="AU60"/>
  <c r="AV60"/>
  <c r="AX60" s="1"/>
  <c r="AY60" s="1"/>
  <c r="AU57"/>
  <c r="AV57"/>
  <c r="AX57" s="1"/>
  <c r="AY57" s="1"/>
  <c r="AU8"/>
  <c r="AV8"/>
  <c r="AU9"/>
  <c r="AV9"/>
  <c r="AU10"/>
  <c r="AV10"/>
  <c r="AU11"/>
  <c r="AV11"/>
  <c r="AU12"/>
  <c r="AV12"/>
  <c r="AU49"/>
  <c r="AV49"/>
  <c r="AX49" s="1"/>
  <c r="AY49" s="1"/>
  <c r="AZ49" s="1"/>
  <c r="AU37"/>
  <c r="AV37"/>
  <c r="AX37" s="1"/>
  <c r="AY37" s="1"/>
  <c r="AU13"/>
  <c r="AV13"/>
  <c r="AU14"/>
  <c r="AV14"/>
  <c r="AU15"/>
  <c r="AV15"/>
  <c r="AU16"/>
  <c r="AV16"/>
  <c r="AU17"/>
  <c r="AV17"/>
  <c r="AU18"/>
  <c r="AV18"/>
  <c r="AU19"/>
  <c r="AV19"/>
  <c r="AU38"/>
  <c r="AV38"/>
  <c r="AX38" s="1"/>
  <c r="AY38" s="1"/>
  <c r="AU61"/>
  <c r="AV61"/>
  <c r="AX61" s="1"/>
  <c r="AY61" s="1"/>
  <c r="AU50"/>
  <c r="AV50"/>
  <c r="AX50" s="1"/>
  <c r="AY50" s="1"/>
  <c r="AZ50" s="1"/>
  <c r="AU20"/>
  <c r="AV20"/>
  <c r="AU52"/>
  <c r="AV52"/>
  <c r="AX52" s="1"/>
  <c r="AY52" s="1"/>
  <c r="AU21"/>
  <c r="AV21"/>
  <c r="AU22"/>
  <c r="AV22"/>
  <c r="AU47"/>
  <c r="AV47"/>
  <c r="AX47" s="1"/>
  <c r="AY47" s="1"/>
  <c r="AZ47" s="1"/>
  <c r="AU23"/>
  <c r="AV23"/>
  <c r="AU24"/>
  <c r="AV24"/>
  <c r="AU48"/>
  <c r="AV48"/>
  <c r="AX48" s="1"/>
  <c r="AY48" s="1"/>
  <c r="L37" i="57"/>
  <c r="M37" s="1"/>
  <c r="N37" s="1"/>
  <c r="L48"/>
  <c r="M48" s="1"/>
  <c r="N48" s="1"/>
  <c r="L47"/>
  <c r="M47" s="1"/>
  <c r="N47" s="1"/>
  <c r="L7"/>
  <c r="M7" s="1"/>
  <c r="L8"/>
  <c r="M8" s="1"/>
  <c r="L9"/>
  <c r="M9" s="1"/>
  <c r="L10"/>
  <c r="M10" s="1"/>
  <c r="L58"/>
  <c r="M58" s="1"/>
  <c r="L53"/>
  <c r="M53" s="1"/>
  <c r="L11"/>
  <c r="M11" s="1"/>
  <c r="L12"/>
  <c r="M12" s="1"/>
  <c r="L13"/>
  <c r="M13" s="1"/>
  <c r="L14"/>
  <c r="M14" s="1"/>
  <c r="L15"/>
  <c r="M15" s="1"/>
  <c r="L16"/>
  <c r="M16" s="1"/>
  <c r="L40"/>
  <c r="M40" s="1"/>
  <c r="L17"/>
  <c r="M17" s="1"/>
  <c r="L18"/>
  <c r="M18" s="1"/>
  <c r="L49"/>
  <c r="M49" s="1"/>
  <c r="L39"/>
  <c r="M39" s="1"/>
  <c r="L19"/>
  <c r="M19" s="1"/>
  <c r="L54"/>
  <c r="M54" s="1"/>
  <c r="L43"/>
  <c r="M43" s="1"/>
  <c r="L20"/>
  <c r="M20" s="1"/>
  <c r="L21"/>
  <c r="M21" s="1"/>
  <c r="L50"/>
  <c r="M50" s="1"/>
  <c r="L22"/>
  <c r="M22" s="1"/>
  <c r="L23"/>
  <c r="M23" s="1"/>
  <c r="L24"/>
  <c r="M24" s="1"/>
  <c r="L25"/>
  <c r="M25" s="1"/>
  <c r="L26"/>
  <c r="M26" s="1"/>
  <c r="L59"/>
  <c r="M59" s="1"/>
  <c r="L27"/>
  <c r="M27" s="1"/>
  <c r="L50" i="56"/>
  <c r="M50" s="1"/>
  <c r="N50" s="1"/>
  <c r="L49"/>
  <c r="M49" s="1"/>
  <c r="N49" s="1"/>
  <c r="L8"/>
  <c r="M8" s="1"/>
  <c r="L9"/>
  <c r="M9" s="1"/>
  <c r="L10"/>
  <c r="M10" s="1"/>
  <c r="L11"/>
  <c r="M11" s="1"/>
  <c r="L54"/>
  <c r="M54" s="1"/>
  <c r="N54" s="1"/>
  <c r="L12"/>
  <c r="M12" s="1"/>
  <c r="L13"/>
  <c r="M13" s="1"/>
  <c r="L14"/>
  <c r="M14" s="1"/>
  <c r="L43"/>
  <c r="M43" s="1"/>
  <c r="L39"/>
  <c r="M39" s="1"/>
  <c r="L51"/>
  <c r="M51" s="1"/>
  <c r="N51" s="1"/>
  <c r="L42"/>
  <c r="M42" s="1"/>
  <c r="L15"/>
  <c r="M15" s="1"/>
  <c r="L16"/>
  <c r="M16" s="1"/>
  <c r="L17"/>
  <c r="M17" s="1"/>
  <c r="L18"/>
  <c r="M18" s="1"/>
  <c r="L19"/>
  <c r="M19" s="1"/>
  <c r="L20"/>
  <c r="M20" s="1"/>
  <c r="L21"/>
  <c r="M21" s="1"/>
  <c r="L22"/>
  <c r="M22" s="1"/>
  <c r="L40"/>
  <c r="M40" s="1"/>
  <c r="L23"/>
  <c r="M23" s="1"/>
  <c r="L52"/>
  <c r="M52" s="1"/>
  <c r="N52" s="1"/>
  <c r="L24"/>
  <c r="M24" s="1"/>
  <c r="L41"/>
  <c r="M41" s="1"/>
  <c r="L53"/>
  <c r="M53" s="1"/>
  <c r="N53" s="1"/>
  <c r="L25"/>
  <c r="M25" s="1"/>
  <c r="L26"/>
  <c r="M26" s="1"/>
  <c r="L27"/>
  <c r="M27" s="1"/>
  <c r="L28"/>
  <c r="M28" s="1"/>
  <c r="L29"/>
  <c r="M29" s="1"/>
  <c r="L30"/>
  <c r="M30" s="1"/>
  <c r="L31"/>
  <c r="M31" s="1"/>
  <c r="L32"/>
  <c r="M32" s="1"/>
  <c r="L44"/>
  <c r="M44" s="1"/>
  <c r="L33"/>
  <c r="M33" s="1"/>
  <c r="L34"/>
  <c r="M34" s="1"/>
  <c r="BY3" i="58"/>
  <c r="KD3" s="1"/>
  <c r="OK3" s="1"/>
  <c r="RW3" s="1"/>
  <c r="CC3"/>
  <c r="KE3" s="1"/>
  <c r="OL3" s="1"/>
  <c r="RX3" s="1"/>
  <c r="BY4"/>
  <c r="KD4" s="1"/>
  <c r="OK4" s="1"/>
  <c r="RW4" s="1"/>
  <c r="CC4"/>
  <c r="KE4" s="1"/>
  <c r="OL4" s="1"/>
  <c r="RX4" s="1"/>
  <c r="BY5"/>
  <c r="KD5" s="1"/>
  <c r="OK5" s="1"/>
  <c r="RW5" s="1"/>
  <c r="CC5"/>
  <c r="KE5" s="1"/>
  <c r="OL5" s="1"/>
  <c r="RX5" s="1"/>
  <c r="BY59"/>
  <c r="KD59" s="1"/>
  <c r="CC59"/>
  <c r="KE59" s="1"/>
  <c r="BY6"/>
  <c r="CC6"/>
  <c r="KE6" s="1"/>
  <c r="OL6" s="1"/>
  <c r="RX6" s="1"/>
  <c r="BY7"/>
  <c r="CC7"/>
  <c r="BY60"/>
  <c r="CC60"/>
  <c r="BY57"/>
  <c r="FW57" s="1"/>
  <c r="CC57"/>
  <c r="FX57" s="1"/>
  <c r="BY8"/>
  <c r="CC8"/>
  <c r="BY9"/>
  <c r="CC9"/>
  <c r="BY10"/>
  <c r="CC10"/>
  <c r="BY11"/>
  <c r="CC11"/>
  <c r="BY12"/>
  <c r="CC12"/>
  <c r="BY49"/>
  <c r="CC49"/>
  <c r="BY37"/>
  <c r="CC37"/>
  <c r="BY13"/>
  <c r="CC13"/>
  <c r="BY14"/>
  <c r="CC14"/>
  <c r="BY15"/>
  <c r="CC15"/>
  <c r="BY16"/>
  <c r="CC16"/>
  <c r="BY17"/>
  <c r="CC17"/>
  <c r="BY18"/>
  <c r="CC18"/>
  <c r="BY19"/>
  <c r="CC19"/>
  <c r="BY38"/>
  <c r="CC38"/>
  <c r="BY61"/>
  <c r="CC61"/>
  <c r="BY50"/>
  <c r="CC50"/>
  <c r="BY20"/>
  <c r="CC20"/>
  <c r="BY52"/>
  <c r="FW52" s="1"/>
  <c r="CC52"/>
  <c r="FX52" s="1"/>
  <c r="BY21"/>
  <c r="CC21"/>
  <c r="BY22"/>
  <c r="CC22"/>
  <c r="BY47"/>
  <c r="CC47"/>
  <c r="BY23"/>
  <c r="CC23"/>
  <c r="BY24"/>
  <c r="CC24"/>
  <c r="BY48"/>
  <c r="CC48"/>
  <c r="CC2"/>
  <c r="KE2" s="1"/>
  <c r="OL2" s="1"/>
  <c r="RX2" s="1"/>
  <c r="BY2"/>
  <c r="KD2" s="1"/>
  <c r="OK2" s="1"/>
  <c r="RW2" s="1"/>
  <c r="BY3" i="57"/>
  <c r="CC3"/>
  <c r="BY4"/>
  <c r="CC4"/>
  <c r="BY5"/>
  <c r="CC5"/>
  <c r="BY6"/>
  <c r="CC6"/>
  <c r="BY56"/>
  <c r="CC56"/>
  <c r="BY7"/>
  <c r="CC7"/>
  <c r="BY8"/>
  <c r="CC8"/>
  <c r="BY9"/>
  <c r="CC9"/>
  <c r="BY10"/>
  <c r="CC10"/>
  <c r="BY58"/>
  <c r="CC58"/>
  <c r="BY53"/>
  <c r="FW53" s="1"/>
  <c r="CC53"/>
  <c r="FX53" s="1"/>
  <c r="BY11"/>
  <c r="CC11"/>
  <c r="BY12"/>
  <c r="CC12"/>
  <c r="BY13"/>
  <c r="CC13"/>
  <c r="BY14"/>
  <c r="CC14"/>
  <c r="BY15"/>
  <c r="CC15"/>
  <c r="BY16"/>
  <c r="CC16"/>
  <c r="BY40"/>
  <c r="CC40"/>
  <c r="BY17"/>
  <c r="CC17"/>
  <c r="BY18"/>
  <c r="CC18"/>
  <c r="BY49"/>
  <c r="FW49" s="1"/>
  <c r="CC49"/>
  <c r="FX49" s="1"/>
  <c r="BY39"/>
  <c r="CC39"/>
  <c r="BY19"/>
  <c r="CC19"/>
  <c r="BY54"/>
  <c r="CC54"/>
  <c r="BY43"/>
  <c r="CC43"/>
  <c r="BY20"/>
  <c r="CC20"/>
  <c r="BY21"/>
  <c r="CC21"/>
  <c r="BY50"/>
  <c r="FW50" s="1"/>
  <c r="CC50"/>
  <c r="FX50" s="1"/>
  <c r="BY22"/>
  <c r="CC22"/>
  <c r="BY23"/>
  <c r="CC23"/>
  <c r="BY24"/>
  <c r="CC24"/>
  <c r="BY25"/>
  <c r="CC25"/>
  <c r="BY26"/>
  <c r="CC26"/>
  <c r="BY59"/>
  <c r="CC59"/>
  <c r="BY27"/>
  <c r="CC27"/>
  <c r="CC2"/>
  <c r="BY2"/>
  <c r="BY3" i="56"/>
  <c r="KD3" s="1"/>
  <c r="OK3" s="1"/>
  <c r="RW3" s="1"/>
  <c r="CC3"/>
  <c r="KE3" s="1"/>
  <c r="OL3" s="1"/>
  <c r="RX3" s="1"/>
  <c r="BY4"/>
  <c r="KD4" s="1"/>
  <c r="OK4" s="1"/>
  <c r="RW4" s="1"/>
  <c r="CC4"/>
  <c r="KE4" s="1"/>
  <c r="OL4" s="1"/>
  <c r="RX4" s="1"/>
  <c r="BY5"/>
  <c r="KD5" s="1"/>
  <c r="OK5" s="1"/>
  <c r="RW5" s="1"/>
  <c r="CC5"/>
  <c r="KE5" s="1"/>
  <c r="OL5" s="1"/>
  <c r="RX5" s="1"/>
  <c r="BY6"/>
  <c r="KD6" s="1"/>
  <c r="OK6" s="1"/>
  <c r="RW6" s="1"/>
  <c r="CC6"/>
  <c r="KE6" s="1"/>
  <c r="OL6" s="1"/>
  <c r="RX6" s="1"/>
  <c r="BY7"/>
  <c r="CC7"/>
  <c r="KE7" s="1"/>
  <c r="OL7" s="1"/>
  <c r="RX7" s="1"/>
  <c r="BY8"/>
  <c r="CC8"/>
  <c r="KE8" s="1"/>
  <c r="OL8" s="1"/>
  <c r="RX8" s="1"/>
  <c r="BY9"/>
  <c r="CC9"/>
  <c r="KE9" s="1"/>
  <c r="OL9" s="1"/>
  <c r="RX9" s="1"/>
  <c r="BY10"/>
  <c r="CC10"/>
  <c r="KE10" s="1"/>
  <c r="OL10" s="1"/>
  <c r="RX10" s="1"/>
  <c r="BY11"/>
  <c r="CC11"/>
  <c r="KE11" s="1"/>
  <c r="OL11" s="1"/>
  <c r="RX11" s="1"/>
  <c r="BY54"/>
  <c r="CC54"/>
  <c r="BY12"/>
  <c r="CC12"/>
  <c r="BY13"/>
  <c r="CC13"/>
  <c r="BY14"/>
  <c r="CC14"/>
  <c r="BY43"/>
  <c r="CC43"/>
  <c r="BY39"/>
  <c r="CC39"/>
  <c r="BY51"/>
  <c r="CC51"/>
  <c r="BY42"/>
  <c r="CC42"/>
  <c r="BY15"/>
  <c r="CC15"/>
  <c r="BY16"/>
  <c r="CC16"/>
  <c r="BY17"/>
  <c r="CC17"/>
  <c r="BY18"/>
  <c r="CC18"/>
  <c r="BY19"/>
  <c r="CC19"/>
  <c r="BY20"/>
  <c r="CC20"/>
  <c r="BY21"/>
  <c r="CC21"/>
  <c r="BY22"/>
  <c r="CC22"/>
  <c r="BY40"/>
  <c r="CC40"/>
  <c r="BY23"/>
  <c r="CC23"/>
  <c r="BY52"/>
  <c r="CC52"/>
  <c r="BY24"/>
  <c r="CC24"/>
  <c r="BY41"/>
  <c r="CC41"/>
  <c r="BY53"/>
  <c r="CC53"/>
  <c r="BY25"/>
  <c r="CC25"/>
  <c r="BY26"/>
  <c r="CC26"/>
  <c r="BY27"/>
  <c r="CC27"/>
  <c r="BY28"/>
  <c r="CC28"/>
  <c r="BY29"/>
  <c r="CC29"/>
  <c r="BY30"/>
  <c r="CC30"/>
  <c r="BY31"/>
  <c r="CC31"/>
  <c r="BY32"/>
  <c r="CC32"/>
  <c r="BY44"/>
  <c r="CC44"/>
  <c r="BY33"/>
  <c r="CC33"/>
  <c r="BY34"/>
  <c r="CC34"/>
  <c r="CC2"/>
  <c r="KE2" s="1"/>
  <c r="OL2" s="1"/>
  <c r="RX2" s="1"/>
  <c r="AX24" i="58" l="1"/>
  <c r="AY24" s="1"/>
  <c r="R201" i="69" s="1"/>
  <c r="AW24" i="58"/>
  <c r="AX21"/>
  <c r="AY21" s="1"/>
  <c r="AW21"/>
  <c r="AX20"/>
  <c r="AY20" s="1"/>
  <c r="R197" i="69" s="1"/>
  <c r="AW20" i="58"/>
  <c r="AX19"/>
  <c r="AY19" s="1"/>
  <c r="AW19"/>
  <c r="AX17"/>
  <c r="AY17" s="1"/>
  <c r="AW17"/>
  <c r="AX15"/>
  <c r="AY15" s="1"/>
  <c r="AW15"/>
  <c r="AX13"/>
  <c r="AY13" s="1"/>
  <c r="AW13"/>
  <c r="AX11"/>
  <c r="AY11" s="1"/>
  <c r="AW11"/>
  <c r="AX9"/>
  <c r="AY9" s="1"/>
  <c r="AW9"/>
  <c r="AX7"/>
  <c r="AY7" s="1"/>
  <c r="AW7"/>
  <c r="CO7"/>
  <c r="CO3"/>
  <c r="FR15"/>
  <c r="FR23"/>
  <c r="FR5"/>
  <c r="FT5" s="1"/>
  <c r="CO17"/>
  <c r="CO16"/>
  <c r="CO22"/>
  <c r="CO21"/>
  <c r="FR2"/>
  <c r="FT2" s="1"/>
  <c r="FV5"/>
  <c r="FV8"/>
  <c r="FV12"/>
  <c r="FV14"/>
  <c r="FV18"/>
  <c r="FV24"/>
  <c r="FV9"/>
  <c r="FV13"/>
  <c r="FV17"/>
  <c r="FV21"/>
  <c r="FV2"/>
  <c r="Z198" i="69"/>
  <c r="V184"/>
  <c r="V188"/>
  <c r="Y179"/>
  <c r="U179"/>
  <c r="V183"/>
  <c r="Y178"/>
  <c r="W200"/>
  <c r="U198"/>
  <c r="Y189"/>
  <c r="X200"/>
  <c r="Y183"/>
  <c r="Z178"/>
  <c r="CO5" i="58"/>
  <c r="FR17"/>
  <c r="FR16"/>
  <c r="FR22"/>
  <c r="FR13"/>
  <c r="FT13" s="1"/>
  <c r="ER14"/>
  <c r="ER18"/>
  <c r="ER24"/>
  <c r="CZ11"/>
  <c r="CZ15"/>
  <c r="CZ19"/>
  <c r="ER6"/>
  <c r="CZ6"/>
  <c r="DK2"/>
  <c r="DK8"/>
  <c r="DK12"/>
  <c r="EG8"/>
  <c r="EG12"/>
  <c r="DV16"/>
  <c r="DV22"/>
  <c r="EG7"/>
  <c r="ER2"/>
  <c r="DV7"/>
  <c r="ER21"/>
  <c r="CZ8"/>
  <c r="CZ12"/>
  <c r="EG3"/>
  <c r="DK9"/>
  <c r="DK13"/>
  <c r="DK17"/>
  <c r="EG9"/>
  <c r="EG13"/>
  <c r="EG21"/>
  <c r="DV15"/>
  <c r="DV20"/>
  <c r="DV23"/>
  <c r="CZ7"/>
  <c r="EG2"/>
  <c r="Z182" i="69"/>
  <c r="V182"/>
  <c r="Y198"/>
  <c r="Z187"/>
  <c r="W193"/>
  <c r="AX23" i="58"/>
  <c r="AY23" s="1"/>
  <c r="AW23"/>
  <c r="AX22"/>
  <c r="AY22" s="1"/>
  <c r="AW22"/>
  <c r="AX18"/>
  <c r="AY18" s="1"/>
  <c r="AW18"/>
  <c r="AX16"/>
  <c r="AY16" s="1"/>
  <c r="AW16"/>
  <c r="AX14"/>
  <c r="AY14" s="1"/>
  <c r="AW14"/>
  <c r="AX12"/>
  <c r="AY12" s="1"/>
  <c r="AW12"/>
  <c r="AX10"/>
  <c r="AY10" s="1"/>
  <c r="AW10"/>
  <c r="AX8"/>
  <c r="AY8" s="1"/>
  <c r="AW8"/>
  <c r="FR3"/>
  <c r="FT3" s="1"/>
  <c r="FR10"/>
  <c r="FT10" s="1"/>
  <c r="CO4"/>
  <c r="FR6"/>
  <c r="FR4"/>
  <c r="FT4" s="1"/>
  <c r="CO11"/>
  <c r="CO8"/>
  <c r="CO12"/>
  <c r="CO19"/>
  <c r="FV7"/>
  <c r="FV4"/>
  <c r="FV10"/>
  <c r="FV16"/>
  <c r="FV22"/>
  <c r="FV11"/>
  <c r="FV15"/>
  <c r="FV19"/>
  <c r="FV20"/>
  <c r="CZ28" i="55"/>
  <c r="FR12"/>
  <c r="FR24"/>
  <c r="FR3"/>
  <c r="FV4"/>
  <c r="DK3"/>
  <c r="CZ4"/>
  <c r="CZ3"/>
  <c r="ER6"/>
  <c r="ER10"/>
  <c r="ER12"/>
  <c r="ER24"/>
  <c r="FV16"/>
  <c r="FV19"/>
  <c r="Z87" i="69"/>
  <c r="V96"/>
  <c r="V81"/>
  <c r="Z80"/>
  <c r="V80"/>
  <c r="Z83"/>
  <c r="CZ15" i="55"/>
  <c r="FR15"/>
  <c r="FT15" s="1"/>
  <c r="FR28"/>
  <c r="FR10"/>
  <c r="FR6"/>
  <c r="V93" i="69"/>
  <c r="AA80"/>
  <c r="CZ11" i="55"/>
  <c r="FV12"/>
  <c r="FV24"/>
  <c r="FV11"/>
  <c r="FV15"/>
  <c r="FV28"/>
  <c r="FV20" i="54"/>
  <c r="FV30"/>
  <c r="FR3"/>
  <c r="CZ16"/>
  <c r="FR15"/>
  <c r="FS15" s="1"/>
  <c r="FR23"/>
  <c r="FR7"/>
  <c r="FR13"/>
  <c r="FR16"/>
  <c r="FS16" s="1"/>
  <c r="FR20"/>
  <c r="FR24"/>
  <c r="FR28"/>
  <c r="FR30"/>
  <c r="FS30" s="1"/>
  <c r="FR19"/>
  <c r="FR25"/>
  <c r="FR6"/>
  <c r="FR21"/>
  <c r="FS21" s="1"/>
  <c r="FR5"/>
  <c r="FV21"/>
  <c r="FV6"/>
  <c r="ER15"/>
  <c r="ER19"/>
  <c r="Z61" i="69"/>
  <c r="V54"/>
  <c r="U49"/>
  <c r="CO6" i="54"/>
  <c r="CO3"/>
  <c r="CZ11"/>
  <c r="FV8"/>
  <c r="FV27"/>
  <c r="FV7"/>
  <c r="FV2"/>
  <c r="FV22"/>
  <c r="FV26"/>
  <c r="FV29"/>
  <c r="EG2"/>
  <c r="ER16"/>
  <c r="ER22"/>
  <c r="DK4"/>
  <c r="DV5"/>
  <c r="V70" i="69"/>
  <c r="V56"/>
  <c r="V61"/>
  <c r="V65"/>
  <c r="V69"/>
  <c r="V73"/>
  <c r="V76"/>
  <c r="X49"/>
  <c r="AA50"/>
  <c r="FR4" i="54"/>
  <c r="CZ13"/>
  <c r="CZ20"/>
  <c r="CZ24"/>
  <c r="CZ28"/>
  <c r="CZ30"/>
  <c r="CZ25"/>
  <c r="FR2"/>
  <c r="FS2" s="1"/>
  <c r="CZ21"/>
  <c r="FV11"/>
  <c r="FV23"/>
  <c r="FV4"/>
  <c r="DT11" i="53"/>
  <c r="DU11" s="1"/>
  <c r="DS11"/>
  <c r="CX7"/>
  <c r="CY7" s="1"/>
  <c r="V8" i="69" s="1"/>
  <c r="CW7" i="53"/>
  <c r="DI11"/>
  <c r="DJ11" s="1"/>
  <c r="DH11"/>
  <c r="CM11"/>
  <c r="CN11" s="1"/>
  <c r="U12" i="69" s="1"/>
  <c r="CL11" i="53"/>
  <c r="EP11"/>
  <c r="EQ11" s="1"/>
  <c r="EO11"/>
  <c r="EE7"/>
  <c r="EF7" s="1"/>
  <c r="ED7"/>
  <c r="CX11"/>
  <c r="CY11" s="1"/>
  <c r="CW11"/>
  <c r="DI7"/>
  <c r="DJ7" s="1"/>
  <c r="W8" i="69" s="1"/>
  <c r="DH7" i="53"/>
  <c r="CM2"/>
  <c r="CN2" s="1"/>
  <c r="CL2"/>
  <c r="DI2"/>
  <c r="DJ2" s="1"/>
  <c r="DH2"/>
  <c r="CM8"/>
  <c r="CN8" s="1"/>
  <c r="CL8"/>
  <c r="DI8"/>
  <c r="DJ8" s="1"/>
  <c r="DH8"/>
  <c r="CM9"/>
  <c r="CN9" s="1"/>
  <c r="CL9"/>
  <c r="DI9"/>
  <c r="DJ9" s="1"/>
  <c r="DK9" s="1"/>
  <c r="DH9"/>
  <c r="CM10"/>
  <c r="CN10" s="1"/>
  <c r="CL10"/>
  <c r="DI10"/>
  <c r="DJ10" s="1"/>
  <c r="W11" i="69" s="1"/>
  <c r="DH10" i="53"/>
  <c r="EE2"/>
  <c r="EF2" s="1"/>
  <c r="ED2"/>
  <c r="EE8"/>
  <c r="EF8" s="1"/>
  <c r="Y9" i="69" s="1"/>
  <c r="ED8" i="53"/>
  <c r="EE9"/>
  <c r="EF9" s="1"/>
  <c r="ED9"/>
  <c r="EE10"/>
  <c r="EF10" s="1"/>
  <c r="Y11" i="69" s="1"/>
  <c r="ED10" i="53"/>
  <c r="EE11"/>
  <c r="EF11" s="1"/>
  <c r="ED11"/>
  <c r="EP8"/>
  <c r="EQ8" s="1"/>
  <c r="Z9" i="69" s="1"/>
  <c r="EO8" i="53"/>
  <c r="EP10"/>
  <c r="EQ10" s="1"/>
  <c r="EO10"/>
  <c r="DT7"/>
  <c r="DU7" s="1"/>
  <c r="DS7"/>
  <c r="CX2"/>
  <c r="CW2"/>
  <c r="DT2"/>
  <c r="DU2" s="1"/>
  <c r="X3" i="69" s="1"/>
  <c r="DS2" i="53"/>
  <c r="CX8"/>
  <c r="CW8"/>
  <c r="DT8"/>
  <c r="DU8" s="1"/>
  <c r="DS8"/>
  <c r="CX9"/>
  <c r="CY9" s="1"/>
  <c r="CW9"/>
  <c r="DT9"/>
  <c r="DU9" s="1"/>
  <c r="DS9"/>
  <c r="CX10"/>
  <c r="CY10" s="1"/>
  <c r="CW10"/>
  <c r="DT10"/>
  <c r="DU10" s="1"/>
  <c r="DS10"/>
  <c r="FA2"/>
  <c r="FB2" s="1"/>
  <c r="EZ2"/>
  <c r="FA8"/>
  <c r="FB8" s="1"/>
  <c r="AA9" i="69" s="1"/>
  <c r="EZ8" i="53"/>
  <c r="FA9"/>
  <c r="FB9" s="1"/>
  <c r="EZ9"/>
  <c r="FA10"/>
  <c r="FB10" s="1"/>
  <c r="AA11" i="69" s="1"/>
  <c r="EZ10" i="53"/>
  <c r="FA11"/>
  <c r="FB11" s="1"/>
  <c r="EZ11"/>
  <c r="EP2"/>
  <c r="EQ2" s="1"/>
  <c r="Z3" i="69" s="1"/>
  <c r="EO2" i="53"/>
  <c r="EP9"/>
  <c r="EQ9" s="1"/>
  <c r="EO9"/>
  <c r="CM7"/>
  <c r="CN7" s="1"/>
  <c r="FR7" s="1"/>
  <c r="CL7"/>
  <c r="R200" i="69"/>
  <c r="R199"/>
  <c r="R194"/>
  <c r="R192"/>
  <c r="R190"/>
  <c r="R188"/>
  <c r="R186"/>
  <c r="R184"/>
  <c r="R198"/>
  <c r="R196"/>
  <c r="R195"/>
  <c r="R193"/>
  <c r="R191"/>
  <c r="R189"/>
  <c r="R187"/>
  <c r="R185"/>
  <c r="R183"/>
  <c r="N171"/>
  <c r="N167"/>
  <c r="N164"/>
  <c r="N156"/>
  <c r="N153"/>
  <c r="N149"/>
  <c r="N172"/>
  <c r="N168"/>
  <c r="N165"/>
  <c r="N162"/>
  <c r="N160"/>
  <c r="N157"/>
  <c r="N150"/>
  <c r="N169"/>
  <c r="N161"/>
  <c r="N158"/>
  <c r="N154"/>
  <c r="N151"/>
  <c r="N170"/>
  <c r="N166"/>
  <c r="N163"/>
  <c r="N159"/>
  <c r="N155"/>
  <c r="N152"/>
  <c r="N142"/>
  <c r="N138"/>
  <c r="N134"/>
  <c r="N126"/>
  <c r="N122"/>
  <c r="N115"/>
  <c r="T55" i="56"/>
  <c r="O143" i="69"/>
  <c r="T32" i="56"/>
  <c r="O139" i="69"/>
  <c r="T28" i="56"/>
  <c r="O135" i="69"/>
  <c r="T23" i="56"/>
  <c r="O130" i="69"/>
  <c r="T20" i="56"/>
  <c r="O127" i="69"/>
  <c r="T16" i="56"/>
  <c r="O123" i="69"/>
  <c r="T12" i="56"/>
  <c r="O119" i="69"/>
  <c r="T9" i="56"/>
  <c r="O116" i="69"/>
  <c r="Q143"/>
  <c r="S143"/>
  <c r="N139"/>
  <c r="N135"/>
  <c r="N130"/>
  <c r="N127"/>
  <c r="N123"/>
  <c r="N119"/>
  <c r="N116"/>
  <c r="N143"/>
  <c r="T44" i="56"/>
  <c r="O140" i="69"/>
  <c r="T29" i="56"/>
  <c r="O136" i="69"/>
  <c r="T25" i="56"/>
  <c r="O132" i="69"/>
  <c r="T21" i="56"/>
  <c r="O128" i="69"/>
  <c r="T17" i="56"/>
  <c r="O124" i="69"/>
  <c r="T13" i="56"/>
  <c r="O120" i="69"/>
  <c r="T10" i="56"/>
  <c r="O117" i="69"/>
  <c r="N140"/>
  <c r="N136"/>
  <c r="N132"/>
  <c r="N128"/>
  <c r="N124"/>
  <c r="N120"/>
  <c r="N117"/>
  <c r="T33" i="56"/>
  <c r="O141" i="69"/>
  <c r="T30" i="56"/>
  <c r="O137" i="69"/>
  <c r="T26" i="56"/>
  <c r="O133" i="69"/>
  <c r="T24" i="56"/>
  <c r="O131" i="69"/>
  <c r="T22" i="56"/>
  <c r="O129" i="69"/>
  <c r="T18" i="56"/>
  <c r="O125" i="69"/>
  <c r="T14" i="56"/>
  <c r="O121" i="69"/>
  <c r="T11" i="56"/>
  <c r="O118" i="69"/>
  <c r="P143"/>
  <c r="R143"/>
  <c r="T143"/>
  <c r="N141"/>
  <c r="N137"/>
  <c r="N133"/>
  <c r="N131"/>
  <c r="N129"/>
  <c r="N125"/>
  <c r="N121"/>
  <c r="N118"/>
  <c r="T34" i="56"/>
  <c r="O142" i="69"/>
  <c r="T31" i="56"/>
  <c r="O138" i="69"/>
  <c r="T27" i="56"/>
  <c r="O134" i="69"/>
  <c r="T19" i="56"/>
  <c r="O126" i="69"/>
  <c r="T15" i="56"/>
  <c r="O122" i="69"/>
  <c r="T8" i="56"/>
  <c r="O115" i="69"/>
  <c r="V12"/>
  <c r="AB11"/>
  <c r="W12"/>
  <c r="Z12"/>
  <c r="AB9"/>
  <c r="Y8"/>
  <c r="U3"/>
  <c r="W3"/>
  <c r="U9"/>
  <c r="W9"/>
  <c r="U10"/>
  <c r="U11"/>
  <c r="Y3"/>
  <c r="Y10"/>
  <c r="Y12"/>
  <c r="Z11"/>
  <c r="AB3"/>
  <c r="AB12"/>
  <c r="X12"/>
  <c r="X8"/>
  <c r="X9"/>
  <c r="V10"/>
  <c r="X10"/>
  <c r="V11"/>
  <c r="X11"/>
  <c r="AA3"/>
  <c r="AA10"/>
  <c r="AA12"/>
  <c r="Z10"/>
  <c r="AB10"/>
  <c r="FX27" i="57"/>
  <c r="KE27"/>
  <c r="OL27" s="1"/>
  <c r="RX27" s="1"/>
  <c r="FX21"/>
  <c r="KE21"/>
  <c r="OL21" s="1"/>
  <c r="RX21" s="1"/>
  <c r="FX16"/>
  <c r="KE16"/>
  <c r="OL16" s="1"/>
  <c r="RX16" s="1"/>
  <c r="FX8"/>
  <c r="KE8"/>
  <c r="OL8" s="1"/>
  <c r="RX8" s="1"/>
  <c r="FX2"/>
  <c r="KE2"/>
  <c r="OL2" s="1"/>
  <c r="RX2" s="1"/>
  <c r="FW23"/>
  <c r="KD23"/>
  <c r="OK23" s="1"/>
  <c r="RW23" s="1"/>
  <c r="FW54"/>
  <c r="KD54"/>
  <c r="FW39"/>
  <c r="KD39"/>
  <c r="OK39" s="1"/>
  <c r="FW40"/>
  <c r="KD40"/>
  <c r="OK40" s="1"/>
  <c r="FW15"/>
  <c r="KD15"/>
  <c r="OK15" s="1"/>
  <c r="RW15" s="1"/>
  <c r="FW13"/>
  <c r="KD13"/>
  <c r="OK13" s="1"/>
  <c r="RW13" s="1"/>
  <c r="FW11"/>
  <c r="KD11"/>
  <c r="OK11" s="1"/>
  <c r="RW11" s="1"/>
  <c r="FW58"/>
  <c r="KD58"/>
  <c r="OK58" s="1"/>
  <c r="RW58" s="1"/>
  <c r="FW9"/>
  <c r="KD9"/>
  <c r="OK9" s="1"/>
  <c r="RW9" s="1"/>
  <c r="FW7"/>
  <c r="KD7"/>
  <c r="OK7" s="1"/>
  <c r="RW7" s="1"/>
  <c r="FW6"/>
  <c r="KD6"/>
  <c r="OK6" s="1"/>
  <c r="RW6" s="1"/>
  <c r="FW4"/>
  <c r="KD4"/>
  <c r="OK4" s="1"/>
  <c r="RW4" s="1"/>
  <c r="FX22"/>
  <c r="KE22"/>
  <c r="OL22" s="1"/>
  <c r="RX22" s="1"/>
  <c r="FX17"/>
  <c r="KE17"/>
  <c r="OL17" s="1"/>
  <c r="RX17" s="1"/>
  <c r="FX10"/>
  <c r="KE10"/>
  <c r="OL10" s="1"/>
  <c r="RX10" s="1"/>
  <c r="FX3"/>
  <c r="KE3"/>
  <c r="OL3" s="1"/>
  <c r="RX3" s="1"/>
  <c r="FW25"/>
  <c r="KD25"/>
  <c r="OK25" s="1"/>
  <c r="RW25" s="1"/>
  <c r="FW2"/>
  <c r="KD2"/>
  <c r="OK2" s="1"/>
  <c r="RW2" s="1"/>
  <c r="FX25"/>
  <c r="KE25"/>
  <c r="OL25" s="1"/>
  <c r="RX25" s="1"/>
  <c r="FX54"/>
  <c r="KE54"/>
  <c r="FX40"/>
  <c r="KE40"/>
  <c r="OL40" s="1"/>
  <c r="FX13"/>
  <c r="KE13"/>
  <c r="OL13" s="1"/>
  <c r="RX13" s="1"/>
  <c r="FX58"/>
  <c r="KE58"/>
  <c r="OL58" s="1"/>
  <c r="RX58" s="1"/>
  <c r="FX4"/>
  <c r="KE4"/>
  <c r="OL4" s="1"/>
  <c r="RX4" s="1"/>
  <c r="FX26"/>
  <c r="KE26"/>
  <c r="OL26" s="1"/>
  <c r="RX26" s="1"/>
  <c r="FX43"/>
  <c r="KE43"/>
  <c r="OL43" s="1"/>
  <c r="RX43" s="1"/>
  <c r="FX12"/>
  <c r="KE12"/>
  <c r="OL12" s="1"/>
  <c r="RX12" s="1"/>
  <c r="FX56"/>
  <c r="KE56"/>
  <c r="FW59"/>
  <c r="KD59"/>
  <c r="OK59" s="1"/>
  <c r="RW59" s="1"/>
  <c r="FW20"/>
  <c r="KD20"/>
  <c r="OK20" s="1"/>
  <c r="RW20" s="1"/>
  <c r="FW18"/>
  <c r="KD18"/>
  <c r="OK18" s="1"/>
  <c r="RW18" s="1"/>
  <c r="FX59"/>
  <c r="KE59"/>
  <c r="OL59" s="1"/>
  <c r="RX59" s="1"/>
  <c r="FX23"/>
  <c r="KE23"/>
  <c r="OL23" s="1"/>
  <c r="RX23" s="1"/>
  <c r="FX20"/>
  <c r="KE20"/>
  <c r="OL20" s="1"/>
  <c r="RX20" s="1"/>
  <c r="FX39"/>
  <c r="KE39"/>
  <c r="OL39" s="1"/>
  <c r="FX18"/>
  <c r="KE18"/>
  <c r="OL18" s="1"/>
  <c r="RX18" s="1"/>
  <c r="FX15"/>
  <c r="KE15"/>
  <c r="OL15" s="1"/>
  <c r="RX15" s="1"/>
  <c r="FX11"/>
  <c r="KE11"/>
  <c r="OL11" s="1"/>
  <c r="RX11" s="1"/>
  <c r="FX9"/>
  <c r="KE9"/>
  <c r="OL9" s="1"/>
  <c r="RX9" s="1"/>
  <c r="FX7"/>
  <c r="KE7"/>
  <c r="OL7" s="1"/>
  <c r="RX7" s="1"/>
  <c r="FX6"/>
  <c r="KE6"/>
  <c r="OL6" s="1"/>
  <c r="RX6" s="1"/>
  <c r="FW27"/>
  <c r="KD27"/>
  <c r="OK27" s="1"/>
  <c r="RW27" s="1"/>
  <c r="FW26"/>
  <c r="KD26"/>
  <c r="OK26" s="1"/>
  <c r="RW26" s="1"/>
  <c r="FW24"/>
  <c r="KD24"/>
  <c r="OK24" s="1"/>
  <c r="RW24" s="1"/>
  <c r="FW22"/>
  <c r="KD22"/>
  <c r="OK22" s="1"/>
  <c r="RW22" s="1"/>
  <c r="FW21"/>
  <c r="KD21"/>
  <c r="OK21" s="1"/>
  <c r="RW21" s="1"/>
  <c r="FW43"/>
  <c r="KD43"/>
  <c r="OK43" s="1"/>
  <c r="RW43" s="1"/>
  <c r="FW19"/>
  <c r="KD19"/>
  <c r="OK19" s="1"/>
  <c r="RW19" s="1"/>
  <c r="FW17"/>
  <c r="KD17"/>
  <c r="OK17" s="1"/>
  <c r="RW17" s="1"/>
  <c r="FW16"/>
  <c r="KD16"/>
  <c r="OK16" s="1"/>
  <c r="RW16" s="1"/>
  <c r="FW14"/>
  <c r="KD14"/>
  <c r="OK14" s="1"/>
  <c r="RW14" s="1"/>
  <c r="FW12"/>
  <c r="KD12"/>
  <c r="OK12" s="1"/>
  <c r="RW12" s="1"/>
  <c r="FW10"/>
  <c r="KD10"/>
  <c r="OK10" s="1"/>
  <c r="RW10" s="1"/>
  <c r="FW8"/>
  <c r="KD8"/>
  <c r="OK8" s="1"/>
  <c r="RW8" s="1"/>
  <c r="FW56"/>
  <c r="KD56"/>
  <c r="FW5"/>
  <c r="KD5"/>
  <c r="OK5" s="1"/>
  <c r="RW5" s="1"/>
  <c r="FW3"/>
  <c r="KD3"/>
  <c r="OK3" s="1"/>
  <c r="RW3" s="1"/>
  <c r="FX24"/>
  <c r="KE24"/>
  <c r="OL24" s="1"/>
  <c r="RX24" s="1"/>
  <c r="FX19"/>
  <c r="KE19"/>
  <c r="OL19" s="1"/>
  <c r="RX19" s="1"/>
  <c r="FX14"/>
  <c r="KE14"/>
  <c r="OL14" s="1"/>
  <c r="RX14" s="1"/>
  <c r="FX5"/>
  <c r="KE5"/>
  <c r="OL5" s="1"/>
  <c r="RX5" s="1"/>
  <c r="FW22" i="58"/>
  <c r="KD22"/>
  <c r="OK22" s="1"/>
  <c r="RW22" s="1"/>
  <c r="FW38"/>
  <c r="KD38"/>
  <c r="OK38" s="1"/>
  <c r="FW14"/>
  <c r="KD14"/>
  <c r="OK14" s="1"/>
  <c r="RW14" s="1"/>
  <c r="FW8"/>
  <c r="KD8"/>
  <c r="OK8" s="1"/>
  <c r="RW8" s="1"/>
  <c r="FX23"/>
  <c r="KE23"/>
  <c r="OL23" s="1"/>
  <c r="RX23" s="1"/>
  <c r="FX38"/>
  <c r="KE38"/>
  <c r="OL38" s="1"/>
  <c r="FX16"/>
  <c r="KE16"/>
  <c r="OL16" s="1"/>
  <c r="RX16" s="1"/>
  <c r="FX37"/>
  <c r="KE37"/>
  <c r="FX10"/>
  <c r="KE10"/>
  <c r="OL10" s="1"/>
  <c r="RX10" s="1"/>
  <c r="FX60"/>
  <c r="KE60"/>
  <c r="FW24"/>
  <c r="KD24"/>
  <c r="OK24" s="1"/>
  <c r="RW24" s="1"/>
  <c r="FW21"/>
  <c r="KD21"/>
  <c r="OK21" s="1"/>
  <c r="RW21" s="1"/>
  <c r="FW20"/>
  <c r="KD20"/>
  <c r="OK20" s="1"/>
  <c r="RW20" s="1"/>
  <c r="FW61"/>
  <c r="KD61"/>
  <c r="OK61" s="1"/>
  <c r="RW61" s="1"/>
  <c r="FW19"/>
  <c r="KD19"/>
  <c r="OK19" s="1"/>
  <c r="RW19" s="1"/>
  <c r="FW17"/>
  <c r="KD17"/>
  <c r="OK17" s="1"/>
  <c r="RW17" s="1"/>
  <c r="FW15"/>
  <c r="KD15"/>
  <c r="OK15" s="1"/>
  <c r="RW15" s="1"/>
  <c r="FW13"/>
  <c r="KD13"/>
  <c r="OK13" s="1"/>
  <c r="RW13" s="1"/>
  <c r="FW11"/>
  <c r="KD11"/>
  <c r="OK11" s="1"/>
  <c r="RW11" s="1"/>
  <c r="FW9"/>
  <c r="KD9"/>
  <c r="OK9" s="1"/>
  <c r="RW9" s="1"/>
  <c r="FW7"/>
  <c r="KD7"/>
  <c r="OK7" s="1"/>
  <c r="RW7" s="1"/>
  <c r="FW16"/>
  <c r="KD16"/>
  <c r="OK16" s="1"/>
  <c r="RW16" s="1"/>
  <c r="FW37"/>
  <c r="KD37"/>
  <c r="FW10"/>
  <c r="KD10"/>
  <c r="OK10" s="1"/>
  <c r="RW10" s="1"/>
  <c r="FW58"/>
  <c r="KD58"/>
  <c r="FX24"/>
  <c r="KE24"/>
  <c r="OL24" s="1"/>
  <c r="RX24" s="1"/>
  <c r="FX21"/>
  <c r="KE21"/>
  <c r="OL21" s="1"/>
  <c r="RX21" s="1"/>
  <c r="FX20"/>
  <c r="KE20"/>
  <c r="OL20" s="1"/>
  <c r="RX20" s="1"/>
  <c r="FX61"/>
  <c r="KE61"/>
  <c r="OL61" s="1"/>
  <c r="RX61" s="1"/>
  <c r="FX19"/>
  <c r="KE19"/>
  <c r="OL19" s="1"/>
  <c r="RX19" s="1"/>
  <c r="FX17"/>
  <c r="KE17"/>
  <c r="OL17" s="1"/>
  <c r="RX17" s="1"/>
  <c r="FX15"/>
  <c r="KE15"/>
  <c r="OL15" s="1"/>
  <c r="RX15" s="1"/>
  <c r="FX13"/>
  <c r="KE13"/>
  <c r="OL13" s="1"/>
  <c r="RX13" s="1"/>
  <c r="FX11"/>
  <c r="KE11"/>
  <c r="OL11" s="1"/>
  <c r="RX11" s="1"/>
  <c r="FX9"/>
  <c r="KE9"/>
  <c r="OL9" s="1"/>
  <c r="RX9" s="1"/>
  <c r="FX7"/>
  <c r="KE7"/>
  <c r="OL7" s="1"/>
  <c r="RX7" s="1"/>
  <c r="FW23"/>
  <c r="KD23"/>
  <c r="OK23" s="1"/>
  <c r="RW23" s="1"/>
  <c r="FW18"/>
  <c r="KD18"/>
  <c r="OK18" s="1"/>
  <c r="RW18" s="1"/>
  <c r="FW12"/>
  <c r="KD12"/>
  <c r="OK12" s="1"/>
  <c r="RW12" s="1"/>
  <c r="FW60"/>
  <c r="KD60"/>
  <c r="FW6"/>
  <c r="KD6"/>
  <c r="OK6" s="1"/>
  <c r="RW6" s="1"/>
  <c r="FX22"/>
  <c r="KE22"/>
  <c r="OL22" s="1"/>
  <c r="RX22" s="1"/>
  <c r="FX18"/>
  <c r="KE18"/>
  <c r="OL18" s="1"/>
  <c r="RX18" s="1"/>
  <c r="FX14"/>
  <c r="KE14"/>
  <c r="OL14" s="1"/>
  <c r="RX14" s="1"/>
  <c r="FX12"/>
  <c r="KE12"/>
  <c r="OL12" s="1"/>
  <c r="RX12" s="1"/>
  <c r="FX8"/>
  <c r="KE8"/>
  <c r="OL8" s="1"/>
  <c r="RX8" s="1"/>
  <c r="FX58"/>
  <c r="KE58"/>
  <c r="FX44" i="56"/>
  <c r="KE44"/>
  <c r="OL44" s="1"/>
  <c r="RX44" s="1"/>
  <c r="FX29"/>
  <c r="KE29"/>
  <c r="OL29" s="1"/>
  <c r="RX29" s="1"/>
  <c r="FX25"/>
  <c r="KE25"/>
  <c r="OL25" s="1"/>
  <c r="RX25" s="1"/>
  <c r="FX40"/>
  <c r="KE40"/>
  <c r="FX19"/>
  <c r="KE19"/>
  <c r="OL19" s="1"/>
  <c r="RX19" s="1"/>
  <c r="FX15"/>
  <c r="KE15"/>
  <c r="OL15" s="1"/>
  <c r="RX15" s="1"/>
  <c r="FX13"/>
  <c r="KE13"/>
  <c r="OL13" s="1"/>
  <c r="RX13" s="1"/>
  <c r="FW33"/>
  <c r="KD33"/>
  <c r="OK33" s="1"/>
  <c r="RW33" s="1"/>
  <c r="FW30"/>
  <c r="KD30"/>
  <c r="OK30" s="1"/>
  <c r="RW30" s="1"/>
  <c r="FW26"/>
  <c r="KD26"/>
  <c r="OK26" s="1"/>
  <c r="RW26" s="1"/>
  <c r="FW22"/>
  <c r="KD22"/>
  <c r="OK22" s="1"/>
  <c r="RW22" s="1"/>
  <c r="FW18"/>
  <c r="KD18"/>
  <c r="OK18" s="1"/>
  <c r="RW18" s="1"/>
  <c r="FW42"/>
  <c r="KD42"/>
  <c r="OK42" s="1"/>
  <c r="FW39"/>
  <c r="KD39"/>
  <c r="FW12"/>
  <c r="KD12"/>
  <c r="OK12" s="1"/>
  <c r="RW12" s="1"/>
  <c r="FW9"/>
  <c r="KD9"/>
  <c r="OK9" s="1"/>
  <c r="RW9" s="1"/>
  <c r="FX33"/>
  <c r="KE33"/>
  <c r="OL33" s="1"/>
  <c r="RX33" s="1"/>
  <c r="FW34"/>
  <c r="KD34"/>
  <c r="OK34" s="1"/>
  <c r="RW34" s="1"/>
  <c r="FW44"/>
  <c r="KD44"/>
  <c r="OK44" s="1"/>
  <c r="RW44" s="1"/>
  <c r="FW31"/>
  <c r="KD31"/>
  <c r="OK31" s="1"/>
  <c r="RW31" s="1"/>
  <c r="FW29"/>
  <c r="KD29"/>
  <c r="OK29" s="1"/>
  <c r="RW29" s="1"/>
  <c r="FW27"/>
  <c r="KD27"/>
  <c r="OK27" s="1"/>
  <c r="RW27" s="1"/>
  <c r="FW25"/>
  <c r="KD25"/>
  <c r="OK25" s="1"/>
  <c r="RW25" s="1"/>
  <c r="FW41"/>
  <c r="KD41"/>
  <c r="FW40"/>
  <c r="KD40"/>
  <c r="FW21"/>
  <c r="KD21"/>
  <c r="OK21" s="1"/>
  <c r="RW21" s="1"/>
  <c r="FW19"/>
  <c r="KD19"/>
  <c r="OK19" s="1"/>
  <c r="RW19" s="1"/>
  <c r="FW17"/>
  <c r="KD17"/>
  <c r="OK17" s="1"/>
  <c r="RW17" s="1"/>
  <c r="FW15"/>
  <c r="KD15"/>
  <c r="OK15" s="1"/>
  <c r="RW15" s="1"/>
  <c r="FW43"/>
  <c r="KD43"/>
  <c r="OK43" s="1"/>
  <c r="FW13"/>
  <c r="KD13"/>
  <c r="OK13" s="1"/>
  <c r="RW13" s="1"/>
  <c r="FW10"/>
  <c r="KD10"/>
  <c r="OK10" s="1"/>
  <c r="RW10" s="1"/>
  <c r="FW8"/>
  <c r="KD8"/>
  <c r="OK8" s="1"/>
  <c r="RW8" s="1"/>
  <c r="FX55"/>
  <c r="KE55"/>
  <c r="OL55" s="1"/>
  <c r="RX55" s="1"/>
  <c r="FX34"/>
  <c r="KE34"/>
  <c r="OL34" s="1"/>
  <c r="RX34" s="1"/>
  <c r="FX31"/>
  <c r="KE31"/>
  <c r="OL31" s="1"/>
  <c r="RX31" s="1"/>
  <c r="FX27"/>
  <c r="KE27"/>
  <c r="OL27" s="1"/>
  <c r="RX27" s="1"/>
  <c r="FX41"/>
  <c r="KE41"/>
  <c r="FX21"/>
  <c r="KE21"/>
  <c r="OL21" s="1"/>
  <c r="RX21" s="1"/>
  <c r="FX17"/>
  <c r="KE17"/>
  <c r="OL17" s="1"/>
  <c r="RX17" s="1"/>
  <c r="FX43"/>
  <c r="KE43"/>
  <c r="OL43" s="1"/>
  <c r="FW32"/>
  <c r="KD32"/>
  <c r="OK32" s="1"/>
  <c r="RW32" s="1"/>
  <c r="FW28"/>
  <c r="KD28"/>
  <c r="OK28" s="1"/>
  <c r="RW28" s="1"/>
  <c r="FW24"/>
  <c r="KD24"/>
  <c r="OK24" s="1"/>
  <c r="RW24" s="1"/>
  <c r="FW23"/>
  <c r="KD23"/>
  <c r="OK23" s="1"/>
  <c r="RW23" s="1"/>
  <c r="FW20"/>
  <c r="KD20"/>
  <c r="OK20" s="1"/>
  <c r="RW20" s="1"/>
  <c r="FW16"/>
  <c r="KD16"/>
  <c r="OK16" s="1"/>
  <c r="RW16" s="1"/>
  <c r="FW14"/>
  <c r="KD14"/>
  <c r="OK14" s="1"/>
  <c r="RW14" s="1"/>
  <c r="FW11"/>
  <c r="KD11"/>
  <c r="OK11" s="1"/>
  <c r="RW11" s="1"/>
  <c r="FW7"/>
  <c r="KD7"/>
  <c r="OK7" s="1"/>
  <c r="RW7" s="1"/>
  <c r="FX32"/>
  <c r="KE32"/>
  <c r="OL32" s="1"/>
  <c r="RX32" s="1"/>
  <c r="FX30"/>
  <c r="KE30"/>
  <c r="OL30" s="1"/>
  <c r="RX30" s="1"/>
  <c r="FX28"/>
  <c r="KE28"/>
  <c r="OL28" s="1"/>
  <c r="RX28" s="1"/>
  <c r="FX26"/>
  <c r="KE26"/>
  <c r="OL26" s="1"/>
  <c r="RX26" s="1"/>
  <c r="FX24"/>
  <c r="KE24"/>
  <c r="OL24" s="1"/>
  <c r="RX24" s="1"/>
  <c r="FX23"/>
  <c r="KE23"/>
  <c r="OL23" s="1"/>
  <c r="RX23" s="1"/>
  <c r="FX22"/>
  <c r="KE22"/>
  <c r="OL22" s="1"/>
  <c r="RX22" s="1"/>
  <c r="FX20"/>
  <c r="KE20"/>
  <c r="OL20" s="1"/>
  <c r="RX20" s="1"/>
  <c r="FX18"/>
  <c r="KE18"/>
  <c r="OL18" s="1"/>
  <c r="RX18" s="1"/>
  <c r="FX16"/>
  <c r="KE16"/>
  <c r="OL16" s="1"/>
  <c r="RX16" s="1"/>
  <c r="FX42"/>
  <c r="KE42"/>
  <c r="OL42" s="1"/>
  <c r="FX39"/>
  <c r="KE39"/>
  <c r="FX14"/>
  <c r="KE14"/>
  <c r="OL14" s="1"/>
  <c r="RX14" s="1"/>
  <c r="FX12"/>
  <c r="KE12"/>
  <c r="OL12" s="1"/>
  <c r="RX12" s="1"/>
  <c r="FW55"/>
  <c r="KD55"/>
  <c r="OK55" s="1"/>
  <c r="RW55" s="1"/>
  <c r="FX6" i="58"/>
  <c r="FX3"/>
  <c r="FX2"/>
  <c r="FW59"/>
  <c r="FX59"/>
  <c r="FX4"/>
  <c r="FX5"/>
  <c r="FW4"/>
  <c r="FW2"/>
  <c r="FW5"/>
  <c r="FW3"/>
  <c r="FX10" i="56"/>
  <c r="FX11"/>
  <c r="FX9"/>
  <c r="FX7"/>
  <c r="FX8"/>
  <c r="FX2"/>
  <c r="FW6"/>
  <c r="FW4"/>
  <c r="FX6"/>
  <c r="FX4"/>
  <c r="FW5"/>
  <c r="FW3"/>
  <c r="FX5"/>
  <c r="FX3"/>
  <c r="AZ21" i="58"/>
  <c r="AZ61"/>
  <c r="AZ19"/>
  <c r="AZ15"/>
  <c r="AZ11"/>
  <c r="AZ57"/>
  <c r="AZ7"/>
  <c r="N51"/>
  <c r="AD58"/>
  <c r="BV51"/>
  <c r="AZ51"/>
  <c r="BK58"/>
  <c r="FS7"/>
  <c r="FT7"/>
  <c r="FS11"/>
  <c r="FT11"/>
  <c r="FS20"/>
  <c r="FT20"/>
  <c r="FS55"/>
  <c r="FT55"/>
  <c r="FS8"/>
  <c r="FT8"/>
  <c r="FS12"/>
  <c r="FT12"/>
  <c r="FS14"/>
  <c r="FT14"/>
  <c r="FS18"/>
  <c r="FT18"/>
  <c r="FS52"/>
  <c r="FT52"/>
  <c r="FS24"/>
  <c r="FT24"/>
  <c r="FS36"/>
  <c r="FT36"/>
  <c r="FS9"/>
  <c r="FT9"/>
  <c r="FS19"/>
  <c r="FT19"/>
  <c r="FY53"/>
  <c r="FS61"/>
  <c r="FT61"/>
  <c r="FY54"/>
  <c r="FY55"/>
  <c r="N58"/>
  <c r="FS6"/>
  <c r="FT6"/>
  <c r="FS15"/>
  <c r="FT15"/>
  <c r="FS23"/>
  <c r="FT23"/>
  <c r="AZ23"/>
  <c r="AZ22"/>
  <c r="AZ52"/>
  <c r="AZ38"/>
  <c r="AZ18"/>
  <c r="AZ16"/>
  <c r="AZ14"/>
  <c r="AZ37"/>
  <c r="AZ12"/>
  <c r="AZ10"/>
  <c r="AZ8"/>
  <c r="AZ60"/>
  <c r="AD51"/>
  <c r="BK51"/>
  <c r="BV58"/>
  <c r="AZ58"/>
  <c r="FS57"/>
  <c r="FT57"/>
  <c r="FS17"/>
  <c r="FT17"/>
  <c r="FS58"/>
  <c r="FT58"/>
  <c r="FS60"/>
  <c r="FT60"/>
  <c r="FS10"/>
  <c r="FS37"/>
  <c r="FT37"/>
  <c r="FS16"/>
  <c r="FT16"/>
  <c r="FS22"/>
  <c r="FT22"/>
  <c r="FS51"/>
  <c r="FT51"/>
  <c r="FS54"/>
  <c r="FT54"/>
  <c r="FS13"/>
  <c r="FS21"/>
  <c r="FT21"/>
  <c r="FS59"/>
  <c r="FT59"/>
  <c r="FY36"/>
  <c r="FY56"/>
  <c r="N24" i="57"/>
  <c r="N19"/>
  <c r="N14"/>
  <c r="N25"/>
  <c r="N50"/>
  <c r="N54"/>
  <c r="N18"/>
  <c r="N15"/>
  <c r="N11"/>
  <c r="N9"/>
  <c r="FS9"/>
  <c r="FT9"/>
  <c r="FS11"/>
  <c r="FT11"/>
  <c r="FS15"/>
  <c r="FT15"/>
  <c r="FS18"/>
  <c r="FT18"/>
  <c r="FS54"/>
  <c r="FT54"/>
  <c r="FS50"/>
  <c r="FT50"/>
  <c r="FS59"/>
  <c r="FT59"/>
  <c r="FS56"/>
  <c r="FT56"/>
  <c r="FS8"/>
  <c r="FT8"/>
  <c r="FS53"/>
  <c r="FT53"/>
  <c r="FS14"/>
  <c r="FT14"/>
  <c r="FS17"/>
  <c r="FT17"/>
  <c r="FS19"/>
  <c r="FT19"/>
  <c r="FS21"/>
  <c r="FT21"/>
  <c r="FS24"/>
  <c r="FT24"/>
  <c r="FS6"/>
  <c r="FT6"/>
  <c r="N27"/>
  <c r="N53"/>
  <c r="N26"/>
  <c r="N22"/>
  <c r="N49"/>
  <c r="N12"/>
  <c r="N21"/>
  <c r="N17"/>
  <c r="N8"/>
  <c r="N43"/>
  <c r="N16"/>
  <c r="N10"/>
  <c r="N59"/>
  <c r="N23"/>
  <c r="N20"/>
  <c r="N39"/>
  <c r="N40"/>
  <c r="N13"/>
  <c r="N58"/>
  <c r="N7"/>
  <c r="FS58"/>
  <c r="FT58"/>
  <c r="FS13"/>
  <c r="FT13"/>
  <c r="FS40"/>
  <c r="FT40"/>
  <c r="FS39"/>
  <c r="FT39"/>
  <c r="FS20"/>
  <c r="FT20"/>
  <c r="FS25"/>
  <c r="FT25"/>
  <c r="FS7"/>
  <c r="FT7"/>
  <c r="FS27"/>
  <c r="FT27"/>
  <c r="FS10"/>
  <c r="FT10"/>
  <c r="FS12"/>
  <c r="FT12"/>
  <c r="FS16"/>
  <c r="FT16"/>
  <c r="FS49"/>
  <c r="FT49"/>
  <c r="FS43"/>
  <c r="FT43"/>
  <c r="FS22"/>
  <c r="FT22"/>
  <c r="FS26"/>
  <c r="FT26"/>
  <c r="FS23"/>
  <c r="FT23"/>
  <c r="N44" i="56"/>
  <c r="N21"/>
  <c r="N10"/>
  <c r="N32"/>
  <c r="N28"/>
  <c r="N23"/>
  <c r="N20"/>
  <c r="N16"/>
  <c r="N39"/>
  <c r="N12"/>
  <c r="N9"/>
  <c r="AD55"/>
  <c r="AZ55"/>
  <c r="BV55"/>
  <c r="N29"/>
  <c r="N17"/>
  <c r="N33"/>
  <c r="N26"/>
  <c r="N22"/>
  <c r="N42"/>
  <c r="N11"/>
  <c r="BK55"/>
  <c r="N25"/>
  <c r="N13"/>
  <c r="N30"/>
  <c r="N24"/>
  <c r="N18"/>
  <c r="N14"/>
  <c r="AO55"/>
  <c r="N34"/>
  <c r="N31"/>
  <c r="N27"/>
  <c r="N41"/>
  <c r="N40"/>
  <c r="N19"/>
  <c r="N15"/>
  <c r="N43"/>
  <c r="N8"/>
  <c r="N55"/>
  <c r="DV2" i="53"/>
  <c r="DV9"/>
  <c r="ER2"/>
  <c r="ER9"/>
  <c r="DK11"/>
  <c r="ER11"/>
  <c r="EG7"/>
  <c r="CZ9"/>
  <c r="DK7"/>
  <c r="EG53"/>
  <c r="EG8"/>
  <c r="EG11"/>
  <c r="ER8"/>
  <c r="FN2"/>
  <c r="DV53"/>
  <c r="CZ10"/>
  <c r="FC11"/>
  <c r="FN9"/>
  <c r="DK53"/>
  <c r="DK8"/>
  <c r="DK10"/>
  <c r="EG2"/>
  <c r="EG9"/>
  <c r="ER53"/>
  <c r="ER10"/>
  <c r="FN11"/>
  <c r="DV11"/>
  <c r="FS56" i="58"/>
  <c r="FS53"/>
  <c r="FS38"/>
  <c r="FT38"/>
  <c r="FS3"/>
  <c r="FS4"/>
  <c r="FS5"/>
  <c r="FS2"/>
  <c r="FS5" i="57"/>
  <c r="FS4"/>
  <c r="FS3"/>
  <c r="FS2"/>
  <c r="FS8" i="56"/>
  <c r="FT8"/>
  <c r="FS11"/>
  <c r="FT11"/>
  <c r="FS14"/>
  <c r="FT14"/>
  <c r="FS42"/>
  <c r="FT42"/>
  <c r="FS18"/>
  <c r="FT18"/>
  <c r="FS22"/>
  <c r="FT22"/>
  <c r="FS24"/>
  <c r="FT24"/>
  <c r="FS28"/>
  <c r="FT28"/>
  <c r="FS32"/>
  <c r="FT32"/>
  <c r="FS55"/>
  <c r="FT55"/>
  <c r="FS10"/>
  <c r="FT10"/>
  <c r="FS43"/>
  <c r="FT43"/>
  <c r="FS17"/>
  <c r="FT17"/>
  <c r="FS21"/>
  <c r="FT21"/>
  <c r="FS41"/>
  <c r="FT41"/>
  <c r="FS27"/>
  <c r="FT27"/>
  <c r="FS31"/>
  <c r="FT31"/>
  <c r="FS34"/>
  <c r="FT34"/>
  <c r="FS5"/>
  <c r="FT5"/>
  <c r="FS3"/>
  <c r="FT3"/>
  <c r="FS6"/>
  <c r="FT6"/>
  <c r="FS9"/>
  <c r="FT9"/>
  <c r="FS12"/>
  <c r="FT12"/>
  <c r="FS39"/>
  <c r="FT39"/>
  <c r="FS16"/>
  <c r="FT16"/>
  <c r="FS20"/>
  <c r="FT20"/>
  <c r="FS23"/>
  <c r="FT23"/>
  <c r="FS26"/>
  <c r="FT26"/>
  <c r="FS30"/>
  <c r="FT30"/>
  <c r="FS33"/>
  <c r="FT33"/>
  <c r="FS7"/>
  <c r="FT7"/>
  <c r="FS13"/>
  <c r="FT13"/>
  <c r="FS15"/>
  <c r="FT15"/>
  <c r="FS19"/>
  <c r="FT19"/>
  <c r="FS40"/>
  <c r="FT40"/>
  <c r="FS25"/>
  <c r="FT25"/>
  <c r="FS29"/>
  <c r="FT29"/>
  <c r="FS44"/>
  <c r="FT44"/>
  <c r="FS2"/>
  <c r="FT2"/>
  <c r="FS4"/>
  <c r="FT4"/>
  <c r="FS36" i="54"/>
  <c r="FT36"/>
  <c r="FS41"/>
  <c r="FT41"/>
  <c r="FS51"/>
  <c r="FT51"/>
  <c r="FS40"/>
  <c r="FT40"/>
  <c r="FS22"/>
  <c r="FT22"/>
  <c r="FS29"/>
  <c r="FT29"/>
  <c r="FS54"/>
  <c r="FT54"/>
  <c r="FS27"/>
  <c r="FT27"/>
  <c r="FS4"/>
  <c r="FT4"/>
  <c r="FS3"/>
  <c r="FT3"/>
  <c r="FT2"/>
  <c r="FS9"/>
  <c r="FT9"/>
  <c r="FS43"/>
  <c r="FT43"/>
  <c r="FS37"/>
  <c r="FT37"/>
  <c r="FS50"/>
  <c r="FT50"/>
  <c r="FS53"/>
  <c r="FT53"/>
  <c r="FS26"/>
  <c r="FT26"/>
  <c r="FS8"/>
  <c r="FT8"/>
  <c r="FS38"/>
  <c r="FT38"/>
  <c r="FS39"/>
  <c r="FT39"/>
  <c r="FS11"/>
  <c r="FT11"/>
  <c r="FS17"/>
  <c r="FT17"/>
  <c r="FS55"/>
  <c r="FT55"/>
  <c r="FS52"/>
  <c r="FT52"/>
  <c r="FT15"/>
  <c r="FS23"/>
  <c r="FT23"/>
  <c r="FS7"/>
  <c r="FT7"/>
  <c r="FS10"/>
  <c r="FT10"/>
  <c r="FS13"/>
  <c r="FT13"/>
  <c r="FS14"/>
  <c r="FT14"/>
  <c r="FT16"/>
  <c r="FS18"/>
  <c r="FT18"/>
  <c r="FS20"/>
  <c r="FT20"/>
  <c r="FS24"/>
  <c r="FT24"/>
  <c r="FS28"/>
  <c r="FT28"/>
  <c r="FS12"/>
  <c r="FT12"/>
  <c r="FS42"/>
  <c r="FT42"/>
  <c r="FS19"/>
  <c r="FT19"/>
  <c r="FS25"/>
  <c r="FT25"/>
  <c r="FS6"/>
  <c r="FT6"/>
  <c r="FS56"/>
  <c r="FT56"/>
  <c r="FT21"/>
  <c r="FS5"/>
  <c r="FT5"/>
  <c r="FV10" i="53"/>
  <c r="FV11"/>
  <c r="FS23" i="55"/>
  <c r="FT23"/>
  <c r="FS10"/>
  <c r="FT10"/>
  <c r="FS9"/>
  <c r="FT9"/>
  <c r="FS18"/>
  <c r="FT18"/>
  <c r="FS25"/>
  <c r="FT25"/>
  <c r="FS54"/>
  <c r="FT54"/>
  <c r="FS26"/>
  <c r="FT26"/>
  <c r="FS8"/>
  <c r="FT8"/>
  <c r="FS17"/>
  <c r="FT17"/>
  <c r="FS29"/>
  <c r="FT29"/>
  <c r="FS2"/>
  <c r="FT2"/>
  <c r="FS19"/>
  <c r="FT19"/>
  <c r="FS38"/>
  <c r="FT38"/>
  <c r="FS52"/>
  <c r="FT52"/>
  <c r="FS14"/>
  <c r="FT14"/>
  <c r="FS27"/>
  <c r="FT27"/>
  <c r="FS7"/>
  <c r="FT7"/>
  <c r="FS11"/>
  <c r="FT11"/>
  <c r="FS16"/>
  <c r="FT16"/>
  <c r="FS21"/>
  <c r="FT21"/>
  <c r="FS30"/>
  <c r="FT30"/>
  <c r="FS55"/>
  <c r="FT55"/>
  <c r="FS20"/>
  <c r="FT20"/>
  <c r="FS4"/>
  <c r="FT4"/>
  <c r="FS28"/>
  <c r="FT28"/>
  <c r="FS22"/>
  <c r="FT22"/>
  <c r="FS5"/>
  <c r="FT5"/>
  <c r="FS13"/>
  <c r="FT13"/>
  <c r="FS6"/>
  <c r="FT6"/>
  <c r="FS53"/>
  <c r="FT53"/>
  <c r="FS37"/>
  <c r="FT37"/>
  <c r="FS12"/>
  <c r="FT12"/>
  <c r="FS24"/>
  <c r="FT24"/>
  <c r="FS3"/>
  <c r="FT3"/>
  <c r="FV7" i="53"/>
  <c r="FS14"/>
  <c r="FT14"/>
  <c r="FS21"/>
  <c r="FT21"/>
  <c r="FS26"/>
  <c r="FT26"/>
  <c r="FS32"/>
  <c r="FT32"/>
  <c r="FS38"/>
  <c r="FT38"/>
  <c r="FS20"/>
  <c r="FT20"/>
  <c r="FS4"/>
  <c r="FT4"/>
  <c r="FS37"/>
  <c r="FT37"/>
  <c r="FS27"/>
  <c r="FT27"/>
  <c r="FS35"/>
  <c r="FT35"/>
  <c r="FS16"/>
  <c r="FT16"/>
  <c r="FS22"/>
  <c r="FT22"/>
  <c r="FS28"/>
  <c r="FT28"/>
  <c r="FS5"/>
  <c r="FT5"/>
  <c r="FS40"/>
  <c r="FT40"/>
  <c r="FS18"/>
  <c r="FT18"/>
  <c r="FS30"/>
  <c r="FT30"/>
  <c r="FS39"/>
  <c r="FT39"/>
  <c r="CY8"/>
  <c r="CY53"/>
  <c r="CY2"/>
  <c r="FS17"/>
  <c r="FT17"/>
  <c r="FS23"/>
  <c r="FT23"/>
  <c r="FS29"/>
  <c r="FT29"/>
  <c r="FS6"/>
  <c r="FT6"/>
  <c r="FS15"/>
  <c r="FT15"/>
  <c r="FS25"/>
  <c r="FT25"/>
  <c r="FS33"/>
  <c r="FT33"/>
  <c r="FS54"/>
  <c r="FT54"/>
  <c r="FS55"/>
  <c r="FT55"/>
  <c r="FS12"/>
  <c r="FT12"/>
  <c r="FS19"/>
  <c r="FT19"/>
  <c r="FS3"/>
  <c r="FT3"/>
  <c r="FS31"/>
  <c r="FT31"/>
  <c r="FS36"/>
  <c r="FT36"/>
  <c r="FS13"/>
  <c r="FT13"/>
  <c r="FS24"/>
  <c r="FT24"/>
  <c r="FS34"/>
  <c r="FT34"/>
  <c r="CO11"/>
  <c r="FR11"/>
  <c r="CO53"/>
  <c r="CO2"/>
  <c r="CO8"/>
  <c r="CO9"/>
  <c r="CO10"/>
  <c r="FR10"/>
  <c r="BZ55" i="56"/>
  <c r="CA55" s="1"/>
  <c r="CD55"/>
  <c r="CE55" s="1"/>
  <c r="CA36" i="58"/>
  <c r="CB36"/>
  <c r="CA56"/>
  <c r="CB56"/>
  <c r="CA55"/>
  <c r="CB55"/>
  <c r="CA54"/>
  <c r="CB54"/>
  <c r="CA53"/>
  <c r="CB53"/>
  <c r="CZ11" i="53"/>
  <c r="FC2"/>
  <c r="FC9"/>
  <c r="FC8"/>
  <c r="FC53"/>
  <c r="FN10"/>
  <c r="FN8"/>
  <c r="FN53"/>
  <c r="BZ58" i="58"/>
  <c r="CD58"/>
  <c r="AO58"/>
  <c r="AO51"/>
  <c r="BZ51"/>
  <c r="CD51"/>
  <c r="CE51" s="1"/>
  <c r="AZ48"/>
  <c r="BY2" i="56"/>
  <c r="KD2" s="1"/>
  <c r="OK2" s="1"/>
  <c r="RW2" s="1"/>
  <c r="BY50" i="55"/>
  <c r="CC50"/>
  <c r="BY3"/>
  <c r="KD3" s="1"/>
  <c r="OK3" s="1"/>
  <c r="RW3" s="1"/>
  <c r="CC3"/>
  <c r="KE3" s="1"/>
  <c r="OL3" s="1"/>
  <c r="RX3" s="1"/>
  <c r="BY4"/>
  <c r="KD4" s="1"/>
  <c r="OK4" s="1"/>
  <c r="RW4" s="1"/>
  <c r="CC4"/>
  <c r="KE4" s="1"/>
  <c r="OL4" s="1"/>
  <c r="RX4" s="1"/>
  <c r="BY48"/>
  <c r="CC48"/>
  <c r="BY53"/>
  <c r="FW53" s="1"/>
  <c r="CC53"/>
  <c r="FX53" s="1"/>
  <c r="BY51"/>
  <c r="CC51"/>
  <c r="BY47"/>
  <c r="CC47"/>
  <c r="BY52"/>
  <c r="FW52" s="1"/>
  <c r="CC52"/>
  <c r="FX52" s="1"/>
  <c r="BY5"/>
  <c r="KD5" s="1"/>
  <c r="OK5" s="1"/>
  <c r="RW5" s="1"/>
  <c r="CC5"/>
  <c r="KE5" s="1"/>
  <c r="OL5" s="1"/>
  <c r="RX5" s="1"/>
  <c r="BY6"/>
  <c r="KD6" s="1"/>
  <c r="OK6" s="1"/>
  <c r="RW6" s="1"/>
  <c r="CC6"/>
  <c r="KE6" s="1"/>
  <c r="OL6" s="1"/>
  <c r="RX6" s="1"/>
  <c r="BY7"/>
  <c r="CC7"/>
  <c r="KE7" s="1"/>
  <c r="OL7" s="1"/>
  <c r="RX7" s="1"/>
  <c r="BY8"/>
  <c r="CC8"/>
  <c r="KE8" s="1"/>
  <c r="OL8" s="1"/>
  <c r="RX8" s="1"/>
  <c r="BY9"/>
  <c r="CC9"/>
  <c r="KE9" s="1"/>
  <c r="OL9" s="1"/>
  <c r="RX9" s="1"/>
  <c r="BY10"/>
  <c r="CC10"/>
  <c r="KE10" s="1"/>
  <c r="OL10" s="1"/>
  <c r="RX10" s="1"/>
  <c r="BY49"/>
  <c r="CC49"/>
  <c r="BY55"/>
  <c r="CC55"/>
  <c r="KE55" s="1"/>
  <c r="OL55" s="1"/>
  <c r="BY11"/>
  <c r="CC11"/>
  <c r="BY12"/>
  <c r="CC12"/>
  <c r="BY13"/>
  <c r="CC13"/>
  <c r="BY14"/>
  <c r="CC14"/>
  <c r="BY15"/>
  <c r="CC15"/>
  <c r="BY54"/>
  <c r="CC54"/>
  <c r="BY16"/>
  <c r="CC16"/>
  <c r="BY17"/>
  <c r="CC17"/>
  <c r="BY18"/>
  <c r="CC18"/>
  <c r="BY36"/>
  <c r="CC36"/>
  <c r="BY19"/>
  <c r="CC19"/>
  <c r="BY20"/>
  <c r="CC20"/>
  <c r="BY21"/>
  <c r="CC21"/>
  <c r="BY22"/>
  <c r="CC22"/>
  <c r="BY23"/>
  <c r="CC23"/>
  <c r="BY24"/>
  <c r="CC24"/>
  <c r="BY25"/>
  <c r="CC25"/>
  <c r="BY26"/>
  <c r="CC26"/>
  <c r="BY38"/>
  <c r="CC38"/>
  <c r="BY27"/>
  <c r="CC27"/>
  <c r="BY28"/>
  <c r="CC28"/>
  <c r="BY29"/>
  <c r="CC29"/>
  <c r="BY30"/>
  <c r="CC30"/>
  <c r="CC2"/>
  <c r="KE2" s="1"/>
  <c r="OL2" s="1"/>
  <c r="RX2" s="1"/>
  <c r="BY2"/>
  <c r="KD2" s="1"/>
  <c r="OK2" s="1"/>
  <c r="RW2" s="1"/>
  <c r="BY3" i="54"/>
  <c r="KD3" s="1"/>
  <c r="OK3" s="1"/>
  <c r="RW3" s="1"/>
  <c r="CC3"/>
  <c r="KE3" s="1"/>
  <c r="OL3" s="1"/>
  <c r="RX3" s="1"/>
  <c r="BY4"/>
  <c r="KD4" s="1"/>
  <c r="OK4" s="1"/>
  <c r="RW4" s="1"/>
  <c r="CC4"/>
  <c r="KE4" s="1"/>
  <c r="OL4" s="1"/>
  <c r="RX4" s="1"/>
  <c r="BY5"/>
  <c r="KD5" s="1"/>
  <c r="OK5" s="1"/>
  <c r="RW5" s="1"/>
  <c r="CC5"/>
  <c r="KE5" s="1"/>
  <c r="OL5" s="1"/>
  <c r="RX5" s="1"/>
  <c r="BY6"/>
  <c r="KD6" s="1"/>
  <c r="OK6" s="1"/>
  <c r="RW6" s="1"/>
  <c r="CC6"/>
  <c r="KE6" s="1"/>
  <c r="OL6" s="1"/>
  <c r="RX6" s="1"/>
  <c r="BY7"/>
  <c r="CC7"/>
  <c r="KE7" s="1"/>
  <c r="OL7" s="1"/>
  <c r="RX7" s="1"/>
  <c r="BY52"/>
  <c r="FW52" s="1"/>
  <c r="CC52"/>
  <c r="FX52" s="1"/>
  <c r="BY8"/>
  <c r="CC8"/>
  <c r="KE8" s="1"/>
  <c r="OL8" s="1"/>
  <c r="RX8" s="1"/>
  <c r="BY41"/>
  <c r="CC41"/>
  <c r="BY9"/>
  <c r="CC9"/>
  <c r="BY10"/>
  <c r="CC10"/>
  <c r="BY11"/>
  <c r="CC11"/>
  <c r="BY37"/>
  <c r="CC37"/>
  <c r="BY12"/>
  <c r="CC12"/>
  <c r="BY13"/>
  <c r="CC13"/>
  <c r="BY54"/>
  <c r="CC54"/>
  <c r="BY51"/>
  <c r="FW51" s="1"/>
  <c r="CC51"/>
  <c r="FX51" s="1"/>
  <c r="BY56"/>
  <c r="CC56"/>
  <c r="BY14"/>
  <c r="CC14"/>
  <c r="BY42"/>
  <c r="CC42"/>
  <c r="BY40"/>
  <c r="CC40"/>
  <c r="BY15"/>
  <c r="CC15"/>
  <c r="BY16"/>
  <c r="CC16"/>
  <c r="BY38"/>
  <c r="CC38"/>
  <c r="BY50"/>
  <c r="FW50" s="1"/>
  <c r="CC50"/>
  <c r="FX50" s="1"/>
  <c r="BY17"/>
  <c r="CC17"/>
  <c r="BY18"/>
  <c r="CC18"/>
  <c r="BY36"/>
  <c r="FW36" s="1"/>
  <c r="CC36"/>
  <c r="FX36" s="1"/>
  <c r="BY53"/>
  <c r="FW53" s="1"/>
  <c r="CC53"/>
  <c r="FX53" s="1"/>
  <c r="BY19"/>
  <c r="CC19"/>
  <c r="BY20"/>
  <c r="CC20"/>
  <c r="BY39"/>
  <c r="CC39"/>
  <c r="BY49"/>
  <c r="CC49"/>
  <c r="BY21"/>
  <c r="CC21"/>
  <c r="BY22"/>
  <c r="CC22"/>
  <c r="BY23"/>
  <c r="CC23"/>
  <c r="BY24"/>
  <c r="CC24"/>
  <c r="BY25"/>
  <c r="CC25"/>
  <c r="BY26"/>
  <c r="CC26"/>
  <c r="BY27"/>
  <c r="CC27"/>
  <c r="BY28"/>
  <c r="CC28"/>
  <c r="BY55"/>
  <c r="CC55"/>
  <c r="BY29"/>
  <c r="CC29"/>
  <c r="BY43"/>
  <c r="CC43"/>
  <c r="BY30"/>
  <c r="CC30"/>
  <c r="CC2"/>
  <c r="KE2" s="1"/>
  <c r="OL2" s="1"/>
  <c r="RX2" s="1"/>
  <c r="BY2"/>
  <c r="KD2" s="1"/>
  <c r="OK2" s="1"/>
  <c r="RW2" s="1"/>
  <c r="BY12" i="53"/>
  <c r="CC12"/>
  <c r="BY13"/>
  <c r="CC13"/>
  <c r="BY14"/>
  <c r="CC14"/>
  <c r="BY15"/>
  <c r="CC15"/>
  <c r="BY16"/>
  <c r="CC16"/>
  <c r="BY51"/>
  <c r="CC51"/>
  <c r="BY17"/>
  <c r="CC17"/>
  <c r="BY18"/>
  <c r="CC18"/>
  <c r="BY19"/>
  <c r="CC19"/>
  <c r="BY20"/>
  <c r="CC20"/>
  <c r="BY21"/>
  <c r="CC21"/>
  <c r="BY54"/>
  <c r="FW54" s="1"/>
  <c r="CC54"/>
  <c r="FX54" s="1"/>
  <c r="BY22"/>
  <c r="CC22"/>
  <c r="BY52"/>
  <c r="CC52"/>
  <c r="BY23"/>
  <c r="CC23"/>
  <c r="BY24"/>
  <c r="CC24"/>
  <c r="BY3"/>
  <c r="CC3"/>
  <c r="BY25"/>
  <c r="CC25"/>
  <c r="BY26"/>
  <c r="CC26"/>
  <c r="BY27"/>
  <c r="CC27"/>
  <c r="BY28"/>
  <c r="CC28"/>
  <c r="BY4"/>
  <c r="CC4"/>
  <c r="BY29"/>
  <c r="CC29"/>
  <c r="BY30"/>
  <c r="CC30"/>
  <c r="BY31"/>
  <c r="CC31"/>
  <c r="BY55"/>
  <c r="CC55"/>
  <c r="BY32"/>
  <c r="CC32"/>
  <c r="BY33"/>
  <c r="CC33"/>
  <c r="BY5"/>
  <c r="CC5"/>
  <c r="BY34"/>
  <c r="CC34"/>
  <c r="BY6"/>
  <c r="CC6"/>
  <c r="BY35"/>
  <c r="CC35"/>
  <c r="BY36"/>
  <c r="CC36"/>
  <c r="BY37"/>
  <c r="CC37"/>
  <c r="BY38"/>
  <c r="CC38"/>
  <c r="BY39"/>
  <c r="CC39"/>
  <c r="BY40"/>
  <c r="CC40"/>
  <c r="BY53"/>
  <c r="FW53" s="1"/>
  <c r="CC53"/>
  <c r="FX53" s="1"/>
  <c r="BY2"/>
  <c r="CC2"/>
  <c r="BY8"/>
  <c r="CC8"/>
  <c r="BY9"/>
  <c r="CC9"/>
  <c r="BY10"/>
  <c r="CC10"/>
  <c r="BY11"/>
  <c r="CC11"/>
  <c r="CC7"/>
  <c r="BY7"/>
  <c r="BQ24" i="58"/>
  <c r="BR24"/>
  <c r="BQ48"/>
  <c r="BR48"/>
  <c r="BT48" s="1"/>
  <c r="BU48" s="1"/>
  <c r="BV48" s="1"/>
  <c r="AZ20" l="1"/>
  <c r="AZ24"/>
  <c r="BT24"/>
  <c r="BU24" s="1"/>
  <c r="BS24"/>
  <c r="AZ9"/>
  <c r="AZ13"/>
  <c r="AZ17"/>
  <c r="FS15" i="55"/>
  <c r="CZ7" i="53"/>
  <c r="FR9"/>
  <c r="CO7"/>
  <c r="U8" i="69"/>
  <c r="W10"/>
  <c r="FV9" i="53"/>
  <c r="EG10"/>
  <c r="DK2"/>
  <c r="DV10"/>
  <c r="DV7"/>
  <c r="FC10"/>
  <c r="DV8"/>
  <c r="FT30" i="54"/>
  <c r="K143" i="69"/>
  <c r="M143"/>
  <c r="V3"/>
  <c r="V9"/>
  <c r="CE58" i="58"/>
  <c r="KF58"/>
  <c r="KF55" i="56"/>
  <c r="OM55" s="1"/>
  <c r="RY55" s="1"/>
  <c r="FX29" i="55"/>
  <c r="KE29"/>
  <c r="OL29" s="1"/>
  <c r="RX29" s="1"/>
  <c r="FX26"/>
  <c r="KE26"/>
  <c r="OL26" s="1"/>
  <c r="RX26" s="1"/>
  <c r="FX24"/>
  <c r="KE24"/>
  <c r="OL24" s="1"/>
  <c r="RX24" s="1"/>
  <c r="FX22"/>
  <c r="KE22"/>
  <c r="OL22" s="1"/>
  <c r="RX22" s="1"/>
  <c r="FX20"/>
  <c r="KE20"/>
  <c r="OL20" s="1"/>
  <c r="RX20" s="1"/>
  <c r="FX54"/>
  <c r="KE54"/>
  <c r="FX14"/>
  <c r="KE14"/>
  <c r="OL14" s="1"/>
  <c r="RX14" s="1"/>
  <c r="FX12"/>
  <c r="KE12"/>
  <c r="OL12" s="1"/>
  <c r="RX12" s="1"/>
  <c r="FW28"/>
  <c r="KD28"/>
  <c r="OK28" s="1"/>
  <c r="RW28" s="1"/>
  <c r="FW23"/>
  <c r="KD23"/>
  <c r="OK23" s="1"/>
  <c r="RW23" s="1"/>
  <c r="FW19"/>
  <c r="KD19"/>
  <c r="OK19" s="1"/>
  <c r="RW19" s="1"/>
  <c r="FW16"/>
  <c r="KD16"/>
  <c r="OK16" s="1"/>
  <c r="RW16" s="1"/>
  <c r="FW13"/>
  <c r="KD13"/>
  <c r="OK13" s="1"/>
  <c r="RW13" s="1"/>
  <c r="FW9"/>
  <c r="KD9"/>
  <c r="OK9" s="1"/>
  <c r="RW9" s="1"/>
  <c r="FX30"/>
  <c r="KE30"/>
  <c r="OL30" s="1"/>
  <c r="RX30" s="1"/>
  <c r="FX28"/>
  <c r="KE28"/>
  <c r="OL28" s="1"/>
  <c r="RX28" s="1"/>
  <c r="FX38"/>
  <c r="KE38"/>
  <c r="OL38" s="1"/>
  <c r="FX25"/>
  <c r="KE25"/>
  <c r="OL25" s="1"/>
  <c r="RX25" s="1"/>
  <c r="FX23"/>
  <c r="KE23"/>
  <c r="OL23" s="1"/>
  <c r="RX23" s="1"/>
  <c r="FX21"/>
  <c r="KE21"/>
  <c r="OL21" s="1"/>
  <c r="RX21" s="1"/>
  <c r="FX19"/>
  <c r="KE19"/>
  <c r="OL19" s="1"/>
  <c r="RX19" s="1"/>
  <c r="FX18"/>
  <c r="KE18"/>
  <c r="OL18" s="1"/>
  <c r="RX18" s="1"/>
  <c r="FX16"/>
  <c r="KE16"/>
  <c r="OL16" s="1"/>
  <c r="RX16" s="1"/>
  <c r="FX15"/>
  <c r="KE15"/>
  <c r="OL15" s="1"/>
  <c r="RX15" s="1"/>
  <c r="FX13"/>
  <c r="KE13"/>
  <c r="OL13" s="1"/>
  <c r="RX13" s="1"/>
  <c r="FX11"/>
  <c r="KE11"/>
  <c r="OL11" s="1"/>
  <c r="RX11" s="1"/>
  <c r="FX27"/>
  <c r="KE27"/>
  <c r="OL27" s="1"/>
  <c r="RX27" s="1"/>
  <c r="FX17"/>
  <c r="KE17"/>
  <c r="OL17" s="1"/>
  <c r="RX17" s="1"/>
  <c r="FW30"/>
  <c r="KD30"/>
  <c r="OK30" s="1"/>
  <c r="RW30" s="1"/>
  <c r="FW38"/>
  <c r="KD38"/>
  <c r="OK38" s="1"/>
  <c r="FW25"/>
  <c r="KD25"/>
  <c r="OK25" s="1"/>
  <c r="RW25" s="1"/>
  <c r="FW21"/>
  <c r="KD21"/>
  <c r="OK21" s="1"/>
  <c r="RW21" s="1"/>
  <c r="FW18"/>
  <c r="KD18"/>
  <c r="OK18" s="1"/>
  <c r="RW18" s="1"/>
  <c r="FW15"/>
  <c r="KD15"/>
  <c r="OK15" s="1"/>
  <c r="RW15" s="1"/>
  <c r="FW11"/>
  <c r="KD11"/>
  <c r="OK11" s="1"/>
  <c r="RW11" s="1"/>
  <c r="FW7"/>
  <c r="KD7"/>
  <c r="OK7" s="1"/>
  <c r="RW7" s="1"/>
  <c r="FW29"/>
  <c r="KD29"/>
  <c r="OK29" s="1"/>
  <c r="RW29" s="1"/>
  <c r="FW27"/>
  <c r="KD27"/>
  <c r="OK27" s="1"/>
  <c r="RW27" s="1"/>
  <c r="FW26"/>
  <c r="KD26"/>
  <c r="OK26" s="1"/>
  <c r="RW26" s="1"/>
  <c r="FW24"/>
  <c r="KD24"/>
  <c r="OK24" s="1"/>
  <c r="RW24" s="1"/>
  <c r="FW22"/>
  <c r="KD22"/>
  <c r="OK22" s="1"/>
  <c r="RW22" s="1"/>
  <c r="FW20"/>
  <c r="KD20"/>
  <c r="OK20" s="1"/>
  <c r="RW20" s="1"/>
  <c r="FW17"/>
  <c r="KD17"/>
  <c r="OK17" s="1"/>
  <c r="RW17" s="1"/>
  <c r="FW54"/>
  <c r="KD54"/>
  <c r="FW14"/>
  <c r="KD14"/>
  <c r="OK14" s="1"/>
  <c r="RW14" s="1"/>
  <c r="FW12"/>
  <c r="KD12"/>
  <c r="OK12" s="1"/>
  <c r="RW12" s="1"/>
  <c r="FW55"/>
  <c r="KD55"/>
  <c r="OK55" s="1"/>
  <c r="FW10"/>
  <c r="KD10"/>
  <c r="OK10" s="1"/>
  <c r="RW10" s="1"/>
  <c r="FW8"/>
  <c r="KD8"/>
  <c r="OK8" s="1"/>
  <c r="RW8" s="1"/>
  <c r="FX29" i="54"/>
  <c r="KE29"/>
  <c r="OL29" s="1"/>
  <c r="RX29" s="1"/>
  <c r="FX26"/>
  <c r="KE26"/>
  <c r="OL26" s="1"/>
  <c r="RX26" s="1"/>
  <c r="FX22"/>
  <c r="KE22"/>
  <c r="OL22" s="1"/>
  <c r="RX22" s="1"/>
  <c r="FX18"/>
  <c r="KE18"/>
  <c r="OL18" s="1"/>
  <c r="RX18" s="1"/>
  <c r="FX16"/>
  <c r="KE16"/>
  <c r="OL16" s="1"/>
  <c r="RX16" s="1"/>
  <c r="FX14"/>
  <c r="KE14"/>
  <c r="OL14" s="1"/>
  <c r="RX14" s="1"/>
  <c r="FX37"/>
  <c r="KE37"/>
  <c r="OL37" s="1"/>
  <c r="FX41"/>
  <c r="KE41"/>
  <c r="OL41" s="1"/>
  <c r="FW43"/>
  <c r="KD43"/>
  <c r="OK43" s="1"/>
  <c r="RW43" s="1"/>
  <c r="FW27"/>
  <c r="KD27"/>
  <c r="OK27" s="1"/>
  <c r="RW27" s="1"/>
  <c r="FW23"/>
  <c r="KD23"/>
  <c r="OK23" s="1"/>
  <c r="RW23" s="1"/>
  <c r="FW39"/>
  <c r="KD39"/>
  <c r="OK39" s="1"/>
  <c r="FW38"/>
  <c r="KD38"/>
  <c r="OK38" s="1"/>
  <c r="FW42"/>
  <c r="KD42"/>
  <c r="OK42" s="1"/>
  <c r="RW42" s="1"/>
  <c r="FW54"/>
  <c r="KD54"/>
  <c r="OK54" s="1"/>
  <c r="FW11"/>
  <c r="KD11"/>
  <c r="OK11" s="1"/>
  <c r="RW11" s="1"/>
  <c r="FW8"/>
  <c r="KD8"/>
  <c r="OK8" s="1"/>
  <c r="RW8" s="1"/>
  <c r="FX43"/>
  <c r="KE43"/>
  <c r="OL43" s="1"/>
  <c r="RX43" s="1"/>
  <c r="FX55"/>
  <c r="KE55"/>
  <c r="OL55" s="1"/>
  <c r="FX27"/>
  <c r="KE27"/>
  <c r="OL27" s="1"/>
  <c r="RX27" s="1"/>
  <c r="FX25"/>
  <c r="KE25"/>
  <c r="OL25" s="1"/>
  <c r="RX25" s="1"/>
  <c r="FX23"/>
  <c r="KE23"/>
  <c r="OL23" s="1"/>
  <c r="RX23" s="1"/>
  <c r="FX21"/>
  <c r="KE21"/>
  <c r="OL21" s="1"/>
  <c r="RX21" s="1"/>
  <c r="FX39"/>
  <c r="KE39"/>
  <c r="OL39" s="1"/>
  <c r="FX19"/>
  <c r="KE19"/>
  <c r="OL19" s="1"/>
  <c r="RX19" s="1"/>
  <c r="FX17"/>
  <c r="KE17"/>
  <c r="OL17" s="1"/>
  <c r="RX17" s="1"/>
  <c r="FX38"/>
  <c r="KE38"/>
  <c r="OL38" s="1"/>
  <c r="FX15"/>
  <c r="KE15"/>
  <c r="OL15" s="1"/>
  <c r="RX15" s="1"/>
  <c r="FX42"/>
  <c r="KE42"/>
  <c r="OL42" s="1"/>
  <c r="RX42" s="1"/>
  <c r="FX56"/>
  <c r="KE56"/>
  <c r="OL56" s="1"/>
  <c r="RX56" s="1"/>
  <c r="FX54"/>
  <c r="KE54"/>
  <c r="OL54" s="1"/>
  <c r="FX12"/>
  <c r="KE12"/>
  <c r="OL12" s="1"/>
  <c r="RX12" s="1"/>
  <c r="FX11"/>
  <c r="KE11"/>
  <c r="OL11" s="1"/>
  <c r="RX11" s="1"/>
  <c r="FX9"/>
  <c r="KE9"/>
  <c r="OL9" s="1"/>
  <c r="RX9" s="1"/>
  <c r="FX30"/>
  <c r="KE30"/>
  <c r="OL30" s="1"/>
  <c r="RX30" s="1"/>
  <c r="FX28"/>
  <c r="KE28"/>
  <c r="OL28" s="1"/>
  <c r="RX28" s="1"/>
  <c r="FX24"/>
  <c r="KE24"/>
  <c r="OL24" s="1"/>
  <c r="RX24" s="1"/>
  <c r="FX20"/>
  <c r="KE20"/>
  <c r="OL20" s="1"/>
  <c r="RX20" s="1"/>
  <c r="FX40"/>
  <c r="KE40"/>
  <c r="OL40" s="1"/>
  <c r="FX13"/>
  <c r="KE13"/>
  <c r="OL13" s="1"/>
  <c r="RX13" s="1"/>
  <c r="FX10"/>
  <c r="KE10"/>
  <c r="OL10" s="1"/>
  <c r="RX10" s="1"/>
  <c r="FW55"/>
  <c r="KD55"/>
  <c r="OK55" s="1"/>
  <c r="FW25"/>
  <c r="KD25"/>
  <c r="OK25" s="1"/>
  <c r="RW25" s="1"/>
  <c r="FW21"/>
  <c r="KD21"/>
  <c r="OK21" s="1"/>
  <c r="RW21" s="1"/>
  <c r="FW19"/>
  <c r="KD19"/>
  <c r="OK19" s="1"/>
  <c r="RW19" s="1"/>
  <c r="FW17"/>
  <c r="KD17"/>
  <c r="OK17" s="1"/>
  <c r="RW17" s="1"/>
  <c r="FW15"/>
  <c r="KD15"/>
  <c r="OK15" s="1"/>
  <c r="RW15" s="1"/>
  <c r="FW56"/>
  <c r="KD56"/>
  <c r="OK56" s="1"/>
  <c r="RW56" s="1"/>
  <c r="FW12"/>
  <c r="KD12"/>
  <c r="OK12" s="1"/>
  <c r="RW12" s="1"/>
  <c r="FW9"/>
  <c r="KD9"/>
  <c r="OK9" s="1"/>
  <c r="RW9" s="1"/>
  <c r="FW7"/>
  <c r="KD7"/>
  <c r="OK7" s="1"/>
  <c r="RW7" s="1"/>
  <c r="FW30"/>
  <c r="KD30"/>
  <c r="OK30" s="1"/>
  <c r="RW30" s="1"/>
  <c r="FW29"/>
  <c r="KD29"/>
  <c r="OK29" s="1"/>
  <c r="RW29" s="1"/>
  <c r="FW28"/>
  <c r="KD28"/>
  <c r="OK28" s="1"/>
  <c r="RW28" s="1"/>
  <c r="FW26"/>
  <c r="KD26"/>
  <c r="OK26" s="1"/>
  <c r="RW26" s="1"/>
  <c r="FW24"/>
  <c r="KD24"/>
  <c r="OK24" s="1"/>
  <c r="RW24" s="1"/>
  <c r="FW22"/>
  <c r="KD22"/>
  <c r="OK22" s="1"/>
  <c r="RW22" s="1"/>
  <c r="FW20"/>
  <c r="KD20"/>
  <c r="OK20" s="1"/>
  <c r="RW20" s="1"/>
  <c r="FW18"/>
  <c r="KD18"/>
  <c r="OK18" s="1"/>
  <c r="RW18" s="1"/>
  <c r="FW16"/>
  <c r="KD16"/>
  <c r="OK16" s="1"/>
  <c r="RW16" s="1"/>
  <c r="FW40"/>
  <c r="KD40"/>
  <c r="OK40" s="1"/>
  <c r="FW14"/>
  <c r="KD14"/>
  <c r="OK14" s="1"/>
  <c r="RW14" s="1"/>
  <c r="FW13"/>
  <c r="KD13"/>
  <c r="OK13" s="1"/>
  <c r="RW13" s="1"/>
  <c r="FW37"/>
  <c r="KD37"/>
  <c r="OK37" s="1"/>
  <c r="FW10"/>
  <c r="KD10"/>
  <c r="OK10" s="1"/>
  <c r="RW10" s="1"/>
  <c r="FW41"/>
  <c r="KD41"/>
  <c r="OK41" s="1"/>
  <c r="FX11" i="53"/>
  <c r="KE11"/>
  <c r="OL11" s="1"/>
  <c r="RX11" s="1"/>
  <c r="FX2"/>
  <c r="KE2"/>
  <c r="OL2" s="1"/>
  <c r="RX2" s="1"/>
  <c r="FX38"/>
  <c r="KE38"/>
  <c r="OL38" s="1"/>
  <c r="RX38" s="1"/>
  <c r="FX6"/>
  <c r="KE6"/>
  <c r="OL6" s="1"/>
  <c r="RX6" s="1"/>
  <c r="FX32"/>
  <c r="KE32"/>
  <c r="OL32" s="1"/>
  <c r="RX32" s="1"/>
  <c r="FX29"/>
  <c r="KE29"/>
  <c r="OL29" s="1"/>
  <c r="RX29" s="1"/>
  <c r="FX26"/>
  <c r="KE26"/>
  <c r="OL26" s="1"/>
  <c r="RX26" s="1"/>
  <c r="FX3"/>
  <c r="KE3"/>
  <c r="OL3" s="1"/>
  <c r="RX3" s="1"/>
  <c r="FX22"/>
  <c r="KE22"/>
  <c r="OL22" s="1"/>
  <c r="RX22" s="1"/>
  <c r="FX19"/>
  <c r="KE19"/>
  <c r="OL19" s="1"/>
  <c r="RX19" s="1"/>
  <c r="FX16"/>
  <c r="KE16"/>
  <c r="OL16" s="1"/>
  <c r="RX16" s="1"/>
  <c r="FX12"/>
  <c r="KE12"/>
  <c r="OL12" s="1"/>
  <c r="RX12" s="1"/>
  <c r="FX7"/>
  <c r="KE7"/>
  <c r="OL7" s="1"/>
  <c r="RX7" s="1"/>
  <c r="FW8"/>
  <c r="KD8"/>
  <c r="OK8" s="1"/>
  <c r="RW8" s="1"/>
  <c r="FW37"/>
  <c r="KD37"/>
  <c r="OK37" s="1"/>
  <c r="RW37" s="1"/>
  <c r="FW34"/>
  <c r="KD34"/>
  <c r="OK34" s="1"/>
  <c r="RW34" s="1"/>
  <c r="FW55"/>
  <c r="KD55"/>
  <c r="FW4"/>
  <c r="KD4"/>
  <c r="OK4" s="1"/>
  <c r="RW4" s="1"/>
  <c r="FW25"/>
  <c r="KD25"/>
  <c r="OK25" s="1"/>
  <c r="RW25" s="1"/>
  <c r="FW15"/>
  <c r="KD15"/>
  <c r="OK15" s="1"/>
  <c r="RW15" s="1"/>
  <c r="FW7"/>
  <c r="KD7"/>
  <c r="OK7" s="1"/>
  <c r="RW7" s="1"/>
  <c r="FX10"/>
  <c r="KE10"/>
  <c r="OL10" s="1"/>
  <c r="RX10" s="1"/>
  <c r="FX8"/>
  <c r="KE8"/>
  <c r="OL8" s="1"/>
  <c r="RX8" s="1"/>
  <c r="FX39"/>
  <c r="KE39"/>
  <c r="OL39" s="1"/>
  <c r="RX39" s="1"/>
  <c r="FX37"/>
  <c r="KE37"/>
  <c r="OL37" s="1"/>
  <c r="RX37" s="1"/>
  <c r="FX35"/>
  <c r="KE35"/>
  <c r="OL35" s="1"/>
  <c r="RX35" s="1"/>
  <c r="FX34"/>
  <c r="KE34"/>
  <c r="OL34" s="1"/>
  <c r="RX34" s="1"/>
  <c r="FX33"/>
  <c r="KE33"/>
  <c r="OL33" s="1"/>
  <c r="RX33" s="1"/>
  <c r="FX55"/>
  <c r="KE55"/>
  <c r="FX30"/>
  <c r="KE30"/>
  <c r="OL30" s="1"/>
  <c r="RX30" s="1"/>
  <c r="FX4"/>
  <c r="KE4"/>
  <c r="OL4" s="1"/>
  <c r="RX4" s="1"/>
  <c r="FX27"/>
  <c r="KE27"/>
  <c r="OL27" s="1"/>
  <c r="RX27" s="1"/>
  <c r="FX25"/>
  <c r="KE25"/>
  <c r="OL25" s="1"/>
  <c r="RX25" s="1"/>
  <c r="FX24"/>
  <c r="KE24"/>
  <c r="OL24" s="1"/>
  <c r="RX24" s="1"/>
  <c r="FX20"/>
  <c r="KE20"/>
  <c r="OL20" s="1"/>
  <c r="RX20" s="1"/>
  <c r="FX18"/>
  <c r="KE18"/>
  <c r="OL18" s="1"/>
  <c r="RX18" s="1"/>
  <c r="FX15"/>
  <c r="KE15"/>
  <c r="OL15" s="1"/>
  <c r="RX15" s="1"/>
  <c r="FX13"/>
  <c r="KE13"/>
  <c r="OL13" s="1"/>
  <c r="RX13" s="1"/>
  <c r="FX9"/>
  <c r="KE9"/>
  <c r="OL9" s="1"/>
  <c r="RX9" s="1"/>
  <c r="FX40"/>
  <c r="KE40"/>
  <c r="OL40" s="1"/>
  <c r="RX40" s="1"/>
  <c r="FX36"/>
  <c r="KE36"/>
  <c r="OL36" s="1"/>
  <c r="RX36" s="1"/>
  <c r="FX5"/>
  <c r="KE5"/>
  <c r="OL5" s="1"/>
  <c r="RX5" s="1"/>
  <c r="FX31"/>
  <c r="KE31"/>
  <c r="OL31" s="1"/>
  <c r="RX31" s="1"/>
  <c r="FX28"/>
  <c r="KE28"/>
  <c r="OL28" s="1"/>
  <c r="RX28" s="1"/>
  <c r="FX23"/>
  <c r="KE23"/>
  <c r="OL23" s="1"/>
  <c r="RX23" s="1"/>
  <c r="FX21"/>
  <c r="KE21"/>
  <c r="OL21" s="1"/>
  <c r="RX21" s="1"/>
  <c r="FX17"/>
  <c r="KE17"/>
  <c r="OL17" s="1"/>
  <c r="RX17" s="1"/>
  <c r="FX14"/>
  <c r="KE14"/>
  <c r="OL14" s="1"/>
  <c r="RX14" s="1"/>
  <c r="FW10"/>
  <c r="KD10"/>
  <c r="OK10" s="1"/>
  <c r="RW10" s="1"/>
  <c r="FW39"/>
  <c r="KD39"/>
  <c r="OK39" s="1"/>
  <c r="RW39" s="1"/>
  <c r="FW35"/>
  <c r="KD35"/>
  <c r="OK35" s="1"/>
  <c r="RW35" s="1"/>
  <c r="FW33"/>
  <c r="KD33"/>
  <c r="OK33" s="1"/>
  <c r="RW33" s="1"/>
  <c r="FW30"/>
  <c r="KD30"/>
  <c r="OK30" s="1"/>
  <c r="RW30" s="1"/>
  <c r="FW27"/>
  <c r="KD27"/>
  <c r="OK27" s="1"/>
  <c r="RW27" s="1"/>
  <c r="FW24"/>
  <c r="KD24"/>
  <c r="OK24" s="1"/>
  <c r="RW24" s="1"/>
  <c r="FW20"/>
  <c r="KD20"/>
  <c r="OK20" s="1"/>
  <c r="RW20" s="1"/>
  <c r="FW18"/>
  <c r="KD18"/>
  <c r="OK18" s="1"/>
  <c r="RW18" s="1"/>
  <c r="FW13"/>
  <c r="KD13"/>
  <c r="OK13" s="1"/>
  <c r="RW13" s="1"/>
  <c r="FW11"/>
  <c r="KD11"/>
  <c r="OK11" s="1"/>
  <c r="RW11" s="1"/>
  <c r="FW9"/>
  <c r="KD9"/>
  <c r="OK9" s="1"/>
  <c r="RW9" s="1"/>
  <c r="FW2"/>
  <c r="KD2"/>
  <c r="OK2" s="1"/>
  <c r="RW2" s="1"/>
  <c r="FW40"/>
  <c r="KD40"/>
  <c r="OK40" s="1"/>
  <c r="RW40" s="1"/>
  <c r="FW38"/>
  <c r="KD38"/>
  <c r="OK38" s="1"/>
  <c r="RW38" s="1"/>
  <c r="FW36"/>
  <c r="KD36"/>
  <c r="OK36" s="1"/>
  <c r="RW36" s="1"/>
  <c r="FW6"/>
  <c r="KD6"/>
  <c r="OK6" s="1"/>
  <c r="RW6" s="1"/>
  <c r="FW5"/>
  <c r="KD5"/>
  <c r="OK5" s="1"/>
  <c r="RW5" s="1"/>
  <c r="FW32"/>
  <c r="KD32"/>
  <c r="OK32" s="1"/>
  <c r="RW32" s="1"/>
  <c r="FW31"/>
  <c r="KD31"/>
  <c r="OK31" s="1"/>
  <c r="RW31" s="1"/>
  <c r="FW29"/>
  <c r="KD29"/>
  <c r="OK29" s="1"/>
  <c r="RW29" s="1"/>
  <c r="FW28"/>
  <c r="KD28"/>
  <c r="OK28" s="1"/>
  <c r="RW28" s="1"/>
  <c r="FW26"/>
  <c r="KD26"/>
  <c r="OK26" s="1"/>
  <c r="RW26" s="1"/>
  <c r="FW3"/>
  <c r="KD3"/>
  <c r="OK3" s="1"/>
  <c r="RW3" s="1"/>
  <c r="FW23"/>
  <c r="KD23"/>
  <c r="OK23" s="1"/>
  <c r="RW23" s="1"/>
  <c r="FW22"/>
  <c r="KD22"/>
  <c r="OK22" s="1"/>
  <c r="RW22" s="1"/>
  <c r="FW21"/>
  <c r="KD21"/>
  <c r="OK21" s="1"/>
  <c r="RW21" s="1"/>
  <c r="FW19"/>
  <c r="KD19"/>
  <c r="OK19" s="1"/>
  <c r="RW19" s="1"/>
  <c r="FW17"/>
  <c r="KD17"/>
  <c r="OK17" s="1"/>
  <c r="RW17" s="1"/>
  <c r="FW16"/>
  <c r="KD16"/>
  <c r="OK16" s="1"/>
  <c r="RW16" s="1"/>
  <c r="FW14"/>
  <c r="KD14"/>
  <c r="OK14" s="1"/>
  <c r="RW14" s="1"/>
  <c r="FW12"/>
  <c r="KD12"/>
  <c r="OK12" s="1"/>
  <c r="RW12" s="1"/>
  <c r="FW2" i="56"/>
  <c r="FX55" i="55"/>
  <c r="FX10"/>
  <c r="FW5"/>
  <c r="FW4"/>
  <c r="FX9"/>
  <c r="FX5"/>
  <c r="FX2"/>
  <c r="FW6"/>
  <c r="FW3"/>
  <c r="FX7"/>
  <c r="FX4"/>
  <c r="FW2"/>
  <c r="FX8"/>
  <c r="FX6"/>
  <c r="FX3"/>
  <c r="FW3" i="54"/>
  <c r="FW2"/>
  <c r="FX8"/>
  <c r="FX5"/>
  <c r="FW6"/>
  <c r="FW4"/>
  <c r="FX2"/>
  <c r="FW5"/>
  <c r="FX7"/>
  <c r="FX3"/>
  <c r="FX6"/>
  <c r="FX4"/>
  <c r="FY58" i="58"/>
  <c r="FY51"/>
  <c r="FZ55"/>
  <c r="GA55"/>
  <c r="FZ54"/>
  <c r="GA54"/>
  <c r="GA56"/>
  <c r="FZ56"/>
  <c r="FZ36"/>
  <c r="GA36"/>
  <c r="GA53"/>
  <c r="FZ53"/>
  <c r="FY55" i="56"/>
  <c r="CZ8" i="53"/>
  <c r="CZ53"/>
  <c r="CZ2"/>
  <c r="FV8"/>
  <c r="FV53"/>
  <c r="FV2"/>
  <c r="FR53"/>
  <c r="FT53" s="1"/>
  <c r="FS10"/>
  <c r="FT10"/>
  <c r="FS7"/>
  <c r="FT7"/>
  <c r="FS9"/>
  <c r="FT9"/>
  <c r="FS11"/>
  <c r="FT11"/>
  <c r="FR8"/>
  <c r="FR2"/>
  <c r="CB55" i="56"/>
  <c r="CB51" i="58"/>
  <c r="CA51"/>
  <c r="CB58"/>
  <c r="CA58"/>
  <c r="AU7" i="57"/>
  <c r="AV7"/>
  <c r="AU8"/>
  <c r="AV8"/>
  <c r="AU9"/>
  <c r="AV9"/>
  <c r="AU10"/>
  <c r="AV10"/>
  <c r="AU58"/>
  <c r="AV58"/>
  <c r="AX58" s="1"/>
  <c r="AY58" s="1"/>
  <c r="AU48"/>
  <c r="AV48"/>
  <c r="AX48" s="1"/>
  <c r="AY48" s="1"/>
  <c r="AZ48" s="1"/>
  <c r="AU53"/>
  <c r="AV53"/>
  <c r="AX53" s="1"/>
  <c r="AY53" s="1"/>
  <c r="AU11"/>
  <c r="AV11"/>
  <c r="AU12"/>
  <c r="AV12"/>
  <c r="AU13"/>
  <c r="AV13"/>
  <c r="AU14"/>
  <c r="AV14"/>
  <c r="AU15"/>
  <c r="AV15"/>
  <c r="AU16"/>
  <c r="AV16"/>
  <c r="AU40"/>
  <c r="AV40"/>
  <c r="AX40" s="1"/>
  <c r="AY40" s="1"/>
  <c r="AU17"/>
  <c r="AV17"/>
  <c r="AU47"/>
  <c r="AV47"/>
  <c r="AX47" s="1"/>
  <c r="AY47" s="1"/>
  <c r="AZ47" s="1"/>
  <c r="AU18"/>
  <c r="AV18"/>
  <c r="AU49"/>
  <c r="AV49"/>
  <c r="AX49" s="1"/>
  <c r="AY49" s="1"/>
  <c r="AU39"/>
  <c r="AV39"/>
  <c r="AX39" s="1"/>
  <c r="AY39" s="1"/>
  <c r="AU19"/>
  <c r="AV19"/>
  <c r="AU54"/>
  <c r="AV54"/>
  <c r="AX54" s="1"/>
  <c r="AY54" s="1"/>
  <c r="AU43"/>
  <c r="AV43"/>
  <c r="AX43" s="1"/>
  <c r="AY43" s="1"/>
  <c r="AU20"/>
  <c r="AV20"/>
  <c r="AU21"/>
  <c r="AV21"/>
  <c r="AU50"/>
  <c r="AV50"/>
  <c r="AX50" s="1"/>
  <c r="AY50" s="1"/>
  <c r="AU22"/>
  <c r="AV22"/>
  <c r="AU23"/>
  <c r="AV23"/>
  <c r="AU24"/>
  <c r="AV24"/>
  <c r="AU25"/>
  <c r="AV25"/>
  <c r="AU26"/>
  <c r="AV26"/>
  <c r="AU59"/>
  <c r="AV59"/>
  <c r="AX59" s="1"/>
  <c r="AY59" s="1"/>
  <c r="AU27"/>
  <c r="AV27"/>
  <c r="AU8" i="56"/>
  <c r="AV8"/>
  <c r="AU9"/>
  <c r="AV9"/>
  <c r="AU10"/>
  <c r="AV10"/>
  <c r="AU11"/>
  <c r="AV11"/>
  <c r="AU54"/>
  <c r="AV54"/>
  <c r="AX54" s="1"/>
  <c r="AY54" s="1"/>
  <c r="AU12"/>
  <c r="AV12"/>
  <c r="AU13"/>
  <c r="AV13"/>
  <c r="AU14"/>
  <c r="AV14"/>
  <c r="AU43"/>
  <c r="AV43"/>
  <c r="AX43" s="1"/>
  <c r="AY43" s="1"/>
  <c r="AU39"/>
  <c r="AV39"/>
  <c r="AX39" s="1"/>
  <c r="AY39" s="1"/>
  <c r="AU51"/>
  <c r="AV51"/>
  <c r="AX51" s="1"/>
  <c r="AY51" s="1"/>
  <c r="AZ51" s="1"/>
  <c r="AU42"/>
  <c r="AV42"/>
  <c r="AX42" s="1"/>
  <c r="AY42" s="1"/>
  <c r="AU15"/>
  <c r="AV15"/>
  <c r="AU16"/>
  <c r="AV16"/>
  <c r="AU17"/>
  <c r="AV17"/>
  <c r="AU18"/>
  <c r="AV18"/>
  <c r="AU19"/>
  <c r="AV19"/>
  <c r="AU20"/>
  <c r="AV20"/>
  <c r="AU21"/>
  <c r="AV21"/>
  <c r="AU22"/>
  <c r="AV22"/>
  <c r="AU40"/>
  <c r="AV40"/>
  <c r="AX40" s="1"/>
  <c r="AY40" s="1"/>
  <c r="AU23"/>
  <c r="AV23"/>
  <c r="AU52"/>
  <c r="AV52"/>
  <c r="AX52" s="1"/>
  <c r="AY52" s="1"/>
  <c r="AZ52" s="1"/>
  <c r="AU24"/>
  <c r="AV24"/>
  <c r="AU41"/>
  <c r="AV41"/>
  <c r="AX41" s="1"/>
  <c r="AY41" s="1"/>
  <c r="AU49"/>
  <c r="AV49"/>
  <c r="AX49" s="1"/>
  <c r="AY49" s="1"/>
  <c r="AZ49" s="1"/>
  <c r="AU53"/>
  <c r="AV53"/>
  <c r="AX53" s="1"/>
  <c r="AY53" s="1"/>
  <c r="AZ53" s="1"/>
  <c r="AU25"/>
  <c r="AV25"/>
  <c r="AU26"/>
  <c r="AV26"/>
  <c r="AU27"/>
  <c r="AV27"/>
  <c r="AU28"/>
  <c r="AV28"/>
  <c r="AU29"/>
  <c r="AV29"/>
  <c r="AU50"/>
  <c r="AV50"/>
  <c r="AX50" s="1"/>
  <c r="AY50" s="1"/>
  <c r="AZ50" s="1"/>
  <c r="AU30"/>
  <c r="AV30"/>
  <c r="AU31"/>
  <c r="AV31"/>
  <c r="AU32"/>
  <c r="AV32"/>
  <c r="AU44"/>
  <c r="AV44"/>
  <c r="AX44" s="1"/>
  <c r="AY44" s="1"/>
  <c r="AU33"/>
  <c r="AV33"/>
  <c r="AU34"/>
  <c r="AV34"/>
  <c r="AU53" i="55"/>
  <c r="AV53"/>
  <c r="AX53" s="1"/>
  <c r="AY53" s="1"/>
  <c r="AU44"/>
  <c r="AV44"/>
  <c r="AX44" s="1"/>
  <c r="AY44" s="1"/>
  <c r="AZ44" s="1"/>
  <c r="AU37"/>
  <c r="AV37"/>
  <c r="AX37" s="1"/>
  <c r="AY37" s="1"/>
  <c r="AU45"/>
  <c r="AV45"/>
  <c r="AX45" s="1"/>
  <c r="AY45" s="1"/>
  <c r="AZ45" s="1"/>
  <c r="AU51"/>
  <c r="AV51"/>
  <c r="AX51" s="1"/>
  <c r="AY51" s="1"/>
  <c r="AZ51" s="1"/>
  <c r="AU47"/>
  <c r="AV47"/>
  <c r="AX47" s="1"/>
  <c r="AY47" s="1"/>
  <c r="AZ47" s="1"/>
  <c r="AU52"/>
  <c r="AV52"/>
  <c r="AX52" s="1"/>
  <c r="AY52" s="1"/>
  <c r="AU5"/>
  <c r="AV5"/>
  <c r="AU6"/>
  <c r="AV6"/>
  <c r="AU7"/>
  <c r="AV7"/>
  <c r="AU8"/>
  <c r="AV8"/>
  <c r="AU9"/>
  <c r="AV9"/>
  <c r="AU10"/>
  <c r="AV10"/>
  <c r="AU49"/>
  <c r="AV49"/>
  <c r="AX49" s="1"/>
  <c r="AY49" s="1"/>
  <c r="AZ49" s="1"/>
  <c r="AU55"/>
  <c r="AV55"/>
  <c r="AX55" s="1"/>
  <c r="AY55" s="1"/>
  <c r="AU11"/>
  <c r="AV11"/>
  <c r="AU12"/>
  <c r="AV12"/>
  <c r="AU13"/>
  <c r="AV13"/>
  <c r="AU14"/>
  <c r="AV14"/>
  <c r="AU15"/>
  <c r="AV15"/>
  <c r="AU54"/>
  <c r="AV54"/>
  <c r="AX54" s="1"/>
  <c r="AY54" s="1"/>
  <c r="AU16"/>
  <c r="AV16"/>
  <c r="AU43"/>
  <c r="AV43"/>
  <c r="AX43" s="1"/>
  <c r="AY43" s="1"/>
  <c r="AZ43" s="1"/>
  <c r="AU17"/>
  <c r="AV17"/>
  <c r="AU18"/>
  <c r="AV18"/>
  <c r="AU36"/>
  <c r="AV36"/>
  <c r="AX36" s="1"/>
  <c r="AY36" s="1"/>
  <c r="AZ36" s="1"/>
  <c r="AU19"/>
  <c r="AV19"/>
  <c r="AU20"/>
  <c r="AV20"/>
  <c r="AU21"/>
  <c r="AV21"/>
  <c r="AU46"/>
  <c r="AV46"/>
  <c r="AX46" s="1"/>
  <c r="AY46" s="1"/>
  <c r="AZ46" s="1"/>
  <c r="AU22"/>
  <c r="AV22"/>
  <c r="AU23"/>
  <c r="AV23"/>
  <c r="AU24"/>
  <c r="AV24"/>
  <c r="AU25"/>
  <c r="AV25"/>
  <c r="AU26"/>
  <c r="AV26"/>
  <c r="AU38"/>
  <c r="AV38"/>
  <c r="AX38" s="1"/>
  <c r="AY38" s="1"/>
  <c r="AU27"/>
  <c r="AV27"/>
  <c r="AU28"/>
  <c r="AV28"/>
  <c r="AU29"/>
  <c r="AV29"/>
  <c r="AU30"/>
  <c r="AV30"/>
  <c r="AU52" i="54"/>
  <c r="AV52"/>
  <c r="AX52" s="1"/>
  <c r="AY52" s="1"/>
  <c r="AU8"/>
  <c r="AV8"/>
  <c r="AU41"/>
  <c r="AV41"/>
  <c r="AX41" s="1"/>
  <c r="AY41" s="1"/>
  <c r="AU9"/>
  <c r="AV9"/>
  <c r="AU10"/>
  <c r="AV10"/>
  <c r="AU11"/>
  <c r="AV11"/>
  <c r="AU37"/>
  <c r="AV37"/>
  <c r="AX37" s="1"/>
  <c r="AY37" s="1"/>
  <c r="AU12"/>
  <c r="AV12"/>
  <c r="AU13"/>
  <c r="AV13"/>
  <c r="AU54"/>
  <c r="AV54"/>
  <c r="AX54" s="1"/>
  <c r="AY54" s="1"/>
  <c r="AU51"/>
  <c r="AV51"/>
  <c r="AX51" s="1"/>
  <c r="AY51" s="1"/>
  <c r="AU56"/>
  <c r="AV56"/>
  <c r="AX56" s="1"/>
  <c r="AY56" s="1"/>
  <c r="AU14"/>
  <c r="AV14"/>
  <c r="AU42"/>
  <c r="AV42"/>
  <c r="AX42" s="1"/>
  <c r="AY42" s="1"/>
  <c r="AU40"/>
  <c r="AV40"/>
  <c r="AX40" s="1"/>
  <c r="AY40" s="1"/>
  <c r="AU15"/>
  <c r="AV15"/>
  <c r="AU16"/>
  <c r="AV16"/>
  <c r="AU38"/>
  <c r="AV38"/>
  <c r="AX38" s="1"/>
  <c r="AY38" s="1"/>
  <c r="AU50"/>
  <c r="AV50"/>
  <c r="AX50" s="1"/>
  <c r="AY50" s="1"/>
  <c r="AU17"/>
  <c r="AV17"/>
  <c r="AU18"/>
  <c r="AV18"/>
  <c r="AU36"/>
  <c r="AV36"/>
  <c r="AX36" s="1"/>
  <c r="AY36" s="1"/>
  <c r="AU53"/>
  <c r="AV53"/>
  <c r="AX53" s="1"/>
  <c r="AY53" s="1"/>
  <c r="AU19"/>
  <c r="AV19"/>
  <c r="AU20"/>
  <c r="AV20"/>
  <c r="AU39"/>
  <c r="AV39"/>
  <c r="AX39" s="1"/>
  <c r="AY39" s="1"/>
  <c r="AU49"/>
  <c r="AV49"/>
  <c r="AX49" s="1"/>
  <c r="AY49" s="1"/>
  <c r="AZ49" s="1"/>
  <c r="AU21"/>
  <c r="AV21"/>
  <c r="AU22"/>
  <c r="AV22"/>
  <c r="AU47"/>
  <c r="AV47"/>
  <c r="AX47" s="1"/>
  <c r="AY47" s="1"/>
  <c r="AZ47" s="1"/>
  <c r="AU23"/>
  <c r="AV23"/>
  <c r="AU24"/>
  <c r="AV24"/>
  <c r="AU25"/>
  <c r="AV25"/>
  <c r="AU26"/>
  <c r="AV26"/>
  <c r="AU27"/>
  <c r="AV27"/>
  <c r="AU28"/>
  <c r="AV28"/>
  <c r="AU55"/>
  <c r="AV55"/>
  <c r="AX55" s="1"/>
  <c r="AY55" s="1"/>
  <c r="AU29"/>
  <c r="AV29"/>
  <c r="AU48"/>
  <c r="AV48"/>
  <c r="AX48" s="1"/>
  <c r="AY48" s="1"/>
  <c r="AZ48" s="1"/>
  <c r="AU43"/>
  <c r="AV43"/>
  <c r="AX43" s="1"/>
  <c r="AY43" s="1"/>
  <c r="AU30"/>
  <c r="AV30"/>
  <c r="BV24" i="58" l="1"/>
  <c r="T201" i="69"/>
  <c r="AX25" i="57"/>
  <c r="AY25" s="1"/>
  <c r="AW25"/>
  <c r="AX23"/>
  <c r="AY23" s="1"/>
  <c r="AW23"/>
  <c r="AX20"/>
  <c r="AY20" s="1"/>
  <c r="AW20"/>
  <c r="AX26"/>
  <c r="AY26" s="1"/>
  <c r="AW26"/>
  <c r="AX24"/>
  <c r="AY24" s="1"/>
  <c r="AW24"/>
  <c r="AX22"/>
  <c r="AY22" s="1"/>
  <c r="AW22"/>
  <c r="AX21"/>
  <c r="AY21" s="1"/>
  <c r="AW21"/>
  <c r="AX15"/>
  <c r="AY15" s="1"/>
  <c r="AW15"/>
  <c r="AX13"/>
  <c r="AY13" s="1"/>
  <c r="AW13"/>
  <c r="AX11"/>
  <c r="AY11" s="1"/>
  <c r="AW11"/>
  <c r="AX10"/>
  <c r="AY10" s="1"/>
  <c r="AW10"/>
  <c r="AX8"/>
  <c r="AY8" s="1"/>
  <c r="AW8"/>
  <c r="AX27"/>
  <c r="AY27" s="1"/>
  <c r="AW27"/>
  <c r="AX19"/>
  <c r="AY19" s="1"/>
  <c r="AW19"/>
  <c r="AX18"/>
  <c r="AY18" s="1"/>
  <c r="AW18"/>
  <c r="AX17"/>
  <c r="AY17" s="1"/>
  <c r="AW17"/>
  <c r="AX16"/>
  <c r="AY16" s="1"/>
  <c r="AW16"/>
  <c r="AX14"/>
  <c r="AY14" s="1"/>
  <c r="AW14"/>
  <c r="AX12"/>
  <c r="AY12" s="1"/>
  <c r="AW12"/>
  <c r="AX9"/>
  <c r="AY9" s="1"/>
  <c r="AW9"/>
  <c r="AX7"/>
  <c r="AY7" s="1"/>
  <c r="AW7"/>
  <c r="AX34" i="56"/>
  <c r="AY34" s="1"/>
  <c r="AW34"/>
  <c r="AX31"/>
  <c r="AY31" s="1"/>
  <c r="AW31"/>
  <c r="AX32"/>
  <c r="AY32" s="1"/>
  <c r="AW32"/>
  <c r="AX30"/>
  <c r="AY30" s="1"/>
  <c r="AW30"/>
  <c r="AX27"/>
  <c r="AY27" s="1"/>
  <c r="AW27"/>
  <c r="AX24"/>
  <c r="AY24" s="1"/>
  <c r="AW24"/>
  <c r="AX23"/>
  <c r="AY23" s="1"/>
  <c r="AW23"/>
  <c r="AX22"/>
  <c r="AY22" s="1"/>
  <c r="AW22"/>
  <c r="AX20"/>
  <c r="AY20" s="1"/>
  <c r="AW20"/>
  <c r="AX18"/>
  <c r="AY18" s="1"/>
  <c r="AW18"/>
  <c r="AX16"/>
  <c r="AY16" s="1"/>
  <c r="AW16"/>
  <c r="AX14"/>
  <c r="AY14" s="1"/>
  <c r="AW14"/>
  <c r="AX12"/>
  <c r="AY12" s="1"/>
  <c r="AW12"/>
  <c r="AX11"/>
  <c r="AY11" s="1"/>
  <c r="AW11"/>
  <c r="AX9"/>
  <c r="AY9" s="1"/>
  <c r="AW9"/>
  <c r="AX33"/>
  <c r="AY33" s="1"/>
  <c r="AW33"/>
  <c r="AX29"/>
  <c r="AY29" s="1"/>
  <c r="AW29"/>
  <c r="AX25"/>
  <c r="AY25" s="1"/>
  <c r="AW25"/>
  <c r="AX28"/>
  <c r="AY28" s="1"/>
  <c r="AW28"/>
  <c r="AX26"/>
  <c r="AY26" s="1"/>
  <c r="AW26"/>
  <c r="AX21"/>
  <c r="AY21" s="1"/>
  <c r="AW21"/>
  <c r="AX19"/>
  <c r="AY19" s="1"/>
  <c r="AW19"/>
  <c r="AX17"/>
  <c r="AY17" s="1"/>
  <c r="AW17"/>
  <c r="AX15"/>
  <c r="AY15" s="1"/>
  <c r="AW15"/>
  <c r="AX13"/>
  <c r="AY13" s="1"/>
  <c r="AW13"/>
  <c r="AX10"/>
  <c r="AY10" s="1"/>
  <c r="AW10"/>
  <c r="AX8"/>
  <c r="AY8" s="1"/>
  <c r="AW8"/>
  <c r="AX20" i="55"/>
  <c r="AY20" s="1"/>
  <c r="AW20"/>
  <c r="AX17"/>
  <c r="AY17" s="1"/>
  <c r="AZ17" s="1"/>
  <c r="AW17"/>
  <c r="AX15"/>
  <c r="AY15" s="1"/>
  <c r="AW15"/>
  <c r="AX11"/>
  <c r="AY11" s="1"/>
  <c r="R88" i="69" s="1"/>
  <c r="AW11" i="55"/>
  <c r="AX29"/>
  <c r="AY29" s="1"/>
  <c r="AW29"/>
  <c r="AX27"/>
  <c r="AY27" s="1"/>
  <c r="AW27"/>
  <c r="AX26"/>
  <c r="AY26" s="1"/>
  <c r="AW26"/>
  <c r="AX24"/>
  <c r="AY24" s="1"/>
  <c r="AZ24" s="1"/>
  <c r="AW24"/>
  <c r="AX22"/>
  <c r="AY22" s="1"/>
  <c r="AW22"/>
  <c r="AX21"/>
  <c r="AY21" s="1"/>
  <c r="AW21"/>
  <c r="AX19"/>
  <c r="AY19" s="1"/>
  <c r="AW19"/>
  <c r="AX18"/>
  <c r="AY18" s="1"/>
  <c r="AZ18" s="1"/>
  <c r="AW18"/>
  <c r="AX14"/>
  <c r="AY14" s="1"/>
  <c r="AW14"/>
  <c r="AX12"/>
  <c r="AY12" s="1"/>
  <c r="AW12"/>
  <c r="AX10"/>
  <c r="AY10" s="1"/>
  <c r="AW10"/>
  <c r="AX8"/>
  <c r="AY8" s="1"/>
  <c r="R85" i="69" s="1"/>
  <c r="AW8" i="55"/>
  <c r="AX6"/>
  <c r="AY6" s="1"/>
  <c r="AW6"/>
  <c r="AX30"/>
  <c r="AY30" s="1"/>
  <c r="R107" i="69" s="1"/>
  <c r="AW30" i="55"/>
  <c r="AX28"/>
  <c r="AY28" s="1"/>
  <c r="AW28"/>
  <c r="AX25"/>
  <c r="AY25" s="1"/>
  <c r="R102" i="69" s="1"/>
  <c r="AW25" i="55"/>
  <c r="AX23"/>
  <c r="AY23" s="1"/>
  <c r="AW23"/>
  <c r="AX16"/>
  <c r="AY16" s="1"/>
  <c r="R93" i="69" s="1"/>
  <c r="AW16" i="55"/>
  <c r="AX13"/>
  <c r="AY13" s="1"/>
  <c r="AW13"/>
  <c r="AX9"/>
  <c r="AY9" s="1"/>
  <c r="R86" i="69" s="1"/>
  <c r="AW9" i="55"/>
  <c r="AX7"/>
  <c r="AY7" s="1"/>
  <c r="AW7"/>
  <c r="AX5"/>
  <c r="AY5" s="1"/>
  <c r="R82" i="69" s="1"/>
  <c r="AW5" i="55"/>
  <c r="AX27" i="54"/>
  <c r="AY27" s="1"/>
  <c r="AW27"/>
  <c r="AX23"/>
  <c r="AY23" s="1"/>
  <c r="AZ23" s="1"/>
  <c r="AW23"/>
  <c r="AX22"/>
  <c r="AY22" s="1"/>
  <c r="AW22"/>
  <c r="AX20"/>
  <c r="AY20" s="1"/>
  <c r="R65" i="69" s="1"/>
  <c r="AW20" i="54"/>
  <c r="AX18"/>
  <c r="AY18" s="1"/>
  <c r="AW18"/>
  <c r="AX13"/>
  <c r="AY13" s="1"/>
  <c r="AW13"/>
  <c r="AX21"/>
  <c r="AY21" s="1"/>
  <c r="AW21"/>
  <c r="AX19"/>
  <c r="AY19" s="1"/>
  <c r="AZ19" s="1"/>
  <c r="AW19"/>
  <c r="AX17"/>
  <c r="AY17" s="1"/>
  <c r="AW17"/>
  <c r="AX15"/>
  <c r="AY15" s="1"/>
  <c r="AW15"/>
  <c r="AX12"/>
  <c r="AY12" s="1"/>
  <c r="AW12"/>
  <c r="AX11"/>
  <c r="AY11" s="1"/>
  <c r="AZ11" s="1"/>
  <c r="AW11"/>
  <c r="AX9"/>
  <c r="AY9" s="1"/>
  <c r="AW9"/>
  <c r="AX8"/>
  <c r="AY8" s="1"/>
  <c r="R51" i="69" s="1"/>
  <c r="AW8" i="54"/>
  <c r="AX16"/>
  <c r="AY16" s="1"/>
  <c r="AW16"/>
  <c r="AX14"/>
  <c r="AY14" s="1"/>
  <c r="AZ14" s="1"/>
  <c r="AW14"/>
  <c r="AX10"/>
  <c r="AY10" s="1"/>
  <c r="AW10"/>
  <c r="AX29"/>
  <c r="AY29" s="1"/>
  <c r="AZ29" s="1"/>
  <c r="AW29"/>
  <c r="AX28"/>
  <c r="AY28" s="1"/>
  <c r="AW28"/>
  <c r="AX26"/>
  <c r="AY26" s="1"/>
  <c r="R71" i="69" s="1"/>
  <c r="AW26" i="54"/>
  <c r="AX24"/>
  <c r="AY24" s="1"/>
  <c r="AW24"/>
  <c r="AX30"/>
  <c r="AY30" s="1"/>
  <c r="R76" i="69" s="1"/>
  <c r="AW30" i="54"/>
  <c r="AX25"/>
  <c r="AY25" s="1"/>
  <c r="AW25"/>
  <c r="R172" i="69"/>
  <c r="R168"/>
  <c r="R165"/>
  <c r="R169"/>
  <c r="R164"/>
  <c r="R160"/>
  <c r="R159"/>
  <c r="R157"/>
  <c r="R155"/>
  <c r="R153"/>
  <c r="R151"/>
  <c r="R149"/>
  <c r="R171"/>
  <c r="R167"/>
  <c r="R161"/>
  <c r="R170"/>
  <c r="R166"/>
  <c r="R163"/>
  <c r="R162"/>
  <c r="R158"/>
  <c r="R156"/>
  <c r="R154"/>
  <c r="R152"/>
  <c r="R150"/>
  <c r="R141"/>
  <c r="R137"/>
  <c r="R134"/>
  <c r="R130"/>
  <c r="R127"/>
  <c r="R140"/>
  <c r="R135"/>
  <c r="R128"/>
  <c r="R124"/>
  <c r="R122"/>
  <c r="R120"/>
  <c r="R117"/>
  <c r="R115"/>
  <c r="R142"/>
  <c r="R138"/>
  <c r="R133"/>
  <c r="R126"/>
  <c r="L143"/>
  <c r="RZ55" i="56"/>
  <c r="SA55"/>
  <c r="R139" i="69"/>
  <c r="R136"/>
  <c r="R132"/>
  <c r="R131"/>
  <c r="R129"/>
  <c r="R125"/>
  <c r="R123"/>
  <c r="R121"/>
  <c r="R119"/>
  <c r="R118"/>
  <c r="R116"/>
  <c r="R98"/>
  <c r="R91"/>
  <c r="R83"/>
  <c r="R103"/>
  <c r="R96"/>
  <c r="R87"/>
  <c r="R97"/>
  <c r="R90"/>
  <c r="R84"/>
  <c r="R106"/>
  <c r="R99"/>
  <c r="R105"/>
  <c r="R100"/>
  <c r="R92"/>
  <c r="R75"/>
  <c r="R69"/>
  <c r="R64"/>
  <c r="R57"/>
  <c r="R55"/>
  <c r="R54"/>
  <c r="R52"/>
  <c r="R66"/>
  <c r="R62"/>
  <c r="R59"/>
  <c r="R73"/>
  <c r="R72"/>
  <c r="R70"/>
  <c r="R67"/>
  <c r="R63"/>
  <c r="R61"/>
  <c r="R58"/>
  <c r="R53"/>
  <c r="OO55" i="56"/>
  <c r="ON55"/>
  <c r="KG58" i="58"/>
  <c r="KH58"/>
  <c r="KH55" i="56"/>
  <c r="KG55"/>
  <c r="FZ58" i="58"/>
  <c r="GA58"/>
  <c r="FZ51"/>
  <c r="GA51"/>
  <c r="AZ59" i="57"/>
  <c r="AZ50"/>
  <c r="AZ39"/>
  <c r="AZ27"/>
  <c r="AZ24"/>
  <c r="AZ49"/>
  <c r="AZ23"/>
  <c r="AZ54"/>
  <c r="AZ17"/>
  <c r="AZ12"/>
  <c r="AZ53"/>
  <c r="AZ58"/>
  <c r="AZ7"/>
  <c r="AZ25"/>
  <c r="AZ20"/>
  <c r="AZ18"/>
  <c r="AZ16"/>
  <c r="AZ26"/>
  <c r="AZ21"/>
  <c r="AZ19"/>
  <c r="AZ15"/>
  <c r="AZ13"/>
  <c r="AZ11"/>
  <c r="AZ10"/>
  <c r="AZ8"/>
  <c r="AZ27" i="56"/>
  <c r="AZ24"/>
  <c r="AZ23"/>
  <c r="AZ20"/>
  <c r="AZ42"/>
  <c r="FZ55"/>
  <c r="GA55"/>
  <c r="AZ44"/>
  <c r="AZ31"/>
  <c r="AZ28"/>
  <c r="AZ26"/>
  <c r="AZ41"/>
  <c r="AZ21"/>
  <c r="AZ19"/>
  <c r="AZ17"/>
  <c r="AZ15"/>
  <c r="AZ43"/>
  <c r="AZ10"/>
  <c r="AZ8"/>
  <c r="AZ33"/>
  <c r="AZ32"/>
  <c r="AZ29"/>
  <c r="AZ25"/>
  <c r="AZ18"/>
  <c r="AZ16"/>
  <c r="AZ39"/>
  <c r="AZ14"/>
  <c r="AZ12"/>
  <c r="AZ11"/>
  <c r="AZ9"/>
  <c r="AZ29" i="55"/>
  <c r="AZ22"/>
  <c r="AZ19"/>
  <c r="AZ54"/>
  <c r="AZ6"/>
  <c r="AZ52"/>
  <c r="AZ37"/>
  <c r="AZ53"/>
  <c r="AZ14"/>
  <c r="AZ55"/>
  <c r="AZ26"/>
  <c r="AZ23"/>
  <c r="AZ15"/>
  <c r="AZ7"/>
  <c r="AZ28"/>
  <c r="AZ38"/>
  <c r="AZ20"/>
  <c r="AZ13"/>
  <c r="FS53" i="53"/>
  <c r="AZ27" i="54"/>
  <c r="AZ18"/>
  <c r="AZ40"/>
  <c r="AZ51"/>
  <c r="AZ37"/>
  <c r="AZ10"/>
  <c r="AZ41"/>
  <c r="AZ52"/>
  <c r="AZ55"/>
  <c r="AZ50"/>
  <c r="AZ28"/>
  <c r="AZ24"/>
  <c r="AZ21"/>
  <c r="AZ17"/>
  <c r="AZ56"/>
  <c r="AZ12"/>
  <c r="AZ9"/>
  <c r="AZ25"/>
  <c r="AZ22"/>
  <c r="AZ53"/>
  <c r="AZ16"/>
  <c r="AZ39"/>
  <c r="AZ38"/>
  <c r="AZ54"/>
  <c r="FS2" i="53"/>
  <c r="FT2"/>
  <c r="FS8"/>
  <c r="FT8"/>
  <c r="AZ22" i="57"/>
  <c r="AZ43"/>
  <c r="AZ40"/>
  <c r="AZ14"/>
  <c r="AZ9"/>
  <c r="AZ34" i="56"/>
  <c r="AZ30"/>
  <c r="AZ40"/>
  <c r="AZ22"/>
  <c r="AZ13"/>
  <c r="AZ54"/>
  <c r="AZ10" i="55"/>
  <c r="AZ43" i="54"/>
  <c r="AZ36"/>
  <c r="AZ42"/>
  <c r="AU11" i="53"/>
  <c r="AV11"/>
  <c r="AU12"/>
  <c r="AV12"/>
  <c r="AU13"/>
  <c r="AV13"/>
  <c r="AU14"/>
  <c r="AV14"/>
  <c r="AU15"/>
  <c r="AV15"/>
  <c r="AU16"/>
  <c r="AV16"/>
  <c r="AU51"/>
  <c r="AV51"/>
  <c r="AX51" s="1"/>
  <c r="AY51" s="1"/>
  <c r="AZ51" s="1"/>
  <c r="AU17"/>
  <c r="AV17"/>
  <c r="AU18"/>
  <c r="AV18"/>
  <c r="AU19"/>
  <c r="AV19"/>
  <c r="AU20"/>
  <c r="AV20"/>
  <c r="AU21"/>
  <c r="AV21"/>
  <c r="AU54"/>
  <c r="AV54"/>
  <c r="AX54" s="1"/>
  <c r="AY54" s="1"/>
  <c r="AU48"/>
  <c r="AV48"/>
  <c r="AX48" s="1"/>
  <c r="AY48" s="1"/>
  <c r="AZ48" s="1"/>
  <c r="AU22"/>
  <c r="AV22"/>
  <c r="AU52"/>
  <c r="AV52"/>
  <c r="AX52" s="1"/>
  <c r="AY52" s="1"/>
  <c r="AZ52" s="1"/>
  <c r="AU23"/>
  <c r="AV23"/>
  <c r="AU24"/>
  <c r="AV24"/>
  <c r="AU3"/>
  <c r="AV3"/>
  <c r="AU25"/>
  <c r="AV25"/>
  <c r="AU26"/>
  <c r="AV26"/>
  <c r="AU27"/>
  <c r="AV27"/>
  <c r="AU28"/>
  <c r="AV28"/>
  <c r="AU4"/>
  <c r="AV4"/>
  <c r="AU29"/>
  <c r="AV29"/>
  <c r="AU30"/>
  <c r="AV30"/>
  <c r="AU31"/>
  <c r="AV31"/>
  <c r="AU55"/>
  <c r="AV55"/>
  <c r="AX55" s="1"/>
  <c r="AY55" s="1"/>
  <c r="AU32"/>
  <c r="AV32"/>
  <c r="AU33"/>
  <c r="AV33"/>
  <c r="AU5"/>
  <c r="AV5"/>
  <c r="AU49"/>
  <c r="AV49"/>
  <c r="AX49" s="1"/>
  <c r="AY49" s="1"/>
  <c r="AZ49" s="1"/>
  <c r="AU34"/>
  <c r="AV34"/>
  <c r="AU50"/>
  <c r="AV50"/>
  <c r="AX50" s="1"/>
  <c r="AY50" s="1"/>
  <c r="AZ50" s="1"/>
  <c r="AU6"/>
  <c r="AV6"/>
  <c r="AU35"/>
  <c r="AV35"/>
  <c r="AU36"/>
  <c r="AV36"/>
  <c r="AU37"/>
  <c r="AV37"/>
  <c r="AU38"/>
  <c r="AV38"/>
  <c r="AU39"/>
  <c r="AV39"/>
  <c r="AU40"/>
  <c r="AV40"/>
  <c r="L43" i="58"/>
  <c r="M43" s="1"/>
  <c r="N43" s="1"/>
  <c r="L7"/>
  <c r="M7" s="1"/>
  <c r="L60"/>
  <c r="M60" s="1"/>
  <c r="L57"/>
  <c r="M57" s="1"/>
  <c r="L8"/>
  <c r="M8" s="1"/>
  <c r="L9"/>
  <c r="M9" s="1"/>
  <c r="L10"/>
  <c r="M10" s="1"/>
  <c r="L11"/>
  <c r="M11" s="1"/>
  <c r="L44"/>
  <c r="M44" s="1"/>
  <c r="N44" s="1"/>
  <c r="L12"/>
  <c r="M12" s="1"/>
  <c r="L45"/>
  <c r="M45" s="1"/>
  <c r="N45" s="1"/>
  <c r="L49"/>
  <c r="M49" s="1"/>
  <c r="N49" s="1"/>
  <c r="L37"/>
  <c r="M37" s="1"/>
  <c r="L13"/>
  <c r="M13" s="1"/>
  <c r="L14"/>
  <c r="M14" s="1"/>
  <c r="L15"/>
  <c r="M15" s="1"/>
  <c r="L16"/>
  <c r="M16" s="1"/>
  <c r="L17"/>
  <c r="M17" s="1"/>
  <c r="L18"/>
  <c r="M18" s="1"/>
  <c r="L46"/>
  <c r="M46" s="1"/>
  <c r="N46" s="1"/>
  <c r="L19"/>
  <c r="M19" s="1"/>
  <c r="L38"/>
  <c r="M38" s="1"/>
  <c r="L61"/>
  <c r="M61" s="1"/>
  <c r="L50"/>
  <c r="M50" s="1"/>
  <c r="N50" s="1"/>
  <c r="L20"/>
  <c r="M20" s="1"/>
  <c r="L52"/>
  <c r="M52" s="1"/>
  <c r="L21"/>
  <c r="M21" s="1"/>
  <c r="L22"/>
  <c r="M22" s="1"/>
  <c r="L47"/>
  <c r="M47" s="1"/>
  <c r="N47" s="1"/>
  <c r="L23"/>
  <c r="M23" s="1"/>
  <c r="L24"/>
  <c r="M24" s="1"/>
  <c r="L48"/>
  <c r="M48" s="1"/>
  <c r="N48" s="1"/>
  <c r="BF43"/>
  <c r="BG43"/>
  <c r="BI43" s="1"/>
  <c r="BJ43" s="1"/>
  <c r="BK43" s="1"/>
  <c r="BF7"/>
  <c r="BG7"/>
  <c r="BF60"/>
  <c r="BG60"/>
  <c r="BI60" s="1"/>
  <c r="BJ60" s="1"/>
  <c r="BF57"/>
  <c r="BG57"/>
  <c r="BI57" s="1"/>
  <c r="BJ57" s="1"/>
  <c r="BF8"/>
  <c r="BG8"/>
  <c r="BF9"/>
  <c r="BG9"/>
  <c r="BF10"/>
  <c r="BG10"/>
  <c r="BF11"/>
  <c r="BG11"/>
  <c r="BF44"/>
  <c r="BG44"/>
  <c r="BI44" s="1"/>
  <c r="BJ44" s="1"/>
  <c r="BK44" s="1"/>
  <c r="BF12"/>
  <c r="BG12"/>
  <c r="BF45"/>
  <c r="BG45"/>
  <c r="BI45" s="1"/>
  <c r="BJ45" s="1"/>
  <c r="BK45" s="1"/>
  <c r="BF49"/>
  <c r="BG49"/>
  <c r="BI49" s="1"/>
  <c r="BJ49" s="1"/>
  <c r="BK49" s="1"/>
  <c r="BF37"/>
  <c r="BG37"/>
  <c r="BI37" s="1"/>
  <c r="BJ37" s="1"/>
  <c r="BF13"/>
  <c r="BG13"/>
  <c r="BF14"/>
  <c r="BG14"/>
  <c r="BF15"/>
  <c r="BG15"/>
  <c r="BF16"/>
  <c r="BG16"/>
  <c r="BF17"/>
  <c r="BG17"/>
  <c r="BF18"/>
  <c r="BG18"/>
  <c r="BF46"/>
  <c r="BG46"/>
  <c r="BI46" s="1"/>
  <c r="BJ46" s="1"/>
  <c r="BK46" s="1"/>
  <c r="BF19"/>
  <c r="BG19"/>
  <c r="BF38"/>
  <c r="BG38"/>
  <c r="BI38" s="1"/>
  <c r="BJ38" s="1"/>
  <c r="BF61"/>
  <c r="BG61"/>
  <c r="BI61" s="1"/>
  <c r="BJ61" s="1"/>
  <c r="BF50"/>
  <c r="BG50"/>
  <c r="BI50" s="1"/>
  <c r="BJ50" s="1"/>
  <c r="BK50" s="1"/>
  <c r="BF20"/>
  <c r="BG20"/>
  <c r="BF52"/>
  <c r="BG52"/>
  <c r="BI52" s="1"/>
  <c r="BJ52" s="1"/>
  <c r="BF21"/>
  <c r="BG21"/>
  <c r="BF22"/>
  <c r="BG22"/>
  <c r="BF47"/>
  <c r="BG47"/>
  <c r="BI47" s="1"/>
  <c r="BJ47" s="1"/>
  <c r="BK47" s="1"/>
  <c r="BF23"/>
  <c r="BG23"/>
  <c r="BF24"/>
  <c r="BG24"/>
  <c r="BF48"/>
  <c r="BG48"/>
  <c r="BI48" s="1"/>
  <c r="BJ48" s="1"/>
  <c r="BK48" s="1"/>
  <c r="Y43"/>
  <c r="Z43"/>
  <c r="AB43" s="1"/>
  <c r="AC43" s="1"/>
  <c r="AD43" s="1"/>
  <c r="Y7"/>
  <c r="Z7"/>
  <c r="Y60"/>
  <c r="Z60"/>
  <c r="AB60" s="1"/>
  <c r="AC60" s="1"/>
  <c r="Y57"/>
  <c r="Z57"/>
  <c r="AB57" s="1"/>
  <c r="AC57" s="1"/>
  <c r="Y8"/>
  <c r="Z8"/>
  <c r="Y9"/>
  <c r="Z9"/>
  <c r="Y10"/>
  <c r="Z10"/>
  <c r="Y11"/>
  <c r="Z11"/>
  <c r="Y44"/>
  <c r="Z44"/>
  <c r="AB44" s="1"/>
  <c r="AC44" s="1"/>
  <c r="AD44" s="1"/>
  <c r="Y12"/>
  <c r="Z12"/>
  <c r="Y45"/>
  <c r="Z45"/>
  <c r="AB45" s="1"/>
  <c r="AC45" s="1"/>
  <c r="AD45" s="1"/>
  <c r="Y49"/>
  <c r="Z49"/>
  <c r="AB49" s="1"/>
  <c r="AC49" s="1"/>
  <c r="Y37"/>
  <c r="Z37"/>
  <c r="AB37" s="1"/>
  <c r="AC37" s="1"/>
  <c r="Y13"/>
  <c r="Z13"/>
  <c r="Y14"/>
  <c r="Z14"/>
  <c r="Y15"/>
  <c r="Z15"/>
  <c r="Y16"/>
  <c r="Z16"/>
  <c r="Y17"/>
  <c r="Z17"/>
  <c r="Y18"/>
  <c r="Z18"/>
  <c r="Y46"/>
  <c r="Z46"/>
  <c r="AB46" s="1"/>
  <c r="AC46" s="1"/>
  <c r="AD46" s="1"/>
  <c r="Y19"/>
  <c r="Z19"/>
  <c r="Y38"/>
  <c r="Z38"/>
  <c r="AB38" s="1"/>
  <c r="AC38" s="1"/>
  <c r="Y61"/>
  <c r="Z61"/>
  <c r="AB61" s="1"/>
  <c r="AC61" s="1"/>
  <c r="Y50"/>
  <c r="Z50"/>
  <c r="AB50" s="1"/>
  <c r="AC50" s="1"/>
  <c r="Y20"/>
  <c r="Z20"/>
  <c r="Y52"/>
  <c r="Z52"/>
  <c r="AB52" s="1"/>
  <c r="AC52" s="1"/>
  <c r="Y21"/>
  <c r="Z21"/>
  <c r="Y22"/>
  <c r="Z22"/>
  <c r="Y47"/>
  <c r="Z47"/>
  <c r="AB47" s="1"/>
  <c r="AC47" s="1"/>
  <c r="Y23"/>
  <c r="Z23"/>
  <c r="Y24"/>
  <c r="Z24"/>
  <c r="Y48"/>
  <c r="Z48"/>
  <c r="AB48" s="1"/>
  <c r="AC48" s="1"/>
  <c r="AJ43"/>
  <c r="AK43"/>
  <c r="AM43" s="1"/>
  <c r="AN43" s="1"/>
  <c r="AO43" s="1"/>
  <c r="AJ7"/>
  <c r="AK7"/>
  <c r="AJ60"/>
  <c r="AK60"/>
  <c r="AM60" s="1"/>
  <c r="AN60" s="1"/>
  <c r="AJ57"/>
  <c r="AK57"/>
  <c r="AM57" s="1"/>
  <c r="AN57" s="1"/>
  <c r="AJ8"/>
  <c r="AK8"/>
  <c r="AJ9"/>
  <c r="AK9"/>
  <c r="AJ10"/>
  <c r="AK10"/>
  <c r="AJ11"/>
  <c r="AK11"/>
  <c r="AJ44"/>
  <c r="AK44"/>
  <c r="AM44" s="1"/>
  <c r="AN44" s="1"/>
  <c r="AO44" s="1"/>
  <c r="AJ12"/>
  <c r="AK12"/>
  <c r="AJ45"/>
  <c r="AK45"/>
  <c r="AM45" s="1"/>
  <c r="AN45" s="1"/>
  <c r="AO45" s="1"/>
  <c r="AJ49"/>
  <c r="AK49"/>
  <c r="AM49" s="1"/>
  <c r="AN49" s="1"/>
  <c r="AO49" s="1"/>
  <c r="AJ37"/>
  <c r="AK37"/>
  <c r="AM37" s="1"/>
  <c r="AN37" s="1"/>
  <c r="AJ13"/>
  <c r="AK13"/>
  <c r="AJ14"/>
  <c r="AK14"/>
  <c r="AJ15"/>
  <c r="AK15"/>
  <c r="AJ16"/>
  <c r="AK16"/>
  <c r="AJ17"/>
  <c r="AK17"/>
  <c r="AJ18"/>
  <c r="AK18"/>
  <c r="AJ46"/>
  <c r="AK46"/>
  <c r="AM46" s="1"/>
  <c r="AN46" s="1"/>
  <c r="AO46" s="1"/>
  <c r="AJ19"/>
  <c r="AK19"/>
  <c r="AJ38"/>
  <c r="AK38"/>
  <c r="AM38" s="1"/>
  <c r="AN38" s="1"/>
  <c r="AJ61"/>
  <c r="AK61"/>
  <c r="AM61" s="1"/>
  <c r="AN61" s="1"/>
  <c r="AJ50"/>
  <c r="AK50"/>
  <c r="AM50" s="1"/>
  <c r="AN50" s="1"/>
  <c r="AO50" s="1"/>
  <c r="AJ20"/>
  <c r="AK20"/>
  <c r="AJ52"/>
  <c r="AK52"/>
  <c r="AM52" s="1"/>
  <c r="AN52" s="1"/>
  <c r="AJ21"/>
  <c r="AK21"/>
  <c r="AJ22"/>
  <c r="AK22"/>
  <c r="AJ47"/>
  <c r="AK47"/>
  <c r="AM47" s="1"/>
  <c r="AN47" s="1"/>
  <c r="AO47" s="1"/>
  <c r="AJ23"/>
  <c r="AK23"/>
  <c r="AJ24"/>
  <c r="AK24"/>
  <c r="AJ48"/>
  <c r="AK48"/>
  <c r="AM48" s="1"/>
  <c r="AN48" s="1"/>
  <c r="AO48" s="1"/>
  <c r="Y7" i="57"/>
  <c r="Z7"/>
  <c r="Y8"/>
  <c r="Z8"/>
  <c r="Y9"/>
  <c r="Z9"/>
  <c r="Y10"/>
  <c r="Z10"/>
  <c r="Y58"/>
  <c r="Z58"/>
  <c r="AB58" s="1"/>
  <c r="AC58" s="1"/>
  <c r="Y48"/>
  <c r="Z48"/>
  <c r="AB48" s="1"/>
  <c r="AC48" s="1"/>
  <c r="AD48" s="1"/>
  <c r="Y53"/>
  <c r="Z53"/>
  <c r="AB53" s="1"/>
  <c r="AC53" s="1"/>
  <c r="Y11"/>
  <c r="Z11"/>
  <c r="Y12"/>
  <c r="Z12"/>
  <c r="Y13"/>
  <c r="Z13"/>
  <c r="Y14"/>
  <c r="Z14"/>
  <c r="Y15"/>
  <c r="Z15"/>
  <c r="Y16"/>
  <c r="Z16"/>
  <c r="Y40"/>
  <c r="Z40"/>
  <c r="AB40" s="1"/>
  <c r="AC40" s="1"/>
  <c r="Y17"/>
  <c r="Z17"/>
  <c r="Y47"/>
  <c r="Z47"/>
  <c r="AB47" s="1"/>
  <c r="AC47" s="1"/>
  <c r="AD47" s="1"/>
  <c r="Y18"/>
  <c r="Z18"/>
  <c r="Y49"/>
  <c r="Z49"/>
  <c r="AB49" s="1"/>
  <c r="AC49" s="1"/>
  <c r="Y39"/>
  <c r="Z39"/>
  <c r="AB39" s="1"/>
  <c r="AC39" s="1"/>
  <c r="Y19"/>
  <c r="Z19"/>
  <c r="Y54"/>
  <c r="Z54"/>
  <c r="AB54" s="1"/>
  <c r="AC54" s="1"/>
  <c r="Y43"/>
  <c r="Z43"/>
  <c r="AB43" s="1"/>
  <c r="AC43" s="1"/>
  <c r="Y20"/>
  <c r="Z20"/>
  <c r="Y21"/>
  <c r="Z21"/>
  <c r="Y50"/>
  <c r="Z50"/>
  <c r="AB50" s="1"/>
  <c r="AC50" s="1"/>
  <c r="Y22"/>
  <c r="Z22"/>
  <c r="Y23"/>
  <c r="Z23"/>
  <c r="Y24"/>
  <c r="Z24"/>
  <c r="Y25"/>
  <c r="Z25"/>
  <c r="Y26"/>
  <c r="Z26"/>
  <c r="Y59"/>
  <c r="Z59"/>
  <c r="AB59" s="1"/>
  <c r="AC59" s="1"/>
  <c r="Y27"/>
  <c r="Z27"/>
  <c r="Y8" i="56"/>
  <c r="Z8"/>
  <c r="Y9"/>
  <c r="Z9"/>
  <c r="Y10"/>
  <c r="Z10"/>
  <c r="Y11"/>
  <c r="Z11"/>
  <c r="Y54"/>
  <c r="Z54"/>
  <c r="AB54" s="1"/>
  <c r="AC54" s="1"/>
  <c r="AD54" s="1"/>
  <c r="Y12"/>
  <c r="Z12"/>
  <c r="Y13"/>
  <c r="Z13"/>
  <c r="Y14"/>
  <c r="Z14"/>
  <c r="Y43"/>
  <c r="Z43"/>
  <c r="AB43" s="1"/>
  <c r="AC43" s="1"/>
  <c r="Y39"/>
  <c r="Z39"/>
  <c r="AB39" s="1"/>
  <c r="AC39" s="1"/>
  <c r="Y51"/>
  <c r="Z51"/>
  <c r="AB51" s="1"/>
  <c r="AC51" s="1"/>
  <c r="Y42"/>
  <c r="Z42"/>
  <c r="AB42" s="1"/>
  <c r="AC42" s="1"/>
  <c r="Y15"/>
  <c r="Z15"/>
  <c r="Y16"/>
  <c r="Z16"/>
  <c r="Y17"/>
  <c r="Z17"/>
  <c r="Y18"/>
  <c r="Z18"/>
  <c r="Y19"/>
  <c r="Z19"/>
  <c r="Y20"/>
  <c r="Z20"/>
  <c r="Y21"/>
  <c r="Z21"/>
  <c r="Y22"/>
  <c r="Z22"/>
  <c r="Y40"/>
  <c r="Z40"/>
  <c r="AB40" s="1"/>
  <c r="AC40" s="1"/>
  <c r="Y23"/>
  <c r="Z23"/>
  <c r="Y52"/>
  <c r="Z52"/>
  <c r="AB52" s="1"/>
  <c r="AC52" s="1"/>
  <c r="Y24"/>
  <c r="Z24"/>
  <c r="Y41"/>
  <c r="Z41"/>
  <c r="AB41" s="1"/>
  <c r="AC41" s="1"/>
  <c r="Y49"/>
  <c r="Z49"/>
  <c r="AB49" s="1"/>
  <c r="AC49" s="1"/>
  <c r="AD49" s="1"/>
  <c r="Y53"/>
  <c r="Z53"/>
  <c r="AB53" s="1"/>
  <c r="AC53" s="1"/>
  <c r="Y25"/>
  <c r="Z25"/>
  <c r="Y26"/>
  <c r="Z26"/>
  <c r="Y27"/>
  <c r="Z27"/>
  <c r="Y28"/>
  <c r="Z28"/>
  <c r="Y29"/>
  <c r="Z29"/>
  <c r="Y50"/>
  <c r="Z50"/>
  <c r="AB50" s="1"/>
  <c r="AC50" s="1"/>
  <c r="AD50" s="1"/>
  <c r="Y30"/>
  <c r="Z30"/>
  <c r="Y31"/>
  <c r="Z31"/>
  <c r="Y32"/>
  <c r="Z32"/>
  <c r="Y44"/>
  <c r="Z44"/>
  <c r="AB44" s="1"/>
  <c r="AC44" s="1"/>
  <c r="Y33"/>
  <c r="Z33"/>
  <c r="Y34"/>
  <c r="Z34"/>
  <c r="Y53" i="55"/>
  <c r="Z53"/>
  <c r="AB53" s="1"/>
  <c r="AC53" s="1"/>
  <c r="Y44"/>
  <c r="Z44"/>
  <c r="AB44" s="1"/>
  <c r="AC44" s="1"/>
  <c r="Y37"/>
  <c r="Z37"/>
  <c r="AB37" s="1"/>
  <c r="AC37" s="1"/>
  <c r="Y45"/>
  <c r="Z45"/>
  <c r="AB45" s="1"/>
  <c r="AC45" s="1"/>
  <c r="AD45" s="1"/>
  <c r="Y51"/>
  <c r="Z51"/>
  <c r="AB51" s="1"/>
  <c r="AC51" s="1"/>
  <c r="Y47"/>
  <c r="Z47"/>
  <c r="AB47" s="1"/>
  <c r="AC47" s="1"/>
  <c r="Y52"/>
  <c r="Z52"/>
  <c r="AB52" s="1"/>
  <c r="AC52" s="1"/>
  <c r="Y5"/>
  <c r="Z5"/>
  <c r="Y6"/>
  <c r="Z6"/>
  <c r="Y7"/>
  <c r="Z7"/>
  <c r="Y8"/>
  <c r="Z8"/>
  <c r="Y9"/>
  <c r="Z9"/>
  <c r="Y10"/>
  <c r="Z10"/>
  <c r="Y49"/>
  <c r="Z49"/>
  <c r="AB49" s="1"/>
  <c r="AC49" s="1"/>
  <c r="Y55"/>
  <c r="Z55"/>
  <c r="AB55" s="1"/>
  <c r="AC55" s="1"/>
  <c r="Y11"/>
  <c r="Z11"/>
  <c r="Y12"/>
  <c r="Z12"/>
  <c r="Y13"/>
  <c r="Z13"/>
  <c r="Y14"/>
  <c r="Z14"/>
  <c r="Y15"/>
  <c r="Z15"/>
  <c r="Y54"/>
  <c r="Z54"/>
  <c r="AB54" s="1"/>
  <c r="AC54" s="1"/>
  <c r="Y16"/>
  <c r="Z16"/>
  <c r="Y43"/>
  <c r="Z43"/>
  <c r="AB43" s="1"/>
  <c r="AC43" s="1"/>
  <c r="AD43" s="1"/>
  <c r="Y17"/>
  <c r="Z17"/>
  <c r="Y18"/>
  <c r="Z18"/>
  <c r="Y36"/>
  <c r="Z36"/>
  <c r="AB36" s="1"/>
  <c r="AC36" s="1"/>
  <c r="Y19"/>
  <c r="Z19"/>
  <c r="Y20"/>
  <c r="Z20"/>
  <c r="Y21"/>
  <c r="Z21"/>
  <c r="Y46"/>
  <c r="Z46"/>
  <c r="AB46" s="1"/>
  <c r="AC46" s="1"/>
  <c r="AD46" s="1"/>
  <c r="Y22"/>
  <c r="Z22"/>
  <c r="Y23"/>
  <c r="Z23"/>
  <c r="Y24"/>
  <c r="Z24"/>
  <c r="Y25"/>
  <c r="Z25"/>
  <c r="Y26"/>
  <c r="Z26"/>
  <c r="Y38"/>
  <c r="Z38"/>
  <c r="AB38" s="1"/>
  <c r="AC38" s="1"/>
  <c r="Y27"/>
  <c r="Z27"/>
  <c r="Y28"/>
  <c r="Z28"/>
  <c r="Y29"/>
  <c r="Z29"/>
  <c r="Y30"/>
  <c r="Z30"/>
  <c r="Y52" i="54"/>
  <c r="Z52"/>
  <c r="AB52" s="1"/>
  <c r="AC52" s="1"/>
  <c r="Y8"/>
  <c r="Z8"/>
  <c r="Y41"/>
  <c r="Z41"/>
  <c r="AB41" s="1"/>
  <c r="AC41" s="1"/>
  <c r="Y9"/>
  <c r="Z9"/>
  <c r="Y10"/>
  <c r="Z10"/>
  <c r="Y11"/>
  <c r="Z11"/>
  <c r="Y37"/>
  <c r="Z37"/>
  <c r="AB37" s="1"/>
  <c r="AC37" s="1"/>
  <c r="Y12"/>
  <c r="Z12"/>
  <c r="Y13"/>
  <c r="Z13"/>
  <c r="Y54"/>
  <c r="Z54"/>
  <c r="AB54" s="1"/>
  <c r="AC54" s="1"/>
  <c r="Y51"/>
  <c r="Z51"/>
  <c r="AB51" s="1"/>
  <c r="AC51" s="1"/>
  <c r="Y56"/>
  <c r="Z56"/>
  <c r="AB56" s="1"/>
  <c r="AC56" s="1"/>
  <c r="Y14"/>
  <c r="Z14"/>
  <c r="Y42"/>
  <c r="Z42"/>
  <c r="AB42" s="1"/>
  <c r="AC42" s="1"/>
  <c r="Y40"/>
  <c r="Z40"/>
  <c r="AB40" s="1"/>
  <c r="AC40" s="1"/>
  <c r="Y15"/>
  <c r="Z15"/>
  <c r="Y16"/>
  <c r="Z16"/>
  <c r="Y38"/>
  <c r="Z38"/>
  <c r="AB38" s="1"/>
  <c r="AC38" s="1"/>
  <c r="Y50"/>
  <c r="Z50"/>
  <c r="AB50" s="1"/>
  <c r="AC50" s="1"/>
  <c r="Y17"/>
  <c r="Z17"/>
  <c r="Y18"/>
  <c r="Z18"/>
  <c r="Y36"/>
  <c r="Z36"/>
  <c r="AB36" s="1"/>
  <c r="AC36" s="1"/>
  <c r="Y53"/>
  <c r="Z53"/>
  <c r="AB53" s="1"/>
  <c r="AC53" s="1"/>
  <c r="Y19"/>
  <c r="Z19"/>
  <c r="Y20"/>
  <c r="Z20"/>
  <c r="Y39"/>
  <c r="Z39"/>
  <c r="AB39" s="1"/>
  <c r="AC39" s="1"/>
  <c r="Y49"/>
  <c r="Z49"/>
  <c r="AB49" s="1"/>
  <c r="AC49" s="1"/>
  <c r="AD49" s="1"/>
  <c r="Y21"/>
  <c r="Z21"/>
  <c r="Y22"/>
  <c r="Z22"/>
  <c r="Y47"/>
  <c r="Z47"/>
  <c r="AB47" s="1"/>
  <c r="AC47" s="1"/>
  <c r="AD47" s="1"/>
  <c r="Y23"/>
  <c r="Z23"/>
  <c r="Y24"/>
  <c r="Z24"/>
  <c r="Y25"/>
  <c r="Z25"/>
  <c r="Y26"/>
  <c r="Z26"/>
  <c r="Y27"/>
  <c r="Z27"/>
  <c r="Y28"/>
  <c r="Z28"/>
  <c r="Y55"/>
  <c r="Z55"/>
  <c r="AB55" s="1"/>
  <c r="AC55" s="1"/>
  <c r="Y29"/>
  <c r="Z29"/>
  <c r="Y48"/>
  <c r="Z48"/>
  <c r="AB48" s="1"/>
  <c r="AC48" s="1"/>
  <c r="AD48" s="1"/>
  <c r="Y43"/>
  <c r="Z43"/>
  <c r="AB43" s="1"/>
  <c r="AC43" s="1"/>
  <c r="Y30"/>
  <c r="Z30"/>
  <c r="Y11" i="53"/>
  <c r="Z11"/>
  <c r="Y12"/>
  <c r="Z12"/>
  <c r="Y13"/>
  <c r="Z13"/>
  <c r="Y14"/>
  <c r="Z14"/>
  <c r="Y15"/>
  <c r="Z15"/>
  <c r="Y16"/>
  <c r="Z16"/>
  <c r="Y51"/>
  <c r="Z51"/>
  <c r="AB51" s="1"/>
  <c r="AC51" s="1"/>
  <c r="Y17"/>
  <c r="Z17"/>
  <c r="Y18"/>
  <c r="Z18"/>
  <c r="Y19"/>
  <c r="Z19"/>
  <c r="Y20"/>
  <c r="Z20"/>
  <c r="Y21"/>
  <c r="Z21"/>
  <c r="Y54"/>
  <c r="Z54"/>
  <c r="AB54" s="1"/>
  <c r="AC54" s="1"/>
  <c r="Y48"/>
  <c r="Z48"/>
  <c r="AB48" s="1"/>
  <c r="AC48" s="1"/>
  <c r="AD48" s="1"/>
  <c r="Y22"/>
  <c r="Z22"/>
  <c r="Y52"/>
  <c r="Z52"/>
  <c r="AB52" s="1"/>
  <c r="AC52" s="1"/>
  <c r="Y23"/>
  <c r="Z23"/>
  <c r="Y24"/>
  <c r="Z24"/>
  <c r="Y3"/>
  <c r="Z3"/>
  <c r="Y25"/>
  <c r="Z25"/>
  <c r="Y26"/>
  <c r="Z26"/>
  <c r="Y27"/>
  <c r="Z27"/>
  <c r="Y28"/>
  <c r="Z28"/>
  <c r="Y4"/>
  <c r="Z4"/>
  <c r="Y29"/>
  <c r="Z29"/>
  <c r="Y30"/>
  <c r="Z30"/>
  <c r="Y31"/>
  <c r="Z31"/>
  <c r="Y55"/>
  <c r="Z55"/>
  <c r="AB55" s="1"/>
  <c r="AC55" s="1"/>
  <c r="Y32"/>
  <c r="Z32"/>
  <c r="Y33"/>
  <c r="Z33"/>
  <c r="Y5"/>
  <c r="Z5"/>
  <c r="Y49"/>
  <c r="Z49"/>
  <c r="AB49" s="1"/>
  <c r="AC49" s="1"/>
  <c r="AD49" s="1"/>
  <c r="Y34"/>
  <c r="Z34"/>
  <c r="Y50"/>
  <c r="Z50"/>
  <c r="AB50" s="1"/>
  <c r="AC50" s="1"/>
  <c r="AD50" s="1"/>
  <c r="Y6"/>
  <c r="Z6"/>
  <c r="Y35"/>
  <c r="Z35"/>
  <c r="Y36"/>
  <c r="Z36"/>
  <c r="Y37"/>
  <c r="Z37"/>
  <c r="Y38"/>
  <c r="Z38"/>
  <c r="Y39"/>
  <c r="Z39"/>
  <c r="Y40"/>
  <c r="Z40"/>
  <c r="L53" i="55"/>
  <c r="M53" s="1"/>
  <c r="L44"/>
  <c r="M44" s="1"/>
  <c r="N44" s="1"/>
  <c r="L37"/>
  <c r="M37" s="1"/>
  <c r="L45"/>
  <c r="M45" s="1"/>
  <c r="N45" s="1"/>
  <c r="L51"/>
  <c r="M51" s="1"/>
  <c r="N51" s="1"/>
  <c r="L47"/>
  <c r="M47" s="1"/>
  <c r="N47" s="1"/>
  <c r="L52"/>
  <c r="M52" s="1"/>
  <c r="L5"/>
  <c r="M5" s="1"/>
  <c r="L6"/>
  <c r="M6" s="1"/>
  <c r="L7"/>
  <c r="M7" s="1"/>
  <c r="L8"/>
  <c r="M8" s="1"/>
  <c r="L9"/>
  <c r="M9" s="1"/>
  <c r="L10"/>
  <c r="M10" s="1"/>
  <c r="L49"/>
  <c r="M49" s="1"/>
  <c r="N49" s="1"/>
  <c r="L55"/>
  <c r="M55" s="1"/>
  <c r="L11"/>
  <c r="M11" s="1"/>
  <c r="L12"/>
  <c r="M12" s="1"/>
  <c r="L13"/>
  <c r="M13" s="1"/>
  <c r="L14"/>
  <c r="M14" s="1"/>
  <c r="L15"/>
  <c r="M15" s="1"/>
  <c r="L54"/>
  <c r="M54" s="1"/>
  <c r="L16"/>
  <c r="M16" s="1"/>
  <c r="L43"/>
  <c r="M43" s="1"/>
  <c r="N43" s="1"/>
  <c r="L17"/>
  <c r="M17" s="1"/>
  <c r="L18"/>
  <c r="M18" s="1"/>
  <c r="L36"/>
  <c r="M36" s="1"/>
  <c r="N36" s="1"/>
  <c r="L19"/>
  <c r="M19" s="1"/>
  <c r="L20"/>
  <c r="M20" s="1"/>
  <c r="L21"/>
  <c r="M21" s="1"/>
  <c r="L46"/>
  <c r="M46" s="1"/>
  <c r="N46" s="1"/>
  <c r="L22"/>
  <c r="M22" s="1"/>
  <c r="L23"/>
  <c r="M23" s="1"/>
  <c r="L24"/>
  <c r="M24" s="1"/>
  <c r="L25"/>
  <c r="M25" s="1"/>
  <c r="L26"/>
  <c r="M26" s="1"/>
  <c r="L38"/>
  <c r="M38" s="1"/>
  <c r="L27"/>
  <c r="M27" s="1"/>
  <c r="L28"/>
  <c r="M28" s="1"/>
  <c r="L29"/>
  <c r="M29" s="1"/>
  <c r="L30"/>
  <c r="M30" s="1"/>
  <c r="L52" i="54"/>
  <c r="M52" s="1"/>
  <c r="L8"/>
  <c r="M8" s="1"/>
  <c r="L41"/>
  <c r="M41" s="1"/>
  <c r="L9"/>
  <c r="M9" s="1"/>
  <c r="L10"/>
  <c r="M10" s="1"/>
  <c r="L11"/>
  <c r="M11" s="1"/>
  <c r="L37"/>
  <c r="M37" s="1"/>
  <c r="L12"/>
  <c r="M12" s="1"/>
  <c r="L13"/>
  <c r="M13" s="1"/>
  <c r="L54"/>
  <c r="M54" s="1"/>
  <c r="L51"/>
  <c r="M51" s="1"/>
  <c r="L56"/>
  <c r="M56" s="1"/>
  <c r="L14"/>
  <c r="M14" s="1"/>
  <c r="L42"/>
  <c r="M42" s="1"/>
  <c r="L40"/>
  <c r="M40" s="1"/>
  <c r="L15"/>
  <c r="M15" s="1"/>
  <c r="L16"/>
  <c r="M16" s="1"/>
  <c r="L38"/>
  <c r="M38" s="1"/>
  <c r="L50"/>
  <c r="M50" s="1"/>
  <c r="L17"/>
  <c r="M17" s="1"/>
  <c r="L18"/>
  <c r="M18" s="1"/>
  <c r="L36"/>
  <c r="M36" s="1"/>
  <c r="L53"/>
  <c r="M53" s="1"/>
  <c r="L19"/>
  <c r="M19" s="1"/>
  <c r="L20"/>
  <c r="M20" s="1"/>
  <c r="L39"/>
  <c r="M39" s="1"/>
  <c r="L49"/>
  <c r="M49" s="1"/>
  <c r="N49" s="1"/>
  <c r="L21"/>
  <c r="M21" s="1"/>
  <c r="L22"/>
  <c r="M22" s="1"/>
  <c r="L47"/>
  <c r="M47" s="1"/>
  <c r="N47" s="1"/>
  <c r="L23"/>
  <c r="M23" s="1"/>
  <c r="L24"/>
  <c r="M24" s="1"/>
  <c r="L25"/>
  <c r="M25" s="1"/>
  <c r="L26"/>
  <c r="M26" s="1"/>
  <c r="L27"/>
  <c r="M27" s="1"/>
  <c r="L28"/>
  <c r="M28" s="1"/>
  <c r="L55"/>
  <c r="M55" s="1"/>
  <c r="L29"/>
  <c r="M29" s="1"/>
  <c r="L48"/>
  <c r="M48" s="1"/>
  <c r="N48" s="1"/>
  <c r="L43"/>
  <c r="M43" s="1"/>
  <c r="L30"/>
  <c r="M30" s="1"/>
  <c r="L11" i="53"/>
  <c r="M11" s="1"/>
  <c r="L12"/>
  <c r="M12" s="1"/>
  <c r="L13"/>
  <c r="M13" s="1"/>
  <c r="L14"/>
  <c r="M14" s="1"/>
  <c r="L15"/>
  <c r="M15" s="1"/>
  <c r="L16"/>
  <c r="M16" s="1"/>
  <c r="L51"/>
  <c r="M51" s="1"/>
  <c r="N51" s="1"/>
  <c r="L17"/>
  <c r="M17" s="1"/>
  <c r="L18"/>
  <c r="M18" s="1"/>
  <c r="L19"/>
  <c r="M19" s="1"/>
  <c r="L20"/>
  <c r="M20" s="1"/>
  <c r="L21"/>
  <c r="M21" s="1"/>
  <c r="L54"/>
  <c r="M54" s="1"/>
  <c r="L48"/>
  <c r="M48" s="1"/>
  <c r="N48" s="1"/>
  <c r="L22"/>
  <c r="M22" s="1"/>
  <c r="L52"/>
  <c r="M52" s="1"/>
  <c r="N52" s="1"/>
  <c r="L23"/>
  <c r="M23" s="1"/>
  <c r="L24"/>
  <c r="M24" s="1"/>
  <c r="L3"/>
  <c r="M3" s="1"/>
  <c r="L25"/>
  <c r="M25" s="1"/>
  <c r="L26"/>
  <c r="M26" s="1"/>
  <c r="L27"/>
  <c r="M27" s="1"/>
  <c r="L28"/>
  <c r="M28" s="1"/>
  <c r="L4"/>
  <c r="M4" s="1"/>
  <c r="L29"/>
  <c r="M29" s="1"/>
  <c r="L30"/>
  <c r="M30" s="1"/>
  <c r="L31"/>
  <c r="M31" s="1"/>
  <c r="L55"/>
  <c r="M55" s="1"/>
  <c r="L32"/>
  <c r="M32" s="1"/>
  <c r="L33"/>
  <c r="M33" s="1"/>
  <c r="L5"/>
  <c r="M5" s="1"/>
  <c r="L49"/>
  <c r="M49" s="1"/>
  <c r="N49" s="1"/>
  <c r="L34"/>
  <c r="M34" s="1"/>
  <c r="L50"/>
  <c r="M50" s="1"/>
  <c r="N50" s="1"/>
  <c r="L6"/>
  <c r="M6" s="1"/>
  <c r="L35"/>
  <c r="M35" s="1"/>
  <c r="L36"/>
  <c r="M36" s="1"/>
  <c r="L37"/>
  <c r="M37" s="1"/>
  <c r="L38"/>
  <c r="M38" s="1"/>
  <c r="L39"/>
  <c r="M39" s="1"/>
  <c r="L40"/>
  <c r="M40" s="1"/>
  <c r="BF7" i="57"/>
  <c r="BG7"/>
  <c r="BF8"/>
  <c r="BG8"/>
  <c r="BF9"/>
  <c r="BG9"/>
  <c r="BF10"/>
  <c r="BG10"/>
  <c r="BF58"/>
  <c r="BG58"/>
  <c r="BI58" s="1"/>
  <c r="BJ58" s="1"/>
  <c r="BF48"/>
  <c r="BG48"/>
  <c r="BI48" s="1"/>
  <c r="BJ48" s="1"/>
  <c r="BK48" s="1"/>
  <c r="BF53"/>
  <c r="BG53"/>
  <c r="BI53" s="1"/>
  <c r="BJ53" s="1"/>
  <c r="BF11"/>
  <c r="BG11"/>
  <c r="BF12"/>
  <c r="BG12"/>
  <c r="BF13"/>
  <c r="BG13"/>
  <c r="BF14"/>
  <c r="BG14"/>
  <c r="BF15"/>
  <c r="BG15"/>
  <c r="BF16"/>
  <c r="BG16"/>
  <c r="BF40"/>
  <c r="BG40"/>
  <c r="BI40" s="1"/>
  <c r="BJ40" s="1"/>
  <c r="BF17"/>
  <c r="BG17"/>
  <c r="BF47"/>
  <c r="BG47"/>
  <c r="BI47" s="1"/>
  <c r="BJ47" s="1"/>
  <c r="BK47" s="1"/>
  <c r="BF18"/>
  <c r="BG18"/>
  <c r="BF49"/>
  <c r="BG49"/>
  <c r="BI49" s="1"/>
  <c r="BJ49" s="1"/>
  <c r="BF39"/>
  <c r="BG39"/>
  <c r="BI39" s="1"/>
  <c r="BJ39" s="1"/>
  <c r="BF19"/>
  <c r="BG19"/>
  <c r="BF54"/>
  <c r="BG54"/>
  <c r="BI54" s="1"/>
  <c r="BJ54" s="1"/>
  <c r="BF43"/>
  <c r="BG43"/>
  <c r="BI43" s="1"/>
  <c r="BJ43" s="1"/>
  <c r="BF20"/>
  <c r="BG20"/>
  <c r="BF21"/>
  <c r="BG21"/>
  <c r="BF50"/>
  <c r="BG50"/>
  <c r="BI50" s="1"/>
  <c r="BJ50" s="1"/>
  <c r="BF22"/>
  <c r="BG22"/>
  <c r="BF23"/>
  <c r="BG23"/>
  <c r="BF24"/>
  <c r="BG24"/>
  <c r="BF25"/>
  <c r="BG25"/>
  <c r="BF26"/>
  <c r="BG26"/>
  <c r="BF59"/>
  <c r="BG59"/>
  <c r="BI59" s="1"/>
  <c r="BJ59" s="1"/>
  <c r="BF27"/>
  <c r="BG27"/>
  <c r="BF8" i="56"/>
  <c r="BG8"/>
  <c r="BF9"/>
  <c r="BG9"/>
  <c r="BF10"/>
  <c r="BG10"/>
  <c r="BF11"/>
  <c r="BG11"/>
  <c r="BF54"/>
  <c r="BG54"/>
  <c r="BI54" s="1"/>
  <c r="BJ54" s="1"/>
  <c r="BK54" s="1"/>
  <c r="BF12"/>
  <c r="BG12"/>
  <c r="BF13"/>
  <c r="BG13"/>
  <c r="BF14"/>
  <c r="BG14"/>
  <c r="BF43"/>
  <c r="BG43"/>
  <c r="BI43" s="1"/>
  <c r="BJ43" s="1"/>
  <c r="BF39"/>
  <c r="BG39"/>
  <c r="BI39" s="1"/>
  <c r="BJ39" s="1"/>
  <c r="BF51"/>
  <c r="BG51"/>
  <c r="BI51" s="1"/>
  <c r="BJ51" s="1"/>
  <c r="BK51" s="1"/>
  <c r="BF42"/>
  <c r="BG42"/>
  <c r="BI42" s="1"/>
  <c r="BJ42" s="1"/>
  <c r="BF15"/>
  <c r="BG15"/>
  <c r="BF16"/>
  <c r="BG16"/>
  <c r="BF17"/>
  <c r="BG17"/>
  <c r="BF18"/>
  <c r="BG18"/>
  <c r="BF19"/>
  <c r="BG19"/>
  <c r="BF20"/>
  <c r="BG20"/>
  <c r="BF21"/>
  <c r="BG21"/>
  <c r="BF22"/>
  <c r="BG22"/>
  <c r="BF40"/>
  <c r="BG40"/>
  <c r="BI40" s="1"/>
  <c r="BJ40" s="1"/>
  <c r="BF23"/>
  <c r="BG23"/>
  <c r="BF52"/>
  <c r="BG52"/>
  <c r="BI52" s="1"/>
  <c r="BJ52" s="1"/>
  <c r="BK52" s="1"/>
  <c r="BF24"/>
  <c r="BG24"/>
  <c r="BF41"/>
  <c r="BG41"/>
  <c r="BI41" s="1"/>
  <c r="BJ41" s="1"/>
  <c r="BF49"/>
  <c r="BG49"/>
  <c r="BI49" s="1"/>
  <c r="BJ49" s="1"/>
  <c r="BK49" s="1"/>
  <c r="BF53"/>
  <c r="BG53"/>
  <c r="BI53" s="1"/>
  <c r="BJ53" s="1"/>
  <c r="BK53" s="1"/>
  <c r="BF25"/>
  <c r="BG25"/>
  <c r="BF26"/>
  <c r="BG26"/>
  <c r="BF27"/>
  <c r="BG27"/>
  <c r="BF28"/>
  <c r="BG28"/>
  <c r="BF29"/>
  <c r="BG29"/>
  <c r="BF50"/>
  <c r="BG50"/>
  <c r="BI50" s="1"/>
  <c r="BJ50" s="1"/>
  <c r="BK50" s="1"/>
  <c r="BF30"/>
  <c r="BG30"/>
  <c r="BF31"/>
  <c r="BG31"/>
  <c r="BF32"/>
  <c r="BG32"/>
  <c r="BF44"/>
  <c r="BG44"/>
  <c r="BI44" s="1"/>
  <c r="BJ44" s="1"/>
  <c r="BF33"/>
  <c r="BG33"/>
  <c r="BF34"/>
  <c r="BG34"/>
  <c r="BF53" i="55"/>
  <c r="BG53"/>
  <c r="BI53" s="1"/>
  <c r="BJ53" s="1"/>
  <c r="BF44"/>
  <c r="BG44"/>
  <c r="BI44" s="1"/>
  <c r="BJ44" s="1"/>
  <c r="BK44" s="1"/>
  <c r="BF37"/>
  <c r="BG37"/>
  <c r="BI37" s="1"/>
  <c r="BJ37" s="1"/>
  <c r="BF45"/>
  <c r="BG45"/>
  <c r="BI45" s="1"/>
  <c r="BJ45" s="1"/>
  <c r="BK45" s="1"/>
  <c r="BF51"/>
  <c r="BG51"/>
  <c r="BI51" s="1"/>
  <c r="BJ51" s="1"/>
  <c r="BK51" s="1"/>
  <c r="BF47"/>
  <c r="BG47"/>
  <c r="BI47" s="1"/>
  <c r="BJ47" s="1"/>
  <c r="BK47" s="1"/>
  <c r="BF52"/>
  <c r="BG52"/>
  <c r="BI52" s="1"/>
  <c r="BJ52" s="1"/>
  <c r="BF5"/>
  <c r="BG5"/>
  <c r="BF6"/>
  <c r="BG6"/>
  <c r="BF7"/>
  <c r="BG7"/>
  <c r="BF8"/>
  <c r="BG8"/>
  <c r="BF9"/>
  <c r="BG9"/>
  <c r="BF10"/>
  <c r="BG10"/>
  <c r="BF49"/>
  <c r="BG49"/>
  <c r="BI49" s="1"/>
  <c r="BJ49" s="1"/>
  <c r="BK49" s="1"/>
  <c r="BF55"/>
  <c r="BG55"/>
  <c r="BI55" s="1"/>
  <c r="BJ55" s="1"/>
  <c r="BF11"/>
  <c r="BG11"/>
  <c r="BF12"/>
  <c r="BG12"/>
  <c r="BF13"/>
  <c r="BG13"/>
  <c r="BF14"/>
  <c r="BG14"/>
  <c r="BF15"/>
  <c r="BG15"/>
  <c r="BF54"/>
  <c r="BG54"/>
  <c r="BI54" s="1"/>
  <c r="BJ54" s="1"/>
  <c r="BF16"/>
  <c r="BG16"/>
  <c r="BF43"/>
  <c r="BG43"/>
  <c r="BI43" s="1"/>
  <c r="BJ43" s="1"/>
  <c r="BK43" s="1"/>
  <c r="BF17"/>
  <c r="BG17"/>
  <c r="BF18"/>
  <c r="BG18"/>
  <c r="BF36"/>
  <c r="BG36"/>
  <c r="BI36" s="1"/>
  <c r="BJ36" s="1"/>
  <c r="BK36" s="1"/>
  <c r="BF19"/>
  <c r="BG19"/>
  <c r="BF20"/>
  <c r="BG20"/>
  <c r="BF21"/>
  <c r="BG21"/>
  <c r="BF46"/>
  <c r="BG46"/>
  <c r="BI46" s="1"/>
  <c r="BJ46" s="1"/>
  <c r="BK46" s="1"/>
  <c r="BF22"/>
  <c r="BG22"/>
  <c r="BF23"/>
  <c r="BG23"/>
  <c r="BF24"/>
  <c r="BG24"/>
  <c r="BF25"/>
  <c r="BG25"/>
  <c r="BF26"/>
  <c r="BG26"/>
  <c r="BF38"/>
  <c r="BG38"/>
  <c r="BI38" s="1"/>
  <c r="BJ38" s="1"/>
  <c r="BF27"/>
  <c r="BG27"/>
  <c r="BF28"/>
  <c r="BG28"/>
  <c r="BF29"/>
  <c r="BG29"/>
  <c r="BF30"/>
  <c r="BG30"/>
  <c r="BF52" i="54"/>
  <c r="BG52"/>
  <c r="BI52" s="1"/>
  <c r="BJ52" s="1"/>
  <c r="BF8"/>
  <c r="BG8"/>
  <c r="BF41"/>
  <c r="BG41"/>
  <c r="BI41" s="1"/>
  <c r="BJ41" s="1"/>
  <c r="BF9"/>
  <c r="BG9"/>
  <c r="BF10"/>
  <c r="BG10"/>
  <c r="BF11"/>
  <c r="BG11"/>
  <c r="BF37"/>
  <c r="BG37"/>
  <c r="BI37" s="1"/>
  <c r="BJ37" s="1"/>
  <c r="BF12"/>
  <c r="BG12"/>
  <c r="BF13"/>
  <c r="BG13"/>
  <c r="BF54"/>
  <c r="BG54"/>
  <c r="BI54" s="1"/>
  <c r="BJ54" s="1"/>
  <c r="BF51"/>
  <c r="BG51"/>
  <c r="BI51" s="1"/>
  <c r="BJ51" s="1"/>
  <c r="BF56"/>
  <c r="BG56"/>
  <c r="BI56" s="1"/>
  <c r="BJ56" s="1"/>
  <c r="BF14"/>
  <c r="BG14"/>
  <c r="BF42"/>
  <c r="BG42"/>
  <c r="BI42" s="1"/>
  <c r="BJ42" s="1"/>
  <c r="BF40"/>
  <c r="BG40"/>
  <c r="BI40" s="1"/>
  <c r="BJ40" s="1"/>
  <c r="BF15"/>
  <c r="BG15"/>
  <c r="BF16"/>
  <c r="BG16"/>
  <c r="BF38"/>
  <c r="BG38"/>
  <c r="BI38" s="1"/>
  <c r="BJ38" s="1"/>
  <c r="BF50"/>
  <c r="BG50"/>
  <c r="BI50" s="1"/>
  <c r="BJ50" s="1"/>
  <c r="BF17"/>
  <c r="BG17"/>
  <c r="BF18"/>
  <c r="BG18"/>
  <c r="BF36"/>
  <c r="BG36"/>
  <c r="BI36" s="1"/>
  <c r="BJ36" s="1"/>
  <c r="BF53"/>
  <c r="BG53"/>
  <c r="BI53" s="1"/>
  <c r="BJ53" s="1"/>
  <c r="BF19"/>
  <c r="BG19"/>
  <c r="BF20"/>
  <c r="BG20"/>
  <c r="BF39"/>
  <c r="BG39"/>
  <c r="BI39" s="1"/>
  <c r="BJ39" s="1"/>
  <c r="BF49"/>
  <c r="BG49"/>
  <c r="BI49" s="1"/>
  <c r="BJ49" s="1"/>
  <c r="BK49" s="1"/>
  <c r="BF21"/>
  <c r="BG21"/>
  <c r="BF22"/>
  <c r="BG22"/>
  <c r="BF47"/>
  <c r="BG47"/>
  <c r="BI47" s="1"/>
  <c r="BJ47" s="1"/>
  <c r="BK47" s="1"/>
  <c r="BF23"/>
  <c r="BG23"/>
  <c r="BF24"/>
  <c r="BG24"/>
  <c r="BF25"/>
  <c r="BG25"/>
  <c r="BF26"/>
  <c r="BG26"/>
  <c r="BF27"/>
  <c r="BG27"/>
  <c r="BF28"/>
  <c r="BG28"/>
  <c r="BF55"/>
  <c r="BG55"/>
  <c r="BI55" s="1"/>
  <c r="BJ55" s="1"/>
  <c r="BF29"/>
  <c r="BG29"/>
  <c r="BF48"/>
  <c r="BG48"/>
  <c r="BI48" s="1"/>
  <c r="BJ48" s="1"/>
  <c r="BK48" s="1"/>
  <c r="BF43"/>
  <c r="BG43"/>
  <c r="BI43" s="1"/>
  <c r="BJ43" s="1"/>
  <c r="BF30"/>
  <c r="BG30"/>
  <c r="BG7" i="53"/>
  <c r="BH7" s="1"/>
  <c r="BF7"/>
  <c r="BF11"/>
  <c r="BG11"/>
  <c r="BF12"/>
  <c r="BG12"/>
  <c r="BF13"/>
  <c r="BG13"/>
  <c r="BF14"/>
  <c r="BG14"/>
  <c r="BF15"/>
  <c r="BG15"/>
  <c r="BF16"/>
  <c r="BG16"/>
  <c r="BF51"/>
  <c r="BG51"/>
  <c r="BI51" s="1"/>
  <c r="BJ51" s="1"/>
  <c r="BK51" s="1"/>
  <c r="BF17"/>
  <c r="BG17"/>
  <c r="BF18"/>
  <c r="BG18"/>
  <c r="BF19"/>
  <c r="BG19"/>
  <c r="BF20"/>
  <c r="BG20"/>
  <c r="BF21"/>
  <c r="BG21"/>
  <c r="BF54"/>
  <c r="BG54"/>
  <c r="BI54" s="1"/>
  <c r="BJ54" s="1"/>
  <c r="BF48"/>
  <c r="BG48"/>
  <c r="BI48" s="1"/>
  <c r="BJ48" s="1"/>
  <c r="BK48" s="1"/>
  <c r="BF22"/>
  <c r="BG22"/>
  <c r="BF52"/>
  <c r="BG52"/>
  <c r="BI52" s="1"/>
  <c r="BJ52" s="1"/>
  <c r="BK52" s="1"/>
  <c r="BF23"/>
  <c r="BG23"/>
  <c r="BF24"/>
  <c r="BG24"/>
  <c r="BF3"/>
  <c r="BG3"/>
  <c r="BF25"/>
  <c r="BG25"/>
  <c r="BF26"/>
  <c r="BG26"/>
  <c r="BF27"/>
  <c r="BG27"/>
  <c r="BF28"/>
  <c r="BG28"/>
  <c r="BF4"/>
  <c r="BG4"/>
  <c r="BF29"/>
  <c r="BG29"/>
  <c r="BF30"/>
  <c r="BG30"/>
  <c r="BF31"/>
  <c r="BG31"/>
  <c r="BF55"/>
  <c r="BG55"/>
  <c r="BI55" s="1"/>
  <c r="BJ55" s="1"/>
  <c r="BF32"/>
  <c r="BG32"/>
  <c r="BF33"/>
  <c r="BG33"/>
  <c r="BF5"/>
  <c r="BG5"/>
  <c r="BF49"/>
  <c r="BG49"/>
  <c r="BI49" s="1"/>
  <c r="BJ49" s="1"/>
  <c r="BK49" s="1"/>
  <c r="BF34"/>
  <c r="BG34"/>
  <c r="BF50"/>
  <c r="BG50"/>
  <c r="BI50" s="1"/>
  <c r="BJ50" s="1"/>
  <c r="BK50" s="1"/>
  <c r="BF6"/>
  <c r="BG6"/>
  <c r="BF35"/>
  <c r="BG35"/>
  <c r="BF36"/>
  <c r="BG36"/>
  <c r="BF37"/>
  <c r="BG37"/>
  <c r="BF38"/>
  <c r="BG38"/>
  <c r="BF39"/>
  <c r="BG39"/>
  <c r="BF40"/>
  <c r="BG40"/>
  <c r="AJ7" i="57"/>
  <c r="AK7"/>
  <c r="AJ8"/>
  <c r="AK8"/>
  <c r="AJ9"/>
  <c r="AK9"/>
  <c r="AJ10"/>
  <c r="AK10"/>
  <c r="AJ58"/>
  <c r="AK58"/>
  <c r="AM58" s="1"/>
  <c r="AN58" s="1"/>
  <c r="AJ48"/>
  <c r="AK48"/>
  <c r="AM48" s="1"/>
  <c r="AN48" s="1"/>
  <c r="AO48" s="1"/>
  <c r="AJ53"/>
  <c r="AK53"/>
  <c r="AM53" s="1"/>
  <c r="AN53" s="1"/>
  <c r="AJ11"/>
  <c r="AK11"/>
  <c r="AJ12"/>
  <c r="AK12"/>
  <c r="AJ13"/>
  <c r="AK13"/>
  <c r="AJ14"/>
  <c r="AK14"/>
  <c r="AJ15"/>
  <c r="AK15"/>
  <c r="AJ16"/>
  <c r="AK16"/>
  <c r="AJ40"/>
  <c r="AK40"/>
  <c r="AM40" s="1"/>
  <c r="AN40" s="1"/>
  <c r="AJ17"/>
  <c r="AK17"/>
  <c r="AJ47"/>
  <c r="AK47"/>
  <c r="AM47" s="1"/>
  <c r="AN47" s="1"/>
  <c r="AO47" s="1"/>
  <c r="AJ18"/>
  <c r="AK18"/>
  <c r="AJ49"/>
  <c r="AK49"/>
  <c r="AM49" s="1"/>
  <c r="AN49" s="1"/>
  <c r="AJ39"/>
  <c r="AK39"/>
  <c r="AM39" s="1"/>
  <c r="AN39" s="1"/>
  <c r="AJ19"/>
  <c r="AK19"/>
  <c r="AJ54"/>
  <c r="AK54"/>
  <c r="AM54" s="1"/>
  <c r="AN54" s="1"/>
  <c r="AJ43"/>
  <c r="AK43"/>
  <c r="AM43" s="1"/>
  <c r="AN43" s="1"/>
  <c r="AJ20"/>
  <c r="AK20"/>
  <c r="AJ21"/>
  <c r="AK21"/>
  <c r="AJ50"/>
  <c r="AK50"/>
  <c r="AM50" s="1"/>
  <c r="AN50" s="1"/>
  <c r="AJ22"/>
  <c r="AK22"/>
  <c r="AJ23"/>
  <c r="AK23"/>
  <c r="AJ24"/>
  <c r="AK24"/>
  <c r="AJ25"/>
  <c r="AK25"/>
  <c r="AJ26"/>
  <c r="AK26"/>
  <c r="AJ59"/>
  <c r="AK59"/>
  <c r="AM59" s="1"/>
  <c r="AN59" s="1"/>
  <c r="AJ27"/>
  <c r="AK27"/>
  <c r="AJ8" i="56"/>
  <c r="AK8"/>
  <c r="AJ9"/>
  <c r="AK9"/>
  <c r="AJ10"/>
  <c r="AK10"/>
  <c r="AJ11"/>
  <c r="AK11"/>
  <c r="AJ54"/>
  <c r="AK54"/>
  <c r="AM54" s="1"/>
  <c r="AN54" s="1"/>
  <c r="AO54" s="1"/>
  <c r="AJ12"/>
  <c r="AK12"/>
  <c r="AJ13"/>
  <c r="AK13"/>
  <c r="AJ14"/>
  <c r="AK14"/>
  <c r="AJ43"/>
  <c r="AK43"/>
  <c r="AM43" s="1"/>
  <c r="AN43" s="1"/>
  <c r="AJ39"/>
  <c r="AK39"/>
  <c r="AM39" s="1"/>
  <c r="AN39" s="1"/>
  <c r="AJ51"/>
  <c r="AK51"/>
  <c r="AM51" s="1"/>
  <c r="AN51" s="1"/>
  <c r="AO51" s="1"/>
  <c r="AJ42"/>
  <c r="AK42"/>
  <c r="AM42" s="1"/>
  <c r="AN42" s="1"/>
  <c r="AJ15"/>
  <c r="AK15"/>
  <c r="AJ16"/>
  <c r="AK16"/>
  <c r="AJ17"/>
  <c r="AK17"/>
  <c r="AJ18"/>
  <c r="AK18"/>
  <c r="AJ19"/>
  <c r="AK19"/>
  <c r="AJ20"/>
  <c r="AK20"/>
  <c r="AJ21"/>
  <c r="AK21"/>
  <c r="AJ22"/>
  <c r="AK22"/>
  <c r="AJ40"/>
  <c r="AK40"/>
  <c r="AM40" s="1"/>
  <c r="AN40" s="1"/>
  <c r="AJ23"/>
  <c r="AK23"/>
  <c r="AJ52"/>
  <c r="AK52"/>
  <c r="AM52" s="1"/>
  <c r="AN52" s="1"/>
  <c r="AO52" s="1"/>
  <c r="AJ24"/>
  <c r="AK24"/>
  <c r="AJ41"/>
  <c r="AK41"/>
  <c r="AM41" s="1"/>
  <c r="AN41" s="1"/>
  <c r="AJ49"/>
  <c r="AK49"/>
  <c r="AM49" s="1"/>
  <c r="AN49" s="1"/>
  <c r="AO49" s="1"/>
  <c r="AJ53"/>
  <c r="AK53"/>
  <c r="AM53" s="1"/>
  <c r="AN53" s="1"/>
  <c r="AO53" s="1"/>
  <c r="AJ25"/>
  <c r="AK25"/>
  <c r="AJ26"/>
  <c r="AK26"/>
  <c r="AJ27"/>
  <c r="AK27"/>
  <c r="AJ28"/>
  <c r="AK28"/>
  <c r="AJ29"/>
  <c r="AK29"/>
  <c r="AJ50"/>
  <c r="AK50"/>
  <c r="AM50" s="1"/>
  <c r="AN50" s="1"/>
  <c r="AO50" s="1"/>
  <c r="AJ30"/>
  <c r="AK30"/>
  <c r="AJ31"/>
  <c r="AK31"/>
  <c r="AJ32"/>
  <c r="AK32"/>
  <c r="AJ44"/>
  <c r="AK44"/>
  <c r="AM44" s="1"/>
  <c r="AN44" s="1"/>
  <c r="AJ33"/>
  <c r="AK33"/>
  <c r="AJ34"/>
  <c r="AK34"/>
  <c r="AJ53" i="55"/>
  <c r="AK53"/>
  <c r="AM53" s="1"/>
  <c r="AN53" s="1"/>
  <c r="AJ44"/>
  <c r="AK44"/>
  <c r="AM44" s="1"/>
  <c r="AN44" s="1"/>
  <c r="AO44" s="1"/>
  <c r="AJ37"/>
  <c r="AK37"/>
  <c r="AM37" s="1"/>
  <c r="AN37" s="1"/>
  <c r="AJ45"/>
  <c r="AK45"/>
  <c r="AM45" s="1"/>
  <c r="AN45" s="1"/>
  <c r="AO45" s="1"/>
  <c r="AJ51"/>
  <c r="AK51"/>
  <c r="AM51" s="1"/>
  <c r="AN51" s="1"/>
  <c r="AO51" s="1"/>
  <c r="AJ47"/>
  <c r="AK47"/>
  <c r="AM47" s="1"/>
  <c r="AN47" s="1"/>
  <c r="AO47" s="1"/>
  <c r="AJ52"/>
  <c r="AK52"/>
  <c r="AM52" s="1"/>
  <c r="AN52" s="1"/>
  <c r="AJ5"/>
  <c r="AK5"/>
  <c r="AJ6"/>
  <c r="AK6"/>
  <c r="AJ7"/>
  <c r="AK7"/>
  <c r="AJ8"/>
  <c r="AK8"/>
  <c r="AJ9"/>
  <c r="AK9"/>
  <c r="AJ10"/>
  <c r="AK10"/>
  <c r="AJ49"/>
  <c r="AK49"/>
  <c r="AM49" s="1"/>
  <c r="AN49" s="1"/>
  <c r="AO49" s="1"/>
  <c r="AJ55"/>
  <c r="AK55"/>
  <c r="AM55" s="1"/>
  <c r="AN55" s="1"/>
  <c r="AJ11"/>
  <c r="AK11"/>
  <c r="AJ12"/>
  <c r="AK12"/>
  <c r="AJ13"/>
  <c r="AK13"/>
  <c r="AJ14"/>
  <c r="AK14"/>
  <c r="AJ15"/>
  <c r="AK15"/>
  <c r="AJ54"/>
  <c r="AK54"/>
  <c r="AM54" s="1"/>
  <c r="AN54" s="1"/>
  <c r="AJ16"/>
  <c r="AK16"/>
  <c r="AJ43"/>
  <c r="AK43"/>
  <c r="AM43" s="1"/>
  <c r="AN43" s="1"/>
  <c r="AO43" s="1"/>
  <c r="AJ17"/>
  <c r="AK17"/>
  <c r="AJ18"/>
  <c r="AK18"/>
  <c r="AJ36"/>
  <c r="AK36"/>
  <c r="AM36" s="1"/>
  <c r="AN36" s="1"/>
  <c r="AO36" s="1"/>
  <c r="AJ19"/>
  <c r="AK19"/>
  <c r="AJ20"/>
  <c r="AK20"/>
  <c r="AJ21"/>
  <c r="AK21"/>
  <c r="AJ46"/>
  <c r="AK46"/>
  <c r="AM46" s="1"/>
  <c r="AN46" s="1"/>
  <c r="AO46" s="1"/>
  <c r="AJ22"/>
  <c r="AK22"/>
  <c r="AJ23"/>
  <c r="AK23"/>
  <c r="AJ24"/>
  <c r="AK24"/>
  <c r="AJ25"/>
  <c r="AK25"/>
  <c r="AJ26"/>
  <c r="AK26"/>
  <c r="AJ38"/>
  <c r="AK38"/>
  <c r="AM38" s="1"/>
  <c r="AN38" s="1"/>
  <c r="AJ27"/>
  <c r="AK27"/>
  <c r="AJ28"/>
  <c r="AK28"/>
  <c r="AJ29"/>
  <c r="AK29"/>
  <c r="AJ30"/>
  <c r="AK30"/>
  <c r="AJ52" i="54"/>
  <c r="AK52"/>
  <c r="AM52" s="1"/>
  <c r="AN52" s="1"/>
  <c r="AJ8"/>
  <c r="AK8"/>
  <c r="AJ41"/>
  <c r="AK41"/>
  <c r="AM41" s="1"/>
  <c r="AN41" s="1"/>
  <c r="AJ9"/>
  <c r="AK9"/>
  <c r="AJ10"/>
  <c r="AK10"/>
  <c r="AJ11"/>
  <c r="AK11"/>
  <c r="AJ37"/>
  <c r="AK37"/>
  <c r="AM37" s="1"/>
  <c r="AN37" s="1"/>
  <c r="AJ12"/>
  <c r="AK12"/>
  <c r="AJ13"/>
  <c r="AK13"/>
  <c r="AJ54"/>
  <c r="AK54"/>
  <c r="AM54" s="1"/>
  <c r="AN54" s="1"/>
  <c r="AJ51"/>
  <c r="AK51"/>
  <c r="AM51" s="1"/>
  <c r="AN51" s="1"/>
  <c r="AJ56"/>
  <c r="AK56"/>
  <c r="AM56" s="1"/>
  <c r="AN56" s="1"/>
  <c r="AJ14"/>
  <c r="AK14"/>
  <c r="AJ42"/>
  <c r="AK42"/>
  <c r="AM42" s="1"/>
  <c r="AN42" s="1"/>
  <c r="AJ40"/>
  <c r="AK40"/>
  <c r="AM40" s="1"/>
  <c r="AN40" s="1"/>
  <c r="AJ15"/>
  <c r="AK15"/>
  <c r="AJ16"/>
  <c r="AK16"/>
  <c r="AJ38"/>
  <c r="AK38"/>
  <c r="AM38" s="1"/>
  <c r="AN38" s="1"/>
  <c r="AJ50"/>
  <c r="AK50"/>
  <c r="AM50" s="1"/>
  <c r="AN50" s="1"/>
  <c r="AJ17"/>
  <c r="AK17"/>
  <c r="AJ18"/>
  <c r="AK18"/>
  <c r="AJ36"/>
  <c r="AK36"/>
  <c r="AM36" s="1"/>
  <c r="AN36" s="1"/>
  <c r="AJ53"/>
  <c r="AK53"/>
  <c r="AM53" s="1"/>
  <c r="AN53" s="1"/>
  <c r="AJ19"/>
  <c r="AK19"/>
  <c r="AJ20"/>
  <c r="AK20"/>
  <c r="AJ39"/>
  <c r="AK39"/>
  <c r="AM39" s="1"/>
  <c r="AN39" s="1"/>
  <c r="AJ49"/>
  <c r="AK49"/>
  <c r="AM49" s="1"/>
  <c r="AN49" s="1"/>
  <c r="AJ21"/>
  <c r="AK21"/>
  <c r="AJ22"/>
  <c r="AK22"/>
  <c r="AJ47"/>
  <c r="AK47"/>
  <c r="AM47" s="1"/>
  <c r="AN47" s="1"/>
  <c r="AO47" s="1"/>
  <c r="AJ23"/>
  <c r="AK23"/>
  <c r="AJ24"/>
  <c r="AK24"/>
  <c r="AJ25"/>
  <c r="AK25"/>
  <c r="AJ26"/>
  <c r="AK26"/>
  <c r="AJ27"/>
  <c r="AK27"/>
  <c r="AJ28"/>
  <c r="AK28"/>
  <c r="AJ55"/>
  <c r="AK55"/>
  <c r="AM55" s="1"/>
  <c r="AN55" s="1"/>
  <c r="AJ29"/>
  <c r="AK29"/>
  <c r="AJ48"/>
  <c r="AK48"/>
  <c r="AM48" s="1"/>
  <c r="AN48" s="1"/>
  <c r="AO48" s="1"/>
  <c r="AJ43"/>
  <c r="AK43"/>
  <c r="AM43" s="1"/>
  <c r="AN43" s="1"/>
  <c r="AJ30"/>
  <c r="AK30"/>
  <c r="AJ11" i="53"/>
  <c r="AK11"/>
  <c r="AJ12"/>
  <c r="AK12"/>
  <c r="AJ13"/>
  <c r="AK13"/>
  <c r="AJ14"/>
  <c r="AK14"/>
  <c r="AJ15"/>
  <c r="AK15"/>
  <c r="AJ16"/>
  <c r="AK16"/>
  <c r="AJ51"/>
  <c r="AK51"/>
  <c r="AM51" s="1"/>
  <c r="AN51" s="1"/>
  <c r="AO51" s="1"/>
  <c r="AJ17"/>
  <c r="AK17"/>
  <c r="AJ18"/>
  <c r="AK18"/>
  <c r="AJ19"/>
  <c r="AK19"/>
  <c r="AJ20"/>
  <c r="AK20"/>
  <c r="AJ21"/>
  <c r="AK21"/>
  <c r="AJ54"/>
  <c r="AK54"/>
  <c r="AM54" s="1"/>
  <c r="AN54" s="1"/>
  <c r="AJ48"/>
  <c r="AK48"/>
  <c r="AM48" s="1"/>
  <c r="AN48" s="1"/>
  <c r="AO48" s="1"/>
  <c r="AJ22"/>
  <c r="AK22"/>
  <c r="AJ52"/>
  <c r="AK52"/>
  <c r="AM52" s="1"/>
  <c r="AN52" s="1"/>
  <c r="AO52" s="1"/>
  <c r="AJ23"/>
  <c r="AK23"/>
  <c r="AJ24"/>
  <c r="AK24"/>
  <c r="AJ3"/>
  <c r="AK3"/>
  <c r="AJ25"/>
  <c r="AK25"/>
  <c r="AJ26"/>
  <c r="AK26"/>
  <c r="AJ27"/>
  <c r="AK27"/>
  <c r="AJ28"/>
  <c r="AK28"/>
  <c r="AJ4"/>
  <c r="AK4"/>
  <c r="AJ29"/>
  <c r="AK29"/>
  <c r="AJ30"/>
  <c r="AK30"/>
  <c r="AJ31"/>
  <c r="AK31"/>
  <c r="AJ55"/>
  <c r="AK55"/>
  <c r="AM55" s="1"/>
  <c r="AN55" s="1"/>
  <c r="AJ32"/>
  <c r="AK32"/>
  <c r="AJ33"/>
  <c r="AK33"/>
  <c r="AJ5"/>
  <c r="AK5"/>
  <c r="AJ49"/>
  <c r="AK49"/>
  <c r="AM49" s="1"/>
  <c r="AN49" s="1"/>
  <c r="AO49" s="1"/>
  <c r="AJ34"/>
  <c r="AK34"/>
  <c r="AJ50"/>
  <c r="AK50"/>
  <c r="AM50" s="1"/>
  <c r="AN50" s="1"/>
  <c r="AO50" s="1"/>
  <c r="AJ6"/>
  <c r="AK6"/>
  <c r="AJ35"/>
  <c r="AK35"/>
  <c r="AJ36"/>
  <c r="AK36"/>
  <c r="AJ37"/>
  <c r="AK37"/>
  <c r="AJ38"/>
  <c r="AK38"/>
  <c r="AJ39"/>
  <c r="AK39"/>
  <c r="AJ40"/>
  <c r="AK40"/>
  <c r="BQ21" i="58"/>
  <c r="BR21"/>
  <c r="BQ22"/>
  <c r="BR22"/>
  <c r="BQ47"/>
  <c r="BR47"/>
  <c r="BT47" s="1"/>
  <c r="BU47" s="1"/>
  <c r="BV47" s="1"/>
  <c r="BQ23"/>
  <c r="BR23"/>
  <c r="BT23" l="1"/>
  <c r="BU23" s="1"/>
  <c r="BS23"/>
  <c r="BT22"/>
  <c r="BU22" s="1"/>
  <c r="BS22"/>
  <c r="AM24"/>
  <c r="AN24" s="1"/>
  <c r="AL24"/>
  <c r="AM18"/>
  <c r="AN18" s="1"/>
  <c r="AL18"/>
  <c r="AM16"/>
  <c r="AN16" s="1"/>
  <c r="AL16"/>
  <c r="AM10"/>
  <c r="AN10" s="1"/>
  <c r="AO10" s="1"/>
  <c r="AL10"/>
  <c r="BT21"/>
  <c r="BU21" s="1"/>
  <c r="BS21"/>
  <c r="AM23"/>
  <c r="AN23" s="1"/>
  <c r="AO23" s="1"/>
  <c r="AL23"/>
  <c r="AM22"/>
  <c r="AN22" s="1"/>
  <c r="AL22"/>
  <c r="AM17"/>
  <c r="AN17" s="1"/>
  <c r="AO17" s="1"/>
  <c r="AL17"/>
  <c r="AM15"/>
  <c r="AN15" s="1"/>
  <c r="AL15"/>
  <c r="AM13"/>
  <c r="AN13" s="1"/>
  <c r="AL13"/>
  <c r="AM12"/>
  <c r="AN12" s="1"/>
  <c r="AL12"/>
  <c r="AM11"/>
  <c r="AN11" s="1"/>
  <c r="AO11" s="1"/>
  <c r="AL11"/>
  <c r="AM9"/>
  <c r="AN9" s="1"/>
  <c r="AL9"/>
  <c r="AM7"/>
  <c r="AN7" s="1"/>
  <c r="AO7" s="1"/>
  <c r="AL7"/>
  <c r="AB23"/>
  <c r="AC23" s="1"/>
  <c r="AA23"/>
  <c r="AB22"/>
  <c r="AC22" s="1"/>
  <c r="AA22"/>
  <c r="AB17"/>
  <c r="AC17" s="1"/>
  <c r="AA17"/>
  <c r="AB15"/>
  <c r="AC15" s="1"/>
  <c r="AA15"/>
  <c r="AB13"/>
  <c r="AC13" s="1"/>
  <c r="AA13"/>
  <c r="AB12"/>
  <c r="AC12" s="1"/>
  <c r="AA12"/>
  <c r="AB11"/>
  <c r="AC11" s="1"/>
  <c r="AA11"/>
  <c r="AB9"/>
  <c r="AC9" s="1"/>
  <c r="AD9" s="1"/>
  <c r="AA9"/>
  <c r="AB7"/>
  <c r="AC7" s="1"/>
  <c r="AA7"/>
  <c r="BI23"/>
  <c r="BJ23" s="1"/>
  <c r="S200" i="69" s="1"/>
  <c r="BH23" i="58"/>
  <c r="BI22"/>
  <c r="BJ22" s="1"/>
  <c r="BH22"/>
  <c r="BI17"/>
  <c r="BJ17" s="1"/>
  <c r="S193" i="69" s="1"/>
  <c r="BH17" i="58"/>
  <c r="BI15"/>
  <c r="BJ15" s="1"/>
  <c r="BH15"/>
  <c r="BI13"/>
  <c r="BJ13" s="1"/>
  <c r="S189" i="69" s="1"/>
  <c r="BH13" i="58"/>
  <c r="BI12"/>
  <c r="BJ12" s="1"/>
  <c r="BH12"/>
  <c r="BI11"/>
  <c r="BJ11" s="1"/>
  <c r="S187" i="69" s="1"/>
  <c r="BH11" i="58"/>
  <c r="BI9"/>
  <c r="BJ9" s="1"/>
  <c r="BH9"/>
  <c r="BI7"/>
  <c r="BJ7" s="1"/>
  <c r="S183" i="69" s="1"/>
  <c r="BH7" i="58"/>
  <c r="AM21"/>
  <c r="AN21" s="1"/>
  <c r="AL21"/>
  <c r="AM20"/>
  <c r="AN20" s="1"/>
  <c r="AL20"/>
  <c r="AM19"/>
  <c r="AN19" s="1"/>
  <c r="AL19"/>
  <c r="AM14"/>
  <c r="AN14" s="1"/>
  <c r="AL14"/>
  <c r="AM8"/>
  <c r="AN8" s="1"/>
  <c r="AL8"/>
  <c r="AB24"/>
  <c r="AC24" s="1"/>
  <c r="P201" i="69" s="1"/>
  <c r="AA24" i="58"/>
  <c r="AB21"/>
  <c r="AC21" s="1"/>
  <c r="AA21"/>
  <c r="AB20"/>
  <c r="AC20" s="1"/>
  <c r="AA20"/>
  <c r="AB19"/>
  <c r="AC19" s="1"/>
  <c r="AA19"/>
  <c r="AB18"/>
  <c r="AC18" s="1"/>
  <c r="AA18"/>
  <c r="AB16"/>
  <c r="AC16" s="1"/>
  <c r="AA16"/>
  <c r="AB14"/>
  <c r="AC14" s="1"/>
  <c r="AA14"/>
  <c r="AB10"/>
  <c r="AC10" s="1"/>
  <c r="AA10"/>
  <c r="AB8"/>
  <c r="AC8" s="1"/>
  <c r="AA8"/>
  <c r="BI24"/>
  <c r="BJ24" s="1"/>
  <c r="BH24"/>
  <c r="BI21"/>
  <c r="BJ21" s="1"/>
  <c r="BZ21" s="1"/>
  <c r="BH21"/>
  <c r="BI20"/>
  <c r="BJ20" s="1"/>
  <c r="BH20"/>
  <c r="BI19"/>
  <c r="BJ19" s="1"/>
  <c r="BH19"/>
  <c r="BI18"/>
  <c r="BJ18" s="1"/>
  <c r="BH18"/>
  <c r="BI16"/>
  <c r="BJ16" s="1"/>
  <c r="BH16"/>
  <c r="BI14"/>
  <c r="BJ14" s="1"/>
  <c r="BH14"/>
  <c r="BI10"/>
  <c r="BJ10" s="1"/>
  <c r="BH10"/>
  <c r="BI8"/>
  <c r="BJ8" s="1"/>
  <c r="BH8"/>
  <c r="AM26" i="57"/>
  <c r="AN26" s="1"/>
  <c r="AL26"/>
  <c r="AM20"/>
  <c r="AN20" s="1"/>
  <c r="AL20"/>
  <c r="AM18"/>
  <c r="AN18" s="1"/>
  <c r="AL18"/>
  <c r="AM17"/>
  <c r="AN17" s="1"/>
  <c r="AL17"/>
  <c r="AM16"/>
  <c r="AN16" s="1"/>
  <c r="AL16"/>
  <c r="AM14"/>
  <c r="AN14" s="1"/>
  <c r="AL14"/>
  <c r="AM12"/>
  <c r="AN12" s="1"/>
  <c r="AL12"/>
  <c r="AM9"/>
  <c r="AN9" s="1"/>
  <c r="AL9"/>
  <c r="AM7"/>
  <c r="AN7" s="1"/>
  <c r="AL7"/>
  <c r="BI25"/>
  <c r="BJ25" s="1"/>
  <c r="BH25"/>
  <c r="BI23"/>
  <c r="BJ23" s="1"/>
  <c r="BH23"/>
  <c r="BI20"/>
  <c r="BJ20" s="1"/>
  <c r="BH20"/>
  <c r="BI18"/>
  <c r="BJ18" s="1"/>
  <c r="BH18"/>
  <c r="BI17"/>
  <c r="BJ17" s="1"/>
  <c r="BH17"/>
  <c r="BI16"/>
  <c r="BJ16" s="1"/>
  <c r="BH16"/>
  <c r="BI14"/>
  <c r="BJ14" s="1"/>
  <c r="BH14"/>
  <c r="BI12"/>
  <c r="BJ12" s="1"/>
  <c r="BH12"/>
  <c r="BI9"/>
  <c r="BJ9" s="1"/>
  <c r="BH9"/>
  <c r="BI7"/>
  <c r="BJ7" s="1"/>
  <c r="BH7"/>
  <c r="AB25"/>
  <c r="AC25" s="1"/>
  <c r="AA25"/>
  <c r="AB23"/>
  <c r="AC23" s="1"/>
  <c r="AA23"/>
  <c r="AB20"/>
  <c r="AC20" s="1"/>
  <c r="AA20"/>
  <c r="AB18"/>
  <c r="AC18" s="1"/>
  <c r="AA18"/>
  <c r="AB17"/>
  <c r="AC17" s="1"/>
  <c r="AA17"/>
  <c r="AB16"/>
  <c r="AC16" s="1"/>
  <c r="AA16"/>
  <c r="AB14"/>
  <c r="AC14" s="1"/>
  <c r="AA14"/>
  <c r="AB12"/>
  <c r="AC12" s="1"/>
  <c r="AA12"/>
  <c r="AB9"/>
  <c r="AC9" s="1"/>
  <c r="AA9"/>
  <c r="AB7"/>
  <c r="AC7" s="1"/>
  <c r="AA7"/>
  <c r="AM27"/>
  <c r="AN27" s="1"/>
  <c r="AL27"/>
  <c r="AM25"/>
  <c r="AN25" s="1"/>
  <c r="AL25"/>
  <c r="AM23"/>
  <c r="AN23" s="1"/>
  <c r="AL23"/>
  <c r="AM24"/>
  <c r="AN24" s="1"/>
  <c r="AL24"/>
  <c r="AM22"/>
  <c r="AN22" s="1"/>
  <c r="AL22"/>
  <c r="AM21"/>
  <c r="AN21" s="1"/>
  <c r="AL21"/>
  <c r="AM15"/>
  <c r="AN15" s="1"/>
  <c r="AL15"/>
  <c r="AM13"/>
  <c r="AN13" s="1"/>
  <c r="AL13"/>
  <c r="AM10"/>
  <c r="AN10" s="1"/>
  <c r="AL10"/>
  <c r="AM8"/>
  <c r="AN8" s="1"/>
  <c r="AL8"/>
  <c r="BI27"/>
  <c r="BJ27" s="1"/>
  <c r="BH27"/>
  <c r="BI26"/>
  <c r="BJ26" s="1"/>
  <c r="BH26"/>
  <c r="BI24"/>
  <c r="BJ24" s="1"/>
  <c r="BH24"/>
  <c r="BI22"/>
  <c r="BJ22" s="1"/>
  <c r="BH22"/>
  <c r="BI21"/>
  <c r="BJ21" s="1"/>
  <c r="BH21"/>
  <c r="BI19"/>
  <c r="BJ19" s="1"/>
  <c r="BH19"/>
  <c r="BI15"/>
  <c r="BJ15" s="1"/>
  <c r="BH15"/>
  <c r="BI13"/>
  <c r="BJ13" s="1"/>
  <c r="BH13"/>
  <c r="BI11"/>
  <c r="BJ11" s="1"/>
  <c r="BH11"/>
  <c r="BI10"/>
  <c r="BJ10" s="1"/>
  <c r="BH10"/>
  <c r="BI8"/>
  <c r="BJ8" s="1"/>
  <c r="BH8"/>
  <c r="AB27"/>
  <c r="AC27" s="1"/>
  <c r="AA27"/>
  <c r="AB26"/>
  <c r="AC26" s="1"/>
  <c r="AA26"/>
  <c r="AB24"/>
  <c r="AC24" s="1"/>
  <c r="AA24"/>
  <c r="AB22"/>
  <c r="AC22" s="1"/>
  <c r="AA22"/>
  <c r="AB21"/>
  <c r="AC21" s="1"/>
  <c r="AA21"/>
  <c r="AB19"/>
  <c r="AC19" s="1"/>
  <c r="AA19"/>
  <c r="AB15"/>
  <c r="AC15" s="1"/>
  <c r="AA15"/>
  <c r="AB13"/>
  <c r="AC13" s="1"/>
  <c r="AA13"/>
  <c r="AB11"/>
  <c r="AC11" s="1"/>
  <c r="AA11"/>
  <c r="AB10"/>
  <c r="AC10" s="1"/>
  <c r="AA10"/>
  <c r="AB8"/>
  <c r="AC8" s="1"/>
  <c r="AA8"/>
  <c r="AM19"/>
  <c r="AN19" s="1"/>
  <c r="AL19"/>
  <c r="AM11"/>
  <c r="AN11" s="1"/>
  <c r="AL11"/>
  <c r="AM10" i="56"/>
  <c r="AN10" s="1"/>
  <c r="AL10"/>
  <c r="AM33"/>
  <c r="AN33" s="1"/>
  <c r="AL33"/>
  <c r="AM32"/>
  <c r="AN32" s="1"/>
  <c r="AL32"/>
  <c r="AM30"/>
  <c r="AN30" s="1"/>
  <c r="AL30"/>
  <c r="AM29"/>
  <c r="AN29" s="1"/>
  <c r="AL29"/>
  <c r="AM27"/>
  <c r="AN27" s="1"/>
  <c r="AL27"/>
  <c r="AM25"/>
  <c r="AN25" s="1"/>
  <c r="AL25"/>
  <c r="AM24"/>
  <c r="AN24" s="1"/>
  <c r="AL24"/>
  <c r="AM22"/>
  <c r="AN22" s="1"/>
  <c r="AL22"/>
  <c r="AM18"/>
  <c r="AN18" s="1"/>
  <c r="AL18"/>
  <c r="AM14"/>
  <c r="AN14" s="1"/>
  <c r="AL14"/>
  <c r="AM12"/>
  <c r="AN12" s="1"/>
  <c r="AL12"/>
  <c r="AM11"/>
  <c r="AN11" s="1"/>
  <c r="AL11"/>
  <c r="AM9"/>
  <c r="AN9" s="1"/>
  <c r="AL9"/>
  <c r="BI33"/>
  <c r="BJ33" s="1"/>
  <c r="BH33"/>
  <c r="BI32"/>
  <c r="BJ32" s="1"/>
  <c r="BH32"/>
  <c r="BI30"/>
  <c r="BJ30" s="1"/>
  <c r="BH30"/>
  <c r="BI29"/>
  <c r="BJ29" s="1"/>
  <c r="BH29"/>
  <c r="BI27"/>
  <c r="BJ27" s="1"/>
  <c r="BH27"/>
  <c r="BI25"/>
  <c r="BJ25" s="1"/>
  <c r="BH25"/>
  <c r="BI24"/>
  <c r="BJ24" s="1"/>
  <c r="BH24"/>
  <c r="BI23"/>
  <c r="BJ23" s="1"/>
  <c r="BH23"/>
  <c r="BI22"/>
  <c r="BJ22" s="1"/>
  <c r="BH22"/>
  <c r="BI20"/>
  <c r="BJ20" s="1"/>
  <c r="BH20"/>
  <c r="BI18"/>
  <c r="BJ18" s="1"/>
  <c r="BH18"/>
  <c r="BI16"/>
  <c r="BJ16" s="1"/>
  <c r="BH16"/>
  <c r="BI14"/>
  <c r="BJ14" s="1"/>
  <c r="BH14"/>
  <c r="BI12"/>
  <c r="BJ12" s="1"/>
  <c r="BH12"/>
  <c r="BI11"/>
  <c r="BJ11" s="1"/>
  <c r="BH11"/>
  <c r="BI9"/>
  <c r="BJ9" s="1"/>
  <c r="BH9"/>
  <c r="AB33"/>
  <c r="AC33" s="1"/>
  <c r="AA33"/>
  <c r="AB32"/>
  <c r="AC32" s="1"/>
  <c r="AA32"/>
  <c r="AB30"/>
  <c r="AC30" s="1"/>
  <c r="AA30"/>
  <c r="AB29"/>
  <c r="AC29" s="1"/>
  <c r="AA29"/>
  <c r="AB27"/>
  <c r="AC27" s="1"/>
  <c r="AA27"/>
  <c r="AB25"/>
  <c r="AC25" s="1"/>
  <c r="AA25"/>
  <c r="AB24"/>
  <c r="AC24" s="1"/>
  <c r="AA24"/>
  <c r="AB23"/>
  <c r="AC23" s="1"/>
  <c r="AA23"/>
  <c r="AB22"/>
  <c r="AC22" s="1"/>
  <c r="AA22"/>
  <c r="AB20"/>
  <c r="AC20" s="1"/>
  <c r="AA20"/>
  <c r="AB18"/>
  <c r="AC18" s="1"/>
  <c r="AA18"/>
  <c r="AB16"/>
  <c r="AC16" s="1"/>
  <c r="AA16"/>
  <c r="AB14"/>
  <c r="AC14" s="1"/>
  <c r="AA14"/>
  <c r="AB12"/>
  <c r="AC12" s="1"/>
  <c r="AA12"/>
  <c r="AB11"/>
  <c r="AC11" s="1"/>
  <c r="AA11"/>
  <c r="AB9"/>
  <c r="AC9" s="1"/>
  <c r="AA9"/>
  <c r="AM28"/>
  <c r="AN28" s="1"/>
  <c r="AL28"/>
  <c r="AM26"/>
  <c r="AN26" s="1"/>
  <c r="AL26"/>
  <c r="AM13"/>
  <c r="AN13" s="1"/>
  <c r="AL13"/>
  <c r="BI34"/>
  <c r="BJ34" s="1"/>
  <c r="BH34"/>
  <c r="AM23"/>
  <c r="AN23" s="1"/>
  <c r="AL23"/>
  <c r="AM20"/>
  <c r="AN20" s="1"/>
  <c r="AL20"/>
  <c r="AM16"/>
  <c r="AN16" s="1"/>
  <c r="AL16"/>
  <c r="AM21"/>
  <c r="AN21" s="1"/>
  <c r="AL21"/>
  <c r="AM19"/>
  <c r="AN19" s="1"/>
  <c r="AL19"/>
  <c r="AM17"/>
  <c r="AN17" s="1"/>
  <c r="AL17"/>
  <c r="AM15"/>
  <c r="AN15" s="1"/>
  <c r="AL15"/>
  <c r="AM8"/>
  <c r="AN8" s="1"/>
  <c r="AL8"/>
  <c r="BI31"/>
  <c r="BJ31" s="1"/>
  <c r="BH31"/>
  <c r="BI28"/>
  <c r="BJ28" s="1"/>
  <c r="BH28"/>
  <c r="BI21"/>
  <c r="BJ21" s="1"/>
  <c r="BH21"/>
  <c r="BI19"/>
  <c r="BJ19" s="1"/>
  <c r="BH19"/>
  <c r="BI17"/>
  <c r="BJ17" s="1"/>
  <c r="BH17"/>
  <c r="BI15"/>
  <c r="BJ15" s="1"/>
  <c r="BH15"/>
  <c r="BI13"/>
  <c r="BJ13" s="1"/>
  <c r="BH13"/>
  <c r="BI10"/>
  <c r="BJ10" s="1"/>
  <c r="BH10"/>
  <c r="BI8"/>
  <c r="BJ8" s="1"/>
  <c r="BH8"/>
  <c r="AB34"/>
  <c r="AC34" s="1"/>
  <c r="AA34"/>
  <c r="AB31"/>
  <c r="AC31" s="1"/>
  <c r="AA31"/>
  <c r="AB28"/>
  <c r="AC28" s="1"/>
  <c r="AA28"/>
  <c r="AB26"/>
  <c r="AC26" s="1"/>
  <c r="AA26"/>
  <c r="AB21"/>
  <c r="AC21" s="1"/>
  <c r="AA21"/>
  <c r="AB19"/>
  <c r="AC19" s="1"/>
  <c r="AA19"/>
  <c r="AB17"/>
  <c r="AC17" s="1"/>
  <c r="AA17"/>
  <c r="AB15"/>
  <c r="AC15" s="1"/>
  <c r="AA15"/>
  <c r="AB13"/>
  <c r="AC13" s="1"/>
  <c r="AA13"/>
  <c r="AB10"/>
  <c r="AC10" s="1"/>
  <c r="AA10"/>
  <c r="AB8"/>
  <c r="AC8" s="1"/>
  <c r="AA8"/>
  <c r="AM34"/>
  <c r="AN34" s="1"/>
  <c r="AL34"/>
  <c r="AM31"/>
  <c r="AN31" s="1"/>
  <c r="AL31"/>
  <c r="BI26"/>
  <c r="BJ26" s="1"/>
  <c r="BH26"/>
  <c r="AM29" i="55"/>
  <c r="AN29" s="1"/>
  <c r="AL29"/>
  <c r="AM26"/>
  <c r="AN26" s="1"/>
  <c r="Q103" i="69" s="1"/>
  <c r="AL26" i="55"/>
  <c r="AM22"/>
  <c r="AN22" s="1"/>
  <c r="AL22"/>
  <c r="AM8"/>
  <c r="AN8" s="1"/>
  <c r="Q85" i="69" s="1"/>
  <c r="AL8" i="55"/>
  <c r="AM6"/>
  <c r="AN6" s="1"/>
  <c r="AL6"/>
  <c r="BI29"/>
  <c r="BJ29" s="1"/>
  <c r="S106" i="69" s="1"/>
  <c r="BH29" i="55"/>
  <c r="BI24"/>
  <c r="BJ24" s="1"/>
  <c r="BH24"/>
  <c r="R89" i="69"/>
  <c r="R104"/>
  <c r="AM30" i="55"/>
  <c r="AN30" s="1"/>
  <c r="AL30"/>
  <c r="AM28"/>
  <c r="AN28" s="1"/>
  <c r="AL28"/>
  <c r="AM25"/>
  <c r="AN25" s="1"/>
  <c r="AL25"/>
  <c r="AM23"/>
  <c r="AN23" s="1"/>
  <c r="AL23"/>
  <c r="AM20"/>
  <c r="AN20" s="1"/>
  <c r="AL20"/>
  <c r="AM17"/>
  <c r="AN17" s="1"/>
  <c r="AL17"/>
  <c r="AM16"/>
  <c r="AN16" s="1"/>
  <c r="AL16"/>
  <c r="AM15"/>
  <c r="AN15" s="1"/>
  <c r="AL15"/>
  <c r="AM13"/>
  <c r="AN13" s="1"/>
  <c r="AL13"/>
  <c r="AM11"/>
  <c r="AN11" s="1"/>
  <c r="AL11"/>
  <c r="AM9"/>
  <c r="AN9" s="1"/>
  <c r="AL9"/>
  <c r="AM7"/>
  <c r="AN7" s="1"/>
  <c r="AL7"/>
  <c r="AM5"/>
  <c r="AN5" s="1"/>
  <c r="AL5"/>
  <c r="BI30"/>
  <c r="BJ30" s="1"/>
  <c r="BH30"/>
  <c r="BI28"/>
  <c r="BJ28" s="1"/>
  <c r="BH28"/>
  <c r="BI25"/>
  <c r="BJ25" s="1"/>
  <c r="BH25"/>
  <c r="BI23"/>
  <c r="BJ23" s="1"/>
  <c r="BH23"/>
  <c r="BI20"/>
  <c r="BJ20" s="1"/>
  <c r="BH20"/>
  <c r="BI17"/>
  <c r="BJ17" s="1"/>
  <c r="BH17"/>
  <c r="BI16"/>
  <c r="BJ16" s="1"/>
  <c r="BH16"/>
  <c r="BI15"/>
  <c r="BJ15" s="1"/>
  <c r="BH15"/>
  <c r="BI13"/>
  <c r="BJ13" s="1"/>
  <c r="BH13"/>
  <c r="BI11"/>
  <c r="BJ11" s="1"/>
  <c r="BH11"/>
  <c r="BI9"/>
  <c r="BJ9" s="1"/>
  <c r="BH9"/>
  <c r="BI7"/>
  <c r="BJ7" s="1"/>
  <c r="BH7"/>
  <c r="BI5"/>
  <c r="BJ5" s="1"/>
  <c r="BH5"/>
  <c r="AB30"/>
  <c r="AC30" s="1"/>
  <c r="AA30"/>
  <c r="AB28"/>
  <c r="AC28" s="1"/>
  <c r="AA28"/>
  <c r="AB25"/>
  <c r="AC25" s="1"/>
  <c r="AA25"/>
  <c r="AB23"/>
  <c r="AC23" s="1"/>
  <c r="AA23"/>
  <c r="AB20"/>
  <c r="AC20" s="1"/>
  <c r="AA20"/>
  <c r="AB17"/>
  <c r="AC17" s="1"/>
  <c r="AA17"/>
  <c r="AB16"/>
  <c r="AC16" s="1"/>
  <c r="AA16"/>
  <c r="AB15"/>
  <c r="AC15" s="1"/>
  <c r="AA15"/>
  <c r="AB13"/>
  <c r="AC13" s="1"/>
  <c r="AA13"/>
  <c r="AB11"/>
  <c r="AC11" s="1"/>
  <c r="AA11"/>
  <c r="AB9"/>
  <c r="AC9" s="1"/>
  <c r="AA9"/>
  <c r="AB7"/>
  <c r="AC7" s="1"/>
  <c r="AA7"/>
  <c r="AB5"/>
  <c r="AC5" s="1"/>
  <c r="AA5"/>
  <c r="AZ5"/>
  <c r="AZ9"/>
  <c r="AZ30"/>
  <c r="AZ8"/>
  <c r="AZ21"/>
  <c r="AZ12"/>
  <c r="R94" i="69"/>
  <c r="R95"/>
  <c r="R101"/>
  <c r="AM27" i="55"/>
  <c r="AN27" s="1"/>
  <c r="AL27"/>
  <c r="AM24"/>
  <c r="AN24" s="1"/>
  <c r="Q101" i="69" s="1"/>
  <c r="AL24" i="55"/>
  <c r="AM21"/>
  <c r="AN21" s="1"/>
  <c r="AL21"/>
  <c r="AM19"/>
  <c r="AN19" s="1"/>
  <c r="Q96" i="69" s="1"/>
  <c r="AL19" i="55"/>
  <c r="AM18"/>
  <c r="AN18" s="1"/>
  <c r="AL18"/>
  <c r="AM14"/>
  <c r="AN14" s="1"/>
  <c r="Q91" i="69" s="1"/>
  <c r="AL14" i="55"/>
  <c r="AM12"/>
  <c r="AN12" s="1"/>
  <c r="AL12"/>
  <c r="AM10"/>
  <c r="AN10" s="1"/>
  <c r="Q87" i="69" s="1"/>
  <c r="AL10" i="55"/>
  <c r="BI27"/>
  <c r="BJ27" s="1"/>
  <c r="BH27"/>
  <c r="BI26"/>
  <c r="BJ26" s="1"/>
  <c r="S103" i="69" s="1"/>
  <c r="BH26" i="55"/>
  <c r="BI22"/>
  <c r="BJ22" s="1"/>
  <c r="BH22"/>
  <c r="BI21"/>
  <c r="BJ21" s="1"/>
  <c r="S98" i="69" s="1"/>
  <c r="BH21" i="55"/>
  <c r="BI19"/>
  <c r="BJ19" s="1"/>
  <c r="BH19"/>
  <c r="BI18"/>
  <c r="BJ18" s="1"/>
  <c r="S95" i="69" s="1"/>
  <c r="BH18" i="55"/>
  <c r="BI14"/>
  <c r="BJ14" s="1"/>
  <c r="BH14"/>
  <c r="BI12"/>
  <c r="BJ12" s="1"/>
  <c r="S89" i="69" s="1"/>
  <c r="BH12" i="55"/>
  <c r="BI10"/>
  <c r="BJ10" s="1"/>
  <c r="BH10"/>
  <c r="BI8"/>
  <c r="BJ8" s="1"/>
  <c r="S85" i="69" s="1"/>
  <c r="BH8" i="55"/>
  <c r="BI6"/>
  <c r="BJ6" s="1"/>
  <c r="BH6"/>
  <c r="AB29"/>
  <c r="AC29" s="1"/>
  <c r="AA29"/>
  <c r="AB27"/>
  <c r="AC27" s="1"/>
  <c r="AA27"/>
  <c r="AB26"/>
  <c r="AC26" s="1"/>
  <c r="AA26"/>
  <c r="AB24"/>
  <c r="AC24" s="1"/>
  <c r="AA24"/>
  <c r="AB22"/>
  <c r="AC22" s="1"/>
  <c r="AA22"/>
  <c r="AB21"/>
  <c r="AC21" s="1"/>
  <c r="AA21"/>
  <c r="AB19"/>
  <c r="AC19" s="1"/>
  <c r="AA19"/>
  <c r="AB18"/>
  <c r="AC18" s="1"/>
  <c r="AA18"/>
  <c r="AB14"/>
  <c r="AC14" s="1"/>
  <c r="AA14"/>
  <c r="AB12"/>
  <c r="AC12" s="1"/>
  <c r="AA12"/>
  <c r="AB10"/>
  <c r="AC10" s="1"/>
  <c r="AA10"/>
  <c r="AB8"/>
  <c r="AC8" s="1"/>
  <c r="AA8"/>
  <c r="AB6"/>
  <c r="AC6" s="1"/>
  <c r="P83" i="69" s="1"/>
  <c r="AA6" i="55"/>
  <c r="AZ27"/>
  <c r="AZ11"/>
  <c r="AZ16"/>
  <c r="AZ25"/>
  <c r="AM30" i="54"/>
  <c r="AN30" s="1"/>
  <c r="AL30"/>
  <c r="AM25"/>
  <c r="AN25" s="1"/>
  <c r="Q70" i="69" s="1"/>
  <c r="AL25" i="54"/>
  <c r="AM23"/>
  <c r="AN23" s="1"/>
  <c r="AL23"/>
  <c r="AM22"/>
  <c r="AN22" s="1"/>
  <c r="Q67" i="69" s="1"/>
  <c r="AL22" i="54"/>
  <c r="AM18"/>
  <c r="AN18" s="1"/>
  <c r="AL18"/>
  <c r="AM14"/>
  <c r="AN14" s="1"/>
  <c r="AL14"/>
  <c r="AM10"/>
  <c r="AN10" s="1"/>
  <c r="AL10"/>
  <c r="BI30"/>
  <c r="BJ30" s="1"/>
  <c r="BH30"/>
  <c r="BI27"/>
  <c r="BJ27" s="1"/>
  <c r="BH27"/>
  <c r="BI25"/>
  <c r="BJ25" s="1"/>
  <c r="BK25" s="1"/>
  <c r="BH25"/>
  <c r="BI23"/>
  <c r="BJ23" s="1"/>
  <c r="BH23"/>
  <c r="BI22"/>
  <c r="BJ22" s="1"/>
  <c r="BH22"/>
  <c r="BI18"/>
  <c r="BJ18" s="1"/>
  <c r="BH18"/>
  <c r="BI13"/>
  <c r="BJ13" s="1"/>
  <c r="BK13" s="1"/>
  <c r="BH13"/>
  <c r="BI10"/>
  <c r="BJ10" s="1"/>
  <c r="BH10"/>
  <c r="AZ13"/>
  <c r="R60" i="69"/>
  <c r="AM29" i="54"/>
  <c r="AN29" s="1"/>
  <c r="AL29"/>
  <c r="AM28"/>
  <c r="AN28" s="1"/>
  <c r="AL28"/>
  <c r="AM26"/>
  <c r="AN26" s="1"/>
  <c r="Q71" i="69" s="1"/>
  <c r="AL26" i="54"/>
  <c r="AM24"/>
  <c r="AN24" s="1"/>
  <c r="AL24"/>
  <c r="AM21"/>
  <c r="AN21" s="1"/>
  <c r="Q66" i="69" s="1"/>
  <c r="AL21" i="54"/>
  <c r="AM19"/>
  <c r="AN19" s="1"/>
  <c r="AL19"/>
  <c r="AM17"/>
  <c r="AN17" s="1"/>
  <c r="AL17"/>
  <c r="AM15"/>
  <c r="AN15" s="1"/>
  <c r="AL15"/>
  <c r="AM12"/>
  <c r="AN12" s="1"/>
  <c r="AO12" s="1"/>
  <c r="AL12"/>
  <c r="AM11"/>
  <c r="AN11" s="1"/>
  <c r="AL11"/>
  <c r="AM9"/>
  <c r="AN9" s="1"/>
  <c r="Q52" i="69" s="1"/>
  <c r="AL9" i="54"/>
  <c r="AM8"/>
  <c r="AN8" s="1"/>
  <c r="AL8"/>
  <c r="BI29"/>
  <c r="BJ29" s="1"/>
  <c r="BH29"/>
  <c r="BI28"/>
  <c r="BJ28" s="1"/>
  <c r="BH28"/>
  <c r="BI26"/>
  <c r="BJ26" s="1"/>
  <c r="BH26"/>
  <c r="BI24"/>
  <c r="BJ24" s="1"/>
  <c r="BH24"/>
  <c r="BI21"/>
  <c r="BJ21" s="1"/>
  <c r="BK21" s="1"/>
  <c r="BH21"/>
  <c r="BI19"/>
  <c r="BJ19" s="1"/>
  <c r="BH19"/>
  <c r="BI17"/>
  <c r="BJ17" s="1"/>
  <c r="BH17"/>
  <c r="BI15"/>
  <c r="BJ15" s="1"/>
  <c r="BH15"/>
  <c r="BI12"/>
  <c r="BJ12" s="1"/>
  <c r="BH12"/>
  <c r="BI11"/>
  <c r="BJ11" s="1"/>
  <c r="BH11"/>
  <c r="BI9"/>
  <c r="BJ9" s="1"/>
  <c r="BK9" s="1"/>
  <c r="BH9"/>
  <c r="BI8"/>
  <c r="BJ8" s="1"/>
  <c r="BH8"/>
  <c r="AB29"/>
  <c r="AC29" s="1"/>
  <c r="AA29"/>
  <c r="AB28"/>
  <c r="AC28" s="1"/>
  <c r="AA28"/>
  <c r="AB26"/>
  <c r="AC26" s="1"/>
  <c r="AA26"/>
  <c r="AB24"/>
  <c r="AC24" s="1"/>
  <c r="AA24"/>
  <c r="AB21"/>
  <c r="AC21" s="1"/>
  <c r="AA21"/>
  <c r="AB19"/>
  <c r="AC19" s="1"/>
  <c r="AA19"/>
  <c r="AB17"/>
  <c r="AC17" s="1"/>
  <c r="AA17"/>
  <c r="AB15"/>
  <c r="AC15" s="1"/>
  <c r="AA15"/>
  <c r="AB12"/>
  <c r="AC12" s="1"/>
  <c r="AA12"/>
  <c r="AB11"/>
  <c r="AC11" s="1"/>
  <c r="AA11"/>
  <c r="AB9"/>
  <c r="AC9" s="1"/>
  <c r="AA9"/>
  <c r="AB8"/>
  <c r="AC8" s="1"/>
  <c r="AA8"/>
  <c r="AZ8"/>
  <c r="AZ15"/>
  <c r="AZ26"/>
  <c r="AZ20"/>
  <c r="R56" i="69"/>
  <c r="R68"/>
  <c r="R74"/>
  <c r="AM27" i="54"/>
  <c r="AN27" s="1"/>
  <c r="AL27"/>
  <c r="AM20"/>
  <c r="AN20" s="1"/>
  <c r="AL20"/>
  <c r="AM16"/>
  <c r="AN16" s="1"/>
  <c r="AL16"/>
  <c r="AM13"/>
  <c r="AN13" s="1"/>
  <c r="AL13"/>
  <c r="BI20"/>
  <c r="BJ20" s="1"/>
  <c r="BH20"/>
  <c r="BI16"/>
  <c r="BJ16" s="1"/>
  <c r="BH16"/>
  <c r="BI14"/>
  <c r="BJ14" s="1"/>
  <c r="BH14"/>
  <c r="AB30"/>
  <c r="AC30" s="1"/>
  <c r="AA30"/>
  <c r="AB27"/>
  <c r="AC27" s="1"/>
  <c r="AA27"/>
  <c r="AB25"/>
  <c r="AC25" s="1"/>
  <c r="AA25"/>
  <c r="AB23"/>
  <c r="AC23" s="1"/>
  <c r="AA23"/>
  <c r="AB22"/>
  <c r="AC22" s="1"/>
  <c r="AA22"/>
  <c r="AB20"/>
  <c r="AC20" s="1"/>
  <c r="AA20"/>
  <c r="AB18"/>
  <c r="AC18" s="1"/>
  <c r="AA18"/>
  <c r="AB16"/>
  <c r="AC16" s="1"/>
  <c r="AA16"/>
  <c r="AB14"/>
  <c r="AC14" s="1"/>
  <c r="AA14"/>
  <c r="AB13"/>
  <c r="AC13" s="1"/>
  <c r="AA13"/>
  <c r="AB10"/>
  <c r="AC10" s="1"/>
  <c r="AA10"/>
  <c r="AZ30"/>
  <c r="AM39" i="53"/>
  <c r="AN39" s="1"/>
  <c r="AL39"/>
  <c r="AM33"/>
  <c r="AN33" s="1"/>
  <c r="AL33"/>
  <c r="AM25"/>
  <c r="AN25" s="1"/>
  <c r="AL25"/>
  <c r="AM17"/>
  <c r="AN17" s="1"/>
  <c r="AL17"/>
  <c r="AM12"/>
  <c r="AN12" s="1"/>
  <c r="AL12"/>
  <c r="BI38"/>
  <c r="BJ38" s="1"/>
  <c r="BH38"/>
  <c r="BI34"/>
  <c r="BJ34" s="1"/>
  <c r="BH34"/>
  <c r="BI31"/>
  <c r="BJ31" s="1"/>
  <c r="BH31"/>
  <c r="BI26"/>
  <c r="BJ26" s="1"/>
  <c r="BH26"/>
  <c r="BI22"/>
  <c r="BJ22" s="1"/>
  <c r="BH22"/>
  <c r="BI15"/>
  <c r="BJ15" s="1"/>
  <c r="BH15"/>
  <c r="AB39"/>
  <c r="AC39" s="1"/>
  <c r="AA39"/>
  <c r="AB33"/>
  <c r="AC33" s="1"/>
  <c r="AA33"/>
  <c r="AB25"/>
  <c r="AC25" s="1"/>
  <c r="AA25"/>
  <c r="AB21"/>
  <c r="AC21" s="1"/>
  <c r="AA21"/>
  <c r="AB14"/>
  <c r="AC14" s="1"/>
  <c r="AA14"/>
  <c r="AX40"/>
  <c r="AY40" s="1"/>
  <c r="AW40"/>
  <c r="AX36"/>
  <c r="AY36" s="1"/>
  <c r="AW36"/>
  <c r="AX5"/>
  <c r="AY5" s="1"/>
  <c r="AW5"/>
  <c r="AX29"/>
  <c r="AY29" s="1"/>
  <c r="AW29"/>
  <c r="AX26"/>
  <c r="AY26" s="1"/>
  <c r="AW26"/>
  <c r="AX20"/>
  <c r="AY20" s="1"/>
  <c r="AW20"/>
  <c r="AX15"/>
  <c r="AY15" s="1"/>
  <c r="AW15"/>
  <c r="AX11"/>
  <c r="AW11"/>
  <c r="AM40"/>
  <c r="AN40" s="1"/>
  <c r="AL40"/>
  <c r="AM36"/>
  <c r="AN36" s="1"/>
  <c r="AL36"/>
  <c r="AM5"/>
  <c r="AN5" s="1"/>
  <c r="AL5"/>
  <c r="AM35"/>
  <c r="AN35" s="1"/>
  <c r="AL35"/>
  <c r="AM30"/>
  <c r="AN30" s="1"/>
  <c r="AL30"/>
  <c r="AM24"/>
  <c r="AN24" s="1"/>
  <c r="AL24"/>
  <c r="AM21"/>
  <c r="AN21" s="1"/>
  <c r="AL21"/>
  <c r="AM16"/>
  <c r="AN16" s="1"/>
  <c r="AL16"/>
  <c r="BI6"/>
  <c r="BJ6" s="1"/>
  <c r="BH6"/>
  <c r="BI32"/>
  <c r="BJ32" s="1"/>
  <c r="BH32"/>
  <c r="BI28"/>
  <c r="BJ28" s="1"/>
  <c r="BH28"/>
  <c r="BI23"/>
  <c r="BJ23" s="1"/>
  <c r="BH23"/>
  <c r="BI18"/>
  <c r="BJ18" s="1"/>
  <c r="BH18"/>
  <c r="BI13"/>
  <c r="BJ13" s="1"/>
  <c r="BH13"/>
  <c r="AB37"/>
  <c r="AC37" s="1"/>
  <c r="AA37"/>
  <c r="AB30"/>
  <c r="AC30" s="1"/>
  <c r="AA30"/>
  <c r="AB27"/>
  <c r="AC27" s="1"/>
  <c r="AA27"/>
  <c r="AB17"/>
  <c r="AC17" s="1"/>
  <c r="AA17"/>
  <c r="AB16"/>
  <c r="AC16" s="1"/>
  <c r="AA16"/>
  <c r="AX38"/>
  <c r="AY38" s="1"/>
  <c r="AW38"/>
  <c r="AX34"/>
  <c r="AY34" s="1"/>
  <c r="AW34"/>
  <c r="AX31"/>
  <c r="AY31" s="1"/>
  <c r="AW31"/>
  <c r="AX23"/>
  <c r="AY23" s="1"/>
  <c r="AW23"/>
  <c r="AM37"/>
  <c r="AN37" s="1"/>
  <c r="AL37"/>
  <c r="AM4"/>
  <c r="AN4" s="1"/>
  <c r="AL4"/>
  <c r="AM27"/>
  <c r="AN27" s="1"/>
  <c r="AL27"/>
  <c r="AM19"/>
  <c r="AN19" s="1"/>
  <c r="AL19"/>
  <c r="AM14"/>
  <c r="AN14" s="1"/>
  <c r="AL14"/>
  <c r="BI40"/>
  <c r="BJ40" s="1"/>
  <c r="BH40"/>
  <c r="BI36"/>
  <c r="BJ36" s="1"/>
  <c r="BH36"/>
  <c r="BI5"/>
  <c r="BJ5" s="1"/>
  <c r="BH5"/>
  <c r="BI29"/>
  <c r="BJ29" s="1"/>
  <c r="BH29"/>
  <c r="BI3"/>
  <c r="BJ3" s="1"/>
  <c r="BH3"/>
  <c r="BI20"/>
  <c r="BJ20" s="1"/>
  <c r="BH20"/>
  <c r="BI11"/>
  <c r="BJ11" s="1"/>
  <c r="BH11"/>
  <c r="AB35"/>
  <c r="AC35" s="1"/>
  <c r="AA35"/>
  <c r="AB4"/>
  <c r="AC4" s="1"/>
  <c r="AA4"/>
  <c r="AB24"/>
  <c r="AC24" s="1"/>
  <c r="AA24"/>
  <c r="AB19"/>
  <c r="AC19" s="1"/>
  <c r="AA19"/>
  <c r="AB12"/>
  <c r="AC12" s="1"/>
  <c r="AA12"/>
  <c r="AX6"/>
  <c r="AY6" s="1"/>
  <c r="AW6"/>
  <c r="AX32"/>
  <c r="AY32" s="1"/>
  <c r="AW32"/>
  <c r="AX28"/>
  <c r="AY28" s="1"/>
  <c r="AW28"/>
  <c r="AX3"/>
  <c r="AY3" s="1"/>
  <c r="AW3"/>
  <c r="AX22"/>
  <c r="AY22" s="1"/>
  <c r="AW22"/>
  <c r="AX18"/>
  <c r="AY18" s="1"/>
  <c r="AW18"/>
  <c r="AX13"/>
  <c r="AW13"/>
  <c r="AM38"/>
  <c r="AN38" s="1"/>
  <c r="AL38"/>
  <c r="AM6"/>
  <c r="AN6" s="1"/>
  <c r="AL6"/>
  <c r="AM34"/>
  <c r="AN34" s="1"/>
  <c r="AL34"/>
  <c r="AM32"/>
  <c r="AN32" s="1"/>
  <c r="AL32"/>
  <c r="AM31"/>
  <c r="AN31" s="1"/>
  <c r="AL31"/>
  <c r="AM29"/>
  <c r="AN29" s="1"/>
  <c r="AL29"/>
  <c r="AM28"/>
  <c r="AN28" s="1"/>
  <c r="AL28"/>
  <c r="AM26"/>
  <c r="AN26" s="1"/>
  <c r="AL26"/>
  <c r="AM3"/>
  <c r="AN3" s="1"/>
  <c r="AL3"/>
  <c r="AM23"/>
  <c r="AN23" s="1"/>
  <c r="AL23"/>
  <c r="AM22"/>
  <c r="AN22" s="1"/>
  <c r="AL22"/>
  <c r="AM20"/>
  <c r="AN20" s="1"/>
  <c r="AL20"/>
  <c r="AM18"/>
  <c r="AN18" s="1"/>
  <c r="AL18"/>
  <c r="AM15"/>
  <c r="AN15" s="1"/>
  <c r="AL15"/>
  <c r="AM13"/>
  <c r="AN13" s="1"/>
  <c r="AL13"/>
  <c r="AM11"/>
  <c r="AN11" s="1"/>
  <c r="AL11"/>
  <c r="BI39"/>
  <c r="BJ39" s="1"/>
  <c r="BH39"/>
  <c r="BI37"/>
  <c r="BJ37" s="1"/>
  <c r="BH37"/>
  <c r="BI35"/>
  <c r="BJ35" s="1"/>
  <c r="BH35"/>
  <c r="BI33"/>
  <c r="BJ33" s="1"/>
  <c r="BH33"/>
  <c r="BI30"/>
  <c r="BJ30" s="1"/>
  <c r="BH30"/>
  <c r="BI4"/>
  <c r="BJ4" s="1"/>
  <c r="BH4"/>
  <c r="BI27"/>
  <c r="BJ27" s="1"/>
  <c r="BH27"/>
  <c r="BI25"/>
  <c r="BJ25" s="1"/>
  <c r="BH25"/>
  <c r="BI24"/>
  <c r="BJ24" s="1"/>
  <c r="BH24"/>
  <c r="BI21"/>
  <c r="BJ21" s="1"/>
  <c r="BH21"/>
  <c r="BI19"/>
  <c r="BJ19" s="1"/>
  <c r="BH19"/>
  <c r="BI17"/>
  <c r="BJ17" s="1"/>
  <c r="BH17"/>
  <c r="BI16"/>
  <c r="BJ16" s="1"/>
  <c r="BH16"/>
  <c r="BI14"/>
  <c r="BJ14" s="1"/>
  <c r="BH14"/>
  <c r="BI12"/>
  <c r="BJ12" s="1"/>
  <c r="BH12"/>
  <c r="AB40"/>
  <c r="AC40" s="1"/>
  <c r="AA40"/>
  <c r="AB38"/>
  <c r="AC38" s="1"/>
  <c r="AA38"/>
  <c r="AB36"/>
  <c r="AC36" s="1"/>
  <c r="AA36"/>
  <c r="AB6"/>
  <c r="AC6" s="1"/>
  <c r="AA6"/>
  <c r="AB34"/>
  <c r="AC34" s="1"/>
  <c r="AA34"/>
  <c r="AB5"/>
  <c r="AC5" s="1"/>
  <c r="AA5"/>
  <c r="AB32"/>
  <c r="AC32" s="1"/>
  <c r="AA32"/>
  <c r="AB31"/>
  <c r="AC31" s="1"/>
  <c r="AA31"/>
  <c r="AB29"/>
  <c r="AC29" s="1"/>
  <c r="AA29"/>
  <c r="AB28"/>
  <c r="AC28" s="1"/>
  <c r="AA28"/>
  <c r="AB26"/>
  <c r="AC26" s="1"/>
  <c r="AA26"/>
  <c r="AB3"/>
  <c r="AC3" s="1"/>
  <c r="AA3"/>
  <c r="AB23"/>
  <c r="AC23" s="1"/>
  <c r="AA23"/>
  <c r="AB22"/>
  <c r="AC22" s="1"/>
  <c r="AA22"/>
  <c r="AB20"/>
  <c r="AC20" s="1"/>
  <c r="AA20"/>
  <c r="AB18"/>
  <c r="AC18" s="1"/>
  <c r="AA18"/>
  <c r="AB15"/>
  <c r="AC15" s="1"/>
  <c r="AA15"/>
  <c r="AB13"/>
  <c r="AC13" s="1"/>
  <c r="AA13"/>
  <c r="AB11"/>
  <c r="AC11" s="1"/>
  <c r="AA11"/>
  <c r="AX39"/>
  <c r="AY39" s="1"/>
  <c r="AW39"/>
  <c r="AX37"/>
  <c r="AY37" s="1"/>
  <c r="AW37"/>
  <c r="AX35"/>
  <c r="AY35" s="1"/>
  <c r="AW35"/>
  <c r="AX33"/>
  <c r="AY33" s="1"/>
  <c r="AW33"/>
  <c r="AX30"/>
  <c r="AY30" s="1"/>
  <c r="AW30"/>
  <c r="AX4"/>
  <c r="AY4" s="1"/>
  <c r="AW4"/>
  <c r="AX27"/>
  <c r="AY27" s="1"/>
  <c r="AW27"/>
  <c r="AX25"/>
  <c r="AY25" s="1"/>
  <c r="AW25"/>
  <c r="AX24"/>
  <c r="AY24" s="1"/>
  <c r="AW24"/>
  <c r="AX21"/>
  <c r="AY21" s="1"/>
  <c r="AW21"/>
  <c r="AX19"/>
  <c r="AY19" s="1"/>
  <c r="AW19"/>
  <c r="AX17"/>
  <c r="AY17" s="1"/>
  <c r="AW17"/>
  <c r="AX16"/>
  <c r="AY16" s="1"/>
  <c r="AW16"/>
  <c r="AX14"/>
  <c r="AW14"/>
  <c r="AX12"/>
  <c r="AW12"/>
  <c r="N197" i="69"/>
  <c r="N192"/>
  <c r="N184"/>
  <c r="Q201"/>
  <c r="Q198"/>
  <c r="Q197"/>
  <c r="Q196"/>
  <c r="Q195"/>
  <c r="Q192"/>
  <c r="Q186"/>
  <c r="Q184"/>
  <c r="P198"/>
  <c r="P196"/>
  <c r="P195"/>
  <c r="P194"/>
  <c r="P192"/>
  <c r="P186"/>
  <c r="P184"/>
  <c r="S201"/>
  <c r="S198"/>
  <c r="S197"/>
  <c r="S196"/>
  <c r="S194"/>
  <c r="S190"/>
  <c r="S184"/>
  <c r="N200"/>
  <c r="N193"/>
  <c r="N189"/>
  <c r="N188"/>
  <c r="N185"/>
  <c r="N183"/>
  <c r="N195"/>
  <c r="T200"/>
  <c r="N201"/>
  <c r="N198"/>
  <c r="N196"/>
  <c r="N194"/>
  <c r="N190"/>
  <c r="N186"/>
  <c r="T198"/>
  <c r="Q200"/>
  <c r="Q199"/>
  <c r="Q193"/>
  <c r="Q191"/>
  <c r="Q189"/>
  <c r="Q188"/>
  <c r="Q187"/>
  <c r="Q185"/>
  <c r="Q183"/>
  <c r="P200"/>
  <c r="P193"/>
  <c r="P191"/>
  <c r="P189"/>
  <c r="P187"/>
  <c r="P185"/>
  <c r="P183"/>
  <c r="S199"/>
  <c r="S191"/>
  <c r="S188"/>
  <c r="S185"/>
  <c r="N199"/>
  <c r="N191"/>
  <c r="N187"/>
  <c r="Q172"/>
  <c r="Q168"/>
  <c r="Q163"/>
  <c r="Q158"/>
  <c r="Q156"/>
  <c r="Q150"/>
  <c r="S170"/>
  <c r="S165"/>
  <c r="Q171"/>
  <c r="Q167"/>
  <c r="Q161"/>
  <c r="Q157"/>
  <c r="Q153"/>
  <c r="Q151"/>
  <c r="S169"/>
  <c r="S164"/>
  <c r="S161"/>
  <c r="S159"/>
  <c r="S157"/>
  <c r="S155"/>
  <c r="S153"/>
  <c r="S151"/>
  <c r="S149"/>
  <c r="P171"/>
  <c r="P169"/>
  <c r="P167"/>
  <c r="P164"/>
  <c r="P161"/>
  <c r="P160"/>
  <c r="P159"/>
  <c r="P157"/>
  <c r="P155"/>
  <c r="P153"/>
  <c r="P151"/>
  <c r="P149"/>
  <c r="Q169"/>
  <c r="Q164"/>
  <c r="Q160"/>
  <c r="Q159"/>
  <c r="Q155"/>
  <c r="Q149"/>
  <c r="S171"/>
  <c r="S167"/>
  <c r="S160"/>
  <c r="Q170"/>
  <c r="Q166"/>
  <c r="Q165"/>
  <c r="Q162"/>
  <c r="Q154"/>
  <c r="Q152"/>
  <c r="S172"/>
  <c r="S168"/>
  <c r="S166"/>
  <c r="S163"/>
  <c r="S162"/>
  <c r="S158"/>
  <c r="S156"/>
  <c r="S154"/>
  <c r="S152"/>
  <c r="S150"/>
  <c r="P172"/>
  <c r="P170"/>
  <c r="P168"/>
  <c r="P166"/>
  <c r="P165"/>
  <c r="P163"/>
  <c r="P162"/>
  <c r="P158"/>
  <c r="P156"/>
  <c r="P154"/>
  <c r="P152"/>
  <c r="P150"/>
  <c r="Q139"/>
  <c r="Q132"/>
  <c r="Q127"/>
  <c r="Q123"/>
  <c r="Q119"/>
  <c r="Q118"/>
  <c r="S141"/>
  <c r="S139"/>
  <c r="S134"/>
  <c r="S131"/>
  <c r="S129"/>
  <c r="S125"/>
  <c r="Q137"/>
  <c r="Q131"/>
  <c r="Q142"/>
  <c r="Q138"/>
  <c r="Q133"/>
  <c r="Q126"/>
  <c r="Q122"/>
  <c r="Q115"/>
  <c r="S142"/>
  <c r="S138"/>
  <c r="S133"/>
  <c r="S128"/>
  <c r="S126"/>
  <c r="S124"/>
  <c r="S122"/>
  <c r="S120"/>
  <c r="S117"/>
  <c r="S115"/>
  <c r="P142"/>
  <c r="P140"/>
  <c r="P138"/>
  <c r="P135"/>
  <c r="P133"/>
  <c r="P128"/>
  <c r="P126"/>
  <c r="P124"/>
  <c r="P122"/>
  <c r="P120"/>
  <c r="P117"/>
  <c r="P115"/>
  <c r="Q136"/>
  <c r="Q130"/>
  <c r="Q140"/>
  <c r="Q135"/>
  <c r="Q128"/>
  <c r="Q124"/>
  <c r="Q120"/>
  <c r="Q117"/>
  <c r="S140"/>
  <c r="S135"/>
  <c r="Q141"/>
  <c r="Q134"/>
  <c r="Q129"/>
  <c r="Q125"/>
  <c r="Q121"/>
  <c r="Q116"/>
  <c r="S137"/>
  <c r="S136"/>
  <c r="S132"/>
  <c r="S130"/>
  <c r="S127"/>
  <c r="S123"/>
  <c r="S121"/>
  <c r="S119"/>
  <c r="S118"/>
  <c r="S116"/>
  <c r="P141"/>
  <c r="P139"/>
  <c r="P137"/>
  <c r="P136"/>
  <c r="P134"/>
  <c r="P132"/>
  <c r="P131"/>
  <c r="P130"/>
  <c r="P129"/>
  <c r="P127"/>
  <c r="P125"/>
  <c r="P123"/>
  <c r="P121"/>
  <c r="P119"/>
  <c r="P118"/>
  <c r="P116"/>
  <c r="N101"/>
  <c r="N95"/>
  <c r="N87"/>
  <c r="Q99"/>
  <c r="Q89"/>
  <c r="Q83"/>
  <c r="S101"/>
  <c r="S99"/>
  <c r="S96"/>
  <c r="S91"/>
  <c r="S87"/>
  <c r="S83"/>
  <c r="N102"/>
  <c r="N93"/>
  <c r="N90"/>
  <c r="N84"/>
  <c r="P104"/>
  <c r="P103"/>
  <c r="P101"/>
  <c r="P98"/>
  <c r="P96"/>
  <c r="P95"/>
  <c r="P89"/>
  <c r="P85"/>
  <c r="N104"/>
  <c r="N89"/>
  <c r="N83"/>
  <c r="Q106"/>
  <c r="Q104"/>
  <c r="Q98"/>
  <c r="Q95"/>
  <c r="S104"/>
  <c r="N106"/>
  <c r="N103"/>
  <c r="N99"/>
  <c r="N96"/>
  <c r="N91"/>
  <c r="N85"/>
  <c r="N98"/>
  <c r="Q107"/>
  <c r="Q105"/>
  <c r="Q102"/>
  <c r="Q100"/>
  <c r="Q97"/>
  <c r="Q94"/>
  <c r="Q93"/>
  <c r="Q92"/>
  <c r="Q90"/>
  <c r="Q88"/>
  <c r="Q86"/>
  <c r="Q84"/>
  <c r="Q82"/>
  <c r="S107"/>
  <c r="S105"/>
  <c r="S102"/>
  <c r="S100"/>
  <c r="S97"/>
  <c r="S94"/>
  <c r="S93"/>
  <c r="S92"/>
  <c r="S90"/>
  <c r="S88"/>
  <c r="S86"/>
  <c r="S84"/>
  <c r="S82"/>
  <c r="N107"/>
  <c r="N100"/>
  <c r="N97"/>
  <c r="N94"/>
  <c r="N92"/>
  <c r="N88"/>
  <c r="N86"/>
  <c r="N82"/>
  <c r="P107"/>
  <c r="P105"/>
  <c r="P102"/>
  <c r="P100"/>
  <c r="P97"/>
  <c r="P94"/>
  <c r="P93"/>
  <c r="P92"/>
  <c r="P90"/>
  <c r="P88"/>
  <c r="P86"/>
  <c r="P84"/>
  <c r="P82"/>
  <c r="Q69"/>
  <c r="Q60"/>
  <c r="Q54"/>
  <c r="Q72"/>
  <c r="Q68"/>
  <c r="Q65"/>
  <c r="Q61"/>
  <c r="Q56"/>
  <c r="S72"/>
  <c r="S68"/>
  <c r="S65"/>
  <c r="S61"/>
  <c r="N72"/>
  <c r="N68"/>
  <c r="Q75"/>
  <c r="Q55"/>
  <c r="Q51"/>
  <c r="S74"/>
  <c r="S66"/>
  <c r="S59"/>
  <c r="S52"/>
  <c r="N75"/>
  <c r="N73"/>
  <c r="N66"/>
  <c r="N64"/>
  <c r="N60"/>
  <c r="N57"/>
  <c r="N55"/>
  <c r="N52"/>
  <c r="P75"/>
  <c r="P73"/>
  <c r="P71"/>
  <c r="P69"/>
  <c r="P64"/>
  <c r="P62"/>
  <c r="P60"/>
  <c r="P59"/>
  <c r="P57"/>
  <c r="P54"/>
  <c r="P52"/>
  <c r="P51"/>
  <c r="Q73"/>
  <c r="Q64"/>
  <c r="Q57"/>
  <c r="S75"/>
  <c r="S73"/>
  <c r="S69"/>
  <c r="S64"/>
  <c r="S60"/>
  <c r="S57"/>
  <c r="S54"/>
  <c r="S51"/>
  <c r="N69"/>
  <c r="N62"/>
  <c r="N76"/>
  <c r="N70"/>
  <c r="N67"/>
  <c r="N65"/>
  <c r="N63"/>
  <c r="N61"/>
  <c r="N58"/>
  <c r="N56"/>
  <c r="N53"/>
  <c r="Q59"/>
  <c r="Q76"/>
  <c r="Q63"/>
  <c r="Q53"/>
  <c r="S70"/>
  <c r="S63"/>
  <c r="S58"/>
  <c r="S53"/>
  <c r="N74"/>
  <c r="N71"/>
  <c r="N59"/>
  <c r="N54"/>
  <c r="N51"/>
  <c r="P76"/>
  <c r="P72"/>
  <c r="P70"/>
  <c r="P68"/>
  <c r="P67"/>
  <c r="P63"/>
  <c r="P61"/>
  <c r="P58"/>
  <c r="P53"/>
  <c r="N18"/>
  <c r="Q40"/>
  <c r="Q36"/>
  <c r="Q5"/>
  <c r="Q26"/>
  <c r="Q20"/>
  <c r="Q18"/>
  <c r="Q13"/>
  <c r="S41"/>
  <c r="S37"/>
  <c r="S35"/>
  <c r="S33"/>
  <c r="S30"/>
  <c r="S27"/>
  <c r="S24"/>
  <c r="S19"/>
  <c r="S16"/>
  <c r="S12"/>
  <c r="N41"/>
  <c r="N35"/>
  <c r="N30"/>
  <c r="N24"/>
  <c r="N19"/>
  <c r="N12"/>
  <c r="P40"/>
  <c r="P34"/>
  <c r="N38"/>
  <c r="N34"/>
  <c r="N31"/>
  <c r="N28"/>
  <c r="N25"/>
  <c r="N20"/>
  <c r="N17"/>
  <c r="N13"/>
  <c r="Q41"/>
  <c r="Q39"/>
  <c r="Q37"/>
  <c r="Q7"/>
  <c r="Q35"/>
  <c r="Q6"/>
  <c r="Q33"/>
  <c r="Q32"/>
  <c r="Q30"/>
  <c r="Q29"/>
  <c r="Q27"/>
  <c r="Q4"/>
  <c r="Q24"/>
  <c r="Q23"/>
  <c r="Q21"/>
  <c r="Q19"/>
  <c r="Q16"/>
  <c r="Q14"/>
  <c r="Q12"/>
  <c r="S40"/>
  <c r="S38"/>
  <c r="S36"/>
  <c r="S34"/>
  <c r="S31"/>
  <c r="S5"/>
  <c r="S28"/>
  <c r="S26"/>
  <c r="S25"/>
  <c r="S22"/>
  <c r="S20"/>
  <c r="S18"/>
  <c r="S17"/>
  <c r="S15"/>
  <c r="S13"/>
  <c r="N39"/>
  <c r="N7"/>
  <c r="N6"/>
  <c r="N32"/>
  <c r="N29"/>
  <c r="N4"/>
  <c r="N23"/>
  <c r="N21"/>
  <c r="N14"/>
  <c r="P41"/>
  <c r="P39"/>
  <c r="P37"/>
  <c r="P7"/>
  <c r="P35"/>
  <c r="P6"/>
  <c r="P33"/>
  <c r="P32"/>
  <c r="P30"/>
  <c r="P29"/>
  <c r="P27"/>
  <c r="P4"/>
  <c r="P24"/>
  <c r="P23"/>
  <c r="P21"/>
  <c r="P19"/>
  <c r="P16"/>
  <c r="P14"/>
  <c r="P12"/>
  <c r="R40"/>
  <c r="R38"/>
  <c r="R36"/>
  <c r="R34"/>
  <c r="R31"/>
  <c r="R5"/>
  <c r="R28"/>
  <c r="R26"/>
  <c r="R25"/>
  <c r="R22"/>
  <c r="R20"/>
  <c r="R18"/>
  <c r="R17"/>
  <c r="N40"/>
  <c r="N36"/>
  <c r="N5"/>
  <c r="N26"/>
  <c r="N22"/>
  <c r="N15"/>
  <c r="Q38"/>
  <c r="Q34"/>
  <c r="Q31"/>
  <c r="Q28"/>
  <c r="Q25"/>
  <c r="Q22"/>
  <c r="Q17"/>
  <c r="Q15"/>
  <c r="S39"/>
  <c r="S7"/>
  <c r="S6"/>
  <c r="S32"/>
  <c r="S29"/>
  <c r="S4"/>
  <c r="S23"/>
  <c r="S21"/>
  <c r="S14"/>
  <c r="N37"/>
  <c r="N33"/>
  <c r="N27"/>
  <c r="N16"/>
  <c r="P38"/>
  <c r="P36"/>
  <c r="P31"/>
  <c r="P5"/>
  <c r="P28"/>
  <c r="P26"/>
  <c r="P25"/>
  <c r="P22"/>
  <c r="P20"/>
  <c r="P18"/>
  <c r="P17"/>
  <c r="P15"/>
  <c r="P13"/>
  <c r="R41"/>
  <c r="R39"/>
  <c r="R37"/>
  <c r="R7"/>
  <c r="R35"/>
  <c r="R6"/>
  <c r="R33"/>
  <c r="R32"/>
  <c r="R30"/>
  <c r="R29"/>
  <c r="R27"/>
  <c r="R4"/>
  <c r="R24"/>
  <c r="R23"/>
  <c r="R21"/>
  <c r="R19"/>
  <c r="R16"/>
  <c r="N105"/>
  <c r="AY14" i="53"/>
  <c r="AY13"/>
  <c r="AY11"/>
  <c r="AY12"/>
  <c r="AO24" i="58"/>
  <c r="AO61"/>
  <c r="AO16"/>
  <c r="AO8"/>
  <c r="BK24"/>
  <c r="BK61"/>
  <c r="BK18"/>
  <c r="AO22"/>
  <c r="AO38"/>
  <c r="AO15"/>
  <c r="AO12"/>
  <c r="AO57"/>
  <c r="N20"/>
  <c r="N19"/>
  <c r="N16"/>
  <c r="N37"/>
  <c r="N8"/>
  <c r="BV23"/>
  <c r="AO21"/>
  <c r="AO19"/>
  <c r="AO60"/>
  <c r="BK20"/>
  <c r="BK37"/>
  <c r="BK8"/>
  <c r="BK60"/>
  <c r="N23"/>
  <c r="N52"/>
  <c r="N38"/>
  <c r="N17"/>
  <c r="N13"/>
  <c r="N12"/>
  <c r="N9"/>
  <c r="N7"/>
  <c r="N24"/>
  <c r="N21"/>
  <c r="N61"/>
  <c r="N18"/>
  <c r="N14"/>
  <c r="N10"/>
  <c r="N60"/>
  <c r="AO37"/>
  <c r="BK14"/>
  <c r="BV21"/>
  <c r="AO52"/>
  <c r="AO9"/>
  <c r="BK22"/>
  <c r="BK52"/>
  <c r="BK38"/>
  <c r="BK15"/>
  <c r="BK12"/>
  <c r="BK9"/>
  <c r="BK57"/>
  <c r="N22"/>
  <c r="N15"/>
  <c r="N11"/>
  <c r="N57"/>
  <c r="AO27" i="57"/>
  <c r="AO26"/>
  <c r="AO24"/>
  <c r="AO22"/>
  <c r="AO43"/>
  <c r="AO19"/>
  <c r="AO49"/>
  <c r="AO40"/>
  <c r="AO15"/>
  <c r="AO13"/>
  <c r="AO11"/>
  <c r="AO10"/>
  <c r="AO8"/>
  <c r="BK27"/>
  <c r="BK26"/>
  <c r="BK24"/>
  <c r="BK22"/>
  <c r="BK21"/>
  <c r="BK43"/>
  <c r="BK19"/>
  <c r="BK49"/>
  <c r="BK40"/>
  <c r="BK15"/>
  <c r="BK13"/>
  <c r="BK11"/>
  <c r="BK10"/>
  <c r="BK8"/>
  <c r="AD22"/>
  <c r="AD21"/>
  <c r="AD43"/>
  <c r="AD40"/>
  <c r="AO25"/>
  <c r="AO50"/>
  <c r="AO54"/>
  <c r="AO18"/>
  <c r="AO16"/>
  <c r="AO12"/>
  <c r="AO58"/>
  <c r="AO9"/>
  <c r="BK25"/>
  <c r="BK50"/>
  <c r="BK54"/>
  <c r="BK17"/>
  <c r="BK14"/>
  <c r="BK53"/>
  <c r="BK9"/>
  <c r="AD39"/>
  <c r="AD14"/>
  <c r="AD9"/>
  <c r="AD7"/>
  <c r="AO59"/>
  <c r="AO23"/>
  <c r="AO20"/>
  <c r="AO17"/>
  <c r="AO14"/>
  <c r="AO53"/>
  <c r="BK59"/>
  <c r="BK23"/>
  <c r="BK20"/>
  <c r="BK39"/>
  <c r="BK18"/>
  <c r="BK16"/>
  <c r="BK12"/>
  <c r="BK58"/>
  <c r="BK7"/>
  <c r="AO44" i="56"/>
  <c r="AO26"/>
  <c r="AO17"/>
  <c r="AO10"/>
  <c r="BK31"/>
  <c r="BK41"/>
  <c r="BK19"/>
  <c r="BK43"/>
  <c r="BK10"/>
  <c r="AD40"/>
  <c r="AD21"/>
  <c r="AD13"/>
  <c r="AO34"/>
  <c r="AO28"/>
  <c r="AO40"/>
  <c r="AO43"/>
  <c r="AO8"/>
  <c r="BK34"/>
  <c r="BK28"/>
  <c r="BK21"/>
  <c r="BK15"/>
  <c r="BK8"/>
  <c r="AD34"/>
  <c r="AO32"/>
  <c r="AO29"/>
  <c r="AO23"/>
  <c r="AO20"/>
  <c r="AO16"/>
  <c r="AO39"/>
  <c r="AO12"/>
  <c r="AO11"/>
  <c r="BK32"/>
  <c r="BK29"/>
  <c r="BK25"/>
  <c r="BK23"/>
  <c r="BK20"/>
  <c r="BK16"/>
  <c r="BK39"/>
  <c r="BK12"/>
  <c r="BK9"/>
  <c r="AD30"/>
  <c r="AD25"/>
  <c r="AD22"/>
  <c r="AD9"/>
  <c r="AO31"/>
  <c r="AO41"/>
  <c r="AO19"/>
  <c r="AO15"/>
  <c r="AO13"/>
  <c r="BK44"/>
  <c r="BK26"/>
  <c r="BK40"/>
  <c r="BK17"/>
  <c r="BK13"/>
  <c r="AO33"/>
  <c r="AO30"/>
  <c r="AO27"/>
  <c r="AO24"/>
  <c r="AO22"/>
  <c r="AO18"/>
  <c r="AO42"/>
  <c r="AO14"/>
  <c r="BK33"/>
  <c r="BK30"/>
  <c r="BK27"/>
  <c r="BK24"/>
  <c r="BK22"/>
  <c r="BK18"/>
  <c r="BK42"/>
  <c r="BK14"/>
  <c r="BK11"/>
  <c r="AO18" i="55"/>
  <c r="AO52"/>
  <c r="BK27"/>
  <c r="BK24"/>
  <c r="BK19"/>
  <c r="BK54"/>
  <c r="BK10"/>
  <c r="BK6"/>
  <c r="BK37"/>
  <c r="N28"/>
  <c r="N16"/>
  <c r="N7"/>
  <c r="N29"/>
  <c r="N26"/>
  <c r="N22"/>
  <c r="N19"/>
  <c r="N14"/>
  <c r="N55"/>
  <c r="N8"/>
  <c r="N52"/>
  <c r="N37"/>
  <c r="AO27"/>
  <c r="AO21"/>
  <c r="AO8"/>
  <c r="AO53"/>
  <c r="BK21"/>
  <c r="AO28"/>
  <c r="AO25"/>
  <c r="AO20"/>
  <c r="AO16"/>
  <c r="AO13"/>
  <c r="AO9"/>
  <c r="AO7"/>
  <c r="BK38"/>
  <c r="BK25"/>
  <c r="BK20"/>
  <c r="BK17"/>
  <c r="BK16"/>
  <c r="BK15"/>
  <c r="BK13"/>
  <c r="BK11"/>
  <c r="BK9"/>
  <c r="BK7"/>
  <c r="BK5"/>
  <c r="N30"/>
  <c r="N38"/>
  <c r="N23"/>
  <c r="N20"/>
  <c r="N17"/>
  <c r="N15"/>
  <c r="N11"/>
  <c r="N9"/>
  <c r="N5"/>
  <c r="AD13"/>
  <c r="AO29"/>
  <c r="AO22"/>
  <c r="AO54"/>
  <c r="AO55"/>
  <c r="AO37"/>
  <c r="BK22"/>
  <c r="AO30"/>
  <c r="AO38"/>
  <c r="AO23"/>
  <c r="AO17"/>
  <c r="AO15"/>
  <c r="AO11"/>
  <c r="AO5"/>
  <c r="BK30"/>
  <c r="BK28"/>
  <c r="BK23"/>
  <c r="N27"/>
  <c r="N24"/>
  <c r="N21"/>
  <c r="N18"/>
  <c r="N54"/>
  <c r="N12"/>
  <c r="N10"/>
  <c r="N6"/>
  <c r="N53"/>
  <c r="AO26"/>
  <c r="AO12"/>
  <c r="AO6"/>
  <c r="BK29"/>
  <c r="BK18"/>
  <c r="BK14"/>
  <c r="BK55"/>
  <c r="BK52"/>
  <c r="BK53"/>
  <c r="N25"/>
  <c r="N13"/>
  <c r="AD10"/>
  <c r="AO6" i="53"/>
  <c r="AO31"/>
  <c r="AO26"/>
  <c r="AO22"/>
  <c r="AO18"/>
  <c r="AO15"/>
  <c r="BK35"/>
  <c r="BK30"/>
  <c r="BK24"/>
  <c r="BK17"/>
  <c r="BK12"/>
  <c r="N38"/>
  <c r="N31"/>
  <c r="N13"/>
  <c r="AO39"/>
  <c r="AO35"/>
  <c r="AO55"/>
  <c r="AO4"/>
  <c r="AO25"/>
  <c r="AO21"/>
  <c r="AO14"/>
  <c r="BK40"/>
  <c r="BK36"/>
  <c r="BK6"/>
  <c r="BK5"/>
  <c r="BK31"/>
  <c r="BK28"/>
  <c r="BK3"/>
  <c r="BK22"/>
  <c r="BK20"/>
  <c r="BK18"/>
  <c r="BK13"/>
  <c r="N40"/>
  <c r="N34"/>
  <c r="N29"/>
  <c r="N23"/>
  <c r="N18"/>
  <c r="N11"/>
  <c r="AD30"/>
  <c r="AD16"/>
  <c r="AZ40"/>
  <c r="AZ38"/>
  <c r="AZ36"/>
  <c r="AZ6"/>
  <c r="AZ5"/>
  <c r="AZ32"/>
  <c r="AZ29"/>
  <c r="AZ28"/>
  <c r="AZ3"/>
  <c r="AZ20"/>
  <c r="AZ18"/>
  <c r="AZ15"/>
  <c r="AO34"/>
  <c r="AO5"/>
  <c r="AO29"/>
  <c r="AO3"/>
  <c r="AO54"/>
  <c r="AO13"/>
  <c r="BK39"/>
  <c r="BK33"/>
  <c r="BK4"/>
  <c r="BK27"/>
  <c r="BK21"/>
  <c r="BK16"/>
  <c r="N6"/>
  <c r="N28"/>
  <c r="N22"/>
  <c r="AD38"/>
  <c r="AD34"/>
  <c r="AD31"/>
  <c r="AD26"/>
  <c r="AO37"/>
  <c r="AO33"/>
  <c r="AO30"/>
  <c r="AO27"/>
  <c r="AO24"/>
  <c r="AO19"/>
  <c r="AO17"/>
  <c r="AO12"/>
  <c r="BK38"/>
  <c r="BK34"/>
  <c r="BK32"/>
  <c r="BK29"/>
  <c r="BK26"/>
  <c r="BK23"/>
  <c r="BK54"/>
  <c r="BK15"/>
  <c r="BK11"/>
  <c r="N36"/>
  <c r="N32"/>
  <c r="N26"/>
  <c r="N54"/>
  <c r="N15"/>
  <c r="N37"/>
  <c r="N33"/>
  <c r="N30"/>
  <c r="N27"/>
  <c r="N24"/>
  <c r="N19"/>
  <c r="N16"/>
  <c r="N12"/>
  <c r="AO40"/>
  <c r="AO36"/>
  <c r="AO32"/>
  <c r="AO28"/>
  <c r="AO23"/>
  <c r="AO20"/>
  <c r="AO11"/>
  <c r="BK37"/>
  <c r="BK55"/>
  <c r="BK25"/>
  <c r="BK19"/>
  <c r="BK14"/>
  <c r="N5"/>
  <c r="N3"/>
  <c r="N20"/>
  <c r="AD23"/>
  <c r="AD22"/>
  <c r="AD54"/>
  <c r="AZ39"/>
  <c r="AZ37"/>
  <c r="AZ35"/>
  <c r="AZ33"/>
  <c r="AZ55"/>
  <c r="AZ4"/>
  <c r="AZ27"/>
  <c r="AZ25"/>
  <c r="AZ24"/>
  <c r="AZ21"/>
  <c r="AZ19"/>
  <c r="AZ17"/>
  <c r="AZ16"/>
  <c r="N39"/>
  <c r="N35"/>
  <c r="N55"/>
  <c r="N4"/>
  <c r="N25"/>
  <c r="N21"/>
  <c r="N17"/>
  <c r="N14"/>
  <c r="AO30" i="54"/>
  <c r="AO27"/>
  <c r="AO18"/>
  <c r="AO16"/>
  <c r="AO13"/>
  <c r="BK27"/>
  <c r="BK18"/>
  <c r="BK16"/>
  <c r="BK52"/>
  <c r="N29"/>
  <c r="N39"/>
  <c r="N42"/>
  <c r="N8"/>
  <c r="AD53"/>
  <c r="AD40"/>
  <c r="AD14"/>
  <c r="AD51"/>
  <c r="AD41"/>
  <c r="N27"/>
  <c r="N23"/>
  <c r="N53"/>
  <c r="N50"/>
  <c r="N40"/>
  <c r="N51"/>
  <c r="N37"/>
  <c r="N41"/>
  <c r="AO20"/>
  <c r="AO50"/>
  <c r="AO37"/>
  <c r="AO52"/>
  <c r="BK55"/>
  <c r="BK23"/>
  <c r="BK20"/>
  <c r="BK50"/>
  <c r="BK14"/>
  <c r="BK37"/>
  <c r="BK41"/>
  <c r="N26"/>
  <c r="N36"/>
  <c r="N54"/>
  <c r="AD23"/>
  <c r="AO43"/>
  <c r="AO28"/>
  <c r="AO39"/>
  <c r="AO36"/>
  <c r="AO38"/>
  <c r="AO42"/>
  <c r="AO11"/>
  <c r="BK24"/>
  <c r="BK19"/>
  <c r="BK15"/>
  <c r="BK56"/>
  <c r="N43"/>
  <c r="N24"/>
  <c r="N19"/>
  <c r="N15"/>
  <c r="N12"/>
  <c r="AD24"/>
  <c r="AD19"/>
  <c r="AD36"/>
  <c r="AD17"/>
  <c r="AD15"/>
  <c r="AD42"/>
  <c r="AD56"/>
  <c r="AD54"/>
  <c r="AD8"/>
  <c r="AO55"/>
  <c r="AO51"/>
  <c r="AO10"/>
  <c r="BK53"/>
  <c r="BK40"/>
  <c r="BK51"/>
  <c r="BK10"/>
  <c r="N38"/>
  <c r="N11"/>
  <c r="AO8"/>
  <c r="BK43"/>
  <c r="BK28"/>
  <c r="BK39"/>
  <c r="BK36"/>
  <c r="BK38"/>
  <c r="BK42"/>
  <c r="BK54"/>
  <c r="BK11"/>
  <c r="BK8"/>
  <c r="N28"/>
  <c r="N21"/>
  <c r="N17"/>
  <c r="N56"/>
  <c r="N9"/>
  <c r="N30"/>
  <c r="N55"/>
  <c r="N25"/>
  <c r="N22"/>
  <c r="N20"/>
  <c r="N18"/>
  <c r="N16"/>
  <c r="N14"/>
  <c r="N13"/>
  <c r="N10"/>
  <c r="N52"/>
  <c r="AD31" i="56"/>
  <c r="AD26"/>
  <c r="AD41"/>
  <c r="AD19"/>
  <c r="AD15"/>
  <c r="AD43"/>
  <c r="AD8"/>
  <c r="AD33"/>
  <c r="AD32"/>
  <c r="AD29"/>
  <c r="AD27"/>
  <c r="AD24"/>
  <c r="AD23"/>
  <c r="AD20"/>
  <c r="AD18"/>
  <c r="AD16"/>
  <c r="AD42"/>
  <c r="AD39"/>
  <c r="AD14"/>
  <c r="AD12"/>
  <c r="AD11"/>
  <c r="AD44"/>
  <c r="AD28"/>
  <c r="AD53"/>
  <c r="AD52"/>
  <c r="AD17"/>
  <c r="AD51"/>
  <c r="AD10"/>
  <c r="AD37" i="55"/>
  <c r="AD43" i="54"/>
  <c r="AD28"/>
  <c r="AD39"/>
  <c r="AD11"/>
  <c r="AD9"/>
  <c r="AD55"/>
  <c r="AD25"/>
  <c r="AD22"/>
  <c r="AD18"/>
  <c r="AD50"/>
  <c r="AD16"/>
  <c r="AD37"/>
  <c r="AD10"/>
  <c r="AD52"/>
  <c r="AD26"/>
  <c r="AD38"/>
  <c r="AD30"/>
  <c r="AD24" i="53"/>
  <c r="AD36"/>
  <c r="AD6"/>
  <c r="AD5"/>
  <c r="AD32"/>
  <c r="AD19"/>
  <c r="AD17"/>
  <c r="AD14"/>
  <c r="AD40"/>
  <c r="AD4"/>
  <c r="AD27"/>
  <c r="AD25"/>
  <c r="AD11"/>
  <c r="AD37"/>
  <c r="AD35"/>
  <c r="AD33"/>
  <c r="AD20"/>
  <c r="AD18"/>
  <c r="AD51"/>
  <c r="AD15"/>
  <c r="AD13"/>
  <c r="AD52"/>
  <c r="AD21"/>
  <c r="AD12"/>
  <c r="AD39"/>
  <c r="AD29"/>
  <c r="AD28"/>
  <c r="AD3"/>
  <c r="AD59" i="57"/>
  <c r="AD23"/>
  <c r="AD20"/>
  <c r="AD17"/>
  <c r="AD16"/>
  <c r="AD12"/>
  <c r="AD58"/>
  <c r="AD26"/>
  <c r="AD24"/>
  <c r="AD19"/>
  <c r="AD49"/>
  <c r="AD15"/>
  <c r="AD13"/>
  <c r="AD11"/>
  <c r="AD10"/>
  <c r="AD8"/>
  <c r="AD25"/>
  <c r="AD50"/>
  <c r="AD54"/>
  <c r="AD18"/>
  <c r="AD53"/>
  <c r="AO21"/>
  <c r="AO39"/>
  <c r="AO7"/>
  <c r="AO25" i="56"/>
  <c r="AO21"/>
  <c r="AO9"/>
  <c r="AO24" i="54"/>
  <c r="AO23"/>
  <c r="AO49"/>
  <c r="AO19"/>
  <c r="AO53"/>
  <c r="AO15"/>
  <c r="AO40"/>
  <c r="AO14"/>
  <c r="AO56"/>
  <c r="AO54"/>
  <c r="AO41"/>
  <c r="AO38" i="53"/>
  <c r="AO16"/>
  <c r="AD30" i="55"/>
  <c r="AD38"/>
  <c r="AD36"/>
  <c r="AD16"/>
  <c r="AD15"/>
  <c r="AD11"/>
  <c r="AD9"/>
  <c r="AD7"/>
  <c r="AD47"/>
  <c r="AD44"/>
  <c r="AD28"/>
  <c r="AD25"/>
  <c r="AD23"/>
  <c r="AD20"/>
  <c r="AD17"/>
  <c r="AD49"/>
  <c r="AD5"/>
  <c r="AD29"/>
  <c r="AD27"/>
  <c r="AD24"/>
  <c r="AD22"/>
  <c r="AD21"/>
  <c r="AD18"/>
  <c r="AD54"/>
  <c r="AD12"/>
  <c r="AD55"/>
  <c r="AD8"/>
  <c r="AD52"/>
  <c r="AD51"/>
  <c r="AD53"/>
  <c r="AD47" i="58"/>
  <c r="CD47"/>
  <c r="CE47" s="1"/>
  <c r="BZ47"/>
  <c r="AD37"/>
  <c r="AD52"/>
  <c r="BZ24"/>
  <c r="AD48"/>
  <c r="BZ48"/>
  <c r="CD48"/>
  <c r="CE48" s="1"/>
  <c r="AZ34" i="53"/>
  <c r="AZ31"/>
  <c r="AZ30"/>
  <c r="AZ26"/>
  <c r="AZ23"/>
  <c r="AZ22"/>
  <c r="AZ54"/>
  <c r="AD23" i="58"/>
  <c r="AD55" i="53"/>
  <c r="AD22" i="58"/>
  <c r="AD21"/>
  <c r="CD21"/>
  <c r="KF21" s="1"/>
  <c r="OM21" s="1"/>
  <c r="RY21" s="1"/>
  <c r="AD50"/>
  <c r="AD61"/>
  <c r="AD38"/>
  <c r="AD19"/>
  <c r="AD17"/>
  <c r="AD16"/>
  <c r="AD13"/>
  <c r="AD49"/>
  <c r="AD11"/>
  <c r="AD10"/>
  <c r="AD57"/>
  <c r="AD60"/>
  <c r="AD7"/>
  <c r="AD27" i="57"/>
  <c r="BQ43" i="58"/>
  <c r="BR43"/>
  <c r="BT43" s="1"/>
  <c r="BU43" s="1"/>
  <c r="BV43" s="1"/>
  <c r="BQ7"/>
  <c r="BR7"/>
  <c r="BQ60"/>
  <c r="BR60"/>
  <c r="BT60" s="1"/>
  <c r="BU60" s="1"/>
  <c r="BQ57"/>
  <c r="BR57"/>
  <c r="BT57" s="1"/>
  <c r="BU57" s="1"/>
  <c r="BQ8"/>
  <c r="BR8"/>
  <c r="BQ9"/>
  <c r="BR9"/>
  <c r="BQ10"/>
  <c r="BR10"/>
  <c r="BQ11"/>
  <c r="BR11"/>
  <c r="BQ44"/>
  <c r="BR44"/>
  <c r="BT44" s="1"/>
  <c r="BU44" s="1"/>
  <c r="BV44" s="1"/>
  <c r="BQ12"/>
  <c r="BR12"/>
  <c r="BQ45"/>
  <c r="BR45"/>
  <c r="BT45" s="1"/>
  <c r="BU45" s="1"/>
  <c r="BV45" s="1"/>
  <c r="BQ49"/>
  <c r="BR49"/>
  <c r="BT49" s="1"/>
  <c r="BU49" s="1"/>
  <c r="BV49" s="1"/>
  <c r="BQ37"/>
  <c r="BR37"/>
  <c r="BT37" s="1"/>
  <c r="BU37" s="1"/>
  <c r="BQ13"/>
  <c r="BR13"/>
  <c r="BQ14"/>
  <c r="BR14"/>
  <c r="BQ15"/>
  <c r="BR15"/>
  <c r="BQ16"/>
  <c r="BR16"/>
  <c r="BQ17"/>
  <c r="BR17"/>
  <c r="BQ18"/>
  <c r="BR18"/>
  <c r="BQ46"/>
  <c r="BR46"/>
  <c r="BT46" s="1"/>
  <c r="BU46" s="1"/>
  <c r="BV46" s="1"/>
  <c r="BQ19"/>
  <c r="BR19"/>
  <c r="BQ38"/>
  <c r="BR38"/>
  <c r="BT38" s="1"/>
  <c r="BU38" s="1"/>
  <c r="BQ61"/>
  <c r="BR61"/>
  <c r="BT61" s="1"/>
  <c r="BU61" s="1"/>
  <c r="BQ50"/>
  <c r="BR50"/>
  <c r="BT50" s="1"/>
  <c r="BU50" s="1"/>
  <c r="BV50" s="1"/>
  <c r="BQ20"/>
  <c r="BR20"/>
  <c r="BQ52"/>
  <c r="BR52"/>
  <c r="BT52" s="1"/>
  <c r="BU52" s="1"/>
  <c r="BQ7" i="57"/>
  <c r="BR7"/>
  <c r="BQ8"/>
  <c r="BR8"/>
  <c r="BQ9"/>
  <c r="BR9"/>
  <c r="BQ10"/>
  <c r="BR10"/>
  <c r="BQ58"/>
  <c r="BR58"/>
  <c r="BT58" s="1"/>
  <c r="BU58" s="1"/>
  <c r="BQ37"/>
  <c r="BR37"/>
  <c r="BT37" s="1"/>
  <c r="BU37" s="1"/>
  <c r="BV37" s="1"/>
  <c r="BQ48"/>
  <c r="BR48"/>
  <c r="BT48" s="1"/>
  <c r="BU48" s="1"/>
  <c r="BV48" s="1"/>
  <c r="BQ53"/>
  <c r="BR53"/>
  <c r="BT53" s="1"/>
  <c r="BU53" s="1"/>
  <c r="BQ11"/>
  <c r="BR11"/>
  <c r="BQ12"/>
  <c r="BR12"/>
  <c r="BQ13"/>
  <c r="BR13"/>
  <c r="BQ14"/>
  <c r="BR14"/>
  <c r="BQ15"/>
  <c r="BR15"/>
  <c r="BQ16"/>
  <c r="BR16"/>
  <c r="BQ40"/>
  <c r="BR40"/>
  <c r="BT40" s="1"/>
  <c r="BU40" s="1"/>
  <c r="BQ17"/>
  <c r="BR17"/>
  <c r="BQ47"/>
  <c r="BR47"/>
  <c r="BT47" s="1"/>
  <c r="BU47" s="1"/>
  <c r="BV47" s="1"/>
  <c r="BQ18"/>
  <c r="BR18"/>
  <c r="BQ49"/>
  <c r="BR49"/>
  <c r="BT49" s="1"/>
  <c r="BU49" s="1"/>
  <c r="BQ39"/>
  <c r="BR39"/>
  <c r="BT39" s="1"/>
  <c r="BU39" s="1"/>
  <c r="BQ19"/>
  <c r="BR19"/>
  <c r="BQ54"/>
  <c r="BR54"/>
  <c r="BT54" s="1"/>
  <c r="BU54" s="1"/>
  <c r="BQ43"/>
  <c r="BR43"/>
  <c r="BT43" s="1"/>
  <c r="BU43" s="1"/>
  <c r="BQ20"/>
  <c r="BR20"/>
  <c r="BQ21"/>
  <c r="BR21"/>
  <c r="BQ50"/>
  <c r="BR50"/>
  <c r="BT50" s="1"/>
  <c r="BU50" s="1"/>
  <c r="BQ22"/>
  <c r="BR22"/>
  <c r="BQ23"/>
  <c r="BR23"/>
  <c r="BQ24"/>
  <c r="BR24"/>
  <c r="BQ25"/>
  <c r="BR25"/>
  <c r="BQ26"/>
  <c r="BR26"/>
  <c r="BQ59"/>
  <c r="BR59"/>
  <c r="BT59" s="1"/>
  <c r="BU59" s="1"/>
  <c r="BQ27"/>
  <c r="BR27"/>
  <c r="BQ8" i="56"/>
  <c r="BR8"/>
  <c r="BQ9"/>
  <c r="BR9"/>
  <c r="BQ10"/>
  <c r="BR10"/>
  <c r="BQ11"/>
  <c r="BR11"/>
  <c r="BQ54"/>
  <c r="BR54"/>
  <c r="BT54" s="1"/>
  <c r="BU54" s="1"/>
  <c r="BV54" s="1"/>
  <c r="BQ12"/>
  <c r="BR12"/>
  <c r="BQ13"/>
  <c r="BR13"/>
  <c r="BQ14"/>
  <c r="BR14"/>
  <c r="BQ43"/>
  <c r="BR43"/>
  <c r="BT43" s="1"/>
  <c r="BU43" s="1"/>
  <c r="BQ39"/>
  <c r="BR39"/>
  <c r="BT39" s="1"/>
  <c r="BU39" s="1"/>
  <c r="BQ51"/>
  <c r="BR51"/>
  <c r="BT51" s="1"/>
  <c r="BU51" s="1"/>
  <c r="BV51" s="1"/>
  <c r="BQ42"/>
  <c r="BR42"/>
  <c r="BT42" s="1"/>
  <c r="BU42" s="1"/>
  <c r="BQ15"/>
  <c r="BR15"/>
  <c r="BQ16"/>
  <c r="BR16"/>
  <c r="BQ17"/>
  <c r="BR17"/>
  <c r="BQ18"/>
  <c r="BR18"/>
  <c r="BQ19"/>
  <c r="BR19"/>
  <c r="BQ20"/>
  <c r="BR20"/>
  <c r="BQ21"/>
  <c r="BR21"/>
  <c r="BQ22"/>
  <c r="BR22"/>
  <c r="BQ40"/>
  <c r="BR40"/>
  <c r="BT40" s="1"/>
  <c r="BU40" s="1"/>
  <c r="BQ23"/>
  <c r="BR23"/>
  <c r="BQ52"/>
  <c r="BR52"/>
  <c r="BT52" s="1"/>
  <c r="BU52" s="1"/>
  <c r="BV52" s="1"/>
  <c r="BQ24"/>
  <c r="BR24"/>
  <c r="BQ41"/>
  <c r="BR41"/>
  <c r="BT41" s="1"/>
  <c r="BU41" s="1"/>
  <c r="BQ49"/>
  <c r="BR49"/>
  <c r="BT49" s="1"/>
  <c r="BU49" s="1"/>
  <c r="BV49" s="1"/>
  <c r="BQ53"/>
  <c r="BR53"/>
  <c r="BT53" s="1"/>
  <c r="BU53" s="1"/>
  <c r="BV53" s="1"/>
  <c r="BQ25"/>
  <c r="BR25"/>
  <c r="BQ26"/>
  <c r="BR26"/>
  <c r="BQ27"/>
  <c r="BR27"/>
  <c r="BQ28"/>
  <c r="BR28"/>
  <c r="BQ29"/>
  <c r="BR29"/>
  <c r="BQ50"/>
  <c r="BR50"/>
  <c r="BT50" s="1"/>
  <c r="BU50" s="1"/>
  <c r="BV50" s="1"/>
  <c r="BQ30"/>
  <c r="BR30"/>
  <c r="BQ31"/>
  <c r="BR31"/>
  <c r="BQ32"/>
  <c r="BR32"/>
  <c r="BQ44"/>
  <c r="BR44"/>
  <c r="BT44" s="1"/>
  <c r="BU44" s="1"/>
  <c r="BQ33"/>
  <c r="BR33"/>
  <c r="BQ34"/>
  <c r="BR34"/>
  <c r="BQ53" i="55"/>
  <c r="BR53"/>
  <c r="BT53" s="1"/>
  <c r="BU53" s="1"/>
  <c r="BQ44"/>
  <c r="BR44"/>
  <c r="BT44" s="1"/>
  <c r="BU44" s="1"/>
  <c r="BV44" s="1"/>
  <c r="BQ37"/>
  <c r="BR37"/>
  <c r="BT37" s="1"/>
  <c r="BU37" s="1"/>
  <c r="BQ45"/>
  <c r="BR45"/>
  <c r="BT45" s="1"/>
  <c r="BU45" s="1"/>
  <c r="BV45" s="1"/>
  <c r="BQ51"/>
  <c r="BR51"/>
  <c r="BT51" s="1"/>
  <c r="BU51" s="1"/>
  <c r="BV51" s="1"/>
  <c r="BQ47"/>
  <c r="BR47"/>
  <c r="BT47" s="1"/>
  <c r="BU47" s="1"/>
  <c r="BV47" s="1"/>
  <c r="BQ52"/>
  <c r="BR52"/>
  <c r="BT52" s="1"/>
  <c r="BU52" s="1"/>
  <c r="BQ5"/>
  <c r="BR5"/>
  <c r="BQ6"/>
  <c r="BR6"/>
  <c r="BQ7"/>
  <c r="BR7"/>
  <c r="BQ8"/>
  <c r="BR8"/>
  <c r="BQ9"/>
  <c r="BR9"/>
  <c r="BQ10"/>
  <c r="BR10"/>
  <c r="BQ49"/>
  <c r="BR49"/>
  <c r="BT49" s="1"/>
  <c r="BU49" s="1"/>
  <c r="BV49" s="1"/>
  <c r="BQ55"/>
  <c r="BR55"/>
  <c r="BT55" s="1"/>
  <c r="BU55" s="1"/>
  <c r="BQ11"/>
  <c r="BR11"/>
  <c r="BQ12"/>
  <c r="BR12"/>
  <c r="BQ13"/>
  <c r="BR13"/>
  <c r="BQ14"/>
  <c r="BR14"/>
  <c r="BQ15"/>
  <c r="BR15"/>
  <c r="BQ54"/>
  <c r="BR54"/>
  <c r="BT54" s="1"/>
  <c r="BU54" s="1"/>
  <c r="BQ16"/>
  <c r="BR16"/>
  <c r="BQ43"/>
  <c r="BR43"/>
  <c r="BT43" s="1"/>
  <c r="BU43" s="1"/>
  <c r="BV43" s="1"/>
  <c r="BQ17"/>
  <c r="BR17"/>
  <c r="BQ18"/>
  <c r="BR18"/>
  <c r="BQ36"/>
  <c r="BR36"/>
  <c r="BT36" s="1"/>
  <c r="BU36" s="1"/>
  <c r="BV36" s="1"/>
  <c r="BQ19"/>
  <c r="BR19"/>
  <c r="BQ20"/>
  <c r="BR20"/>
  <c r="BQ21"/>
  <c r="BR21"/>
  <c r="BQ46"/>
  <c r="BR46"/>
  <c r="BT46" s="1"/>
  <c r="BU46" s="1"/>
  <c r="BV46" s="1"/>
  <c r="BQ22"/>
  <c r="BR22"/>
  <c r="BQ23"/>
  <c r="BR23"/>
  <c r="BQ24"/>
  <c r="BR24"/>
  <c r="BQ25"/>
  <c r="BR25"/>
  <c r="BQ26"/>
  <c r="BR26"/>
  <c r="BQ38"/>
  <c r="BR38"/>
  <c r="BT38" s="1"/>
  <c r="BU38" s="1"/>
  <c r="BQ27"/>
  <c r="BR27"/>
  <c r="BQ28"/>
  <c r="BR28"/>
  <c r="BQ29"/>
  <c r="BR29"/>
  <c r="BQ30"/>
  <c r="BR30"/>
  <c r="BQ52" i="54"/>
  <c r="BR52"/>
  <c r="BT52" s="1"/>
  <c r="BU52" s="1"/>
  <c r="BQ8"/>
  <c r="BR8"/>
  <c r="BQ41"/>
  <c r="BR41"/>
  <c r="BT41" s="1"/>
  <c r="BU41" s="1"/>
  <c r="BQ9"/>
  <c r="BR9"/>
  <c r="BQ10"/>
  <c r="BR10"/>
  <c r="BQ11"/>
  <c r="BR11"/>
  <c r="BQ37"/>
  <c r="BR37"/>
  <c r="BT37" s="1"/>
  <c r="BU37" s="1"/>
  <c r="BQ12"/>
  <c r="BR12"/>
  <c r="BQ13"/>
  <c r="BR13"/>
  <c r="BQ54"/>
  <c r="BR54"/>
  <c r="BT54" s="1"/>
  <c r="BU54" s="1"/>
  <c r="BQ51"/>
  <c r="BR51"/>
  <c r="BT51" s="1"/>
  <c r="BU51" s="1"/>
  <c r="BQ56"/>
  <c r="BR56"/>
  <c r="BT56" s="1"/>
  <c r="BU56" s="1"/>
  <c r="BQ14"/>
  <c r="BR14"/>
  <c r="BQ42"/>
  <c r="BR42"/>
  <c r="BT42" s="1"/>
  <c r="BU42" s="1"/>
  <c r="BQ40"/>
  <c r="BR40"/>
  <c r="BT40" s="1"/>
  <c r="BU40" s="1"/>
  <c r="BQ15"/>
  <c r="BR15"/>
  <c r="BQ16"/>
  <c r="BR16"/>
  <c r="BQ38"/>
  <c r="BR38"/>
  <c r="BT38" s="1"/>
  <c r="BU38" s="1"/>
  <c r="BQ50"/>
  <c r="BR50"/>
  <c r="BT50" s="1"/>
  <c r="BU50" s="1"/>
  <c r="BQ17"/>
  <c r="BR17"/>
  <c r="BQ18"/>
  <c r="BR18"/>
  <c r="BQ36"/>
  <c r="BR36"/>
  <c r="BT36" s="1"/>
  <c r="BU36" s="1"/>
  <c r="BQ53"/>
  <c r="BR53"/>
  <c r="BT53" s="1"/>
  <c r="BU53" s="1"/>
  <c r="BQ19"/>
  <c r="BR19"/>
  <c r="BQ20"/>
  <c r="BR20"/>
  <c r="BQ39"/>
  <c r="BR39"/>
  <c r="BT39" s="1"/>
  <c r="BU39" s="1"/>
  <c r="BQ49"/>
  <c r="BR49"/>
  <c r="BT49" s="1"/>
  <c r="BU49" s="1"/>
  <c r="BV49" s="1"/>
  <c r="BQ21"/>
  <c r="BR21"/>
  <c r="BQ22"/>
  <c r="BR22"/>
  <c r="BQ47"/>
  <c r="BR47"/>
  <c r="BT47" s="1"/>
  <c r="BU47" s="1"/>
  <c r="BV47" s="1"/>
  <c r="BQ23"/>
  <c r="BR23"/>
  <c r="BQ24"/>
  <c r="BR24"/>
  <c r="BQ25"/>
  <c r="BR25"/>
  <c r="BQ26"/>
  <c r="BR26"/>
  <c r="BQ27"/>
  <c r="BR27"/>
  <c r="BQ28"/>
  <c r="BR28"/>
  <c r="BQ55"/>
  <c r="BR55"/>
  <c r="BT55" s="1"/>
  <c r="BU55" s="1"/>
  <c r="BQ29"/>
  <c r="BR29"/>
  <c r="BQ48"/>
  <c r="BR48"/>
  <c r="BT48" s="1"/>
  <c r="BU48" s="1"/>
  <c r="BV48" s="1"/>
  <c r="BQ43"/>
  <c r="BR43"/>
  <c r="BT43" s="1"/>
  <c r="BU43" s="1"/>
  <c r="BQ30"/>
  <c r="BR30"/>
  <c r="BQ11" i="53"/>
  <c r="BR11"/>
  <c r="BQ12"/>
  <c r="BR12"/>
  <c r="BQ13"/>
  <c r="BR13"/>
  <c r="BQ14"/>
  <c r="BR14"/>
  <c r="BQ15"/>
  <c r="BR15"/>
  <c r="BQ16"/>
  <c r="BR16"/>
  <c r="BQ51"/>
  <c r="BR51"/>
  <c r="BT51" s="1"/>
  <c r="BU51" s="1"/>
  <c r="BV51" s="1"/>
  <c r="BQ17"/>
  <c r="BR17"/>
  <c r="BQ18"/>
  <c r="BR18"/>
  <c r="BQ19"/>
  <c r="BR19"/>
  <c r="BQ20"/>
  <c r="BR20"/>
  <c r="BQ21"/>
  <c r="BR21"/>
  <c r="BQ54"/>
  <c r="BR54"/>
  <c r="BT54" s="1"/>
  <c r="BU54" s="1"/>
  <c r="BQ48"/>
  <c r="BR48"/>
  <c r="BT48" s="1"/>
  <c r="BU48" s="1"/>
  <c r="BV48" s="1"/>
  <c r="BQ22"/>
  <c r="BR22"/>
  <c r="BQ52"/>
  <c r="BR52"/>
  <c r="BT52" s="1"/>
  <c r="BU52" s="1"/>
  <c r="BV52" s="1"/>
  <c r="BQ23"/>
  <c r="BR23"/>
  <c r="BQ24"/>
  <c r="BR24"/>
  <c r="BQ3"/>
  <c r="BR3"/>
  <c r="BQ25"/>
  <c r="BR25"/>
  <c r="BQ26"/>
  <c r="BR26"/>
  <c r="BQ27"/>
  <c r="BR27"/>
  <c r="BQ28"/>
  <c r="BR28"/>
  <c r="BQ4"/>
  <c r="BR4"/>
  <c r="BQ29"/>
  <c r="BR29"/>
  <c r="BQ30"/>
  <c r="BR30"/>
  <c r="BQ31"/>
  <c r="BR31"/>
  <c r="BQ55"/>
  <c r="BR55"/>
  <c r="BT55" s="1"/>
  <c r="BU55" s="1"/>
  <c r="BQ32"/>
  <c r="BR32"/>
  <c r="BQ33"/>
  <c r="BR33"/>
  <c r="BQ5"/>
  <c r="BR5"/>
  <c r="BQ49"/>
  <c r="BR49"/>
  <c r="BT49" s="1"/>
  <c r="BU49" s="1"/>
  <c r="BV49" s="1"/>
  <c r="BQ34"/>
  <c r="BR34"/>
  <c r="BQ50"/>
  <c r="BR50"/>
  <c r="BT50" s="1"/>
  <c r="BU50" s="1"/>
  <c r="BV50" s="1"/>
  <c r="BQ6"/>
  <c r="BR6"/>
  <c r="BQ35"/>
  <c r="BR35"/>
  <c r="BQ36"/>
  <c r="BR36"/>
  <c r="BQ37"/>
  <c r="BR37"/>
  <c r="BQ38"/>
  <c r="BR38"/>
  <c r="BQ39"/>
  <c r="BR39"/>
  <c r="BQ40"/>
  <c r="BR40"/>
  <c r="BR6" i="58"/>
  <c r="BQ6"/>
  <c r="BG6"/>
  <c r="BF6"/>
  <c r="AV6"/>
  <c r="AU6"/>
  <c r="AK6"/>
  <c r="AJ6"/>
  <c r="Z6"/>
  <c r="Y6"/>
  <c r="R6"/>
  <c r="S6" s="1"/>
  <c r="L6"/>
  <c r="M6" s="1"/>
  <c r="BR59"/>
  <c r="BT59" s="1"/>
  <c r="BU59" s="1"/>
  <c r="BQ59"/>
  <c r="BG59"/>
  <c r="BI59" s="1"/>
  <c r="BJ59" s="1"/>
  <c r="BF59"/>
  <c r="AV59"/>
  <c r="AX59" s="1"/>
  <c r="AY59" s="1"/>
  <c r="AU59"/>
  <c r="AK59"/>
  <c r="AM59" s="1"/>
  <c r="AN59" s="1"/>
  <c r="AJ59"/>
  <c r="Z59"/>
  <c r="AB59" s="1"/>
  <c r="AC59" s="1"/>
  <c r="Y59"/>
  <c r="R59"/>
  <c r="S59" s="1"/>
  <c r="T59" s="1"/>
  <c r="L59"/>
  <c r="M59" s="1"/>
  <c r="BR5"/>
  <c r="BQ5"/>
  <c r="BG5"/>
  <c r="BF5"/>
  <c r="AV5"/>
  <c r="AU5"/>
  <c r="AK5"/>
  <c r="AJ5"/>
  <c r="Z5"/>
  <c r="Y5"/>
  <c r="R5"/>
  <c r="S5" s="1"/>
  <c r="L5"/>
  <c r="M5" s="1"/>
  <c r="BR4"/>
  <c r="BQ4"/>
  <c r="BG4"/>
  <c r="BF4"/>
  <c r="AV4"/>
  <c r="AU4"/>
  <c r="AK4"/>
  <c r="AJ4"/>
  <c r="Z4"/>
  <c r="Y4"/>
  <c r="R4"/>
  <c r="S4" s="1"/>
  <c r="L4"/>
  <c r="M4" s="1"/>
  <c r="BR3"/>
  <c r="BQ3"/>
  <c r="BG3"/>
  <c r="BF3"/>
  <c r="AV3"/>
  <c r="AU3"/>
  <c r="AK3"/>
  <c r="AJ3"/>
  <c r="Z3"/>
  <c r="Y3"/>
  <c r="R3"/>
  <c r="S3" s="1"/>
  <c r="L3"/>
  <c r="M3" s="1"/>
  <c r="BR2"/>
  <c r="BQ2"/>
  <c r="BG2"/>
  <c r="BF2"/>
  <c r="AV2"/>
  <c r="AU2"/>
  <c r="AK2"/>
  <c r="AJ2"/>
  <c r="Z2"/>
  <c r="Y2"/>
  <c r="R2"/>
  <c r="S2" s="1"/>
  <c r="L2"/>
  <c r="M2" s="1"/>
  <c r="BR56" i="57"/>
  <c r="BT56" s="1"/>
  <c r="BU56" s="1"/>
  <c r="BQ56"/>
  <c r="BG56"/>
  <c r="BI56" s="1"/>
  <c r="BJ56" s="1"/>
  <c r="BF56"/>
  <c r="AV56"/>
  <c r="AX56" s="1"/>
  <c r="AY56" s="1"/>
  <c r="AU56"/>
  <c r="AK56"/>
  <c r="AM56" s="1"/>
  <c r="AN56" s="1"/>
  <c r="AJ56"/>
  <c r="Z56"/>
  <c r="AB56" s="1"/>
  <c r="AC56" s="1"/>
  <c r="Y56"/>
  <c r="R56"/>
  <c r="S56" s="1"/>
  <c r="T56" s="1"/>
  <c r="L56"/>
  <c r="M56" s="1"/>
  <c r="BR6"/>
  <c r="BQ6"/>
  <c r="BG6"/>
  <c r="BF6"/>
  <c r="AV6"/>
  <c r="AU6"/>
  <c r="AK6"/>
  <c r="AJ6"/>
  <c r="Z6"/>
  <c r="Y6"/>
  <c r="R6"/>
  <c r="S6" s="1"/>
  <c r="L6"/>
  <c r="M6" s="1"/>
  <c r="BR5"/>
  <c r="BQ5"/>
  <c r="BG5"/>
  <c r="BF5"/>
  <c r="AV5"/>
  <c r="AU5"/>
  <c r="AK5"/>
  <c r="AJ5"/>
  <c r="Z5"/>
  <c r="Y5"/>
  <c r="R5"/>
  <c r="S5" s="1"/>
  <c r="L5"/>
  <c r="M5" s="1"/>
  <c r="BR4"/>
  <c r="BQ4"/>
  <c r="BG4"/>
  <c r="BF4"/>
  <c r="AV4"/>
  <c r="AU4"/>
  <c r="AK4"/>
  <c r="AJ4"/>
  <c r="Z4"/>
  <c r="Y4"/>
  <c r="R4"/>
  <c r="S4" s="1"/>
  <c r="L4"/>
  <c r="M4" s="1"/>
  <c r="BR3"/>
  <c r="BQ3"/>
  <c r="BG3"/>
  <c r="BF3"/>
  <c r="AV3"/>
  <c r="AU3"/>
  <c r="AK3"/>
  <c r="AJ3"/>
  <c r="Z3"/>
  <c r="Y3"/>
  <c r="R3"/>
  <c r="S3" s="1"/>
  <c r="L3"/>
  <c r="M3" s="1"/>
  <c r="BR2"/>
  <c r="BQ2"/>
  <c r="BG2"/>
  <c r="BF2"/>
  <c r="AV2"/>
  <c r="AU2"/>
  <c r="AK2"/>
  <c r="AJ2"/>
  <c r="Z2"/>
  <c r="Y2"/>
  <c r="R2"/>
  <c r="S2" s="1"/>
  <c r="L2"/>
  <c r="M2" s="1"/>
  <c r="BR7" i="56"/>
  <c r="BQ7"/>
  <c r="BG7"/>
  <c r="BF7"/>
  <c r="AV7"/>
  <c r="AU7"/>
  <c r="AK7"/>
  <c r="AJ7"/>
  <c r="Z7"/>
  <c r="Y7"/>
  <c r="R7"/>
  <c r="S7" s="1"/>
  <c r="L7"/>
  <c r="M7" s="1"/>
  <c r="BR6"/>
  <c r="BQ6"/>
  <c r="BG6"/>
  <c r="BF6"/>
  <c r="AV6"/>
  <c r="AU6"/>
  <c r="AK6"/>
  <c r="AJ6"/>
  <c r="Z6"/>
  <c r="Y6"/>
  <c r="R6"/>
  <c r="S6" s="1"/>
  <c r="L6"/>
  <c r="M6" s="1"/>
  <c r="BR5"/>
  <c r="BQ5"/>
  <c r="BG5"/>
  <c r="BF5"/>
  <c r="AV5"/>
  <c r="AU5"/>
  <c r="AK5"/>
  <c r="AJ5"/>
  <c r="Z5"/>
  <c r="Y5"/>
  <c r="R5"/>
  <c r="S5" s="1"/>
  <c r="L5"/>
  <c r="M5" s="1"/>
  <c r="BR4"/>
  <c r="BQ4"/>
  <c r="BG4"/>
  <c r="BF4"/>
  <c r="AV4"/>
  <c r="AU4"/>
  <c r="AK4"/>
  <c r="AJ4"/>
  <c r="Z4"/>
  <c r="Y4"/>
  <c r="R4"/>
  <c r="S4" s="1"/>
  <c r="L4"/>
  <c r="M4" s="1"/>
  <c r="BR3"/>
  <c r="BQ3"/>
  <c r="BG3"/>
  <c r="BF3"/>
  <c r="AV3"/>
  <c r="AU3"/>
  <c r="AK3"/>
  <c r="AJ3"/>
  <c r="Z3"/>
  <c r="Y3"/>
  <c r="R3"/>
  <c r="S3" s="1"/>
  <c r="L3"/>
  <c r="M3" s="1"/>
  <c r="BR2"/>
  <c r="BQ2"/>
  <c r="BG2"/>
  <c r="BF2"/>
  <c r="AV2"/>
  <c r="AU2"/>
  <c r="AK2"/>
  <c r="AJ2"/>
  <c r="Z2"/>
  <c r="Y2"/>
  <c r="R2"/>
  <c r="S2" s="1"/>
  <c r="L2"/>
  <c r="M2" s="1"/>
  <c r="BR42" i="55"/>
  <c r="BT42" s="1"/>
  <c r="BU42" s="1"/>
  <c r="BV42" s="1"/>
  <c r="BQ42"/>
  <c r="BG42"/>
  <c r="BI42" s="1"/>
  <c r="BJ42" s="1"/>
  <c r="BK42" s="1"/>
  <c r="BF42"/>
  <c r="AV42"/>
  <c r="AX42" s="1"/>
  <c r="AY42" s="1"/>
  <c r="AZ42" s="1"/>
  <c r="AU42"/>
  <c r="AK42"/>
  <c r="AM42" s="1"/>
  <c r="AN42" s="1"/>
  <c r="AO42" s="1"/>
  <c r="AJ42"/>
  <c r="Z42"/>
  <c r="AB42" s="1"/>
  <c r="AC42" s="1"/>
  <c r="AD42" s="1"/>
  <c r="Y42"/>
  <c r="R42"/>
  <c r="S42" s="1"/>
  <c r="T42" s="1"/>
  <c r="L42"/>
  <c r="M42" s="1"/>
  <c r="N42" s="1"/>
  <c r="BR48"/>
  <c r="BT48" s="1"/>
  <c r="BU48" s="1"/>
  <c r="BV48" s="1"/>
  <c r="BQ48"/>
  <c r="BG48"/>
  <c r="BI48" s="1"/>
  <c r="BJ48" s="1"/>
  <c r="BK48" s="1"/>
  <c r="BF48"/>
  <c r="AV48"/>
  <c r="AX48" s="1"/>
  <c r="AY48" s="1"/>
  <c r="AZ48" s="1"/>
  <c r="AU48"/>
  <c r="AK48"/>
  <c r="AM48" s="1"/>
  <c r="AN48" s="1"/>
  <c r="AO48" s="1"/>
  <c r="AJ48"/>
  <c r="Z48"/>
  <c r="AB48" s="1"/>
  <c r="AC48" s="1"/>
  <c r="Y48"/>
  <c r="R48"/>
  <c r="S48" s="1"/>
  <c r="T48" s="1"/>
  <c r="L48"/>
  <c r="M48" s="1"/>
  <c r="N48" s="1"/>
  <c r="BR4"/>
  <c r="BQ4"/>
  <c r="BG4"/>
  <c r="BF4"/>
  <c r="AV4"/>
  <c r="AU4"/>
  <c r="AK4"/>
  <c r="AJ4"/>
  <c r="Z4"/>
  <c r="Y4"/>
  <c r="R4"/>
  <c r="S4" s="1"/>
  <c r="L4"/>
  <c r="M4" s="1"/>
  <c r="BR3"/>
  <c r="BQ3"/>
  <c r="BG3"/>
  <c r="BF3"/>
  <c r="AV3"/>
  <c r="AU3"/>
  <c r="AK3"/>
  <c r="AJ3"/>
  <c r="Z3"/>
  <c r="Y3"/>
  <c r="R3"/>
  <c r="S3" s="1"/>
  <c r="L3"/>
  <c r="M3" s="1"/>
  <c r="BR50"/>
  <c r="BT50" s="1"/>
  <c r="BU50" s="1"/>
  <c r="BV50" s="1"/>
  <c r="BQ50"/>
  <c r="BG50"/>
  <c r="BI50" s="1"/>
  <c r="BJ50" s="1"/>
  <c r="BK50" s="1"/>
  <c r="BF50"/>
  <c r="AV50"/>
  <c r="AX50" s="1"/>
  <c r="AY50" s="1"/>
  <c r="AZ50" s="1"/>
  <c r="AU50"/>
  <c r="AK50"/>
  <c r="AM50" s="1"/>
  <c r="AN50" s="1"/>
  <c r="AO50" s="1"/>
  <c r="AJ50"/>
  <c r="Z50"/>
  <c r="AB50" s="1"/>
  <c r="AC50" s="1"/>
  <c r="Y50"/>
  <c r="R50"/>
  <c r="S50" s="1"/>
  <c r="T50" s="1"/>
  <c r="L50"/>
  <c r="M50" s="1"/>
  <c r="N50" s="1"/>
  <c r="BR2"/>
  <c r="BQ2"/>
  <c r="BG2"/>
  <c r="BF2"/>
  <c r="AV2"/>
  <c r="AU2"/>
  <c r="AK2"/>
  <c r="AJ2"/>
  <c r="Z2"/>
  <c r="Y2"/>
  <c r="R2"/>
  <c r="S2" s="1"/>
  <c r="L2"/>
  <c r="M2" s="1"/>
  <c r="BR7" i="54"/>
  <c r="BQ7"/>
  <c r="BG7"/>
  <c r="BF7"/>
  <c r="AV7"/>
  <c r="AU7"/>
  <c r="AK7"/>
  <c r="AJ7"/>
  <c r="Z7"/>
  <c r="Y7"/>
  <c r="R7"/>
  <c r="S7" s="1"/>
  <c r="L7"/>
  <c r="M7" s="1"/>
  <c r="BR6"/>
  <c r="BQ6"/>
  <c r="BG6"/>
  <c r="BF6"/>
  <c r="AV6"/>
  <c r="AU6"/>
  <c r="AK6"/>
  <c r="AJ6"/>
  <c r="Z6"/>
  <c r="Y6"/>
  <c r="R6"/>
  <c r="S6" s="1"/>
  <c r="L6"/>
  <c r="M6" s="1"/>
  <c r="BR5"/>
  <c r="BQ5"/>
  <c r="BG5"/>
  <c r="BF5"/>
  <c r="AV5"/>
  <c r="AU5"/>
  <c r="AK5"/>
  <c r="AJ5"/>
  <c r="Z5"/>
  <c r="Y5"/>
  <c r="R5"/>
  <c r="S5" s="1"/>
  <c r="L5"/>
  <c r="M5" s="1"/>
  <c r="BR4"/>
  <c r="BQ4"/>
  <c r="BG4"/>
  <c r="BF4"/>
  <c r="AV4"/>
  <c r="AU4"/>
  <c r="AK4"/>
  <c r="AJ4"/>
  <c r="Z4"/>
  <c r="Y4"/>
  <c r="R4"/>
  <c r="S4" s="1"/>
  <c r="L4"/>
  <c r="M4" s="1"/>
  <c r="BR3"/>
  <c r="BQ3"/>
  <c r="BG3"/>
  <c r="BF3"/>
  <c r="AV3"/>
  <c r="AU3"/>
  <c r="AK3"/>
  <c r="AJ3"/>
  <c r="Z3"/>
  <c r="Y3"/>
  <c r="R3"/>
  <c r="S3" s="1"/>
  <c r="L3"/>
  <c r="M3" s="1"/>
  <c r="BR2"/>
  <c r="BQ2"/>
  <c r="BG2"/>
  <c r="BF2"/>
  <c r="AV2"/>
  <c r="AU2"/>
  <c r="AK2"/>
  <c r="AJ2"/>
  <c r="Z2"/>
  <c r="Y2"/>
  <c r="R2"/>
  <c r="S2" s="1"/>
  <c r="L2"/>
  <c r="M2" s="1"/>
  <c r="BT20" i="58" l="1"/>
  <c r="BU20" s="1"/>
  <c r="BS20"/>
  <c r="BT16"/>
  <c r="BU16" s="1"/>
  <c r="BV16" s="1"/>
  <c r="BS16"/>
  <c r="BI2"/>
  <c r="BJ2" s="1"/>
  <c r="BH2"/>
  <c r="AM3"/>
  <c r="AN3" s="1"/>
  <c r="AL3"/>
  <c r="BI4"/>
  <c r="BJ4" s="1"/>
  <c r="BH4"/>
  <c r="BT17"/>
  <c r="BU17" s="1"/>
  <c r="BS17"/>
  <c r="BT15"/>
  <c r="BU15" s="1"/>
  <c r="BS15"/>
  <c r="BT13"/>
  <c r="BU13" s="1"/>
  <c r="BS13"/>
  <c r="BT12"/>
  <c r="BU12" s="1"/>
  <c r="BS12"/>
  <c r="BT11"/>
  <c r="BU11" s="1"/>
  <c r="BS11"/>
  <c r="BT9"/>
  <c r="BU9" s="1"/>
  <c r="BS9"/>
  <c r="BT7"/>
  <c r="BU7" s="1"/>
  <c r="BS7"/>
  <c r="AD8"/>
  <c r="AD12"/>
  <c r="AD15"/>
  <c r="AD20"/>
  <c r="BZ22"/>
  <c r="BZ23"/>
  <c r="P188" i="69"/>
  <c r="P199"/>
  <c r="M199" s="1"/>
  <c r="S186"/>
  <c r="S192"/>
  <c r="S195"/>
  <c r="P190"/>
  <c r="Q190"/>
  <c r="Q194"/>
  <c r="T199"/>
  <c r="BT18" i="58"/>
  <c r="BU18" s="1"/>
  <c r="BS18"/>
  <c r="BT10"/>
  <c r="BU10" s="1"/>
  <c r="BS10"/>
  <c r="BT8"/>
  <c r="BU8" s="1"/>
  <c r="BS8"/>
  <c r="BI3"/>
  <c r="BJ3" s="1"/>
  <c r="BH3"/>
  <c r="AM4"/>
  <c r="AN4" s="1"/>
  <c r="AL4"/>
  <c r="AB2"/>
  <c r="AC2" s="1"/>
  <c r="AA2"/>
  <c r="AX2"/>
  <c r="AY2" s="1"/>
  <c r="AW2"/>
  <c r="BT2"/>
  <c r="BU2" s="1"/>
  <c r="BS2"/>
  <c r="AB3"/>
  <c r="AC3" s="1"/>
  <c r="AA3"/>
  <c r="AX3"/>
  <c r="AY3" s="1"/>
  <c r="AW3"/>
  <c r="BT3"/>
  <c r="BU3" s="1"/>
  <c r="BS3"/>
  <c r="AB4"/>
  <c r="AC4" s="1"/>
  <c r="AA4"/>
  <c r="AX4"/>
  <c r="AY4" s="1"/>
  <c r="AW4"/>
  <c r="BT4"/>
  <c r="BU4" s="1"/>
  <c r="BS4"/>
  <c r="AB5"/>
  <c r="AC5" s="1"/>
  <c r="AA5"/>
  <c r="AX5"/>
  <c r="AY5" s="1"/>
  <c r="AW5"/>
  <c r="BT5"/>
  <c r="BU5" s="1"/>
  <c r="BS5"/>
  <c r="AB6"/>
  <c r="AC6" s="1"/>
  <c r="AA6"/>
  <c r="AX6"/>
  <c r="AY6" s="1"/>
  <c r="AW6"/>
  <c r="BT6"/>
  <c r="BU6" s="1"/>
  <c r="BS6"/>
  <c r="AD14"/>
  <c r="AD18"/>
  <c r="AD24"/>
  <c r="BK11"/>
  <c r="BK13"/>
  <c r="BK17"/>
  <c r="BK23"/>
  <c r="AO13"/>
  <c r="BK21"/>
  <c r="AO20"/>
  <c r="BK10"/>
  <c r="BK16"/>
  <c r="AO14"/>
  <c r="P197" i="69"/>
  <c r="BT19" i="58"/>
  <c r="BU19" s="1"/>
  <c r="BS19"/>
  <c r="BT14"/>
  <c r="BU14" s="1"/>
  <c r="BS14"/>
  <c r="AM2"/>
  <c r="AN2" s="1"/>
  <c r="AL2"/>
  <c r="AM5"/>
  <c r="AN5" s="1"/>
  <c r="AL5"/>
  <c r="BI5"/>
  <c r="BJ5" s="1"/>
  <c r="BH5"/>
  <c r="AM6"/>
  <c r="AN6" s="1"/>
  <c r="AL6"/>
  <c r="BI6"/>
  <c r="BJ6" s="1"/>
  <c r="BH6"/>
  <c r="CD22"/>
  <c r="KF22" s="1"/>
  <c r="OM22" s="1"/>
  <c r="RY22" s="1"/>
  <c r="CD23"/>
  <c r="KF23" s="1"/>
  <c r="OM23" s="1"/>
  <c r="RY23" s="1"/>
  <c r="SA23" s="1"/>
  <c r="CD24"/>
  <c r="KF24" s="1"/>
  <c r="OM24" s="1"/>
  <c r="RY24" s="1"/>
  <c r="BK7"/>
  <c r="AO18"/>
  <c r="BK19"/>
  <c r="BV22"/>
  <c r="AX2" i="57"/>
  <c r="AY2" s="1"/>
  <c r="AW2"/>
  <c r="AB3"/>
  <c r="AC3" s="1"/>
  <c r="AA3"/>
  <c r="BT3"/>
  <c r="BU3" s="1"/>
  <c r="BS3"/>
  <c r="AX4"/>
  <c r="AY4" s="1"/>
  <c r="AW4"/>
  <c r="AB5"/>
  <c r="AC5" s="1"/>
  <c r="AA5"/>
  <c r="BT5"/>
  <c r="BU5" s="1"/>
  <c r="BS5"/>
  <c r="BT6"/>
  <c r="BU6" s="1"/>
  <c r="BS6"/>
  <c r="BT27"/>
  <c r="BU27" s="1"/>
  <c r="BS27"/>
  <c r="BT26"/>
  <c r="BU26" s="1"/>
  <c r="BS26"/>
  <c r="BT24"/>
  <c r="BU24" s="1"/>
  <c r="BS24"/>
  <c r="BT22"/>
  <c r="BU22" s="1"/>
  <c r="BS22"/>
  <c r="BT21"/>
  <c r="BU21" s="1"/>
  <c r="BS21"/>
  <c r="BT19"/>
  <c r="BU19" s="1"/>
  <c r="BS19"/>
  <c r="BT15"/>
  <c r="BU15" s="1"/>
  <c r="BS15"/>
  <c r="BT13"/>
  <c r="BU13" s="1"/>
  <c r="BS13"/>
  <c r="BT11"/>
  <c r="BU11" s="1"/>
  <c r="BS11"/>
  <c r="BT9"/>
  <c r="BU9" s="1"/>
  <c r="BS9"/>
  <c r="BT7"/>
  <c r="BU7" s="1"/>
  <c r="BS7"/>
  <c r="AM2"/>
  <c r="AN2" s="1"/>
  <c r="AL2"/>
  <c r="BI2"/>
  <c r="BJ2" s="1"/>
  <c r="BH2"/>
  <c r="AM3"/>
  <c r="AN3" s="1"/>
  <c r="AL3"/>
  <c r="BI3"/>
  <c r="BJ3" s="1"/>
  <c r="BH3"/>
  <c r="AM4"/>
  <c r="AN4" s="1"/>
  <c r="AL4"/>
  <c r="BI5"/>
  <c r="BJ5" s="1"/>
  <c r="BH5"/>
  <c r="AM6"/>
  <c r="AN6" s="1"/>
  <c r="AL6"/>
  <c r="BI6"/>
  <c r="BJ6" s="1"/>
  <c r="BH6"/>
  <c r="BI4"/>
  <c r="BJ4" s="1"/>
  <c r="BH4"/>
  <c r="AM5"/>
  <c r="AN5" s="1"/>
  <c r="AL5"/>
  <c r="BT25"/>
  <c r="BU25" s="1"/>
  <c r="BS25"/>
  <c r="BT23"/>
  <c r="BU23" s="1"/>
  <c r="BS23"/>
  <c r="BT20"/>
  <c r="BU20" s="1"/>
  <c r="BS20"/>
  <c r="BT18"/>
  <c r="BU18" s="1"/>
  <c r="BS18"/>
  <c r="BT17"/>
  <c r="BU17" s="1"/>
  <c r="BS17"/>
  <c r="BT16"/>
  <c r="BU16" s="1"/>
  <c r="BS16"/>
  <c r="BT14"/>
  <c r="BU14" s="1"/>
  <c r="BS14"/>
  <c r="BT12"/>
  <c r="BU12" s="1"/>
  <c r="BS12"/>
  <c r="BT10"/>
  <c r="BU10" s="1"/>
  <c r="BS10"/>
  <c r="BT8"/>
  <c r="BU8" s="1"/>
  <c r="BS8"/>
  <c r="AB2"/>
  <c r="AC2" s="1"/>
  <c r="AA2"/>
  <c r="BT2"/>
  <c r="BU2" s="1"/>
  <c r="BS2"/>
  <c r="AX3"/>
  <c r="AY3" s="1"/>
  <c r="AW3"/>
  <c r="AB4"/>
  <c r="AC4" s="1"/>
  <c r="AA4"/>
  <c r="BT4"/>
  <c r="BU4" s="1"/>
  <c r="BS4"/>
  <c r="AX5"/>
  <c r="AY5" s="1"/>
  <c r="AW5"/>
  <c r="AB6"/>
  <c r="AC6" s="1"/>
  <c r="AA6"/>
  <c r="AX6"/>
  <c r="AY6" s="1"/>
  <c r="AW6"/>
  <c r="AM2" i="56"/>
  <c r="AN2" s="1"/>
  <c r="AL2"/>
  <c r="BI3"/>
  <c r="BJ3" s="1"/>
  <c r="BH3"/>
  <c r="AM4"/>
  <c r="AN4" s="1"/>
  <c r="AL4"/>
  <c r="AM5"/>
  <c r="AN5" s="1"/>
  <c r="AL5"/>
  <c r="BT34"/>
  <c r="BU34" s="1"/>
  <c r="BS34"/>
  <c r="BT31"/>
  <c r="BU31" s="1"/>
  <c r="BS31"/>
  <c r="BT28"/>
  <c r="BU28" s="1"/>
  <c r="BS28"/>
  <c r="BT26"/>
  <c r="BU26" s="1"/>
  <c r="BS26"/>
  <c r="BT21"/>
  <c r="BU21" s="1"/>
  <c r="BS21"/>
  <c r="BT19"/>
  <c r="BU19" s="1"/>
  <c r="BS19"/>
  <c r="BT17"/>
  <c r="BU17" s="1"/>
  <c r="BS17"/>
  <c r="BT15"/>
  <c r="BU15" s="1"/>
  <c r="BS15"/>
  <c r="BT13"/>
  <c r="BU13" s="1"/>
  <c r="BS13"/>
  <c r="BT10"/>
  <c r="BU10" s="1"/>
  <c r="BS10"/>
  <c r="BT8"/>
  <c r="BU8" s="1"/>
  <c r="BS8"/>
  <c r="BI2"/>
  <c r="BJ2" s="1"/>
  <c r="BH2"/>
  <c r="AM3"/>
  <c r="AN3" s="1"/>
  <c r="AL3"/>
  <c r="BI4"/>
  <c r="BJ4" s="1"/>
  <c r="BH4"/>
  <c r="BI5"/>
  <c r="BJ5" s="1"/>
  <c r="BH5"/>
  <c r="AB2"/>
  <c r="AC2" s="1"/>
  <c r="AA2"/>
  <c r="BT2"/>
  <c r="BU2" s="1"/>
  <c r="BS2"/>
  <c r="AX3"/>
  <c r="AY3" s="1"/>
  <c r="AW3"/>
  <c r="AB4"/>
  <c r="AC4" s="1"/>
  <c r="AA4"/>
  <c r="BT4"/>
  <c r="BU4" s="1"/>
  <c r="BS4"/>
  <c r="AX5"/>
  <c r="AY5" s="1"/>
  <c r="AW5"/>
  <c r="AB6"/>
  <c r="AC6" s="1"/>
  <c r="AA6"/>
  <c r="BT6"/>
  <c r="BU6" s="1"/>
  <c r="BS6"/>
  <c r="AX7"/>
  <c r="AY7" s="1"/>
  <c r="AW7"/>
  <c r="AX2"/>
  <c r="AY2" s="1"/>
  <c r="AW2"/>
  <c r="AB3"/>
  <c r="AC3" s="1"/>
  <c r="AA3"/>
  <c r="BT3"/>
  <c r="BU3" s="1"/>
  <c r="BS3"/>
  <c r="AX4"/>
  <c r="AY4" s="1"/>
  <c r="AW4"/>
  <c r="AB5"/>
  <c r="AC5" s="1"/>
  <c r="AA5"/>
  <c r="BT5"/>
  <c r="BU5" s="1"/>
  <c r="BS5"/>
  <c r="AX6"/>
  <c r="AY6" s="1"/>
  <c r="AW6"/>
  <c r="AB7"/>
  <c r="AC7" s="1"/>
  <c r="AA7"/>
  <c r="BT7"/>
  <c r="BU7" s="1"/>
  <c r="BS7"/>
  <c r="BT33"/>
  <c r="BU33" s="1"/>
  <c r="BS33"/>
  <c r="BT32"/>
  <c r="BU32" s="1"/>
  <c r="BS32"/>
  <c r="BT30"/>
  <c r="BU30" s="1"/>
  <c r="BS30"/>
  <c r="BT29"/>
  <c r="BU29" s="1"/>
  <c r="BS29"/>
  <c r="BT27"/>
  <c r="BU27" s="1"/>
  <c r="BS27"/>
  <c r="BT25"/>
  <c r="BU25" s="1"/>
  <c r="BS25"/>
  <c r="BT24"/>
  <c r="BU24" s="1"/>
  <c r="BS24"/>
  <c r="BT23"/>
  <c r="BU23" s="1"/>
  <c r="BS23"/>
  <c r="BT22"/>
  <c r="BU22" s="1"/>
  <c r="BS22"/>
  <c r="BT20"/>
  <c r="BU20" s="1"/>
  <c r="BS20"/>
  <c r="BT18"/>
  <c r="BU18" s="1"/>
  <c r="BS18"/>
  <c r="BT16"/>
  <c r="BU16" s="1"/>
  <c r="BS16"/>
  <c r="BT14"/>
  <c r="BU14" s="1"/>
  <c r="BS14"/>
  <c r="BT12"/>
  <c r="BU12" s="1"/>
  <c r="BS12"/>
  <c r="BT11"/>
  <c r="BU11" s="1"/>
  <c r="BS11"/>
  <c r="BT9"/>
  <c r="BU9" s="1"/>
  <c r="BS9"/>
  <c r="AM6"/>
  <c r="AN6" s="1"/>
  <c r="AL6"/>
  <c r="BI6"/>
  <c r="BJ6" s="1"/>
  <c r="BH6"/>
  <c r="AM7"/>
  <c r="AN7" s="1"/>
  <c r="AL7"/>
  <c r="BI7"/>
  <c r="BJ7" s="1"/>
  <c r="BH7"/>
  <c r="AM2" i="55"/>
  <c r="AN2" s="1"/>
  <c r="AL2"/>
  <c r="AM3"/>
  <c r="AN3" s="1"/>
  <c r="AL3"/>
  <c r="AM4"/>
  <c r="AN4" s="1"/>
  <c r="Q81" i="69" s="1"/>
  <c r="AL4" i="55"/>
  <c r="AB2"/>
  <c r="AC2" s="1"/>
  <c r="AA2"/>
  <c r="BT2"/>
  <c r="BU2" s="1"/>
  <c r="T79" i="69" s="1"/>
  <c r="BS2" i="55"/>
  <c r="AB3"/>
  <c r="AC3" s="1"/>
  <c r="AA3"/>
  <c r="AX3"/>
  <c r="AY3" s="1"/>
  <c r="AW3"/>
  <c r="AB4"/>
  <c r="AC4" s="1"/>
  <c r="AA4"/>
  <c r="AX4"/>
  <c r="AY4" s="1"/>
  <c r="AZ4" s="1"/>
  <c r="AW4"/>
  <c r="BT4"/>
  <c r="BU4" s="1"/>
  <c r="BS4"/>
  <c r="AD19"/>
  <c r="AD26"/>
  <c r="BK8"/>
  <c r="BK26"/>
  <c r="AO19"/>
  <c r="AO14"/>
  <c r="BK12"/>
  <c r="AO10"/>
  <c r="AO24"/>
  <c r="P91" i="69"/>
  <c r="P99"/>
  <c r="P106"/>
  <c r="BI3" i="55"/>
  <c r="BJ3" s="1"/>
  <c r="BH3"/>
  <c r="BI4"/>
  <c r="BJ4" s="1"/>
  <c r="BH4"/>
  <c r="AX2"/>
  <c r="AY2" s="1"/>
  <c r="AW2"/>
  <c r="BT3"/>
  <c r="BU3" s="1"/>
  <c r="BS3"/>
  <c r="BT29"/>
  <c r="BU29" s="1"/>
  <c r="BS29"/>
  <c r="BT27"/>
  <c r="BU27" s="1"/>
  <c r="BV27" s="1"/>
  <c r="BS27"/>
  <c r="BT26"/>
  <c r="BU26" s="1"/>
  <c r="BS26"/>
  <c r="BT24"/>
  <c r="BU24" s="1"/>
  <c r="BV24" s="1"/>
  <c r="BS24"/>
  <c r="BT22"/>
  <c r="BU22" s="1"/>
  <c r="BS22"/>
  <c r="BT21"/>
  <c r="BU21" s="1"/>
  <c r="BV21" s="1"/>
  <c r="BS21"/>
  <c r="BT19"/>
  <c r="BU19" s="1"/>
  <c r="BS19"/>
  <c r="BT18"/>
  <c r="BU18" s="1"/>
  <c r="BV18" s="1"/>
  <c r="BS18"/>
  <c r="BT14"/>
  <c r="BU14" s="1"/>
  <c r="BS14"/>
  <c r="BT12"/>
  <c r="BU12" s="1"/>
  <c r="BS12"/>
  <c r="BT10"/>
  <c r="BU10" s="1"/>
  <c r="BS10"/>
  <c r="BT8"/>
  <c r="BU8" s="1"/>
  <c r="T85" i="69" s="1"/>
  <c r="M85" s="1"/>
  <c r="BS8" i="55"/>
  <c r="BT6"/>
  <c r="BU6" s="1"/>
  <c r="BS6"/>
  <c r="P87" i="69"/>
  <c r="BI2" i="55"/>
  <c r="BJ2" s="1"/>
  <c r="BH2"/>
  <c r="BT30"/>
  <c r="BU30" s="1"/>
  <c r="BS30"/>
  <c r="BT28"/>
  <c r="BU28" s="1"/>
  <c r="BS28"/>
  <c r="BT25"/>
  <c r="BU25" s="1"/>
  <c r="BS25"/>
  <c r="BT23"/>
  <c r="BU23" s="1"/>
  <c r="BS23"/>
  <c r="BT20"/>
  <c r="BU20" s="1"/>
  <c r="BS20"/>
  <c r="BT17"/>
  <c r="BU17" s="1"/>
  <c r="BS17"/>
  <c r="BT16"/>
  <c r="BU16" s="1"/>
  <c r="BS16"/>
  <c r="BT15"/>
  <c r="BU15" s="1"/>
  <c r="BS15"/>
  <c r="BT13"/>
  <c r="BU13" s="1"/>
  <c r="BS13"/>
  <c r="BT11"/>
  <c r="BU11" s="1"/>
  <c r="BS11"/>
  <c r="BT9"/>
  <c r="BU9" s="1"/>
  <c r="BS9"/>
  <c r="BT7"/>
  <c r="BU7" s="1"/>
  <c r="BS7"/>
  <c r="BT5"/>
  <c r="BU5" s="1"/>
  <c r="BS5"/>
  <c r="AD6"/>
  <c r="AD14"/>
  <c r="BT29" i="54"/>
  <c r="BU29" s="1"/>
  <c r="BS29"/>
  <c r="BT26"/>
  <c r="BU26" s="1"/>
  <c r="BS26"/>
  <c r="BT19"/>
  <c r="BU19" s="1"/>
  <c r="BS19"/>
  <c r="BT17"/>
  <c r="BU17" s="1"/>
  <c r="BS17"/>
  <c r="BT15"/>
  <c r="BU15" s="1"/>
  <c r="BS15"/>
  <c r="BT8"/>
  <c r="BU8" s="1"/>
  <c r="BS8"/>
  <c r="AX2"/>
  <c r="AY2" s="1"/>
  <c r="AW2"/>
  <c r="AB3"/>
  <c r="AC3" s="1"/>
  <c r="AA3"/>
  <c r="BT3"/>
  <c r="BU3" s="1"/>
  <c r="BS3"/>
  <c r="AX4"/>
  <c r="AY4" s="1"/>
  <c r="AW4"/>
  <c r="AB5"/>
  <c r="AC5" s="1"/>
  <c r="AA5"/>
  <c r="BT5"/>
  <c r="BU5" s="1"/>
  <c r="BS5"/>
  <c r="AX6"/>
  <c r="AY6" s="1"/>
  <c r="AW6"/>
  <c r="BT6"/>
  <c r="BU6" s="1"/>
  <c r="BS6"/>
  <c r="AX7"/>
  <c r="AY7" s="1"/>
  <c r="R50" i="69" s="1"/>
  <c r="AW7" i="54"/>
  <c r="BT30"/>
  <c r="BU30" s="1"/>
  <c r="BS30"/>
  <c r="BT27"/>
  <c r="BU27" s="1"/>
  <c r="BS27"/>
  <c r="BT25"/>
  <c r="BU25" s="1"/>
  <c r="BS25"/>
  <c r="BT23"/>
  <c r="BU23" s="1"/>
  <c r="BZ23" s="1"/>
  <c r="CB23" s="1"/>
  <c r="BS23"/>
  <c r="BT22"/>
  <c r="BU22" s="1"/>
  <c r="BS22"/>
  <c r="BT20"/>
  <c r="BU20" s="1"/>
  <c r="BS20"/>
  <c r="BT18"/>
  <c r="BU18" s="1"/>
  <c r="BS18"/>
  <c r="BT16"/>
  <c r="BU16" s="1"/>
  <c r="BS16"/>
  <c r="BT14"/>
  <c r="BU14" s="1"/>
  <c r="BS14"/>
  <c r="BT13"/>
  <c r="BU13" s="1"/>
  <c r="BS13"/>
  <c r="BT10"/>
  <c r="BU10" s="1"/>
  <c r="BS10"/>
  <c r="AO29"/>
  <c r="AD27"/>
  <c r="S67" i="69"/>
  <c r="S76"/>
  <c r="Q58"/>
  <c r="Q74"/>
  <c r="S55"/>
  <c r="S62"/>
  <c r="S71"/>
  <c r="Q62"/>
  <c r="BT12" i="54"/>
  <c r="BU12" s="1"/>
  <c r="BS12"/>
  <c r="BT9"/>
  <c r="BU9" s="1"/>
  <c r="BS9"/>
  <c r="AM2"/>
  <c r="AN2" s="1"/>
  <c r="AL2"/>
  <c r="BI2"/>
  <c r="BJ2" s="1"/>
  <c r="BH2"/>
  <c r="AM3"/>
  <c r="AN3" s="1"/>
  <c r="AL3"/>
  <c r="BI3"/>
  <c r="BJ3" s="1"/>
  <c r="BH3"/>
  <c r="AM4"/>
  <c r="AN4" s="1"/>
  <c r="AL4"/>
  <c r="BI4"/>
  <c r="BJ4" s="1"/>
  <c r="BH4"/>
  <c r="AM5"/>
  <c r="AN5" s="1"/>
  <c r="AL5"/>
  <c r="BI5"/>
  <c r="BJ5" s="1"/>
  <c r="BH5"/>
  <c r="AM6"/>
  <c r="AN6" s="1"/>
  <c r="AL6"/>
  <c r="BI6"/>
  <c r="BJ6" s="1"/>
  <c r="BH6"/>
  <c r="AM7"/>
  <c r="AN7" s="1"/>
  <c r="AL7"/>
  <c r="BI7"/>
  <c r="BJ7" s="1"/>
  <c r="BH7"/>
  <c r="AO26"/>
  <c r="AO25"/>
  <c r="BK12"/>
  <c r="BK29"/>
  <c r="BK22"/>
  <c r="P65" i="69"/>
  <c r="P55"/>
  <c r="P66"/>
  <c r="S56"/>
  <c r="BT28" i="54"/>
  <c r="BU28" s="1"/>
  <c r="BS28"/>
  <c r="BT24"/>
  <c r="BU24" s="1"/>
  <c r="BS24"/>
  <c r="BT21"/>
  <c r="BU21" s="1"/>
  <c r="BS21"/>
  <c r="BT11"/>
  <c r="BU11" s="1"/>
  <c r="BS11"/>
  <c r="AB2"/>
  <c r="AC2" s="1"/>
  <c r="AA2"/>
  <c r="BT2"/>
  <c r="BU2" s="1"/>
  <c r="BS2"/>
  <c r="AX3"/>
  <c r="AY3" s="1"/>
  <c r="AW3"/>
  <c r="AB4"/>
  <c r="AC4" s="1"/>
  <c r="AA4"/>
  <c r="BT4"/>
  <c r="BU4" s="1"/>
  <c r="BS4"/>
  <c r="AX5"/>
  <c r="AY5" s="1"/>
  <c r="AW5"/>
  <c r="AB6"/>
  <c r="AC6" s="1"/>
  <c r="AA6"/>
  <c r="AB7"/>
  <c r="AC7" s="1"/>
  <c r="AA7"/>
  <c r="BT7"/>
  <c r="BU7" s="1"/>
  <c r="BS7"/>
  <c r="AO17"/>
  <c r="AO21"/>
  <c r="AD20"/>
  <c r="AO22"/>
  <c r="AD12"/>
  <c r="AD21"/>
  <c r="AD29"/>
  <c r="BK17"/>
  <c r="BK26"/>
  <c r="AO9"/>
  <c r="AD13"/>
  <c r="BK30"/>
  <c r="P56" i="69"/>
  <c r="P74"/>
  <c r="BT40" i="53"/>
  <c r="BU40" s="1"/>
  <c r="CD40" s="1"/>
  <c r="KF40" s="1"/>
  <c r="BS40"/>
  <c r="BT38"/>
  <c r="BU38" s="1"/>
  <c r="BS38"/>
  <c r="BT36"/>
  <c r="BU36" s="1"/>
  <c r="BS36"/>
  <c r="BT6"/>
  <c r="BU6" s="1"/>
  <c r="BS6"/>
  <c r="BT34"/>
  <c r="BU34" s="1"/>
  <c r="BS34"/>
  <c r="BT5"/>
  <c r="BU5" s="1"/>
  <c r="BS5"/>
  <c r="BT32"/>
  <c r="BU32" s="1"/>
  <c r="CD32" s="1"/>
  <c r="KF32" s="1"/>
  <c r="BS32"/>
  <c r="BT31"/>
  <c r="BU31" s="1"/>
  <c r="BS31"/>
  <c r="BT29"/>
  <c r="BU29" s="1"/>
  <c r="BS29"/>
  <c r="BT28"/>
  <c r="BU28" s="1"/>
  <c r="BS28"/>
  <c r="BT26"/>
  <c r="BU26" s="1"/>
  <c r="BS26"/>
  <c r="BT3"/>
  <c r="BU3" s="1"/>
  <c r="BS3"/>
  <c r="BT23"/>
  <c r="BU23" s="1"/>
  <c r="BZ23" s="1"/>
  <c r="CA23" s="1"/>
  <c r="BS23"/>
  <c r="BT22"/>
  <c r="BU22" s="1"/>
  <c r="BS22"/>
  <c r="BT20"/>
  <c r="BU20" s="1"/>
  <c r="BS20"/>
  <c r="BT18"/>
  <c r="BU18" s="1"/>
  <c r="BS18"/>
  <c r="BT15"/>
  <c r="BU15" s="1"/>
  <c r="BS15"/>
  <c r="BT13"/>
  <c r="BU13" s="1"/>
  <c r="BS13"/>
  <c r="BT11"/>
  <c r="BU11" s="1"/>
  <c r="BS11"/>
  <c r="BT39"/>
  <c r="BU39" s="1"/>
  <c r="BS39"/>
  <c r="BT37"/>
  <c r="BU37" s="1"/>
  <c r="BS37"/>
  <c r="BT35"/>
  <c r="BU35" s="1"/>
  <c r="BS35"/>
  <c r="BT33"/>
  <c r="BU33" s="1"/>
  <c r="BS33"/>
  <c r="BT30"/>
  <c r="BU30" s="1"/>
  <c r="BS30"/>
  <c r="BT4"/>
  <c r="BU4" s="1"/>
  <c r="BS4"/>
  <c r="BT27"/>
  <c r="BU27" s="1"/>
  <c r="BS27"/>
  <c r="BT25"/>
  <c r="BU25" s="1"/>
  <c r="BS25"/>
  <c r="BT24"/>
  <c r="BU24" s="1"/>
  <c r="BS24"/>
  <c r="BT21"/>
  <c r="BU21" s="1"/>
  <c r="BS21"/>
  <c r="BT19"/>
  <c r="BU19" s="1"/>
  <c r="BS19"/>
  <c r="BT17"/>
  <c r="BU17" s="1"/>
  <c r="BS17"/>
  <c r="BT16"/>
  <c r="BU16" s="1"/>
  <c r="BS16"/>
  <c r="BT14"/>
  <c r="BU14" s="1"/>
  <c r="BS14"/>
  <c r="BT12"/>
  <c r="BU12" s="1"/>
  <c r="BS12"/>
  <c r="N178" i="69"/>
  <c r="N179"/>
  <c r="N180"/>
  <c r="N181"/>
  <c r="N182"/>
  <c r="T189"/>
  <c r="K189" s="1"/>
  <c r="T188"/>
  <c r="M188" s="1"/>
  <c r="T185"/>
  <c r="M185" s="1"/>
  <c r="K200"/>
  <c r="M200"/>
  <c r="P178"/>
  <c r="R178"/>
  <c r="T178"/>
  <c r="P179"/>
  <c r="R179"/>
  <c r="T179"/>
  <c r="P180"/>
  <c r="R180"/>
  <c r="T180"/>
  <c r="P181"/>
  <c r="R181"/>
  <c r="T181"/>
  <c r="P182"/>
  <c r="R182"/>
  <c r="T182"/>
  <c r="K198"/>
  <c r="M198"/>
  <c r="T191"/>
  <c r="M191" s="1"/>
  <c r="T187"/>
  <c r="M187" s="1"/>
  <c r="T197"/>
  <c r="M197" s="1"/>
  <c r="T196"/>
  <c r="K196" s="1"/>
  <c r="T195"/>
  <c r="M195" s="1"/>
  <c r="T194"/>
  <c r="K194" s="1"/>
  <c r="T190"/>
  <c r="T186"/>
  <c r="M186" s="1"/>
  <c r="T184"/>
  <c r="K184" s="1"/>
  <c r="L198"/>
  <c r="RZ21" i="58"/>
  <c r="SA21"/>
  <c r="K201" i="69"/>
  <c r="M201"/>
  <c r="T2" i="58"/>
  <c r="O178" i="69"/>
  <c r="Q178"/>
  <c r="S178"/>
  <c r="T3" i="58"/>
  <c r="O179" i="69"/>
  <c r="S179"/>
  <c r="T4" i="58"/>
  <c r="O180" i="69"/>
  <c r="Q180"/>
  <c r="S180"/>
  <c r="T5" i="58"/>
  <c r="O181" i="69"/>
  <c r="Q181"/>
  <c r="S181"/>
  <c r="T6" i="58"/>
  <c r="O182" i="69"/>
  <c r="Q182"/>
  <c r="S182"/>
  <c r="L199"/>
  <c r="RZ22" i="58"/>
  <c r="SA22"/>
  <c r="RZ23"/>
  <c r="L201" i="69"/>
  <c r="RZ24" i="58"/>
  <c r="SA24"/>
  <c r="K199" i="69"/>
  <c r="P144"/>
  <c r="T144"/>
  <c r="P145"/>
  <c r="T145"/>
  <c r="R146"/>
  <c r="T146"/>
  <c r="P147"/>
  <c r="R147"/>
  <c r="T147"/>
  <c r="P148"/>
  <c r="R148"/>
  <c r="T148"/>
  <c r="R144"/>
  <c r="R145"/>
  <c r="P146"/>
  <c r="T172"/>
  <c r="K172" s="1"/>
  <c r="T170"/>
  <c r="M170" s="1"/>
  <c r="T168"/>
  <c r="M168" s="1"/>
  <c r="T166"/>
  <c r="M166" s="1"/>
  <c r="T165"/>
  <c r="M165" s="1"/>
  <c r="T163"/>
  <c r="M163" s="1"/>
  <c r="T162"/>
  <c r="M162" s="1"/>
  <c r="T158"/>
  <c r="K158" s="1"/>
  <c r="T156"/>
  <c r="K156" s="1"/>
  <c r="T154"/>
  <c r="M154" s="1"/>
  <c r="T153"/>
  <c r="M153" s="1"/>
  <c r="T151"/>
  <c r="M151" s="1"/>
  <c r="T149"/>
  <c r="K149" s="1"/>
  <c r="S144"/>
  <c r="Q145"/>
  <c r="T4" i="57"/>
  <c r="O146" i="69"/>
  <c r="Q146"/>
  <c r="S146"/>
  <c r="T5" i="57"/>
  <c r="O147" i="69"/>
  <c r="Q147"/>
  <c r="S147"/>
  <c r="T6" i="57"/>
  <c r="O148" i="69"/>
  <c r="Q148"/>
  <c r="S148"/>
  <c r="T2" i="57"/>
  <c r="O144" i="69"/>
  <c r="Q144"/>
  <c r="T3" i="57"/>
  <c r="O145" i="69"/>
  <c r="S145"/>
  <c r="N144"/>
  <c r="N145"/>
  <c r="N146"/>
  <c r="N147"/>
  <c r="N148"/>
  <c r="T171"/>
  <c r="M171" s="1"/>
  <c r="T169"/>
  <c r="M169" s="1"/>
  <c r="T167"/>
  <c r="M167" s="1"/>
  <c r="T164"/>
  <c r="M164" s="1"/>
  <c r="T161"/>
  <c r="M161" s="1"/>
  <c r="T160"/>
  <c r="K160" s="1"/>
  <c r="T159"/>
  <c r="M159" s="1"/>
  <c r="T157"/>
  <c r="K157" s="1"/>
  <c r="T155"/>
  <c r="K155" s="1"/>
  <c r="T152"/>
  <c r="M152" s="1"/>
  <c r="T150"/>
  <c r="K150" s="1"/>
  <c r="T2" i="56"/>
  <c r="O109" i="69"/>
  <c r="S109"/>
  <c r="S110"/>
  <c r="T4" i="56"/>
  <c r="O111" i="69"/>
  <c r="S111"/>
  <c r="Q112"/>
  <c r="T6" i="56"/>
  <c r="O113" i="69"/>
  <c r="Q113"/>
  <c r="S113"/>
  <c r="T7" i="56"/>
  <c r="O114" i="69"/>
  <c r="Q114"/>
  <c r="S114"/>
  <c r="Q109"/>
  <c r="T3" i="56"/>
  <c r="O110" i="69"/>
  <c r="Q110"/>
  <c r="Q111"/>
  <c r="T5" i="56"/>
  <c r="O112" i="69"/>
  <c r="S112"/>
  <c r="N109"/>
  <c r="N110"/>
  <c r="N111"/>
  <c r="N112"/>
  <c r="N113"/>
  <c r="N114"/>
  <c r="T142"/>
  <c r="K142" s="1"/>
  <c r="T140"/>
  <c r="M140" s="1"/>
  <c r="T138"/>
  <c r="M138" s="1"/>
  <c r="T135"/>
  <c r="K135" s="1"/>
  <c r="T133"/>
  <c r="M133" s="1"/>
  <c r="T128"/>
  <c r="M128" s="1"/>
  <c r="T126"/>
  <c r="M126" s="1"/>
  <c r="T124"/>
  <c r="M124" s="1"/>
  <c r="T122"/>
  <c r="M122" s="1"/>
  <c r="T120"/>
  <c r="M120" s="1"/>
  <c r="T117"/>
  <c r="K117" s="1"/>
  <c r="T115"/>
  <c r="M115" s="1"/>
  <c r="M142"/>
  <c r="R109"/>
  <c r="T109"/>
  <c r="R110"/>
  <c r="P111"/>
  <c r="P112"/>
  <c r="T112"/>
  <c r="R113"/>
  <c r="T113"/>
  <c r="R114"/>
  <c r="K126"/>
  <c r="P109"/>
  <c r="P110"/>
  <c r="T110"/>
  <c r="R111"/>
  <c r="T111"/>
  <c r="R112"/>
  <c r="P113"/>
  <c r="P114"/>
  <c r="T114"/>
  <c r="T141"/>
  <c r="M141" s="1"/>
  <c r="T139"/>
  <c r="M139" s="1"/>
  <c r="T137"/>
  <c r="K137" s="1"/>
  <c r="T136"/>
  <c r="K136" s="1"/>
  <c r="T134"/>
  <c r="M134" s="1"/>
  <c r="T132"/>
  <c r="M132" s="1"/>
  <c r="T131"/>
  <c r="K131" s="1"/>
  <c r="T130"/>
  <c r="M130" s="1"/>
  <c r="T129"/>
  <c r="K129" s="1"/>
  <c r="T127"/>
  <c r="M127" s="1"/>
  <c r="T125"/>
  <c r="M125" s="1"/>
  <c r="T123"/>
  <c r="M123" s="1"/>
  <c r="T121"/>
  <c r="M121" s="1"/>
  <c r="T119"/>
  <c r="K119" s="1"/>
  <c r="T118"/>
  <c r="M118" s="1"/>
  <c r="T116"/>
  <c r="K116" s="1"/>
  <c r="N80"/>
  <c r="T107"/>
  <c r="K107" s="1"/>
  <c r="T100"/>
  <c r="K100" s="1"/>
  <c r="T93"/>
  <c r="M93" s="1"/>
  <c r="T92"/>
  <c r="K92" s="1"/>
  <c r="T86"/>
  <c r="M86" s="1"/>
  <c r="P79"/>
  <c r="P80"/>
  <c r="T80"/>
  <c r="N79"/>
  <c r="T102"/>
  <c r="K102" s="1"/>
  <c r="T94"/>
  <c r="M94" s="1"/>
  <c r="T90"/>
  <c r="M90" s="1"/>
  <c r="T84"/>
  <c r="K84" s="1"/>
  <c r="R79"/>
  <c r="R80"/>
  <c r="P81"/>
  <c r="T81"/>
  <c r="T106"/>
  <c r="K106" s="1"/>
  <c r="T103"/>
  <c r="K103" s="1"/>
  <c r="T99"/>
  <c r="M99" s="1"/>
  <c r="T96"/>
  <c r="M96" s="1"/>
  <c r="T91"/>
  <c r="K91" s="1"/>
  <c r="T87"/>
  <c r="M87" s="1"/>
  <c r="T83"/>
  <c r="M83" s="1"/>
  <c r="N81"/>
  <c r="T105"/>
  <c r="M105" s="1"/>
  <c r="T97"/>
  <c r="M97" s="1"/>
  <c r="T88"/>
  <c r="K88" s="1"/>
  <c r="T82"/>
  <c r="M82" s="1"/>
  <c r="T2" i="55"/>
  <c r="O79" i="69"/>
  <c r="Q79"/>
  <c r="S79"/>
  <c r="T3" i="55"/>
  <c r="O80" i="69"/>
  <c r="Q80"/>
  <c r="S80"/>
  <c r="T4" i="55"/>
  <c r="O81" i="69"/>
  <c r="S81"/>
  <c r="R45"/>
  <c r="Q45"/>
  <c r="T3" i="54"/>
  <c r="O46" i="69"/>
  <c r="S46"/>
  <c r="Q47"/>
  <c r="T5" i="54"/>
  <c r="O48" i="69"/>
  <c r="S48"/>
  <c r="T6" i="54"/>
  <c r="O49" i="69"/>
  <c r="T7" i="54"/>
  <c r="O50" i="69"/>
  <c r="S50"/>
  <c r="P45"/>
  <c r="T2" i="54"/>
  <c r="O45" i="69"/>
  <c r="S45"/>
  <c r="Q46"/>
  <c r="T4" i="54"/>
  <c r="O47" i="69"/>
  <c r="S47"/>
  <c r="Q48"/>
  <c r="Q49"/>
  <c r="S49"/>
  <c r="Q50"/>
  <c r="N45"/>
  <c r="N46"/>
  <c r="N47"/>
  <c r="N48"/>
  <c r="N49"/>
  <c r="N50"/>
  <c r="T75"/>
  <c r="K75" s="1"/>
  <c r="T74"/>
  <c r="K74" s="1"/>
  <c r="T73"/>
  <c r="K73" s="1"/>
  <c r="T69"/>
  <c r="K69" s="1"/>
  <c r="T66"/>
  <c r="K66" s="1"/>
  <c r="T64"/>
  <c r="K64" s="1"/>
  <c r="T60"/>
  <c r="K60" s="1"/>
  <c r="T59"/>
  <c r="K59" s="1"/>
  <c r="T57"/>
  <c r="K57" s="1"/>
  <c r="T55"/>
  <c r="T54"/>
  <c r="K54" s="1"/>
  <c r="T52"/>
  <c r="K52" s="1"/>
  <c r="T51"/>
  <c r="K51" s="1"/>
  <c r="P46"/>
  <c r="T46"/>
  <c r="P47"/>
  <c r="T47"/>
  <c r="R48"/>
  <c r="P49"/>
  <c r="T49"/>
  <c r="T45"/>
  <c r="R47"/>
  <c r="P48"/>
  <c r="T48"/>
  <c r="T50"/>
  <c r="T76"/>
  <c r="T72"/>
  <c r="M72" s="1"/>
  <c r="T70"/>
  <c r="M70" s="1"/>
  <c r="T68"/>
  <c r="M68" s="1"/>
  <c r="T67"/>
  <c r="K67" s="1"/>
  <c r="T65"/>
  <c r="K65" s="1"/>
  <c r="T63"/>
  <c r="M63" s="1"/>
  <c r="T61"/>
  <c r="K61" s="1"/>
  <c r="T58"/>
  <c r="M58" s="1"/>
  <c r="T53"/>
  <c r="M53" s="1"/>
  <c r="AZ14" i="53"/>
  <c r="R15" i="69"/>
  <c r="T40"/>
  <c r="K40" s="1"/>
  <c r="T36"/>
  <c r="M36" s="1"/>
  <c r="T31"/>
  <c r="K31" s="1"/>
  <c r="T28"/>
  <c r="K28" s="1"/>
  <c r="T25"/>
  <c r="K25" s="1"/>
  <c r="T20"/>
  <c r="K20" s="1"/>
  <c r="T17"/>
  <c r="M17" s="1"/>
  <c r="T13"/>
  <c r="R14"/>
  <c r="AZ11" i="53"/>
  <c r="R12" i="69"/>
  <c r="T41"/>
  <c r="K41" s="1"/>
  <c r="T39"/>
  <c r="M39" s="1"/>
  <c r="T37"/>
  <c r="M37" s="1"/>
  <c r="T7"/>
  <c r="M7" s="1"/>
  <c r="T35"/>
  <c r="M35" s="1"/>
  <c r="T6"/>
  <c r="M6" s="1"/>
  <c r="T33"/>
  <c r="M33" s="1"/>
  <c r="T32"/>
  <c r="M32" s="1"/>
  <c r="T30"/>
  <c r="M30" s="1"/>
  <c r="T29"/>
  <c r="M29" s="1"/>
  <c r="T27"/>
  <c r="M27" s="1"/>
  <c r="T4"/>
  <c r="M4" s="1"/>
  <c r="T24"/>
  <c r="K24" s="1"/>
  <c r="T23"/>
  <c r="M23" s="1"/>
  <c r="T21"/>
  <c r="M21" s="1"/>
  <c r="T19"/>
  <c r="K19" s="1"/>
  <c r="T16"/>
  <c r="M16" s="1"/>
  <c r="T14"/>
  <c r="T12"/>
  <c r="AZ12" i="53"/>
  <c r="R13" i="69"/>
  <c r="ON21" i="58"/>
  <c r="OO21"/>
  <c r="ON22"/>
  <c r="OO22"/>
  <c r="OO23"/>
  <c r="OO24"/>
  <c r="ON24"/>
  <c r="KH24"/>
  <c r="KG24"/>
  <c r="KG21"/>
  <c r="KH21"/>
  <c r="KH22"/>
  <c r="KG22"/>
  <c r="AZ13" i="53"/>
  <c r="BV19" i="58"/>
  <c r="BV14"/>
  <c r="BV8"/>
  <c r="CE21"/>
  <c r="FY21"/>
  <c r="AZ2"/>
  <c r="BV2"/>
  <c r="AZ3"/>
  <c r="BV3"/>
  <c r="AZ4"/>
  <c r="BV4"/>
  <c r="AZ5"/>
  <c r="BV5"/>
  <c r="AZ59"/>
  <c r="BV59"/>
  <c r="AZ6"/>
  <c r="BV6"/>
  <c r="BV20"/>
  <c r="BV18"/>
  <c r="BV37"/>
  <c r="BV60"/>
  <c r="BK2"/>
  <c r="AO3"/>
  <c r="BK4"/>
  <c r="AO5"/>
  <c r="BK59"/>
  <c r="AO6"/>
  <c r="CE22"/>
  <c r="FY22"/>
  <c r="CE24"/>
  <c r="FY24"/>
  <c r="BV61"/>
  <c r="BV10"/>
  <c r="AO2"/>
  <c r="BK3"/>
  <c r="AO4"/>
  <c r="BK5"/>
  <c r="AO59"/>
  <c r="BK6"/>
  <c r="N2"/>
  <c r="N3"/>
  <c r="N4"/>
  <c r="N5"/>
  <c r="N59"/>
  <c r="N6"/>
  <c r="BV52"/>
  <c r="BV38"/>
  <c r="BV15"/>
  <c r="BV12"/>
  <c r="BV9"/>
  <c r="BV57"/>
  <c r="N5" i="57"/>
  <c r="BV23"/>
  <c r="BV20"/>
  <c r="BV17"/>
  <c r="BV12"/>
  <c r="BV10"/>
  <c r="AO2"/>
  <c r="BK2"/>
  <c r="BK3"/>
  <c r="AO4"/>
  <c r="BK4"/>
  <c r="AO5"/>
  <c r="BK5"/>
  <c r="AO6"/>
  <c r="BK6"/>
  <c r="AO56"/>
  <c r="BK56"/>
  <c r="N3"/>
  <c r="N4"/>
  <c r="N56"/>
  <c r="BV59"/>
  <c r="BV50"/>
  <c r="BV39"/>
  <c r="BV16"/>
  <c r="BV53"/>
  <c r="BV2"/>
  <c r="AZ3"/>
  <c r="BV4"/>
  <c r="AZ5"/>
  <c r="BV6"/>
  <c r="AZ56"/>
  <c r="N2"/>
  <c r="N6"/>
  <c r="BV25"/>
  <c r="BV54"/>
  <c r="BV18"/>
  <c r="BV14"/>
  <c r="BV8"/>
  <c r="AZ2"/>
  <c r="AD3"/>
  <c r="BV3"/>
  <c r="AZ4"/>
  <c r="BV5"/>
  <c r="AZ6"/>
  <c r="BV56"/>
  <c r="BV27"/>
  <c r="BV26"/>
  <c r="BV24"/>
  <c r="BV21"/>
  <c r="BV19"/>
  <c r="BV49"/>
  <c r="BV40"/>
  <c r="BV15"/>
  <c r="BV13"/>
  <c r="BV11"/>
  <c r="BV58"/>
  <c r="BV9"/>
  <c r="BV7"/>
  <c r="AO2" i="56"/>
  <c r="AO3"/>
  <c r="BK5"/>
  <c r="AO6"/>
  <c r="AO7"/>
  <c r="N2"/>
  <c r="N3"/>
  <c r="N4"/>
  <c r="N5"/>
  <c r="N6"/>
  <c r="N7"/>
  <c r="BV34"/>
  <c r="BV44"/>
  <c r="BV31"/>
  <c r="BV28"/>
  <c r="BV26"/>
  <c r="BV41"/>
  <c r="BV40"/>
  <c r="BV21"/>
  <c r="BV19"/>
  <c r="BV17"/>
  <c r="BV15"/>
  <c r="BV43"/>
  <c r="BV13"/>
  <c r="BV10"/>
  <c r="BV8"/>
  <c r="BK3"/>
  <c r="AO4"/>
  <c r="BV2"/>
  <c r="AZ3"/>
  <c r="BV3"/>
  <c r="BV4"/>
  <c r="BV6"/>
  <c r="AZ7"/>
  <c r="BK2"/>
  <c r="BK4"/>
  <c r="AO5"/>
  <c r="BK6"/>
  <c r="BK7"/>
  <c r="AZ2"/>
  <c r="AZ4"/>
  <c r="AD5"/>
  <c r="BV5"/>
  <c r="AZ6"/>
  <c r="BV7"/>
  <c r="BV33"/>
  <c r="BV32"/>
  <c r="BV30"/>
  <c r="BV29"/>
  <c r="BV27"/>
  <c r="BV25"/>
  <c r="BV24"/>
  <c r="BV23"/>
  <c r="BV22"/>
  <c r="BV20"/>
  <c r="BV18"/>
  <c r="BV16"/>
  <c r="BV42"/>
  <c r="BV39"/>
  <c r="BV14"/>
  <c r="BV12"/>
  <c r="BV11"/>
  <c r="BV9"/>
  <c r="N2" i="55"/>
  <c r="N3"/>
  <c r="N4"/>
  <c r="BV30"/>
  <c r="BV28"/>
  <c r="BV38"/>
  <c r="BV25"/>
  <c r="BV23"/>
  <c r="BV20"/>
  <c r="BV17"/>
  <c r="BV16"/>
  <c r="BV15"/>
  <c r="BV13"/>
  <c r="BV11"/>
  <c r="BV9"/>
  <c r="BV7"/>
  <c r="BV5"/>
  <c r="AO3"/>
  <c r="AZ2"/>
  <c r="BV4"/>
  <c r="BK2"/>
  <c r="BK3"/>
  <c r="BV29"/>
  <c r="BV26"/>
  <c r="BV22"/>
  <c r="BV19"/>
  <c r="BV54"/>
  <c r="BV14"/>
  <c r="BV55"/>
  <c r="BV6"/>
  <c r="BV52"/>
  <c r="BV37"/>
  <c r="BV53"/>
  <c r="BV39" i="53"/>
  <c r="BV37"/>
  <c r="BV35"/>
  <c r="BV33"/>
  <c r="BV55"/>
  <c r="BV30"/>
  <c r="BV27"/>
  <c r="BV24"/>
  <c r="BV19"/>
  <c r="BV16"/>
  <c r="BV12"/>
  <c r="BV38"/>
  <c r="BV6"/>
  <c r="BV5"/>
  <c r="BV31"/>
  <c r="BV28"/>
  <c r="BV3"/>
  <c r="BV22"/>
  <c r="BV54"/>
  <c r="BV20"/>
  <c r="BV18"/>
  <c r="BV15"/>
  <c r="BV13"/>
  <c r="BV11"/>
  <c r="AD4" i="54"/>
  <c r="AZ5"/>
  <c r="BV30"/>
  <c r="BV55"/>
  <c r="BV25"/>
  <c r="BV22"/>
  <c r="BV53"/>
  <c r="BV18"/>
  <c r="BV50"/>
  <c r="BV40"/>
  <c r="BV14"/>
  <c r="BV51"/>
  <c r="BV37"/>
  <c r="BV10"/>
  <c r="BV41"/>
  <c r="BV52"/>
  <c r="BV2"/>
  <c r="AZ4"/>
  <c r="AD5"/>
  <c r="AZ6"/>
  <c r="BK3"/>
  <c r="BK5"/>
  <c r="AO6"/>
  <c r="BK6"/>
  <c r="AO7"/>
  <c r="AZ2"/>
  <c r="AZ3"/>
  <c r="BV3"/>
  <c r="BV4"/>
  <c r="BV5"/>
  <c r="BV6"/>
  <c r="BV7"/>
  <c r="AO2"/>
  <c r="BK2"/>
  <c r="AO3"/>
  <c r="BK4"/>
  <c r="BK7"/>
  <c r="N2"/>
  <c r="N3"/>
  <c r="N4"/>
  <c r="N5"/>
  <c r="N6"/>
  <c r="N7"/>
  <c r="BV43"/>
  <c r="BV29"/>
  <c r="BV28"/>
  <c r="BV26"/>
  <c r="BV24"/>
  <c r="BV21"/>
  <c r="BV39"/>
  <c r="BV19"/>
  <c r="BV36"/>
  <c r="BV17"/>
  <c r="BV38"/>
  <c r="BV15"/>
  <c r="BV42"/>
  <c r="BV56"/>
  <c r="BV54"/>
  <c r="BV12"/>
  <c r="BV11"/>
  <c r="BV9"/>
  <c r="CD6" i="58"/>
  <c r="KF6" s="1"/>
  <c r="OM6" s="1"/>
  <c r="RY6" s="1"/>
  <c r="BZ2"/>
  <c r="BZ22" i="56"/>
  <c r="CD14"/>
  <c r="KF14" s="1"/>
  <c r="OM14" s="1"/>
  <c r="RY14" s="1"/>
  <c r="CD20"/>
  <c r="KF20" s="1"/>
  <c r="OM20" s="1"/>
  <c r="RY20" s="1"/>
  <c r="BZ27"/>
  <c r="CB27" s="1"/>
  <c r="CD54"/>
  <c r="CE54" s="1"/>
  <c r="BZ28"/>
  <c r="CA28" s="1"/>
  <c r="BZ40"/>
  <c r="CB40" s="1"/>
  <c r="BZ43"/>
  <c r="CB43" s="1"/>
  <c r="BZ52"/>
  <c r="CA52" s="1"/>
  <c r="CD34"/>
  <c r="KF34" s="1"/>
  <c r="OM34" s="1"/>
  <c r="RY34" s="1"/>
  <c r="CD15"/>
  <c r="KF15" s="1"/>
  <c r="OM15" s="1"/>
  <c r="RY15" s="1"/>
  <c r="BZ31"/>
  <c r="CA31" s="1"/>
  <c r="BZ9"/>
  <c r="CB9" s="1"/>
  <c r="CD10"/>
  <c r="KF10" s="1"/>
  <c r="OM10" s="1"/>
  <c r="RY10" s="1"/>
  <c r="BZ53"/>
  <c r="CA53" s="1"/>
  <c r="BZ39"/>
  <c r="CB39" s="1"/>
  <c r="CD18"/>
  <c r="KF18" s="1"/>
  <c r="OM18" s="1"/>
  <c r="RY18" s="1"/>
  <c r="BZ29"/>
  <c r="CA29" s="1"/>
  <c r="BZ8"/>
  <c r="CB8" s="1"/>
  <c r="BZ41"/>
  <c r="CB41" s="1"/>
  <c r="CD51"/>
  <c r="CD26"/>
  <c r="KF26" s="1"/>
  <c r="OM26" s="1"/>
  <c r="RY26" s="1"/>
  <c r="BZ54"/>
  <c r="BZ10"/>
  <c r="CA10" s="1"/>
  <c r="CD53"/>
  <c r="BZ13"/>
  <c r="CB13" s="1"/>
  <c r="CD43"/>
  <c r="KF43" s="1"/>
  <c r="BZ26"/>
  <c r="CB26" s="1"/>
  <c r="AD2"/>
  <c r="BZ2"/>
  <c r="CD2"/>
  <c r="KF2" s="1"/>
  <c r="OM2" s="1"/>
  <c r="RY2" s="1"/>
  <c r="AD6"/>
  <c r="BZ6"/>
  <c r="CD6"/>
  <c r="KF6" s="1"/>
  <c r="OM6" s="1"/>
  <c r="RY6" s="1"/>
  <c r="CD25"/>
  <c r="KF25" s="1"/>
  <c r="OM25" s="1"/>
  <c r="RY25" s="1"/>
  <c r="CD11"/>
  <c r="KF11" s="1"/>
  <c r="OM11" s="1"/>
  <c r="RY11" s="1"/>
  <c r="CD39"/>
  <c r="KF39" s="1"/>
  <c r="CD42"/>
  <c r="KF42" s="1"/>
  <c r="OM42" s="1"/>
  <c r="BZ20"/>
  <c r="CD23"/>
  <c r="KF23" s="1"/>
  <c r="OM23" s="1"/>
  <c r="RY23" s="1"/>
  <c r="CD29"/>
  <c r="KF29" s="1"/>
  <c r="OM29" s="1"/>
  <c r="RY29" s="1"/>
  <c r="CD32"/>
  <c r="KF32" s="1"/>
  <c r="OM32" s="1"/>
  <c r="RY32" s="1"/>
  <c r="BZ21"/>
  <c r="CB21" s="1"/>
  <c r="BZ25"/>
  <c r="CA25" s="1"/>
  <c r="CD13"/>
  <c r="KF13" s="1"/>
  <c r="OM13" s="1"/>
  <c r="RY13" s="1"/>
  <c r="BZ51"/>
  <c r="CD17"/>
  <c r="KF17" s="1"/>
  <c r="OM17" s="1"/>
  <c r="RY17" s="1"/>
  <c r="CD28"/>
  <c r="KF28" s="1"/>
  <c r="OM28" s="1"/>
  <c r="RY28" s="1"/>
  <c r="CD44"/>
  <c r="KF44" s="1"/>
  <c r="OM44" s="1"/>
  <c r="RY44" s="1"/>
  <c r="CD30"/>
  <c r="KF30" s="1"/>
  <c r="OM30" s="1"/>
  <c r="RY30" s="1"/>
  <c r="BZ11"/>
  <c r="BZ12"/>
  <c r="BZ42"/>
  <c r="CD16"/>
  <c r="KF16" s="1"/>
  <c r="OM16" s="1"/>
  <c r="RY16" s="1"/>
  <c r="BZ23"/>
  <c r="BZ24"/>
  <c r="BZ32"/>
  <c r="CD33"/>
  <c r="KF33" s="1"/>
  <c r="OM33" s="1"/>
  <c r="RY33" s="1"/>
  <c r="BZ15"/>
  <c r="CD19"/>
  <c r="KF19" s="1"/>
  <c r="OM19" s="1"/>
  <c r="RY19" s="1"/>
  <c r="CD31"/>
  <c r="KF31" s="1"/>
  <c r="OM31" s="1"/>
  <c r="RY31" s="1"/>
  <c r="AD3"/>
  <c r="BZ3"/>
  <c r="CD3"/>
  <c r="KF3" s="1"/>
  <c r="OM3" s="1"/>
  <c r="RY3" s="1"/>
  <c r="AD4"/>
  <c r="BZ4"/>
  <c r="CD4"/>
  <c r="KF4" s="1"/>
  <c r="OM4" s="1"/>
  <c r="RY4" s="1"/>
  <c r="AD7"/>
  <c r="BZ7"/>
  <c r="CD7"/>
  <c r="KF7" s="1"/>
  <c r="OM7" s="1"/>
  <c r="RY7" s="1"/>
  <c r="CD9"/>
  <c r="KF9" s="1"/>
  <c r="OM9" s="1"/>
  <c r="RY9" s="1"/>
  <c r="CD21"/>
  <c r="KF21" s="1"/>
  <c r="OM21" s="1"/>
  <c r="RY21" s="1"/>
  <c r="CD22"/>
  <c r="KF22" s="1"/>
  <c r="OM22" s="1"/>
  <c r="RY22" s="1"/>
  <c r="BZ34"/>
  <c r="BZ17"/>
  <c r="CD52"/>
  <c r="BZ44"/>
  <c r="BZ30"/>
  <c r="CD40"/>
  <c r="KF40" s="1"/>
  <c r="CD12"/>
  <c r="KF12" s="1"/>
  <c r="OM12" s="1"/>
  <c r="RY12" s="1"/>
  <c r="BZ14"/>
  <c r="BZ16"/>
  <c r="BZ18"/>
  <c r="CD24"/>
  <c r="KF24" s="1"/>
  <c r="OM24" s="1"/>
  <c r="RY24" s="1"/>
  <c r="CD27"/>
  <c r="KF27" s="1"/>
  <c r="OM27" s="1"/>
  <c r="RY27" s="1"/>
  <c r="BZ33"/>
  <c r="CD8"/>
  <c r="KF8" s="1"/>
  <c r="OM8" s="1"/>
  <c r="RY8" s="1"/>
  <c r="BZ19"/>
  <c r="CD41"/>
  <c r="KF41" s="1"/>
  <c r="CD37" i="55"/>
  <c r="CD27"/>
  <c r="KF27" s="1"/>
  <c r="OM27" s="1"/>
  <c r="RY27" s="1"/>
  <c r="BZ37"/>
  <c r="CD6"/>
  <c r="KF6" s="1"/>
  <c r="OM6" s="1"/>
  <c r="RY6" s="1"/>
  <c r="CD11"/>
  <c r="KF11" s="1"/>
  <c r="OM11" s="1"/>
  <c r="RY11" s="1"/>
  <c r="CD14"/>
  <c r="KF14" s="1"/>
  <c r="OM14" s="1"/>
  <c r="RY14" s="1"/>
  <c r="BZ28"/>
  <c r="CD49"/>
  <c r="CE49" s="1"/>
  <c r="CD36"/>
  <c r="CE36" s="1"/>
  <c r="BZ21"/>
  <c r="BZ11" i="54"/>
  <c r="CB11" s="1"/>
  <c r="BZ24"/>
  <c r="CA24" s="1"/>
  <c r="BZ54"/>
  <c r="CB54" s="1"/>
  <c r="CD19"/>
  <c r="KF19" s="1"/>
  <c r="OM19" s="1"/>
  <c r="RY19" s="1"/>
  <c r="BZ29"/>
  <c r="CA29" s="1"/>
  <c r="CD36"/>
  <c r="CD11"/>
  <c r="KF11" s="1"/>
  <c r="OM11" s="1"/>
  <c r="RY11" s="1"/>
  <c r="CD56"/>
  <c r="KF56" s="1"/>
  <c r="OM56" s="1"/>
  <c r="RY56" s="1"/>
  <c r="BZ15"/>
  <c r="CA15" s="1"/>
  <c r="BZ19"/>
  <c r="CA19" s="1"/>
  <c r="BZ36"/>
  <c r="BZ38"/>
  <c r="CA38" s="1"/>
  <c r="BZ39"/>
  <c r="CB39" s="1"/>
  <c r="BZ56"/>
  <c r="CB56" s="1"/>
  <c r="CD24"/>
  <c r="KF24" s="1"/>
  <c r="OM24" s="1"/>
  <c r="RY24" s="1"/>
  <c r="CD38"/>
  <c r="KF38" s="1"/>
  <c r="OM38" s="1"/>
  <c r="CD9"/>
  <c r="KF9" s="1"/>
  <c r="OM9" s="1"/>
  <c r="RY9" s="1"/>
  <c r="CD43"/>
  <c r="KF43" s="1"/>
  <c r="OM43" s="1"/>
  <c r="RY43" s="1"/>
  <c r="BV13"/>
  <c r="BZ30"/>
  <c r="CD50"/>
  <c r="CD41"/>
  <c r="KF41" s="1"/>
  <c r="OM41" s="1"/>
  <c r="BZ49"/>
  <c r="CB49" s="1"/>
  <c r="CD52"/>
  <c r="BZ10"/>
  <c r="BZ12"/>
  <c r="CD51"/>
  <c r="CD42"/>
  <c r="KF42" s="1"/>
  <c r="OM42" s="1"/>
  <c r="RY42" s="1"/>
  <c r="CD53"/>
  <c r="CD21"/>
  <c r="KF21" s="1"/>
  <c r="OM21" s="1"/>
  <c r="RY21" s="1"/>
  <c r="BZ43"/>
  <c r="CA43" s="1"/>
  <c r="CD30"/>
  <c r="KF30" s="1"/>
  <c r="OM30" s="1"/>
  <c r="RY30" s="1"/>
  <c r="CD12"/>
  <c r="KF12" s="1"/>
  <c r="OM12" s="1"/>
  <c r="RY12" s="1"/>
  <c r="CD37"/>
  <c r="KF37" s="1"/>
  <c r="OM37" s="1"/>
  <c r="CD20"/>
  <c r="KF20" s="1"/>
  <c r="OM20" s="1"/>
  <c r="RY20" s="1"/>
  <c r="CD22"/>
  <c r="KF22" s="1"/>
  <c r="OM22" s="1"/>
  <c r="RY22" s="1"/>
  <c r="CD55"/>
  <c r="KF55" s="1"/>
  <c r="OM55" s="1"/>
  <c r="BZ9"/>
  <c r="BZ28"/>
  <c r="AD6"/>
  <c r="AD7"/>
  <c r="CD3"/>
  <c r="KF3" s="1"/>
  <c r="OM3" s="1"/>
  <c r="RY3" s="1"/>
  <c r="AD2"/>
  <c r="CD2"/>
  <c r="KF2" s="1"/>
  <c r="OM2" s="1"/>
  <c r="RY2" s="1"/>
  <c r="BZ2"/>
  <c r="CD40"/>
  <c r="KF40" s="1"/>
  <c r="OM40" s="1"/>
  <c r="BZ53"/>
  <c r="CB53" s="1"/>
  <c r="BZ52"/>
  <c r="BZ22"/>
  <c r="CD25"/>
  <c r="KF25" s="1"/>
  <c r="OM25" s="1"/>
  <c r="RY25" s="1"/>
  <c r="BZ14"/>
  <c r="CB14" s="1"/>
  <c r="BZ40"/>
  <c r="CB40" s="1"/>
  <c r="BZ50"/>
  <c r="BZ18"/>
  <c r="BZ25"/>
  <c r="CD54"/>
  <c r="KF54" s="1"/>
  <c r="OM54" s="1"/>
  <c r="BZ51"/>
  <c r="CD14"/>
  <c r="KF14" s="1"/>
  <c r="OM14" s="1"/>
  <c r="RY14" s="1"/>
  <c r="BZ42"/>
  <c r="CA42" s="1"/>
  <c r="CD15"/>
  <c r="KF15" s="1"/>
  <c r="OM15" s="1"/>
  <c r="RY15" s="1"/>
  <c r="CD49"/>
  <c r="CE49" s="1"/>
  <c r="BZ21"/>
  <c r="CA21" s="1"/>
  <c r="CD29"/>
  <c r="KF29" s="1"/>
  <c r="OM29" s="1"/>
  <c r="RY29" s="1"/>
  <c r="BZ41"/>
  <c r="CD10"/>
  <c r="KF10" s="1"/>
  <c r="OM10" s="1"/>
  <c r="RY10" s="1"/>
  <c r="BZ37"/>
  <c r="CD18"/>
  <c r="KF18" s="1"/>
  <c r="OM18" s="1"/>
  <c r="RY18" s="1"/>
  <c r="CD27"/>
  <c r="KF27" s="1"/>
  <c r="OM27" s="1"/>
  <c r="RY27" s="1"/>
  <c r="BZ55"/>
  <c r="CD39"/>
  <c r="KF39" s="1"/>
  <c r="OM39" s="1"/>
  <c r="CD28"/>
  <c r="KF28" s="1"/>
  <c r="OM28" s="1"/>
  <c r="RY28" s="1"/>
  <c r="BZ3" i="53"/>
  <c r="CA3" s="1"/>
  <c r="CD31"/>
  <c r="KF31" s="1"/>
  <c r="BZ54"/>
  <c r="CA54" s="1"/>
  <c r="CD26"/>
  <c r="KF26" s="1"/>
  <c r="BZ13"/>
  <c r="CB13" s="1"/>
  <c r="BZ18"/>
  <c r="CB18" s="1"/>
  <c r="BZ39"/>
  <c r="CA39" s="1"/>
  <c r="BZ52"/>
  <c r="CB52" s="1"/>
  <c r="BZ19"/>
  <c r="CB19" s="1"/>
  <c r="BZ24"/>
  <c r="CA24" s="1"/>
  <c r="BZ37"/>
  <c r="CA37" s="1"/>
  <c r="BZ22"/>
  <c r="CA22" s="1"/>
  <c r="CD38"/>
  <c r="KF38" s="1"/>
  <c r="CD11"/>
  <c r="KF11" s="1"/>
  <c r="CD16"/>
  <c r="KF16" s="1"/>
  <c r="CD54"/>
  <c r="BZ30"/>
  <c r="CB30" s="1"/>
  <c r="CD29"/>
  <c r="KF29" s="1"/>
  <c r="CD13"/>
  <c r="KF13" s="1"/>
  <c r="BZ4"/>
  <c r="CB4" s="1"/>
  <c r="BZ55"/>
  <c r="CA55" s="1"/>
  <c r="BZ16"/>
  <c r="CB16" s="1"/>
  <c r="CD28"/>
  <c r="KF28" s="1"/>
  <c r="CD52"/>
  <c r="CE52" s="1"/>
  <c r="CD51"/>
  <c r="CE51" s="1"/>
  <c r="CD18"/>
  <c r="KF18" s="1"/>
  <c r="BZ35"/>
  <c r="CD37"/>
  <c r="KF37" s="1"/>
  <c r="CD27"/>
  <c r="KF27" s="1"/>
  <c r="CD19"/>
  <c r="KF19" s="1"/>
  <c r="CD6"/>
  <c r="KF6" s="1"/>
  <c r="CD30"/>
  <c r="KF30" s="1"/>
  <c r="BZ38"/>
  <c r="CB38" s="1"/>
  <c r="CD39"/>
  <c r="KF39" s="1"/>
  <c r="BZ12"/>
  <c r="CD25"/>
  <c r="KF25" s="1"/>
  <c r="BZ5"/>
  <c r="CD24"/>
  <c r="KF24" s="1"/>
  <c r="CD55"/>
  <c r="KF55" s="1"/>
  <c r="KH55" s="1"/>
  <c r="CD22"/>
  <c r="KF22" s="1"/>
  <c r="CD23"/>
  <c r="KF23" s="1"/>
  <c r="BZ31"/>
  <c r="CB31" s="1"/>
  <c r="CD3"/>
  <c r="KF3" s="1"/>
  <c r="BZ28"/>
  <c r="CD12"/>
  <c r="KF12" s="1"/>
  <c r="BZ51"/>
  <c r="CD35"/>
  <c r="KF35" s="1"/>
  <c r="BZ27"/>
  <c r="CD5"/>
  <c r="KF5" s="1"/>
  <c r="BZ6"/>
  <c r="BZ10" i="58"/>
  <c r="CA10" s="1"/>
  <c r="BZ37"/>
  <c r="CA37" s="1"/>
  <c r="CD8"/>
  <c r="KF8" s="1"/>
  <c r="OM8" s="1"/>
  <c r="RY8" s="1"/>
  <c r="CD18"/>
  <c r="KF18" s="1"/>
  <c r="OM18" s="1"/>
  <c r="RY18" s="1"/>
  <c r="BZ60"/>
  <c r="CA60" s="1"/>
  <c r="BZ10" i="57"/>
  <c r="CA10" s="1"/>
  <c r="BZ59"/>
  <c r="CA59" s="1"/>
  <c r="BZ53"/>
  <c r="CB53" s="1"/>
  <c r="CD50"/>
  <c r="BZ14"/>
  <c r="CD20"/>
  <c r="KF20" s="1"/>
  <c r="OM20" s="1"/>
  <c r="RY20" s="1"/>
  <c r="BZ50"/>
  <c r="CA50" s="1"/>
  <c r="CD16"/>
  <c r="KF16" s="1"/>
  <c r="OM16" s="1"/>
  <c r="RY16" s="1"/>
  <c r="CD21"/>
  <c r="KF21" s="1"/>
  <c r="OM21" s="1"/>
  <c r="RY21" s="1"/>
  <c r="BZ19"/>
  <c r="CA19" s="1"/>
  <c r="CD58"/>
  <c r="KF58" s="1"/>
  <c r="OM58" s="1"/>
  <c r="RY58" s="1"/>
  <c r="CD14"/>
  <c r="KF14" s="1"/>
  <c r="OM14" s="1"/>
  <c r="RY14" s="1"/>
  <c r="CD54"/>
  <c r="KF54" s="1"/>
  <c r="CD9"/>
  <c r="KF9" s="1"/>
  <c r="OM9" s="1"/>
  <c r="RY9" s="1"/>
  <c r="BZ11"/>
  <c r="CA11" s="1"/>
  <c r="BZ49"/>
  <c r="CB49" s="1"/>
  <c r="BZ12"/>
  <c r="CB12" s="1"/>
  <c r="CD23"/>
  <c r="KF23" s="1"/>
  <c r="OM23" s="1"/>
  <c r="RY23" s="1"/>
  <c r="BZ25"/>
  <c r="CA25" s="1"/>
  <c r="CD12"/>
  <c r="KF12" s="1"/>
  <c r="OM12" s="1"/>
  <c r="RY12" s="1"/>
  <c r="BZ23"/>
  <c r="CB23" s="1"/>
  <c r="AD2"/>
  <c r="BZ2"/>
  <c r="CD2"/>
  <c r="AD4"/>
  <c r="CD4"/>
  <c r="BZ4"/>
  <c r="AD56"/>
  <c r="CD56"/>
  <c r="KF56" s="1"/>
  <c r="BZ56"/>
  <c r="CB50"/>
  <c r="BV22"/>
  <c r="CD22"/>
  <c r="KF22" s="1"/>
  <c r="OM22" s="1"/>
  <c r="RY22" s="1"/>
  <c r="BZ22"/>
  <c r="BZ7"/>
  <c r="CA7" s="1"/>
  <c r="CD11"/>
  <c r="KF11" s="1"/>
  <c r="OM11" s="1"/>
  <c r="RY11" s="1"/>
  <c r="CD13"/>
  <c r="KF13" s="1"/>
  <c r="OM13" s="1"/>
  <c r="RY13" s="1"/>
  <c r="CD7"/>
  <c r="KF7" s="1"/>
  <c r="OM7" s="1"/>
  <c r="RY7" s="1"/>
  <c r="BZ39"/>
  <c r="CB39" s="1"/>
  <c r="CD53"/>
  <c r="BZ18"/>
  <c r="CD25"/>
  <c r="KF25" s="1"/>
  <c r="OM25" s="1"/>
  <c r="RY25" s="1"/>
  <c r="CD40"/>
  <c r="KF40" s="1"/>
  <c r="OM40" s="1"/>
  <c r="BZ8"/>
  <c r="BZ13"/>
  <c r="CD15"/>
  <c r="KF15" s="1"/>
  <c r="OM15" s="1"/>
  <c r="RY15" s="1"/>
  <c r="CD24"/>
  <c r="KF24" s="1"/>
  <c r="OM24" s="1"/>
  <c r="RY24" s="1"/>
  <c r="CD26"/>
  <c r="KF26" s="1"/>
  <c r="OM26" s="1"/>
  <c r="RY26" s="1"/>
  <c r="BZ16"/>
  <c r="BZ17"/>
  <c r="CD59"/>
  <c r="KF59" s="1"/>
  <c r="OM59" s="1"/>
  <c r="RY59" s="1"/>
  <c r="AD5"/>
  <c r="BZ5"/>
  <c r="CD5"/>
  <c r="KF5" s="1"/>
  <c r="OM5" s="1"/>
  <c r="RY5" s="1"/>
  <c r="AD6"/>
  <c r="CD6"/>
  <c r="KF6" s="1"/>
  <c r="OM6" s="1"/>
  <c r="RY6" s="1"/>
  <c r="BZ6"/>
  <c r="BV43"/>
  <c r="CD43"/>
  <c r="KF43" s="1"/>
  <c r="OM43" s="1"/>
  <c r="RY43" s="1"/>
  <c r="BZ40"/>
  <c r="CD19"/>
  <c r="KF19" s="1"/>
  <c r="OM19" s="1"/>
  <c r="RY19" s="1"/>
  <c r="BZ24"/>
  <c r="CD39"/>
  <c r="KF39" s="1"/>
  <c r="OM39" s="1"/>
  <c r="BZ21"/>
  <c r="CB21" s="1"/>
  <c r="BZ9"/>
  <c r="CD18"/>
  <c r="KF18" s="1"/>
  <c r="OM18" s="1"/>
  <c r="RY18" s="1"/>
  <c r="BZ54"/>
  <c r="BZ43"/>
  <c r="CD8"/>
  <c r="KF8" s="1"/>
  <c r="OM8" s="1"/>
  <c r="RY8" s="1"/>
  <c r="CD10"/>
  <c r="KF10" s="1"/>
  <c r="OM10" s="1"/>
  <c r="RY10" s="1"/>
  <c r="BZ15"/>
  <c r="CD49"/>
  <c r="BZ26"/>
  <c r="BZ58"/>
  <c r="CD17"/>
  <c r="KF17" s="1"/>
  <c r="OM17" s="1"/>
  <c r="RY17" s="1"/>
  <c r="BZ20"/>
  <c r="AO3"/>
  <c r="BZ3"/>
  <c r="CD3"/>
  <c r="AO5" i="54"/>
  <c r="BZ5"/>
  <c r="CD5"/>
  <c r="KF5" s="1"/>
  <c r="OM5" s="1"/>
  <c r="RY5" s="1"/>
  <c r="AO4"/>
  <c r="BZ4"/>
  <c r="CD4"/>
  <c r="KF4" s="1"/>
  <c r="OM4" s="1"/>
  <c r="RY4" s="1"/>
  <c r="BZ53" i="55"/>
  <c r="BZ54"/>
  <c r="CD22"/>
  <c r="KF22" s="1"/>
  <c r="OM22" s="1"/>
  <c r="RY22" s="1"/>
  <c r="BZ52"/>
  <c r="CD19"/>
  <c r="KF19" s="1"/>
  <c r="OM19" s="1"/>
  <c r="RY19" s="1"/>
  <c r="CD26"/>
  <c r="KF26" s="1"/>
  <c r="OM26" s="1"/>
  <c r="RY26" s="1"/>
  <c r="BZ17"/>
  <c r="BZ25"/>
  <c r="CD9"/>
  <c r="KF9" s="1"/>
  <c r="OM9" s="1"/>
  <c r="RY9" s="1"/>
  <c r="BZ38"/>
  <c r="BZ6"/>
  <c r="BZ14"/>
  <c r="AD4"/>
  <c r="AD48"/>
  <c r="BZ48"/>
  <c r="CD48"/>
  <c r="CE48" s="1"/>
  <c r="BZ29"/>
  <c r="CD17"/>
  <c r="KF17" s="1"/>
  <c r="OM17" s="1"/>
  <c r="RY17" s="1"/>
  <c r="BZ20"/>
  <c r="CD28"/>
  <c r="KF28" s="1"/>
  <c r="OM28" s="1"/>
  <c r="RY28" s="1"/>
  <c r="BZ47"/>
  <c r="BZ11"/>
  <c r="CD15"/>
  <c r="KF15" s="1"/>
  <c r="OM15" s="1"/>
  <c r="RY15" s="1"/>
  <c r="CD38"/>
  <c r="KF38" s="1"/>
  <c r="OM38" s="1"/>
  <c r="BZ30"/>
  <c r="CD53"/>
  <c r="BZ51"/>
  <c r="BZ55"/>
  <c r="CD54"/>
  <c r="KF54" s="1"/>
  <c r="BZ22"/>
  <c r="CD29"/>
  <c r="KF29" s="1"/>
  <c r="OM29" s="1"/>
  <c r="RY29" s="1"/>
  <c r="CD5"/>
  <c r="KF5" s="1"/>
  <c r="OM5" s="1"/>
  <c r="RY5" s="1"/>
  <c r="CD20"/>
  <c r="KF20" s="1"/>
  <c r="OM20" s="1"/>
  <c r="RY20" s="1"/>
  <c r="CD23"/>
  <c r="KF23" s="1"/>
  <c r="OM23" s="1"/>
  <c r="RY23" s="1"/>
  <c r="CD13"/>
  <c r="KF13" s="1"/>
  <c r="OM13" s="1"/>
  <c r="RY13" s="1"/>
  <c r="CD47"/>
  <c r="BZ7"/>
  <c r="BZ15"/>
  <c r="BZ16"/>
  <c r="CD30"/>
  <c r="KF30" s="1"/>
  <c r="OM30" s="1"/>
  <c r="RY30" s="1"/>
  <c r="AD2"/>
  <c r="CD2"/>
  <c r="KF2" s="1"/>
  <c r="OM2" s="1"/>
  <c r="RY2" s="1"/>
  <c r="BZ2"/>
  <c r="AD50"/>
  <c r="BZ50"/>
  <c r="CD50"/>
  <c r="CE50" s="1"/>
  <c r="AD3"/>
  <c r="BV10"/>
  <c r="CD10"/>
  <c r="KF10" s="1"/>
  <c r="OM10" s="1"/>
  <c r="RY10" s="1"/>
  <c r="BZ10"/>
  <c r="BZ13"/>
  <c r="CD51"/>
  <c r="CE51" s="1"/>
  <c r="CD52"/>
  <c r="CD55"/>
  <c r="KF55" s="1"/>
  <c r="OM55" s="1"/>
  <c r="BZ19"/>
  <c r="BZ26"/>
  <c r="BZ5"/>
  <c r="BZ49"/>
  <c r="BZ23"/>
  <c r="CD25"/>
  <c r="KF25" s="1"/>
  <c r="OM25" s="1"/>
  <c r="RY25" s="1"/>
  <c r="CD7"/>
  <c r="KF7" s="1"/>
  <c r="OM7" s="1"/>
  <c r="RY7" s="1"/>
  <c r="BZ9"/>
  <c r="CD16"/>
  <c r="KF16" s="1"/>
  <c r="OM16" s="1"/>
  <c r="RY16" s="1"/>
  <c r="BZ36"/>
  <c r="CD13" i="58"/>
  <c r="KF13" s="1"/>
  <c r="OM13" s="1"/>
  <c r="RY13" s="1"/>
  <c r="BZ38"/>
  <c r="CB38" s="1"/>
  <c r="BZ9"/>
  <c r="CA9" s="1"/>
  <c r="CD17"/>
  <c r="KF17" s="1"/>
  <c r="OM17" s="1"/>
  <c r="RY17" s="1"/>
  <c r="CD61"/>
  <c r="KF61" s="1"/>
  <c r="OM61" s="1"/>
  <c r="RY61" s="1"/>
  <c r="CD60"/>
  <c r="KF60" s="1"/>
  <c r="CD10"/>
  <c r="KF10" s="1"/>
  <c r="OM10" s="1"/>
  <c r="RY10" s="1"/>
  <c r="BZ49"/>
  <c r="CA49" s="1"/>
  <c r="CD14"/>
  <c r="KF14" s="1"/>
  <c r="OM14" s="1"/>
  <c r="RY14" s="1"/>
  <c r="BZ61"/>
  <c r="CA61" s="1"/>
  <c r="BZ8"/>
  <c r="CB8" s="1"/>
  <c r="CD9"/>
  <c r="KF9" s="1"/>
  <c r="OM9" s="1"/>
  <c r="RY9" s="1"/>
  <c r="BZ12"/>
  <c r="CB12" s="1"/>
  <c r="CD49"/>
  <c r="CE49" s="1"/>
  <c r="BZ15"/>
  <c r="CB15" s="1"/>
  <c r="BZ19"/>
  <c r="CA19" s="1"/>
  <c r="CD38"/>
  <c r="KF38" s="1"/>
  <c r="OM38" s="1"/>
  <c r="BZ20"/>
  <c r="CA20" s="1"/>
  <c r="BZ52"/>
  <c r="CD37"/>
  <c r="KF37" s="1"/>
  <c r="CB48"/>
  <c r="CA48"/>
  <c r="CB24"/>
  <c r="CA24"/>
  <c r="CA47"/>
  <c r="CB47"/>
  <c r="CD57"/>
  <c r="BZ17"/>
  <c r="CA17" s="1"/>
  <c r="CD50"/>
  <c r="CE50" s="1"/>
  <c r="BZ57"/>
  <c r="CA57" s="1"/>
  <c r="CD12"/>
  <c r="KF12" s="1"/>
  <c r="OM12" s="1"/>
  <c r="RY12" s="1"/>
  <c r="BZ14"/>
  <c r="CA14" s="1"/>
  <c r="CD15"/>
  <c r="KF15" s="1"/>
  <c r="OM15" s="1"/>
  <c r="RY15" s="1"/>
  <c r="BZ18"/>
  <c r="CA18" s="1"/>
  <c r="CD19"/>
  <c r="KF19" s="1"/>
  <c r="OM19" s="1"/>
  <c r="RY19" s="1"/>
  <c r="BZ50"/>
  <c r="CA50" s="1"/>
  <c r="CD20"/>
  <c r="KF20" s="1"/>
  <c r="OM20" s="1"/>
  <c r="RY20" s="1"/>
  <c r="CD52"/>
  <c r="AZ5" i="56"/>
  <c r="CD5"/>
  <c r="KF5" s="1"/>
  <c r="OM5" s="1"/>
  <c r="RY5" s="1"/>
  <c r="BZ5"/>
  <c r="CA23" i="58"/>
  <c r="CB23"/>
  <c r="CA22"/>
  <c r="CB22"/>
  <c r="CA21"/>
  <c r="CB21"/>
  <c r="AD6"/>
  <c r="BZ6"/>
  <c r="AD59"/>
  <c r="CD59"/>
  <c r="KF59" s="1"/>
  <c r="BZ59"/>
  <c r="AD5"/>
  <c r="CD5"/>
  <c r="KF5" s="1"/>
  <c r="OM5" s="1"/>
  <c r="RY5" s="1"/>
  <c r="BZ5"/>
  <c r="AD4"/>
  <c r="BZ4"/>
  <c r="CD4"/>
  <c r="KF4" s="1"/>
  <c r="OM4" s="1"/>
  <c r="RY4" s="1"/>
  <c r="AD2"/>
  <c r="CD2"/>
  <c r="KF2" s="1"/>
  <c r="OM2" s="1"/>
  <c r="RY2" s="1"/>
  <c r="AD3"/>
  <c r="CD3"/>
  <c r="KF3" s="1"/>
  <c r="OM3" s="1"/>
  <c r="RY3" s="1"/>
  <c r="BZ27" i="57"/>
  <c r="CD27"/>
  <c r="KF27" s="1"/>
  <c r="OM27" s="1"/>
  <c r="RY27" s="1"/>
  <c r="BR10" i="53"/>
  <c r="BQ10"/>
  <c r="BG10"/>
  <c r="BF10"/>
  <c r="AV10"/>
  <c r="AU10"/>
  <c r="AK10"/>
  <c r="AJ10"/>
  <c r="Z10"/>
  <c r="Y10"/>
  <c r="R10"/>
  <c r="S10" s="1"/>
  <c r="L10"/>
  <c r="M10" s="1"/>
  <c r="BR9"/>
  <c r="BQ9"/>
  <c r="BG9"/>
  <c r="BF9"/>
  <c r="AV9"/>
  <c r="AU9"/>
  <c r="AK9"/>
  <c r="AJ9"/>
  <c r="Z9"/>
  <c r="Y9"/>
  <c r="R9"/>
  <c r="S9" s="1"/>
  <c r="L9"/>
  <c r="M9" s="1"/>
  <c r="BR8"/>
  <c r="BQ8"/>
  <c r="BG8"/>
  <c r="BF8"/>
  <c r="AV8"/>
  <c r="AU8"/>
  <c r="AK8"/>
  <c r="AL8" s="1"/>
  <c r="AJ8"/>
  <c r="Z8"/>
  <c r="Y8"/>
  <c r="R8"/>
  <c r="S8" s="1"/>
  <c r="L8"/>
  <c r="M8" s="1"/>
  <c r="BR2"/>
  <c r="BQ2"/>
  <c r="BG2"/>
  <c r="BF2"/>
  <c r="AV2"/>
  <c r="AU2"/>
  <c r="AK2"/>
  <c r="AJ2"/>
  <c r="Z2"/>
  <c r="Y2"/>
  <c r="R2"/>
  <c r="S2" s="1"/>
  <c r="L2"/>
  <c r="M2" s="1"/>
  <c r="BR53"/>
  <c r="BT53" s="1"/>
  <c r="BU53" s="1"/>
  <c r="BQ53"/>
  <c r="BG53"/>
  <c r="BI53" s="1"/>
  <c r="BJ53" s="1"/>
  <c r="BF53"/>
  <c r="AV53"/>
  <c r="AX53" s="1"/>
  <c r="AY53" s="1"/>
  <c r="AU53"/>
  <c r="AK53"/>
  <c r="AJ53"/>
  <c r="Z53"/>
  <c r="AB53" s="1"/>
  <c r="AC53" s="1"/>
  <c r="Y53"/>
  <c r="R53"/>
  <c r="S53" s="1"/>
  <c r="T53" s="1"/>
  <c r="L53"/>
  <c r="M53" s="1"/>
  <c r="BR7"/>
  <c r="BQ7"/>
  <c r="BI7"/>
  <c r="BJ7" s="1"/>
  <c r="AV7"/>
  <c r="AU7"/>
  <c r="AK7"/>
  <c r="AJ7"/>
  <c r="Z7"/>
  <c r="Y7"/>
  <c r="R7"/>
  <c r="S7" s="1"/>
  <c r="L7"/>
  <c r="M7" s="1"/>
  <c r="CD11" i="58" l="1"/>
  <c r="KF11" s="1"/>
  <c r="OM11" s="1"/>
  <c r="RY11" s="1"/>
  <c r="RZ11" s="1"/>
  <c r="BZ7"/>
  <c r="CA7" s="1"/>
  <c r="BZ16"/>
  <c r="CA16" s="1"/>
  <c r="FY23"/>
  <c r="KG23"/>
  <c r="L200" i="69"/>
  <c r="T183"/>
  <c r="M183" s="1"/>
  <c r="T193"/>
  <c r="K193" s="1"/>
  <c r="BZ3" i="58"/>
  <c r="BZ11"/>
  <c r="CA11" s="1"/>
  <c r="BZ13"/>
  <c r="CB13" s="1"/>
  <c r="CD7"/>
  <c r="KF7" s="1"/>
  <c r="OM7" s="1"/>
  <c r="RY7" s="1"/>
  <c r="BV11"/>
  <c r="BV13"/>
  <c r="BV17"/>
  <c r="ON23"/>
  <c r="Q179" i="69"/>
  <c r="M179" s="1"/>
  <c r="T192"/>
  <c r="M192" s="1"/>
  <c r="CD16" i="58"/>
  <c r="KF16" s="1"/>
  <c r="OM16" s="1"/>
  <c r="RY16" s="1"/>
  <c r="BV7"/>
  <c r="CE23"/>
  <c r="KH23"/>
  <c r="K190" i="69"/>
  <c r="M189"/>
  <c r="BZ24" i="55"/>
  <c r="CD3"/>
  <c r="KF3" s="1"/>
  <c r="OM3" s="1"/>
  <c r="RY3" s="1"/>
  <c r="BZ18"/>
  <c r="CB18" s="1"/>
  <c r="BZ4"/>
  <c r="BV8"/>
  <c r="BV12"/>
  <c r="BV3"/>
  <c r="BV2"/>
  <c r="AO4"/>
  <c r="AO2"/>
  <c r="T89" i="69"/>
  <c r="K89" s="1"/>
  <c r="T95"/>
  <c r="T98"/>
  <c r="M98" s="1"/>
  <c r="T101"/>
  <c r="K101" s="1"/>
  <c r="T104"/>
  <c r="M104" s="1"/>
  <c r="CD12" i="55"/>
  <c r="KF12" s="1"/>
  <c r="OM12" s="1"/>
  <c r="RY12" s="1"/>
  <c r="SA12" s="1"/>
  <c r="BZ3"/>
  <c r="BZ8"/>
  <c r="BZ27"/>
  <c r="CD4"/>
  <c r="KF4" s="1"/>
  <c r="OM4" s="1"/>
  <c r="RY4" s="1"/>
  <c r="RZ4" s="1"/>
  <c r="BZ12"/>
  <c r="CD8"/>
  <c r="KF8" s="1"/>
  <c r="OM8" s="1"/>
  <c r="RY8" s="1"/>
  <c r="R81" i="69"/>
  <c r="CD18" i="55"/>
  <c r="KF18" s="1"/>
  <c r="OM18" s="1"/>
  <c r="RY18" s="1"/>
  <c r="L95" i="69" s="1"/>
  <c r="CD24" i="55"/>
  <c r="KF24" s="1"/>
  <c r="OM24" s="1"/>
  <c r="RY24" s="1"/>
  <c r="CD21"/>
  <c r="KF21" s="1"/>
  <c r="OM21" s="1"/>
  <c r="RY21" s="1"/>
  <c r="AZ3"/>
  <c r="BK4"/>
  <c r="BZ17" i="53"/>
  <c r="BZ21"/>
  <c r="CD34"/>
  <c r="KF34" s="1"/>
  <c r="CD14"/>
  <c r="KF14" s="1"/>
  <c r="CD36"/>
  <c r="KF36" s="1"/>
  <c r="CD4"/>
  <c r="KF4" s="1"/>
  <c r="BZ29"/>
  <c r="BZ26"/>
  <c r="CB26" s="1"/>
  <c r="BZ36"/>
  <c r="CA36" s="1"/>
  <c r="BZ20"/>
  <c r="CA20" s="1"/>
  <c r="CD20"/>
  <c r="KF20" s="1"/>
  <c r="BV23"/>
  <c r="BV26"/>
  <c r="BV29"/>
  <c r="BV32"/>
  <c r="BV34"/>
  <c r="BV36"/>
  <c r="BV40"/>
  <c r="BV14"/>
  <c r="BV17"/>
  <c r="BV21"/>
  <c r="BV25"/>
  <c r="BV4"/>
  <c r="T15" i="69"/>
  <c r="T18"/>
  <c r="M18" s="1"/>
  <c r="T22"/>
  <c r="M22" s="1"/>
  <c r="T26"/>
  <c r="K26" s="1"/>
  <c r="T5"/>
  <c r="M5" s="1"/>
  <c r="T34"/>
  <c r="M34" s="1"/>
  <c r="T38"/>
  <c r="M38" s="1"/>
  <c r="BZ25" i="53"/>
  <c r="BZ15"/>
  <c r="BZ32"/>
  <c r="BZ33"/>
  <c r="CD17"/>
  <c r="KF17" s="1"/>
  <c r="CD21"/>
  <c r="KF21" s="1"/>
  <c r="BZ34"/>
  <c r="CB34" s="1"/>
  <c r="BZ11"/>
  <c r="CB11" s="1"/>
  <c r="CD15"/>
  <c r="KF15" s="1"/>
  <c r="BZ40"/>
  <c r="BZ14"/>
  <c r="CD33"/>
  <c r="KF33" s="1"/>
  <c r="M55" i="69"/>
  <c r="CD26" i="54"/>
  <c r="KF26" s="1"/>
  <c r="OM26" s="1"/>
  <c r="RY26" s="1"/>
  <c r="CD7"/>
  <c r="KF7" s="1"/>
  <c r="OM7" s="1"/>
  <c r="RY7" s="1"/>
  <c r="BZ6"/>
  <c r="BZ17"/>
  <c r="CB17" s="1"/>
  <c r="CD23"/>
  <c r="KF23" s="1"/>
  <c r="OM23" s="1"/>
  <c r="RY23" s="1"/>
  <c r="BV8"/>
  <c r="AZ7"/>
  <c r="BV16"/>
  <c r="BV20"/>
  <c r="BV23"/>
  <c r="BV27"/>
  <c r="K76" i="69"/>
  <c r="P50"/>
  <c r="K50" s="1"/>
  <c r="T62"/>
  <c r="M62" s="1"/>
  <c r="T71"/>
  <c r="M71" s="1"/>
  <c r="BZ20" i="54"/>
  <c r="CA20" s="1"/>
  <c r="CD8"/>
  <c r="KF8" s="1"/>
  <c r="OM8" s="1"/>
  <c r="RY8" s="1"/>
  <c r="BZ27"/>
  <c r="AD3"/>
  <c r="CD6"/>
  <c r="KF6" s="1"/>
  <c r="OM6" s="1"/>
  <c r="RY6" s="1"/>
  <c r="BZ16"/>
  <c r="BZ8"/>
  <c r="BZ13"/>
  <c r="CB13" s="1"/>
  <c r="BZ26"/>
  <c r="CA26" s="1"/>
  <c r="R49" i="69"/>
  <c r="R46"/>
  <c r="M46" s="1"/>
  <c r="CD17" i="54"/>
  <c r="KF17" s="1"/>
  <c r="OM17" s="1"/>
  <c r="RY17" s="1"/>
  <c r="BZ3"/>
  <c r="BZ7"/>
  <c r="CA7" s="1"/>
  <c r="CD16"/>
  <c r="KF16" s="1"/>
  <c r="OM16" s="1"/>
  <c r="RY16" s="1"/>
  <c r="CD13"/>
  <c r="KF13" s="1"/>
  <c r="OM13" s="1"/>
  <c r="RY13" s="1"/>
  <c r="T56" i="69"/>
  <c r="M56" s="1"/>
  <c r="AB7" i="53"/>
  <c r="AC7" s="1"/>
  <c r="AA7"/>
  <c r="BT7"/>
  <c r="BU7" s="1"/>
  <c r="BS7"/>
  <c r="AB2"/>
  <c r="AC2" s="1"/>
  <c r="AA2"/>
  <c r="AX2"/>
  <c r="AW2"/>
  <c r="BT2"/>
  <c r="BU2" s="1"/>
  <c r="BS2"/>
  <c r="AB8"/>
  <c r="AC8" s="1"/>
  <c r="AA8"/>
  <c r="AX8"/>
  <c r="AW8"/>
  <c r="BT8"/>
  <c r="BU8" s="1"/>
  <c r="BS8"/>
  <c r="AB9"/>
  <c r="AC9" s="1"/>
  <c r="AA9"/>
  <c r="AX9"/>
  <c r="AW9"/>
  <c r="BT9"/>
  <c r="BU9" s="1"/>
  <c r="BS9"/>
  <c r="AB10"/>
  <c r="AC10" s="1"/>
  <c r="AA10"/>
  <c r="AX10"/>
  <c r="AW10"/>
  <c r="BT10"/>
  <c r="BU10" s="1"/>
  <c r="BS10"/>
  <c r="AM7"/>
  <c r="AN7" s="1"/>
  <c r="AL7"/>
  <c r="AX7"/>
  <c r="AW7"/>
  <c r="AM2"/>
  <c r="AN2" s="1"/>
  <c r="AL2"/>
  <c r="BI2"/>
  <c r="BJ2" s="1"/>
  <c r="BH2"/>
  <c r="BI8"/>
  <c r="BJ8" s="1"/>
  <c r="BH8"/>
  <c r="AM9"/>
  <c r="AN9" s="1"/>
  <c r="AL9"/>
  <c r="BI9"/>
  <c r="BJ9" s="1"/>
  <c r="BH9"/>
  <c r="AM10"/>
  <c r="AN10" s="1"/>
  <c r="AL10"/>
  <c r="BI10"/>
  <c r="BJ10" s="1"/>
  <c r="BH10"/>
  <c r="K14" i="69"/>
  <c r="K22"/>
  <c r="K13"/>
  <c r="K23"/>
  <c r="K34"/>
  <c r="K12"/>
  <c r="K15"/>
  <c r="K27"/>
  <c r="K33"/>
  <c r="K37"/>
  <c r="K36"/>
  <c r="K18"/>
  <c r="K32"/>
  <c r="K4"/>
  <c r="K5"/>
  <c r="K21"/>
  <c r="K29"/>
  <c r="K35"/>
  <c r="K30"/>
  <c r="K38"/>
  <c r="K7"/>
  <c r="K39"/>
  <c r="K16"/>
  <c r="K6"/>
  <c r="K17"/>
  <c r="K168"/>
  <c r="K163"/>
  <c r="K185"/>
  <c r="K188"/>
  <c r="K187"/>
  <c r="K186"/>
  <c r="M196"/>
  <c r="M193"/>
  <c r="M190"/>
  <c r="K195"/>
  <c r="K197"/>
  <c r="L195"/>
  <c r="RZ19" i="58"/>
  <c r="SA19"/>
  <c r="K180" i="69"/>
  <c r="M180"/>
  <c r="L178"/>
  <c r="RZ2" i="58"/>
  <c r="SA2"/>
  <c r="L192" i="69"/>
  <c r="SA16" i="58"/>
  <c r="RZ16"/>
  <c r="L185" i="69"/>
  <c r="RZ9" i="58"/>
  <c r="SA9"/>
  <c r="L190" i="69"/>
  <c r="RZ14" i="58"/>
  <c r="SA14"/>
  <c r="L196" i="69"/>
  <c r="SA61" i="58"/>
  <c r="RZ61"/>
  <c r="M194" i="69"/>
  <c r="M184"/>
  <c r="K191"/>
  <c r="L179"/>
  <c r="RZ3" i="58"/>
  <c r="SA3"/>
  <c r="L188" i="69"/>
  <c r="SA12" i="58"/>
  <c r="RZ12"/>
  <c r="L189" i="69"/>
  <c r="RZ13" i="58"/>
  <c r="SA13"/>
  <c r="L197" i="69"/>
  <c r="RZ20" i="58"/>
  <c r="SA20"/>
  <c r="L191" i="69"/>
  <c r="RZ15" i="58"/>
  <c r="SA15"/>
  <c r="SA11"/>
  <c r="L184" i="69"/>
  <c r="SA8" i="58"/>
  <c r="RZ8"/>
  <c r="L182" i="69"/>
  <c r="RZ6" i="58"/>
  <c r="SA6"/>
  <c r="K182" i="69"/>
  <c r="M182"/>
  <c r="K178"/>
  <c r="M178"/>
  <c r="K192"/>
  <c r="L193"/>
  <c r="RZ17" i="58"/>
  <c r="SA17"/>
  <c r="L180" i="69"/>
  <c r="SA4" i="58"/>
  <c r="RZ4"/>
  <c r="L181" i="69"/>
  <c r="RZ5" i="58"/>
  <c r="SA5"/>
  <c r="L183" i="69"/>
  <c r="RZ7" i="58"/>
  <c r="SA7"/>
  <c r="L186" i="69"/>
  <c r="RZ10" i="58"/>
  <c r="SA10"/>
  <c r="L194" i="69"/>
  <c r="RZ18" i="58"/>
  <c r="SA18"/>
  <c r="K181" i="69"/>
  <c r="M181"/>
  <c r="M149"/>
  <c r="M172"/>
  <c r="K154"/>
  <c r="M158"/>
  <c r="K153"/>
  <c r="K170"/>
  <c r="K162"/>
  <c r="K169"/>
  <c r="M160"/>
  <c r="K165"/>
  <c r="K166"/>
  <c r="M155"/>
  <c r="L148"/>
  <c r="RZ6" i="57"/>
  <c r="SA6"/>
  <c r="L150" i="69"/>
  <c r="SA8" i="57"/>
  <c r="RZ8"/>
  <c r="L162" i="69"/>
  <c r="SA19" i="57"/>
  <c r="RZ19"/>
  <c r="L156" i="69"/>
  <c r="RZ13" i="57"/>
  <c r="SA13"/>
  <c r="L166" i="69"/>
  <c r="SA22" i="57"/>
  <c r="RZ22"/>
  <c r="L165" i="69"/>
  <c r="SA21" i="57"/>
  <c r="RZ21"/>
  <c r="K148" i="69"/>
  <c r="M148"/>
  <c r="K145"/>
  <c r="M145"/>
  <c r="K144"/>
  <c r="M144"/>
  <c r="M150"/>
  <c r="M157"/>
  <c r="M156"/>
  <c r="L154"/>
  <c r="SA11" i="57"/>
  <c r="RZ11"/>
  <c r="L157" i="69"/>
  <c r="SA14" i="57"/>
  <c r="RZ14"/>
  <c r="L152" i="69"/>
  <c r="RZ10" i="57"/>
  <c r="SA10"/>
  <c r="L158" i="69"/>
  <c r="SA15" i="57"/>
  <c r="RZ15"/>
  <c r="L149" i="69"/>
  <c r="SA7" i="57"/>
  <c r="RZ7"/>
  <c r="L167" i="69"/>
  <c r="RZ23" i="57"/>
  <c r="SA23"/>
  <c r="L164" i="69"/>
  <c r="RZ20" i="57"/>
  <c r="SA20"/>
  <c r="K147" i="69"/>
  <c r="M147"/>
  <c r="K164"/>
  <c r="K171"/>
  <c r="K161"/>
  <c r="K151"/>
  <c r="L170"/>
  <c r="SA26" i="57"/>
  <c r="RZ26"/>
  <c r="L159" i="69"/>
  <c r="RZ16" i="57"/>
  <c r="SA16"/>
  <c r="L172" i="69"/>
  <c r="RZ27" i="57"/>
  <c r="SA27"/>
  <c r="L161" i="69"/>
  <c r="SA18" i="57"/>
  <c r="RZ18"/>
  <c r="L147" i="69"/>
  <c r="RZ5" i="57"/>
  <c r="SA5"/>
  <c r="L169" i="69"/>
  <c r="SA25" i="57"/>
  <c r="RZ25"/>
  <c r="L151" i="69"/>
  <c r="RZ9" i="57"/>
  <c r="SA9"/>
  <c r="L160" i="69"/>
  <c r="RZ17" i="57"/>
  <c r="SA17"/>
  <c r="L163" i="69"/>
  <c r="RZ43" i="57"/>
  <c r="SA43"/>
  <c r="L171" i="69"/>
  <c r="RZ59" i="57"/>
  <c r="SA59"/>
  <c r="L168" i="69"/>
  <c r="RZ24" i="57"/>
  <c r="SA24"/>
  <c r="L153" i="69"/>
  <c r="SA58" i="57"/>
  <c r="RZ58"/>
  <c r="K146" i="69"/>
  <c r="M146"/>
  <c r="K167"/>
  <c r="K159"/>
  <c r="K152"/>
  <c r="L155"/>
  <c r="RZ12" i="57"/>
  <c r="SA12"/>
  <c r="M135" i="69"/>
  <c r="K123"/>
  <c r="M117"/>
  <c r="K133"/>
  <c r="K138"/>
  <c r="K128"/>
  <c r="K120"/>
  <c r="K124"/>
  <c r="L138"/>
  <c r="SA31" i="56"/>
  <c r="RZ31"/>
  <c r="L136" i="69"/>
  <c r="SA29" i="56"/>
  <c r="RZ29"/>
  <c r="L115" i="69"/>
  <c r="RZ8" i="56"/>
  <c r="SA8"/>
  <c r="L116" i="69"/>
  <c r="SA9" i="56"/>
  <c r="RZ9"/>
  <c r="L111" i="69"/>
  <c r="RZ4" i="56"/>
  <c r="SA4"/>
  <c r="L124" i="69"/>
  <c r="SA17" i="56"/>
  <c r="RZ17"/>
  <c r="L132" i="69"/>
  <c r="SA25" i="56"/>
  <c r="RZ25"/>
  <c r="L109" i="69"/>
  <c r="SA2" i="56"/>
  <c r="L122" i="69"/>
  <c r="SA15" i="56"/>
  <c r="RZ15"/>
  <c r="L127" i="69"/>
  <c r="RZ20" i="56"/>
  <c r="SA20"/>
  <c r="K113" i="69"/>
  <c r="M113"/>
  <c r="K110"/>
  <c r="M110"/>
  <c r="K111"/>
  <c r="M111"/>
  <c r="M137"/>
  <c r="M129"/>
  <c r="M116"/>
  <c r="M136"/>
  <c r="M131"/>
  <c r="M119"/>
  <c r="K140"/>
  <c r="K122"/>
  <c r="K139"/>
  <c r="K134"/>
  <c r="K125"/>
  <c r="L134"/>
  <c r="SA27" i="56"/>
  <c r="RZ27"/>
  <c r="L140" i="69"/>
  <c r="SA44" i="56"/>
  <c r="RZ44"/>
  <c r="L131" i="69"/>
  <c r="RZ24" i="56"/>
  <c r="SA24"/>
  <c r="L119" i="69"/>
  <c r="RZ12" i="56"/>
  <c r="SA12"/>
  <c r="L128" i="69"/>
  <c r="SA21" i="56"/>
  <c r="RZ21"/>
  <c r="L110" i="69"/>
  <c r="SA3" i="56"/>
  <c r="RZ3"/>
  <c r="L126" i="69"/>
  <c r="SA19" i="56"/>
  <c r="RZ19"/>
  <c r="L135" i="69"/>
  <c r="RZ28" i="56"/>
  <c r="SA28"/>
  <c r="L130" i="69"/>
  <c r="SA23" i="56"/>
  <c r="RZ23"/>
  <c r="L118" i="69"/>
  <c r="SA11" i="56"/>
  <c r="RZ11"/>
  <c r="K109" i="69"/>
  <c r="M109"/>
  <c r="K132"/>
  <c r="K121"/>
  <c r="K141"/>
  <c r="K127"/>
  <c r="L120"/>
  <c r="SA13" i="56"/>
  <c r="RZ13"/>
  <c r="K112" i="69"/>
  <c r="M112"/>
  <c r="K115"/>
  <c r="K130"/>
  <c r="K118"/>
  <c r="L129"/>
  <c r="SA22" i="56"/>
  <c r="RZ22"/>
  <c r="L125" i="69"/>
  <c r="SA18" i="56"/>
  <c r="RZ18"/>
  <c r="L112" i="69"/>
  <c r="SA5" i="56"/>
  <c r="RZ5"/>
  <c r="L114" i="69"/>
  <c r="SA7" i="56"/>
  <c r="RZ7"/>
  <c r="L141" i="69"/>
  <c r="SA33" i="56"/>
  <c r="RZ33"/>
  <c r="L123" i="69"/>
  <c r="RZ16" i="56"/>
  <c r="SA16"/>
  <c r="L137" i="69"/>
  <c r="SA30" i="56"/>
  <c r="RZ30"/>
  <c r="L139" i="69"/>
  <c r="RZ32" i="56"/>
  <c r="SA32"/>
  <c r="L113" i="69"/>
  <c r="SA6" i="56"/>
  <c r="RZ6"/>
  <c r="L133" i="69"/>
  <c r="SA26" i="56"/>
  <c r="RZ26"/>
  <c r="L117" i="69"/>
  <c r="SA10" i="56"/>
  <c r="RZ10"/>
  <c r="L142" i="69"/>
  <c r="SA34" i="56"/>
  <c r="RZ34"/>
  <c r="L121" i="69"/>
  <c r="SA14" i="56"/>
  <c r="RZ14"/>
  <c r="K114" i="69"/>
  <c r="M114"/>
  <c r="M107"/>
  <c r="M92"/>
  <c r="K90"/>
  <c r="M84"/>
  <c r="K94"/>
  <c r="K97"/>
  <c r="M101"/>
  <c r="K105"/>
  <c r="M100"/>
  <c r="M102"/>
  <c r="M103"/>
  <c r="M89"/>
  <c r="M88"/>
  <c r="L100"/>
  <c r="SA23" i="55"/>
  <c r="RZ23"/>
  <c r="L96" i="69"/>
  <c r="SA19" i="55"/>
  <c r="RZ19"/>
  <c r="L87" i="69"/>
  <c r="RZ10" i="55"/>
  <c r="SA10"/>
  <c r="L90" i="69"/>
  <c r="RZ13" i="55"/>
  <c r="SA13"/>
  <c r="L106" i="69"/>
  <c r="RZ29" i="55"/>
  <c r="SA29"/>
  <c r="L94" i="69"/>
  <c r="SA17" i="55"/>
  <c r="RZ17"/>
  <c r="L103" i="69"/>
  <c r="RZ26" i="55"/>
  <c r="SA26"/>
  <c r="L99" i="69"/>
  <c r="RZ22" i="55"/>
  <c r="SA22"/>
  <c r="L88" i="69"/>
  <c r="SA11" i="55"/>
  <c r="RZ11"/>
  <c r="K79" i="69"/>
  <c r="M79"/>
  <c r="K96"/>
  <c r="K99"/>
  <c r="K85"/>
  <c r="K93"/>
  <c r="K104"/>
  <c r="L84"/>
  <c r="SA7" i="55"/>
  <c r="RZ7"/>
  <c r="L101" i="69"/>
  <c r="SA24" i="55"/>
  <c r="RZ24"/>
  <c r="L86" i="69"/>
  <c r="SA9" i="55"/>
  <c r="RZ9"/>
  <c r="L107" i="69"/>
  <c r="RZ30" i="55"/>
  <c r="SA30"/>
  <c r="L92" i="69"/>
  <c r="SA15" i="55"/>
  <c r="RZ15"/>
  <c r="L91" i="69"/>
  <c r="RZ14" i="55"/>
  <c r="SA14"/>
  <c r="L104" i="69"/>
  <c r="SA27" i="55"/>
  <c r="RZ27"/>
  <c r="K80" i="69"/>
  <c r="M80"/>
  <c r="M106"/>
  <c r="M91"/>
  <c r="K87"/>
  <c r="K82"/>
  <c r="K83"/>
  <c r="K86"/>
  <c r="L79"/>
  <c r="SA2" i="55"/>
  <c r="L98" i="69"/>
  <c r="RZ21" i="55"/>
  <c r="SA21"/>
  <c r="L83" i="69"/>
  <c r="RZ6" i="55"/>
  <c r="SA6"/>
  <c r="K81" i="69"/>
  <c r="M81"/>
  <c r="L93"/>
  <c r="SA16" i="55"/>
  <c r="RZ16"/>
  <c r="L80" i="69"/>
  <c r="SA3" i="55"/>
  <c r="RZ3"/>
  <c r="L82" i="69"/>
  <c r="RZ5" i="55"/>
  <c r="SA5"/>
  <c r="L102" i="69"/>
  <c r="SA25" i="55"/>
  <c r="RZ25"/>
  <c r="RZ12"/>
  <c r="L97" i="69"/>
  <c r="SA20" i="55"/>
  <c r="RZ20"/>
  <c r="L105" i="69"/>
  <c r="SA28" i="55"/>
  <c r="RZ28"/>
  <c r="SA4"/>
  <c r="L85" i="69"/>
  <c r="SA8" i="55"/>
  <c r="RZ8"/>
  <c r="M74" i="69"/>
  <c r="M69"/>
  <c r="M60"/>
  <c r="M54"/>
  <c r="M64"/>
  <c r="M57"/>
  <c r="M73"/>
  <c r="M52"/>
  <c r="L58"/>
  <c r="SA14" i="54"/>
  <c r="RZ14"/>
  <c r="L52" i="69"/>
  <c r="SA9" i="54"/>
  <c r="RZ9"/>
  <c r="K49" i="69"/>
  <c r="M49"/>
  <c r="M76"/>
  <c r="M61"/>
  <c r="M67"/>
  <c r="M75"/>
  <c r="M66"/>
  <c r="M59"/>
  <c r="M51"/>
  <c r="M65"/>
  <c r="L63"/>
  <c r="SA18" i="54"/>
  <c r="RZ18"/>
  <c r="SA7"/>
  <c r="RZ7"/>
  <c r="RZ23"/>
  <c r="L47" i="69"/>
  <c r="SA4" i="54"/>
  <c r="RZ4"/>
  <c r="L73" i="69"/>
  <c r="SA28" i="54"/>
  <c r="RZ28"/>
  <c r="L51" i="69"/>
  <c r="SA8" i="54"/>
  <c r="RZ8"/>
  <c r="L45" i="69"/>
  <c r="SA2" i="54"/>
  <c r="L49" i="69"/>
  <c r="SA6" i="54"/>
  <c r="L75" i="69"/>
  <c r="SA43" i="54"/>
  <c r="RZ43"/>
  <c r="K48" i="69"/>
  <c r="M48"/>
  <c r="K47"/>
  <c r="M47"/>
  <c r="K45"/>
  <c r="M45"/>
  <c r="K68"/>
  <c r="K56"/>
  <c r="K72"/>
  <c r="K53"/>
  <c r="K55"/>
  <c r="K70"/>
  <c r="K58"/>
  <c r="L71"/>
  <c r="L53"/>
  <c r="SA10" i="54"/>
  <c r="RZ10"/>
  <c r="L74" i="69"/>
  <c r="SA29" i="54"/>
  <c r="RZ29"/>
  <c r="L60" i="69"/>
  <c r="SA15" i="54"/>
  <c r="RZ15"/>
  <c r="L46" i="69"/>
  <c r="SA3" i="54"/>
  <c r="RZ3"/>
  <c r="L65" i="69"/>
  <c r="SA20" i="54"/>
  <c r="RZ20"/>
  <c r="L76" i="69"/>
  <c r="SA30" i="54"/>
  <c r="RZ30"/>
  <c r="L66" i="69"/>
  <c r="SA21" i="54"/>
  <c r="RZ21"/>
  <c r="L69" i="69"/>
  <c r="SA24" i="54"/>
  <c r="RZ24"/>
  <c r="L54" i="69"/>
  <c r="SA11" i="54"/>
  <c r="RZ11"/>
  <c r="K63" i="69"/>
  <c r="L48"/>
  <c r="SA5" i="54"/>
  <c r="RZ5"/>
  <c r="L72" i="69"/>
  <c r="SA27" i="54"/>
  <c r="RZ27"/>
  <c r="L62" i="69"/>
  <c r="SA17" i="54"/>
  <c r="RZ17"/>
  <c r="L70" i="69"/>
  <c r="SA25" i="54"/>
  <c r="RZ25"/>
  <c r="L67" i="69"/>
  <c r="SA22" i="54"/>
  <c r="RZ22"/>
  <c r="L55" i="69"/>
  <c r="SA12" i="54"/>
  <c r="RZ12"/>
  <c r="L59" i="69"/>
  <c r="SA42" i="54"/>
  <c r="RZ42"/>
  <c r="L61" i="69"/>
  <c r="L56"/>
  <c r="SA13" i="54"/>
  <c r="RZ13"/>
  <c r="L57" i="69"/>
  <c r="SA56" i="54"/>
  <c r="RZ56"/>
  <c r="L64" i="69"/>
  <c r="SA19" i="54"/>
  <c r="RZ19"/>
  <c r="M25" i="69"/>
  <c r="M28"/>
  <c r="M41"/>
  <c r="M20"/>
  <c r="M40"/>
  <c r="M31"/>
  <c r="M12"/>
  <c r="M26"/>
  <c r="M19"/>
  <c r="M24"/>
  <c r="M14"/>
  <c r="M15"/>
  <c r="N10"/>
  <c r="P9"/>
  <c r="T9"/>
  <c r="P11"/>
  <c r="T11"/>
  <c r="T7" i="53"/>
  <c r="O8" i="69"/>
  <c r="Q8"/>
  <c r="M13"/>
  <c r="N9"/>
  <c r="N11"/>
  <c r="N8"/>
  <c r="S8"/>
  <c r="T2" i="53"/>
  <c r="O3" i="69"/>
  <c r="Q3"/>
  <c r="S3"/>
  <c r="T8" i="53"/>
  <c r="O9" i="69"/>
  <c r="S9"/>
  <c r="T9" i="53"/>
  <c r="O10" i="69"/>
  <c r="Q10"/>
  <c r="S10"/>
  <c r="T10" i="53"/>
  <c r="O11" i="69"/>
  <c r="Q11"/>
  <c r="S11"/>
  <c r="P8"/>
  <c r="N3"/>
  <c r="T8"/>
  <c r="P3"/>
  <c r="T3"/>
  <c r="P10"/>
  <c r="T10"/>
  <c r="RZ2" i="54"/>
  <c r="RZ2" i="55"/>
  <c r="ON2" i="56"/>
  <c r="ON2" i="58"/>
  <c r="KH25" i="53"/>
  <c r="OM25"/>
  <c r="RY25" s="1"/>
  <c r="KH29"/>
  <c r="OM29"/>
  <c r="RY29" s="1"/>
  <c r="KH33"/>
  <c r="OM33"/>
  <c r="RY33" s="1"/>
  <c r="KH12"/>
  <c r="OM12"/>
  <c r="RY12" s="1"/>
  <c r="KH24"/>
  <c r="OM24"/>
  <c r="RY24" s="1"/>
  <c r="KH40"/>
  <c r="OM40"/>
  <c r="RY40" s="1"/>
  <c r="KH39"/>
  <c r="OM39"/>
  <c r="RY39" s="1"/>
  <c r="KH6"/>
  <c r="OM6"/>
  <c r="RY6" s="1"/>
  <c r="KH27"/>
  <c r="OM27"/>
  <c r="RY27" s="1"/>
  <c r="KH28"/>
  <c r="OM28"/>
  <c r="RY28" s="1"/>
  <c r="KH32"/>
  <c r="OM32"/>
  <c r="RY32" s="1"/>
  <c r="KH13"/>
  <c r="OM13"/>
  <c r="RY13" s="1"/>
  <c r="KH16"/>
  <c r="OM16"/>
  <c r="RY16" s="1"/>
  <c r="KH31"/>
  <c r="OM31"/>
  <c r="RY31" s="1"/>
  <c r="KH19"/>
  <c r="OM19"/>
  <c r="RY19" s="1"/>
  <c r="KH37"/>
  <c r="OM37"/>
  <c r="RY37" s="1"/>
  <c r="KH11"/>
  <c r="OM11"/>
  <c r="RY11" s="1"/>
  <c r="KH35"/>
  <c r="OM35"/>
  <c r="RY35" s="1"/>
  <c r="KH34"/>
  <c r="OM34"/>
  <c r="RY34" s="1"/>
  <c r="KH14"/>
  <c r="OM14"/>
  <c r="RY14" s="1"/>
  <c r="KH36"/>
  <c r="OM36"/>
  <c r="RY36" s="1"/>
  <c r="KH4"/>
  <c r="OM4"/>
  <c r="RY4" s="1"/>
  <c r="KH18"/>
  <c r="OM18"/>
  <c r="RY18" s="1"/>
  <c r="KH38"/>
  <c r="OM38"/>
  <c r="RY38" s="1"/>
  <c r="KH20"/>
  <c r="OM20"/>
  <c r="RY20" s="1"/>
  <c r="KH23"/>
  <c r="OM23"/>
  <c r="RY23" s="1"/>
  <c r="KH26"/>
  <c r="OM26"/>
  <c r="RY26" s="1"/>
  <c r="KH5"/>
  <c r="OM5"/>
  <c r="RY5" s="1"/>
  <c r="KH3"/>
  <c r="OM3"/>
  <c r="RY3" s="1"/>
  <c r="KH22"/>
  <c r="OM22"/>
  <c r="RY22" s="1"/>
  <c r="KH30"/>
  <c r="OM30"/>
  <c r="RY30" s="1"/>
  <c r="KH17"/>
  <c r="OM17"/>
  <c r="RY17" s="1"/>
  <c r="KH21"/>
  <c r="OM21"/>
  <c r="RY21" s="1"/>
  <c r="KH15"/>
  <c r="OM15"/>
  <c r="RY15" s="1"/>
  <c r="OO20" i="58"/>
  <c r="ON20"/>
  <c r="ON15"/>
  <c r="OO15"/>
  <c r="ON8"/>
  <c r="OO8"/>
  <c r="OO6"/>
  <c r="ON6"/>
  <c r="ON19"/>
  <c r="OO19"/>
  <c r="ON12"/>
  <c r="OO12"/>
  <c r="ON13"/>
  <c r="OO13"/>
  <c r="ON4"/>
  <c r="OO4"/>
  <c r="ON5"/>
  <c r="OO5"/>
  <c r="ON38"/>
  <c r="OO38"/>
  <c r="ON7"/>
  <c r="OO7"/>
  <c r="OO10"/>
  <c r="ON10"/>
  <c r="OO18"/>
  <c r="ON18"/>
  <c r="ON3"/>
  <c r="OO3"/>
  <c r="ON17"/>
  <c r="OO17"/>
  <c r="ON16"/>
  <c r="OO16"/>
  <c r="ON9"/>
  <c r="OO9"/>
  <c r="OO14"/>
  <c r="ON14"/>
  <c r="ON61"/>
  <c r="OO61"/>
  <c r="ON27" i="57"/>
  <c r="OO27"/>
  <c r="ON10"/>
  <c r="OO10"/>
  <c r="ON18"/>
  <c r="OO18"/>
  <c r="ON5"/>
  <c r="OO5"/>
  <c r="ON15"/>
  <c r="OO15"/>
  <c r="ON25"/>
  <c r="OO25"/>
  <c r="OO7"/>
  <c r="ON7"/>
  <c r="OO23"/>
  <c r="ON23"/>
  <c r="ON9"/>
  <c r="OO9"/>
  <c r="ON20"/>
  <c r="OO20"/>
  <c r="OO17"/>
  <c r="ON17"/>
  <c r="ON39"/>
  <c r="OO39"/>
  <c r="OO43"/>
  <c r="ON43"/>
  <c r="OO59"/>
  <c r="ON59"/>
  <c r="ON24"/>
  <c r="OO24"/>
  <c r="ON40"/>
  <c r="OO40"/>
  <c r="OO58"/>
  <c r="ON58"/>
  <c r="ON6"/>
  <c r="OO6"/>
  <c r="ON26"/>
  <c r="OO26"/>
  <c r="ON11"/>
  <c r="OO11"/>
  <c r="ON12"/>
  <c r="OO12"/>
  <c r="OO14"/>
  <c r="ON14"/>
  <c r="ON16"/>
  <c r="OO16"/>
  <c r="ON8"/>
  <c r="OO8"/>
  <c r="ON19"/>
  <c r="OO19"/>
  <c r="ON13"/>
  <c r="OO13"/>
  <c r="ON22"/>
  <c r="OO22"/>
  <c r="ON21"/>
  <c r="OO21"/>
  <c r="OO12" i="56"/>
  <c r="ON12"/>
  <c r="OO19"/>
  <c r="ON19"/>
  <c r="OO28"/>
  <c r="ON28"/>
  <c r="OO11"/>
  <c r="ON11"/>
  <c r="OO8"/>
  <c r="ON8"/>
  <c r="OO9"/>
  <c r="ON9"/>
  <c r="OO4"/>
  <c r="ON4"/>
  <c r="OO17"/>
  <c r="ON17"/>
  <c r="OO25"/>
  <c r="ON25"/>
  <c r="OO43"/>
  <c r="ON43"/>
  <c r="OO15"/>
  <c r="ON15"/>
  <c r="OO20"/>
  <c r="ON20"/>
  <c r="OO27"/>
  <c r="ON27"/>
  <c r="OO22"/>
  <c r="ON22"/>
  <c r="OO31"/>
  <c r="ON31"/>
  <c r="OO44"/>
  <c r="ON44"/>
  <c r="OO13"/>
  <c r="ON13"/>
  <c r="OO29"/>
  <c r="ON29"/>
  <c r="OO18"/>
  <c r="ON18"/>
  <c r="OO24"/>
  <c r="ON24"/>
  <c r="OO21"/>
  <c r="ON21"/>
  <c r="OO3"/>
  <c r="ON3"/>
  <c r="OO23"/>
  <c r="ON23"/>
  <c r="OO5"/>
  <c r="ON5"/>
  <c r="OO7"/>
  <c r="ON7"/>
  <c r="OO33"/>
  <c r="ON33"/>
  <c r="OO16"/>
  <c r="ON16"/>
  <c r="OO30"/>
  <c r="ON30"/>
  <c r="OO32"/>
  <c r="ON32"/>
  <c r="OO42"/>
  <c r="ON42"/>
  <c r="OO6"/>
  <c r="ON6"/>
  <c r="OO26"/>
  <c r="ON26"/>
  <c r="OO10"/>
  <c r="ON10"/>
  <c r="OO34"/>
  <c r="ON34"/>
  <c r="OO14"/>
  <c r="ON14"/>
  <c r="OO16" i="55"/>
  <c r="ON16"/>
  <c r="OO5"/>
  <c r="ON5"/>
  <c r="OO27"/>
  <c r="ON27"/>
  <c r="OO25"/>
  <c r="ON25"/>
  <c r="OO20"/>
  <c r="ON20"/>
  <c r="OO38"/>
  <c r="ON38"/>
  <c r="OO28"/>
  <c r="ON28"/>
  <c r="OO8"/>
  <c r="ON8"/>
  <c r="OO3"/>
  <c r="ON3"/>
  <c r="OO15"/>
  <c r="ON15"/>
  <c r="OO7"/>
  <c r="ON7"/>
  <c r="OO23"/>
  <c r="ON23"/>
  <c r="OO24"/>
  <c r="ON24"/>
  <c r="OO21"/>
  <c r="ON21"/>
  <c r="OO9"/>
  <c r="ON9"/>
  <c r="OO19"/>
  <c r="ON19"/>
  <c r="OO6"/>
  <c r="ON6"/>
  <c r="OO55"/>
  <c r="ON55"/>
  <c r="OO30"/>
  <c r="ON30"/>
  <c r="OO14"/>
  <c r="ON14"/>
  <c r="OO2"/>
  <c r="ON2"/>
  <c r="OO10"/>
  <c r="ON10"/>
  <c r="OO13"/>
  <c r="ON13"/>
  <c r="OO29"/>
  <c r="ON29"/>
  <c r="OO17"/>
  <c r="ON17"/>
  <c r="OO26"/>
  <c r="ON26"/>
  <c r="OO22"/>
  <c r="ON22"/>
  <c r="OO11"/>
  <c r="ON11"/>
  <c r="OO2" i="58"/>
  <c r="OO2" i="56"/>
  <c r="ON5" i="54"/>
  <c r="OO5"/>
  <c r="ON27"/>
  <c r="OO27"/>
  <c r="OO54"/>
  <c r="ON54"/>
  <c r="ON3"/>
  <c r="OO3"/>
  <c r="ON20"/>
  <c r="OO20"/>
  <c r="ON25"/>
  <c r="OO25"/>
  <c r="OO22"/>
  <c r="ON22"/>
  <c r="ON42"/>
  <c r="OO42"/>
  <c r="OO16"/>
  <c r="ON13"/>
  <c r="OO13"/>
  <c r="ON38"/>
  <c r="OO38"/>
  <c r="ON56"/>
  <c r="OO56"/>
  <c r="OO19"/>
  <c r="ON19"/>
  <c r="OO29"/>
  <c r="ON29"/>
  <c r="ON21"/>
  <c r="OO21"/>
  <c r="ON11"/>
  <c r="OO11"/>
  <c r="OO17"/>
  <c r="ON17"/>
  <c r="ON40"/>
  <c r="OO40"/>
  <c r="OO12"/>
  <c r="ON12"/>
  <c r="ON39"/>
  <c r="OO39"/>
  <c r="ON18"/>
  <c r="OO18"/>
  <c r="ON26"/>
  <c r="OO14"/>
  <c r="ON14"/>
  <c r="OO7"/>
  <c r="ON55"/>
  <c r="OO55"/>
  <c r="ON37"/>
  <c r="OO37"/>
  <c r="OO9"/>
  <c r="ON9"/>
  <c r="ON10"/>
  <c r="OO10"/>
  <c r="ON15"/>
  <c r="OO15"/>
  <c r="OO30"/>
  <c r="ON30"/>
  <c r="OO24"/>
  <c r="ON24"/>
  <c r="OO4"/>
  <c r="ON4"/>
  <c r="ON28"/>
  <c r="OO28"/>
  <c r="OO8"/>
  <c r="ON8"/>
  <c r="ON2"/>
  <c r="OO2"/>
  <c r="OO6"/>
  <c r="ON41"/>
  <c r="OO41"/>
  <c r="ON43"/>
  <c r="OO43"/>
  <c r="KH8" i="57"/>
  <c r="KG8"/>
  <c r="KG19"/>
  <c r="KH19"/>
  <c r="KG13"/>
  <c r="KH13"/>
  <c r="KH22"/>
  <c r="KG22"/>
  <c r="KG56"/>
  <c r="KH56"/>
  <c r="KG54"/>
  <c r="KH54"/>
  <c r="KG21"/>
  <c r="KH21"/>
  <c r="KG27"/>
  <c r="KH27"/>
  <c r="KG10"/>
  <c r="KH10"/>
  <c r="KH18"/>
  <c r="KG18"/>
  <c r="KH5"/>
  <c r="KG5"/>
  <c r="KH15"/>
  <c r="KG15"/>
  <c r="KG25"/>
  <c r="KH25"/>
  <c r="KH7"/>
  <c r="KG7"/>
  <c r="FY4"/>
  <c r="KF4"/>
  <c r="OM4" s="1"/>
  <c r="RY4" s="1"/>
  <c r="KG23"/>
  <c r="KH23"/>
  <c r="KG9"/>
  <c r="KH9"/>
  <c r="KG20"/>
  <c r="KH20"/>
  <c r="KH17"/>
  <c r="KG17"/>
  <c r="KG39"/>
  <c r="KH39"/>
  <c r="KH59"/>
  <c r="KG59"/>
  <c r="KG24"/>
  <c r="KH24"/>
  <c r="KG40"/>
  <c r="KH40"/>
  <c r="KH58"/>
  <c r="KG58"/>
  <c r="FY3"/>
  <c r="KF3"/>
  <c r="OM3" s="1"/>
  <c r="RY3" s="1"/>
  <c r="KH43"/>
  <c r="KG43"/>
  <c r="KG6"/>
  <c r="KH6"/>
  <c r="KG26"/>
  <c r="KH26"/>
  <c r="KH11"/>
  <c r="KG11"/>
  <c r="FY2"/>
  <c r="KF2"/>
  <c r="OM2" s="1"/>
  <c r="RY2" s="1"/>
  <c r="KH12"/>
  <c r="KG12"/>
  <c r="KG14"/>
  <c r="KH14"/>
  <c r="KG16"/>
  <c r="KH16"/>
  <c r="KH5" i="58"/>
  <c r="KG5"/>
  <c r="KG38"/>
  <c r="KH38"/>
  <c r="KH10"/>
  <c r="KG10"/>
  <c r="KH18"/>
  <c r="KG18"/>
  <c r="KG2"/>
  <c r="KH2"/>
  <c r="KH16"/>
  <c r="KG16"/>
  <c r="KH9"/>
  <c r="KG9"/>
  <c r="KG14"/>
  <c r="KH14"/>
  <c r="KG61"/>
  <c r="KH61"/>
  <c r="KG4"/>
  <c r="KH4"/>
  <c r="KH20"/>
  <c r="KG20"/>
  <c r="KG15"/>
  <c r="KH15"/>
  <c r="KG11"/>
  <c r="KG37"/>
  <c r="KH37"/>
  <c r="KG60"/>
  <c r="KH60"/>
  <c r="KG8"/>
  <c r="KH8"/>
  <c r="KG6"/>
  <c r="KH6"/>
  <c r="KH7"/>
  <c r="KG7"/>
  <c r="KH3"/>
  <c r="KG3"/>
  <c r="KG59"/>
  <c r="KH59"/>
  <c r="KG19"/>
  <c r="KH19"/>
  <c r="KG12"/>
  <c r="KH12"/>
  <c r="KH17"/>
  <c r="KG17"/>
  <c r="KG13"/>
  <c r="KH13"/>
  <c r="KH5" i="56"/>
  <c r="KG5"/>
  <c r="KG16"/>
  <c r="KH16"/>
  <c r="KH32"/>
  <c r="KG32"/>
  <c r="KH6"/>
  <c r="KG6"/>
  <c r="KG26"/>
  <c r="KH26"/>
  <c r="KH10"/>
  <c r="KG10"/>
  <c r="KH34"/>
  <c r="KG34"/>
  <c r="KH14"/>
  <c r="KG14"/>
  <c r="KH40"/>
  <c r="KG40"/>
  <c r="KH9"/>
  <c r="KG9"/>
  <c r="KH17"/>
  <c r="KG17"/>
  <c r="KH2"/>
  <c r="KG2"/>
  <c r="KH24"/>
  <c r="KG24"/>
  <c r="KG12"/>
  <c r="KH12"/>
  <c r="KG21"/>
  <c r="KH21"/>
  <c r="KG3"/>
  <c r="KH3"/>
  <c r="KG19"/>
  <c r="KH19"/>
  <c r="KG28"/>
  <c r="KH28"/>
  <c r="KG23"/>
  <c r="KH23"/>
  <c r="KG11"/>
  <c r="KH11"/>
  <c r="KG7"/>
  <c r="KH7"/>
  <c r="KH33"/>
  <c r="KG33"/>
  <c r="KG30"/>
  <c r="KH30"/>
  <c r="KH42"/>
  <c r="KG42"/>
  <c r="KG8"/>
  <c r="KH8"/>
  <c r="KG4"/>
  <c r="KH4"/>
  <c r="KG25"/>
  <c r="KH25"/>
  <c r="KG43"/>
  <c r="KH43"/>
  <c r="KH15"/>
  <c r="KG15"/>
  <c r="KG20"/>
  <c r="KH20"/>
  <c r="KG41"/>
  <c r="KH41"/>
  <c r="KH27"/>
  <c r="KG27"/>
  <c r="KG22"/>
  <c r="KH22"/>
  <c r="KH31"/>
  <c r="KG31"/>
  <c r="KH44"/>
  <c r="KG44"/>
  <c r="KG13"/>
  <c r="KH13"/>
  <c r="KH29"/>
  <c r="KG29"/>
  <c r="KG39"/>
  <c r="KH39"/>
  <c r="KH18"/>
  <c r="KG18"/>
  <c r="KH10" i="55"/>
  <c r="KG10"/>
  <c r="KG13"/>
  <c r="KH13"/>
  <c r="KH29"/>
  <c r="KG29"/>
  <c r="KH17"/>
  <c r="KG17"/>
  <c r="KG22"/>
  <c r="KH22"/>
  <c r="KH16"/>
  <c r="KG16"/>
  <c r="KG3"/>
  <c r="KH3"/>
  <c r="KG5"/>
  <c r="KH5"/>
  <c r="KG15"/>
  <c r="KH15"/>
  <c r="KG14"/>
  <c r="KH14"/>
  <c r="KG25"/>
  <c r="KH25"/>
  <c r="KH20"/>
  <c r="KG20"/>
  <c r="KG38"/>
  <c r="KH38"/>
  <c r="KH28"/>
  <c r="KG28"/>
  <c r="KH8"/>
  <c r="KG8"/>
  <c r="KG54"/>
  <c r="KH54"/>
  <c r="KG26"/>
  <c r="KH26"/>
  <c r="KH11"/>
  <c r="KG11"/>
  <c r="KH55"/>
  <c r="KG55"/>
  <c r="KH30"/>
  <c r="KG30"/>
  <c r="KH27"/>
  <c r="KG27"/>
  <c r="KG7"/>
  <c r="KH7"/>
  <c r="KH18"/>
  <c r="KG2"/>
  <c r="KH2"/>
  <c r="KH23"/>
  <c r="KG23"/>
  <c r="KG24"/>
  <c r="KH24"/>
  <c r="KH21"/>
  <c r="KG21"/>
  <c r="KH9"/>
  <c r="KG9"/>
  <c r="KH19"/>
  <c r="KG19"/>
  <c r="KH6"/>
  <c r="KG6"/>
  <c r="KH8" i="54"/>
  <c r="KG8"/>
  <c r="KG2"/>
  <c r="KH2"/>
  <c r="KH6"/>
  <c r="KG6"/>
  <c r="KG5"/>
  <c r="KH5"/>
  <c r="KH10"/>
  <c r="KG10"/>
  <c r="KH15"/>
  <c r="KG15"/>
  <c r="KH20"/>
  <c r="KG20"/>
  <c r="KH24"/>
  <c r="KG24"/>
  <c r="KH17"/>
  <c r="KG17"/>
  <c r="KH25"/>
  <c r="KG25"/>
  <c r="KH40"/>
  <c r="KG40"/>
  <c r="KH22"/>
  <c r="KG22"/>
  <c r="KH12"/>
  <c r="KG12"/>
  <c r="KG42"/>
  <c r="KH42"/>
  <c r="KH16"/>
  <c r="KG16"/>
  <c r="KH13"/>
  <c r="KG13"/>
  <c r="KH38"/>
  <c r="KG38"/>
  <c r="KG56"/>
  <c r="KH56"/>
  <c r="KH19"/>
  <c r="KG19"/>
  <c r="KG4"/>
  <c r="KH4"/>
  <c r="KH28"/>
  <c r="KG28"/>
  <c r="KG41"/>
  <c r="KH41"/>
  <c r="KH43"/>
  <c r="KG43"/>
  <c r="KG27"/>
  <c r="KH27"/>
  <c r="KH29"/>
  <c r="KG29"/>
  <c r="KG54"/>
  <c r="KH54"/>
  <c r="KH3"/>
  <c r="KG3"/>
  <c r="KG30"/>
  <c r="KH30"/>
  <c r="KH21"/>
  <c r="KG21"/>
  <c r="KH11"/>
  <c r="KG11"/>
  <c r="KH39"/>
  <c r="KG39"/>
  <c r="KG18"/>
  <c r="KH18"/>
  <c r="KH26"/>
  <c r="KG14"/>
  <c r="KH14"/>
  <c r="KH7"/>
  <c r="KG7"/>
  <c r="KG55"/>
  <c r="KH55"/>
  <c r="KG37"/>
  <c r="KH37"/>
  <c r="KG9"/>
  <c r="KH9"/>
  <c r="KG5" i="53"/>
  <c r="KG22"/>
  <c r="KG17"/>
  <c r="KG21"/>
  <c r="KG37"/>
  <c r="KG26"/>
  <c r="KG33"/>
  <c r="KG12"/>
  <c r="KG24"/>
  <c r="KG40"/>
  <c r="KG39"/>
  <c r="KG6"/>
  <c r="KG27"/>
  <c r="KG28"/>
  <c r="KG32"/>
  <c r="KG13"/>
  <c r="KG16"/>
  <c r="KG31"/>
  <c r="KG3"/>
  <c r="KG30"/>
  <c r="KG15"/>
  <c r="KG23"/>
  <c r="KG25"/>
  <c r="KG19"/>
  <c r="KG29"/>
  <c r="KG11"/>
  <c r="KG35"/>
  <c r="KG34"/>
  <c r="KG55"/>
  <c r="KG14"/>
  <c r="KG36"/>
  <c r="KG4"/>
  <c r="KG18"/>
  <c r="KG38"/>
  <c r="KG20"/>
  <c r="FY4" i="58"/>
  <c r="FY3"/>
  <c r="FY2"/>
  <c r="FY4" i="56"/>
  <c r="FY2"/>
  <c r="FY3"/>
  <c r="AY7" i="53"/>
  <c r="AY2"/>
  <c r="AY8"/>
  <c r="AY9"/>
  <c r="AY10"/>
  <c r="CA49" i="57"/>
  <c r="CB37" i="58"/>
  <c r="CA49" i="54"/>
  <c r="CE5" i="58"/>
  <c r="FY5"/>
  <c r="CE52"/>
  <c r="FY52"/>
  <c r="CE17"/>
  <c r="FY17"/>
  <c r="CE6"/>
  <c r="FY6"/>
  <c r="CE59"/>
  <c r="FY59"/>
  <c r="CE20"/>
  <c r="FY20"/>
  <c r="CE15"/>
  <c r="FY15"/>
  <c r="CE37"/>
  <c r="FY37"/>
  <c r="CE10"/>
  <c r="FY10"/>
  <c r="FZ24"/>
  <c r="GA24"/>
  <c r="CE38"/>
  <c r="FY38"/>
  <c r="CE13"/>
  <c r="FY13"/>
  <c r="CE14"/>
  <c r="FY14"/>
  <c r="CE61"/>
  <c r="FY61"/>
  <c r="CE18"/>
  <c r="FY18"/>
  <c r="FZ22"/>
  <c r="GA22"/>
  <c r="CE7"/>
  <c r="FY7"/>
  <c r="CE8"/>
  <c r="FY8"/>
  <c r="CE19"/>
  <c r="FY19"/>
  <c r="CE12"/>
  <c r="FY12"/>
  <c r="CE57"/>
  <c r="FY57"/>
  <c r="CE16"/>
  <c r="FY16"/>
  <c r="CE9"/>
  <c r="FY9"/>
  <c r="CE60"/>
  <c r="FY60"/>
  <c r="FZ21"/>
  <c r="GA21"/>
  <c r="CB7" i="57"/>
  <c r="CB10"/>
  <c r="CA53"/>
  <c r="CE13"/>
  <c r="FY13"/>
  <c r="FZ4"/>
  <c r="CE49"/>
  <c r="FY49"/>
  <c r="CE27"/>
  <c r="FY27"/>
  <c r="CE8"/>
  <c r="FY8"/>
  <c r="CE19"/>
  <c r="FY19"/>
  <c r="CE59"/>
  <c r="FY59"/>
  <c r="CE24"/>
  <c r="FY24"/>
  <c r="CE40"/>
  <c r="FY40"/>
  <c r="CE12"/>
  <c r="FY12"/>
  <c r="CE14"/>
  <c r="FY14"/>
  <c r="CE16"/>
  <c r="FY16"/>
  <c r="CE50"/>
  <c r="FY50"/>
  <c r="CE39"/>
  <c r="FY39"/>
  <c r="CE10"/>
  <c r="FY10"/>
  <c r="CE18"/>
  <c r="FY18"/>
  <c r="CE43"/>
  <c r="FY43"/>
  <c r="CE6"/>
  <c r="FY6"/>
  <c r="CE26"/>
  <c r="FY26"/>
  <c r="CE53"/>
  <c r="FY53"/>
  <c r="CE11"/>
  <c r="FY11"/>
  <c r="CE56"/>
  <c r="FY56"/>
  <c r="CE54"/>
  <c r="FY54"/>
  <c r="CE21"/>
  <c r="FY21"/>
  <c r="CE17"/>
  <c r="FY17"/>
  <c r="CE22"/>
  <c r="FY22"/>
  <c r="CE23"/>
  <c r="FY23"/>
  <c r="CE9"/>
  <c r="FY9"/>
  <c r="CE20"/>
  <c r="FY20"/>
  <c r="CE5"/>
  <c r="FY5"/>
  <c r="CE15"/>
  <c r="FY15"/>
  <c r="CE25"/>
  <c r="FY25"/>
  <c r="CE7"/>
  <c r="FY7"/>
  <c r="CE58"/>
  <c r="FY58"/>
  <c r="CE40" i="56"/>
  <c r="FY40"/>
  <c r="CE9"/>
  <c r="FY9"/>
  <c r="CE17"/>
  <c r="FY17"/>
  <c r="CE43"/>
  <c r="FY43"/>
  <c r="CE20"/>
  <c r="FY20"/>
  <c r="CE5"/>
  <c r="FY5"/>
  <c r="CE12"/>
  <c r="FY12"/>
  <c r="CE21"/>
  <c r="FY21"/>
  <c r="CE23"/>
  <c r="FY23"/>
  <c r="CE11"/>
  <c r="FY11"/>
  <c r="CE41"/>
  <c r="FY41"/>
  <c r="CE27"/>
  <c r="FY27"/>
  <c r="CE22"/>
  <c r="FY22"/>
  <c r="CE31"/>
  <c r="FY31"/>
  <c r="CE44"/>
  <c r="FY44"/>
  <c r="CE13"/>
  <c r="FY13"/>
  <c r="CE29"/>
  <c r="FY29"/>
  <c r="CE39"/>
  <c r="FY39"/>
  <c r="CE18"/>
  <c r="FY18"/>
  <c r="CE15"/>
  <c r="FY15"/>
  <c r="CE7"/>
  <c r="FY7"/>
  <c r="CE33"/>
  <c r="FY33"/>
  <c r="CE16"/>
  <c r="FY16"/>
  <c r="CE30"/>
  <c r="FY30"/>
  <c r="CE32"/>
  <c r="FY32"/>
  <c r="CE42"/>
  <c r="FY42"/>
  <c r="CE6"/>
  <c r="FY6"/>
  <c r="CE26"/>
  <c r="FY26"/>
  <c r="CE10"/>
  <c r="FY10"/>
  <c r="CE34"/>
  <c r="FY34"/>
  <c r="CE14"/>
  <c r="FY14"/>
  <c r="CE8"/>
  <c r="FY8"/>
  <c r="CE25"/>
  <c r="FY25"/>
  <c r="CE24"/>
  <c r="FY24"/>
  <c r="CE19"/>
  <c r="FY19"/>
  <c r="CE28"/>
  <c r="FY28"/>
  <c r="BK53" i="53"/>
  <c r="AO2"/>
  <c r="BK2"/>
  <c r="BK8"/>
  <c r="N53"/>
  <c r="N2"/>
  <c r="N8"/>
  <c r="N9"/>
  <c r="N10"/>
  <c r="BV7"/>
  <c r="AD53"/>
  <c r="BV53"/>
  <c r="BV2"/>
  <c r="BV8"/>
  <c r="BV9"/>
  <c r="BV10"/>
  <c r="N7"/>
  <c r="BK7"/>
  <c r="AO9"/>
  <c r="BK9"/>
  <c r="AO10"/>
  <c r="BK10"/>
  <c r="CE2" i="58"/>
  <c r="CE3"/>
  <c r="CE4"/>
  <c r="CE4" i="57"/>
  <c r="CE3"/>
  <c r="CE2"/>
  <c r="CE4" i="56"/>
  <c r="CE2"/>
  <c r="CE3"/>
  <c r="CE52" i="55"/>
  <c r="FY52"/>
  <c r="CE10"/>
  <c r="FY10"/>
  <c r="CE13"/>
  <c r="FY13"/>
  <c r="CE29"/>
  <c r="FY29"/>
  <c r="CE54"/>
  <c r="FY54"/>
  <c r="CE53"/>
  <c r="FY53"/>
  <c r="CE17"/>
  <c r="FY17"/>
  <c r="CE26"/>
  <c r="FY26"/>
  <c r="CE22"/>
  <c r="FY22"/>
  <c r="CE14"/>
  <c r="FY14"/>
  <c r="CE27"/>
  <c r="FY27"/>
  <c r="CE16"/>
  <c r="FY16"/>
  <c r="CE55"/>
  <c r="FY55"/>
  <c r="CE3"/>
  <c r="FY3"/>
  <c r="CE30"/>
  <c r="FY30"/>
  <c r="CE5"/>
  <c r="FY5"/>
  <c r="CE15"/>
  <c r="FY15"/>
  <c r="CE25"/>
  <c r="FY25"/>
  <c r="CE20"/>
  <c r="FY20"/>
  <c r="CE38"/>
  <c r="FY38"/>
  <c r="CE28"/>
  <c r="FY28"/>
  <c r="CE8"/>
  <c r="FY8"/>
  <c r="CE6"/>
  <c r="FY6"/>
  <c r="CE7"/>
  <c r="FY7"/>
  <c r="CE2"/>
  <c r="FY2"/>
  <c r="CE23"/>
  <c r="FY23"/>
  <c r="CE24"/>
  <c r="FY24"/>
  <c r="CE21"/>
  <c r="FY21"/>
  <c r="CE9"/>
  <c r="FY9"/>
  <c r="CE19"/>
  <c r="FY19"/>
  <c r="CE11"/>
  <c r="FY11"/>
  <c r="CE37"/>
  <c r="FY37"/>
  <c r="CE4" i="54"/>
  <c r="FY4"/>
  <c r="CE27"/>
  <c r="FY27"/>
  <c r="CE29"/>
  <c r="FY29"/>
  <c r="CE54"/>
  <c r="FY54"/>
  <c r="CE3"/>
  <c r="FY3"/>
  <c r="CE20"/>
  <c r="FY20"/>
  <c r="CE21"/>
  <c r="FY21"/>
  <c r="CE11"/>
  <c r="FY11"/>
  <c r="CE5"/>
  <c r="FY5"/>
  <c r="CE40"/>
  <c r="FY40"/>
  <c r="CE12"/>
  <c r="FY12"/>
  <c r="CE42"/>
  <c r="FY42"/>
  <c r="CE56"/>
  <c r="FY56"/>
  <c r="CE19"/>
  <c r="FY19"/>
  <c r="CE39"/>
  <c r="FY39"/>
  <c r="CE18"/>
  <c r="FY18"/>
  <c r="CE14"/>
  <c r="FY14"/>
  <c r="CE7"/>
  <c r="CE55"/>
  <c r="FY55"/>
  <c r="CE37"/>
  <c r="FY37"/>
  <c r="CE50"/>
  <c r="FY50"/>
  <c r="CE9"/>
  <c r="FY9"/>
  <c r="CE10"/>
  <c r="FY10"/>
  <c r="CE15"/>
  <c r="FY15"/>
  <c r="CE30"/>
  <c r="FY30"/>
  <c r="CE51"/>
  <c r="FY51"/>
  <c r="CE24"/>
  <c r="FY24"/>
  <c r="CE17"/>
  <c r="FY17"/>
  <c r="CE25"/>
  <c r="FY25"/>
  <c r="CE22"/>
  <c r="FY22"/>
  <c r="CE52"/>
  <c r="FY52"/>
  <c r="FY16"/>
  <c r="CE13"/>
  <c r="FY13"/>
  <c r="CE38"/>
  <c r="FY38"/>
  <c r="CE28"/>
  <c r="FY28"/>
  <c r="CE8"/>
  <c r="FY8"/>
  <c r="CE2"/>
  <c r="FY2"/>
  <c r="FY6"/>
  <c r="CE53"/>
  <c r="FY53"/>
  <c r="CE41"/>
  <c r="FY41"/>
  <c r="CE43"/>
  <c r="FY43"/>
  <c r="CE36"/>
  <c r="FY36"/>
  <c r="CE23" i="53"/>
  <c r="FY23"/>
  <c r="CE25"/>
  <c r="FY25"/>
  <c r="CE19"/>
  <c r="FY19"/>
  <c r="CE37"/>
  <c r="FY37"/>
  <c r="CE29"/>
  <c r="FY29"/>
  <c r="CE11"/>
  <c r="FY11"/>
  <c r="CE26"/>
  <c r="FY26"/>
  <c r="CE33"/>
  <c r="FY33"/>
  <c r="CE12"/>
  <c r="FY12"/>
  <c r="CE24"/>
  <c r="FY24"/>
  <c r="CE40"/>
  <c r="FY40"/>
  <c r="CE39"/>
  <c r="FY39"/>
  <c r="CE6"/>
  <c r="FY6"/>
  <c r="CE27"/>
  <c r="FY27"/>
  <c r="CE28"/>
  <c r="FY28"/>
  <c r="CE32"/>
  <c r="FY32"/>
  <c r="CE13"/>
  <c r="FY13"/>
  <c r="CE16"/>
  <c r="FY16"/>
  <c r="CE31"/>
  <c r="FY31"/>
  <c r="CE35"/>
  <c r="FY35"/>
  <c r="CE34"/>
  <c r="FY34"/>
  <c r="CE55"/>
  <c r="FY55"/>
  <c r="CE14"/>
  <c r="FY14"/>
  <c r="CE36"/>
  <c r="FY36"/>
  <c r="CE4"/>
  <c r="FY4"/>
  <c r="CE18"/>
  <c r="FY18"/>
  <c r="CE54"/>
  <c r="FY54"/>
  <c r="CE38"/>
  <c r="FY38"/>
  <c r="CE20"/>
  <c r="FY20"/>
  <c r="CE5"/>
  <c r="FY5"/>
  <c r="CE3"/>
  <c r="FY3"/>
  <c r="CE22"/>
  <c r="FY22"/>
  <c r="CE30"/>
  <c r="FY30"/>
  <c r="CE17"/>
  <c r="FY17"/>
  <c r="CE21"/>
  <c r="FY21"/>
  <c r="CE15"/>
  <c r="FY15"/>
  <c r="CB17" i="55"/>
  <c r="CA53"/>
  <c r="CB37"/>
  <c r="CA14"/>
  <c r="CB25"/>
  <c r="CB12"/>
  <c r="CA38"/>
  <c r="CB21"/>
  <c r="CB6"/>
  <c r="CA52"/>
  <c r="CB28"/>
  <c r="CB54"/>
  <c r="AM53" i="53"/>
  <c r="AN53" s="1"/>
  <c r="AM8"/>
  <c r="AN8" s="1"/>
  <c r="AD7"/>
  <c r="CB11" i="57"/>
  <c r="CA54" i="54"/>
  <c r="CA27" i="56"/>
  <c r="CA39"/>
  <c r="CA38" i="53"/>
  <c r="CB59" i="57"/>
  <c r="CA22" i="56"/>
  <c r="CB22"/>
  <c r="CA28" i="55"/>
  <c r="CB19" i="54"/>
  <c r="CB43"/>
  <c r="CB54" i="53"/>
  <c r="CA30"/>
  <c r="CA31"/>
  <c r="CA12" i="58"/>
  <c r="CB31" i="56"/>
  <c r="CA26"/>
  <c r="CA9"/>
  <c r="CB29"/>
  <c r="CA8"/>
  <c r="CA40"/>
  <c r="CB52"/>
  <c r="CA21"/>
  <c r="CB53"/>
  <c r="CA13"/>
  <c r="CB28"/>
  <c r="CA54"/>
  <c r="CB54"/>
  <c r="CB25"/>
  <c r="CA43"/>
  <c r="CB10"/>
  <c r="CA41"/>
  <c r="CB19"/>
  <c r="CA19"/>
  <c r="CA4"/>
  <c r="CB4"/>
  <c r="CB14"/>
  <c r="CA14"/>
  <c r="CA15"/>
  <c r="CB15"/>
  <c r="CB18"/>
  <c r="CA18"/>
  <c r="CB17"/>
  <c r="CA17"/>
  <c r="CB7"/>
  <c r="CA7"/>
  <c r="CB32"/>
  <c r="CA32"/>
  <c r="CB42"/>
  <c r="CA42"/>
  <c r="CB6"/>
  <c r="CA6"/>
  <c r="CB51"/>
  <c r="CA51"/>
  <c r="CB20"/>
  <c r="CA20"/>
  <c r="CA2"/>
  <c r="CB2"/>
  <c r="CB44"/>
  <c r="CA44"/>
  <c r="CB3"/>
  <c r="CA3"/>
  <c r="CA23"/>
  <c r="CB23"/>
  <c r="CB11"/>
  <c r="CA11"/>
  <c r="CB33"/>
  <c r="CA33"/>
  <c r="CB16"/>
  <c r="CA16"/>
  <c r="CA30"/>
  <c r="CB30"/>
  <c r="CB34"/>
  <c r="CA34"/>
  <c r="CB24"/>
  <c r="CA24"/>
  <c r="CA12"/>
  <c r="CB12"/>
  <c r="CA54" i="55"/>
  <c r="CA12"/>
  <c r="CA21"/>
  <c r="CA37"/>
  <c r="CB53"/>
  <c r="CA6"/>
  <c r="CA17"/>
  <c r="CB14"/>
  <c r="CB38"/>
  <c r="CB24" i="54"/>
  <c r="CA40"/>
  <c r="CB21"/>
  <c r="CA11"/>
  <c r="CB42"/>
  <c r="CA39"/>
  <c r="CA17"/>
  <c r="CA56"/>
  <c r="CA36"/>
  <c r="CB36"/>
  <c r="CA14"/>
  <c r="CB15"/>
  <c r="CB29"/>
  <c r="CB38"/>
  <c r="CB37"/>
  <c r="CA37"/>
  <c r="CA41"/>
  <c r="CB41"/>
  <c r="CA51"/>
  <c r="CB51"/>
  <c r="CB18"/>
  <c r="CA18"/>
  <c r="CB3"/>
  <c r="CA3"/>
  <c r="CB7"/>
  <c r="CB25"/>
  <c r="CA25"/>
  <c r="CA6"/>
  <c r="CB6"/>
  <c r="CB10"/>
  <c r="CA10"/>
  <c r="CB50"/>
  <c r="CA50"/>
  <c r="CB22"/>
  <c r="CA22"/>
  <c r="CA2"/>
  <c r="CB2"/>
  <c r="CB28"/>
  <c r="CA28"/>
  <c r="CB30"/>
  <c r="CA30"/>
  <c r="CA53"/>
  <c r="CA23"/>
  <c r="CA55"/>
  <c r="CB55"/>
  <c r="CA27"/>
  <c r="CB27"/>
  <c r="CB52"/>
  <c r="CA52"/>
  <c r="CB9"/>
  <c r="CA9"/>
  <c r="CA16"/>
  <c r="CB16"/>
  <c r="CA8"/>
  <c r="CB8"/>
  <c r="CA12"/>
  <c r="CB12"/>
  <c r="CA13"/>
  <c r="CA19" i="53"/>
  <c r="CA11"/>
  <c r="CB24"/>
  <c r="CB55"/>
  <c r="CB20"/>
  <c r="CA18"/>
  <c r="CB36"/>
  <c r="CA16"/>
  <c r="CB3"/>
  <c r="CB37"/>
  <c r="CB39"/>
  <c r="CA26"/>
  <c r="CA34"/>
  <c r="CA13"/>
  <c r="CA4"/>
  <c r="CB22"/>
  <c r="CA52"/>
  <c r="AD8"/>
  <c r="AD10"/>
  <c r="CB25"/>
  <c r="CA25"/>
  <c r="CA32"/>
  <c r="CB32"/>
  <c r="CB27"/>
  <c r="CA27"/>
  <c r="CB28"/>
  <c r="CA28"/>
  <c r="CB5"/>
  <c r="CA5"/>
  <c r="CB29"/>
  <c r="CA29"/>
  <c r="CB17"/>
  <c r="CA17"/>
  <c r="CA21"/>
  <c r="CB21"/>
  <c r="CB12"/>
  <c r="CA12"/>
  <c r="CB23"/>
  <c r="AD2"/>
  <c r="AD9"/>
  <c r="CB15"/>
  <c r="CA15"/>
  <c r="CB33"/>
  <c r="CA33"/>
  <c r="CB6"/>
  <c r="CA6"/>
  <c r="CA51"/>
  <c r="CB51"/>
  <c r="CB14"/>
  <c r="CA14"/>
  <c r="CB35"/>
  <c r="CA35"/>
  <c r="CB18" i="58"/>
  <c r="CB9"/>
  <c r="CB60"/>
  <c r="CB49"/>
  <c r="CB10"/>
  <c r="CA15"/>
  <c r="CB7"/>
  <c r="CB17"/>
  <c r="CB20"/>
  <c r="CB16"/>
  <c r="CB61"/>
  <c r="CA8"/>
  <c r="CB11"/>
  <c r="CA38"/>
  <c r="CA12" i="57"/>
  <c r="CA23"/>
  <c r="CB25"/>
  <c r="CA14"/>
  <c r="CB14"/>
  <c r="CB19"/>
  <c r="CA39"/>
  <c r="CA20"/>
  <c r="CB20"/>
  <c r="CA43"/>
  <c r="CB43"/>
  <c r="CA40"/>
  <c r="CB40"/>
  <c r="CA22"/>
  <c r="CB22"/>
  <c r="CB4"/>
  <c r="CA4"/>
  <c r="CB6"/>
  <c r="CA6"/>
  <c r="CA16"/>
  <c r="CB16"/>
  <c r="CB18"/>
  <c r="CA18"/>
  <c r="CA17"/>
  <c r="CB17"/>
  <c r="CB15"/>
  <c r="CA15"/>
  <c r="CB54"/>
  <c r="CA54"/>
  <c r="CA56"/>
  <c r="CB56"/>
  <c r="CA21"/>
  <c r="CB8"/>
  <c r="CA8"/>
  <c r="CA2"/>
  <c r="CB2"/>
  <c r="CA26"/>
  <c r="CB26"/>
  <c r="CB9"/>
  <c r="CA9"/>
  <c r="CB5"/>
  <c r="CA5"/>
  <c r="CB13"/>
  <c r="CA13"/>
  <c r="CA58"/>
  <c r="CB58"/>
  <c r="CB24"/>
  <c r="CA24"/>
  <c r="CB3"/>
  <c r="CA3"/>
  <c r="CB5" i="54"/>
  <c r="CA5"/>
  <c r="CB4"/>
  <c r="CA4"/>
  <c r="AO7" i="53"/>
  <c r="CB52" i="55"/>
  <c r="CA25"/>
  <c r="CA24"/>
  <c r="CB24"/>
  <c r="CB51"/>
  <c r="CA51"/>
  <c r="CB27"/>
  <c r="CA27"/>
  <c r="CB36"/>
  <c r="CA36"/>
  <c r="CB26"/>
  <c r="CA26"/>
  <c r="CB13"/>
  <c r="CA13"/>
  <c r="CB3"/>
  <c r="CA3"/>
  <c r="CA50"/>
  <c r="CB50"/>
  <c r="CB7"/>
  <c r="CA7"/>
  <c r="CA22"/>
  <c r="CB22"/>
  <c r="CB8"/>
  <c r="CA8"/>
  <c r="CA29"/>
  <c r="CB29"/>
  <c r="CB5"/>
  <c r="CA5"/>
  <c r="CB15"/>
  <c r="CA15"/>
  <c r="CA55"/>
  <c r="CB55"/>
  <c r="CA30"/>
  <c r="CB30"/>
  <c r="CA47"/>
  <c r="CB47"/>
  <c r="CB48"/>
  <c r="CA48"/>
  <c r="CA23"/>
  <c r="CB23"/>
  <c r="CA10"/>
  <c r="CB10"/>
  <c r="CB9"/>
  <c r="CA9"/>
  <c r="CA49"/>
  <c r="CB49"/>
  <c r="CB19"/>
  <c r="CA19"/>
  <c r="CA2"/>
  <c r="CB2"/>
  <c r="CA16"/>
  <c r="CB16"/>
  <c r="CB11"/>
  <c r="CA11"/>
  <c r="CA20"/>
  <c r="CB20"/>
  <c r="CA4"/>
  <c r="CB4"/>
  <c r="CB19" i="58"/>
  <c r="CB52"/>
  <c r="CA52"/>
  <c r="CB57"/>
  <c r="CB14"/>
  <c r="CB50"/>
  <c r="CB5" i="56"/>
  <c r="CA5"/>
  <c r="AZ53" i="53"/>
  <c r="CD53"/>
  <c r="CB6" i="58"/>
  <c r="CA6"/>
  <c r="CB59"/>
  <c r="CA59"/>
  <c r="CB5"/>
  <c r="CA5"/>
  <c r="CA4"/>
  <c r="CB4"/>
  <c r="CA2"/>
  <c r="CB2"/>
  <c r="CB3"/>
  <c r="CA3"/>
  <c r="CA27" i="57"/>
  <c r="CB27"/>
  <c r="CA13" i="58" l="1"/>
  <c r="FZ23"/>
  <c r="KH11"/>
  <c r="ON11"/>
  <c r="K179" i="69"/>
  <c r="K183"/>
  <c r="CE11" i="58"/>
  <c r="OO11"/>
  <c r="L187" i="69"/>
  <c r="FY11" i="58"/>
  <c r="GA23"/>
  <c r="CA18" i="55"/>
  <c r="FY18"/>
  <c r="FY4"/>
  <c r="FY12"/>
  <c r="KG4"/>
  <c r="KH12"/>
  <c r="OO18"/>
  <c r="OO4"/>
  <c r="OO12"/>
  <c r="L89" i="69"/>
  <c r="RZ18" i="55"/>
  <c r="K98" i="69"/>
  <c r="M95"/>
  <c r="K95"/>
  <c r="KG18" i="55"/>
  <c r="ON18"/>
  <c r="ON4"/>
  <c r="ON12"/>
  <c r="L81" i="69"/>
  <c r="SA18" i="55"/>
  <c r="CE18"/>
  <c r="CE4"/>
  <c r="CE12"/>
  <c r="KH4"/>
  <c r="KG12"/>
  <c r="CA40" i="53"/>
  <c r="CB40"/>
  <c r="K71" i="69"/>
  <c r="K62"/>
  <c r="CE23" i="54"/>
  <c r="CE26"/>
  <c r="ON23"/>
  <c r="CB20"/>
  <c r="CB26"/>
  <c r="FY23"/>
  <c r="FY7"/>
  <c r="FY26"/>
  <c r="KG23"/>
  <c r="ON6"/>
  <c r="OO23"/>
  <c r="ON16"/>
  <c r="SA16"/>
  <c r="RZ26"/>
  <c r="K46" i="69"/>
  <c r="RZ6" i="54"/>
  <c r="L68" i="69"/>
  <c r="M50"/>
  <c r="KG26" i="54"/>
  <c r="SA26"/>
  <c r="CE6"/>
  <c r="CE16"/>
  <c r="KH23"/>
  <c r="ON7"/>
  <c r="OO26"/>
  <c r="RZ16"/>
  <c r="SA23"/>
  <c r="L50" i="69"/>
  <c r="GA4" i="58"/>
  <c r="GA3"/>
  <c r="GA2"/>
  <c r="L144" i="69"/>
  <c r="SA2" i="57"/>
  <c r="RZ2"/>
  <c r="FZ3"/>
  <c r="GA4"/>
  <c r="L145" i="69"/>
  <c r="SA3" i="57"/>
  <c r="RZ3"/>
  <c r="L146" i="69"/>
  <c r="SA4" i="57"/>
  <c r="RZ4"/>
  <c r="GA2"/>
  <c r="FZ4" i="56"/>
  <c r="FZ2"/>
  <c r="FZ3"/>
  <c r="FZ2" i="55"/>
  <c r="R9" i="69"/>
  <c r="L22"/>
  <c r="RZ21" i="53"/>
  <c r="SA21"/>
  <c r="L31" i="69"/>
  <c r="SA30" i="53"/>
  <c r="RZ30"/>
  <c r="L4" i="69"/>
  <c r="SA3" i="53"/>
  <c r="RZ3"/>
  <c r="L27" i="69"/>
  <c r="SA26" i="53"/>
  <c r="RZ26"/>
  <c r="L21" i="69"/>
  <c r="RZ20" i="53"/>
  <c r="SA20"/>
  <c r="L19" i="69"/>
  <c r="SA18" i="53"/>
  <c r="RZ18"/>
  <c r="L37" i="69"/>
  <c r="SA36" i="53"/>
  <c r="RZ36"/>
  <c r="L35" i="69"/>
  <c r="RZ34" i="53"/>
  <c r="SA34"/>
  <c r="L12" i="69"/>
  <c r="SA11" i="53"/>
  <c r="RZ11"/>
  <c r="L20" i="69"/>
  <c r="SA19" i="53"/>
  <c r="RZ19"/>
  <c r="L17" i="69"/>
  <c r="SA16" i="53"/>
  <c r="RZ16"/>
  <c r="L33" i="69"/>
  <c r="RZ32" i="53"/>
  <c r="SA32"/>
  <c r="L28" i="69"/>
  <c r="SA27" i="53"/>
  <c r="RZ27"/>
  <c r="L40" i="69"/>
  <c r="SA39" i="53"/>
  <c r="RZ39"/>
  <c r="L25" i="69"/>
  <c r="SA24" i="53"/>
  <c r="RZ24"/>
  <c r="L34" i="69"/>
  <c r="RZ33" i="53"/>
  <c r="SA33"/>
  <c r="L26" i="69"/>
  <c r="RZ25" i="53"/>
  <c r="SA25"/>
  <c r="BZ2"/>
  <c r="CB2" s="1"/>
  <c r="R3" i="69"/>
  <c r="K3" s="1"/>
  <c r="BZ9" i="53"/>
  <c r="CA9" s="1"/>
  <c r="R10" i="69"/>
  <c r="K10" s="1"/>
  <c r="Q9"/>
  <c r="R11"/>
  <c r="M11" s="1"/>
  <c r="CD7" i="53"/>
  <c r="KF7" s="1"/>
  <c r="OM7" s="1"/>
  <c r="RY7" s="1"/>
  <c r="R8" i="69"/>
  <c r="K8" s="1"/>
  <c r="L16"/>
  <c r="SA15" i="53"/>
  <c r="RZ15"/>
  <c r="L18" i="69"/>
  <c r="RZ17" i="53"/>
  <c r="SA17"/>
  <c r="L23" i="69"/>
  <c r="RZ22" i="53"/>
  <c r="SA22"/>
  <c r="L6" i="69"/>
  <c r="RZ5" i="53"/>
  <c r="SA5"/>
  <c r="L24" i="69"/>
  <c r="SA23" i="53"/>
  <c r="RZ23"/>
  <c r="L39" i="69"/>
  <c r="SA38" i="53"/>
  <c r="RZ38"/>
  <c r="L5" i="69"/>
  <c r="SA4" i="53"/>
  <c r="RZ4"/>
  <c r="L15" i="69"/>
  <c r="SA14" i="53"/>
  <c r="RZ14"/>
  <c r="L36" i="69"/>
  <c r="SA35" i="53"/>
  <c r="RZ35"/>
  <c r="L38" i="69"/>
  <c r="RZ37" i="53"/>
  <c r="SA37"/>
  <c r="L32" i="69"/>
  <c r="SA31" i="53"/>
  <c r="RZ31"/>
  <c r="L14" i="69"/>
  <c r="RZ13" i="53"/>
  <c r="SA13"/>
  <c r="L29" i="69"/>
  <c r="RZ28" i="53"/>
  <c r="SA28"/>
  <c r="L7" i="69"/>
  <c r="SA6" i="53"/>
  <c r="RZ6"/>
  <c r="L41" i="69"/>
  <c r="RZ40" i="53"/>
  <c r="SA40"/>
  <c r="L13" i="69"/>
  <c r="RZ12" i="53"/>
  <c r="SA12"/>
  <c r="L30" i="69"/>
  <c r="RZ29" i="53"/>
  <c r="SA29"/>
  <c r="RZ2" i="56"/>
  <c r="OO21" i="53"/>
  <c r="ON21"/>
  <c r="OO30"/>
  <c r="ON30"/>
  <c r="ON3"/>
  <c r="OO3"/>
  <c r="OO26"/>
  <c r="ON26"/>
  <c r="ON20"/>
  <c r="OO20"/>
  <c r="OO18"/>
  <c r="ON18"/>
  <c r="ON36"/>
  <c r="OO36"/>
  <c r="OO34"/>
  <c r="ON34"/>
  <c r="ON11"/>
  <c r="OO11"/>
  <c r="ON19"/>
  <c r="OO19"/>
  <c r="OO16"/>
  <c r="ON16"/>
  <c r="ON32"/>
  <c r="OO32"/>
  <c r="ON27"/>
  <c r="OO27"/>
  <c r="ON39"/>
  <c r="OO39"/>
  <c r="ON24"/>
  <c r="OO24"/>
  <c r="OO33"/>
  <c r="ON33"/>
  <c r="OO25"/>
  <c r="ON25"/>
  <c r="ON15"/>
  <c r="OO15"/>
  <c r="OO17"/>
  <c r="ON17"/>
  <c r="OO22"/>
  <c r="ON22"/>
  <c r="OO5"/>
  <c r="ON5"/>
  <c r="ON23"/>
  <c r="OO23"/>
  <c r="OO38"/>
  <c r="ON38"/>
  <c r="OO4"/>
  <c r="ON4"/>
  <c r="OO14"/>
  <c r="ON14"/>
  <c r="ON35"/>
  <c r="OO35"/>
  <c r="OO37"/>
  <c r="ON37"/>
  <c r="ON31"/>
  <c r="OO31"/>
  <c r="OO13"/>
  <c r="ON13"/>
  <c r="OO28"/>
  <c r="ON28"/>
  <c r="OO6"/>
  <c r="ON6"/>
  <c r="OO40"/>
  <c r="ON40"/>
  <c r="ON12"/>
  <c r="OO12"/>
  <c r="OO29"/>
  <c r="ON29"/>
  <c r="GA3" i="57"/>
  <c r="OO2"/>
  <c r="ON2"/>
  <c r="OO3"/>
  <c r="ON3"/>
  <c r="ON4"/>
  <c r="OO4"/>
  <c r="AZ2" i="53"/>
  <c r="CD2"/>
  <c r="KF2" s="1"/>
  <c r="FZ2" i="57"/>
  <c r="KG3"/>
  <c r="KH3"/>
  <c r="KH4"/>
  <c r="KG4"/>
  <c r="KG2"/>
  <c r="KH2"/>
  <c r="FZ2" i="58"/>
  <c r="FZ3"/>
  <c r="FZ4"/>
  <c r="GA2" i="56"/>
  <c r="GA4"/>
  <c r="GA3"/>
  <c r="AZ10" i="53"/>
  <c r="CD9"/>
  <c r="AZ9"/>
  <c r="BZ7"/>
  <c r="CA7" s="1"/>
  <c r="AZ8"/>
  <c r="CD10"/>
  <c r="BZ10"/>
  <c r="CB10" s="1"/>
  <c r="BZ8"/>
  <c r="CB8" s="1"/>
  <c r="AZ7"/>
  <c r="FZ19" i="58"/>
  <c r="GA19"/>
  <c r="FZ61"/>
  <c r="GA61"/>
  <c r="FZ13"/>
  <c r="GA13"/>
  <c r="FZ17"/>
  <c r="GA17"/>
  <c r="FZ5"/>
  <c r="GA5"/>
  <c r="FZ10"/>
  <c r="GA10"/>
  <c r="FZ11"/>
  <c r="FZ20"/>
  <c r="GA20"/>
  <c r="FZ12"/>
  <c r="GA12"/>
  <c r="FZ18"/>
  <c r="GA18"/>
  <c r="FZ14"/>
  <c r="GA14"/>
  <c r="FZ38"/>
  <c r="GA38"/>
  <c r="FZ6"/>
  <c r="GA6"/>
  <c r="FZ52"/>
  <c r="GA52"/>
  <c r="FZ60"/>
  <c r="GA60"/>
  <c r="FZ16"/>
  <c r="GA16"/>
  <c r="FZ7"/>
  <c r="GA7"/>
  <c r="FZ9"/>
  <c r="GA9"/>
  <c r="FZ57"/>
  <c r="GA57"/>
  <c r="FZ8"/>
  <c r="GA8"/>
  <c r="FZ37"/>
  <c r="GA37"/>
  <c r="FZ15"/>
  <c r="GA15"/>
  <c r="FZ59"/>
  <c r="GA59"/>
  <c r="FZ20" i="57"/>
  <c r="GA20"/>
  <c r="FZ17"/>
  <c r="GA17"/>
  <c r="FZ9"/>
  <c r="GA9"/>
  <c r="FZ22"/>
  <c r="GA22"/>
  <c r="FZ24"/>
  <c r="GA24"/>
  <c r="FZ19"/>
  <c r="GA19"/>
  <c r="FZ27"/>
  <c r="GA27"/>
  <c r="FZ40"/>
  <c r="GA40"/>
  <c r="FZ8"/>
  <c r="GA8"/>
  <c r="FZ58"/>
  <c r="GA58"/>
  <c r="FZ25"/>
  <c r="GA25"/>
  <c r="FZ5"/>
  <c r="GA5"/>
  <c r="FZ21"/>
  <c r="GA21"/>
  <c r="FZ56"/>
  <c r="GA56"/>
  <c r="FZ53"/>
  <c r="GA53"/>
  <c r="FZ6"/>
  <c r="GA6"/>
  <c r="FZ18"/>
  <c r="GA18"/>
  <c r="FZ50"/>
  <c r="GA50"/>
  <c r="FZ14"/>
  <c r="GA14"/>
  <c r="FZ13"/>
  <c r="GA13"/>
  <c r="FZ23"/>
  <c r="GA23"/>
  <c r="FZ59"/>
  <c r="GA59"/>
  <c r="FZ49"/>
  <c r="GA49"/>
  <c r="FZ7"/>
  <c r="GA7"/>
  <c r="FZ15"/>
  <c r="GA15"/>
  <c r="FZ54"/>
  <c r="GA54"/>
  <c r="FZ11"/>
  <c r="GA11"/>
  <c r="FZ26"/>
  <c r="GA26"/>
  <c r="FZ43"/>
  <c r="GA43"/>
  <c r="FZ10"/>
  <c r="GA10"/>
  <c r="FZ39"/>
  <c r="GA39"/>
  <c r="FZ16"/>
  <c r="GA16"/>
  <c r="FZ12"/>
  <c r="GA12"/>
  <c r="FZ24" i="56"/>
  <c r="GA24"/>
  <c r="FZ8"/>
  <c r="GA8"/>
  <c r="FZ12"/>
  <c r="GA12"/>
  <c r="FZ34"/>
  <c r="GA34"/>
  <c r="FZ26"/>
  <c r="GA26"/>
  <c r="FZ42"/>
  <c r="GA42"/>
  <c r="FZ30"/>
  <c r="GA30"/>
  <c r="FZ33"/>
  <c r="GA33"/>
  <c r="FZ39"/>
  <c r="GA39"/>
  <c r="FZ13"/>
  <c r="GA13"/>
  <c r="FZ31"/>
  <c r="GA31"/>
  <c r="FZ27"/>
  <c r="GA27"/>
  <c r="FZ11"/>
  <c r="GA11"/>
  <c r="FZ17"/>
  <c r="GA17"/>
  <c r="FZ40"/>
  <c r="GA40"/>
  <c r="FZ28"/>
  <c r="GA28"/>
  <c r="FZ20"/>
  <c r="GA20"/>
  <c r="FZ19"/>
  <c r="GA19"/>
  <c r="FZ25"/>
  <c r="GA25"/>
  <c r="FZ21"/>
  <c r="GA21"/>
  <c r="FZ5"/>
  <c r="GA5"/>
  <c r="FZ43"/>
  <c r="GA43"/>
  <c r="FZ14"/>
  <c r="GA14"/>
  <c r="FZ10"/>
  <c r="GA10"/>
  <c r="FZ6"/>
  <c r="GA6"/>
  <c r="FZ32"/>
  <c r="GA32"/>
  <c r="FZ16"/>
  <c r="GA16"/>
  <c r="FZ7"/>
  <c r="GA7"/>
  <c r="FZ15"/>
  <c r="GA15"/>
  <c r="FZ18"/>
  <c r="GA18"/>
  <c r="FZ29"/>
  <c r="GA29"/>
  <c r="FZ44"/>
  <c r="GA44"/>
  <c r="FZ22"/>
  <c r="GA22"/>
  <c r="FZ41"/>
  <c r="GA41"/>
  <c r="FZ23"/>
  <c r="GA23"/>
  <c r="FZ9"/>
  <c r="GA9"/>
  <c r="GA2" i="55"/>
  <c r="AO53" i="53"/>
  <c r="AO8"/>
  <c r="FZ37" i="55"/>
  <c r="GA37"/>
  <c r="FZ19"/>
  <c r="GA19"/>
  <c r="GA21"/>
  <c r="FZ21"/>
  <c r="FZ23"/>
  <c r="GA23"/>
  <c r="FZ18"/>
  <c r="GA18"/>
  <c r="FZ6"/>
  <c r="GA6"/>
  <c r="GA4"/>
  <c r="FZ38"/>
  <c r="GA38"/>
  <c r="FZ12"/>
  <c r="GA12"/>
  <c r="FZ15"/>
  <c r="GA15"/>
  <c r="FZ30"/>
  <c r="GA30"/>
  <c r="GA55"/>
  <c r="FZ55"/>
  <c r="FZ27"/>
  <c r="GA27"/>
  <c r="FZ22"/>
  <c r="GA22"/>
  <c r="GA17"/>
  <c r="FZ17"/>
  <c r="FZ54"/>
  <c r="GA54"/>
  <c r="FZ13"/>
  <c r="GA13"/>
  <c r="FZ52"/>
  <c r="GA52"/>
  <c r="FZ11"/>
  <c r="GA11"/>
  <c r="FZ9"/>
  <c r="GA9"/>
  <c r="FZ24"/>
  <c r="GA24"/>
  <c r="GA7"/>
  <c r="FZ7"/>
  <c r="FZ8"/>
  <c r="GA8"/>
  <c r="GA28"/>
  <c r="FZ28"/>
  <c r="FZ20"/>
  <c r="GA20"/>
  <c r="GA25"/>
  <c r="FZ25"/>
  <c r="FZ5"/>
  <c r="GA5"/>
  <c r="FZ3"/>
  <c r="GA3"/>
  <c r="FZ16"/>
  <c r="GA16"/>
  <c r="GA14"/>
  <c r="FZ14"/>
  <c r="FZ26"/>
  <c r="GA26"/>
  <c r="GA53"/>
  <c r="FZ53"/>
  <c r="FZ29"/>
  <c r="GA29"/>
  <c r="FZ10"/>
  <c r="GA10"/>
  <c r="FZ36" i="54"/>
  <c r="GA36"/>
  <c r="FZ41"/>
  <c r="GA41"/>
  <c r="FZ6"/>
  <c r="GA6"/>
  <c r="FZ8"/>
  <c r="GA8"/>
  <c r="FZ38"/>
  <c r="GA38"/>
  <c r="FZ16"/>
  <c r="GA16"/>
  <c r="FZ22"/>
  <c r="GA22"/>
  <c r="FZ17"/>
  <c r="GA17"/>
  <c r="FZ51"/>
  <c r="GA51"/>
  <c r="FZ15"/>
  <c r="GA15"/>
  <c r="FZ9"/>
  <c r="GA9"/>
  <c r="FZ50"/>
  <c r="GA50"/>
  <c r="FZ55"/>
  <c r="GA55"/>
  <c r="FZ14"/>
  <c r="GA14"/>
  <c r="FZ18"/>
  <c r="GA18"/>
  <c r="FZ19"/>
  <c r="GA19"/>
  <c r="FZ42"/>
  <c r="GA42"/>
  <c r="FZ40"/>
  <c r="GA40"/>
  <c r="FZ11"/>
  <c r="GA11"/>
  <c r="FZ20"/>
  <c r="GA20"/>
  <c r="FZ54"/>
  <c r="GA54"/>
  <c r="FZ27"/>
  <c r="GA27"/>
  <c r="FZ43"/>
  <c r="GA43"/>
  <c r="FZ53"/>
  <c r="GA53"/>
  <c r="FZ2"/>
  <c r="GA2"/>
  <c r="FZ28"/>
  <c r="GA28"/>
  <c r="FZ13"/>
  <c r="GA13"/>
  <c r="FZ52"/>
  <c r="GA52"/>
  <c r="FZ25"/>
  <c r="GA25"/>
  <c r="FZ24"/>
  <c r="GA24"/>
  <c r="FZ30"/>
  <c r="GA30"/>
  <c r="FZ10"/>
  <c r="GA10"/>
  <c r="FZ23"/>
  <c r="GA23"/>
  <c r="FZ37"/>
  <c r="GA37"/>
  <c r="FZ7"/>
  <c r="GA7"/>
  <c r="GA26"/>
  <c r="FZ39"/>
  <c r="GA39"/>
  <c r="FZ56"/>
  <c r="GA56"/>
  <c r="FZ12"/>
  <c r="GA12"/>
  <c r="FZ5"/>
  <c r="GA5"/>
  <c r="FZ21"/>
  <c r="GA21"/>
  <c r="FZ3"/>
  <c r="GA3"/>
  <c r="FZ29"/>
  <c r="GA29"/>
  <c r="FZ4"/>
  <c r="GA4"/>
  <c r="CD8" i="53"/>
  <c r="FZ21"/>
  <c r="GA21"/>
  <c r="FZ30"/>
  <c r="GA30"/>
  <c r="FZ3"/>
  <c r="GA3"/>
  <c r="FZ20"/>
  <c r="GA20"/>
  <c r="FZ54"/>
  <c r="GA54"/>
  <c r="FZ4"/>
  <c r="GA4"/>
  <c r="FZ14"/>
  <c r="GA14"/>
  <c r="FZ34"/>
  <c r="GA34"/>
  <c r="FZ31"/>
  <c r="GA31"/>
  <c r="FZ13"/>
  <c r="GA13"/>
  <c r="FZ28"/>
  <c r="GA28"/>
  <c r="GA6"/>
  <c r="FZ6"/>
  <c r="FZ40"/>
  <c r="GA40"/>
  <c r="FZ12"/>
  <c r="GA12"/>
  <c r="FZ26"/>
  <c r="GA26"/>
  <c r="FZ29"/>
  <c r="GA29"/>
  <c r="FZ19"/>
  <c r="GA19"/>
  <c r="FZ23"/>
  <c r="GA23"/>
  <c r="CE53"/>
  <c r="FY53"/>
  <c r="FZ15"/>
  <c r="GA15"/>
  <c r="FZ17"/>
  <c r="GA17"/>
  <c r="FZ22"/>
  <c r="GA22"/>
  <c r="FZ5"/>
  <c r="GA5"/>
  <c r="FZ38"/>
  <c r="GA38"/>
  <c r="FZ18"/>
  <c r="GA18"/>
  <c r="FZ36"/>
  <c r="GA36"/>
  <c r="FZ55"/>
  <c r="GA55"/>
  <c r="FZ35"/>
  <c r="GA35"/>
  <c r="FZ16"/>
  <c r="GA16"/>
  <c r="FZ32"/>
  <c r="GA32"/>
  <c r="FZ27"/>
  <c r="GA27"/>
  <c r="FZ39"/>
  <c r="GA39"/>
  <c r="FZ24"/>
  <c r="GA24"/>
  <c r="FZ33"/>
  <c r="GA33"/>
  <c r="FZ11"/>
  <c r="GA11"/>
  <c r="FZ37"/>
  <c r="GA37"/>
  <c r="FZ25"/>
  <c r="GA25"/>
  <c r="BZ53"/>
  <c r="CA53" s="1"/>
  <c r="GA11" i="58" l="1"/>
  <c r="FZ4" i="55"/>
  <c r="FZ26" i="54"/>
  <c r="K9" i="69"/>
  <c r="K11"/>
  <c r="CE7" i="53"/>
  <c r="CA2"/>
  <c r="KG7"/>
  <c r="M8" i="69"/>
  <c r="KH7" i="53"/>
  <c r="CB9"/>
  <c r="FY7"/>
  <c r="M9" i="69"/>
  <c r="L8"/>
  <c r="SA7" i="53"/>
  <c r="RZ7"/>
  <c r="M3" i="69"/>
  <c r="M10"/>
  <c r="KH2" i="53"/>
  <c r="OM2"/>
  <c r="RY2" s="1"/>
  <c r="ON7"/>
  <c r="OO7"/>
  <c r="CE2"/>
  <c r="FY2"/>
  <c r="KG2"/>
  <c r="CE8"/>
  <c r="KF8"/>
  <c r="FY9"/>
  <c r="KF9"/>
  <c r="CA10"/>
  <c r="FY10"/>
  <c r="KF10"/>
  <c r="CA8"/>
  <c r="CE9"/>
  <c r="CE10"/>
  <c r="CB7"/>
  <c r="FY8"/>
  <c r="FZ53"/>
  <c r="GA53"/>
  <c r="CB53"/>
  <c r="GA7" l="1"/>
  <c r="FZ7"/>
  <c r="GA8"/>
  <c r="GA9"/>
  <c r="GA2"/>
  <c r="L3" i="69"/>
  <c r="RZ2" i="53"/>
  <c r="SA2"/>
  <c r="KH8"/>
  <c r="OM8"/>
  <c r="RY8" s="1"/>
  <c r="KH9"/>
  <c r="OM9"/>
  <c r="RY9" s="1"/>
  <c r="KH10"/>
  <c r="OM10"/>
  <c r="RY10" s="1"/>
  <c r="OO2"/>
  <c r="ON2"/>
  <c r="FZ9"/>
  <c r="FZ2"/>
  <c r="FZ10"/>
  <c r="GA10"/>
  <c r="KG8"/>
  <c r="KG10"/>
  <c r="KG9"/>
  <c r="FZ8"/>
  <c r="L11" i="69" l="1"/>
  <c r="RZ10" i="53"/>
  <c r="SA10"/>
  <c r="L9" i="69"/>
  <c r="RZ8" i="53"/>
  <c r="SA8"/>
  <c r="L10" i="69"/>
  <c r="RZ9" i="53"/>
  <c r="SA9"/>
  <c r="OO10"/>
  <c r="ON10"/>
  <c r="ON8"/>
  <c r="OO8"/>
  <c r="OO9"/>
  <c r="ON9"/>
</calcChain>
</file>

<file path=xl/sharedStrings.xml><?xml version="1.0" encoding="utf-8"?>
<sst xmlns="http://schemas.openxmlformats.org/spreadsheetml/2006/main" count="8170" uniqueCount="1571">
  <si>
    <t>TT</t>
  </si>
  <si>
    <t>Mã SV</t>
  </si>
  <si>
    <t>Lớp</t>
  </si>
  <si>
    <t>Họ đệm</t>
  </si>
  <si>
    <t>Tên</t>
  </si>
  <si>
    <t>Ghi chú</t>
  </si>
  <si>
    <t>Ngày sinh</t>
  </si>
  <si>
    <t>Nơi sinh</t>
  </si>
  <si>
    <t>Giới</t>
  </si>
  <si>
    <t>GDTC</t>
  </si>
  <si>
    <t>GDQP</t>
  </si>
  <si>
    <t>THI VẼ XD1-L1</t>
  </si>
  <si>
    <t>THI VẼ XD1-L2</t>
  </si>
  <si>
    <t>TB VẼ XD1-L1</t>
  </si>
  <si>
    <t>VẼ XD1 (3TC)</t>
  </si>
  <si>
    <t>THI NN1-L1</t>
  </si>
  <si>
    <t>THI NN1-L2</t>
  </si>
  <si>
    <t>TB NN1-L1</t>
  </si>
  <si>
    <t>Nam</t>
  </si>
  <si>
    <t>Nguyễn Văn</t>
  </si>
  <si>
    <t>Linh</t>
  </si>
  <si>
    <t>Hà Đông - Hà Nội</t>
  </si>
  <si>
    <t>Thanh Oai - Hà Nội</t>
  </si>
  <si>
    <t>Tiệp</t>
  </si>
  <si>
    <t>THI PLĐC-L2</t>
  </si>
  <si>
    <t>TB PLĐC-L1</t>
  </si>
  <si>
    <t>THI CTKT-L2</t>
  </si>
  <si>
    <t>TB CTKT-L1</t>
  </si>
  <si>
    <t>THI CHCT1-L2</t>
  </si>
  <si>
    <t>TB CHCT1-L1</t>
  </si>
  <si>
    <t>Thủy</t>
  </si>
  <si>
    <t>Nguyễn Mạnh</t>
  </si>
  <si>
    <t>Bình Lục - Hà Nam</t>
  </si>
  <si>
    <t>ĐIỂM TB KIỂM TRA</t>
  </si>
  <si>
    <t>NGOẠI NGỮ 1 (Điểm chữ)</t>
  </si>
  <si>
    <t>NGOẠI NGỮ 1 (Điểm 4)</t>
  </si>
  <si>
    <t>NGOẠI NGỮ 1(3TC)</t>
  </si>
  <si>
    <t>NGOẠI NGỮ 1 (3TC)</t>
  </si>
  <si>
    <t>VẼ XD1 (Điểm chữ)</t>
  </si>
  <si>
    <t>VẼ XD1 (Điểm 4)</t>
  </si>
  <si>
    <t>THI TIN STVB-L1</t>
  </si>
  <si>
    <t>TB TIN STVB-L1</t>
  </si>
  <si>
    <t>TIN STVB (3TC)</t>
  </si>
  <si>
    <t>TIN STVB (Điểm chữ)</t>
  </si>
  <si>
    <t>TIN STVB (Điểm 4)</t>
  </si>
  <si>
    <t>Chiến</t>
  </si>
  <si>
    <t>Lê Văn</t>
  </si>
  <si>
    <t>Thanh</t>
  </si>
  <si>
    <t>Mạnh</t>
  </si>
  <si>
    <t>Phù Yên - Sơn La</t>
  </si>
  <si>
    <t>TIN STVB(3TC)</t>
  </si>
  <si>
    <t>25/10/1994</t>
  </si>
  <si>
    <t>THI TIN STVB-L2</t>
  </si>
  <si>
    <t>TIN STVB -11</t>
  </si>
  <si>
    <t>GDTC (Điểm chữ)</t>
  </si>
  <si>
    <t>GDTC -11</t>
  </si>
  <si>
    <t>GDTC (Điểm 4)</t>
  </si>
  <si>
    <t>VẼ XD1 -11</t>
  </si>
  <si>
    <t>NGOẠI NGỮ 1 -11</t>
  </si>
  <si>
    <t>CX19.1</t>
  </si>
  <si>
    <t>GDTC (2TC)</t>
  </si>
  <si>
    <t>GDQP (Điểm chữ)</t>
  </si>
  <si>
    <t>GDQP (Điểm 4)</t>
  </si>
  <si>
    <t>GDQP -11</t>
  </si>
  <si>
    <t>GDQP(3TC)</t>
  </si>
  <si>
    <t>TÍN CHỈ KỲ I</t>
  </si>
  <si>
    <t>THI PLĐC-L1</t>
  </si>
  <si>
    <t>PHÁP LUẬT ĐC (2TC)</t>
  </si>
  <si>
    <t>PLĐC (Điểm chữ)</t>
  </si>
  <si>
    <t>PLĐC (Điểm 4)</t>
  </si>
  <si>
    <t>PLĐC -11</t>
  </si>
  <si>
    <t>PLĐC (2TC)</t>
  </si>
  <si>
    <t>THI CTKT-L1</t>
  </si>
  <si>
    <t>CẤU TẠO KT (3TC)</t>
  </si>
  <si>
    <t>CTKT (Điểm chữ)</t>
  </si>
  <si>
    <t>CTKT (Điểm 4)</t>
  </si>
  <si>
    <t>CTKT -11</t>
  </si>
  <si>
    <t>CTKT (3TC)</t>
  </si>
  <si>
    <t>THI ĐCCT-L1</t>
  </si>
  <si>
    <t>THI ĐCCT-L2</t>
  </si>
  <si>
    <t>TB ĐCCT-L1</t>
  </si>
  <si>
    <t>ĐCCT (2TC)</t>
  </si>
  <si>
    <t>ĐCCT (Điểm chữ)</t>
  </si>
  <si>
    <t>ĐCCT (Điểm 4)</t>
  </si>
  <si>
    <t>ĐCCT -11</t>
  </si>
  <si>
    <t>THI CHCT1-L1</t>
  </si>
  <si>
    <t>CHCT1 (4TC)</t>
  </si>
  <si>
    <t>CHCT1 (Điểm chữ)</t>
  </si>
  <si>
    <t>CHCT1 (Điểm 4)</t>
  </si>
  <si>
    <t>CHCT1 -11</t>
  </si>
  <si>
    <t>THI VLXD-L1</t>
  </si>
  <si>
    <t>THI VLXD-L2</t>
  </si>
  <si>
    <t>TB VLXD-L1</t>
  </si>
  <si>
    <t>VLXD (3TC)</t>
  </si>
  <si>
    <t>VLXD (Điểm chữ)</t>
  </si>
  <si>
    <t>VLXD (Điểm 4)</t>
  </si>
  <si>
    <t>VLXD -11</t>
  </si>
  <si>
    <t>Hồ Thế</t>
  </si>
  <si>
    <t>06/03/1995</t>
  </si>
  <si>
    <t>12/03/1993</t>
  </si>
  <si>
    <t>18/04/1996</t>
  </si>
  <si>
    <t>10/09/1993</t>
  </si>
  <si>
    <t>27/04/1996</t>
  </si>
  <si>
    <t>Nho Quan - Ninh Bình</t>
  </si>
  <si>
    <t>Kỳ Anh - Hà Tĩnh</t>
  </si>
  <si>
    <t>TP Hòa Bình - Hòa Bình</t>
  </si>
  <si>
    <t>11CX190101</t>
  </si>
  <si>
    <t>Nguyễn Đức</t>
  </si>
  <si>
    <t>Anh</t>
  </si>
  <si>
    <t>11CX190102</t>
  </si>
  <si>
    <t>Nguyễn Chính</t>
  </si>
  <si>
    <t>11CX190103</t>
  </si>
  <si>
    <t>11CX190104</t>
  </si>
  <si>
    <t>Phạm Công</t>
  </si>
  <si>
    <t>Chung</t>
  </si>
  <si>
    <t>11CX190105</t>
  </si>
  <si>
    <t>Lê Tiến</t>
  </si>
  <si>
    <t>Dũng</t>
  </si>
  <si>
    <t>11CX190106</t>
  </si>
  <si>
    <t>Trần Văn</t>
  </si>
  <si>
    <t>Dương</t>
  </si>
  <si>
    <t>11CX190107</t>
  </si>
  <si>
    <t>Đạo</t>
  </si>
  <si>
    <t>11CX190108</t>
  </si>
  <si>
    <t>Nguyễn Viết</t>
  </si>
  <si>
    <t>Đạt</t>
  </si>
  <si>
    <t>11CX190109</t>
  </si>
  <si>
    <t>Đinh Công</t>
  </si>
  <si>
    <t>Đức</t>
  </si>
  <si>
    <t>11CX190110</t>
  </si>
  <si>
    <t>Trương Công</t>
  </si>
  <si>
    <t>11CX190111</t>
  </si>
  <si>
    <t>Nguyễn Anh</t>
  </si>
  <si>
    <t>11CX190112</t>
  </si>
  <si>
    <t>Đỗ Văn</t>
  </si>
  <si>
    <t>11CX190113</t>
  </si>
  <si>
    <t>Vũ Minh</t>
  </si>
  <si>
    <t>11CX190114</t>
  </si>
  <si>
    <t>Nguyễn Ngọc</t>
  </si>
  <si>
    <t>Hà</t>
  </si>
  <si>
    <t>11CX190115</t>
  </si>
  <si>
    <t xml:space="preserve">Phạm Văn </t>
  </si>
  <si>
    <t>Hải</t>
  </si>
  <si>
    <t>11CX190116</t>
  </si>
  <si>
    <t>11CX190117</t>
  </si>
  <si>
    <t>Vũ Văn</t>
  </si>
  <si>
    <t>11CX190118</t>
  </si>
  <si>
    <t xml:space="preserve">Đặng Văn </t>
  </si>
  <si>
    <t>Hào</t>
  </si>
  <si>
    <t>11CX190119</t>
  </si>
  <si>
    <t>Lương Ngọc</t>
  </si>
  <si>
    <t>Hợp</t>
  </si>
  <si>
    <t>11CX190120</t>
  </si>
  <si>
    <t>Nguyễn Thế</t>
  </si>
  <si>
    <t>Hùng</t>
  </si>
  <si>
    <t>11CX190121</t>
  </si>
  <si>
    <t>Nguyễn Chiến</t>
  </si>
  <si>
    <t>Hữu</t>
  </si>
  <si>
    <t>11CX190122</t>
  </si>
  <si>
    <t>Phạm Bá</t>
  </si>
  <si>
    <t>Huy</t>
  </si>
  <si>
    <t>11CX190123</t>
  </si>
  <si>
    <t>Phạm Bá Quang</t>
  </si>
  <si>
    <t>Khải</t>
  </si>
  <si>
    <t>11CX190124</t>
  </si>
  <si>
    <t xml:space="preserve">Nguyễn Văn </t>
  </si>
  <si>
    <t>Kiều</t>
  </si>
  <si>
    <t>11CX190125</t>
  </si>
  <si>
    <t>11CX190126</t>
  </si>
  <si>
    <t>Nguyễn Quang</t>
  </si>
  <si>
    <t>11CX190127</t>
  </si>
  <si>
    <t>Phạm Trọng</t>
  </si>
  <si>
    <t>Lợi</t>
  </si>
  <si>
    <t>11CX190128</t>
  </si>
  <si>
    <t>Bùi Gia</t>
  </si>
  <si>
    <t>Long</t>
  </si>
  <si>
    <t>11CX190129</t>
  </si>
  <si>
    <t>Trần Đức</t>
  </si>
  <si>
    <t>Lương</t>
  </si>
  <si>
    <t>11CX190130</t>
  </si>
  <si>
    <t>11CX190131</t>
  </si>
  <si>
    <t xml:space="preserve">Lương Văn </t>
  </si>
  <si>
    <t>Nghiệp</t>
  </si>
  <si>
    <t>11CX190132</t>
  </si>
  <si>
    <t>Nguyễn Hữu</t>
  </si>
  <si>
    <t>Nhất</t>
  </si>
  <si>
    <t>11CX190133</t>
  </si>
  <si>
    <t>Nguyễn Minh</t>
  </si>
  <si>
    <t>Phú</t>
  </si>
  <si>
    <t>11CX190134</t>
  </si>
  <si>
    <t>Nguyễn Công</t>
  </si>
  <si>
    <t>Quang</t>
  </si>
  <si>
    <t>11CX190135</t>
  </si>
  <si>
    <t>Nguyễn Thanh</t>
  </si>
  <si>
    <t>Sang</t>
  </si>
  <si>
    <t>11CX190136</t>
  </si>
  <si>
    <t>Nguyễn Hoàng</t>
  </si>
  <si>
    <t>Sơn</t>
  </si>
  <si>
    <t>11CX190137</t>
  </si>
  <si>
    <t>11CX190138</t>
  </si>
  <si>
    <t>Đỗ Hồng</t>
  </si>
  <si>
    <t>Thảo</t>
  </si>
  <si>
    <t>11CX190139</t>
  </si>
  <si>
    <t>Hà Đình</t>
  </si>
  <si>
    <t>Thuận</t>
  </si>
  <si>
    <t>11CX190140</t>
  </si>
  <si>
    <t>11CX190141</t>
  </si>
  <si>
    <t>Lê Thanh</t>
  </si>
  <si>
    <t>11CX190142</t>
  </si>
  <si>
    <t>Nguyễn Quốc</t>
  </si>
  <si>
    <t>Trịnh</t>
  </si>
  <si>
    <t>11CX190143</t>
  </si>
  <si>
    <t>Tuấn</t>
  </si>
  <si>
    <t>11CX190144</t>
  </si>
  <si>
    <t xml:space="preserve">Hoàng Văn </t>
  </si>
  <si>
    <t>11CX190145</t>
  </si>
  <si>
    <t>Tùng</t>
  </si>
  <si>
    <t>11CX190146</t>
  </si>
  <si>
    <t>Lê Sơn</t>
  </si>
  <si>
    <t>11CX190147</t>
  </si>
  <si>
    <t>Vũ Hải</t>
  </si>
  <si>
    <t>Thuần</t>
  </si>
  <si>
    <t>THI CHÍNH TRỊ-L1</t>
  </si>
  <si>
    <t>THI CHÍNH TRỊ-L2</t>
  </si>
  <si>
    <t>TB CHÍNH TRỊ-L1</t>
  </si>
  <si>
    <t>CHÍNH TRỊ (5TC)</t>
  </si>
  <si>
    <t>CHÍNH TRỊ (Điểm chữ)</t>
  </si>
  <si>
    <t>CHÍNH TRỊ (Điểm 4)</t>
  </si>
  <si>
    <t>CHÍNH TRỊ -11</t>
  </si>
  <si>
    <t>CX19.2</t>
  </si>
  <si>
    <t>11CX190201</t>
  </si>
  <si>
    <t>Mai Anh</t>
  </si>
  <si>
    <t>11CX190202</t>
  </si>
  <si>
    <t>Phạm Hồng</t>
  </si>
  <si>
    <t>Cương</t>
  </si>
  <si>
    <t>11CX190203</t>
  </si>
  <si>
    <t>Cao Viết</t>
  </si>
  <si>
    <t>Cường</t>
  </si>
  <si>
    <t>11CX190204</t>
  </si>
  <si>
    <t>Duy</t>
  </si>
  <si>
    <t>11CX190205</t>
  </si>
  <si>
    <t>Phạm Thế</t>
  </si>
  <si>
    <t>Duyệt</t>
  </si>
  <si>
    <t>11CX190206</t>
  </si>
  <si>
    <t>Phùng Hữu</t>
  </si>
  <si>
    <t>11CX190207</t>
  </si>
  <si>
    <t>Đông</t>
  </si>
  <si>
    <t>11CX190208</t>
  </si>
  <si>
    <t>Phạm Minh</t>
  </si>
  <si>
    <t>11CX190209</t>
  </si>
  <si>
    <t>Hai</t>
  </si>
  <si>
    <t>11CX190210</t>
  </si>
  <si>
    <t>Trần Phong</t>
  </si>
  <si>
    <t>11CX190211</t>
  </si>
  <si>
    <t>Hiệu</t>
  </si>
  <si>
    <t>11CX190212</t>
  </si>
  <si>
    <t>Khương Bá</t>
  </si>
  <si>
    <t>Hòa</t>
  </si>
  <si>
    <t>11CX190213</t>
  </si>
  <si>
    <t>Lê Đức</t>
  </si>
  <si>
    <t>11CX190214</t>
  </si>
  <si>
    <t>11CX190215</t>
  </si>
  <si>
    <t>Lê Anh</t>
  </si>
  <si>
    <t>Khôi</t>
  </si>
  <si>
    <t>11CX190216</t>
  </si>
  <si>
    <t>Đỗ</t>
  </si>
  <si>
    <t>Kiên</t>
  </si>
  <si>
    <t>11CX190217</t>
  </si>
  <si>
    <t>Lê Tùng</t>
  </si>
  <si>
    <t>Lâm</t>
  </si>
  <si>
    <t>11CX190218</t>
  </si>
  <si>
    <t>Bùi Văn</t>
  </si>
  <si>
    <t>11CX190219</t>
  </si>
  <si>
    <t>11CX190220</t>
  </si>
  <si>
    <t>Trần Tuấn</t>
  </si>
  <si>
    <t>11CX190221</t>
  </si>
  <si>
    <t>11CX190222</t>
  </si>
  <si>
    <t>11CX190223</t>
  </si>
  <si>
    <t>Hoàng Văn</t>
  </si>
  <si>
    <t>11CX190224</t>
  </si>
  <si>
    <t>Mãi</t>
  </si>
  <si>
    <t>11CX190225</t>
  </si>
  <si>
    <t>Nguyễn Tiến</t>
  </si>
  <si>
    <t>11CX190226</t>
  </si>
  <si>
    <t>Dương Đức</t>
  </si>
  <si>
    <t>11CX190227</t>
  </si>
  <si>
    <t>Vũ Công</t>
  </si>
  <si>
    <t>Minh</t>
  </si>
  <si>
    <t>11CX190228</t>
  </si>
  <si>
    <t>Đinh Trọng</t>
  </si>
  <si>
    <t>Mười</t>
  </si>
  <si>
    <t>11CX190229</t>
  </si>
  <si>
    <t>Ninh</t>
  </si>
  <si>
    <t>11CX190230</t>
  </si>
  <si>
    <t>Trần Thanh</t>
  </si>
  <si>
    <t>11CX190231</t>
  </si>
  <si>
    <t>Kim Văn</t>
  </si>
  <si>
    <t>11CX190232</t>
  </si>
  <si>
    <t>11CX190233</t>
  </si>
  <si>
    <t>Lý Văn</t>
  </si>
  <si>
    <t>Tài</t>
  </si>
  <si>
    <t>11CX190234</t>
  </si>
  <si>
    <t>Phạm Thanh</t>
  </si>
  <si>
    <t>Tâm</t>
  </si>
  <si>
    <t>11CX190235</t>
  </si>
  <si>
    <t>Nguyễn Đình</t>
  </si>
  <si>
    <t>Tân</t>
  </si>
  <si>
    <t>11CX190236</t>
  </si>
  <si>
    <t>11CX190237</t>
  </si>
  <si>
    <t>Thụy</t>
  </si>
  <si>
    <t>11CX190238</t>
  </si>
  <si>
    <t>Lê Quang</t>
  </si>
  <si>
    <t>Trung</t>
  </si>
  <si>
    <t>11CX190239</t>
  </si>
  <si>
    <t>Chu Đức</t>
  </si>
  <si>
    <t>Trường</t>
  </si>
  <si>
    <t>11CX190240</t>
  </si>
  <si>
    <t>Hoàng Xuân</t>
  </si>
  <si>
    <t>11CX190241</t>
  </si>
  <si>
    <t>Vũ Lam</t>
  </si>
  <si>
    <t>11CX190242</t>
  </si>
  <si>
    <t>Đỗ Anh</t>
  </si>
  <si>
    <t>11CX190243</t>
  </si>
  <si>
    <t>Trần Anh</t>
  </si>
  <si>
    <t>11CX190244</t>
  </si>
  <si>
    <t>Hoàng Anh</t>
  </si>
  <si>
    <t>11CX190245</t>
  </si>
  <si>
    <t xml:space="preserve">Đỗ Ngọc </t>
  </si>
  <si>
    <t>11CX190246</t>
  </si>
  <si>
    <t>Nguyễn Chí</t>
  </si>
  <si>
    <t>11CX190247</t>
  </si>
  <si>
    <t>Đặng Thái</t>
  </si>
  <si>
    <t>Vũ</t>
  </si>
  <si>
    <t>CX19.3</t>
  </si>
  <si>
    <t>11CX190301</t>
  </si>
  <si>
    <t>11CX190302</t>
  </si>
  <si>
    <t>Nguyễn Duy</t>
  </si>
  <si>
    <t>11CX190303</t>
  </si>
  <si>
    <t>Ánh</t>
  </si>
  <si>
    <t>11CX190304</t>
  </si>
  <si>
    <t>Chinh</t>
  </si>
  <si>
    <t>11CX190305</t>
  </si>
  <si>
    <t>11CX190306</t>
  </si>
  <si>
    <t xml:space="preserve">Đỗ Minh </t>
  </si>
  <si>
    <t>11CX190307</t>
  </si>
  <si>
    <t>Điện</t>
  </si>
  <si>
    <t>11CX190308</t>
  </si>
  <si>
    <t>11CX190309</t>
  </si>
  <si>
    <t>11CX190310</t>
  </si>
  <si>
    <t>Hiếu</t>
  </si>
  <si>
    <t>11CX190311</t>
  </si>
  <si>
    <t>11CX190312</t>
  </si>
  <si>
    <t>Phạm Trung</t>
  </si>
  <si>
    <t>11CX190313</t>
  </si>
  <si>
    <t>Chu Huy</t>
  </si>
  <si>
    <t>Hội</t>
  </si>
  <si>
    <t>11CX190314</t>
  </si>
  <si>
    <t>11CX190315</t>
  </si>
  <si>
    <t>Hưng</t>
  </si>
  <si>
    <t>11CX190316</t>
  </si>
  <si>
    <t>11CX190317</t>
  </si>
  <si>
    <t xml:space="preserve">Nguyễn Quang </t>
  </si>
  <si>
    <t>11CX190318</t>
  </si>
  <si>
    <t>Lĩnh</t>
  </si>
  <si>
    <t>11CX190319</t>
  </si>
  <si>
    <t>11CX190320</t>
  </si>
  <si>
    <t>11CX190321</t>
  </si>
  <si>
    <t>Nguyễn Nhật</t>
  </si>
  <si>
    <t>11CX190322</t>
  </si>
  <si>
    <t>11CX190323</t>
  </si>
  <si>
    <t>11CX190324</t>
  </si>
  <si>
    <t>Đỗ Như</t>
  </si>
  <si>
    <t>11CX190325</t>
  </si>
  <si>
    <t>Nhân</t>
  </si>
  <si>
    <t>11CX190326</t>
  </si>
  <si>
    <t>11CX190327</t>
  </si>
  <si>
    <t>11CX190328</t>
  </si>
  <si>
    <t>Lưu Hữu</t>
  </si>
  <si>
    <t>11CX190329</t>
  </si>
  <si>
    <t>Quảng</t>
  </si>
  <si>
    <t>11CX190330</t>
  </si>
  <si>
    <t>Đỗ Hoài</t>
  </si>
  <si>
    <t>11CX190331</t>
  </si>
  <si>
    <t>Dương Văn</t>
  </si>
  <si>
    <t>11CX190332</t>
  </si>
  <si>
    <t>Nguyễn Hồng</t>
  </si>
  <si>
    <t>Thắng</t>
  </si>
  <si>
    <t>11CX190333</t>
  </si>
  <si>
    <t>11CX190334</t>
  </si>
  <si>
    <t>Nguyễn Quyết</t>
  </si>
  <si>
    <t>11CX190335</t>
  </si>
  <si>
    <t>11CX190336</t>
  </si>
  <si>
    <t>Đặng Thanh</t>
  </si>
  <si>
    <t>Thiết</t>
  </si>
  <si>
    <t>11CX190337</t>
  </si>
  <si>
    <t>Nguyễn Thiên</t>
  </si>
  <si>
    <t>Tiến</t>
  </si>
  <si>
    <t>11CX190338</t>
  </si>
  <si>
    <t>Đào Văn</t>
  </si>
  <si>
    <t>11CX190339</t>
  </si>
  <si>
    <t>11CX190340</t>
  </si>
  <si>
    <t>11CX190341</t>
  </si>
  <si>
    <t>Dương Quốc</t>
  </si>
  <si>
    <t>11CX190342</t>
  </si>
  <si>
    <t xml:space="preserve">Bùi Xuân </t>
  </si>
  <si>
    <t>11CX190343</t>
  </si>
  <si>
    <t>Tuyến</t>
  </si>
  <si>
    <t>11CX190344</t>
  </si>
  <si>
    <t>Tuynh</t>
  </si>
  <si>
    <t>11CX190345</t>
  </si>
  <si>
    <t>Vũ Nhậm</t>
  </si>
  <si>
    <t>Văn</t>
  </si>
  <si>
    <t>11CX190346</t>
  </si>
  <si>
    <t>Đỗ Viết</t>
  </si>
  <si>
    <t>Thuấn</t>
  </si>
  <si>
    <t>CX19.4</t>
  </si>
  <si>
    <t>11CX190401</t>
  </si>
  <si>
    <t>Nông Hoàng</t>
  </si>
  <si>
    <t>11CX190402</t>
  </si>
  <si>
    <t>Bùi Tuấn</t>
  </si>
  <si>
    <t>11CX190403</t>
  </si>
  <si>
    <t>Đỗ Trung</t>
  </si>
  <si>
    <t>11CX190404</t>
  </si>
  <si>
    <t>Phan Đức</t>
  </si>
  <si>
    <t>11CX190405</t>
  </si>
  <si>
    <t>11CX190406</t>
  </si>
  <si>
    <t>11CX190407</t>
  </si>
  <si>
    <t>Trần</t>
  </si>
  <si>
    <t>11CX190408</t>
  </si>
  <si>
    <t>Diện</t>
  </si>
  <si>
    <t>11CX190409</t>
  </si>
  <si>
    <t>Trương Duy</t>
  </si>
  <si>
    <t>Doanh</t>
  </si>
  <si>
    <t>11CX190410</t>
  </si>
  <si>
    <t>11CX190411</t>
  </si>
  <si>
    <t>Trần Đình</t>
  </si>
  <si>
    <t>11CX190412</t>
  </si>
  <si>
    <t>11CX190413</t>
  </si>
  <si>
    <t>Đoàn</t>
  </si>
  <si>
    <t>11CX190414</t>
  </si>
  <si>
    <t xml:space="preserve">Đào Phương </t>
  </si>
  <si>
    <t>11CX190415</t>
  </si>
  <si>
    <t>Phạm Đức</t>
  </si>
  <si>
    <t>11CX190416</t>
  </si>
  <si>
    <t>Hoàng</t>
  </si>
  <si>
    <t>11CX190417</t>
  </si>
  <si>
    <t>11CX190418</t>
  </si>
  <si>
    <t>11CX190419</t>
  </si>
  <si>
    <t>11CX190420</t>
  </si>
  <si>
    <t>11CX190421</t>
  </si>
  <si>
    <t>Lưu Quốc</t>
  </si>
  <si>
    <t>Huyên</t>
  </si>
  <si>
    <t>11CX190422</t>
  </si>
  <si>
    <t>Nguyễn Trọng</t>
  </si>
  <si>
    <t>Khang</t>
  </si>
  <si>
    <t>11CX190423</t>
  </si>
  <si>
    <t>Lê Trung</t>
  </si>
  <si>
    <t>11CX190424</t>
  </si>
  <si>
    <t>11CX190425</t>
  </si>
  <si>
    <t>Đoàn Văn</t>
  </si>
  <si>
    <t>11CX190426</t>
  </si>
  <si>
    <t>Vũ Lê</t>
  </si>
  <si>
    <t>11CX190427</t>
  </si>
  <si>
    <t>Nguyễn Bá</t>
  </si>
  <si>
    <t>11CX190428</t>
  </si>
  <si>
    <t>Trần Văn Hữu</t>
  </si>
  <si>
    <t>11CX190429</t>
  </si>
  <si>
    <t>Phùng Văn</t>
  </si>
  <si>
    <t>11CX190430</t>
  </si>
  <si>
    <t>Trần Đại</t>
  </si>
  <si>
    <t>Nghĩa</t>
  </si>
  <si>
    <t>11CX190431</t>
  </si>
  <si>
    <t>Bùi Trọng</t>
  </si>
  <si>
    <t>11CX190432</t>
  </si>
  <si>
    <t>Lê Hồng</t>
  </si>
  <si>
    <t>Phúc</t>
  </si>
  <si>
    <t>11CX190433</t>
  </si>
  <si>
    <t>11CX190434</t>
  </si>
  <si>
    <t>Vũ Xuân</t>
  </si>
  <si>
    <t>11CX190435</t>
  </si>
  <si>
    <t>Bùi Trường</t>
  </si>
  <si>
    <t>11CX190436</t>
  </si>
  <si>
    <t>11CX190437</t>
  </si>
  <si>
    <t>11CX190438</t>
  </si>
  <si>
    <t>Triều</t>
  </si>
  <si>
    <t>Nguyễn Bảo</t>
  </si>
  <si>
    <t>11CX190440</t>
  </si>
  <si>
    <t>Phạm Văn</t>
  </si>
  <si>
    <t>11CX190441</t>
  </si>
  <si>
    <t>Nông Hà</t>
  </si>
  <si>
    <t>11CX190442</t>
  </si>
  <si>
    <t>Đinh Anh</t>
  </si>
  <si>
    <t>11CX190443</t>
  </si>
  <si>
    <t>Nguyễn Đức Khánh</t>
  </si>
  <si>
    <t>11CX190444</t>
  </si>
  <si>
    <t>Việt</t>
  </si>
  <si>
    <t>11CX190445</t>
  </si>
  <si>
    <t>Vinh</t>
  </si>
  <si>
    <t>11CX190446</t>
  </si>
  <si>
    <t>Trần Minh</t>
  </si>
  <si>
    <t>CX19.5</t>
  </si>
  <si>
    <t>11CX190501</t>
  </si>
  <si>
    <t>Nguyễn Khắc</t>
  </si>
  <si>
    <t>Bảo</t>
  </si>
  <si>
    <t>11CX190502</t>
  </si>
  <si>
    <t>11CX190503</t>
  </si>
  <si>
    <t>11CX190504</t>
  </si>
  <si>
    <t>11CX190505</t>
  </si>
  <si>
    <t>Nguyễn Hải</t>
  </si>
  <si>
    <t>11CX190506</t>
  </si>
  <si>
    <t>Bùi Lê</t>
  </si>
  <si>
    <t>11CX190507</t>
  </si>
  <si>
    <t>Trần Ngọc</t>
  </si>
  <si>
    <t>11CX190508</t>
  </si>
  <si>
    <t>11CX190509</t>
  </si>
  <si>
    <t>Hoàng Minh</t>
  </si>
  <si>
    <t>11CX190510</t>
  </si>
  <si>
    <t>Mai Trường</t>
  </si>
  <si>
    <t>Giang</t>
  </si>
  <si>
    <t>11CX190511</t>
  </si>
  <si>
    <t>Giáp</t>
  </si>
  <si>
    <t>11CX190512</t>
  </si>
  <si>
    <t>Đinh Văn</t>
  </si>
  <si>
    <t>Hiệp</t>
  </si>
  <si>
    <t>11CX190513</t>
  </si>
  <si>
    <t xml:space="preserve">Lê </t>
  </si>
  <si>
    <t>11CX190514</t>
  </si>
  <si>
    <t>Vũ Tám</t>
  </si>
  <si>
    <t>11CX190515</t>
  </si>
  <si>
    <t>11CX190516</t>
  </si>
  <si>
    <t>11CX190517</t>
  </si>
  <si>
    <t>Trần Công</t>
  </si>
  <si>
    <t>11CX190518</t>
  </si>
  <si>
    <t>Lê Minh</t>
  </si>
  <si>
    <t>Kha</t>
  </si>
  <si>
    <t>11CX190519</t>
  </si>
  <si>
    <t>Khánh</t>
  </si>
  <si>
    <t>11CX190520</t>
  </si>
  <si>
    <t>11CX190521</t>
  </si>
  <si>
    <t>Phan Trần</t>
  </si>
  <si>
    <t>Kỷ</t>
  </si>
  <si>
    <t>11CX190522</t>
  </si>
  <si>
    <t xml:space="preserve">Vũ Công </t>
  </si>
  <si>
    <t>11CX190523</t>
  </si>
  <si>
    <t>Lộc</t>
  </si>
  <si>
    <t>11CX190524</t>
  </si>
  <si>
    <t>11CX190525</t>
  </si>
  <si>
    <t>Quân</t>
  </si>
  <si>
    <t>11CX190526</t>
  </si>
  <si>
    <t>Đỗ Tiến</t>
  </si>
  <si>
    <t>Sỹ</t>
  </si>
  <si>
    <t>11CX190527</t>
  </si>
  <si>
    <t>Thái</t>
  </si>
  <si>
    <t>11CX190528</t>
  </si>
  <si>
    <t>Phạm Quang</t>
  </si>
  <si>
    <t>Thăng</t>
  </si>
  <si>
    <t>11CX190529</t>
  </si>
  <si>
    <t>Thành</t>
  </si>
  <si>
    <t>11CX190530</t>
  </si>
  <si>
    <t>Nghiêm Minh</t>
  </si>
  <si>
    <t>Thông</t>
  </si>
  <si>
    <t>11CX190531</t>
  </si>
  <si>
    <t>11CX190532</t>
  </si>
  <si>
    <t>Lại Đức</t>
  </si>
  <si>
    <t>11CX190533</t>
  </si>
  <si>
    <t>11CX190534</t>
  </si>
  <si>
    <t>11CX190535</t>
  </si>
  <si>
    <t>11CX190536</t>
  </si>
  <si>
    <t>11CX190537</t>
  </si>
  <si>
    <t>Đỗ Đức</t>
  </si>
  <si>
    <t>11CX190538</t>
  </si>
  <si>
    <t>Triệu Khắc</t>
  </si>
  <si>
    <t>11CX190539</t>
  </si>
  <si>
    <t>CX19.6</t>
  </si>
  <si>
    <t>11CX190601</t>
  </si>
  <si>
    <t>11CX190602</t>
  </si>
  <si>
    <t>Bình</t>
  </si>
  <si>
    <t>11CX190603</t>
  </si>
  <si>
    <t>11CX190604</t>
  </si>
  <si>
    <t xml:space="preserve">Cao Trí </t>
  </si>
  <si>
    <t>Công</t>
  </si>
  <si>
    <t>11CX190605</t>
  </si>
  <si>
    <t>11CX190606</t>
  </si>
  <si>
    <t>Ngô Duy</t>
  </si>
  <si>
    <t>11CX190607</t>
  </si>
  <si>
    <t>11CX190608</t>
  </si>
  <si>
    <t>11CX190609</t>
  </si>
  <si>
    <t>11CX190610</t>
  </si>
  <si>
    <t>11CX190611</t>
  </si>
  <si>
    <t>Ngô Trung</t>
  </si>
  <si>
    <t>11CX190612</t>
  </si>
  <si>
    <t>Bùi Quang</t>
  </si>
  <si>
    <t>11CX190613</t>
  </si>
  <si>
    <t>Hồ Quang</t>
  </si>
  <si>
    <t>11CX190614</t>
  </si>
  <si>
    <t>Trần Quý</t>
  </si>
  <si>
    <t>11CX190615</t>
  </si>
  <si>
    <t>Tạ Văn</t>
  </si>
  <si>
    <t>11CX190616</t>
  </si>
  <si>
    <t>Nguyễn Hoài</t>
  </si>
  <si>
    <t>11CX190617</t>
  </si>
  <si>
    <t>Nguyễn An</t>
  </si>
  <si>
    <t>Nguyên</t>
  </si>
  <si>
    <t>11CX190618</t>
  </si>
  <si>
    <t>11CX180630</t>
  </si>
  <si>
    <t>11CX190619</t>
  </si>
  <si>
    <t>11CX190620</t>
  </si>
  <si>
    <t>Bùi Vũ</t>
  </si>
  <si>
    <t>11CX190621</t>
  </si>
  <si>
    <t>Thư</t>
  </si>
  <si>
    <t>11CX190622</t>
  </si>
  <si>
    <t>11CX190623</t>
  </si>
  <si>
    <t>Trưởng</t>
  </si>
  <si>
    <t>11CX190624</t>
  </si>
  <si>
    <t>Đỗ Quang</t>
  </si>
  <si>
    <t>11CX190625</t>
  </si>
  <si>
    <t>Đỗ Xuân</t>
  </si>
  <si>
    <t>11CX190626</t>
  </si>
  <si>
    <t>Đồng</t>
  </si>
  <si>
    <t>THI CH ĐẤT-L2</t>
  </si>
  <si>
    <t>TB CH ĐẤT-L1</t>
  </si>
  <si>
    <t>CH ĐẤT (2TC)</t>
  </si>
  <si>
    <t>CH ĐẤT (Điểm chữ)</t>
  </si>
  <si>
    <t>CH ĐẤT (Điểm 4)</t>
  </si>
  <si>
    <t>CH ĐẤT -11</t>
  </si>
  <si>
    <t>THI TBCT-L1</t>
  </si>
  <si>
    <t>THI TBCT-L2</t>
  </si>
  <si>
    <t>TB TBCT-L1</t>
  </si>
  <si>
    <t>TBCT (2TC)</t>
  </si>
  <si>
    <t>TBCT (Điểm chữ)</t>
  </si>
  <si>
    <t>TBCT (Điểm 4)</t>
  </si>
  <si>
    <t>TBCT -11</t>
  </si>
  <si>
    <t>20/10/2000</t>
  </si>
  <si>
    <t>28/10/2000</t>
  </si>
  <si>
    <t>27/04/1999</t>
  </si>
  <si>
    <t>02/11/2000</t>
  </si>
  <si>
    <t>06/12/1999</t>
  </si>
  <si>
    <t>26/08/2000</t>
  </si>
  <si>
    <t>16/07/2000</t>
  </si>
  <si>
    <t>18/09/2000</t>
  </si>
  <si>
    <t>10/04/2000</t>
  </si>
  <si>
    <t>31/08/2000</t>
  </si>
  <si>
    <t>08/01/2000</t>
  </si>
  <si>
    <t>25/07/2000</t>
  </si>
  <si>
    <t>17/10/2000</t>
  </si>
  <si>
    <t>20/09/2000</t>
  </si>
  <si>
    <t>09/08/2000</t>
  </si>
  <si>
    <t>01/08/2000</t>
  </si>
  <si>
    <t>22/11/1998</t>
  </si>
  <si>
    <t>05/07/2000</t>
  </si>
  <si>
    <t>12/02/2000</t>
  </si>
  <si>
    <t>07/12/1999</t>
  </si>
  <si>
    <t>01/07/2000</t>
  </si>
  <si>
    <t>04/10/2000</t>
  </si>
  <si>
    <t>07/09/2000</t>
  </si>
  <si>
    <t>27/07/2000</t>
  </si>
  <si>
    <t>02/09/2000</t>
  </si>
  <si>
    <t>03/12/1996</t>
  </si>
  <si>
    <t>11/05/2000</t>
  </si>
  <si>
    <t>27/08/2000</t>
  </si>
  <si>
    <t>09/02/2000</t>
  </si>
  <si>
    <t>30/11/2000</t>
  </si>
  <si>
    <t>03/12/2000</t>
  </si>
  <si>
    <t>21/03/2000</t>
  </si>
  <si>
    <t>07/03//2000</t>
  </si>
  <si>
    <t>17/01/2000</t>
  </si>
  <si>
    <t>01/11/2000</t>
  </si>
  <si>
    <t>08/09/2000</t>
  </si>
  <si>
    <t>18/08/2000</t>
  </si>
  <si>
    <t>16/06/2000</t>
  </si>
  <si>
    <t>11/01/2000</t>
  </si>
  <si>
    <t>15/06/2000</t>
  </si>
  <si>
    <t>06/01/2000</t>
  </si>
  <si>
    <t>Nghĩa Hưng - Nam Định</t>
  </si>
  <si>
    <t>Ý Yên - Nam Định</t>
  </si>
  <si>
    <t>Thái Thụy - Thái Bình</t>
  </si>
  <si>
    <t>Hải Hậu - Nam Định</t>
  </si>
  <si>
    <t>Thọ Xuân - Thanh Hóa</t>
  </si>
  <si>
    <t>Văn Chấn - Yên Bái</t>
  </si>
  <si>
    <t>Phúc Thọ - Hà Nội</t>
  </si>
  <si>
    <t>Như Thanh - Thanh Hóa</t>
  </si>
  <si>
    <t>Bảo Yên - Lào Cai</t>
  </si>
  <si>
    <t>Diễn Châu - Nghệ An</t>
  </si>
  <si>
    <t>Mỹ Đức - Hà Nội</t>
  </si>
  <si>
    <t>Tiên Du - Bắc Ninh</t>
  </si>
  <si>
    <t>Triệu Sơn - Thanh Hóa</t>
  </si>
  <si>
    <t>Ứng Hòa - Hà Nội</t>
  </si>
  <si>
    <t>TP Bắc Ninh - Bắc Ninh</t>
  </si>
  <si>
    <t>Ba Vì - Hà Nội</t>
  </si>
  <si>
    <t>Đông Anh - Hà Nội</t>
  </si>
  <si>
    <t>Quỳnh Phụ - Thái Bình</t>
  </si>
  <si>
    <t>Tiền Hải - Thái Bình</t>
  </si>
  <si>
    <t>Nam Trực - Nam Định</t>
  </si>
  <si>
    <t>Tiên Lữ - Hưng Yên</t>
  </si>
  <si>
    <t>Sóc Sơn - Hà Nội</t>
  </si>
  <si>
    <t>Tây Hồ - Hà Nội</t>
  </si>
  <si>
    <t>Thường Tín  - Hà Nội</t>
  </si>
  <si>
    <t>Sông Mã - Sơn La</t>
  </si>
  <si>
    <t>Yên Phong - Bắc Ninh</t>
  </si>
  <si>
    <t>Yên Lạc - Vĩnh Phúc</t>
  </si>
  <si>
    <t>Yên Định - Thanh Hóa</t>
  </si>
  <si>
    <t>19/10/2000</t>
  </si>
  <si>
    <t>06/10/2000</t>
  </si>
  <si>
    <t>05/10/2000</t>
  </si>
  <si>
    <t>23/09/2000</t>
  </si>
  <si>
    <t>19/09/2000</t>
  </si>
  <si>
    <t>23/02/1999</t>
  </si>
  <si>
    <t>26/03/2000</t>
  </si>
  <si>
    <t>07/10/2000</t>
  </si>
  <si>
    <t>06/06/2000</t>
  </si>
  <si>
    <t>07/05/2000</t>
  </si>
  <si>
    <t>04/11/2000</t>
  </si>
  <si>
    <t>08/05/1996</t>
  </si>
  <si>
    <t>26/11/2000</t>
  </si>
  <si>
    <t>23/10/2000</t>
  </si>
  <si>
    <t>20/04/2000</t>
  </si>
  <si>
    <t>13/11/2000</t>
  </si>
  <si>
    <t>11/09/2000</t>
  </si>
  <si>
    <t>06/09/2000</t>
  </si>
  <si>
    <t>28/11/1998</t>
  </si>
  <si>
    <t>15/12/2000</t>
  </si>
  <si>
    <t>09/07/2000</t>
  </si>
  <si>
    <t>27/01/2000</t>
  </si>
  <si>
    <t>28/11/2000</t>
  </si>
  <si>
    <t>16/02/2000</t>
  </si>
  <si>
    <t>11/06/2000</t>
  </si>
  <si>
    <t>22/09/2000</t>
  </si>
  <si>
    <t>18/12/2000</t>
  </si>
  <si>
    <t>03/08/1998</t>
  </si>
  <si>
    <t>22/03/2000</t>
  </si>
  <si>
    <t>22/06/2000</t>
  </si>
  <si>
    <t>16/12/1997</t>
  </si>
  <si>
    <t>15/05/1999</t>
  </si>
  <si>
    <t>01/03/2000</t>
  </si>
  <si>
    <t>29/11/2000</t>
  </si>
  <si>
    <t>17/09/1998</t>
  </si>
  <si>
    <t>23/03/2000</t>
  </si>
  <si>
    <t>26/10/1994</t>
  </si>
  <si>
    <t>01/10/2000</t>
  </si>
  <si>
    <t>16/10/2000</t>
  </si>
  <si>
    <t>02/10/2000</t>
  </si>
  <si>
    <t>21/09/2000</t>
  </si>
  <si>
    <t>09/06/2000</t>
  </si>
  <si>
    <t>Nga Sơn - Thanh Hóa</t>
  </si>
  <si>
    <t>Kiến Xương - Thái Bình</t>
  </si>
  <si>
    <t>Hưng Hà - Thái Bình</t>
  </si>
  <si>
    <t>Tiền Hải -Thái Bình</t>
  </si>
  <si>
    <t>Nam Hồng - Tiền Hải</t>
  </si>
  <si>
    <t>Quế Võ - Bắc Ninh</t>
  </si>
  <si>
    <t>Yên Thế - Bắc Giang</t>
  </si>
  <si>
    <t>Yên Mô - Ninh Bình</t>
  </si>
  <si>
    <t>Tĩnh Gia - Thanh Hóa</t>
  </si>
  <si>
    <t>Thanh Oai - Hà Nội</t>
  </si>
  <si>
    <t>Thường Tín - Hà Nội</t>
  </si>
  <si>
    <t>Thọ Xuân -Thanh Hóa</t>
  </si>
  <si>
    <t>Triệu Sơn - Thanh Hóa</t>
  </si>
  <si>
    <t>Hà Đông - Hà Nội</t>
  </si>
  <si>
    <t>Quốc Oai - Hà Nội</t>
  </si>
  <si>
    <t>Thanh Oai - Hà Nội</t>
  </si>
  <si>
    <t>Ứng Hòa - Hà Nội</t>
  </si>
  <si>
    <t xml:space="preserve">Yên Bình - Yên Bái </t>
  </si>
  <si>
    <t>Văn Lâm - Hưng Yên</t>
  </si>
  <si>
    <t>Bắc Từ Liêm - Hà Nội</t>
  </si>
  <si>
    <t>Chương Mỹ - Hà Nội</t>
  </si>
  <si>
    <t>Cẩm Khê - Phú Thọ</t>
  </si>
  <si>
    <t>Thiệu Hóa - Thanh Hóa</t>
  </si>
  <si>
    <t>Lạng Giang - Bắc Giang</t>
  </si>
  <si>
    <t>Trực Ninh - Nam Định</t>
  </si>
  <si>
    <t>Tiền Hải - Thái Bình</t>
  </si>
  <si>
    <t>Phúc Thọ - Hà Nội</t>
  </si>
  <si>
    <t>Mỹ Đức - Hà Nội</t>
  </si>
  <si>
    <t>TP Ninh Bình - Ninh Bình</t>
  </si>
  <si>
    <t>Vĩnh Bảo- Hải Phòng</t>
  </si>
  <si>
    <t>Quỳnh Phụ - Thái Bình</t>
  </si>
  <si>
    <t>Ba Vì - Hà Nội</t>
  </si>
  <si>
    <t>Hà Trung - Thanh Hóa</t>
  </si>
  <si>
    <t>Thái Thụy - Thái Bình</t>
  </si>
  <si>
    <t>Tân Yên - Bắc Giang</t>
  </si>
  <si>
    <t>Kiến Xương - Thái Bình</t>
  </si>
  <si>
    <t>Quảng Xương -Thanh Hóa</t>
  </si>
  <si>
    <t>Hoài Đức - Hà Nội</t>
  </si>
  <si>
    <t>13/07/1999</t>
  </si>
  <si>
    <t>13/12/1999</t>
  </si>
  <si>
    <t>27/11/2000</t>
  </si>
  <si>
    <t>10/10/2000</t>
  </si>
  <si>
    <t>10/4/2000</t>
  </si>
  <si>
    <t>23/11/2000</t>
  </si>
  <si>
    <t>05/09/2000</t>
  </si>
  <si>
    <t>10/07/1998</t>
  </si>
  <si>
    <t>29/07/2000</t>
  </si>
  <si>
    <t>16/12/2000</t>
  </si>
  <si>
    <t>09/12/2000</t>
  </si>
  <si>
    <t>15/04/2000</t>
  </si>
  <si>
    <t>15/07/1999</t>
  </si>
  <si>
    <t>19/09/1999</t>
  </si>
  <si>
    <t>12/08/2000</t>
  </si>
  <si>
    <t>24/09/1999</t>
  </si>
  <si>
    <t>15/11/2000</t>
  </si>
  <si>
    <t>17/05/2000</t>
  </si>
  <si>
    <t>17/03/2000</t>
  </si>
  <si>
    <t>19/03/1999</t>
  </si>
  <si>
    <t>16/08/2000</t>
  </si>
  <si>
    <t>11/2/2000</t>
  </si>
  <si>
    <t>21/02/2000</t>
  </si>
  <si>
    <t>22/10/2000</t>
  </si>
  <si>
    <t>03/07/2000</t>
  </si>
  <si>
    <t>24/06/2000</t>
  </si>
  <si>
    <t>01/02/2000</t>
  </si>
  <si>
    <t>20/07/2000</t>
  </si>
  <si>
    <t>27/03/2000</t>
  </si>
  <si>
    <t>29/12/1999</t>
  </si>
  <si>
    <t>18/10/2000</t>
  </si>
  <si>
    <t>12/09/2000</t>
  </si>
  <si>
    <t>04/03/2000</t>
  </si>
  <si>
    <t>13/09/2000</t>
  </si>
  <si>
    <t>29/05/2000</t>
  </si>
  <si>
    <t>04/02/2000</t>
  </si>
  <si>
    <t>14/11/2000</t>
  </si>
  <si>
    <t>03/10/2000</t>
  </si>
  <si>
    <t>Thanh Oai - Hà Nôi</t>
  </si>
  <si>
    <t>Vũ Thư - Thái Bình</t>
  </si>
  <si>
    <t>Thuận Thành - Bắc Ninh</t>
  </si>
  <si>
    <t xml:space="preserve"> Hai Bà Trưng - Hà Nội</t>
  </si>
  <si>
    <t>Thường Tín - Hà Nội</t>
  </si>
  <si>
    <t>Cầu Giấy - Hà Nội</t>
  </si>
  <si>
    <t>Hoằng Hóa - Thanh Hóa</t>
  </si>
  <si>
    <t>Đông Hưng - Thái Bình</t>
  </si>
  <si>
    <t>Kiến Xương - Thái Bình</t>
  </si>
  <si>
    <t>Lục Ngạn - Bắc Giang</t>
  </si>
  <si>
    <t>Sơn Dương - Tuyên Quang</t>
  </si>
  <si>
    <t>Kinh Môn - Hải Dương</t>
  </si>
  <si>
    <t>Mê Linh - Hà Nội</t>
  </si>
  <si>
    <t>Quảng Xương - Thanh Hóa</t>
  </si>
  <si>
    <t>Trực Ninh - Nam Định</t>
  </si>
  <si>
    <t>Hoài Đức - Hà Nội</t>
  </si>
  <si>
    <t>Khoái Châu - Hưng Yên</t>
  </si>
  <si>
    <t>Nam Từ Liêm - Hà Nội</t>
  </si>
  <si>
    <t>Chương Mỹ - Hà Nội</t>
  </si>
  <si>
    <t>Lý Nhân - Hà Nam</t>
  </si>
  <si>
    <t>Hoàn Kiếm - Hà Nội</t>
  </si>
  <si>
    <t>Long Biên - Hà Nội</t>
  </si>
  <si>
    <t>Cẩm Khê - Phú Thọ</t>
  </si>
  <si>
    <t>Vĩnh Tường - Vĩnh Phúc</t>
  </si>
  <si>
    <t>Hưng Hà - Thái Bình</t>
  </si>
  <si>
    <t>Tĩnh Gia- Thanh Hóa</t>
  </si>
  <si>
    <t>12/07/1997</t>
  </si>
  <si>
    <t>14/02/2000</t>
  </si>
  <si>
    <t>08/12/2000</t>
  </si>
  <si>
    <t>03/01/2000</t>
  </si>
  <si>
    <t>08/07/2000</t>
  </si>
  <si>
    <t>10/09/2000</t>
  </si>
  <si>
    <t>09/07/1998</t>
  </si>
  <si>
    <t>07/04/1999</t>
  </si>
  <si>
    <t>17/08/2000</t>
  </si>
  <si>
    <t>13/03/2000</t>
  </si>
  <si>
    <t>03/12/1999</t>
  </si>
  <si>
    <t>12/03/2000</t>
  </si>
  <si>
    <t>24/07/2000</t>
  </si>
  <si>
    <t>15/10/1997</t>
  </si>
  <si>
    <t>30/04/2000</t>
  </si>
  <si>
    <t>21/12/2000</t>
  </si>
  <si>
    <t>18/02/1999</t>
  </si>
  <si>
    <t>07/02/2000</t>
  </si>
  <si>
    <t>23/05/2000</t>
  </si>
  <si>
    <t>26/01/2000</t>
  </si>
  <si>
    <t>21/01/1998</t>
  </si>
  <si>
    <t>22/11/2000</t>
  </si>
  <si>
    <t>15/10/2000</t>
  </si>
  <si>
    <t>31/05/2000</t>
  </si>
  <si>
    <t>08/08/2000</t>
  </si>
  <si>
    <t>16/01/2000</t>
  </si>
  <si>
    <t>18/07/2000</t>
  </si>
  <si>
    <t>09/04/2000</t>
  </si>
  <si>
    <t>25/01/2000</t>
  </si>
  <si>
    <t>19/03/2000</t>
  </si>
  <si>
    <t>08/10/2000</t>
  </si>
  <si>
    <t>03/11/2000</t>
  </si>
  <si>
    <t>16/03/2000</t>
  </si>
  <si>
    <t>08/03/2000</t>
  </si>
  <si>
    <t>10/02/2000</t>
  </si>
  <si>
    <t>10/08/2000</t>
  </si>
  <si>
    <t>TP Cao Bằng - Cao Bằng</t>
  </si>
  <si>
    <t>TP Ninh Bình - Ninh Bình</t>
  </si>
  <si>
    <t>Buôn Ma Thuật - Đăk Lăk</t>
  </si>
  <si>
    <t>Bắc Từ Liêm - Hà Nội</t>
  </si>
  <si>
    <t>Văn Yên - Yên Bái</t>
  </si>
  <si>
    <t>Hiệp Hòa - Bắc Giang</t>
  </si>
  <si>
    <t>Ý Yên  - Nam Định</t>
  </si>
  <si>
    <t>Thạch Thất - Hà Nội</t>
  </si>
  <si>
    <t>Sa Pa - Lào Cai</t>
  </si>
  <si>
    <t>Mê Linh - Vĩnh Phúc</t>
  </si>
  <si>
    <t>Tứ Kỳ - Hải Dương</t>
  </si>
  <si>
    <t>Thanh Chương - Nghệ An</t>
  </si>
  <si>
    <t>TP Yên Bái - Yên Bái</t>
  </si>
  <si>
    <t>Hoàng Mai - Hà Nội</t>
  </si>
  <si>
    <t>Tiên Lãng - Hải Phòng</t>
  </si>
  <si>
    <t>Yên Thành - Nghệ An</t>
  </si>
  <si>
    <t>Phú Xuyên - Hà Nội</t>
  </si>
  <si>
    <t>Nga Sơn - Thanh Hóa</t>
  </si>
  <si>
    <t>Quốc Oai - Hà Nội</t>
  </si>
  <si>
    <t>Yên Khánh - Ninh Bình</t>
  </si>
  <si>
    <t>Tam Đường - Lai Châu</t>
  </si>
  <si>
    <t>28/05/2000</t>
  </si>
  <si>
    <t>12/06/2000</t>
  </si>
  <si>
    <t>11/09/1999</t>
  </si>
  <si>
    <t>05/11/2000</t>
  </si>
  <si>
    <t>28/06/2000</t>
  </si>
  <si>
    <t>04/07/1999</t>
  </si>
  <si>
    <t>30/09/2000</t>
  </si>
  <si>
    <t>18/05/1999</t>
  </si>
  <si>
    <t>19/09/1997</t>
  </si>
  <si>
    <t>11/10/2000</t>
  </si>
  <si>
    <t>04/12/1999</t>
  </si>
  <si>
    <t>15/12/1999</t>
  </si>
  <si>
    <t>24/09/1997</t>
  </si>
  <si>
    <t>26/06/2000</t>
  </si>
  <si>
    <t>17/11/1998</t>
  </si>
  <si>
    <t>20/07/1994</t>
  </si>
  <si>
    <t>25/03/2000</t>
  </si>
  <si>
    <t>22/05/1999</t>
  </si>
  <si>
    <t>10/05/2000</t>
  </si>
  <si>
    <t>20/05/2000</t>
  </si>
  <si>
    <t>08/11/2000</t>
  </si>
  <si>
    <t>19/04/1992</t>
  </si>
  <si>
    <t>10/11/1997</t>
  </si>
  <si>
    <t>10/11/2000</t>
  </si>
  <si>
    <t>21/06/1999</t>
  </si>
  <si>
    <t>03/08/1995</t>
  </si>
  <si>
    <t>02/02/2000</t>
  </si>
  <si>
    <t>28/12/2000</t>
  </si>
  <si>
    <t>21/03/1995</t>
  </si>
  <si>
    <t>14/12/1998</t>
  </si>
  <si>
    <t>04/09/2000</t>
  </si>
  <si>
    <t>02/04/2000</t>
  </si>
  <si>
    <t>03/08/2000</t>
  </si>
  <si>
    <t>16/08/1998</t>
  </si>
  <si>
    <t>30/06/1997</t>
  </si>
  <si>
    <t>20/09/1997</t>
  </si>
  <si>
    <t>Quỳnh Lưu - Nghệ An</t>
  </si>
  <si>
    <t>Kim Bảng -  Hà Nam</t>
  </si>
  <si>
    <t>Thạch Thành - Thanh Hóa</t>
  </si>
  <si>
    <t>Lục Nam - Bắc Giang</t>
  </si>
  <si>
    <t>Giao Thủy - Nam Định</t>
  </si>
  <si>
    <t>Gia Viễn - Ninh Bình</t>
  </si>
  <si>
    <t>Nho Quan - Ninh Bình</t>
  </si>
  <si>
    <t>Đô Lương - Nghệ An</t>
  </si>
  <si>
    <t>Yên Sơn - Tuyên Quang</t>
  </si>
  <si>
    <t>Lương Tài - Bắc Ninh</t>
  </si>
  <si>
    <t>Thanh Trì - Hà Nội</t>
  </si>
  <si>
    <t>Thanh Liêm - Hà Nam</t>
  </si>
  <si>
    <t>TP Bắc Giang - Bắc Giang</t>
  </si>
  <si>
    <t>Lạng Giang - Bắc Giang</t>
  </si>
  <si>
    <t>Vụ Bản - Nam Định</t>
  </si>
  <si>
    <t>Ngọc Lặc - Thanh Hóa</t>
  </si>
  <si>
    <t>Sơn La</t>
  </si>
  <si>
    <t xml:space="preserve">KBang - Gia Lai </t>
  </si>
  <si>
    <t xml:space="preserve">Kỳ Anh - Hà Tĩnh </t>
  </si>
  <si>
    <t>Phù Cừ - Hưng Yên</t>
  </si>
  <si>
    <t>Tân Yên - Bắc Giang</t>
  </si>
  <si>
    <t xml:space="preserve">Hoàng Mai - Hà Nội </t>
  </si>
  <si>
    <t>26/07/1997</t>
  </si>
  <si>
    <t>23/12/1998</t>
  </si>
  <si>
    <t>15/09/2000</t>
  </si>
  <si>
    <t>Mộc Châu - Sơn La</t>
  </si>
  <si>
    <t>15/09/1999</t>
  </si>
  <si>
    <t>Yên Mô - Ninh Bình</t>
  </si>
  <si>
    <t>14/05/1999</t>
  </si>
  <si>
    <t>28/09/1999</t>
  </si>
  <si>
    <t>Đoan Hùng - Phú Thọ</t>
  </si>
  <si>
    <t>14/09/2000</t>
  </si>
  <si>
    <t>TP Lạng Sơn - Lạng Sơn</t>
  </si>
  <si>
    <t>05/10/1999</t>
  </si>
  <si>
    <t>Quỳ Hợp - Nghệ An</t>
  </si>
  <si>
    <t>09/09/2000</t>
  </si>
  <si>
    <t>27/12/1996</t>
  </si>
  <si>
    <t>Thanh Xuân - Hà Nội</t>
  </si>
  <si>
    <t>14/04/1993</t>
  </si>
  <si>
    <t>08/04/2000</t>
  </si>
  <si>
    <t>Yên Dũng - Bắc Giang</t>
  </si>
  <si>
    <t>21/10/2000</t>
  </si>
  <si>
    <t>01/10/1994</t>
  </si>
  <si>
    <t>Thanh Ba - Phú Thọ</t>
  </si>
  <si>
    <t>27/02/1998</t>
  </si>
  <si>
    <t>11CX190627</t>
  </si>
  <si>
    <t>Dương Hoàng</t>
  </si>
  <si>
    <t>27/10/1998</t>
  </si>
  <si>
    <t>11CX190628</t>
  </si>
  <si>
    <t>11CX190629</t>
  </si>
  <si>
    <t>11CX190630</t>
  </si>
  <si>
    <t>11CX190631</t>
  </si>
  <si>
    <t>Lê Xuân</t>
  </si>
  <si>
    <t>14/08/1995</t>
  </si>
  <si>
    <t>07/09/1993</t>
  </si>
  <si>
    <t>Chuyển sang lớp CX19.6</t>
  </si>
  <si>
    <t>THI TRẮC ĐỊA-L1</t>
  </si>
  <si>
    <t>THI TRẮC ĐỊA-L2</t>
  </si>
  <si>
    <t>TB TRẮC ĐỊA-L1</t>
  </si>
  <si>
    <t>TRẮC ĐỊA (3TC)</t>
  </si>
  <si>
    <t>TRẮC ĐỊA (Điểm chữ)</t>
  </si>
  <si>
    <t>TRẮC ĐỊA (Điểm 4)</t>
  </si>
  <si>
    <t>TRẮC ĐỊA-11</t>
  </si>
  <si>
    <t>THI CHCT2-L1</t>
  </si>
  <si>
    <t>THI CHCT2-L2</t>
  </si>
  <si>
    <t>TB CHCT2-L1</t>
  </si>
  <si>
    <t>CHCT2 (2TC)</t>
  </si>
  <si>
    <t>CHCT2 (Điểm chữ)</t>
  </si>
  <si>
    <t>CHCT2 (Điểm 4)</t>
  </si>
  <si>
    <t>11CX190632</t>
  </si>
  <si>
    <t>Ngô Văn</t>
  </si>
  <si>
    <t>Kim Động - Hưng Yên</t>
  </si>
  <si>
    <t>Võ Quang</t>
  </si>
  <si>
    <t>Nguyễn Phương</t>
  </si>
  <si>
    <t>11CX190633</t>
  </si>
  <si>
    <t>11CX190634</t>
  </si>
  <si>
    <t>11CX190635</t>
  </si>
  <si>
    <t>01/04/1994</t>
  </si>
  <si>
    <t>25/11/2000</t>
  </si>
  <si>
    <t>12/11/1999</t>
  </si>
  <si>
    <t>Hương Sơn - Hà Tĩnh</t>
  </si>
  <si>
    <t>Văn Giang - Hưng Yên</t>
  </si>
  <si>
    <t>11CX190636</t>
  </si>
  <si>
    <t>Sáng</t>
  </si>
  <si>
    <t>17/02/1995</t>
  </si>
  <si>
    <t>Ngô Bá</t>
  </si>
  <si>
    <t>06/04/1999</t>
  </si>
  <si>
    <t>THI KCBTCT1-L1</t>
  </si>
  <si>
    <t>THI KCBTCT1-L2</t>
  </si>
  <si>
    <t>TB KCBTCT1-L1</t>
  </si>
  <si>
    <t>KCBTCT1 (2TC)</t>
  </si>
  <si>
    <t>KCBTCT1 (Điểm chữ)</t>
  </si>
  <si>
    <t>KCBTCT1 (Điểm 4)</t>
  </si>
  <si>
    <t>THI TIN AUTOCAD-L1</t>
  </si>
  <si>
    <t>THI TIN AUTOCAD-L2</t>
  </si>
  <si>
    <t>TB TIN AUTOCAD-L1</t>
  </si>
  <si>
    <t>TIN AUTOCAD (2TC)</t>
  </si>
  <si>
    <t>TIN AUTOCAD (Điểm chữ)</t>
  </si>
  <si>
    <t>TIN AUTOCAD (Điểm 4)</t>
  </si>
  <si>
    <t>TIN AUTOCAD -11</t>
  </si>
  <si>
    <t>QĐXT số 32 ngày 07.01.19</t>
  </si>
  <si>
    <t xml:space="preserve">XÉT LÊN LỚP
22.02.2019 (Họp HĐ)
</t>
  </si>
  <si>
    <t>TÍN CHỈ TÍCH LŨY KỲ 1</t>
  </si>
  <si>
    <t xml:space="preserve">XÉT LÊN LỚP (TBC HỌC KỲ)
22.02.2019
</t>
  </si>
  <si>
    <t xml:space="preserve">XÉT LÊN LỚP
KỲ 1 (TBC TÍCH LŨY)
</t>
  </si>
  <si>
    <t>TBC HỌC KỲ I</t>
  </si>
  <si>
    <t>TBC HỌC KỲ I -11</t>
  </si>
  <si>
    <t>TBC TÍCH LŨY KỲ 1 -11</t>
  </si>
  <si>
    <t>TP Hạ Long - Quảng Ninh</t>
  </si>
  <si>
    <t xml:space="preserve">XÉT LÊN LỚP
KỲ 1 
(TBC TÍCH LŨY)
</t>
  </si>
  <si>
    <t>THI KTCTDD-L1</t>
  </si>
  <si>
    <t>THI KTCTDD-L2</t>
  </si>
  <si>
    <t>TB KTCTDD-L1</t>
  </si>
  <si>
    <t>KTCTDD (2TC)</t>
  </si>
  <si>
    <t>KTCTDD (Điểm chữ)</t>
  </si>
  <si>
    <t>KTCTDD (Điểm 4)</t>
  </si>
  <si>
    <t>KTCTDD -11</t>
  </si>
  <si>
    <t>THI NỀN MÓNG-L1</t>
  </si>
  <si>
    <t>THI NỀN MÓNG-L2</t>
  </si>
  <si>
    <t>NỀN MÓNG (Điểm chữ)</t>
  </si>
  <si>
    <t>NỀN MÓNG (Điểm 4)</t>
  </si>
  <si>
    <t>NỀN MÓNG -11</t>
  </si>
  <si>
    <t>11CX190637</t>
  </si>
  <si>
    <t>11CX190639</t>
  </si>
  <si>
    <t>11CX190638</t>
  </si>
  <si>
    <t>Vị Xuyên - Hà Giang</t>
  </si>
  <si>
    <t>19/08/2000</t>
  </si>
  <si>
    <t>Đắc Văn</t>
  </si>
  <si>
    <t>Lạc Thủy - Hòa Bình</t>
  </si>
  <si>
    <t>Cảnh báo KQHT lần 1</t>
  </si>
  <si>
    <t>CX18.4</t>
  </si>
  <si>
    <t>11CX180408</t>
  </si>
  <si>
    <t>Học</t>
  </si>
  <si>
    <t>29/04/1999</t>
  </si>
  <si>
    <t>THI CH ĐẤT -L1</t>
  </si>
  <si>
    <t>THI CTN&amp;MT-L1</t>
  </si>
  <si>
    <t>THI CTN&amp;MT-L2</t>
  </si>
  <si>
    <t>TB CTN&amp;MT-L1</t>
  </si>
  <si>
    <t>CTN&amp;MT (3TC)</t>
  </si>
  <si>
    <t>CTN&amp;MT (Điểm chữ)</t>
  </si>
  <si>
    <t>CTN&amp;MT (Điểm 4)</t>
  </si>
  <si>
    <t>CTN&amp;MT-11</t>
  </si>
  <si>
    <t>TT XDCB (MĐ1)</t>
  </si>
  <si>
    <t>TTXDCB (MĐ1) (Điểm chữ)</t>
  </si>
  <si>
    <t>TTXDCB (MĐ1) (Điểm 4)</t>
  </si>
  <si>
    <t>TTXDCB (MĐ1) -11</t>
  </si>
  <si>
    <t>TTXDCB (MĐ1-2TC)</t>
  </si>
  <si>
    <t>QĐXT số 165 ngày 08.04.19</t>
  </si>
  <si>
    <t>CX18.2</t>
  </si>
  <si>
    <t>11CX170435</t>
  </si>
  <si>
    <t>30/12/1997</t>
  </si>
  <si>
    <t>CX18.3</t>
  </si>
  <si>
    <t>11CX180307</t>
  </si>
  <si>
    <t>Đại</t>
  </si>
  <si>
    <t>01/11/1999</t>
  </si>
  <si>
    <t>Phổ Yên - Thái Nguyên</t>
  </si>
  <si>
    <t>11CX18.416</t>
  </si>
  <si>
    <t>Nguyễn Trung</t>
  </si>
  <si>
    <t>10/06/1999</t>
  </si>
  <si>
    <t>CX18.5</t>
  </si>
  <si>
    <t>11CX180533</t>
  </si>
  <si>
    <t>Huỳnh</t>
  </si>
  <si>
    <t>06/08/1999</t>
  </si>
  <si>
    <t>CX18.7</t>
  </si>
  <si>
    <t>11CX180730</t>
  </si>
  <si>
    <t>Đinh Khánh</t>
  </si>
  <si>
    <t>18/10/1994</t>
  </si>
  <si>
    <t>Hoa Lư - Ninh Bình</t>
  </si>
  <si>
    <t>KỸ THUẬT ĐIỆN CT (3TC)</t>
  </si>
  <si>
    <t>KTĐCT (Điểm chữ)</t>
  </si>
  <si>
    <t>THI KTTC1-L1</t>
  </si>
  <si>
    <t>THI KTTC1-L2</t>
  </si>
  <si>
    <t>TB KTTC1-L1</t>
  </si>
  <si>
    <t>KTTC1 (Điểm chữ)</t>
  </si>
  <si>
    <t>KTTC1 (Điểm 4)</t>
  </si>
  <si>
    <t>KC THÉP (Điểm chữ)</t>
  </si>
  <si>
    <t>KC THÉP (Điểm 4)</t>
  </si>
  <si>
    <t>KC THÉP -11</t>
  </si>
  <si>
    <t>KC THÉP (2TC)</t>
  </si>
  <si>
    <t>THI KCBTCT2-L1</t>
  </si>
  <si>
    <t>THI KCBTCT2-L2</t>
  </si>
  <si>
    <t>TB KCBTCT2-L1</t>
  </si>
  <si>
    <t>KCBTCT2 (Điểm chữ)</t>
  </si>
  <si>
    <t>KCBTCT2 (Điểm 4)</t>
  </si>
  <si>
    <t>TT XDCB (MĐ2)</t>
  </si>
  <si>
    <t>TTXDCB (MĐ2) (Điểm chữ)</t>
  </si>
  <si>
    <t>TTXDCB (MĐ2) (Điểm 4)</t>
  </si>
  <si>
    <t>TTXDCB (MĐ2) -11</t>
  </si>
  <si>
    <t>TTXDCB (MĐ2) (1TC)</t>
  </si>
  <si>
    <t>THI TTXDCB (MĐ1)-L1</t>
  </si>
  <si>
    <t>THI TTXDCB (MĐ1)-L2</t>
  </si>
  <si>
    <t>THI TTXDCB (MĐ2)-L1</t>
  </si>
  <si>
    <t>THI TTXDCB (MĐ2)-L2</t>
  </si>
  <si>
    <t>TB XDCB (MĐ2)-L2</t>
  </si>
  <si>
    <t>TB XDCB (MĐ1)-L2</t>
  </si>
  <si>
    <t>TTXDCB (MĐ1) (2TC)</t>
  </si>
  <si>
    <t>Phạm Đắc</t>
  </si>
  <si>
    <t>Cảnh báo KQHT (CB1)</t>
  </si>
  <si>
    <t>QĐXT số 187 ngày 20.05.19</t>
  </si>
  <si>
    <t>BV ĐA KTTC1-L1</t>
  </si>
  <si>
    <t>BV ĐA KTTC1-L2</t>
  </si>
  <si>
    <t>TB ĐA KTTC1 -L1</t>
  </si>
  <si>
    <t>ĐA KTTC1 (1TC)</t>
  </si>
  <si>
    <t>ĐA KTTC1 (Điểm chữ)</t>
  </si>
  <si>
    <t>ĐA KTTC1 (Điểm 4)</t>
  </si>
  <si>
    <t>Lên lớp</t>
  </si>
  <si>
    <t>QĐXT số 217 ngày 14.06.19</t>
  </si>
  <si>
    <t>THI DTXD-L1</t>
  </si>
  <si>
    <t>THI DTXD-L2</t>
  </si>
  <si>
    <t>DỰ TOÁN XD (3TC)</t>
  </si>
  <si>
    <t>DTXD (Điểm 4)</t>
  </si>
  <si>
    <t>DTXD (3TC)</t>
  </si>
  <si>
    <t>QĐXT số 250 ngày 23.7.19</t>
  </si>
  <si>
    <t>TÍN CHỈ KỲ 2</t>
  </si>
  <si>
    <t>TBC HỌC KỲ 2</t>
  </si>
  <si>
    <t>TBC HỌC KỲ 2 -11</t>
  </si>
  <si>
    <t xml:space="preserve">XÉT LÊN LỚP (TBC HỌC KỲ)
03.09.19
</t>
  </si>
  <si>
    <t>TÍN CHỈ NĂM 1</t>
  </si>
  <si>
    <t xml:space="preserve">XÉT LÊN LỚP
NĂM 1
</t>
  </si>
  <si>
    <t>TÍN CHỈ TÍCH LŨY KỲ 2</t>
  </si>
  <si>
    <t>TB TÍCH LŨY KỲ 2</t>
  </si>
  <si>
    <t>TÍN CHỈ TÍCH LŨY 2 KỲ</t>
  </si>
  <si>
    <t>TBC TÍCH LŨY 2 KỲ -11</t>
  </si>
  <si>
    <t>ĐVHT NỢ</t>
  </si>
  <si>
    <t>MÔN NỢ</t>
  </si>
  <si>
    <t>GDQP (3TC)</t>
  </si>
  <si>
    <t>TBC TÍCH LŨY 2 KỲ</t>
  </si>
  <si>
    <t>Có đơn xin chuyển trường về CĐXD Nam Định ngày 22.08.19</t>
  </si>
  <si>
    <t>QĐXT số 348 ngày 10.09.19</t>
  </si>
  <si>
    <t>QĐ BTHT chuyển ngành học theo QĐ số 58 ngày 15.01.19, QĐXT số 348 ngày 10.09.19</t>
  </si>
  <si>
    <t xml:space="preserve">XÉT LÊN LỚP
NĂM 1
04.9.2019
</t>
  </si>
  <si>
    <t>Buộc thôi học theo QĐ số 359 ngày 04.09.2019</t>
  </si>
  <si>
    <t>Buộc thôi học</t>
  </si>
  <si>
    <t>Chuyển xuống từ CX18.2 theo QĐ số 88 ngày 21.02.19, buộc thôi học theo QĐ số 359 ngày 04.09.2019</t>
  </si>
  <si>
    <t>Chuyển xuống từ CX18.5 theo QĐ số 80 ngày 19.02.19, buộc thôi học theo QĐ số 359 ngày 04.09.2019</t>
  </si>
  <si>
    <t>Chuyển xuống từ CX18.7 theo QĐ số 84 ngày 20.02.19, buộc thôi học theo QĐ số 359 ngày 04.09.2019</t>
  </si>
  <si>
    <t>Chuyển xuống từ CX18.4 theo QĐ số 79 ngày 19.02.19, buộc thôi học theo QĐ số 359 ngày 04.09.2019</t>
  </si>
  <si>
    <t>THI MÁY XD-L1</t>
  </si>
  <si>
    <t>THI MÁY XD-L2</t>
  </si>
  <si>
    <t>TB MÁY XD-L1</t>
  </si>
  <si>
    <t>MÁY XD (3TC)</t>
  </si>
  <si>
    <t>MÁY XD (Điểm chữ)</t>
  </si>
  <si>
    <t>MÁY XD (Điểm 4)</t>
  </si>
  <si>
    <t>MÁY XD -11</t>
  </si>
  <si>
    <t>CHCT2 -11</t>
  </si>
  <si>
    <t>KCBTCT1 -11</t>
  </si>
  <si>
    <t>TÍN CHỈ KỲ 3</t>
  </si>
  <si>
    <t>TBC HỌC KỲ 3</t>
  </si>
  <si>
    <t>TBC HỌC KỲ 3 -11</t>
  </si>
  <si>
    <t>TB TTXDCB (MĐ2)-L1</t>
  </si>
  <si>
    <t>TT XDCB (MĐ2) (1TC)</t>
  </si>
  <si>
    <t>TT XDCB (MĐ2) (Điểm chữ)</t>
  </si>
  <si>
    <t>TT XDCB (MĐ2) (Điểm 4)</t>
  </si>
  <si>
    <t>TT XDCB (MĐ2) -11</t>
  </si>
  <si>
    <t>TB NỀN MÓNG -L1</t>
  </si>
  <si>
    <t>NỀN MÓNG (3TC)</t>
  </si>
  <si>
    <t>THI KTĐCT-L1</t>
  </si>
  <si>
    <t>THI KTĐCT-L2</t>
  </si>
  <si>
    <t>TB KTĐCT-L1</t>
  </si>
  <si>
    <t>KTĐCT - 11</t>
  </si>
  <si>
    <t>KTĐCT (3TC)</t>
  </si>
  <si>
    <t>11CX180337</t>
  </si>
  <si>
    <t>Nguyễn Đăng</t>
  </si>
  <si>
    <t>QĐXT số 390 ngày 07.10.19</t>
  </si>
  <si>
    <t>QĐXT số 420 ngày 11.11.19</t>
  </si>
  <si>
    <t>KINH TẾ XD (3TC)</t>
  </si>
  <si>
    <t>KTXD (Điểm 4)</t>
  </si>
  <si>
    <t>KTXD (3TC)</t>
  </si>
  <si>
    <t>11CX180729</t>
  </si>
  <si>
    <t>11CX180725</t>
  </si>
  <si>
    <t>11CX180717</t>
  </si>
  <si>
    <t>Phạm Tuấn</t>
  </si>
  <si>
    <t>Tú</t>
  </si>
  <si>
    <t>11CX180127</t>
  </si>
  <si>
    <t>11CX180232</t>
  </si>
  <si>
    <t>Trần Hưng</t>
  </si>
  <si>
    <t>AN TOÀN LĐ (2TC)</t>
  </si>
  <si>
    <t>ATLĐ (2TC)</t>
  </si>
  <si>
    <t>TCTC CTXD (3TC)</t>
  </si>
  <si>
    <t>TCTC CTXD (Điểm chữ)</t>
  </si>
  <si>
    <t>TCTC CTXD (Điểm 4)</t>
  </si>
  <si>
    <t>TCTC CTXD -11</t>
  </si>
  <si>
    <t>ĐA TCTC CTXD (Điểm 4)</t>
  </si>
  <si>
    <t>ĐA TCTC CTXD -11</t>
  </si>
  <si>
    <t>ĐA TCTC CTXD (1TC)</t>
  </si>
  <si>
    <t>HC,TT,QTCTXD (Điểm chữ)</t>
  </si>
  <si>
    <t>HC,TT,QTCTXD (Điểm 4)</t>
  </si>
  <si>
    <t>HC,TT,QTCTXD -11</t>
  </si>
  <si>
    <t>HC,TT,QTCTXD (3TC)</t>
  </si>
  <si>
    <t>THI TTXDCB (MĐ3)-L1</t>
  </si>
  <si>
    <t>THI TTXDCB (MĐ3)-L2</t>
  </si>
  <si>
    <t>KTTC2 (2TC)</t>
  </si>
  <si>
    <t>KTTC2 (Điểm chữ)</t>
  </si>
  <si>
    <t>KTTC2 (Điểm 4)</t>
  </si>
  <si>
    <t>KTTC2 -11</t>
  </si>
  <si>
    <t>THI PLXD-L1</t>
  </si>
  <si>
    <t>THI PLXD-L2</t>
  </si>
  <si>
    <t>PLXD (2TC)</t>
  </si>
  <si>
    <t>PLXD (Điểm chữ)</t>
  </si>
  <si>
    <t>TT XDCB (MĐ1) (Điểm chữ)</t>
  </si>
  <si>
    <t>TT XDCB (MĐ1) -11</t>
  </si>
  <si>
    <t>TT XDCB (MĐ1) (2TC)</t>
  </si>
  <si>
    <t>TB TTXDCB (MĐ1)-L1</t>
  </si>
  <si>
    <t>TT XDCB (MĐ1) (1TC)</t>
  </si>
  <si>
    <t>TT XDCB (MĐ1) (Điểm 4)</t>
  </si>
  <si>
    <t>CX18.1</t>
  </si>
  <si>
    <t>11CX180140</t>
  </si>
  <si>
    <t>11CX170534</t>
  </si>
  <si>
    <t xml:space="preserve">Bùi Tiến </t>
  </si>
  <si>
    <t>11CX170728</t>
  </si>
  <si>
    <t>11CX180527</t>
  </si>
  <si>
    <t>Nguyễn Lê Gia</t>
  </si>
  <si>
    <t>Phạm Lê</t>
  </si>
  <si>
    <t>TT DỰ TOÁN (1TC)</t>
  </si>
  <si>
    <t>TT DỰ TOÁN (Điểm chữ)</t>
  </si>
  <si>
    <t>TT DỰ TOÁN (Điểm 4)</t>
  </si>
  <si>
    <t>TT DỰ TOÁN -11</t>
  </si>
  <si>
    <t>BLKQHT theo QĐ số 170 ngày 02.05.19, BTHT theo QĐ số 27 ngày 13.01.2020</t>
  </si>
  <si>
    <t>Chuyển xuống CX20.5 theo QĐ số 11 ngày 08.01.2020</t>
  </si>
  <si>
    <t>BTHT theo QĐ số 292 ngày 22.08.2019</t>
  </si>
  <si>
    <t>25/11/1999</t>
  </si>
  <si>
    <t>10/08/1999</t>
  </si>
  <si>
    <t>BTHT theo QĐ số 301 ngày 28.8.19 chuyển từ CX18.1 xuống</t>
  </si>
  <si>
    <t>BTHT theo QĐ số 312 ngày 03.09.19 chuyển từ CX18.5 xuống</t>
  </si>
  <si>
    <t>BTHT theo QĐ số 315 ngày 03.09.19 chuyển từ CX18.3 xuống</t>
  </si>
  <si>
    <t>CX18.6</t>
  </si>
  <si>
    <t>11CX180601</t>
  </si>
  <si>
    <t xml:space="preserve">Nguyễn Tuấn </t>
  </si>
  <si>
    <t>BTHT theo QĐ số 428 ngày 13.11.19 chuyển từ CX18.6 xuống</t>
  </si>
  <si>
    <t>08/02/1998</t>
  </si>
  <si>
    <t>09/3/1998</t>
  </si>
  <si>
    <t>TP Nha Trang - Khánh Hòa</t>
  </si>
  <si>
    <t>Hậu Lộc - Thanh Hóa</t>
  </si>
  <si>
    <t>11/12/1999</t>
  </si>
  <si>
    <t>Bắc Quang - Hà Giang</t>
  </si>
  <si>
    <t>02/04/1998</t>
  </si>
  <si>
    <t>06/04/1998</t>
  </si>
  <si>
    <t>Nghĩa Đàn - Nghệ An</t>
  </si>
  <si>
    <t>Đồng Hỷ - Thái Nguyên</t>
  </si>
  <si>
    <t>Chuyển xuống CX20.5 theo QĐ số 30 ngày 13.01.2020; Chuyển xuống từ CX18.3 theo QĐ số 83 ngày 20.02.19</t>
  </si>
  <si>
    <t>QĐXT số 32 ngày 13.01.20</t>
  </si>
  <si>
    <t>QĐXT số 32 ngày 13.01.2020; BTHT theo QĐ số 300 ngày 28.8.19 chuyển từ CX18.1 xuống</t>
  </si>
  <si>
    <t>QĐXT số 32 ngày 13.01.2020; BTHT theo QĐ số 303 ngày 28.8.19 chuyển từ CX18.7 xuống</t>
  </si>
  <si>
    <t>THI TT KTV (KC) -L1</t>
  </si>
  <si>
    <t>THI TT KTV (KC) -L2</t>
  </si>
  <si>
    <t>TB TT KTV (KC) -L1</t>
  </si>
  <si>
    <t>TT KTV (KC) (2TC)</t>
  </si>
  <si>
    <t>TT KTV (KC) (Điểm chữ)</t>
  </si>
  <si>
    <t>TT KTV (KC) (Điểm 4)</t>
  </si>
  <si>
    <t>TT KTV (KC) -11</t>
  </si>
  <si>
    <t>TT KTV (KC)(2TC)</t>
  </si>
  <si>
    <t xml:space="preserve">XÉT LÊN LỚP
TBC HỌC KỲ 3
</t>
  </si>
  <si>
    <t>TÍN CHỈ TÍCH LŨY KỲ 3</t>
  </si>
  <si>
    <t>TBC TÍCH LŨY KỲ 3</t>
  </si>
  <si>
    <t>TÍN CHỈ 3 KỲ</t>
  </si>
  <si>
    <t>TÍN CHỈ TÍCH LŨY 3 KỲ</t>
  </si>
  <si>
    <t>TBC TÍCH LŨY 3 KỲ -11</t>
  </si>
  <si>
    <t xml:space="preserve">XÉT LÊN LỚP TBC TÍCH LŨY
3 KỲ
</t>
  </si>
  <si>
    <t>THI TT KTV (TC) -L1</t>
  </si>
  <si>
    <t>THI TT KTV (TC) -L2</t>
  </si>
  <si>
    <t>TB TT KTV (TC) -L1</t>
  </si>
  <si>
    <t>TT KTV (TC) (2TC)</t>
  </si>
  <si>
    <t>TT KTV (TC) (Điểm chữ)</t>
  </si>
  <si>
    <t>TT KTV (TC) (Điểm 4)</t>
  </si>
  <si>
    <t>TT KTV (TC) -11</t>
  </si>
  <si>
    <t>TT KTV (TC)(2TC)</t>
  </si>
  <si>
    <t>BV ĐA KCBTCT2-L1</t>
  </si>
  <si>
    <t>BV ĐA KCBTCT2-L2</t>
  </si>
  <si>
    <t>TB ĐA KCBTCT2-L1</t>
  </si>
  <si>
    <t>ĐA KCBTCT2 (1TC)</t>
  </si>
  <si>
    <t>ĐA KCBTCT2 (Điểm chữ)</t>
  </si>
  <si>
    <t>ĐA KCBTCT2 (Điểm 4)</t>
  </si>
  <si>
    <t>ĐA KCBTCT2-11</t>
  </si>
  <si>
    <t xml:space="preserve">XÉT LÊN LỚP
3 KỲ
03.7.2020
</t>
  </si>
  <si>
    <t>QĐXT số 195 ngày 03.7.2020</t>
  </si>
  <si>
    <t>BTHT theo QĐ số 319 ngày 03.09.19 chuyển từ CX18.1 xuống, QĐXT số 195 ngày 03.7.2020</t>
  </si>
  <si>
    <t>THI NGOẠI NGỮ 2-L1</t>
  </si>
  <si>
    <t>THI NGOẠI NGỮ 2-L2</t>
  </si>
  <si>
    <t>TB NGOẠI NGỮ 2-L1</t>
  </si>
  <si>
    <t>NGOẠI NGỮ 2 (2TC)</t>
  </si>
  <si>
    <t>NGOẠI NGỮ 2 (Điểm chữ)</t>
  </si>
  <si>
    <t>NGOẠI NGỮ 2 (Điểm 4)</t>
  </si>
  <si>
    <t>NGOẠI NGỮ 2-11</t>
  </si>
  <si>
    <t>THI KC THÉP-L1</t>
  </si>
  <si>
    <t>THI KC THÉP-L2</t>
  </si>
  <si>
    <t>TB KC THÉP-L1</t>
  </si>
  <si>
    <t>KCBTCT2 (2TC)</t>
  </si>
  <si>
    <t>KCBTCT2-11</t>
  </si>
  <si>
    <t>KTTC1 (3TC)</t>
  </si>
  <si>
    <t>KTTC1-11</t>
  </si>
  <si>
    <t>TB DTXD-L1</t>
  </si>
  <si>
    <t>DTXD (Điểm chữ)</t>
  </si>
  <si>
    <t>DỰ TOÁN XD -11</t>
  </si>
  <si>
    <t>TÍN CHỈ KỲ 4</t>
  </si>
  <si>
    <t>TBC HỌC KỲ 4</t>
  </si>
  <si>
    <t>TBC HỌC KỲ 4 -11</t>
  </si>
  <si>
    <t>TB PLXD-L1</t>
  </si>
  <si>
    <t>PLXD - 11</t>
  </si>
  <si>
    <t>DỰ TOÁN XD (3TC)11</t>
  </si>
  <si>
    <t>KC THÉP (2TC)11</t>
  </si>
  <si>
    <t>PLXD (2TC)11</t>
  </si>
  <si>
    <t>NGOẠI NGỮ 2 (2TC)11</t>
  </si>
  <si>
    <t>TB TTXDCB (MĐ3)-L1</t>
  </si>
  <si>
    <t>TT XDCB (MĐ3) (2TC)</t>
  </si>
  <si>
    <t>TT XDCB (MĐ3) (2TC)11</t>
  </si>
  <si>
    <t>TT XDCB (MĐ3) (Điểm chữ)</t>
  </si>
  <si>
    <t>TT XDCB (MĐ3) (Điểm 4)</t>
  </si>
  <si>
    <t>TT XDCB (MĐ3) -11</t>
  </si>
  <si>
    <t>CX20.1</t>
  </si>
  <si>
    <t>11CX200103</t>
  </si>
  <si>
    <t>01/11/1998</t>
  </si>
  <si>
    <t>11CX200112</t>
  </si>
  <si>
    <t>11CX200115</t>
  </si>
  <si>
    <t>Thiên</t>
  </si>
  <si>
    <t>02/09/1997</t>
  </si>
  <si>
    <t>05/08/1989</t>
  </si>
  <si>
    <t>Thạch Hà - Hà Tĩnh</t>
  </si>
  <si>
    <t>Lập Thạch - Hà Tĩnh</t>
  </si>
  <si>
    <t>Đã có CC</t>
  </si>
  <si>
    <t>07/09/1999</t>
  </si>
  <si>
    <t>08/03/1999</t>
  </si>
  <si>
    <t xml:space="preserve">XÉT LÊN LỚP
TBC HỌC KỲ 4
</t>
  </si>
  <si>
    <t>TÍN CHỈ TÍCH LŨY KỲ 4</t>
  </si>
  <si>
    <t>TBC TÍCH LŨY KỲ 4</t>
  </si>
  <si>
    <t>TÍN CHỈ 4 KỲ</t>
  </si>
  <si>
    <t>TÍN CHỈ TÍCH LŨY 4 KỲ</t>
  </si>
  <si>
    <t>TBC TÍCH LŨY 4 KỲ -11</t>
  </si>
  <si>
    <t xml:space="preserve">XÉT LÊN LỚP TBC TÍCH LŨY
4 KỲ
</t>
  </si>
  <si>
    <t xml:space="preserve">XÉT LÊN LỚP
4 KỲ
15.09.2020
</t>
  </si>
  <si>
    <t>11CX170209</t>
  </si>
  <si>
    <t xml:space="preserve">Nguyễn Hải </t>
  </si>
  <si>
    <t>11CX180204</t>
  </si>
  <si>
    <t>BTHT theo QĐ số 167 ngày 24/6/2020</t>
  </si>
  <si>
    <t>BTHT theo QĐ số 168 ngày 24/6/2020</t>
  </si>
  <si>
    <t>11CX180211</t>
  </si>
  <si>
    <t>BTHT theo QĐ số 169 ngày 24/6/2020</t>
  </si>
  <si>
    <t>11CX180237</t>
  </si>
  <si>
    <t>BTHT theo QĐ số 170 ngày 24/6/2020</t>
  </si>
  <si>
    <t>11CX180226</t>
  </si>
  <si>
    <t xml:space="preserve">Trần Tuấn </t>
  </si>
  <si>
    <t>BTHT theo QĐ số 172 ngày 25/6/2020</t>
  </si>
  <si>
    <t>11CX170142</t>
  </si>
  <si>
    <t>BTHT theo QĐ số 189 ngày 28/6/2020</t>
  </si>
  <si>
    <t>11CX180418</t>
  </si>
  <si>
    <t>BTHT theo QĐ số 171 ngày 24/6/2020</t>
  </si>
  <si>
    <t>11CX180424</t>
  </si>
  <si>
    <t>Phát</t>
  </si>
  <si>
    <t>BTHT theo QĐ số 176 ngày 25/6/2020</t>
  </si>
  <si>
    <t>11CX180412</t>
  </si>
  <si>
    <t>Trần Thế</t>
  </si>
  <si>
    <t>BTHT theo QĐ số 175 ngày 25/6/2020</t>
  </si>
  <si>
    <t>11CX180528</t>
  </si>
  <si>
    <t>BTHT theo QĐ số 173 ngày 25/6/2020</t>
  </si>
  <si>
    <t>11CX170843</t>
  </si>
  <si>
    <t>11CX180614</t>
  </si>
  <si>
    <t>BTHT theo QĐ số 180 ngày 26/6/2020</t>
  </si>
  <si>
    <t>11CX180642</t>
  </si>
  <si>
    <t>Biên</t>
  </si>
  <si>
    <t>BTHT theo QĐ số 181 ngày 26/6/2020</t>
  </si>
  <si>
    <t>11CX170616</t>
  </si>
  <si>
    <t>Bùi Hồng</t>
  </si>
  <si>
    <t>BTHT theo QĐ số 320 ngày 03.09.19 chuyển từ CX18.2 xuống, chuyển xuống CX20.3 theo QĐ số 253 ngày 01/9/2020</t>
  </si>
  <si>
    <t>QĐXT số 298 ngày 14/9/2020</t>
  </si>
  <si>
    <t>BLKQHT để chữa bệnh theo QĐ số 237 ngày 15/9/2020</t>
  </si>
  <si>
    <t>THI KTTC2 -L1</t>
  </si>
  <si>
    <t>THI KTTC2 -L2</t>
  </si>
  <si>
    <t>TB KTTC2 -L1</t>
  </si>
  <si>
    <t>KỸ THUẬT TC2 (2TC)</t>
  </si>
  <si>
    <t>KTTC2(2TC)</t>
  </si>
  <si>
    <t>THI KTXD -L1</t>
  </si>
  <si>
    <t>THI KTXD -L2</t>
  </si>
  <si>
    <t>TB KTXD -L1</t>
  </si>
  <si>
    <t>KTXD (Điểm chữ)</t>
  </si>
  <si>
    <t>KINH TẾ XD -11</t>
  </si>
  <si>
    <t>THI ATLĐ -L1</t>
  </si>
  <si>
    <t>THI ATLĐ -L2</t>
  </si>
  <si>
    <t>TB ATLĐ -L1</t>
  </si>
  <si>
    <t>ATLĐ (Điểm chữ)</t>
  </si>
  <si>
    <t>ATLĐ (Điểm 4)</t>
  </si>
  <si>
    <t>AN TOÀN LĐ -11</t>
  </si>
  <si>
    <t>ATLĐ(2TC)</t>
  </si>
  <si>
    <t>THI TCTCCTXD -L1</t>
  </si>
  <si>
    <t>THI TCTC CTXD -L2</t>
  </si>
  <si>
    <t>TB TCTC CTXD -L1</t>
  </si>
  <si>
    <t>TCTC CTXD(3TC)</t>
  </si>
  <si>
    <t>THI ĐATCTCCTXD -L1</t>
  </si>
  <si>
    <t>THI ĐATCTC CTXD -L2</t>
  </si>
  <si>
    <t>TB ĐA TCTC CTXD -L1</t>
  </si>
  <si>
    <t>ĐA TCTCCTXD (Điểm chữ)</t>
  </si>
  <si>
    <t>THI HC,TT,QTCTXD -L1</t>
  </si>
  <si>
    <t>THI HC,TT,QTCTXD -L2</t>
  </si>
  <si>
    <t>TB HC,TT,QTCTXD -L1</t>
  </si>
  <si>
    <t>HC,TT,QTCTXD(3TC)</t>
  </si>
  <si>
    <t>THI TT DỰ TOÁN -L1</t>
  </si>
  <si>
    <t>THI TT DỰ TOÁN -L2</t>
  </si>
  <si>
    <t>TB TT DỰ TOÁN -L1</t>
  </si>
  <si>
    <t>TT DỰ TOÁN(1TC)</t>
  </si>
  <si>
    <t>KINH TẾ XD (3TC)11</t>
  </si>
  <si>
    <t>TT KTV (TC) (2TC)11</t>
  </si>
  <si>
    <t>KỸ THUẬT TC2 (2TC)11</t>
  </si>
  <si>
    <t>AN TOÀN LĐ (2TC)11</t>
  </si>
  <si>
    <t>TCTC CTXD (3TC)11</t>
  </si>
  <si>
    <t>ĐA TCTC CTXD (1TC)11</t>
  </si>
  <si>
    <t>HC,TT,QTCTXD (3TC)11</t>
  </si>
  <si>
    <t>TT DỰ TOÁN (1TC)11</t>
  </si>
  <si>
    <t>TT KTV (KC) (2TC)11</t>
  </si>
  <si>
    <t>TÍN CHỈ KỲ 5</t>
  </si>
  <si>
    <t>TBC HỌC KỲ 5 -11</t>
  </si>
  <si>
    <t>TBC HỌC KỲ 5 (THANG 4)</t>
  </si>
  <si>
    <t>TBC HỌC KỲ 5 (THANG 10)</t>
  </si>
  <si>
    <t>QĐXT số 343 ngày 19.10.2020</t>
  </si>
  <si>
    <t>Chuyển xuống CX20.4 theo QĐ số 339B ngày 16.10.2020</t>
  </si>
  <si>
    <t>ĐA TCTC CTXD(1TC)</t>
  </si>
  <si>
    <t>Buộc thôi học theo QĐ số 203 ngày 03.7.2020</t>
  </si>
  <si>
    <t>Buộc thôi học theo QĐ số 339 ngày 15.09.2020</t>
  </si>
  <si>
    <t>BTHT theo QĐ số 182 ngày 26/6/2020, QĐXT số 415 ngày 28.12.2020</t>
  </si>
  <si>
    <t>Chuyển xuống lớp CX20.4 theo QĐ số 402 ngày 10.12.2020</t>
  </si>
  <si>
    <t>Chuyển xuống lớp CX20.4 theo QĐ số 365 ngày 02.11.2020</t>
  </si>
  <si>
    <t>Chuyển xuống lớp CX20.4 theo QĐ số 277 ngày 08.9.2020</t>
  </si>
  <si>
    <t>Chuyển xuống lớp CX20.4 theo QĐ số 276 ngày 08.9.2020</t>
  </si>
  <si>
    <t>Chuyển xuống lớp CX20.5 theo QĐ số 190 ngày 28.6.2020</t>
  </si>
  <si>
    <t>Chuyển xuống CX20.4 theo QĐ số 279 ngày 09.9.2020</t>
  </si>
  <si>
    <t>Chuyển xuống CX20.4 theo QĐ số 278 ngày 09.9.2020</t>
  </si>
  <si>
    <t>Chuyển xuống CX20.5 theo QĐ số 185 ngày 27.06.2020</t>
  </si>
  <si>
    <t>Chuyển xuống CX20.5 theo QĐ số 186 ngày 27.06.2020</t>
  </si>
  <si>
    <t>Chuyển xuống CX20.5 theo QĐ số 177 ngày 26.06.2020</t>
  </si>
  <si>
    <t>Chuyển xuống CX20.4 theo QĐ số 275 ngày 08.9.2020</t>
  </si>
  <si>
    <t>Chuyển xuống CX20.4 theo QĐ số 280 ngày 09.9.2020, BTHT theo QĐ số 302 ngày 28.8.19 chuyển từ CX18.7 xuống</t>
  </si>
  <si>
    <t>Chuyển xuống CX20.4 theo QĐ số 281 ngày 09.9.2020; BTHT theo QĐ số 304 ngày 28.8.19 chuyển từ CX18.7 xuống</t>
  </si>
  <si>
    <t>12/06/1998</t>
  </si>
  <si>
    <t>Chuyển xuống CX20.5 theo QĐ số 27.06.2020; Chuyển từ CX18.6 xuống (BL môn Chính trị, PLĐC, ĐCCT)</t>
  </si>
  <si>
    <t>Chuyển xuống CX20.4 theo QĐ số 274 ngày 08.9.2020</t>
  </si>
  <si>
    <t>17/12/1998</t>
  </si>
  <si>
    <t>21/02/1999</t>
  </si>
  <si>
    <t>23/08/1998</t>
  </si>
  <si>
    <t>26/01/1999</t>
  </si>
  <si>
    <t>Xuân Trường - Nam Định</t>
  </si>
  <si>
    <t>19/11/1996</t>
  </si>
  <si>
    <t>06/07/1999</t>
  </si>
  <si>
    <t>16/07/1999</t>
  </si>
  <si>
    <t>Chuyển xuống CX19.5 theo QĐ số 174 ngày 25.06.2020; BTHT theo QĐ số 174 ngày 25/6/2020, XT theo QĐ số 298 ngày 14/9/2020</t>
  </si>
  <si>
    <t>05/05/1999</t>
  </si>
  <si>
    <t>25/07/1998</t>
  </si>
  <si>
    <t>Tam Điệp - Ninh Bình</t>
  </si>
  <si>
    <t>02/08/1997</t>
  </si>
  <si>
    <t>03/10/1999</t>
  </si>
  <si>
    <t>01/02/1998</t>
  </si>
  <si>
    <t xml:space="preserve">XÉT LÊN LỚP
TBC HỌC KỲ 5
</t>
  </si>
  <si>
    <t>TÍN CHỈ TÍCH LŨY KỲ 5</t>
  </si>
  <si>
    <t>TBC TÍCH LŨY KỲ 5</t>
  </si>
  <si>
    <t>TÍN CHỈ 5 KỲ</t>
  </si>
  <si>
    <t>TÍN CHỈ TÍCH LŨY 5 KỲ</t>
  </si>
  <si>
    <t>TBC TÍCH LŨY 5 KỲ -11</t>
  </si>
  <si>
    <t>TBC TÍCH LŨY 5 KỲ</t>
  </si>
  <si>
    <t xml:space="preserve">XÉT LÊN LỚP TBC TÍCH LŨY
5 KỲ
</t>
  </si>
  <si>
    <t xml:space="preserve">XÉT LÊN LỚP
 TBC TÍCH LŨY 5 KỲ
</t>
  </si>
  <si>
    <t>THI TT KTV -L1</t>
  </si>
  <si>
    <t>THI TT KTV -L2</t>
  </si>
  <si>
    <t>TB TT KTV -L1</t>
  </si>
  <si>
    <t>TT KTV (4TC)</t>
  </si>
  <si>
    <t>TT KTV  (4TC)11</t>
  </si>
  <si>
    <t>TT KTV (Điểm chữ)</t>
  </si>
  <si>
    <t>TT KTV (Điểm 4)</t>
  </si>
  <si>
    <t>TT KTV -11</t>
  </si>
  <si>
    <t>ĐATN (5TC)</t>
  </si>
  <si>
    <t>TB TÍCH LŨY 5 KỲ</t>
  </si>
  <si>
    <t>Hiếu (Nợ HP kỳ I 20-21 nên môn ATLĐ chưa tính điểm)</t>
  </si>
  <si>
    <t>Lập Thạch - Vĩnh Phúc</t>
  </si>
  <si>
    <t>QĐXT số 90 ngày 15/3/2021</t>
  </si>
  <si>
    <t>Chuyển xuống CX21.3 theo QĐ số 137 ngày 29.3.2021</t>
  </si>
  <si>
    <t>Buộc thôi học theo QĐ số 145 ngày 15/4/2021; BTHT theo QĐ số 172 ngày 25/6/2020</t>
  </si>
  <si>
    <t>CB KQHT 2 lần, Nợ HP</t>
  </si>
  <si>
    <t xml:space="preserve">Xin bảo lưu KQHT theo QĐ số </t>
  </si>
  <si>
    <t>Buộc thôi học theo QĐ số 145 ngày 15/4/2021</t>
  </si>
  <si>
    <t xml:space="preserve">XÉT LÊN LỚP
15/4/2021
</t>
  </si>
  <si>
    <t>CB KQHT 2 lần</t>
  </si>
  <si>
    <t>CB KQHT 2 lần; Nợ HP</t>
  </si>
  <si>
    <t>Buộc thôi học theo QĐ số 145 ngày 15/4/2021; BTHT theo QĐ số  76 ngày 19.02.19 từ CX18.4 xuống lớp CX19.4</t>
  </si>
  <si>
    <t>CBKQHT 2 lần</t>
  </si>
  <si>
    <t>Buộc thôi học theo QĐ số 145 ngày 15/4/2021; BTHT theo QĐ số 169 ngày 24/6/2020</t>
  </si>
  <si>
    <t>Buộc thôi học theo QĐ số 145 ngày 15/4/2021; BTHT theo QĐ số 170 ngày 24/6/2020</t>
  </si>
  <si>
    <t>Buộc thôi học theo QĐ số 145 ngày 15/4/2021; BTHT theo QĐ số 176 ngày 25/6/2020</t>
  </si>
  <si>
    <t>Buộc thôi học theo QĐ số 145 ngày 15/4/2021; BTHT theo QĐ số 189 ngày 28/6/2020</t>
  </si>
  <si>
    <t>Chuyển xuống lớp CX20.5 theo QĐ số 171 ngày 14/4/2021</t>
  </si>
  <si>
    <t>Chuyển xuống lớp CX20.5 theo QĐ số 172 ngày 14/4/2021</t>
  </si>
  <si>
    <t>ĐIỂM GVHD tại DN</t>
  </si>
  <si>
    <t>ĐATN PHẦN KIẾN TRÚC</t>
  </si>
  <si>
    <t>ĐATN PHẦN KẾT CẤU</t>
  </si>
  <si>
    <t>ĐATN PHẦN THI CÔNG</t>
  </si>
  <si>
    <t>ĐIỂM BV ĐATN tại DN</t>
  </si>
  <si>
    <t>ĐATN (Điểm 10)</t>
  </si>
  <si>
    <t>ĐATN (Điểm chữ)</t>
  </si>
  <si>
    <t>ĐATN (Điểm 4)</t>
  </si>
  <si>
    <t>ĐATN -11</t>
  </si>
  <si>
    <t>SỐ TC KỲ 6</t>
  </si>
  <si>
    <t>TB HỌC KỲ 6 - 111</t>
  </si>
  <si>
    <t xml:space="preserve">XÉT LÊN LỚP
TBC HỌC KỲ 6
</t>
  </si>
  <si>
    <t>TÍN CHỈ TÍCH LŨY KỲ 6</t>
  </si>
  <si>
    <t>TBC TÍCH LŨY KỲ 6</t>
  </si>
  <si>
    <t>ĐATN (Điểm 10)11</t>
  </si>
  <si>
    <t>GDTC11</t>
  </si>
  <si>
    <t>ĐA KTTC1 (1TC)11</t>
  </si>
  <si>
    <t>KTTC1 (3TC)11</t>
  </si>
  <si>
    <t>ĐA KCBTCT2 (1TC)11</t>
  </si>
  <si>
    <t>KCBTCT2 (2TC)11</t>
  </si>
  <si>
    <t>TT XDCB (MĐ1) (2TC)11</t>
  </si>
  <si>
    <t>KỸ THUẬT ĐIỆN CT (3TC)11</t>
  </si>
  <si>
    <t>NỀN MÓNG (3TC)11</t>
  </si>
  <si>
    <t>KTCTDD (2TC)11</t>
  </si>
  <si>
    <t>TRẮC ĐỊA (3TC)11</t>
  </si>
  <si>
    <t>KCBTCT1 (2TC)11</t>
  </si>
  <si>
    <t>CHCT2 (2TC)11</t>
  </si>
  <si>
    <t>MÁY XD (3TC)11</t>
  </si>
  <si>
    <t>TIN AUTOCAD (2TC)11</t>
  </si>
  <si>
    <t>TT XDCB (MĐ2)11</t>
  </si>
  <si>
    <t>CTN&amp;MT (3TC)11</t>
  </si>
  <si>
    <t>TBCT (2TC)11</t>
  </si>
  <si>
    <t>CH ĐẤT (2TC)11</t>
  </si>
  <si>
    <t>VLXD (3TC)11</t>
  </si>
  <si>
    <t>CHCT1 (4TC)11</t>
  </si>
  <si>
    <t>ĐCCT (2TC)11</t>
  </si>
  <si>
    <t>CẤU TẠO KT (3TC)11</t>
  </si>
  <si>
    <t>PHÁP LUẬT ĐC (2TC)11</t>
  </si>
  <si>
    <t>TIN STVB (3TC)11</t>
  </si>
  <si>
    <t>NGOẠI NGỮ 1 (3TC)11</t>
  </si>
  <si>
    <t>VẼ XD1 (3TC)11</t>
  </si>
  <si>
    <t>CHÍNH TRỊ (5TC)11</t>
  </si>
  <si>
    <t>GDQP11</t>
  </si>
  <si>
    <t>TT XDCB (MĐ2) (1TC)11</t>
  </si>
  <si>
    <t>TT XDCB (MĐ1)11</t>
  </si>
  <si>
    <t>TT XDCB (MĐ1) (1TC)11</t>
  </si>
  <si>
    <t xml:space="preserve">TBC HỌC KỲ 6 (Thang 4 ) </t>
  </si>
  <si>
    <t xml:space="preserve">TBC HỌC KỲ 6 (Thang 10 ) </t>
  </si>
</sst>
</file>

<file path=xl/styles.xml><?xml version="1.0" encoding="utf-8"?>
<styleSheet xmlns="http://schemas.openxmlformats.org/spreadsheetml/2006/main">
  <numFmts count="1">
    <numFmt numFmtId="164" formatCode="0.0"/>
  </numFmts>
  <fonts count="55">
    <font>
      <sz val="10"/>
      <name val="Arial"/>
    </font>
    <font>
      <sz val="13.5"/>
      <name val="Times New Roman"/>
      <family val="1"/>
    </font>
    <font>
      <b/>
      <sz val="13.5"/>
      <name val="Times New Roman"/>
      <family val="1"/>
    </font>
    <font>
      <sz val="13"/>
      <name val="Times New Roman"/>
      <family val="1"/>
    </font>
    <font>
      <i/>
      <sz val="13.5"/>
      <name val="Times New Roman"/>
      <family val="1"/>
    </font>
    <font>
      <b/>
      <sz val="13"/>
      <name val="Times New Roman"/>
      <family val="1"/>
    </font>
    <font>
      <sz val="13"/>
      <name val="Arial"/>
      <family val="2"/>
    </font>
    <font>
      <sz val="13"/>
      <color indexed="8"/>
      <name val="Times New Roman"/>
      <family val="1"/>
      <charset val="163"/>
    </font>
    <font>
      <sz val="13"/>
      <name val="Times New Roman"/>
      <family val="1"/>
      <charset val="163"/>
    </font>
    <font>
      <sz val="13.5"/>
      <color rgb="FFFF0000"/>
      <name val="Times New Roman"/>
      <family val="1"/>
    </font>
    <font>
      <b/>
      <sz val="13.5"/>
      <color rgb="FFFF0000"/>
      <name val="Times New Roman"/>
      <family val="1"/>
    </font>
    <font>
      <b/>
      <sz val="13"/>
      <color rgb="FFFF0000"/>
      <name val="Times New Roman"/>
      <family val="1"/>
    </font>
    <font>
      <b/>
      <sz val="13"/>
      <color rgb="FF0000CC"/>
      <name val="Times New Roman"/>
      <family val="1"/>
    </font>
    <font>
      <b/>
      <sz val="13.5"/>
      <color rgb="FF0000CC"/>
      <name val="Times New Roman"/>
      <family val="1"/>
    </font>
    <font>
      <b/>
      <sz val="13.5"/>
      <name val="Times New Roman"/>
      <family val="1"/>
      <charset val="163"/>
    </font>
    <font>
      <sz val="13.5"/>
      <color rgb="FF0000CC"/>
      <name val="Times New Roman"/>
      <family val="1"/>
      <charset val="163"/>
    </font>
    <font>
      <sz val="13.5"/>
      <name val="Times New Roman"/>
      <family val="1"/>
      <charset val="163"/>
    </font>
    <font>
      <i/>
      <sz val="13.5"/>
      <color rgb="FFFF0000"/>
      <name val="Times New Roman"/>
      <family val="1"/>
    </font>
    <font>
      <sz val="13"/>
      <color theme="1"/>
      <name val="Times New Roman"/>
      <family val="1"/>
    </font>
    <font>
      <sz val="13"/>
      <color theme="2" tint="-0.89999084444715716"/>
      <name val="Times New Roman"/>
      <family val="1"/>
    </font>
    <font>
      <sz val="13"/>
      <color indexed="8"/>
      <name val="Times New Roman"/>
      <family val="1"/>
    </font>
    <font>
      <sz val="14"/>
      <name val=".VnTime"/>
      <family val="2"/>
    </font>
    <font>
      <sz val="10"/>
      <name val="Times New Roman"/>
      <family val="1"/>
    </font>
    <font>
      <sz val="11"/>
      <color indexed="8"/>
      <name val="Calibri"/>
      <family val="2"/>
    </font>
    <font>
      <b/>
      <sz val="13"/>
      <color rgb="FFCC00FF"/>
      <name val="Times New Roman"/>
      <family val="1"/>
    </font>
    <font>
      <b/>
      <sz val="13.5"/>
      <color rgb="FFCC00FF"/>
      <name val="Times New Roman"/>
      <family val="1"/>
    </font>
    <font>
      <b/>
      <sz val="12"/>
      <name val="Times New Roman"/>
      <family val="1"/>
    </font>
    <font>
      <b/>
      <sz val="13"/>
      <name val="Times New Roman"/>
      <family val="1"/>
      <charset val="163"/>
    </font>
    <font>
      <sz val="13"/>
      <color rgb="FFFF0000"/>
      <name val="Times New Roman"/>
      <family val="1"/>
    </font>
    <font>
      <b/>
      <sz val="13.5"/>
      <color rgb="FFFF00FF"/>
      <name val="Times New Roman"/>
      <family val="1"/>
      <charset val="163"/>
    </font>
    <font>
      <sz val="13"/>
      <color theme="8" tint="-0.499984740745262"/>
      <name val="Times New Roman"/>
      <family val="1"/>
      <charset val="163"/>
    </font>
    <font>
      <sz val="13.5"/>
      <color theme="8" tint="-0.499984740745262"/>
      <name val="Times New Roman"/>
      <family val="1"/>
      <charset val="163"/>
    </font>
    <font>
      <sz val="13"/>
      <color indexed="10"/>
      <name val="Times New Roman"/>
      <family val="1"/>
      <charset val="163"/>
    </font>
    <font>
      <b/>
      <sz val="13"/>
      <color indexed="12"/>
      <name val="Times New Roman"/>
      <family val="1"/>
      <charset val="163"/>
    </font>
    <font>
      <b/>
      <sz val="12"/>
      <color indexed="10"/>
      <name val="Times New Roman"/>
      <family val="1"/>
      <charset val="163"/>
    </font>
    <font>
      <sz val="12.5"/>
      <name val="Times New Roman"/>
      <family val="1"/>
      <charset val="163"/>
    </font>
    <font>
      <sz val="12"/>
      <name val="Times New Roman"/>
      <family val="1"/>
    </font>
    <font>
      <sz val="13"/>
      <color rgb="FFFF0000"/>
      <name val="Times New Roman"/>
      <family val="1"/>
      <charset val="163"/>
    </font>
    <font>
      <sz val="12"/>
      <color rgb="FFFF0000"/>
      <name val="Times New Roman"/>
      <family val="1"/>
    </font>
    <font>
      <sz val="13.5"/>
      <color rgb="FF0000CC"/>
      <name val="Times New Roman"/>
      <family val="1"/>
    </font>
    <font>
      <sz val="13.5"/>
      <color rgb="FFCC00FF"/>
      <name val="Times New Roman"/>
      <family val="1"/>
    </font>
    <font>
      <sz val="13.5"/>
      <color theme="0" tint="-0.34998626667073579"/>
      <name val="Times New Roman"/>
      <family val="1"/>
    </font>
    <font>
      <b/>
      <sz val="13"/>
      <color rgb="FFCC0099"/>
      <name val="Times New Roman"/>
      <family val="1"/>
    </font>
    <font>
      <b/>
      <sz val="13.5"/>
      <color rgb="FFCC0099"/>
      <name val="Times New Roman"/>
      <family val="1"/>
    </font>
    <font>
      <sz val="10"/>
      <color rgb="FFFF0000"/>
      <name val="Times New Roman"/>
      <family val="1"/>
    </font>
    <font>
      <b/>
      <sz val="13.5"/>
      <color rgb="FFFF0000"/>
      <name val="Times New Roman"/>
      <family val="1"/>
      <charset val="163"/>
    </font>
    <font>
      <b/>
      <sz val="13.5"/>
      <color rgb="FF0000FF"/>
      <name val="Times New Roman"/>
      <family val="1"/>
      <charset val="163"/>
    </font>
    <font>
      <b/>
      <sz val="13"/>
      <color indexed="10"/>
      <name val="Times New Roman"/>
      <family val="1"/>
    </font>
    <font>
      <b/>
      <sz val="13"/>
      <color indexed="12"/>
      <name val="Times New Roman"/>
      <family val="1"/>
    </font>
    <font>
      <i/>
      <sz val="13"/>
      <name val="Times New Roman"/>
      <family val="1"/>
    </font>
    <font>
      <sz val="13.5"/>
      <color rgb="FFFF0000"/>
      <name val="Times New Roman"/>
      <family val="1"/>
      <charset val="163"/>
    </font>
    <font>
      <i/>
      <sz val="13"/>
      <color rgb="FFFF0000"/>
      <name val="Times New Roman"/>
      <family val="1"/>
      <charset val="163"/>
    </font>
    <font>
      <b/>
      <sz val="13.5"/>
      <color rgb="FFFF00FF"/>
      <name val="Times New Roman"/>
      <family val="1"/>
    </font>
    <font>
      <b/>
      <sz val="13"/>
      <color rgb="FFFF00FF"/>
      <name val="Times New Roman"/>
      <family val="1"/>
    </font>
    <font>
      <b/>
      <sz val="13.5"/>
      <color indexed="10"/>
      <name val="Times New Roman"/>
      <family val="1"/>
    </font>
  </fonts>
  <fills count="1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00FFFF"/>
        <bgColor indexed="64"/>
      </patternFill>
    </fill>
    <fill>
      <patternFill patternType="solid">
        <fgColor rgb="FFFFFF00"/>
        <bgColor indexed="64"/>
      </patternFill>
    </fill>
    <fill>
      <patternFill patternType="solid">
        <fgColor rgb="FFCCECFF"/>
        <bgColor indexed="64"/>
      </patternFill>
    </fill>
    <fill>
      <patternFill patternType="solid">
        <fgColor theme="0" tint="-0.34998626667073579"/>
        <bgColor indexed="64"/>
      </patternFill>
    </fill>
    <fill>
      <patternFill patternType="solid">
        <fgColor rgb="FF99CCFF"/>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92D050"/>
        <bgColor indexed="64"/>
      </patternFill>
    </fill>
    <fill>
      <patternFill patternType="solid">
        <fgColor rgb="FFCC0099"/>
        <bgColor indexed="64"/>
      </patternFill>
    </fill>
    <fill>
      <patternFill patternType="solid">
        <fgColor rgb="FFFFC000"/>
        <bgColor indexed="64"/>
      </patternFill>
    </fill>
    <fill>
      <patternFill patternType="solid">
        <fgColor rgb="FF66FFFF"/>
        <bgColor indexed="64"/>
      </patternFill>
    </fill>
    <fill>
      <patternFill patternType="solid">
        <fgColor theme="4" tint="0.59999389629810485"/>
        <bgColor indexed="64"/>
      </patternFill>
    </fill>
    <fill>
      <patternFill patternType="solid">
        <fgColor theme="8" tint="0.59999389629810485"/>
        <bgColor indexed="64"/>
      </patternFill>
    </fill>
  </fills>
  <borders count="34">
    <border>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diagonal/>
    </border>
    <border>
      <left/>
      <right/>
      <top style="hair">
        <color indexed="64"/>
      </top>
      <bottom style="hair">
        <color indexed="64"/>
      </bottom>
      <diagonal/>
    </border>
    <border>
      <left style="thin">
        <color indexed="64"/>
      </left>
      <right/>
      <top style="hair">
        <color indexed="64"/>
      </top>
      <bottom/>
      <diagonal/>
    </border>
    <border>
      <left/>
      <right style="thin">
        <color indexed="64"/>
      </right>
      <top style="dotted">
        <color indexed="64"/>
      </top>
      <bottom style="hair">
        <color indexed="64"/>
      </bottom>
      <diagonal/>
    </border>
    <border>
      <left style="thin">
        <color indexed="64"/>
      </left>
      <right style="thin">
        <color indexed="64"/>
      </right>
      <top style="dotted">
        <color indexed="64"/>
      </top>
      <bottom style="hair">
        <color indexed="64"/>
      </bottom>
      <diagonal/>
    </border>
    <border>
      <left/>
      <right/>
      <top style="thin">
        <color indexed="64"/>
      </top>
      <bottom style="thin">
        <color indexed="64"/>
      </bottom>
      <diagonal/>
    </border>
    <border>
      <left/>
      <right/>
      <top style="hair">
        <color indexed="64"/>
      </top>
      <bottom/>
      <diagonal/>
    </border>
    <border>
      <left style="medium">
        <color indexed="64"/>
      </left>
      <right/>
      <top style="thin">
        <color indexed="64"/>
      </top>
      <bottom/>
      <diagonal/>
    </border>
  </borders>
  <cellStyleXfs count="5">
    <xf numFmtId="0" fontId="0" fillId="0" borderId="0"/>
    <xf numFmtId="0" fontId="6" fillId="0" borderId="0"/>
    <xf numFmtId="0" fontId="21" fillId="0" borderId="0"/>
    <xf numFmtId="0" fontId="23" fillId="0" borderId="0"/>
    <xf numFmtId="0" fontId="23" fillId="0" borderId="0"/>
  </cellStyleXfs>
  <cellXfs count="344">
    <xf numFmtId="0" fontId="0" fillId="0" borderId="0" xfId="0"/>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1" fillId="0" borderId="6" xfId="0" applyFont="1" applyBorder="1" applyAlignment="1">
      <alignment horizontal="center" textRotation="90"/>
    </xf>
    <xf numFmtId="0" fontId="1" fillId="0" borderId="2" xfId="0" applyFont="1" applyBorder="1" applyAlignment="1">
      <alignment horizontal="center" textRotation="90"/>
    </xf>
    <xf numFmtId="0" fontId="1" fillId="0" borderId="2" xfId="0" applyFont="1" applyBorder="1" applyAlignment="1">
      <alignment textRotation="90"/>
    </xf>
    <xf numFmtId="0" fontId="4" fillId="0" borderId="5" xfId="0" applyFont="1" applyBorder="1" applyAlignment="1">
      <alignment textRotation="90"/>
    </xf>
    <xf numFmtId="0" fontId="1" fillId="0" borderId="0" xfId="0" applyFont="1"/>
    <xf numFmtId="0" fontId="3" fillId="0" borderId="14" xfId="0" applyFont="1" applyBorder="1"/>
    <xf numFmtId="49" fontId="3" fillId="0" borderId="1" xfId="0" applyNumberFormat="1" applyFont="1" applyBorder="1" applyAlignment="1">
      <alignment horizontal="center"/>
    </xf>
    <xf numFmtId="0" fontId="3" fillId="0" borderId="1" xfId="0" applyFont="1" applyBorder="1" applyAlignment="1">
      <alignment horizontal="center"/>
    </xf>
    <xf numFmtId="0" fontId="4" fillId="0" borderId="16" xfId="0" applyFont="1" applyBorder="1" applyAlignment="1">
      <alignment horizontal="center" textRotation="90"/>
    </xf>
    <xf numFmtId="164" fontId="9" fillId="3" borderId="1" xfId="0" applyNumberFormat="1" applyFont="1" applyFill="1" applyBorder="1" applyAlignment="1">
      <alignment horizontal="center"/>
    </xf>
    <xf numFmtId="0" fontId="3" fillId="0" borderId="1" xfId="0" applyFont="1" applyFill="1" applyBorder="1" applyAlignment="1">
      <alignment horizontal="center"/>
    </xf>
    <xf numFmtId="0" fontId="8" fillId="3" borderId="14" xfId="0" applyFont="1" applyFill="1" applyBorder="1" applyAlignment="1">
      <alignment horizontal="left"/>
    </xf>
    <xf numFmtId="0" fontId="3" fillId="0" borderId="22" xfId="0" applyFont="1" applyBorder="1"/>
    <xf numFmtId="0" fontId="3" fillId="0" borderId="11" xfId="0" applyFont="1" applyBorder="1" applyAlignment="1">
      <alignment horizontal="center"/>
    </xf>
    <xf numFmtId="0" fontId="4" fillId="0" borderId="17" xfId="0" applyFont="1" applyBorder="1" applyAlignment="1">
      <alignment horizontal="center" textRotation="90"/>
    </xf>
    <xf numFmtId="164" fontId="9" fillId="3" borderId="13" xfId="0" applyNumberFormat="1" applyFont="1" applyFill="1" applyBorder="1" applyAlignment="1">
      <alignment horizontal="center"/>
    </xf>
    <xf numFmtId="164" fontId="9" fillId="3" borderId="23" xfId="0" applyNumberFormat="1" applyFont="1" applyFill="1" applyBorder="1" applyAlignment="1">
      <alignment horizontal="center"/>
    </xf>
    <xf numFmtId="164" fontId="9" fillId="3" borderId="26" xfId="0" applyNumberFormat="1" applyFont="1" applyFill="1" applyBorder="1" applyAlignment="1">
      <alignment horizontal="center"/>
    </xf>
    <xf numFmtId="164" fontId="1" fillId="0" borderId="11" xfId="0" applyNumberFormat="1" applyFont="1" applyBorder="1" applyAlignment="1">
      <alignment horizontal="center"/>
    </xf>
    <xf numFmtId="164" fontId="1" fillId="3" borderId="12" xfId="0" applyNumberFormat="1" applyFont="1" applyFill="1" applyBorder="1" applyAlignment="1">
      <alignment horizontal="center"/>
    </xf>
    <xf numFmtId="164" fontId="1" fillId="3" borderId="9" xfId="0" applyNumberFormat="1" applyFont="1" applyFill="1" applyBorder="1" applyAlignment="1">
      <alignment horizontal="center"/>
    </xf>
    <xf numFmtId="1" fontId="1" fillId="3" borderId="11" xfId="0" applyNumberFormat="1" applyFont="1" applyFill="1" applyBorder="1" applyAlignment="1">
      <alignment horizontal="center" vertical="center"/>
    </xf>
    <xf numFmtId="1" fontId="1" fillId="3" borderId="11" xfId="0" applyNumberFormat="1" applyFont="1" applyFill="1" applyBorder="1" applyAlignment="1">
      <alignment horizontal="center"/>
    </xf>
    <xf numFmtId="1" fontId="1" fillId="3" borderId="1" xfId="0" applyNumberFormat="1" applyFont="1" applyFill="1" applyBorder="1" applyAlignment="1">
      <alignment horizontal="center" vertical="center"/>
    </xf>
    <xf numFmtId="1" fontId="1" fillId="3" borderId="1" xfId="0" applyNumberFormat="1" applyFont="1" applyFill="1" applyBorder="1" applyAlignment="1">
      <alignment horizontal="center"/>
    </xf>
    <xf numFmtId="164" fontId="14" fillId="4" borderId="11" xfId="0" applyNumberFormat="1" applyFont="1" applyFill="1" applyBorder="1" applyAlignment="1">
      <alignment horizontal="center"/>
    </xf>
    <xf numFmtId="164" fontId="1" fillId="0" borderId="1" xfId="0" applyNumberFormat="1" applyFont="1" applyBorder="1" applyAlignment="1">
      <alignment horizontal="center"/>
    </xf>
    <xf numFmtId="164" fontId="14" fillId="4" borderId="1" xfId="0" applyNumberFormat="1" applyFont="1" applyFill="1" applyBorder="1" applyAlignment="1">
      <alignment horizontal="center"/>
    </xf>
    <xf numFmtId="164" fontId="14" fillId="2" borderId="7" xfId="0" applyNumberFormat="1" applyFont="1" applyFill="1" applyBorder="1" applyAlignment="1">
      <alignment horizontal="center"/>
    </xf>
    <xf numFmtId="164" fontId="14" fillId="2" borderId="1" xfId="0" applyNumberFormat="1" applyFont="1" applyFill="1" applyBorder="1" applyAlignment="1">
      <alignment horizontal="center"/>
    </xf>
    <xf numFmtId="164" fontId="15" fillId="2" borderId="7" xfId="0" applyNumberFormat="1" applyFont="1" applyFill="1" applyBorder="1" applyAlignment="1">
      <alignment horizontal="center"/>
    </xf>
    <xf numFmtId="164" fontId="15" fillId="2" borderId="1" xfId="0" applyNumberFormat="1" applyFont="1" applyFill="1" applyBorder="1" applyAlignment="1">
      <alignment horizontal="center"/>
    </xf>
    <xf numFmtId="0" fontId="10" fillId="4" borderId="2" xfId="0" applyFont="1" applyFill="1" applyBorder="1" applyAlignment="1">
      <alignment textRotation="90"/>
    </xf>
    <xf numFmtId="0" fontId="13" fillId="3" borderId="3" xfId="0" applyFont="1" applyFill="1" applyBorder="1" applyAlignment="1">
      <alignment textRotation="90"/>
    </xf>
    <xf numFmtId="0" fontId="2" fillId="3" borderId="3" xfId="0" applyFont="1" applyFill="1" applyBorder="1" applyAlignment="1">
      <alignment textRotation="90"/>
    </xf>
    <xf numFmtId="0" fontId="3" fillId="0" borderId="7" xfId="0" applyFont="1" applyFill="1" applyBorder="1" applyAlignment="1">
      <alignment horizontal="center"/>
    </xf>
    <xf numFmtId="0" fontId="5" fillId="0" borderId="18" xfId="0" applyFont="1" applyBorder="1" applyAlignment="1">
      <alignment horizontal="center" textRotation="90"/>
    </xf>
    <xf numFmtId="1" fontId="2" fillId="0" borderId="13" xfId="0" applyNumberFormat="1" applyFont="1" applyBorder="1" applyAlignment="1">
      <alignment horizontal="center"/>
    </xf>
    <xf numFmtId="0" fontId="11" fillId="0" borderId="10" xfId="0" applyFont="1" applyBorder="1" applyAlignment="1">
      <alignment horizontal="center" textRotation="90"/>
    </xf>
    <xf numFmtId="2" fontId="10" fillId="0" borderId="1" xfId="0" applyNumberFormat="1" applyFont="1" applyBorder="1" applyAlignment="1">
      <alignment horizontal="center"/>
    </xf>
    <xf numFmtId="0" fontId="12" fillId="3" borderId="10" xfId="0" applyFont="1" applyFill="1" applyBorder="1" applyAlignment="1">
      <alignment horizontal="center" textRotation="90"/>
    </xf>
    <xf numFmtId="2" fontId="13" fillId="0" borderId="1" xfId="0" applyNumberFormat="1" applyFont="1" applyBorder="1" applyAlignment="1">
      <alignment horizontal="center"/>
    </xf>
    <xf numFmtId="0" fontId="5" fillId="0" borderId="7" xfId="0" applyFont="1" applyBorder="1" applyAlignment="1">
      <alignment horizontal="center" vertical="center" wrapText="1"/>
    </xf>
    <xf numFmtId="0" fontId="3" fillId="0" borderId="14" xfId="0" applyFont="1" applyBorder="1" applyAlignment="1">
      <alignment horizontal="center"/>
    </xf>
    <xf numFmtId="0" fontId="3" fillId="0" borderId="7" xfId="0" applyFont="1" applyBorder="1" applyAlignment="1">
      <alignment horizontal="center"/>
    </xf>
    <xf numFmtId="2" fontId="15" fillId="0" borderId="1" xfId="0" applyNumberFormat="1" applyFont="1" applyBorder="1" applyAlignment="1">
      <alignment horizontal="center"/>
    </xf>
    <xf numFmtId="164" fontId="16" fillId="2" borderId="1" xfId="0" applyNumberFormat="1" applyFont="1" applyFill="1" applyBorder="1" applyAlignment="1">
      <alignment horizontal="center"/>
    </xf>
    <xf numFmtId="0" fontId="13" fillId="3" borderId="10" xfId="0" applyFont="1" applyFill="1" applyBorder="1" applyAlignment="1">
      <alignment horizontal="center" textRotation="90"/>
    </xf>
    <xf numFmtId="0" fontId="2" fillId="0" borderId="10" xfId="0" applyFont="1" applyBorder="1" applyAlignment="1">
      <alignment horizontal="center" vertical="center" textRotation="90"/>
    </xf>
    <xf numFmtId="0" fontId="2" fillId="0" borderId="18" xfId="0" applyFont="1" applyBorder="1" applyAlignment="1">
      <alignment horizontal="center" vertical="center" textRotation="90"/>
    </xf>
    <xf numFmtId="164" fontId="2" fillId="4" borderId="11" xfId="0" applyNumberFormat="1" applyFont="1" applyFill="1" applyBorder="1" applyAlignment="1">
      <alignment horizontal="center"/>
    </xf>
    <xf numFmtId="164" fontId="1" fillId="2" borderId="7" xfId="0" applyNumberFormat="1" applyFont="1" applyFill="1" applyBorder="1" applyAlignment="1">
      <alignment horizontal="center"/>
    </xf>
    <xf numFmtId="2" fontId="1" fillId="0" borderId="1" xfId="0" applyNumberFormat="1" applyFont="1" applyBorder="1" applyAlignment="1">
      <alignment horizontal="center"/>
    </xf>
    <xf numFmtId="0" fontId="7" fillId="3" borderId="13" xfId="0" applyFont="1" applyFill="1" applyBorder="1" applyAlignment="1">
      <alignment horizontal="left"/>
    </xf>
    <xf numFmtId="49" fontId="7" fillId="3" borderId="1" xfId="0" applyNumberFormat="1" applyFont="1" applyFill="1" applyBorder="1" applyAlignment="1">
      <alignment horizontal="center"/>
    </xf>
    <xf numFmtId="0" fontId="12" fillId="3" borderId="2" xfId="0" applyFont="1" applyFill="1" applyBorder="1" applyAlignment="1">
      <alignment horizontal="center" textRotation="90"/>
    </xf>
    <xf numFmtId="0" fontId="3" fillId="0" borderId="24" xfId="0" applyFont="1" applyBorder="1"/>
    <xf numFmtId="49" fontId="3" fillId="0" borderId="7" xfId="0" applyNumberFormat="1" applyFont="1" applyBorder="1" applyAlignment="1">
      <alignment horizontal="center"/>
    </xf>
    <xf numFmtId="2" fontId="15" fillId="0" borderId="7" xfId="0" applyNumberFormat="1" applyFont="1" applyBorder="1" applyAlignment="1">
      <alignment horizontal="center"/>
    </xf>
    <xf numFmtId="164" fontId="1" fillId="5" borderId="9" xfId="0" applyNumberFormat="1" applyFont="1" applyFill="1" applyBorder="1" applyAlignment="1">
      <alignment horizontal="center"/>
    </xf>
    <xf numFmtId="164" fontId="1" fillId="5" borderId="12" xfId="0" applyNumberFormat="1" applyFont="1" applyFill="1" applyBorder="1" applyAlignment="1">
      <alignment horizontal="center"/>
    </xf>
    <xf numFmtId="164" fontId="9" fillId="5" borderId="1" xfId="0" applyNumberFormat="1" applyFont="1" applyFill="1" applyBorder="1" applyAlignment="1">
      <alignment horizontal="center"/>
    </xf>
    <xf numFmtId="0" fontId="3" fillId="0" borderId="7" xfId="0" applyFont="1" applyBorder="1"/>
    <xf numFmtId="0" fontId="3" fillId="0" borderId="7" xfId="0" applyFont="1" applyFill="1" applyBorder="1" applyAlignment="1">
      <alignment horizontal="left" vertical="center"/>
    </xf>
    <xf numFmtId="0" fontId="3" fillId="0" borderId="25" xfId="0" applyFont="1" applyFill="1" applyBorder="1"/>
    <xf numFmtId="0" fontId="3" fillId="0" borderId="24" xfId="0" applyFont="1" applyFill="1" applyBorder="1"/>
    <xf numFmtId="0" fontId="3" fillId="0" borderId="1" xfId="0" applyFont="1" applyFill="1" applyBorder="1" applyAlignment="1">
      <alignment horizontal="left" vertical="center"/>
    </xf>
    <xf numFmtId="0" fontId="3" fillId="0" borderId="13" xfId="0" applyFont="1" applyFill="1" applyBorder="1"/>
    <xf numFmtId="0" fontId="3" fillId="0" borderId="14" xfId="0" applyFont="1" applyFill="1" applyBorder="1"/>
    <xf numFmtId="0" fontId="18" fillId="0" borderId="13" xfId="0" applyFont="1" applyFill="1" applyBorder="1"/>
    <xf numFmtId="0" fontId="18" fillId="0" borderId="14" xfId="0" applyFont="1" applyFill="1" applyBorder="1"/>
    <xf numFmtId="0" fontId="4" fillId="0" borderId="3" xfId="0" applyFont="1" applyBorder="1" applyAlignment="1">
      <alignment textRotation="90"/>
    </xf>
    <xf numFmtId="0" fontId="4" fillId="0" borderId="28" xfId="0" applyFont="1" applyBorder="1" applyAlignment="1">
      <alignment horizontal="center" textRotation="90"/>
    </xf>
    <xf numFmtId="0" fontId="4" fillId="0" borderId="13" xfId="0" applyFont="1" applyBorder="1" applyAlignment="1">
      <alignment horizontal="center" textRotation="90"/>
    </xf>
    <xf numFmtId="0" fontId="4" fillId="6" borderId="3" xfId="0" applyFont="1" applyFill="1" applyBorder="1" applyAlignment="1">
      <alignment textRotation="90"/>
    </xf>
    <xf numFmtId="0" fontId="4" fillId="6" borderId="28" xfId="0" applyFont="1" applyFill="1" applyBorder="1" applyAlignment="1">
      <alignment horizontal="center" textRotation="90"/>
    </xf>
    <xf numFmtId="0" fontId="4" fillId="6" borderId="13" xfId="0" applyFont="1" applyFill="1" applyBorder="1" applyAlignment="1">
      <alignment horizontal="center" textRotation="90"/>
    </xf>
    <xf numFmtId="0" fontId="4" fillId="6" borderId="5" xfId="0" applyFont="1" applyFill="1" applyBorder="1" applyAlignment="1">
      <alignment textRotation="90"/>
    </xf>
    <xf numFmtId="0" fontId="4" fillId="6" borderId="17" xfId="0" applyFont="1" applyFill="1" applyBorder="1" applyAlignment="1">
      <alignment horizontal="center" textRotation="90"/>
    </xf>
    <xf numFmtId="0" fontId="4" fillId="6" borderId="16" xfId="0" applyFont="1" applyFill="1" applyBorder="1" applyAlignment="1">
      <alignment horizontal="center" textRotation="90"/>
    </xf>
    <xf numFmtId="0" fontId="3" fillId="0" borderId="27" xfId="0" applyFont="1" applyFill="1" applyBorder="1"/>
    <xf numFmtId="0" fontId="3" fillId="0" borderId="19" xfId="0" applyFont="1" applyFill="1" applyBorder="1" applyAlignment="1">
      <alignment horizontal="center"/>
    </xf>
    <xf numFmtId="0" fontId="3" fillId="0" borderId="20" xfId="0" applyFont="1" applyFill="1" applyBorder="1"/>
    <xf numFmtId="0" fontId="3" fillId="0" borderId="21" xfId="0" applyFont="1" applyFill="1" applyBorder="1"/>
    <xf numFmtId="0" fontId="19" fillId="3" borderId="1" xfId="0" applyFont="1" applyFill="1" applyBorder="1" applyAlignment="1">
      <alignment horizontal="center"/>
    </xf>
    <xf numFmtId="0" fontId="19" fillId="3" borderId="13" xfId="0" applyFont="1" applyFill="1" applyBorder="1"/>
    <xf numFmtId="0" fontId="19" fillId="3" borderId="14" xfId="0" applyFont="1" applyFill="1" applyBorder="1"/>
    <xf numFmtId="0" fontId="18" fillId="0" borderId="1" xfId="0" applyFont="1" applyFill="1" applyBorder="1" applyAlignment="1">
      <alignment horizontal="left" vertical="center"/>
    </xf>
    <xf numFmtId="0" fontId="18" fillId="0" borderId="1" xfId="0" applyFont="1" applyFill="1" applyBorder="1" applyAlignment="1">
      <alignment horizontal="center"/>
    </xf>
    <xf numFmtId="0" fontId="18" fillId="3" borderId="1" xfId="0" applyFont="1" applyFill="1" applyBorder="1" applyAlignment="1">
      <alignment horizontal="center"/>
    </xf>
    <xf numFmtId="0" fontId="18" fillId="3" borderId="13" xfId="0" applyFont="1" applyFill="1" applyBorder="1"/>
    <xf numFmtId="0" fontId="18" fillId="3" borderId="14" xfId="0" applyFont="1" applyFill="1" applyBorder="1"/>
    <xf numFmtId="0" fontId="18" fillId="0" borderId="27" xfId="0" applyFont="1" applyFill="1" applyBorder="1" applyAlignment="1">
      <alignment horizontal="center"/>
    </xf>
    <xf numFmtId="0" fontId="18" fillId="0" borderId="7" xfId="0" applyFont="1" applyFill="1" applyBorder="1" applyAlignment="1">
      <alignment horizontal="center"/>
    </xf>
    <xf numFmtId="0" fontId="18" fillId="0" borderId="25" xfId="0" applyFont="1" applyFill="1" applyBorder="1"/>
    <xf numFmtId="0" fontId="18" fillId="0" borderId="24" xfId="0" applyFont="1" applyFill="1" applyBorder="1"/>
    <xf numFmtId="49" fontId="3" fillId="0" borderId="7" xfId="1" applyNumberFormat="1" applyFont="1" applyBorder="1" applyAlignment="1">
      <alignment horizontal="center"/>
    </xf>
    <xf numFmtId="49" fontId="20" fillId="0" borderId="1" xfId="0" applyNumberFormat="1" applyFont="1" applyFill="1" applyBorder="1" applyAlignment="1">
      <alignment horizontal="center"/>
    </xf>
    <xf numFmtId="49" fontId="3" fillId="0" borderId="1" xfId="1" applyNumberFormat="1" applyFont="1" applyBorder="1" applyAlignment="1">
      <alignment horizontal="center"/>
    </xf>
    <xf numFmtId="0" fontId="3" fillId="0" borderId="1" xfId="1" applyFont="1" applyFill="1" applyBorder="1" applyAlignment="1">
      <alignment horizontal="center"/>
    </xf>
    <xf numFmtId="0" fontId="3" fillId="0" borderId="1" xfId="1" applyFont="1" applyBorder="1" applyAlignment="1">
      <alignment horizontal="center"/>
    </xf>
    <xf numFmtId="49" fontId="20" fillId="0" borderId="25" xfId="0" applyNumberFormat="1" applyFont="1" applyFill="1" applyBorder="1" applyAlignment="1">
      <alignment horizontal="center"/>
    </xf>
    <xf numFmtId="49" fontId="20" fillId="0" borderId="13" xfId="0" applyNumberFormat="1" applyFont="1" applyFill="1" applyBorder="1" applyAlignment="1">
      <alignment horizontal="center"/>
    </xf>
    <xf numFmtId="49" fontId="3" fillId="0" borderId="1" xfId="2" applyNumberFormat="1" applyFont="1" applyBorder="1" applyAlignment="1">
      <alignment horizontal="center"/>
    </xf>
    <xf numFmtId="49" fontId="20" fillId="0" borderId="13" xfId="0" applyNumberFormat="1" applyFont="1" applyBorder="1" applyAlignment="1">
      <alignment horizontal="center"/>
    </xf>
    <xf numFmtId="49" fontId="3" fillId="0" borderId="7" xfId="0" applyNumberFormat="1" applyFont="1" applyFill="1" applyBorder="1" applyAlignment="1">
      <alignment horizontal="center"/>
    </xf>
    <xf numFmtId="49" fontId="3" fillId="0" borderId="29" xfId="0" applyNumberFormat="1" applyFont="1" applyBorder="1" applyAlignment="1">
      <alignment horizontal="center"/>
    </xf>
    <xf numFmtId="49" fontId="3" fillId="0" borderId="1" xfId="0" applyNumberFormat="1" applyFont="1" applyFill="1" applyBorder="1" applyAlignment="1">
      <alignment horizontal="center"/>
    </xf>
    <xf numFmtId="49" fontId="3" fillId="0" borderId="14" xfId="0" applyNumberFormat="1" applyFont="1" applyBorder="1" applyAlignment="1">
      <alignment horizontal="center"/>
    </xf>
    <xf numFmtId="0" fontId="3" fillId="0" borderId="30" xfId="1" applyFont="1" applyBorder="1" applyAlignment="1">
      <alignment horizontal="center"/>
    </xf>
    <xf numFmtId="49" fontId="3" fillId="0" borderId="24" xfId="0" applyNumberFormat="1" applyFont="1" applyFill="1" applyBorder="1" applyAlignment="1">
      <alignment horizontal="center"/>
    </xf>
    <xf numFmtId="0" fontId="3" fillId="0" borderId="7" xfId="1" applyFont="1" applyBorder="1" applyAlignment="1">
      <alignment horizontal="center"/>
    </xf>
    <xf numFmtId="49" fontId="3" fillId="0" borderId="14" xfId="0" applyNumberFormat="1" applyFont="1" applyFill="1" applyBorder="1" applyAlignment="1">
      <alignment horizontal="center"/>
    </xf>
    <xf numFmtId="49" fontId="3" fillId="0" borderId="7" xfId="3" applyNumberFormat="1" applyFont="1" applyFill="1" applyBorder="1" applyAlignment="1">
      <alignment horizontal="center"/>
    </xf>
    <xf numFmtId="49" fontId="3" fillId="0" borderId="1" xfId="3" applyNumberFormat="1" applyFont="1" applyFill="1" applyBorder="1" applyAlignment="1">
      <alignment horizontal="center"/>
    </xf>
    <xf numFmtId="49" fontId="3" fillId="0" borderId="1" xfId="3" applyNumberFormat="1" applyFont="1" applyBorder="1" applyAlignment="1">
      <alignment horizontal="center"/>
    </xf>
    <xf numFmtId="49" fontId="20" fillId="3" borderId="1" xfId="0" applyNumberFormat="1" applyFont="1" applyFill="1" applyBorder="1" applyAlignment="1">
      <alignment horizontal="center"/>
    </xf>
    <xf numFmtId="49" fontId="20" fillId="0" borderId="1" xfId="4" applyNumberFormat="1" applyFont="1" applyFill="1" applyBorder="1" applyAlignment="1">
      <alignment horizontal="center"/>
    </xf>
    <xf numFmtId="0" fontId="20" fillId="0" borderId="1" xfId="4" applyFont="1" applyFill="1" applyBorder="1" applyAlignment="1">
      <alignment horizontal="center"/>
    </xf>
    <xf numFmtId="0" fontId="22" fillId="0" borderId="14" xfId="0" applyFont="1" applyBorder="1"/>
    <xf numFmtId="1" fontId="1" fillId="7" borderId="1" xfId="0" applyNumberFormat="1" applyFont="1" applyFill="1" applyBorder="1" applyAlignment="1">
      <alignment horizontal="center" vertical="center"/>
    </xf>
    <xf numFmtId="1" fontId="9" fillId="3" borderId="1" xfId="0" applyNumberFormat="1" applyFont="1" applyFill="1" applyBorder="1" applyAlignment="1">
      <alignment horizontal="center" vertical="center"/>
    </xf>
    <xf numFmtId="1" fontId="9" fillId="3" borderId="1" xfId="0" applyNumberFormat="1" applyFont="1" applyFill="1" applyBorder="1" applyAlignment="1">
      <alignment horizontal="center"/>
    </xf>
    <xf numFmtId="164" fontId="9" fillId="0" borderId="1" xfId="0" applyNumberFormat="1" applyFont="1" applyBorder="1" applyAlignment="1">
      <alignment horizontal="center"/>
    </xf>
    <xf numFmtId="164" fontId="10" fillId="4" borderId="1" xfId="0" applyNumberFormat="1" applyFont="1" applyFill="1" applyBorder="1" applyAlignment="1">
      <alignment horizontal="center"/>
    </xf>
    <xf numFmtId="164" fontId="9" fillId="2" borderId="1" xfId="0" applyNumberFormat="1" applyFont="1" applyFill="1" applyBorder="1" applyAlignment="1">
      <alignment horizontal="center"/>
    </xf>
    <xf numFmtId="164" fontId="10" fillId="2" borderId="1" xfId="0" applyNumberFormat="1" applyFont="1" applyFill="1" applyBorder="1" applyAlignment="1">
      <alignment horizontal="center"/>
    </xf>
    <xf numFmtId="2" fontId="9" fillId="0" borderId="1" xfId="0" applyNumberFormat="1" applyFont="1" applyBorder="1" applyAlignment="1">
      <alignment horizontal="center"/>
    </xf>
    <xf numFmtId="0" fontId="17" fillId="0" borderId="13" xfId="0" applyFont="1" applyBorder="1" applyAlignment="1">
      <alignment horizontal="center" textRotation="90"/>
    </xf>
    <xf numFmtId="164" fontId="9" fillId="3" borderId="9" xfId="0" applyNumberFormat="1" applyFont="1" applyFill="1" applyBorder="1" applyAlignment="1">
      <alignment horizontal="center"/>
    </xf>
    <xf numFmtId="0" fontId="4" fillId="8" borderId="5" xfId="0" applyFont="1" applyFill="1" applyBorder="1" applyAlignment="1">
      <alignment textRotation="90"/>
    </xf>
    <xf numFmtId="0" fontId="4" fillId="8" borderId="17" xfId="0" applyFont="1" applyFill="1" applyBorder="1" applyAlignment="1">
      <alignment horizontal="center" textRotation="90"/>
    </xf>
    <xf numFmtId="0" fontId="4" fillId="8" borderId="16" xfId="0" applyFont="1" applyFill="1" applyBorder="1" applyAlignment="1">
      <alignment horizontal="center" textRotation="90"/>
    </xf>
    <xf numFmtId="0" fontId="17" fillId="8" borderId="16" xfId="0" applyFont="1" applyFill="1" applyBorder="1" applyAlignment="1">
      <alignment horizontal="center" textRotation="90"/>
    </xf>
    <xf numFmtId="1" fontId="1" fillId="7" borderId="1" xfId="0" applyNumberFormat="1" applyFont="1" applyFill="1" applyBorder="1" applyAlignment="1">
      <alignment horizontal="center"/>
    </xf>
    <xf numFmtId="164" fontId="9" fillId="5" borderId="9" xfId="0" applyNumberFormat="1" applyFont="1" applyFill="1" applyBorder="1" applyAlignment="1">
      <alignment horizontal="center"/>
    </xf>
    <xf numFmtId="164" fontId="1" fillId="3" borderId="1" xfId="0" applyNumberFormat="1" applyFont="1" applyFill="1" applyBorder="1" applyAlignment="1">
      <alignment horizontal="center"/>
    </xf>
    <xf numFmtId="0" fontId="3" fillId="0" borderId="1" xfId="0" applyFont="1" applyBorder="1"/>
    <xf numFmtId="0" fontId="3" fillId="0" borderId="22" xfId="0" applyFont="1" applyBorder="1" applyAlignment="1">
      <alignment horizontal="center"/>
    </xf>
    <xf numFmtId="0" fontId="5" fillId="9" borderId="10" xfId="0" applyFont="1" applyFill="1" applyBorder="1" applyAlignment="1">
      <alignment horizontal="center" textRotation="90"/>
    </xf>
    <xf numFmtId="0" fontId="24" fillId="3" borderId="10" xfId="0" applyFont="1" applyFill="1" applyBorder="1" applyAlignment="1">
      <alignment horizontal="center" textRotation="90"/>
    </xf>
    <xf numFmtId="1" fontId="2" fillId="9" borderId="14" xfId="0" applyNumberFormat="1" applyFont="1" applyFill="1" applyBorder="1" applyAlignment="1">
      <alignment horizontal="center"/>
    </xf>
    <xf numFmtId="2" fontId="25" fillId="3" borderId="14" xfId="0" applyNumberFormat="1" applyFont="1" applyFill="1" applyBorder="1" applyAlignment="1">
      <alignment horizontal="center"/>
    </xf>
    <xf numFmtId="0" fontId="22" fillId="0" borderId="0" xfId="0" applyFont="1"/>
    <xf numFmtId="0" fontId="28" fillId="0" borderId="14" xfId="0" applyFont="1" applyBorder="1" applyAlignment="1">
      <alignment horizontal="center"/>
    </xf>
    <xf numFmtId="0" fontId="4" fillId="10" borderId="5" xfId="0" applyFont="1" applyFill="1" applyBorder="1" applyAlignment="1">
      <alignment textRotation="90"/>
    </xf>
    <xf numFmtId="0" fontId="4" fillId="10" borderId="17" xfId="0" applyFont="1" applyFill="1" applyBorder="1" applyAlignment="1">
      <alignment horizontal="center" textRotation="90"/>
    </xf>
    <xf numFmtId="0" fontId="4" fillId="10" borderId="16" xfId="0" applyFont="1" applyFill="1" applyBorder="1" applyAlignment="1">
      <alignment horizontal="center" textRotation="90"/>
    </xf>
    <xf numFmtId="0" fontId="10" fillId="0" borderId="2" xfId="0" applyFont="1" applyBorder="1" applyAlignment="1">
      <alignment textRotation="90"/>
    </xf>
    <xf numFmtId="164" fontId="1" fillId="0" borderId="8" xfId="0" applyNumberFormat="1" applyFont="1" applyBorder="1" applyAlignment="1">
      <alignment horizontal="center"/>
    </xf>
    <xf numFmtId="0" fontId="4" fillId="0" borderId="25" xfId="0" applyFont="1" applyBorder="1" applyAlignment="1">
      <alignment horizontal="center" textRotation="90"/>
    </xf>
    <xf numFmtId="164" fontId="1" fillId="0" borderId="9" xfId="0" applyNumberFormat="1" applyFont="1" applyBorder="1" applyAlignment="1">
      <alignment horizontal="center"/>
    </xf>
    <xf numFmtId="164" fontId="29" fillId="2" borderId="7" xfId="0" applyNumberFormat="1" applyFont="1" applyFill="1" applyBorder="1" applyAlignment="1">
      <alignment horizontal="center"/>
    </xf>
    <xf numFmtId="164" fontId="29" fillId="2" borderId="1" xfId="0" applyNumberFormat="1" applyFont="1" applyFill="1" applyBorder="1" applyAlignment="1">
      <alignment horizontal="center"/>
    </xf>
    <xf numFmtId="0" fontId="17" fillId="6" borderId="16" xfId="0" applyFont="1" applyFill="1" applyBorder="1" applyAlignment="1">
      <alignment horizontal="center" textRotation="90"/>
    </xf>
    <xf numFmtId="164" fontId="9" fillId="0" borderId="11" xfId="0" applyNumberFormat="1" applyFont="1" applyBorder="1" applyAlignment="1">
      <alignment horizontal="center"/>
    </xf>
    <xf numFmtId="164" fontId="10" fillId="4" borderId="11" xfId="0" applyNumberFormat="1" applyFont="1" applyFill="1" applyBorder="1" applyAlignment="1">
      <alignment horizontal="center"/>
    </xf>
    <xf numFmtId="164" fontId="2" fillId="4" borderId="1" xfId="0" applyNumberFormat="1" applyFont="1" applyFill="1" applyBorder="1" applyAlignment="1">
      <alignment horizontal="center"/>
    </xf>
    <xf numFmtId="164" fontId="1"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164" fontId="1" fillId="0" borderId="24" xfId="0" applyNumberFormat="1" applyFont="1" applyBorder="1" applyAlignment="1">
      <alignment horizontal="center"/>
    </xf>
    <xf numFmtId="164" fontId="1" fillId="0" borderId="14" xfId="0" applyNumberFormat="1" applyFont="1" applyBorder="1" applyAlignment="1">
      <alignment horizontal="center"/>
    </xf>
    <xf numFmtId="164" fontId="1" fillId="5" borderId="14" xfId="0" applyNumberFormat="1" applyFont="1" applyFill="1" applyBorder="1" applyAlignment="1">
      <alignment horizontal="center"/>
    </xf>
    <xf numFmtId="0" fontId="3" fillId="0" borderId="16" xfId="0" applyFont="1" applyBorder="1" applyAlignment="1">
      <alignment horizontal="center"/>
    </xf>
    <xf numFmtId="1" fontId="1" fillId="0" borderId="14" xfId="0" applyNumberFormat="1" applyFont="1" applyBorder="1" applyAlignment="1">
      <alignment horizontal="center"/>
    </xf>
    <xf numFmtId="0" fontId="17" fillId="6" borderId="13" xfId="0" applyFont="1" applyFill="1" applyBorder="1" applyAlignment="1">
      <alignment horizontal="center" textRotation="90"/>
    </xf>
    <xf numFmtId="0" fontId="17" fillId="10" borderId="16" xfId="0" applyFont="1" applyFill="1" applyBorder="1" applyAlignment="1">
      <alignment horizontal="center" textRotation="90"/>
    </xf>
    <xf numFmtId="1" fontId="9" fillId="7" borderId="1" xfId="0" applyNumberFormat="1" applyFont="1" applyFill="1" applyBorder="1" applyAlignment="1">
      <alignment horizontal="center" vertical="center"/>
    </xf>
    <xf numFmtId="0" fontId="12" fillId="0" borderId="7" xfId="0" applyFont="1" applyBorder="1" applyAlignment="1">
      <alignment horizontal="center" vertical="center" wrapText="1"/>
    </xf>
    <xf numFmtId="0" fontId="30" fillId="0" borderId="18" xfId="0" applyFont="1" applyBorder="1" applyAlignment="1">
      <alignment horizontal="center" textRotation="90"/>
    </xf>
    <xf numFmtId="1" fontId="31" fillId="0" borderId="13" xfId="0" applyNumberFormat="1" applyFont="1" applyBorder="1" applyAlignment="1">
      <alignment horizontal="center"/>
    </xf>
    <xf numFmtId="0" fontId="9" fillId="0" borderId="0" xfId="0" applyFont="1"/>
    <xf numFmtId="0" fontId="16" fillId="3" borderId="1" xfId="0" applyFont="1" applyFill="1" applyBorder="1" applyAlignment="1">
      <alignment horizontal="center" vertical="center"/>
    </xf>
    <xf numFmtId="0" fontId="16" fillId="3" borderId="3" xfId="0" applyFont="1" applyFill="1" applyBorder="1" applyAlignment="1">
      <alignment textRotation="90"/>
    </xf>
    <xf numFmtId="0" fontId="3" fillId="0" borderId="7" xfId="0" applyFont="1" applyFill="1" applyBorder="1" applyAlignment="1">
      <alignment horizontal="center" vertical="center"/>
    </xf>
    <xf numFmtId="0" fontId="3" fillId="0" borderId="7" xfId="0" applyFont="1" applyBorder="1" applyAlignment="1">
      <alignment horizontal="center" vertical="center"/>
    </xf>
    <xf numFmtId="0" fontId="3" fillId="0" borderId="1" xfId="0" applyFont="1" applyFill="1" applyBorder="1" applyAlignment="1">
      <alignment horizontal="center" vertical="center"/>
    </xf>
    <xf numFmtId="49" fontId="20" fillId="0" borderId="1" xfId="0" applyNumberFormat="1" applyFont="1" applyFill="1" applyBorder="1" applyAlignment="1">
      <alignment horizontal="center" vertical="center"/>
    </xf>
    <xf numFmtId="49" fontId="3" fillId="0" borderId="1" xfId="1" applyNumberFormat="1" applyFont="1" applyBorder="1" applyAlignment="1">
      <alignment horizontal="center" vertical="center"/>
    </xf>
    <xf numFmtId="0" fontId="3" fillId="0" borderId="1" xfId="1" applyFont="1" applyFill="1" applyBorder="1" applyAlignment="1">
      <alignment horizontal="center" vertical="center"/>
    </xf>
    <xf numFmtId="0" fontId="3" fillId="0" borderId="1" xfId="1" applyFont="1" applyBorder="1" applyAlignment="1">
      <alignment horizontal="center" vertical="center"/>
    </xf>
    <xf numFmtId="49" fontId="3" fillId="0" borderId="1" xfId="0" applyNumberFormat="1" applyFont="1" applyBorder="1" applyAlignment="1">
      <alignment horizontal="center" vertical="center"/>
    </xf>
    <xf numFmtId="0" fontId="3" fillId="0" borderId="25" xfId="0" applyFont="1" applyFill="1" applyBorder="1" applyAlignment="1">
      <alignment horizontal="left" vertical="center"/>
    </xf>
    <xf numFmtId="0" fontId="3" fillId="0" borderId="24" xfId="0" applyFont="1" applyFill="1" applyBorder="1" applyAlignment="1">
      <alignment horizontal="left" vertical="center"/>
    </xf>
    <xf numFmtId="0" fontId="3" fillId="0" borderId="13" xfId="0" applyFont="1" applyFill="1" applyBorder="1" applyAlignment="1">
      <alignment horizontal="left" vertical="center"/>
    </xf>
    <xf numFmtId="0" fontId="3" fillId="0" borderId="14" xfId="0" applyFont="1" applyFill="1" applyBorder="1" applyAlignment="1">
      <alignment horizontal="left" vertical="center"/>
    </xf>
    <xf numFmtId="0" fontId="3" fillId="0" borderId="1" xfId="0" applyFont="1" applyBorder="1" applyAlignment="1">
      <alignment horizontal="center" vertical="center"/>
    </xf>
    <xf numFmtId="49" fontId="3" fillId="0" borderId="1" xfId="0" applyNumberFormat="1" applyFont="1" applyFill="1" applyBorder="1" applyAlignment="1">
      <alignment horizontal="center" vertical="center"/>
    </xf>
    <xf numFmtId="0" fontId="18" fillId="0" borderId="1" xfId="0" applyFont="1" applyFill="1" applyBorder="1" applyAlignment="1">
      <alignment horizontal="center" vertical="center"/>
    </xf>
    <xf numFmtId="49" fontId="3" fillId="0" borderId="1" xfId="3" applyNumberFormat="1" applyFont="1" applyFill="1" applyBorder="1" applyAlignment="1">
      <alignment horizontal="center" vertical="center"/>
    </xf>
    <xf numFmtId="49" fontId="20" fillId="3" borderId="1" xfId="0" applyNumberFormat="1" applyFont="1" applyFill="1" applyBorder="1" applyAlignment="1">
      <alignment horizontal="center" vertical="center"/>
    </xf>
    <xf numFmtId="49" fontId="7" fillId="3" borderId="1" xfId="0" applyNumberFormat="1" applyFont="1" applyFill="1" applyBorder="1" applyAlignment="1">
      <alignment horizontal="center" vertical="center"/>
    </xf>
    <xf numFmtId="0" fontId="18" fillId="0" borderId="13" xfId="0" applyFont="1" applyFill="1" applyBorder="1" applyAlignment="1">
      <alignment horizontal="left" vertical="center"/>
    </xf>
    <xf numFmtId="0" fontId="18" fillId="0" borderId="14" xfId="0" applyFont="1" applyFill="1" applyBorder="1" applyAlignment="1">
      <alignment horizontal="left" vertical="center"/>
    </xf>
    <xf numFmtId="0" fontId="7" fillId="3" borderId="13" xfId="0" applyFont="1" applyFill="1" applyBorder="1" applyAlignment="1">
      <alignment horizontal="left" vertical="center"/>
    </xf>
    <xf numFmtId="0" fontId="8" fillId="3" borderId="14" xfId="0" applyFont="1" applyFill="1" applyBorder="1" applyAlignment="1">
      <alignment horizontal="left" vertical="center"/>
    </xf>
    <xf numFmtId="0" fontId="32" fillId="0" borderId="2" xfId="0" applyFont="1" applyBorder="1" applyAlignment="1">
      <alignment horizontal="center" vertical="justify" textRotation="90"/>
    </xf>
    <xf numFmtId="0" fontId="27" fillId="0" borderId="2" xfId="0" applyFont="1" applyBorder="1" applyAlignment="1">
      <alignment horizontal="center" vertical="justify" textRotation="90"/>
    </xf>
    <xf numFmtId="0" fontId="33" fillId="0" borderId="2" xfId="0" applyFont="1" applyBorder="1" applyAlignment="1">
      <alignment horizontal="center" vertical="center"/>
    </xf>
    <xf numFmtId="0" fontId="16" fillId="3" borderId="2" xfId="0" applyFont="1" applyFill="1" applyBorder="1" applyAlignment="1">
      <alignment textRotation="90"/>
    </xf>
    <xf numFmtId="0" fontId="22" fillId="0" borderId="1" xfId="0" applyFont="1" applyBorder="1" applyAlignment="1">
      <alignment horizontal="center" vertical="center"/>
    </xf>
    <xf numFmtId="1" fontId="34" fillId="0" borderId="1" xfId="0" applyNumberFormat="1" applyFont="1" applyBorder="1" applyAlignment="1">
      <alignment horizontal="center" vertical="center"/>
    </xf>
    <xf numFmtId="2" fontId="27" fillId="0" borderId="1" xfId="1" applyNumberFormat="1" applyFont="1" applyBorder="1" applyAlignment="1">
      <alignment horizontal="center" vertical="center"/>
    </xf>
    <xf numFmtId="0" fontId="35" fillId="3" borderId="1" xfId="0" applyFont="1" applyFill="1" applyBorder="1" applyAlignment="1">
      <alignment horizontal="center" vertical="center" wrapText="1"/>
    </xf>
    <xf numFmtId="2" fontId="14" fillId="0" borderId="1" xfId="0" applyNumberFormat="1" applyFont="1" applyBorder="1" applyAlignment="1">
      <alignment horizontal="center" vertical="center"/>
    </xf>
    <xf numFmtId="0" fontId="38" fillId="0" borderId="14" xfId="0" applyFont="1" applyBorder="1" applyAlignment="1">
      <alignment horizontal="center"/>
    </xf>
    <xf numFmtId="0" fontId="5" fillId="0" borderId="31" xfId="0" applyFont="1" applyBorder="1" applyAlignment="1">
      <alignment horizontal="center" textRotation="90"/>
    </xf>
    <xf numFmtId="1" fontId="2" fillId="0" borderId="27" xfId="0" applyNumberFormat="1" applyFont="1" applyBorder="1" applyAlignment="1">
      <alignment horizontal="center"/>
    </xf>
    <xf numFmtId="164" fontId="1" fillId="3" borderId="11" xfId="0" applyNumberFormat="1" applyFont="1" applyFill="1" applyBorder="1" applyAlignment="1">
      <alignment horizontal="center" vertical="center"/>
    </xf>
    <xf numFmtId="164" fontId="1" fillId="3" borderId="11" xfId="0" applyNumberFormat="1" applyFont="1" applyFill="1" applyBorder="1" applyAlignment="1">
      <alignment horizontal="center"/>
    </xf>
    <xf numFmtId="164" fontId="1" fillId="3" borderId="1" xfId="0" applyNumberFormat="1" applyFont="1" applyFill="1" applyBorder="1" applyAlignment="1">
      <alignment horizontal="center" vertical="center"/>
    </xf>
    <xf numFmtId="1" fontId="39" fillId="3" borderId="1" xfId="0" applyNumberFormat="1" applyFont="1" applyFill="1" applyBorder="1" applyAlignment="1">
      <alignment horizontal="center" vertical="center"/>
    </xf>
    <xf numFmtId="164" fontId="1" fillId="5" borderId="1" xfId="0" applyNumberFormat="1" applyFont="1" applyFill="1" applyBorder="1" applyAlignment="1">
      <alignment horizontal="center"/>
    </xf>
    <xf numFmtId="1" fontId="1" fillId="11" borderId="1" xfId="0" applyNumberFormat="1" applyFont="1" applyFill="1" applyBorder="1" applyAlignment="1">
      <alignment horizontal="center" vertical="center"/>
    </xf>
    <xf numFmtId="1" fontId="40" fillId="3" borderId="1" xfId="0" applyNumberFormat="1" applyFont="1" applyFill="1" applyBorder="1" applyAlignment="1">
      <alignment horizontal="center" vertical="center"/>
    </xf>
    <xf numFmtId="1" fontId="40" fillId="3" borderId="1" xfId="0" applyNumberFormat="1" applyFont="1" applyFill="1" applyBorder="1" applyAlignment="1">
      <alignment horizontal="center"/>
    </xf>
    <xf numFmtId="0" fontId="1" fillId="0" borderId="6" xfId="0" applyFont="1" applyBorder="1" applyAlignment="1">
      <alignment horizontal="center" vertical="justify" textRotation="90"/>
    </xf>
    <xf numFmtId="0" fontId="1" fillId="0" borderId="2" xfId="0" applyFont="1" applyBorder="1" applyAlignment="1">
      <alignment horizontal="center" vertical="justify" textRotation="90"/>
    </xf>
    <xf numFmtId="0" fontId="10" fillId="4" borderId="2" xfId="0" applyFont="1" applyFill="1" applyBorder="1" applyAlignment="1">
      <alignment horizontal="center" vertical="justify" textRotation="90"/>
    </xf>
    <xf numFmtId="0" fontId="13" fillId="3" borderId="3" xfId="0" applyFont="1" applyFill="1" applyBorder="1" applyAlignment="1">
      <alignment horizontal="center" vertical="justify" textRotation="90"/>
    </xf>
    <xf numFmtId="0" fontId="10" fillId="3" borderId="3" xfId="0" applyFont="1" applyFill="1" applyBorder="1" applyAlignment="1">
      <alignment horizontal="center" vertical="justify" textRotation="90"/>
    </xf>
    <xf numFmtId="0" fontId="13" fillId="3" borderId="10" xfId="0" applyFont="1" applyFill="1" applyBorder="1" applyAlignment="1">
      <alignment horizontal="center" vertical="justify" textRotation="90"/>
    </xf>
    <xf numFmtId="0" fontId="8" fillId="12" borderId="10" xfId="0" applyFont="1" applyFill="1" applyBorder="1" applyAlignment="1">
      <alignment horizontal="center" textRotation="90"/>
    </xf>
    <xf numFmtId="0" fontId="27" fillId="3" borderId="10" xfId="0" applyFont="1" applyFill="1" applyBorder="1" applyAlignment="1">
      <alignment horizontal="center" textRotation="90"/>
    </xf>
    <xf numFmtId="0" fontId="5" fillId="3" borderId="10" xfId="0" applyFont="1" applyFill="1" applyBorder="1" applyAlignment="1">
      <alignment horizontal="center" textRotation="90"/>
    </xf>
    <xf numFmtId="1" fontId="16" fillId="12" borderId="14" xfId="0" applyNumberFormat="1" applyFont="1" applyFill="1" applyBorder="1" applyAlignment="1">
      <alignment horizontal="center"/>
    </xf>
    <xf numFmtId="1" fontId="14" fillId="3" borderId="14" xfId="0" applyNumberFormat="1" applyFont="1" applyFill="1" applyBorder="1" applyAlignment="1">
      <alignment horizontal="center"/>
    </xf>
    <xf numFmtId="164" fontId="39" fillId="2" borderId="7" xfId="0" applyNumberFormat="1" applyFont="1" applyFill="1" applyBorder="1" applyAlignment="1">
      <alignment horizontal="center"/>
    </xf>
    <xf numFmtId="2" fontId="39" fillId="0" borderId="1" xfId="0" applyNumberFormat="1" applyFont="1" applyBorder="1" applyAlignment="1">
      <alignment horizontal="center"/>
    </xf>
    <xf numFmtId="1" fontId="9" fillId="7" borderId="1" xfId="0" applyNumberFormat="1" applyFont="1" applyFill="1" applyBorder="1" applyAlignment="1">
      <alignment horizontal="center"/>
    </xf>
    <xf numFmtId="1" fontId="39" fillId="3" borderId="11" xfId="0" applyNumberFormat="1" applyFont="1" applyFill="1" applyBorder="1" applyAlignment="1">
      <alignment horizontal="center" vertical="center"/>
    </xf>
    <xf numFmtId="1" fontId="39" fillId="7" borderId="1" xfId="0" applyNumberFormat="1" applyFont="1" applyFill="1" applyBorder="1" applyAlignment="1">
      <alignment horizontal="center" vertical="center"/>
    </xf>
    <xf numFmtId="1" fontId="39" fillId="7" borderId="11" xfId="0" applyNumberFormat="1" applyFont="1" applyFill="1" applyBorder="1" applyAlignment="1">
      <alignment horizontal="center" vertical="center"/>
    </xf>
    <xf numFmtId="1" fontId="39" fillId="11" borderId="1" xfId="0" applyNumberFormat="1" applyFont="1" applyFill="1" applyBorder="1" applyAlignment="1">
      <alignment horizontal="center" vertical="center"/>
    </xf>
    <xf numFmtId="1" fontId="39" fillId="11" borderId="11" xfId="0" applyNumberFormat="1" applyFont="1" applyFill="1" applyBorder="1" applyAlignment="1">
      <alignment horizontal="center" vertical="center"/>
    </xf>
    <xf numFmtId="1" fontId="39" fillId="3" borderId="1" xfId="0" applyNumberFormat="1" applyFont="1" applyFill="1" applyBorder="1" applyAlignment="1">
      <alignment horizontal="center"/>
    </xf>
    <xf numFmtId="164" fontId="39" fillId="3" borderId="1" xfId="0" applyNumberFormat="1" applyFont="1" applyFill="1" applyBorder="1" applyAlignment="1">
      <alignment horizontal="center"/>
    </xf>
    <xf numFmtId="0" fontId="3" fillId="0" borderId="11" xfId="0" applyFont="1" applyFill="1" applyBorder="1" applyAlignment="1">
      <alignment horizontal="left" vertical="center"/>
    </xf>
    <xf numFmtId="0" fontId="3" fillId="0" borderId="11" xfId="0" applyFont="1" applyFill="1" applyBorder="1" applyAlignment="1">
      <alignment horizontal="center"/>
    </xf>
    <xf numFmtId="0" fontId="3" fillId="0" borderId="28" xfId="0" applyFont="1" applyFill="1" applyBorder="1"/>
    <xf numFmtId="0" fontId="3" fillId="0" borderId="22" xfId="0" applyFont="1" applyFill="1" applyBorder="1"/>
    <xf numFmtId="49" fontId="20" fillId="0" borderId="11" xfId="0" applyNumberFormat="1" applyFont="1" applyFill="1" applyBorder="1" applyAlignment="1">
      <alignment horizontal="center"/>
    </xf>
    <xf numFmtId="49" fontId="3" fillId="0" borderId="11" xfId="1" applyNumberFormat="1" applyFont="1" applyBorder="1" applyAlignment="1">
      <alignment horizontal="center"/>
    </xf>
    <xf numFmtId="0" fontId="3" fillId="0" borderId="11" xfId="1" applyFont="1" applyFill="1" applyBorder="1" applyAlignment="1">
      <alignment horizontal="center"/>
    </xf>
    <xf numFmtId="164" fontId="15" fillId="2" borderId="11" xfId="0" applyNumberFormat="1" applyFont="1" applyFill="1" applyBorder="1" applyAlignment="1">
      <alignment horizontal="center"/>
    </xf>
    <xf numFmtId="164" fontId="14" fillId="2" borderId="11" xfId="0" applyNumberFormat="1" applyFont="1" applyFill="1" applyBorder="1" applyAlignment="1">
      <alignment horizontal="center"/>
    </xf>
    <xf numFmtId="2" fontId="15" fillId="0" borderId="11" xfId="0" applyNumberFormat="1" applyFont="1" applyBorder="1" applyAlignment="1">
      <alignment horizontal="center"/>
    </xf>
    <xf numFmtId="1" fontId="2" fillId="0" borderId="28" xfId="0" applyNumberFormat="1" applyFont="1" applyBorder="1" applyAlignment="1">
      <alignment horizontal="center"/>
    </xf>
    <xf numFmtId="2" fontId="10" fillId="0" borderId="11" xfId="0" applyNumberFormat="1" applyFont="1" applyBorder="1" applyAlignment="1">
      <alignment horizontal="center"/>
    </xf>
    <xf numFmtId="2" fontId="13" fillId="0" borderId="11" xfId="0" applyNumberFormat="1" applyFont="1" applyBorder="1" applyAlignment="1">
      <alignment horizontal="center"/>
    </xf>
    <xf numFmtId="1" fontId="2" fillId="9" borderId="22" xfId="0" applyNumberFormat="1" applyFont="1" applyFill="1" applyBorder="1" applyAlignment="1">
      <alignment horizontal="center"/>
    </xf>
    <xf numFmtId="2" fontId="25" fillId="3" borderId="22" xfId="0" applyNumberFormat="1" applyFont="1" applyFill="1" applyBorder="1" applyAlignment="1">
      <alignment horizontal="center"/>
    </xf>
    <xf numFmtId="164" fontId="29" fillId="2" borderId="11" xfId="0" applyNumberFormat="1" applyFont="1" applyFill="1" applyBorder="1" applyAlignment="1">
      <alignment horizontal="center"/>
    </xf>
    <xf numFmtId="164" fontId="1" fillId="0" borderId="12" xfId="0" applyNumberFormat="1" applyFont="1" applyBorder="1" applyAlignment="1">
      <alignment horizontal="center"/>
    </xf>
    <xf numFmtId="164" fontId="1" fillId="0" borderId="22" xfId="0" applyNumberFormat="1" applyFont="1" applyBorder="1" applyAlignment="1">
      <alignment horizontal="center"/>
    </xf>
    <xf numFmtId="1" fontId="31" fillId="0" borderId="28" xfId="0" applyNumberFormat="1" applyFont="1" applyBorder="1" applyAlignment="1">
      <alignment horizontal="center"/>
    </xf>
    <xf numFmtId="1" fontId="2" fillId="0" borderId="32" xfId="0" applyNumberFormat="1" applyFont="1" applyBorder="1" applyAlignment="1">
      <alignment horizontal="center"/>
    </xf>
    <xf numFmtId="1" fontId="16" fillId="12" borderId="22" xfId="0" applyNumberFormat="1" applyFont="1" applyFill="1" applyBorder="1" applyAlignment="1">
      <alignment horizontal="center"/>
    </xf>
    <xf numFmtId="1" fontId="14" fillId="3" borderId="22" xfId="0" applyNumberFormat="1" applyFont="1" applyFill="1" applyBorder="1" applyAlignment="1">
      <alignment horizontal="center"/>
    </xf>
    <xf numFmtId="164" fontId="39" fillId="2" borderId="1" xfId="0" applyNumberFormat="1" applyFont="1" applyFill="1" applyBorder="1" applyAlignment="1">
      <alignment horizontal="center"/>
    </xf>
    <xf numFmtId="164" fontId="9" fillId="5" borderId="13" xfId="0" applyNumberFormat="1" applyFont="1" applyFill="1" applyBorder="1" applyAlignment="1">
      <alignment horizontal="center"/>
    </xf>
    <xf numFmtId="0" fontId="3" fillId="5" borderId="14" xfId="0" applyFont="1" applyFill="1" applyBorder="1" applyAlignment="1">
      <alignment horizontal="left" vertical="center"/>
    </xf>
    <xf numFmtId="0" fontId="18" fillId="5" borderId="14" xfId="0" applyFont="1" applyFill="1" applyBorder="1" applyAlignment="1">
      <alignment horizontal="left" vertical="center"/>
    </xf>
    <xf numFmtId="164" fontId="36" fillId="3" borderId="1" xfId="0" applyNumberFormat="1" applyFont="1" applyFill="1" applyBorder="1" applyAlignment="1">
      <alignment horizontal="center"/>
    </xf>
    <xf numFmtId="1" fontId="41" fillId="7" borderId="1" xfId="0" applyNumberFormat="1" applyFont="1" applyFill="1" applyBorder="1" applyAlignment="1">
      <alignment horizontal="center" vertical="center"/>
    </xf>
    <xf numFmtId="1" fontId="9" fillId="11" borderId="1" xfId="0" applyNumberFormat="1" applyFont="1" applyFill="1" applyBorder="1" applyAlignment="1">
      <alignment horizontal="center" vertical="center"/>
    </xf>
    <xf numFmtId="2" fontId="10" fillId="3" borderId="14" xfId="0" applyNumberFormat="1" applyFont="1" applyFill="1" applyBorder="1" applyAlignment="1">
      <alignment horizontal="center"/>
    </xf>
    <xf numFmtId="0" fontId="2" fillId="3" borderId="3" xfId="0" applyFont="1" applyFill="1" applyBorder="1" applyAlignment="1">
      <alignment horizontal="center" vertical="justify" textRotation="90"/>
    </xf>
    <xf numFmtId="0" fontId="4" fillId="0" borderId="3" xfId="0" applyFont="1" applyBorder="1" applyAlignment="1">
      <alignment horizontal="center" vertical="justify" textRotation="90"/>
    </xf>
    <xf numFmtId="0" fontId="4" fillId="10" borderId="5" xfId="0" applyFont="1" applyFill="1" applyBorder="1" applyAlignment="1">
      <alignment horizontal="center" vertical="justify" textRotation="90"/>
    </xf>
    <xf numFmtId="0" fontId="42" fillId="0" borderId="10" xfId="0" applyFont="1" applyBorder="1" applyAlignment="1">
      <alignment horizontal="center" textRotation="90"/>
    </xf>
    <xf numFmtId="2" fontId="43" fillId="0" borderId="1" xfId="0" applyNumberFormat="1" applyFont="1" applyBorder="1" applyAlignment="1">
      <alignment horizontal="center"/>
    </xf>
    <xf numFmtId="0" fontId="4" fillId="0" borderId="1" xfId="0" applyFont="1" applyBorder="1" applyAlignment="1">
      <alignment horizontal="center" textRotation="90"/>
    </xf>
    <xf numFmtId="0" fontId="22" fillId="0" borderId="1" xfId="0" applyFont="1" applyBorder="1"/>
    <xf numFmtId="2" fontId="13" fillId="0" borderId="14" xfId="0" applyNumberFormat="1" applyFont="1" applyBorder="1" applyAlignment="1">
      <alignment horizontal="center"/>
    </xf>
    <xf numFmtId="0" fontId="2" fillId="3" borderId="2" xfId="0" applyFont="1" applyFill="1" applyBorder="1" applyAlignment="1">
      <alignment textRotation="90"/>
    </xf>
    <xf numFmtId="0" fontId="2" fillId="3" borderId="2" xfId="0" applyFont="1" applyFill="1" applyBorder="1" applyAlignment="1">
      <alignment horizontal="center" vertical="justify" textRotation="90"/>
    </xf>
    <xf numFmtId="164" fontId="2" fillId="3" borderId="1" xfId="0" applyNumberFormat="1" applyFont="1" applyFill="1" applyBorder="1" applyAlignment="1">
      <alignment horizontal="center" vertical="center"/>
    </xf>
    <xf numFmtId="0" fontId="3" fillId="0" borderId="11" xfId="0" applyFont="1" applyFill="1" applyBorder="1" applyAlignment="1">
      <alignment horizontal="center" vertical="center"/>
    </xf>
    <xf numFmtId="0" fontId="18" fillId="0" borderId="7" xfId="0" applyFont="1" applyFill="1" applyBorder="1" applyAlignment="1">
      <alignment horizontal="center" vertical="center"/>
    </xf>
    <xf numFmtId="0" fontId="3" fillId="0" borderId="28" xfId="0" applyFont="1" applyFill="1" applyBorder="1" applyAlignment="1">
      <alignment horizontal="left" vertical="center"/>
    </xf>
    <xf numFmtId="0" fontId="3" fillId="0" borderId="22" xfId="0" applyFont="1" applyFill="1" applyBorder="1" applyAlignment="1">
      <alignment horizontal="left" vertical="center"/>
    </xf>
    <xf numFmtId="0" fontId="3" fillId="0" borderId="27" xfId="0" applyFont="1" applyFill="1" applyBorder="1" applyAlignment="1">
      <alignment horizontal="left" vertical="center"/>
    </xf>
    <xf numFmtId="0" fontId="18" fillId="0" borderId="25" xfId="0" applyFont="1" applyFill="1" applyBorder="1" applyAlignment="1">
      <alignment horizontal="left" vertical="center"/>
    </xf>
    <xf numFmtId="0" fontId="18" fillId="0" borderId="24" xfId="0" applyFont="1" applyFill="1" applyBorder="1" applyAlignment="1">
      <alignment horizontal="left" vertical="center"/>
    </xf>
    <xf numFmtId="0" fontId="10" fillId="5" borderId="2" xfId="0" applyFont="1" applyFill="1" applyBorder="1" applyAlignment="1">
      <alignment horizontal="center" vertical="justify" textRotation="90"/>
    </xf>
    <xf numFmtId="0" fontId="3" fillId="13" borderId="14" xfId="0" applyFont="1" applyFill="1" applyBorder="1" applyAlignment="1">
      <alignment horizontal="left" vertical="center"/>
    </xf>
    <xf numFmtId="0" fontId="3" fillId="13" borderId="24" xfId="0" applyFont="1" applyFill="1" applyBorder="1" applyAlignment="1">
      <alignment horizontal="left" vertical="center"/>
    </xf>
    <xf numFmtId="0" fontId="18" fillId="13" borderId="14" xfId="0" applyFont="1" applyFill="1" applyBorder="1" applyAlignment="1">
      <alignment horizontal="left" vertical="center"/>
    </xf>
    <xf numFmtId="0" fontId="8" fillId="5" borderId="14" xfId="0" applyFont="1" applyFill="1" applyBorder="1" applyAlignment="1">
      <alignment horizontal="left" vertical="center"/>
    </xf>
    <xf numFmtId="0" fontId="3" fillId="14" borderId="14" xfId="0" applyFont="1" applyFill="1" applyBorder="1" applyAlignment="1">
      <alignment horizontal="left" vertical="center"/>
    </xf>
    <xf numFmtId="0" fontId="18" fillId="14" borderId="14" xfId="0" applyFont="1" applyFill="1" applyBorder="1" applyAlignment="1">
      <alignment horizontal="left" vertical="center"/>
    </xf>
    <xf numFmtId="0" fontId="10" fillId="5" borderId="2" xfId="0" applyFont="1" applyFill="1" applyBorder="1" applyAlignment="1">
      <alignment textRotation="90"/>
    </xf>
    <xf numFmtId="0" fontId="3" fillId="15" borderId="14" xfId="0" applyFont="1" applyFill="1" applyBorder="1" applyAlignment="1">
      <alignment horizontal="left" vertical="center"/>
    </xf>
    <xf numFmtId="0" fontId="18" fillId="15" borderId="14" xfId="0" applyFont="1" applyFill="1" applyBorder="1" applyAlignment="1">
      <alignment horizontal="left" vertical="center"/>
    </xf>
    <xf numFmtId="0" fontId="28" fillId="0" borderId="14" xfId="0" applyFont="1" applyFill="1" applyBorder="1"/>
    <xf numFmtId="0" fontId="37" fillId="3" borderId="14" xfId="0" applyFont="1" applyFill="1" applyBorder="1" applyAlignment="1">
      <alignment horizontal="left"/>
    </xf>
    <xf numFmtId="1" fontId="1" fillId="5" borderId="1" xfId="0" applyNumberFormat="1" applyFont="1" applyFill="1" applyBorder="1" applyAlignment="1">
      <alignment horizontal="left"/>
    </xf>
    <xf numFmtId="0" fontId="28" fillId="6" borderId="14" xfId="0" applyFont="1" applyFill="1" applyBorder="1"/>
    <xf numFmtId="0" fontId="37" fillId="6" borderId="14" xfId="0" applyFont="1" applyFill="1" applyBorder="1" applyAlignment="1">
      <alignment horizontal="left"/>
    </xf>
    <xf numFmtId="0" fontId="28" fillId="6" borderId="24" xfId="0" applyFont="1" applyFill="1" applyBorder="1"/>
    <xf numFmtId="0" fontId="3" fillId="3" borderId="14" xfId="0" applyFont="1" applyFill="1" applyBorder="1"/>
    <xf numFmtId="164" fontId="9" fillId="3" borderId="1" xfId="0" applyNumberFormat="1" applyFont="1" applyFill="1" applyBorder="1" applyAlignment="1">
      <alignment horizontal="center" vertical="center"/>
    </xf>
    <xf numFmtId="164" fontId="9" fillId="0" borderId="9" xfId="0" applyNumberFormat="1" applyFont="1" applyBorder="1" applyAlignment="1">
      <alignment horizontal="center"/>
    </xf>
    <xf numFmtId="164" fontId="9" fillId="0" borderId="14" xfId="0" applyNumberFormat="1" applyFont="1" applyBorder="1" applyAlignment="1">
      <alignment horizontal="center"/>
    </xf>
    <xf numFmtId="0" fontId="22" fillId="3" borderId="1" xfId="0" applyFont="1" applyFill="1" applyBorder="1"/>
    <xf numFmtId="0" fontId="44" fillId="0" borderId="14" xfId="0" applyFont="1" applyBorder="1"/>
    <xf numFmtId="0" fontId="1" fillId="0" borderId="33" xfId="0" applyFont="1" applyBorder="1" applyAlignment="1">
      <alignment horizontal="center" textRotation="90"/>
    </xf>
    <xf numFmtId="0" fontId="1" fillId="0" borderId="7" xfId="0" applyFont="1" applyBorder="1" applyAlignment="1">
      <alignment horizontal="center" textRotation="90"/>
    </xf>
    <xf numFmtId="0" fontId="45" fillId="0" borderId="2" xfId="0" applyFont="1" applyBorder="1" applyAlignment="1">
      <alignment horizontal="center" vertical="justify" textRotation="90"/>
    </xf>
    <xf numFmtId="0" fontId="46" fillId="0" borderId="2" xfId="0" applyFont="1" applyBorder="1" applyAlignment="1">
      <alignment textRotation="90"/>
    </xf>
    <xf numFmtId="0" fontId="14" fillId="0" borderId="2" xfId="0" applyFont="1" applyBorder="1" applyAlignment="1">
      <alignment textRotation="90"/>
    </xf>
    <xf numFmtId="0" fontId="13" fillId="3" borderId="2" xfId="0" applyFont="1" applyFill="1" applyBorder="1" applyAlignment="1">
      <alignment horizontal="center" vertical="justify" textRotation="90"/>
    </xf>
    <xf numFmtId="0" fontId="5" fillId="0" borderId="8" xfId="0" applyFont="1" applyBorder="1" applyAlignment="1">
      <alignment horizontal="center" textRotation="90"/>
    </xf>
    <xf numFmtId="0" fontId="47" fillId="0" borderId="7" xfId="0" applyFont="1" applyBorder="1" applyAlignment="1">
      <alignment horizontal="center" textRotation="90"/>
    </xf>
    <xf numFmtId="0" fontId="48" fillId="0" borderId="15" xfId="0" applyFont="1" applyBorder="1" applyAlignment="1">
      <alignment horizontal="center" textRotation="90"/>
    </xf>
    <xf numFmtId="164" fontId="16" fillId="0" borderId="9" xfId="0" applyNumberFormat="1" applyFont="1" applyBorder="1" applyAlignment="1">
      <alignment horizontal="center"/>
    </xf>
    <xf numFmtId="164" fontId="16" fillId="0" borderId="14" xfId="0" applyNumberFormat="1" applyFont="1" applyBorder="1" applyAlignment="1">
      <alignment horizontal="center"/>
    </xf>
    <xf numFmtId="164" fontId="16" fillId="0" borderId="1" xfId="0" applyNumberFormat="1" applyFont="1" applyBorder="1" applyAlignment="1">
      <alignment horizontal="center"/>
    </xf>
    <xf numFmtId="0" fontId="49" fillId="0" borderId="13" xfId="0" applyFont="1" applyBorder="1" applyAlignment="1">
      <alignment horizontal="center" textRotation="90"/>
    </xf>
    <xf numFmtId="0" fontId="49" fillId="10" borderId="16" xfId="0" applyFont="1" applyFill="1" applyBorder="1" applyAlignment="1">
      <alignment horizontal="center" textRotation="90"/>
    </xf>
    <xf numFmtId="1" fontId="26" fillId="0" borderId="9" xfId="0" applyNumberFormat="1" applyFont="1" applyBorder="1" applyAlignment="1">
      <alignment horizontal="center"/>
    </xf>
    <xf numFmtId="2" fontId="47" fillId="0" borderId="1" xfId="0" applyNumberFormat="1" applyFont="1" applyBorder="1" applyAlignment="1">
      <alignment horizontal="center"/>
    </xf>
    <xf numFmtId="0" fontId="10" fillId="16" borderId="2" xfId="0" applyFont="1" applyFill="1" applyBorder="1" applyAlignment="1">
      <alignment textRotation="90"/>
    </xf>
    <xf numFmtId="164" fontId="50" fillId="0" borderId="9" xfId="0" applyNumberFormat="1" applyFont="1" applyBorder="1" applyAlignment="1">
      <alignment horizontal="center"/>
    </xf>
    <xf numFmtId="164" fontId="50" fillId="0" borderId="14" xfId="0" applyNumberFormat="1" applyFont="1" applyBorder="1" applyAlignment="1">
      <alignment horizontal="center"/>
    </xf>
    <xf numFmtId="164" fontId="50" fillId="0" borderId="1" xfId="0" applyNumberFormat="1" applyFont="1" applyBorder="1" applyAlignment="1">
      <alignment horizontal="center"/>
    </xf>
    <xf numFmtId="164" fontId="45" fillId="4" borderId="11" xfId="0" applyNumberFormat="1" applyFont="1" applyFill="1" applyBorder="1" applyAlignment="1">
      <alignment horizontal="center"/>
    </xf>
    <xf numFmtId="164" fontId="50" fillId="2" borderId="1" xfId="0" applyNumberFormat="1" applyFont="1" applyFill="1" applyBorder="1" applyAlignment="1">
      <alignment horizontal="center"/>
    </xf>
    <xf numFmtId="164" fontId="45" fillId="2" borderId="1" xfId="0" applyNumberFormat="1" applyFont="1" applyFill="1" applyBorder="1" applyAlignment="1">
      <alignment horizontal="center"/>
    </xf>
    <xf numFmtId="2" fontId="50" fillId="0" borderId="1" xfId="0" applyNumberFormat="1" applyFont="1" applyBorder="1" applyAlignment="1">
      <alignment horizontal="center"/>
    </xf>
    <xf numFmtId="0" fontId="51" fillId="0" borderId="13" xfId="0" applyFont="1" applyBorder="1" applyAlignment="1">
      <alignment horizontal="center" textRotation="90"/>
    </xf>
    <xf numFmtId="0" fontId="51" fillId="10" borderId="16" xfId="0" applyFont="1" applyFill="1" applyBorder="1" applyAlignment="1">
      <alignment horizontal="center" textRotation="90"/>
    </xf>
    <xf numFmtId="164" fontId="16" fillId="3" borderId="14" xfId="0" applyNumberFormat="1" applyFont="1" applyFill="1" applyBorder="1" applyAlignment="1">
      <alignment horizontal="center"/>
    </xf>
    <xf numFmtId="0" fontId="28" fillId="17" borderId="14" xfId="0" applyFont="1" applyFill="1" applyBorder="1"/>
    <xf numFmtId="0" fontId="53" fillId="0" borderId="7" xfId="0" applyFont="1" applyBorder="1" applyAlignment="1">
      <alignment horizontal="center" textRotation="90"/>
    </xf>
    <xf numFmtId="1" fontId="2" fillId="0" borderId="9" xfId="0" applyNumberFormat="1" applyFont="1" applyBorder="1" applyAlignment="1">
      <alignment horizontal="center"/>
    </xf>
    <xf numFmtId="2" fontId="52" fillId="0" borderId="1" xfId="0" applyNumberFormat="1" applyFont="1" applyBorder="1" applyAlignment="1">
      <alignment horizontal="center"/>
    </xf>
    <xf numFmtId="2" fontId="54" fillId="0" borderId="1" xfId="0" applyNumberFormat="1" applyFont="1" applyBorder="1" applyAlignment="1">
      <alignment horizontal="center"/>
    </xf>
    <xf numFmtId="0" fontId="28" fillId="18" borderId="14" xfId="0" applyFont="1" applyFill="1" applyBorder="1"/>
  </cellXfs>
  <cellStyles count="5">
    <cellStyle name="Normal" xfId="0" builtinId="0"/>
    <cellStyle name="Normal 2" xfId="1"/>
    <cellStyle name="Normal_cac lop XDk19 KỲ 1" xfId="3"/>
    <cellStyle name="Normal_Sheet1" xfId="2"/>
    <cellStyle name="Normal_Trích ngang kỳ I (2018- 2019)" xfId="4"/>
  </cellStyles>
  <dxfs count="182">
    <dxf>
      <font>
        <color rgb="FFCC00FF"/>
      </font>
    </dxf>
    <dxf>
      <font>
        <color rgb="FFFF00FF"/>
      </font>
    </dxf>
    <dxf>
      <font>
        <color rgb="FFFF00FF"/>
      </font>
    </dxf>
    <dxf>
      <font>
        <color rgb="FFFF0000"/>
      </font>
    </dxf>
    <dxf>
      <font>
        <color rgb="FFFF0000"/>
      </font>
    </dxf>
    <dxf>
      <font>
        <color rgb="FFFF0000"/>
      </font>
    </dxf>
    <dxf>
      <font>
        <color rgb="FFFF00FF"/>
      </font>
    </dxf>
    <dxf>
      <font>
        <color rgb="FFFF00FF"/>
      </font>
    </dxf>
    <dxf>
      <font>
        <color rgb="FFFF0000"/>
      </font>
    </dxf>
    <dxf>
      <font>
        <color rgb="FFFF00FF"/>
      </font>
    </dxf>
    <dxf>
      <font>
        <color rgb="FFFF00FF"/>
      </font>
    </dxf>
    <dxf>
      <font>
        <color auto="1"/>
      </font>
    </dxf>
    <dxf>
      <font>
        <color rgb="FFFF00FF"/>
      </font>
    </dxf>
    <dxf>
      <font>
        <color rgb="FFFF00FF"/>
      </font>
    </dxf>
    <dxf>
      <font>
        <color rgb="FFFF00FF"/>
      </font>
    </dxf>
    <dxf>
      <font>
        <color auto="1"/>
      </font>
    </dxf>
    <dxf>
      <font>
        <color rgb="FFFF00FF"/>
      </font>
    </dxf>
    <dxf>
      <font>
        <color auto="1"/>
      </font>
    </dxf>
    <dxf>
      <font>
        <color rgb="FFFF00FF"/>
      </font>
    </dxf>
    <dxf>
      <font>
        <color rgb="FFFF00FF"/>
      </font>
    </dxf>
    <dxf>
      <font>
        <color auto="1"/>
      </font>
    </dxf>
    <dxf>
      <font>
        <color auto="1"/>
      </font>
    </dxf>
    <dxf>
      <font>
        <color auto="1"/>
      </font>
    </dxf>
    <dxf>
      <font>
        <color rgb="FFFF00FF"/>
      </font>
    </dxf>
    <dxf>
      <font>
        <color rgb="FFFF00FF"/>
      </font>
    </dxf>
    <dxf>
      <font>
        <color rgb="FFFF00FF"/>
      </font>
    </dxf>
    <dxf>
      <font>
        <color rgb="FFFF00FF"/>
      </font>
    </dxf>
    <dxf>
      <font>
        <color rgb="FFFF00FF"/>
      </font>
    </dxf>
    <dxf>
      <font>
        <color rgb="FFCC00FF"/>
      </font>
    </dxf>
    <dxf>
      <font>
        <color rgb="FFFF00FF"/>
      </font>
    </dxf>
    <dxf>
      <font>
        <color rgb="FFFF00FF"/>
      </font>
    </dxf>
    <dxf>
      <font>
        <color rgb="FFFF0000"/>
      </font>
    </dxf>
    <dxf>
      <font>
        <color rgb="FFFF0000"/>
      </font>
    </dxf>
    <dxf>
      <font>
        <color rgb="FFFF0000"/>
      </font>
    </dxf>
    <dxf>
      <font>
        <color rgb="FFFF00FF"/>
      </font>
    </dxf>
    <dxf>
      <font>
        <color rgb="FFFF00FF"/>
      </font>
    </dxf>
    <dxf>
      <font>
        <color rgb="FFFF0000"/>
      </font>
    </dxf>
    <dxf>
      <font>
        <color rgb="FFFF00FF"/>
      </font>
    </dxf>
    <dxf>
      <font>
        <color rgb="FFFF00FF"/>
      </font>
    </dxf>
    <dxf>
      <font>
        <color auto="1"/>
      </font>
    </dxf>
    <dxf>
      <font>
        <color rgb="FFFF00FF"/>
      </font>
    </dxf>
    <dxf>
      <font>
        <color rgb="FFFF00FF"/>
      </font>
    </dxf>
    <dxf>
      <font>
        <color rgb="FFFF00FF"/>
      </font>
    </dxf>
    <dxf>
      <font>
        <color auto="1"/>
      </font>
    </dxf>
    <dxf>
      <font>
        <color rgb="FFFF00FF"/>
      </font>
    </dxf>
    <dxf>
      <font>
        <color auto="1"/>
      </font>
    </dxf>
    <dxf>
      <font>
        <color rgb="FFFF00FF"/>
      </font>
    </dxf>
    <dxf>
      <font>
        <color rgb="FFFF00FF"/>
      </font>
    </dxf>
    <dxf>
      <font>
        <color auto="1"/>
      </font>
    </dxf>
    <dxf>
      <font>
        <color auto="1"/>
      </font>
    </dxf>
    <dxf>
      <font>
        <color auto="1"/>
      </font>
    </dxf>
    <dxf>
      <font>
        <color rgb="FFFF00FF"/>
      </font>
    </dxf>
    <dxf>
      <font>
        <color rgb="FFFF00FF"/>
      </font>
    </dxf>
    <dxf>
      <font>
        <color rgb="FFFF00FF"/>
      </font>
    </dxf>
    <dxf>
      <font>
        <color rgb="FFFF00FF"/>
      </font>
    </dxf>
    <dxf>
      <font>
        <color rgb="FFFF00FF"/>
      </font>
    </dxf>
    <dxf>
      <font>
        <color rgb="FFCC00FF"/>
      </font>
    </dxf>
    <dxf>
      <font>
        <color rgb="FFFF00FF"/>
      </font>
    </dxf>
    <dxf>
      <font>
        <color rgb="FFFF00FF"/>
      </font>
    </dxf>
    <dxf>
      <font>
        <color rgb="FFFF0000"/>
      </font>
    </dxf>
    <dxf>
      <font>
        <color rgb="FFFF0000"/>
      </font>
    </dxf>
    <dxf>
      <font>
        <color rgb="FFFF0000"/>
      </font>
    </dxf>
    <dxf>
      <font>
        <color rgb="FFFF00FF"/>
      </font>
    </dxf>
    <dxf>
      <font>
        <color rgb="FFFF00FF"/>
      </font>
    </dxf>
    <dxf>
      <font>
        <color rgb="FFFF0000"/>
      </font>
    </dxf>
    <dxf>
      <font>
        <color rgb="FFFF00FF"/>
      </font>
    </dxf>
    <dxf>
      <font>
        <color rgb="FFFF00FF"/>
      </font>
    </dxf>
    <dxf>
      <font>
        <color auto="1"/>
      </font>
    </dxf>
    <dxf>
      <font>
        <color rgb="FFFF00FF"/>
      </font>
    </dxf>
    <dxf>
      <font>
        <color rgb="FFFF00FF"/>
      </font>
    </dxf>
    <dxf>
      <font>
        <color rgb="FFFF00FF"/>
      </font>
    </dxf>
    <dxf>
      <font>
        <color auto="1"/>
      </font>
    </dxf>
    <dxf>
      <font>
        <color rgb="FFFF00FF"/>
      </font>
    </dxf>
    <dxf>
      <font>
        <color auto="1"/>
      </font>
    </dxf>
    <dxf>
      <font>
        <color rgb="FFFF00FF"/>
      </font>
    </dxf>
    <dxf>
      <font>
        <color rgb="FFFF00FF"/>
      </font>
    </dxf>
    <dxf>
      <font>
        <color auto="1"/>
      </font>
    </dxf>
    <dxf>
      <font>
        <color auto="1"/>
      </font>
    </dxf>
    <dxf>
      <font>
        <color auto="1"/>
      </font>
    </dxf>
    <dxf>
      <font>
        <color rgb="FFFF00FF"/>
      </font>
    </dxf>
    <dxf>
      <font>
        <color rgb="FFFF00FF"/>
      </font>
    </dxf>
    <dxf>
      <font>
        <color rgb="FFFF00FF"/>
      </font>
    </dxf>
    <dxf>
      <font>
        <color rgb="FFFF00FF"/>
      </font>
    </dxf>
    <dxf>
      <font>
        <color rgb="FFFF00FF"/>
      </font>
    </dxf>
    <dxf>
      <font>
        <color rgb="FFCC00FF"/>
      </font>
    </dxf>
    <dxf>
      <font>
        <color rgb="FFFF00FF"/>
      </font>
    </dxf>
    <dxf>
      <font>
        <color rgb="FFFF00FF"/>
      </font>
    </dxf>
    <dxf>
      <font>
        <color rgb="FFFF0000"/>
      </font>
    </dxf>
    <dxf>
      <font>
        <color rgb="FFFF0000"/>
      </font>
    </dxf>
    <dxf>
      <font>
        <color rgb="FFFF0000"/>
      </font>
    </dxf>
    <dxf>
      <font>
        <color rgb="FFFF00FF"/>
      </font>
    </dxf>
    <dxf>
      <font>
        <color rgb="FFFF00FF"/>
      </font>
    </dxf>
    <dxf>
      <font>
        <color rgb="FFFF0000"/>
      </font>
    </dxf>
    <dxf>
      <font>
        <color rgb="FFFF00FF"/>
      </font>
    </dxf>
    <dxf>
      <font>
        <color rgb="FFFF00FF"/>
      </font>
    </dxf>
    <dxf>
      <font>
        <color auto="1"/>
      </font>
    </dxf>
    <dxf>
      <font>
        <color rgb="FFFF00FF"/>
      </font>
    </dxf>
    <dxf>
      <font>
        <color rgb="FFFF00FF"/>
      </font>
    </dxf>
    <dxf>
      <font>
        <color rgb="FFFF00FF"/>
      </font>
    </dxf>
    <dxf>
      <font>
        <color auto="1"/>
      </font>
    </dxf>
    <dxf>
      <font>
        <color rgb="FFFF00FF"/>
      </font>
    </dxf>
    <dxf>
      <font>
        <color auto="1"/>
      </font>
    </dxf>
    <dxf>
      <font>
        <color rgb="FFFF00FF"/>
      </font>
    </dxf>
    <dxf>
      <font>
        <color rgb="FFFF00FF"/>
      </font>
    </dxf>
    <dxf>
      <font>
        <color auto="1"/>
      </font>
    </dxf>
    <dxf>
      <font>
        <color auto="1"/>
      </font>
    </dxf>
    <dxf>
      <font>
        <color auto="1"/>
      </font>
    </dxf>
    <dxf>
      <font>
        <color rgb="FFFF00FF"/>
      </font>
    </dxf>
    <dxf>
      <font>
        <color rgb="FFFF00FF"/>
      </font>
    </dxf>
    <dxf>
      <font>
        <color rgb="FFFF00FF"/>
      </font>
    </dxf>
    <dxf>
      <font>
        <color rgb="FFFF00FF"/>
      </font>
    </dxf>
    <dxf>
      <font>
        <color rgb="FFFF00FF"/>
      </font>
    </dxf>
    <dxf>
      <font>
        <color rgb="FFCC00FF"/>
      </font>
    </dxf>
    <dxf>
      <font>
        <color rgb="FFFF00FF"/>
      </font>
    </dxf>
    <dxf>
      <font>
        <color rgb="FFFF00FF"/>
      </font>
    </dxf>
    <dxf>
      <font>
        <color rgb="FFFF0000"/>
      </font>
    </dxf>
    <dxf>
      <font>
        <color rgb="FFFF0000"/>
      </font>
    </dxf>
    <dxf>
      <font>
        <color rgb="FFFF0000"/>
      </font>
    </dxf>
    <dxf>
      <font>
        <color rgb="FFFF00FF"/>
      </font>
    </dxf>
    <dxf>
      <font>
        <color rgb="FFFF00FF"/>
      </font>
    </dxf>
    <dxf>
      <font>
        <color rgb="FFFF0000"/>
      </font>
    </dxf>
    <dxf>
      <font>
        <color rgb="FFFF00FF"/>
      </font>
    </dxf>
    <dxf>
      <font>
        <color rgb="FFFF00FF"/>
      </font>
    </dxf>
    <dxf>
      <font>
        <color auto="1"/>
      </font>
    </dxf>
    <dxf>
      <font>
        <color rgb="FFFF00FF"/>
      </font>
    </dxf>
    <dxf>
      <font>
        <color rgb="FFFF00FF"/>
      </font>
    </dxf>
    <dxf>
      <font>
        <color rgb="FFFF00FF"/>
      </font>
    </dxf>
    <dxf>
      <font>
        <color auto="1"/>
      </font>
    </dxf>
    <dxf>
      <font>
        <color rgb="FFFF00FF"/>
      </font>
    </dxf>
    <dxf>
      <font>
        <color auto="1"/>
      </font>
    </dxf>
    <dxf>
      <font>
        <color rgb="FFFF00FF"/>
      </font>
    </dxf>
    <dxf>
      <font>
        <color rgb="FFFF00FF"/>
      </font>
    </dxf>
    <dxf>
      <font>
        <color auto="1"/>
      </font>
    </dxf>
    <dxf>
      <font>
        <color auto="1"/>
      </font>
    </dxf>
    <dxf>
      <font>
        <color auto="1"/>
      </font>
    </dxf>
    <dxf>
      <font>
        <color rgb="FFFF00FF"/>
      </font>
    </dxf>
    <dxf>
      <font>
        <color rgb="FFFF00FF"/>
      </font>
    </dxf>
    <dxf>
      <font>
        <color rgb="FFFF00FF"/>
      </font>
    </dxf>
    <dxf>
      <font>
        <color rgb="FFFF00FF"/>
      </font>
    </dxf>
    <dxf>
      <font>
        <color rgb="FFFF00FF"/>
      </font>
    </dxf>
    <dxf>
      <font>
        <color rgb="FFCC00FF"/>
      </font>
    </dxf>
    <dxf>
      <font>
        <color rgb="FFFF00FF"/>
      </font>
    </dxf>
    <dxf>
      <font>
        <color rgb="FFFF00FF"/>
      </font>
    </dxf>
    <dxf>
      <font>
        <color rgb="FFFF0000"/>
      </font>
    </dxf>
    <dxf>
      <font>
        <color rgb="FFFF0000"/>
      </font>
    </dxf>
    <dxf>
      <font>
        <color rgb="FFFF0000"/>
      </font>
    </dxf>
    <dxf>
      <font>
        <color rgb="FFFF00FF"/>
      </font>
    </dxf>
    <dxf>
      <font>
        <color rgb="FFFF00FF"/>
      </font>
    </dxf>
    <dxf>
      <font>
        <color rgb="FFFF0000"/>
      </font>
    </dxf>
    <dxf>
      <font>
        <color rgb="FFFF00FF"/>
      </font>
    </dxf>
    <dxf>
      <font>
        <color rgb="FFFF00FF"/>
      </font>
    </dxf>
    <dxf>
      <font>
        <color auto="1"/>
      </font>
    </dxf>
    <dxf>
      <font>
        <color rgb="FFFF00FF"/>
      </font>
    </dxf>
    <dxf>
      <font>
        <color rgb="FFFF00FF"/>
      </font>
    </dxf>
    <dxf>
      <font>
        <color rgb="FFFF00FF"/>
      </font>
    </dxf>
    <dxf>
      <font>
        <color auto="1"/>
      </font>
    </dxf>
    <dxf>
      <font>
        <color rgb="FFFF00FF"/>
      </font>
    </dxf>
    <dxf>
      <font>
        <color auto="1"/>
      </font>
    </dxf>
    <dxf>
      <font>
        <color rgb="FFFF00FF"/>
      </font>
    </dxf>
    <dxf>
      <font>
        <color rgb="FFFF00FF"/>
      </font>
    </dxf>
    <dxf>
      <font>
        <color auto="1"/>
      </font>
    </dxf>
    <dxf>
      <font>
        <color auto="1"/>
      </font>
    </dxf>
    <dxf>
      <font>
        <color auto="1"/>
      </font>
    </dxf>
    <dxf>
      <font>
        <color rgb="FFFF00FF"/>
      </font>
    </dxf>
    <dxf>
      <font>
        <color rgb="FFFF00FF"/>
      </font>
    </dxf>
    <dxf>
      <font>
        <color rgb="FFFF00FF"/>
      </font>
    </dxf>
    <dxf>
      <font>
        <color rgb="FFFF00FF"/>
      </font>
    </dxf>
    <dxf>
      <font>
        <color rgb="FFFF00FF"/>
      </font>
    </dxf>
    <dxf>
      <font>
        <color rgb="FFFF00FF"/>
      </font>
    </dxf>
    <dxf>
      <font>
        <color auto="1"/>
      </font>
    </dxf>
    <dxf>
      <font>
        <color rgb="FFFF00FF"/>
      </font>
    </dxf>
    <dxf>
      <font>
        <color auto="1"/>
      </font>
    </dxf>
    <dxf>
      <font>
        <color rgb="FFFF00FF"/>
      </font>
    </dxf>
    <dxf>
      <font>
        <color rgb="FFFF00FF"/>
      </font>
    </dxf>
    <dxf>
      <font>
        <color auto="1"/>
      </font>
    </dxf>
    <dxf>
      <font>
        <color auto="1"/>
      </font>
    </dxf>
    <dxf>
      <font>
        <color auto="1"/>
      </font>
    </dxf>
    <dxf>
      <font>
        <color rgb="FFFF00FF"/>
      </font>
    </dxf>
    <dxf>
      <font>
        <color rgb="FFFF00FF"/>
      </font>
    </dxf>
    <dxf>
      <font>
        <color rgb="FFFF00FF"/>
      </font>
    </dxf>
    <dxf>
      <font>
        <color rgb="FFFF00FF"/>
      </font>
    </dxf>
    <dxf>
      <font>
        <color rgb="FFFF00FF"/>
      </font>
    </dxf>
  </dxfs>
  <tableStyles count="0" defaultTableStyle="TableStyleMedium9" defaultPivotStyle="PivotStyleLight16"/>
  <colors>
    <mruColors>
      <color rgb="FFFF00FF"/>
      <color rgb="FF66FFFF"/>
      <color rgb="FFFFFF00"/>
      <color rgb="FFCCECFF"/>
      <color rgb="FF99CCFF"/>
      <color rgb="FFCC0099"/>
      <color rgb="FF0000CC"/>
      <color rgb="FFFF33CC"/>
      <color rgb="FF009900"/>
      <color rgb="FFCC00FF"/>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UB57"/>
  <sheetViews>
    <sheetView workbookViewId="0">
      <pane xSplit="5" ySplit="1" topLeftCell="TY2" activePane="bottomRight" state="frozen"/>
      <selection pane="topRight" activeCell="F1" sqref="F1"/>
      <selection pane="bottomLeft" activeCell="A2" sqref="A2"/>
      <selection pane="bottomRight" activeCell="UC1" sqref="UC1:UQ1048576"/>
    </sheetView>
  </sheetViews>
  <sheetFormatPr defaultRowHeight="17.25"/>
  <cols>
    <col min="1" max="1" width="7.5703125" style="8" customWidth="1"/>
    <col min="2" max="2" width="8.28515625" style="8" customWidth="1"/>
    <col min="3" max="3" width="14.85546875" style="8" customWidth="1"/>
    <col min="4" max="4" width="21.7109375" style="8" customWidth="1"/>
    <col min="5" max="6" width="10.7109375" style="8" customWidth="1"/>
    <col min="7" max="7" width="14.42578125" style="8" customWidth="1"/>
    <col min="8" max="8" width="8.7109375" style="8" customWidth="1"/>
    <col min="9" max="9" width="28.7109375" style="8" customWidth="1"/>
    <col min="10" max="11" width="5.7109375" style="8" customWidth="1"/>
    <col min="12" max="12" width="5" style="8" customWidth="1"/>
    <col min="13" max="13" width="6" style="8" customWidth="1"/>
    <col min="14" max="14" width="5.7109375" style="8" customWidth="1"/>
    <col min="15" max="17" width="5.140625" style="8" customWidth="1"/>
    <col min="18" max="18" width="4.85546875" style="8" customWidth="1"/>
    <col min="19" max="19" width="5.5703125" style="8" customWidth="1"/>
    <col min="20" max="20" width="6.42578125" style="8" customWidth="1"/>
    <col min="21" max="21" width="5.140625" style="8" customWidth="1"/>
    <col min="22" max="76" width="5.42578125" style="8" customWidth="1"/>
    <col min="77" max="79" width="5.7109375" style="8" customWidth="1"/>
    <col min="80" max="80" width="16.7109375" style="8" customWidth="1"/>
    <col min="81" max="82" width="6" style="8" customWidth="1"/>
    <col min="83" max="83" width="23.42578125" style="8" customWidth="1"/>
    <col min="84" max="84" width="23.140625" style="8" customWidth="1"/>
    <col min="85" max="95" width="5.7109375" style="8" customWidth="1"/>
    <col min="96" max="173" width="5.42578125" style="8" customWidth="1"/>
    <col min="174" max="174" width="6.28515625" style="8" customWidth="1"/>
    <col min="175" max="175" width="5.42578125" style="8" customWidth="1"/>
    <col min="176" max="176" width="21.7109375" style="8" customWidth="1"/>
    <col min="177" max="178" width="5.85546875" style="8" customWidth="1"/>
    <col min="179" max="180" width="5.28515625" style="8" customWidth="1"/>
    <col min="181" max="181" width="6.42578125" style="8" customWidth="1"/>
    <col min="182" max="182" width="6.7109375" style="8" customWidth="1"/>
    <col min="183" max="183" width="19.7109375" style="8" customWidth="1"/>
    <col min="184" max="184" width="23.140625" style="8" customWidth="1"/>
    <col min="185" max="239" width="5.42578125" style="8" customWidth="1"/>
    <col min="240" max="272" width="5.28515625" style="8" customWidth="1"/>
    <col min="273" max="283" width="5.7109375" style="8" customWidth="1"/>
    <col min="284" max="284" width="5.28515625" style="8" customWidth="1"/>
    <col min="285" max="285" width="6.42578125" style="8" customWidth="1"/>
    <col min="286" max="286" width="5.28515625" style="8" customWidth="1"/>
    <col min="287" max="287" width="18.140625" style="8" customWidth="1"/>
    <col min="288" max="288" width="5.28515625" style="8" customWidth="1"/>
    <col min="289" max="289" width="6" style="8" customWidth="1"/>
    <col min="290" max="291" width="5.28515625" style="8" customWidth="1"/>
    <col min="292" max="292" width="6.140625" style="8" customWidth="1"/>
    <col min="293" max="293" width="5.28515625" style="8" customWidth="1"/>
    <col min="294" max="294" width="15.85546875" style="8" customWidth="1"/>
    <col min="295" max="295" width="16.85546875" style="8" customWidth="1"/>
    <col min="296" max="394" width="5" style="8" customWidth="1"/>
    <col min="395" max="395" width="4.42578125" style="8" customWidth="1"/>
    <col min="396" max="396" width="5.85546875" style="8" customWidth="1"/>
    <col min="397" max="397" width="5.140625" style="8" customWidth="1"/>
    <col min="398" max="398" width="17.5703125" style="8" customWidth="1"/>
    <col min="399" max="399" width="5.28515625" style="8" customWidth="1"/>
    <col min="400" max="400" width="6.140625" style="8" customWidth="1"/>
    <col min="401" max="402" width="4.5703125" style="8" customWidth="1"/>
    <col min="403" max="403" width="5.7109375" style="8" customWidth="1"/>
    <col min="404" max="404" width="5.85546875" style="8" customWidth="1"/>
    <col min="405" max="405" width="14.7109375" style="8" customWidth="1"/>
    <col min="406" max="406" width="18.5703125" style="8" customWidth="1"/>
    <col min="407" max="483" width="4.5703125" style="8" customWidth="1"/>
    <col min="484" max="484" width="5.42578125" style="8" customWidth="1"/>
    <col min="485" max="485" width="5.5703125" style="8" customWidth="1"/>
    <col min="486" max="486" width="6" style="8" customWidth="1"/>
    <col min="487" max="487" width="5.7109375" style="8" customWidth="1"/>
    <col min="488" max="488" width="17.5703125" style="8" customWidth="1"/>
    <col min="489" max="494" width="5.7109375" style="8" customWidth="1"/>
    <col min="495" max="495" width="18.42578125" style="8" customWidth="1"/>
    <col min="496" max="496" width="17.5703125" style="8" customWidth="1"/>
    <col min="497" max="528" width="4.5703125" style="8" customWidth="1"/>
    <col min="529" max="529" width="5.42578125" style="8" customWidth="1"/>
    <col min="530" max="542" width="4.5703125" style="8" customWidth="1"/>
    <col min="543" max="543" width="5.7109375" style="8" customWidth="1"/>
    <col min="544" max="544" width="6.140625" style="8" customWidth="1"/>
    <col min="545" max="545" width="5.7109375" style="8" customWidth="1"/>
    <col min="546" max="546" width="17.7109375" style="8" customWidth="1"/>
    <col min="547" max="547" width="5.28515625" style="8" customWidth="1"/>
    <col min="548" max="548" width="6" style="8" customWidth="1"/>
    <col min="549" max="16384" width="9.140625" style="8"/>
  </cols>
  <sheetData>
    <row r="1" spans="1:548" ht="189" customHeight="1">
      <c r="A1" s="1" t="s">
        <v>0</v>
      </c>
      <c r="B1" s="2" t="s">
        <v>2</v>
      </c>
      <c r="C1" s="2" t="s">
        <v>1</v>
      </c>
      <c r="D1" s="2" t="s">
        <v>3</v>
      </c>
      <c r="E1" s="3" t="s">
        <v>4</v>
      </c>
      <c r="F1" s="1" t="s">
        <v>5</v>
      </c>
      <c r="G1" s="1" t="s">
        <v>6</v>
      </c>
      <c r="H1" s="1" t="s">
        <v>8</v>
      </c>
      <c r="I1" s="1" t="s">
        <v>7</v>
      </c>
      <c r="J1" s="52" t="s">
        <v>9</v>
      </c>
      <c r="K1" s="52" t="s">
        <v>1538</v>
      </c>
      <c r="L1" s="37" t="s">
        <v>54</v>
      </c>
      <c r="M1" s="38" t="s">
        <v>56</v>
      </c>
      <c r="N1" s="51" t="s">
        <v>55</v>
      </c>
      <c r="O1" s="7" t="s">
        <v>60</v>
      </c>
      <c r="P1" s="53" t="s">
        <v>10</v>
      </c>
      <c r="Q1" s="53" t="s">
        <v>1565</v>
      </c>
      <c r="R1" s="37" t="s">
        <v>61</v>
      </c>
      <c r="S1" s="38" t="s">
        <v>62</v>
      </c>
      <c r="T1" s="51" t="s">
        <v>63</v>
      </c>
      <c r="U1" s="7" t="s">
        <v>64</v>
      </c>
      <c r="V1" s="4" t="s">
        <v>33</v>
      </c>
      <c r="W1" s="5" t="s">
        <v>222</v>
      </c>
      <c r="X1" s="5" t="s">
        <v>223</v>
      </c>
      <c r="Y1" s="6" t="s">
        <v>224</v>
      </c>
      <c r="Z1" s="36" t="s">
        <v>225</v>
      </c>
      <c r="AA1" s="36" t="s">
        <v>1564</v>
      </c>
      <c r="AB1" s="37" t="s">
        <v>226</v>
      </c>
      <c r="AC1" s="38" t="s">
        <v>227</v>
      </c>
      <c r="AD1" s="51" t="s">
        <v>228</v>
      </c>
      <c r="AE1" s="75" t="s">
        <v>225</v>
      </c>
      <c r="AF1" s="78" t="s">
        <v>225</v>
      </c>
      <c r="AG1" s="4" t="s">
        <v>33</v>
      </c>
      <c r="AH1" s="5" t="s">
        <v>11</v>
      </c>
      <c r="AI1" s="5" t="s">
        <v>12</v>
      </c>
      <c r="AJ1" s="6" t="s">
        <v>13</v>
      </c>
      <c r="AK1" s="36" t="s">
        <v>14</v>
      </c>
      <c r="AL1" s="36" t="s">
        <v>1563</v>
      </c>
      <c r="AM1" s="37" t="s">
        <v>38</v>
      </c>
      <c r="AN1" s="38" t="s">
        <v>39</v>
      </c>
      <c r="AO1" s="51" t="s">
        <v>57</v>
      </c>
      <c r="AP1" s="75" t="s">
        <v>14</v>
      </c>
      <c r="AQ1" s="81" t="s">
        <v>14</v>
      </c>
      <c r="AR1" s="4" t="s">
        <v>33</v>
      </c>
      <c r="AS1" s="5" t="s">
        <v>15</v>
      </c>
      <c r="AT1" s="5" t="s">
        <v>16</v>
      </c>
      <c r="AU1" s="6" t="s">
        <v>17</v>
      </c>
      <c r="AV1" s="36" t="s">
        <v>37</v>
      </c>
      <c r="AW1" s="36" t="s">
        <v>1562</v>
      </c>
      <c r="AX1" s="37" t="s">
        <v>34</v>
      </c>
      <c r="AY1" s="38" t="s">
        <v>35</v>
      </c>
      <c r="AZ1" s="51" t="s">
        <v>58</v>
      </c>
      <c r="BA1" s="75" t="s">
        <v>36</v>
      </c>
      <c r="BB1" s="81" t="s">
        <v>36</v>
      </c>
      <c r="BC1" s="4" t="s">
        <v>33</v>
      </c>
      <c r="BD1" s="5" t="s">
        <v>40</v>
      </c>
      <c r="BE1" s="5" t="s">
        <v>52</v>
      </c>
      <c r="BF1" s="6" t="s">
        <v>41</v>
      </c>
      <c r="BG1" s="36" t="s">
        <v>42</v>
      </c>
      <c r="BH1" s="36" t="s">
        <v>1561</v>
      </c>
      <c r="BI1" s="37" t="s">
        <v>43</v>
      </c>
      <c r="BJ1" s="38" t="s">
        <v>44</v>
      </c>
      <c r="BK1" s="51" t="s">
        <v>53</v>
      </c>
      <c r="BL1" s="75" t="s">
        <v>50</v>
      </c>
      <c r="BM1" s="81" t="s">
        <v>50</v>
      </c>
      <c r="BN1" s="4" t="s">
        <v>33</v>
      </c>
      <c r="BO1" s="5" t="s">
        <v>66</v>
      </c>
      <c r="BP1" s="5" t="s">
        <v>24</v>
      </c>
      <c r="BQ1" s="6" t="s">
        <v>25</v>
      </c>
      <c r="BR1" s="36" t="s">
        <v>67</v>
      </c>
      <c r="BS1" s="36" t="s">
        <v>1560</v>
      </c>
      <c r="BT1" s="37" t="s">
        <v>68</v>
      </c>
      <c r="BU1" s="38" t="s">
        <v>69</v>
      </c>
      <c r="BV1" s="51" t="s">
        <v>70</v>
      </c>
      <c r="BW1" s="75" t="s">
        <v>71</v>
      </c>
      <c r="BX1" s="81" t="s">
        <v>71</v>
      </c>
      <c r="BY1" s="40" t="s">
        <v>65</v>
      </c>
      <c r="BZ1" s="42" t="s">
        <v>1043</v>
      </c>
      <c r="CA1" s="44" t="s">
        <v>1044</v>
      </c>
      <c r="CB1" s="46" t="s">
        <v>1041</v>
      </c>
      <c r="CC1" s="143" t="s">
        <v>1040</v>
      </c>
      <c r="CD1" s="144" t="s">
        <v>1045</v>
      </c>
      <c r="CE1" s="46" t="s">
        <v>1042</v>
      </c>
      <c r="CF1" s="46" t="s">
        <v>1039</v>
      </c>
      <c r="CG1" s="4" t="s">
        <v>33</v>
      </c>
      <c r="CH1" s="5" t="s">
        <v>72</v>
      </c>
      <c r="CI1" s="5" t="s">
        <v>26</v>
      </c>
      <c r="CJ1" s="6" t="s">
        <v>27</v>
      </c>
      <c r="CK1" s="36" t="s">
        <v>73</v>
      </c>
      <c r="CL1" s="36" t="s">
        <v>1559</v>
      </c>
      <c r="CM1" s="37" t="s">
        <v>74</v>
      </c>
      <c r="CN1" s="38" t="s">
        <v>75</v>
      </c>
      <c r="CO1" s="51" t="s">
        <v>76</v>
      </c>
      <c r="CP1" s="75" t="s">
        <v>77</v>
      </c>
      <c r="CQ1" s="149" t="s">
        <v>77</v>
      </c>
      <c r="CR1" s="4" t="s">
        <v>33</v>
      </c>
      <c r="CS1" s="5" t="s">
        <v>78</v>
      </c>
      <c r="CT1" s="5" t="s">
        <v>79</v>
      </c>
      <c r="CU1" s="6" t="s">
        <v>80</v>
      </c>
      <c r="CV1" s="36" t="s">
        <v>81</v>
      </c>
      <c r="CW1" s="36" t="s">
        <v>1558</v>
      </c>
      <c r="CX1" s="37" t="s">
        <v>82</v>
      </c>
      <c r="CY1" s="38" t="s">
        <v>83</v>
      </c>
      <c r="CZ1" s="51" t="s">
        <v>84</v>
      </c>
      <c r="DA1" s="75" t="s">
        <v>81</v>
      </c>
      <c r="DB1" s="149" t="s">
        <v>81</v>
      </c>
      <c r="DC1" s="4" t="s">
        <v>33</v>
      </c>
      <c r="DD1" s="5" t="s">
        <v>85</v>
      </c>
      <c r="DE1" s="5" t="s">
        <v>28</v>
      </c>
      <c r="DF1" s="6" t="s">
        <v>29</v>
      </c>
      <c r="DG1" s="36" t="s">
        <v>86</v>
      </c>
      <c r="DH1" s="36" t="s">
        <v>1557</v>
      </c>
      <c r="DI1" s="37" t="s">
        <v>87</v>
      </c>
      <c r="DJ1" s="38" t="s">
        <v>88</v>
      </c>
      <c r="DK1" s="51" t="s">
        <v>89</v>
      </c>
      <c r="DL1" s="75" t="s">
        <v>86</v>
      </c>
      <c r="DM1" s="149" t="s">
        <v>86</v>
      </c>
      <c r="DN1" s="4" t="s">
        <v>33</v>
      </c>
      <c r="DO1" s="5" t="s">
        <v>90</v>
      </c>
      <c r="DP1" s="5" t="s">
        <v>91</v>
      </c>
      <c r="DQ1" s="6" t="s">
        <v>92</v>
      </c>
      <c r="DR1" s="36" t="s">
        <v>93</v>
      </c>
      <c r="DS1" s="36" t="s">
        <v>1556</v>
      </c>
      <c r="DT1" s="37" t="s">
        <v>94</v>
      </c>
      <c r="DU1" s="38" t="s">
        <v>95</v>
      </c>
      <c r="DV1" s="51" t="s">
        <v>96</v>
      </c>
      <c r="DW1" s="75" t="s">
        <v>93</v>
      </c>
      <c r="DX1" s="149" t="s">
        <v>93</v>
      </c>
      <c r="DY1" s="4" t="s">
        <v>33</v>
      </c>
      <c r="DZ1" s="5" t="s">
        <v>1072</v>
      </c>
      <c r="EA1" s="5" t="s">
        <v>619</v>
      </c>
      <c r="EB1" s="6" t="s">
        <v>620</v>
      </c>
      <c r="EC1" s="36" t="s">
        <v>621</v>
      </c>
      <c r="ED1" s="36" t="s">
        <v>1555</v>
      </c>
      <c r="EE1" s="37" t="s">
        <v>622</v>
      </c>
      <c r="EF1" s="38" t="s">
        <v>623</v>
      </c>
      <c r="EG1" s="51" t="s">
        <v>624</v>
      </c>
      <c r="EH1" s="75" t="s">
        <v>621</v>
      </c>
      <c r="EI1" s="149" t="s">
        <v>621</v>
      </c>
      <c r="EJ1" s="4" t="s">
        <v>33</v>
      </c>
      <c r="EK1" s="5" t="s">
        <v>625</v>
      </c>
      <c r="EL1" s="5" t="s">
        <v>626</v>
      </c>
      <c r="EM1" s="6" t="s">
        <v>627</v>
      </c>
      <c r="EN1" s="36" t="s">
        <v>628</v>
      </c>
      <c r="EO1" s="36" t="s">
        <v>1554</v>
      </c>
      <c r="EP1" s="37" t="s">
        <v>629</v>
      </c>
      <c r="EQ1" s="38" t="s">
        <v>630</v>
      </c>
      <c r="ER1" s="51" t="s">
        <v>631</v>
      </c>
      <c r="ES1" s="75" t="s">
        <v>628</v>
      </c>
      <c r="ET1" s="149" t="s">
        <v>628</v>
      </c>
      <c r="EU1" s="4" t="s">
        <v>33</v>
      </c>
      <c r="EV1" s="5" t="s">
        <v>1073</v>
      </c>
      <c r="EW1" s="5" t="s">
        <v>1074</v>
      </c>
      <c r="EX1" s="6" t="s">
        <v>1075</v>
      </c>
      <c r="EY1" s="36" t="s">
        <v>1076</v>
      </c>
      <c r="EZ1" s="36" t="s">
        <v>1553</v>
      </c>
      <c r="FA1" s="37" t="s">
        <v>1077</v>
      </c>
      <c r="FB1" s="38" t="s">
        <v>1078</v>
      </c>
      <c r="FC1" s="51" t="s">
        <v>1079</v>
      </c>
      <c r="FD1" s="75" t="s">
        <v>1076</v>
      </c>
      <c r="FE1" s="149" t="s">
        <v>1076</v>
      </c>
      <c r="FF1" s="4" t="s">
        <v>33</v>
      </c>
      <c r="FG1" s="5" t="s">
        <v>1129</v>
      </c>
      <c r="FH1" s="5" t="s">
        <v>1130</v>
      </c>
      <c r="FI1" s="6" t="s">
        <v>1131</v>
      </c>
      <c r="FJ1" s="152" t="s">
        <v>1122</v>
      </c>
      <c r="FK1" s="152" t="s">
        <v>1552</v>
      </c>
      <c r="FL1" s="37" t="s">
        <v>1123</v>
      </c>
      <c r="FM1" s="38" t="s">
        <v>1124</v>
      </c>
      <c r="FN1" s="59" t="s">
        <v>1125</v>
      </c>
      <c r="FO1" s="75" t="s">
        <v>1126</v>
      </c>
      <c r="FP1" s="150" t="s">
        <v>1126</v>
      </c>
      <c r="FQ1" s="40" t="s">
        <v>1151</v>
      </c>
      <c r="FR1" s="42" t="s">
        <v>1152</v>
      </c>
      <c r="FS1" s="44" t="s">
        <v>1153</v>
      </c>
      <c r="FT1" s="46" t="s">
        <v>1154</v>
      </c>
      <c r="FU1" s="143" t="s">
        <v>1157</v>
      </c>
      <c r="FV1" s="144" t="s">
        <v>1158</v>
      </c>
      <c r="FW1" s="173" t="s">
        <v>1155</v>
      </c>
      <c r="FX1" s="40" t="s">
        <v>1159</v>
      </c>
      <c r="FY1" s="42" t="s">
        <v>1164</v>
      </c>
      <c r="FZ1" s="44" t="s">
        <v>1160</v>
      </c>
      <c r="GA1" s="46" t="s">
        <v>1156</v>
      </c>
      <c r="GB1" s="172" t="s">
        <v>1168</v>
      </c>
      <c r="GC1" s="4" t="s">
        <v>33</v>
      </c>
      <c r="GD1" s="5" t="s">
        <v>1031</v>
      </c>
      <c r="GE1" s="5" t="s">
        <v>1032</v>
      </c>
      <c r="GF1" s="6" t="s">
        <v>1033</v>
      </c>
      <c r="GG1" s="36" t="s">
        <v>1034</v>
      </c>
      <c r="GH1" s="36" t="s">
        <v>1551</v>
      </c>
      <c r="GI1" s="37" t="s">
        <v>1035</v>
      </c>
      <c r="GJ1" s="38" t="s">
        <v>1036</v>
      </c>
      <c r="GK1" s="51" t="s">
        <v>1037</v>
      </c>
      <c r="GL1" s="75" t="s">
        <v>1034</v>
      </c>
      <c r="GM1" s="149" t="s">
        <v>1034</v>
      </c>
      <c r="GN1" s="4" t="s">
        <v>33</v>
      </c>
      <c r="GO1" s="5" t="s">
        <v>1175</v>
      </c>
      <c r="GP1" s="5" t="s">
        <v>1176</v>
      </c>
      <c r="GQ1" s="6" t="s">
        <v>1177</v>
      </c>
      <c r="GR1" s="36" t="s">
        <v>1178</v>
      </c>
      <c r="GS1" s="36" t="s">
        <v>1550</v>
      </c>
      <c r="GT1" s="37" t="s">
        <v>1179</v>
      </c>
      <c r="GU1" s="38" t="s">
        <v>1180</v>
      </c>
      <c r="GV1" s="51" t="s">
        <v>1181</v>
      </c>
      <c r="GW1" s="75" t="s">
        <v>1178</v>
      </c>
      <c r="GX1" s="149" t="s">
        <v>1178</v>
      </c>
      <c r="GY1" s="4" t="s">
        <v>33</v>
      </c>
      <c r="GZ1" s="5" t="s">
        <v>1001</v>
      </c>
      <c r="HA1" s="5" t="s">
        <v>1002</v>
      </c>
      <c r="HB1" s="6" t="s">
        <v>1003</v>
      </c>
      <c r="HC1" s="36" t="s">
        <v>1004</v>
      </c>
      <c r="HD1" s="36" t="s">
        <v>1549</v>
      </c>
      <c r="HE1" s="37" t="s">
        <v>1005</v>
      </c>
      <c r="HF1" s="38" t="s">
        <v>1006</v>
      </c>
      <c r="HG1" s="51" t="s">
        <v>1182</v>
      </c>
      <c r="HH1" s="75" t="s">
        <v>1004</v>
      </c>
      <c r="HI1" s="149" t="s">
        <v>1004</v>
      </c>
      <c r="HJ1" s="4" t="s">
        <v>33</v>
      </c>
      <c r="HK1" s="5" t="s">
        <v>1025</v>
      </c>
      <c r="HL1" s="5" t="s">
        <v>1026</v>
      </c>
      <c r="HM1" s="6" t="s">
        <v>1027</v>
      </c>
      <c r="HN1" s="36" t="s">
        <v>1028</v>
      </c>
      <c r="HO1" s="36" t="s">
        <v>1548</v>
      </c>
      <c r="HP1" s="37" t="s">
        <v>1029</v>
      </c>
      <c r="HQ1" s="38" t="s">
        <v>1030</v>
      </c>
      <c r="HR1" s="51" t="s">
        <v>1183</v>
      </c>
      <c r="HS1" s="75" t="s">
        <v>1028</v>
      </c>
      <c r="HT1" s="149" t="s">
        <v>1028</v>
      </c>
      <c r="HU1" s="4" t="s">
        <v>33</v>
      </c>
      <c r="HV1" s="5" t="s">
        <v>994</v>
      </c>
      <c r="HW1" s="5" t="s">
        <v>995</v>
      </c>
      <c r="HX1" s="6" t="s">
        <v>996</v>
      </c>
      <c r="HY1" s="36" t="s">
        <v>997</v>
      </c>
      <c r="HZ1" s="36" t="s">
        <v>1547</v>
      </c>
      <c r="IA1" s="37" t="s">
        <v>998</v>
      </c>
      <c r="IB1" s="38" t="s">
        <v>999</v>
      </c>
      <c r="IC1" s="51" t="s">
        <v>1000</v>
      </c>
      <c r="ID1" s="75" t="s">
        <v>997</v>
      </c>
      <c r="IE1" s="149" t="s">
        <v>997</v>
      </c>
      <c r="IF1" s="4" t="s">
        <v>33</v>
      </c>
      <c r="IG1" s="5" t="s">
        <v>1048</v>
      </c>
      <c r="IH1" s="5" t="s">
        <v>1049</v>
      </c>
      <c r="II1" s="6" t="s">
        <v>1050</v>
      </c>
      <c r="IJ1" s="36" t="s">
        <v>1051</v>
      </c>
      <c r="IK1" s="36" t="s">
        <v>1546</v>
      </c>
      <c r="IL1" s="37" t="s">
        <v>1052</v>
      </c>
      <c r="IM1" s="38" t="s">
        <v>1053</v>
      </c>
      <c r="IN1" s="51" t="s">
        <v>1054</v>
      </c>
      <c r="IO1" s="75" t="s">
        <v>1051</v>
      </c>
      <c r="IP1" s="149" t="s">
        <v>1051</v>
      </c>
      <c r="IQ1" s="4" t="s">
        <v>33</v>
      </c>
      <c r="IR1" s="5" t="s">
        <v>1055</v>
      </c>
      <c r="IS1" s="5" t="s">
        <v>1056</v>
      </c>
      <c r="IT1" s="6" t="s">
        <v>1192</v>
      </c>
      <c r="IU1" s="36" t="s">
        <v>1193</v>
      </c>
      <c r="IV1" s="36" t="s">
        <v>1545</v>
      </c>
      <c r="IW1" s="37" t="s">
        <v>1057</v>
      </c>
      <c r="IX1" s="38" t="s">
        <v>1058</v>
      </c>
      <c r="IY1" s="51" t="s">
        <v>1059</v>
      </c>
      <c r="IZ1" s="75" t="s">
        <v>1193</v>
      </c>
      <c r="JA1" s="149" t="s">
        <v>1193</v>
      </c>
      <c r="JB1" s="4" t="s">
        <v>33</v>
      </c>
      <c r="JC1" s="5" t="s">
        <v>1194</v>
      </c>
      <c r="JD1" s="5" t="s">
        <v>1195</v>
      </c>
      <c r="JE1" s="6" t="s">
        <v>1196</v>
      </c>
      <c r="JF1" s="36" t="s">
        <v>1106</v>
      </c>
      <c r="JG1" s="36" t="s">
        <v>1544</v>
      </c>
      <c r="JH1" s="37" t="s">
        <v>1107</v>
      </c>
      <c r="JI1" s="38" t="s">
        <v>1107</v>
      </c>
      <c r="JJ1" s="51" t="s">
        <v>1197</v>
      </c>
      <c r="JK1" s="75" t="s">
        <v>1198</v>
      </c>
      <c r="JL1" s="149" t="s">
        <v>1198</v>
      </c>
      <c r="JM1" s="4" t="s">
        <v>33</v>
      </c>
      <c r="JN1" s="5" t="s">
        <v>1127</v>
      </c>
      <c r="JO1" s="5" t="s">
        <v>1128</v>
      </c>
      <c r="JP1" s="6" t="s">
        <v>1240</v>
      </c>
      <c r="JQ1" s="36" t="s">
        <v>1239</v>
      </c>
      <c r="JR1" s="36" t="s">
        <v>1543</v>
      </c>
      <c r="JS1" s="37" t="s">
        <v>1237</v>
      </c>
      <c r="JT1" s="38" t="s">
        <v>1242</v>
      </c>
      <c r="JU1" s="51" t="s">
        <v>1238</v>
      </c>
      <c r="JV1" s="75" t="s">
        <v>1239</v>
      </c>
      <c r="JW1" s="149" t="s">
        <v>1239</v>
      </c>
      <c r="JX1" s="210" t="s">
        <v>1184</v>
      </c>
      <c r="JY1" s="42" t="s">
        <v>1185</v>
      </c>
      <c r="JZ1" s="44" t="s">
        <v>1186</v>
      </c>
      <c r="KA1" s="46" t="s">
        <v>1289</v>
      </c>
      <c r="KB1" s="40" t="s">
        <v>1290</v>
      </c>
      <c r="KC1" s="42" t="s">
        <v>1291</v>
      </c>
      <c r="KD1" s="226" t="s">
        <v>1292</v>
      </c>
      <c r="KE1" s="227" t="s">
        <v>1293</v>
      </c>
      <c r="KF1" s="144" t="s">
        <v>1294</v>
      </c>
      <c r="KG1" s="228" t="s">
        <v>1294</v>
      </c>
      <c r="KH1" s="46" t="s">
        <v>1295</v>
      </c>
      <c r="KI1" s="172" t="s">
        <v>1311</v>
      </c>
      <c r="KJ1" s="4" t="s">
        <v>33</v>
      </c>
      <c r="KK1" s="5" t="s">
        <v>1314</v>
      </c>
      <c r="KL1" s="5" t="s">
        <v>1315</v>
      </c>
      <c r="KM1" s="6" t="s">
        <v>1316</v>
      </c>
      <c r="KN1" s="36" t="s">
        <v>1317</v>
      </c>
      <c r="KO1" s="36" t="s">
        <v>1339</v>
      </c>
      <c r="KP1" s="37" t="s">
        <v>1318</v>
      </c>
      <c r="KQ1" s="38" t="s">
        <v>1319</v>
      </c>
      <c r="KR1" s="51" t="s">
        <v>1320</v>
      </c>
      <c r="KS1" s="75" t="s">
        <v>1317</v>
      </c>
      <c r="KT1" s="149" t="s">
        <v>1317</v>
      </c>
      <c r="KU1" s="4" t="s">
        <v>33</v>
      </c>
      <c r="KV1" s="5" t="s">
        <v>1233</v>
      </c>
      <c r="KW1" s="5" t="s">
        <v>1234</v>
      </c>
      <c r="KX1" s="6" t="s">
        <v>1334</v>
      </c>
      <c r="KY1" s="36" t="s">
        <v>1235</v>
      </c>
      <c r="KZ1" s="36" t="s">
        <v>1338</v>
      </c>
      <c r="LA1" s="37" t="s">
        <v>1236</v>
      </c>
      <c r="LB1" s="38" t="s">
        <v>1236</v>
      </c>
      <c r="LC1" s="51" t="s">
        <v>1335</v>
      </c>
      <c r="LD1" s="75" t="s">
        <v>1235</v>
      </c>
      <c r="LE1" s="149" t="s">
        <v>1235</v>
      </c>
      <c r="LF1" s="4" t="s">
        <v>33</v>
      </c>
      <c r="LG1" s="5" t="s">
        <v>1321</v>
      </c>
      <c r="LH1" s="5" t="s">
        <v>1322</v>
      </c>
      <c r="LI1" s="6" t="s">
        <v>1323</v>
      </c>
      <c r="LJ1" s="36" t="s">
        <v>1116</v>
      </c>
      <c r="LK1" s="36" t="s">
        <v>1337</v>
      </c>
      <c r="LL1" s="37" t="s">
        <v>1113</v>
      </c>
      <c r="LM1" s="38" t="s">
        <v>1114</v>
      </c>
      <c r="LN1" s="51" t="s">
        <v>1115</v>
      </c>
      <c r="LO1" s="75" t="s">
        <v>1116</v>
      </c>
      <c r="LP1" s="149" t="s">
        <v>1116</v>
      </c>
      <c r="LQ1" s="4" t="s">
        <v>33</v>
      </c>
      <c r="LR1" s="5" t="s">
        <v>1117</v>
      </c>
      <c r="LS1" s="5" t="s">
        <v>1118</v>
      </c>
      <c r="LT1" s="6" t="s">
        <v>1119</v>
      </c>
      <c r="LU1" s="36" t="s">
        <v>1324</v>
      </c>
      <c r="LV1" s="36" t="s">
        <v>1542</v>
      </c>
      <c r="LW1" s="37" t="s">
        <v>1120</v>
      </c>
      <c r="LX1" s="38" t="s">
        <v>1121</v>
      </c>
      <c r="LY1" s="51" t="s">
        <v>1325</v>
      </c>
      <c r="LZ1" s="75" t="s">
        <v>1324</v>
      </c>
      <c r="MA1" s="149" t="s">
        <v>1324</v>
      </c>
      <c r="MB1" s="4" t="s">
        <v>33</v>
      </c>
      <c r="MC1" s="5" t="s">
        <v>1304</v>
      </c>
      <c r="MD1" s="5" t="s">
        <v>1305</v>
      </c>
      <c r="ME1" s="6" t="s">
        <v>1306</v>
      </c>
      <c r="MF1" s="36" t="s">
        <v>1307</v>
      </c>
      <c r="MG1" s="36" t="s">
        <v>1541</v>
      </c>
      <c r="MH1" s="37" t="s">
        <v>1308</v>
      </c>
      <c r="MI1" s="38" t="s">
        <v>1309</v>
      </c>
      <c r="MJ1" s="51" t="s">
        <v>1310</v>
      </c>
      <c r="MK1" s="75" t="s">
        <v>1307</v>
      </c>
      <c r="ML1" s="149" t="s">
        <v>1307</v>
      </c>
      <c r="MM1" s="4" t="s">
        <v>33</v>
      </c>
      <c r="MN1" s="5" t="s">
        <v>1108</v>
      </c>
      <c r="MO1" s="5" t="s">
        <v>1109</v>
      </c>
      <c r="MP1" s="6" t="s">
        <v>1110</v>
      </c>
      <c r="MQ1" s="36" t="s">
        <v>1326</v>
      </c>
      <c r="MR1" s="36" t="s">
        <v>1540</v>
      </c>
      <c r="MS1" s="37" t="s">
        <v>1111</v>
      </c>
      <c r="MT1" s="38" t="s">
        <v>1112</v>
      </c>
      <c r="MU1" s="51" t="s">
        <v>1327</v>
      </c>
      <c r="MV1" s="75" t="s">
        <v>1326</v>
      </c>
      <c r="MW1" s="149" t="s">
        <v>1326</v>
      </c>
      <c r="MX1" s="4" t="s">
        <v>33</v>
      </c>
      <c r="MY1" s="5" t="s">
        <v>1137</v>
      </c>
      <c r="MZ1" s="5" t="s">
        <v>1138</v>
      </c>
      <c r="NA1" s="6" t="s">
        <v>1139</v>
      </c>
      <c r="NB1" s="36" t="s">
        <v>1140</v>
      </c>
      <c r="NC1" s="36" t="s">
        <v>1539</v>
      </c>
      <c r="ND1" s="37" t="s">
        <v>1141</v>
      </c>
      <c r="NE1" s="38" t="s">
        <v>1142</v>
      </c>
      <c r="NF1" s="51" t="s">
        <v>1140</v>
      </c>
      <c r="NG1" s="75" t="s">
        <v>1140</v>
      </c>
      <c r="NH1" s="149" t="s">
        <v>1140</v>
      </c>
      <c r="NI1" s="4" t="s">
        <v>33</v>
      </c>
      <c r="NJ1" s="5" t="s">
        <v>1145</v>
      </c>
      <c r="NK1" s="5" t="s">
        <v>1146</v>
      </c>
      <c r="NL1" s="6" t="s">
        <v>1328</v>
      </c>
      <c r="NM1" s="36" t="s">
        <v>1147</v>
      </c>
      <c r="NN1" s="36" t="s">
        <v>1336</v>
      </c>
      <c r="NO1" s="37" t="s">
        <v>1329</v>
      </c>
      <c r="NP1" s="38" t="s">
        <v>1148</v>
      </c>
      <c r="NQ1" s="51" t="s">
        <v>1330</v>
      </c>
      <c r="NR1" s="75" t="s">
        <v>1149</v>
      </c>
      <c r="NS1" s="149" t="s">
        <v>1149</v>
      </c>
      <c r="NT1" s="4" t="s">
        <v>33</v>
      </c>
      <c r="NU1" s="5" t="s">
        <v>1227</v>
      </c>
      <c r="NV1" s="5" t="s">
        <v>1228</v>
      </c>
      <c r="NW1" s="6" t="s">
        <v>1340</v>
      </c>
      <c r="NX1" s="36" t="s">
        <v>1341</v>
      </c>
      <c r="NY1" s="36" t="s">
        <v>1342</v>
      </c>
      <c r="NZ1" s="37" t="s">
        <v>1343</v>
      </c>
      <c r="OA1" s="38" t="s">
        <v>1344</v>
      </c>
      <c r="OB1" s="51" t="s">
        <v>1345</v>
      </c>
      <c r="OC1" s="75" t="s">
        <v>1341</v>
      </c>
      <c r="OD1" s="149" t="s">
        <v>1341</v>
      </c>
      <c r="OE1" s="210" t="s">
        <v>1331</v>
      </c>
      <c r="OF1" s="42" t="s">
        <v>1332</v>
      </c>
      <c r="OG1" s="44" t="s">
        <v>1333</v>
      </c>
      <c r="OH1" s="46" t="s">
        <v>1359</v>
      </c>
      <c r="OI1" s="40" t="s">
        <v>1360</v>
      </c>
      <c r="OJ1" s="42" t="s">
        <v>1361</v>
      </c>
      <c r="OK1" s="226" t="s">
        <v>1362</v>
      </c>
      <c r="OL1" s="227" t="s">
        <v>1363</v>
      </c>
      <c r="OM1" s="144" t="s">
        <v>1364</v>
      </c>
      <c r="ON1" s="228" t="s">
        <v>1364</v>
      </c>
      <c r="OO1" s="46" t="s">
        <v>1365</v>
      </c>
      <c r="OP1" s="172" t="s">
        <v>1366</v>
      </c>
      <c r="OQ1" s="220" t="s">
        <v>33</v>
      </c>
      <c r="OR1" s="221" t="s">
        <v>1402</v>
      </c>
      <c r="OS1" s="221" t="s">
        <v>1403</v>
      </c>
      <c r="OT1" s="221" t="s">
        <v>1404</v>
      </c>
      <c r="OU1" s="222" t="s">
        <v>1405</v>
      </c>
      <c r="OV1" s="222" t="s">
        <v>1437</v>
      </c>
      <c r="OW1" s="223" t="s">
        <v>1230</v>
      </c>
      <c r="OX1" s="271" t="s">
        <v>1231</v>
      </c>
      <c r="OY1" s="225" t="s">
        <v>1232</v>
      </c>
      <c r="OZ1" s="272" t="s">
        <v>1406</v>
      </c>
      <c r="PA1" s="273" t="s">
        <v>1229</v>
      </c>
      <c r="PB1" s="220" t="s">
        <v>33</v>
      </c>
      <c r="PC1" s="221" t="s">
        <v>1407</v>
      </c>
      <c r="PD1" s="221" t="s">
        <v>1408</v>
      </c>
      <c r="PE1" s="221" t="s">
        <v>1409</v>
      </c>
      <c r="PF1" s="222" t="s">
        <v>1203</v>
      </c>
      <c r="PG1" s="222" t="s">
        <v>1435</v>
      </c>
      <c r="PH1" s="223" t="s">
        <v>1410</v>
      </c>
      <c r="PI1" s="271" t="s">
        <v>1204</v>
      </c>
      <c r="PJ1" s="225" t="s">
        <v>1411</v>
      </c>
      <c r="PK1" s="272" t="s">
        <v>1205</v>
      </c>
      <c r="PL1" s="273" t="s">
        <v>1205</v>
      </c>
      <c r="PM1" s="220" t="s">
        <v>33</v>
      </c>
      <c r="PN1" s="221" t="s">
        <v>1412</v>
      </c>
      <c r="PO1" s="221" t="s">
        <v>1413</v>
      </c>
      <c r="PP1" s="221" t="s">
        <v>1414</v>
      </c>
      <c r="PQ1" s="222" t="s">
        <v>1214</v>
      </c>
      <c r="PR1" s="222" t="s">
        <v>1438</v>
      </c>
      <c r="PS1" s="223" t="s">
        <v>1415</v>
      </c>
      <c r="PT1" s="271" t="s">
        <v>1416</v>
      </c>
      <c r="PU1" s="225" t="s">
        <v>1417</v>
      </c>
      <c r="PV1" s="272" t="s">
        <v>1418</v>
      </c>
      <c r="PW1" s="273" t="s">
        <v>1215</v>
      </c>
      <c r="PX1" s="220" t="s">
        <v>33</v>
      </c>
      <c r="PY1" s="221" t="s">
        <v>1419</v>
      </c>
      <c r="PZ1" s="221" t="s">
        <v>1420</v>
      </c>
      <c r="QA1" s="221" t="s">
        <v>1421</v>
      </c>
      <c r="QB1" s="222" t="s">
        <v>1216</v>
      </c>
      <c r="QC1" s="222" t="s">
        <v>1439</v>
      </c>
      <c r="QD1" s="223" t="s">
        <v>1217</v>
      </c>
      <c r="QE1" s="271" t="s">
        <v>1218</v>
      </c>
      <c r="QF1" s="225" t="s">
        <v>1219</v>
      </c>
      <c r="QG1" s="272" t="s">
        <v>1216</v>
      </c>
      <c r="QH1" s="273" t="s">
        <v>1422</v>
      </c>
      <c r="QI1" s="220" t="s">
        <v>33</v>
      </c>
      <c r="QJ1" s="221" t="s">
        <v>1423</v>
      </c>
      <c r="QK1" s="221" t="s">
        <v>1424</v>
      </c>
      <c r="QL1" s="221" t="s">
        <v>1425</v>
      </c>
      <c r="QM1" s="222" t="s">
        <v>1222</v>
      </c>
      <c r="QN1" s="222" t="s">
        <v>1440</v>
      </c>
      <c r="QO1" s="223" t="s">
        <v>1426</v>
      </c>
      <c r="QP1" s="271" t="s">
        <v>1220</v>
      </c>
      <c r="QQ1" s="225" t="s">
        <v>1221</v>
      </c>
      <c r="QR1" s="272" t="s">
        <v>1222</v>
      </c>
      <c r="QS1" s="273" t="s">
        <v>1450</v>
      </c>
      <c r="QT1" s="220" t="s">
        <v>33</v>
      </c>
      <c r="QU1" s="221" t="s">
        <v>1427</v>
      </c>
      <c r="QV1" s="221" t="s">
        <v>1428</v>
      </c>
      <c r="QW1" s="221" t="s">
        <v>1429</v>
      </c>
      <c r="QX1" s="222" t="s">
        <v>1226</v>
      </c>
      <c r="QY1" s="222" t="s">
        <v>1441</v>
      </c>
      <c r="QZ1" s="223" t="s">
        <v>1223</v>
      </c>
      <c r="RA1" s="271" t="s">
        <v>1224</v>
      </c>
      <c r="RB1" s="225" t="s">
        <v>1225</v>
      </c>
      <c r="RC1" s="272" t="s">
        <v>1430</v>
      </c>
      <c r="RD1" s="273" t="s">
        <v>1430</v>
      </c>
      <c r="RE1" s="220" t="s">
        <v>33</v>
      </c>
      <c r="RF1" s="221" t="s">
        <v>1431</v>
      </c>
      <c r="RG1" s="221" t="s">
        <v>1432</v>
      </c>
      <c r="RH1" s="221" t="s">
        <v>1433</v>
      </c>
      <c r="RI1" s="222" t="s">
        <v>1251</v>
      </c>
      <c r="RJ1" s="222" t="s">
        <v>1442</v>
      </c>
      <c r="RK1" s="223" t="s">
        <v>1252</v>
      </c>
      <c r="RL1" s="271" t="s">
        <v>1253</v>
      </c>
      <c r="RM1" s="225" t="s">
        <v>1254</v>
      </c>
      <c r="RN1" s="272" t="s">
        <v>1251</v>
      </c>
      <c r="RO1" s="273" t="s">
        <v>1434</v>
      </c>
      <c r="RP1" s="210" t="s">
        <v>1444</v>
      </c>
      <c r="RQ1" s="274" t="s">
        <v>1447</v>
      </c>
      <c r="RR1" s="42" t="s">
        <v>1446</v>
      </c>
      <c r="RS1" s="44" t="s">
        <v>1445</v>
      </c>
      <c r="RT1" s="46" t="s">
        <v>1485</v>
      </c>
      <c r="RU1" s="40" t="s">
        <v>1486</v>
      </c>
      <c r="RV1" s="42" t="s">
        <v>1487</v>
      </c>
      <c r="RW1" s="226" t="s">
        <v>1488</v>
      </c>
      <c r="RX1" s="227" t="s">
        <v>1489</v>
      </c>
      <c r="RY1" s="144" t="s">
        <v>1491</v>
      </c>
      <c r="RZ1" s="228" t="s">
        <v>1490</v>
      </c>
      <c r="SA1" s="46" t="s">
        <v>1492</v>
      </c>
      <c r="SB1" s="172" t="s">
        <v>1512</v>
      </c>
      <c r="SC1" s="220" t="s">
        <v>33</v>
      </c>
      <c r="SD1" s="221" t="s">
        <v>1281</v>
      </c>
      <c r="SE1" s="221" t="s">
        <v>1282</v>
      </c>
      <c r="SF1" s="221" t="s">
        <v>1283</v>
      </c>
      <c r="SG1" s="222" t="s">
        <v>1284</v>
      </c>
      <c r="SH1" s="222" t="s">
        <v>1443</v>
      </c>
      <c r="SI1" s="223" t="s">
        <v>1285</v>
      </c>
      <c r="SJ1" s="224" t="s">
        <v>1286</v>
      </c>
      <c r="SK1" s="225" t="s">
        <v>1287</v>
      </c>
      <c r="SL1" s="272" t="s">
        <v>1288</v>
      </c>
      <c r="SM1" s="273" t="s">
        <v>1288</v>
      </c>
      <c r="SN1" s="220" t="s">
        <v>33</v>
      </c>
      <c r="SO1" s="221" t="s">
        <v>1296</v>
      </c>
      <c r="SP1" s="221" t="s">
        <v>1297</v>
      </c>
      <c r="SQ1" s="221" t="s">
        <v>1298</v>
      </c>
      <c r="SR1" s="222" t="s">
        <v>1299</v>
      </c>
      <c r="SS1" s="222" t="s">
        <v>1436</v>
      </c>
      <c r="ST1" s="223" t="s">
        <v>1300</v>
      </c>
      <c r="SU1" s="224" t="s">
        <v>1301</v>
      </c>
      <c r="SV1" s="225" t="s">
        <v>1302</v>
      </c>
      <c r="SW1" s="272" t="s">
        <v>1303</v>
      </c>
      <c r="SX1" s="273" t="s">
        <v>1303</v>
      </c>
      <c r="SY1" s="220" t="s">
        <v>33</v>
      </c>
      <c r="SZ1" s="221" t="s">
        <v>1494</v>
      </c>
      <c r="TA1" s="221" t="s">
        <v>1495</v>
      </c>
      <c r="TB1" s="221" t="s">
        <v>1496</v>
      </c>
      <c r="TC1" s="222" t="s">
        <v>1497</v>
      </c>
      <c r="TD1" s="222" t="s">
        <v>1498</v>
      </c>
      <c r="TE1" s="223" t="s">
        <v>1499</v>
      </c>
      <c r="TF1" s="224" t="s">
        <v>1500</v>
      </c>
      <c r="TG1" s="225" t="s">
        <v>1501</v>
      </c>
      <c r="TH1" s="272" t="s">
        <v>1497</v>
      </c>
      <c r="TI1" s="273" t="s">
        <v>1497</v>
      </c>
      <c r="TJ1" s="311" t="s">
        <v>1523</v>
      </c>
      <c r="TK1" s="312" t="s">
        <v>1524</v>
      </c>
      <c r="TL1" s="5" t="s">
        <v>1525</v>
      </c>
      <c r="TM1" s="5" t="s">
        <v>1526</v>
      </c>
      <c r="TN1" s="5" t="s">
        <v>1527</v>
      </c>
      <c r="TO1" s="313" t="s">
        <v>1528</v>
      </c>
      <c r="TP1" s="313" t="s">
        <v>1537</v>
      </c>
      <c r="TQ1" s="314" t="s">
        <v>1529</v>
      </c>
      <c r="TR1" s="315" t="s">
        <v>1530</v>
      </c>
      <c r="TS1" s="316" t="s">
        <v>1531</v>
      </c>
      <c r="TT1" s="272" t="s">
        <v>1502</v>
      </c>
      <c r="TU1" s="149" t="s">
        <v>1502</v>
      </c>
      <c r="TV1" s="317" t="s">
        <v>1532</v>
      </c>
      <c r="TW1" s="339" t="s">
        <v>1570</v>
      </c>
      <c r="TX1" s="318" t="s">
        <v>1569</v>
      </c>
      <c r="TY1" s="319" t="s">
        <v>1533</v>
      </c>
      <c r="TZ1" s="46" t="s">
        <v>1534</v>
      </c>
      <c r="UA1" s="40" t="s">
        <v>1535</v>
      </c>
      <c r="UB1" s="42" t="s">
        <v>1536</v>
      </c>
    </row>
    <row r="2" spans="1:548" ht="18">
      <c r="A2" s="11">
        <v>1</v>
      </c>
      <c r="B2" s="70" t="s">
        <v>59</v>
      </c>
      <c r="C2" s="14" t="s">
        <v>111</v>
      </c>
      <c r="D2" s="71" t="s">
        <v>19</v>
      </c>
      <c r="E2" s="72" t="s">
        <v>45</v>
      </c>
      <c r="F2" s="9"/>
      <c r="G2" s="101" t="s">
        <v>99</v>
      </c>
      <c r="H2" s="102" t="s">
        <v>18</v>
      </c>
      <c r="I2" s="103" t="s">
        <v>103</v>
      </c>
      <c r="J2" s="13">
        <v>6</v>
      </c>
      <c r="K2" s="29" t="str">
        <f>TEXT(J2,"0.0")</f>
        <v>6.0</v>
      </c>
      <c r="L2" s="35" t="str">
        <f t="shared" ref="L2:L7" si="0">IF(J2&gt;=8.5,"A",IF(J2&gt;=8,"B+",IF(J2&gt;=7,"B",IF(J2&gt;=6.5,"C+",IF(J2&gt;=5.5,"C",IF(J2&gt;=5,"D+",IF(J2&gt;=4,"D","F")))))))</f>
        <v>C</v>
      </c>
      <c r="M2" s="33">
        <f t="shared" ref="M2:M7" si="1">IF(L2="A",4,IF(L2="B+",3.5,IF(L2="B",3,IF(L2="C+",2.5,IF(L2="C",2,IF(L2="D+",1.5,IF(L2="D",1,0)))))))</f>
        <v>2</v>
      </c>
      <c r="N2" s="49" t="str">
        <f t="shared" ref="N2:N7" si="2">TEXT(M2,"0.0")</f>
        <v>2.0</v>
      </c>
      <c r="O2" s="12">
        <v>2</v>
      </c>
      <c r="P2" s="19">
        <v>6</v>
      </c>
      <c r="Q2" s="29" t="str">
        <f>TEXT(P2,"0.0")</f>
        <v>6.0</v>
      </c>
      <c r="R2" s="35" t="str">
        <f>IF(P2&gt;=8.5,"A",IF(P2&gt;=8,"B+",IF(P2&gt;=7,"B",IF(P2&gt;=6.5,"C+",IF(P2&gt;=5.5,"C",IF(P2&gt;=5,"D+",IF(P2&gt;=4,"D","F")))))))</f>
        <v>C</v>
      </c>
      <c r="S2" s="33">
        <f>IF(R2="A",4,IF(R2="B+",3.5,IF(R2="B",3,IF(R2="C+",2.5,IF(R2="C",2,IF(R2="D+",1.5,IF(R2="D",1,0)))))))</f>
        <v>2</v>
      </c>
      <c r="T2" s="49" t="str">
        <f>TEXT(S2,"0.0")</f>
        <v>2.0</v>
      </c>
      <c r="U2" s="12">
        <v>3</v>
      </c>
      <c r="V2" s="24">
        <v>7.3</v>
      </c>
      <c r="W2" s="27">
        <v>7</v>
      </c>
      <c r="X2" s="28"/>
      <c r="Y2" s="22">
        <f t="shared" ref="Y2:Y7" si="3">ROUND((V2*0.4+W2*0.6),1)</f>
        <v>7.1</v>
      </c>
      <c r="Z2" s="29">
        <f t="shared" ref="Z2:Z7" si="4">ROUND(MAX((V2*0.4+W2*0.6),(V2*0.4+X2*0.6)),1)</f>
        <v>7.1</v>
      </c>
      <c r="AA2" s="29" t="str">
        <f>TEXT(Z2,"0.0")</f>
        <v>7.1</v>
      </c>
      <c r="AB2" s="35" t="str">
        <f t="shared" ref="AB2:AB7" si="5">IF(Z2&gt;=8.5,"A",IF(Z2&gt;=8,"B+",IF(Z2&gt;=7,"B",IF(Z2&gt;=6.5,"C+",IF(Z2&gt;=5.5,"C",IF(Z2&gt;=5,"D+",IF(Z2&gt;=4,"D","F")))))))</f>
        <v>B</v>
      </c>
      <c r="AC2" s="33">
        <f t="shared" ref="AC2:AC7" si="6">IF(AB2="A",4,IF(AB2="B+",3.5,IF(AB2="B",3,IF(AB2="C+",2.5,IF(AB2="C",2,IF(AB2="D+",1.5,IF(AB2="D",1,0)))))))</f>
        <v>3</v>
      </c>
      <c r="AD2" s="49" t="str">
        <f t="shared" ref="AD2:AD7" si="7">TEXT(AC2,"0.0")</f>
        <v>3.0</v>
      </c>
      <c r="AE2" s="77">
        <v>5</v>
      </c>
      <c r="AF2" s="80">
        <v>5</v>
      </c>
      <c r="AG2" s="24">
        <v>7.8</v>
      </c>
      <c r="AH2" s="27">
        <v>8</v>
      </c>
      <c r="AI2" s="28"/>
      <c r="AJ2" s="22">
        <f t="shared" ref="AJ2:AJ7" si="8">ROUND((AG2*0.4+AH2*0.6),1)</f>
        <v>7.9</v>
      </c>
      <c r="AK2" s="29">
        <f t="shared" ref="AK2:AK7" si="9">ROUND(MAX((AG2*0.4+AH2*0.6),(AG2*0.4+AI2*0.6)),1)</f>
        <v>7.9</v>
      </c>
      <c r="AL2" s="29" t="str">
        <f>TEXT(AK2,"0.0")</f>
        <v>7.9</v>
      </c>
      <c r="AM2" s="35" t="str">
        <f t="shared" ref="AM2:AM7" si="10">IF(AK2&gt;=8.5,"A",IF(AK2&gt;=8,"B+",IF(AK2&gt;=7,"B",IF(AK2&gt;=6.5,"C+",IF(AK2&gt;=5.5,"C",IF(AK2&gt;=5,"D+",IF(AK2&gt;=4,"D","F")))))))</f>
        <v>B</v>
      </c>
      <c r="AN2" s="33">
        <f t="shared" ref="AN2:AN7" si="11">IF(AM2="A",4,IF(AM2="B+",3.5,IF(AM2="B",3,IF(AM2="C+",2.5,IF(AM2="C",2,IF(AM2="D+",1.5,IF(AM2="D",1,0)))))))</f>
        <v>3</v>
      </c>
      <c r="AO2" s="49" t="str">
        <f t="shared" ref="AO2:AO7" si="12">TEXT(AN2,"0.0")</f>
        <v>3.0</v>
      </c>
      <c r="AP2" s="77">
        <v>3</v>
      </c>
      <c r="AQ2" s="83">
        <v>3</v>
      </c>
      <c r="AR2" s="24">
        <v>6.1</v>
      </c>
      <c r="AS2" s="27">
        <v>6</v>
      </c>
      <c r="AT2" s="28"/>
      <c r="AU2" s="22">
        <f>ROUND((AR2*0.4+AS2*0.6),1)</f>
        <v>6</v>
      </c>
      <c r="AV2" s="29">
        <f>ROUND(MAX((AR2*0.4+AS2*0.6),(AR2*0.4+AT2*0.6)),1)</f>
        <v>6</v>
      </c>
      <c r="AW2" s="29" t="str">
        <f>TEXT(AV2,"0.0")</f>
        <v>6.0</v>
      </c>
      <c r="AX2" s="35" t="str">
        <f t="shared" ref="AX2:AX7" si="13">IF(AV2&gt;=8.5,"A",IF(AV2&gt;=8,"B+",IF(AV2&gt;=7,"B",IF(AV2&gt;=6.5,"C+",IF(AV2&gt;=5.5,"C",IF(AV2&gt;=5,"D+",IF(AV2&gt;=4,"D","F")))))))</f>
        <v>C</v>
      </c>
      <c r="AY2" s="33">
        <f t="shared" ref="AY2:AY7" si="14">IF(AX2="A",4,IF(AX2="B+",3.5,IF(AX2="B",3,IF(AX2="C+",2.5,IF(AX2="C",2,IF(AX2="D+",1.5,IF(AX2="D",1,0)))))))</f>
        <v>2</v>
      </c>
      <c r="AZ2" s="49" t="str">
        <f t="shared" ref="AZ2:AZ7" si="15">TEXT(AY2,"0.0")</f>
        <v>2.0</v>
      </c>
      <c r="BA2" s="77">
        <v>3</v>
      </c>
      <c r="BB2" s="83">
        <v>3</v>
      </c>
      <c r="BC2" s="24">
        <v>6.7</v>
      </c>
      <c r="BD2" s="27">
        <v>8</v>
      </c>
      <c r="BE2" s="28"/>
      <c r="BF2" s="22">
        <f t="shared" ref="BF2:BF7" si="16">ROUND((BC2*0.4+BD2*0.6),1)</f>
        <v>7.5</v>
      </c>
      <c r="BG2" s="29">
        <f t="shared" ref="BG2:BG7" si="17">ROUND(MAX((BC2*0.4+BD2*0.6),(BC2*0.4+BE2*0.6)),1)</f>
        <v>7.5</v>
      </c>
      <c r="BH2" s="29" t="str">
        <f>TEXT(BG2,"0.0")</f>
        <v>7.5</v>
      </c>
      <c r="BI2" s="35" t="str">
        <f t="shared" ref="BI2:BI7" si="18">IF(BG2&gt;=8.5,"A",IF(BG2&gt;=8,"B+",IF(BG2&gt;=7,"B",IF(BG2&gt;=6.5,"C+",IF(BG2&gt;=5.5,"C",IF(BG2&gt;=5,"D+",IF(BG2&gt;=4,"D","F")))))))</f>
        <v>B</v>
      </c>
      <c r="BJ2" s="33">
        <f t="shared" ref="BJ2:BJ7" si="19">IF(BI2="A",4,IF(BI2="B+",3.5,IF(BI2="B",3,IF(BI2="C+",2.5,IF(BI2="C",2,IF(BI2="D+",1.5,IF(BI2="D",1,0)))))))</f>
        <v>3</v>
      </c>
      <c r="BK2" s="49" t="str">
        <f t="shared" ref="BK2:BK7" si="20">TEXT(BJ2,"0.0")</f>
        <v>3.0</v>
      </c>
      <c r="BL2" s="77">
        <v>3</v>
      </c>
      <c r="BM2" s="83">
        <v>3</v>
      </c>
      <c r="BN2" s="24">
        <v>8</v>
      </c>
      <c r="BO2" s="27">
        <v>7</v>
      </c>
      <c r="BP2" s="28"/>
      <c r="BQ2" s="22">
        <f t="shared" ref="BQ2:BQ7" si="21">ROUND((BN2*0.4+BO2*0.6),1)</f>
        <v>7.4</v>
      </c>
      <c r="BR2" s="29">
        <f>ROUND(MAX((BN2*0.4+BO2*0.6),(BN2*0.4+BP2*0.6)),1)</f>
        <v>7.4</v>
      </c>
      <c r="BS2" s="29" t="str">
        <f>TEXT(BR2,"0.0")</f>
        <v>7.4</v>
      </c>
      <c r="BT2" s="35" t="str">
        <f t="shared" ref="BT2:BT7" si="22">IF(BR2&gt;=8.5,"A",IF(BR2&gt;=8,"B+",IF(BR2&gt;=7,"B",IF(BR2&gt;=6.5,"C+",IF(BR2&gt;=5.5,"C",IF(BR2&gt;=5,"D+",IF(BR2&gt;=4,"D","F")))))))</f>
        <v>B</v>
      </c>
      <c r="BU2" s="33">
        <f t="shared" ref="BU2:BU7" si="23">IF(BT2="A",4,IF(BT2="B+",3.5,IF(BT2="B",3,IF(BT2="C+",2.5,IF(BT2="C",2,IF(BT2="D+",1.5,IF(BT2="D",1,0)))))))</f>
        <v>3</v>
      </c>
      <c r="BV2" s="49" t="str">
        <f t="shared" ref="BV2:BV7" si="24">TEXT(BU2,"0.0")</f>
        <v>3.0</v>
      </c>
      <c r="BW2" s="77">
        <v>2</v>
      </c>
      <c r="BX2" s="83">
        <v>2</v>
      </c>
      <c r="BY2" s="41">
        <f t="shared" ref="BY2:BY7" si="25">AE2+AP2+BA2+BL2+BW2</f>
        <v>16</v>
      </c>
      <c r="BZ2" s="43">
        <f t="shared" ref="BZ2:BZ7" si="26">(AC2*AE2+AN2*AP2+AY2*BA2+BJ2*BL2+BU2*BW2)/BY2</f>
        <v>2.8125</v>
      </c>
      <c r="CA2" s="45" t="str">
        <f t="shared" ref="CA2:CA7" si="27">TEXT(BZ2,"0.00")</f>
        <v>2.81</v>
      </c>
      <c r="CB2" s="47" t="str">
        <f t="shared" ref="CB2:CB7" si="28">IF(AND(BZ2&lt;0.8),"Cảnh báo KQHT","Lên lớp")</f>
        <v>Lên lớp</v>
      </c>
      <c r="CC2" s="145">
        <f t="shared" ref="CC2:CC7" si="29">AF2+AQ2+BB2+BM2+BX2</f>
        <v>16</v>
      </c>
      <c r="CD2" s="146">
        <f t="shared" ref="CD2:CD7" si="30" xml:space="preserve"> (AC2*AF2+AN2*AQ2+AY2*BB2+BJ2*BM2+BU2*BX2)/CC2</f>
        <v>2.8125</v>
      </c>
      <c r="CE2" s="47" t="str">
        <f t="shared" ref="CE2:CE7" si="31">IF(AND(CD2&lt;1.2),"Cảnh báo KQHT","Lên lớp")</f>
        <v>Lên lớp</v>
      </c>
      <c r="CF2" s="47" t="s">
        <v>1143</v>
      </c>
      <c r="CG2" s="24">
        <v>7.6</v>
      </c>
      <c r="CH2" s="27">
        <v>5</v>
      </c>
      <c r="CI2" s="28"/>
      <c r="CJ2" s="22">
        <f t="shared" ref="CJ2:CJ7" si="32">ROUND((CG2*0.4+CH2*0.6),1)</f>
        <v>6</v>
      </c>
      <c r="CK2" s="29">
        <f t="shared" ref="CK2:CK7" si="33">ROUND(MAX((CG2*0.4+CH2*0.6),(CG2*0.4+CI2*0.6)),1)</f>
        <v>6</v>
      </c>
      <c r="CL2" s="29" t="str">
        <f>TEXT(CK2,"0.0")</f>
        <v>6.0</v>
      </c>
      <c r="CM2" s="35" t="str">
        <f t="shared" ref="CM2:CM7" si="34">IF(CK2&gt;=8.5,"A",IF(CK2&gt;=8,"B+",IF(CK2&gt;=7,"B",IF(CK2&gt;=6.5,"C+",IF(CK2&gt;=5.5,"C",IF(CK2&gt;=5,"D+",IF(CK2&gt;=4,"D","F")))))))</f>
        <v>C</v>
      </c>
      <c r="CN2" s="157">
        <f t="shared" ref="CN2:CN7" si="35">IF(CM2="A",4,IF(CM2="B+",3.5,IF(CM2="B",3,IF(CM2="C+",2.5,IF(CM2="C",2,IF(CM2="D+",1.5,IF(CM2="D",1,0)))))))</f>
        <v>2</v>
      </c>
      <c r="CO2" s="49" t="str">
        <f t="shared" ref="CO2:CO7" si="36">TEXT(CN2,"0.0")</f>
        <v>2.0</v>
      </c>
      <c r="CP2" s="77">
        <v>3</v>
      </c>
      <c r="CQ2" s="151">
        <v>3</v>
      </c>
      <c r="CR2" s="24">
        <v>6.7</v>
      </c>
      <c r="CS2" s="27">
        <v>6</v>
      </c>
      <c r="CT2" s="28"/>
      <c r="CU2" s="22">
        <f t="shared" ref="CU2:CU7" si="37">ROUND((CR2*0.4+CS2*0.6),1)</f>
        <v>6.3</v>
      </c>
      <c r="CV2" s="29">
        <f t="shared" ref="CV2:CV7" si="38">ROUND(MAX((CR2*0.4+CS2*0.6),(CR2*0.4+CT2*0.6)),1)</f>
        <v>6.3</v>
      </c>
      <c r="CW2" s="29" t="str">
        <f>TEXT(CV2,"0.0")</f>
        <v>6.3</v>
      </c>
      <c r="CX2" s="35" t="str">
        <f t="shared" ref="CX2:CX7" si="39">IF(CV2&gt;=8.5,"A",IF(CV2&gt;=8,"B+",IF(CV2&gt;=7,"B",IF(CV2&gt;=6.5,"C+",IF(CV2&gt;=5.5,"C",IF(CV2&gt;=5,"D+",IF(CV2&gt;=4,"D","F")))))))</f>
        <v>C</v>
      </c>
      <c r="CY2" s="157">
        <f t="shared" ref="CY2:CY7" si="40">IF(CX2="A",4,IF(CX2="B+",3.5,IF(CX2="B",3,IF(CX2="C+",2.5,IF(CX2="C",2,IF(CX2="D+",1.5,IF(CX2="D",1,0)))))))</f>
        <v>2</v>
      </c>
      <c r="CZ2" s="49" t="str">
        <f t="shared" ref="CZ2:CZ7" si="41">TEXT(CY2,"0.0")</f>
        <v>2.0</v>
      </c>
      <c r="DA2" s="77">
        <v>2</v>
      </c>
      <c r="DB2" s="151">
        <v>2</v>
      </c>
      <c r="DC2" s="24">
        <v>6.7</v>
      </c>
      <c r="DD2" s="27">
        <v>6</v>
      </c>
      <c r="DE2" s="28"/>
      <c r="DF2" s="22">
        <f t="shared" ref="DF2:DF7" si="42">ROUND((DC2*0.4+DD2*0.6),1)</f>
        <v>6.3</v>
      </c>
      <c r="DG2" s="29">
        <f t="shared" ref="DG2:DG7" si="43">ROUND(MAX((DC2*0.4+DD2*0.6),(DC2*0.4+DE2*0.6)),1)</f>
        <v>6.3</v>
      </c>
      <c r="DH2" s="29" t="str">
        <f>TEXT(DG2,"0.0")</f>
        <v>6.3</v>
      </c>
      <c r="DI2" s="35" t="str">
        <f t="shared" ref="DI2:DI7" si="44">IF(DG2&gt;=8.5,"A",IF(DG2&gt;=8,"B+",IF(DG2&gt;=7,"B",IF(DG2&gt;=6.5,"C+",IF(DG2&gt;=5.5,"C",IF(DG2&gt;=5,"D+",IF(DG2&gt;=4,"D","F")))))))</f>
        <v>C</v>
      </c>
      <c r="DJ2" s="157">
        <f t="shared" ref="DJ2:DJ7" si="45">IF(DI2="A",4,IF(DI2="B+",3.5,IF(DI2="B",3,IF(DI2="C+",2.5,IF(DI2="C",2,IF(DI2="D+",1.5,IF(DI2="D",1,0)))))))</f>
        <v>2</v>
      </c>
      <c r="DK2" s="49" t="str">
        <f t="shared" ref="DK2:DK7" si="46">TEXT(DJ2,"0.0")</f>
        <v>2.0</v>
      </c>
      <c r="DL2" s="77">
        <v>4</v>
      </c>
      <c r="DM2" s="151">
        <v>4</v>
      </c>
      <c r="DN2" s="24">
        <v>6.3</v>
      </c>
      <c r="DO2" s="27">
        <v>4</v>
      </c>
      <c r="DP2" s="28"/>
      <c r="DQ2" s="22">
        <f t="shared" ref="DQ2:DQ7" si="47">ROUND((DN2*0.4+DO2*0.6),1)</f>
        <v>4.9000000000000004</v>
      </c>
      <c r="DR2" s="29">
        <f t="shared" ref="DR2:DR7" si="48">ROUND(MAX((DN2*0.4+DO2*0.6),(DN2*0.4+DP2*0.6)),1)</f>
        <v>4.9000000000000004</v>
      </c>
      <c r="DS2" s="29" t="str">
        <f>TEXT(DR2,"0.0")</f>
        <v>4.9</v>
      </c>
      <c r="DT2" s="35" t="str">
        <f t="shared" ref="DT2:DT7" si="49">IF(DR2&gt;=8.5,"A",IF(DR2&gt;=8,"B+",IF(DR2&gt;=7,"B",IF(DR2&gt;=6.5,"C+",IF(DR2&gt;=5.5,"C",IF(DR2&gt;=5,"D+",IF(DR2&gt;=4,"D","F")))))))</f>
        <v>D</v>
      </c>
      <c r="DU2" s="157">
        <f t="shared" ref="DU2:DU7" si="50">IF(DT2="A",4,IF(DT2="B+",3.5,IF(DT2="B",3,IF(DT2="C+",2.5,IF(DT2="C",2,IF(DT2="D+",1.5,IF(DT2="D",1,0)))))))</f>
        <v>1</v>
      </c>
      <c r="DV2" s="49" t="str">
        <f t="shared" ref="DV2:DV7" si="51">TEXT(DU2,"0.0")</f>
        <v>1.0</v>
      </c>
      <c r="DW2" s="77">
        <v>3</v>
      </c>
      <c r="DX2" s="151">
        <v>3</v>
      </c>
      <c r="DY2" s="24">
        <v>8.6999999999999993</v>
      </c>
      <c r="DZ2" s="27">
        <v>6</v>
      </c>
      <c r="EA2" s="28"/>
      <c r="EB2" s="22">
        <f t="shared" ref="EB2:EB7" si="52">ROUND((DY2*0.4+DZ2*0.6),1)</f>
        <v>7.1</v>
      </c>
      <c r="EC2" s="29">
        <f t="shared" ref="EC2:EC7" si="53">ROUND(MAX((DY2*0.4+DZ2*0.6),(DY2*0.4+EA2*0.6)),1)</f>
        <v>7.1</v>
      </c>
      <c r="ED2" s="29" t="str">
        <f>TEXT(EC2,"0.0")</f>
        <v>7.1</v>
      </c>
      <c r="EE2" s="35" t="str">
        <f t="shared" ref="EE2:EE7" si="54">IF(EC2&gt;=8.5,"A",IF(EC2&gt;=8,"B+",IF(EC2&gt;=7,"B",IF(EC2&gt;=6.5,"C+",IF(EC2&gt;=5.5,"C",IF(EC2&gt;=5,"D+",IF(EC2&gt;=4,"D","F")))))))</f>
        <v>B</v>
      </c>
      <c r="EF2" s="157">
        <f t="shared" ref="EF2:EF7" si="55">IF(EE2="A",4,IF(EE2="B+",3.5,IF(EE2="B",3,IF(EE2="C+",2.5,IF(EE2="C",2,IF(EE2="D+",1.5,IF(EE2="D",1,0)))))))</f>
        <v>3</v>
      </c>
      <c r="EG2" s="49" t="str">
        <f t="shared" ref="EG2:EG7" si="56">TEXT(EF2,"0.0")</f>
        <v>3.0</v>
      </c>
      <c r="EH2" s="77">
        <v>2</v>
      </c>
      <c r="EI2" s="151">
        <v>2</v>
      </c>
      <c r="EJ2" s="24">
        <v>9</v>
      </c>
      <c r="EK2" s="27">
        <v>6</v>
      </c>
      <c r="EL2" s="28"/>
      <c r="EM2" s="22">
        <f t="shared" ref="EM2:EM7" si="57">ROUND((EJ2*0.4+EK2*0.6),1)</f>
        <v>7.2</v>
      </c>
      <c r="EN2" s="29">
        <f t="shared" ref="EN2:EN7" si="58">ROUND(MAX((EJ2*0.4+EK2*0.6),(EJ2*0.4+EL2*0.6)),1)</f>
        <v>7.2</v>
      </c>
      <c r="EO2" s="29" t="str">
        <f>TEXT(EN2,"0.0")</f>
        <v>7.2</v>
      </c>
      <c r="EP2" s="35" t="str">
        <f t="shared" ref="EP2:EP7" si="59">IF(EN2&gt;=8.5,"A",IF(EN2&gt;=8,"B+",IF(EN2&gt;=7,"B",IF(EN2&gt;=6.5,"C+",IF(EN2&gt;=5.5,"C",IF(EN2&gt;=5,"D+",IF(EN2&gt;=4,"D","F")))))))</f>
        <v>B</v>
      </c>
      <c r="EQ2" s="157">
        <f t="shared" ref="EQ2:EQ7" si="60">IF(EP2="A",4,IF(EP2="B+",3.5,IF(EP2="B",3,IF(EP2="C+",2.5,IF(EP2="C",2,IF(EP2="D+",1.5,IF(EP2="D",1,0)))))))</f>
        <v>3</v>
      </c>
      <c r="ER2" s="49" t="str">
        <f t="shared" ref="ER2:ER7" si="61">TEXT(EQ2,"0.0")</f>
        <v>3.0</v>
      </c>
      <c r="ES2" s="77">
        <v>2</v>
      </c>
      <c r="ET2" s="151">
        <v>2</v>
      </c>
      <c r="EU2" s="24">
        <v>7.6</v>
      </c>
      <c r="EV2" s="27">
        <v>8</v>
      </c>
      <c r="EW2" s="28"/>
      <c r="EX2" s="22">
        <f t="shared" ref="EX2:EX7" si="62">ROUND((EU2*0.4+EV2*0.6),1)</f>
        <v>7.8</v>
      </c>
      <c r="EY2" s="29">
        <f t="shared" ref="EY2:EY7" si="63">ROUND(MAX((EU2*0.4+EV2*0.6),(EU2*0.4+EW2*0.6)),1)</f>
        <v>7.8</v>
      </c>
      <c r="EZ2" s="29" t="str">
        <f>TEXT(EY2,"0.0")</f>
        <v>7.8</v>
      </c>
      <c r="FA2" s="35" t="str">
        <f t="shared" ref="FA2:FA7" si="64">IF(EY2&gt;=8.5,"A",IF(EY2&gt;=8,"B+",IF(EY2&gt;=7,"B",IF(EY2&gt;=6.5,"C+",IF(EY2&gt;=5.5,"C",IF(EY2&gt;=5,"D+",IF(EY2&gt;=4,"D","F")))))))</f>
        <v>B</v>
      </c>
      <c r="FB2" s="157">
        <f t="shared" ref="FB2:FB7" si="65">IF(FA2="A",4,IF(FA2="B+",3.5,IF(FA2="B",3,IF(FA2="C+",2.5,IF(FA2="C",2,IF(FA2="D+",1.5,IF(FA2="D",1,0)))))))</f>
        <v>3</v>
      </c>
      <c r="FC2" s="49" t="str">
        <f t="shared" ref="FC2:FC7" si="66">TEXT(FB2,"0.0")</f>
        <v>3.0</v>
      </c>
      <c r="FD2" s="77">
        <v>3</v>
      </c>
      <c r="FE2" s="151">
        <v>3</v>
      </c>
      <c r="FF2" s="155">
        <v>7.5</v>
      </c>
      <c r="FG2" s="165">
        <v>7.2</v>
      </c>
      <c r="FH2" s="165"/>
      <c r="FI2" s="22">
        <f t="shared" ref="FI2:FI7" si="67">ROUND((FF2*0.4+FG2*0.6),1)</f>
        <v>7.3</v>
      </c>
      <c r="FJ2" s="29">
        <f t="shared" ref="FJ2:FJ7" si="68">ROUND(MAX((FF2*0.4+FG2*0.6),(FF2*0.4+FH2*0.6)),1)</f>
        <v>7.3</v>
      </c>
      <c r="FK2" s="29" t="str">
        <f>TEXT(FJ2,"0.0")</f>
        <v>7.3</v>
      </c>
      <c r="FL2" s="35" t="str">
        <f t="shared" ref="FL2:FL7" si="69">IF(FJ2&gt;=8.5,"A",IF(FJ2&gt;=8,"B+",IF(FJ2&gt;=7,"B",IF(FJ2&gt;=6.5,"C+",IF(FJ2&gt;=5.5,"C",IF(FJ2&gt;=5,"D+",IF(FJ2&gt;=4,"D","F")))))))</f>
        <v>B</v>
      </c>
      <c r="FM2" s="33">
        <f t="shared" ref="FM2:FM7" si="70">IF(FL2="A",4,IF(FL2="B+",3.5,IF(FL2="B",3,IF(FL2="C+",2.5,IF(FL2="C",2,IF(FL2="D+",1.5,IF(FL2="D",1,0)))))))</f>
        <v>3</v>
      </c>
      <c r="FN2" s="49" t="str">
        <f t="shared" ref="FN2:FN7" si="71">TEXT(FM2,"0.0")</f>
        <v>3.0</v>
      </c>
      <c r="FO2" s="77">
        <v>1</v>
      </c>
      <c r="FP2" s="151">
        <v>1</v>
      </c>
      <c r="FQ2" s="41">
        <f t="shared" ref="FQ2:FQ7" si="72">CP2+DA2+DL2+DW2+EH2+ES2+FD2+FO2</f>
        <v>20</v>
      </c>
      <c r="FR2" s="43">
        <f t="shared" ref="FR2:FR7" si="73">(CN2*CP2+CY2*DA2+DJ2*DL2+DU2*DW2+EF2*EH2+EQ2*ES2+FB2*FD2+FM2*FO2)/FQ2</f>
        <v>2.25</v>
      </c>
      <c r="FS2" s="45" t="str">
        <f t="shared" ref="FS2:FS7" si="74">TEXT(FR2,"0.00")</f>
        <v>2.25</v>
      </c>
      <c r="FT2" s="47" t="str">
        <f t="shared" ref="FT2:FT7" si="75">IF(AND(FR2&lt;1),"Cảnh báo KQHT","Lên lớp")</f>
        <v>Lên lớp</v>
      </c>
      <c r="FU2" s="145">
        <f t="shared" ref="FU2:FU7" si="76">CQ2+DB2+DM2+DX2+EI2+ET2+FE2+FP2</f>
        <v>20</v>
      </c>
      <c r="FV2" s="146">
        <f t="shared" ref="FV2:FV7" si="77" xml:space="preserve"> (CN2*CQ2+CY2*DB2+DJ2*DM2+DU2*DX2+EF2*EI2+EQ2*ET2+FB2*FE2+FM2*FP2)/FU2</f>
        <v>2.25</v>
      </c>
      <c r="FW2" s="174">
        <f t="shared" ref="FW2:FW7" si="78">BY2+FQ2</f>
        <v>36</v>
      </c>
      <c r="FX2" s="41">
        <f t="shared" ref="FX2:FX7" si="79">CC2+FU2</f>
        <v>36</v>
      </c>
      <c r="FY2" s="43">
        <f t="shared" ref="FY2:FY7" si="80">(CD2*CC2+FV2*FU2)/FX2</f>
        <v>2.5</v>
      </c>
      <c r="FZ2" s="45" t="str">
        <f t="shared" ref="FZ2:FZ7" si="81">TEXT(FY2,"0.00")</f>
        <v>2.50</v>
      </c>
      <c r="GA2" s="47" t="str">
        <f t="shared" ref="GA2:GA7" si="82">IF(AND(FY2&lt;1.2),"Cảnh báo KQHT","Lên lớp")</f>
        <v>Lên lớp</v>
      </c>
      <c r="GB2" s="47" t="s">
        <v>1143</v>
      </c>
      <c r="GC2" s="24">
        <v>6.5</v>
      </c>
      <c r="GD2" s="27">
        <v>6</v>
      </c>
      <c r="GE2" s="28"/>
      <c r="GF2" s="22">
        <f t="shared" ref="GF2:GF7" si="83">ROUND((GC2*0.4+GD2*0.6),1)</f>
        <v>6.2</v>
      </c>
      <c r="GG2" s="29">
        <f t="shared" ref="GG2:GG7" si="84">ROUND(MAX((GC2*0.4+GD2*0.6),(GC2*0.4+GE2*0.6)),1)</f>
        <v>6.2</v>
      </c>
      <c r="GH2" s="29" t="str">
        <f>TEXT(GG2,"0.0")</f>
        <v>6.2</v>
      </c>
      <c r="GI2" s="35" t="str">
        <f t="shared" ref="GI2:GI7" si="85">IF(GG2&gt;=8.5,"A",IF(GG2&gt;=8,"B+",IF(GG2&gt;=7,"B",IF(GG2&gt;=6.5,"C+",IF(GG2&gt;=5.5,"C",IF(GG2&gt;=5,"D+",IF(GG2&gt;=4,"D","F")))))))</f>
        <v>C</v>
      </c>
      <c r="GJ2" s="33">
        <f t="shared" ref="GJ2:GJ7" si="86">IF(GI2="A",4,IF(GI2="B+",3.5,IF(GI2="B",3,IF(GI2="C+",2.5,IF(GI2="C",2,IF(GI2="D+",1.5,IF(GI2="D",1,0)))))))</f>
        <v>2</v>
      </c>
      <c r="GK2" s="49" t="str">
        <f t="shared" ref="GK2:GK7" si="87">TEXT(GJ2,"0.0")</f>
        <v>2.0</v>
      </c>
      <c r="GL2" s="77">
        <v>2</v>
      </c>
      <c r="GM2" s="151">
        <v>2</v>
      </c>
      <c r="GN2" s="24">
        <v>6.3</v>
      </c>
      <c r="GO2" s="27">
        <v>7</v>
      </c>
      <c r="GP2" s="28"/>
      <c r="GQ2" s="22">
        <f t="shared" ref="GQ2:GQ7" si="88">ROUND((GN2*0.4+GO2*0.6),1)</f>
        <v>6.7</v>
      </c>
      <c r="GR2" s="29">
        <f t="shared" ref="GR2:GR7" si="89">ROUND(MAX((GN2*0.4+GO2*0.6),(GN2*0.4+GP2*0.6)),1)</f>
        <v>6.7</v>
      </c>
      <c r="GS2" s="29" t="str">
        <f>TEXT(GR2,"0.0")</f>
        <v>6.7</v>
      </c>
      <c r="GT2" s="35" t="str">
        <f t="shared" ref="GT2:GT7" si="90">IF(GR2&gt;=8.5,"A",IF(GR2&gt;=8,"B+",IF(GR2&gt;=7,"B",IF(GR2&gt;=6.5,"C+",IF(GR2&gt;=5.5,"C",IF(GR2&gt;=5,"D+",IF(GR2&gt;=4,"D","F")))))))</f>
        <v>C+</v>
      </c>
      <c r="GU2" s="33">
        <f t="shared" ref="GU2:GU7" si="91">IF(GT2="A",4,IF(GT2="B+",3.5,IF(GT2="B",3,IF(GT2="C+",2.5,IF(GT2="C",2,IF(GT2="D+",1.5,IF(GT2="D",1,0)))))))</f>
        <v>2.5</v>
      </c>
      <c r="GV2" s="49" t="str">
        <f t="shared" ref="GV2:GV7" si="92">TEXT(GU2,"0.0")</f>
        <v>2.5</v>
      </c>
      <c r="GW2" s="77">
        <v>3</v>
      </c>
      <c r="GX2" s="151">
        <v>3</v>
      </c>
      <c r="GY2" s="24">
        <v>6.2</v>
      </c>
      <c r="GZ2" s="27">
        <v>8</v>
      </c>
      <c r="HA2" s="28"/>
      <c r="HB2" s="22">
        <f t="shared" ref="HB2:HB7" si="93">ROUND((GY2*0.4+GZ2*0.6),1)</f>
        <v>7.3</v>
      </c>
      <c r="HC2" s="29">
        <f t="shared" ref="HC2:HC7" si="94">ROUND(MAX((GY2*0.4+GZ2*0.6),(GY2*0.4+HA2*0.6)),1)</f>
        <v>7.3</v>
      </c>
      <c r="HD2" s="29" t="str">
        <f>TEXT(HC2,"0.0")</f>
        <v>7.3</v>
      </c>
      <c r="HE2" s="35" t="str">
        <f t="shared" ref="HE2:HE7" si="95">IF(HC2&gt;=8.5,"A",IF(HC2&gt;=8,"B+",IF(HC2&gt;=7,"B",IF(HC2&gt;=6.5,"C+",IF(HC2&gt;=5.5,"C",IF(HC2&gt;=5,"D+",IF(HC2&gt;=4,"D","F")))))))</f>
        <v>B</v>
      </c>
      <c r="HF2" s="33">
        <f t="shared" ref="HF2:HF7" si="96">IF(HE2="A",4,IF(HE2="B+",3.5,IF(HE2="B",3,IF(HE2="C+",2.5,IF(HE2="C",2,IF(HE2="D+",1.5,IF(HE2="D",1,0)))))))</f>
        <v>3</v>
      </c>
      <c r="HG2" s="49" t="str">
        <f t="shared" ref="HG2:HG7" si="97">TEXT(HF2,"0.0")</f>
        <v>3.0</v>
      </c>
      <c r="HH2" s="77">
        <v>2</v>
      </c>
      <c r="HI2" s="151">
        <v>2</v>
      </c>
      <c r="HJ2" s="24">
        <v>8</v>
      </c>
      <c r="HK2" s="27">
        <v>9</v>
      </c>
      <c r="HL2" s="28"/>
      <c r="HM2" s="22">
        <f t="shared" ref="HM2:HM7" si="98">ROUND((HJ2*0.4+HK2*0.6),1)</f>
        <v>8.6</v>
      </c>
      <c r="HN2" s="29">
        <f t="shared" ref="HN2:HN7" si="99">ROUND(MAX((HJ2*0.4+HK2*0.6),(HJ2*0.4+HL2*0.6)),1)</f>
        <v>8.6</v>
      </c>
      <c r="HO2" s="29" t="str">
        <f>TEXT(HN2,"0.0")</f>
        <v>8.6</v>
      </c>
      <c r="HP2" s="35" t="str">
        <f t="shared" ref="HP2:HP7" si="100">IF(HN2&gt;=8.5,"A",IF(HN2&gt;=8,"B+",IF(HN2&gt;=7,"B",IF(HN2&gt;=6.5,"C+",IF(HN2&gt;=5.5,"C",IF(HN2&gt;=5,"D+",IF(HN2&gt;=4,"D","F")))))))</f>
        <v>A</v>
      </c>
      <c r="HQ2" s="33">
        <f t="shared" ref="HQ2:HQ7" si="101">IF(HP2="A",4,IF(HP2="B+",3.5,IF(HP2="B",3,IF(HP2="C+",2.5,IF(HP2="C",2,IF(HP2="D+",1.5,IF(HP2="D",1,0)))))))</f>
        <v>4</v>
      </c>
      <c r="HR2" s="49" t="str">
        <f t="shared" ref="HR2:HR7" si="102">TEXT(HQ2,"0.0")</f>
        <v>4.0</v>
      </c>
      <c r="HS2" s="77">
        <v>2</v>
      </c>
      <c r="HT2" s="151">
        <v>2</v>
      </c>
      <c r="HU2" s="24">
        <v>6.7</v>
      </c>
      <c r="HV2" s="27">
        <v>6</v>
      </c>
      <c r="HW2" s="28"/>
      <c r="HX2" s="22">
        <f t="shared" ref="HX2:HX7" si="103">ROUND((HU2*0.4+HV2*0.6),1)</f>
        <v>6.3</v>
      </c>
      <c r="HY2" s="29">
        <f t="shared" ref="HY2:HY7" si="104">ROUND(MAX((HU2*0.4+HV2*0.6),(HU2*0.4+HW2*0.6)),1)</f>
        <v>6.3</v>
      </c>
      <c r="HZ2" s="29" t="str">
        <f>TEXT(HY2,"0.0")</f>
        <v>6.3</v>
      </c>
      <c r="IA2" s="35" t="str">
        <f t="shared" ref="IA2:IA7" si="105">IF(HY2&gt;=8.5,"A",IF(HY2&gt;=8,"B+",IF(HY2&gt;=7,"B",IF(HY2&gt;=6.5,"C+",IF(HY2&gt;=5.5,"C",IF(HY2&gt;=5,"D+",IF(HY2&gt;=4,"D","F")))))))</f>
        <v>C</v>
      </c>
      <c r="IB2" s="33">
        <f t="shared" ref="IB2:IB7" si="106">IF(IA2="A",4,IF(IA2="B+",3.5,IF(IA2="B",3,IF(IA2="C+",2.5,IF(IA2="C",2,IF(IA2="D+",1.5,IF(IA2="D",1,0)))))))</f>
        <v>2</v>
      </c>
      <c r="IC2" s="49" t="str">
        <f t="shared" ref="IC2:IC7" si="107">TEXT(IB2,"0.0")</f>
        <v>2.0</v>
      </c>
      <c r="ID2" s="77">
        <v>3</v>
      </c>
      <c r="IE2" s="151">
        <v>3</v>
      </c>
      <c r="IF2" s="24">
        <v>7</v>
      </c>
      <c r="IG2" s="27">
        <v>5</v>
      </c>
      <c r="IH2" s="28"/>
      <c r="II2" s="22">
        <f t="shared" ref="II2:II7" si="108">ROUND((IF2*0.4+IG2*0.6),1)</f>
        <v>5.8</v>
      </c>
      <c r="IJ2" s="29">
        <f t="shared" ref="IJ2:IJ7" si="109">ROUND(MAX((IF2*0.4+IG2*0.6),(IF2*0.4+IH2*0.6)),1)</f>
        <v>5.8</v>
      </c>
      <c r="IK2" s="29" t="str">
        <f>TEXT(IJ2,"0.0")</f>
        <v>5.8</v>
      </c>
      <c r="IL2" s="35" t="str">
        <f t="shared" ref="IL2:IL7" si="110">IF(IJ2&gt;=8.5,"A",IF(IJ2&gt;=8,"B+",IF(IJ2&gt;=7,"B",IF(IJ2&gt;=6.5,"C+",IF(IJ2&gt;=5.5,"C",IF(IJ2&gt;=5,"D+",IF(IJ2&gt;=4,"D","F")))))))</f>
        <v>C</v>
      </c>
      <c r="IM2" s="33">
        <f t="shared" ref="IM2:IM7" si="111">IF(IL2="A",4,IF(IL2="B+",3.5,IF(IL2="B",3,IF(IL2="C+",2.5,IF(IL2="C",2,IF(IL2="D+",1.5,IF(IL2="D",1,0)))))))</f>
        <v>2</v>
      </c>
      <c r="IN2" s="49" t="str">
        <f t="shared" ref="IN2:IN7" si="112">TEXT(IM2,"0.0")</f>
        <v>2.0</v>
      </c>
      <c r="IO2" s="77">
        <v>2</v>
      </c>
      <c r="IP2" s="151">
        <v>2</v>
      </c>
      <c r="IQ2" s="24">
        <v>7.2</v>
      </c>
      <c r="IR2" s="27">
        <v>4</v>
      </c>
      <c r="IS2" s="28"/>
      <c r="IT2" s="22">
        <f>ROUND((IQ2*0.4+IR2*0.6),1)</f>
        <v>5.3</v>
      </c>
      <c r="IU2" s="29">
        <f>ROUND(MAX((IQ2*0.4+IR2*0.6),(IQ2*0.4+IS2*0.6)),1)</f>
        <v>5.3</v>
      </c>
      <c r="IV2" s="29" t="str">
        <f>TEXT(IU2,"0.0")</f>
        <v>5.3</v>
      </c>
      <c r="IW2" s="35" t="str">
        <f t="shared" ref="IW2:IW7" si="113">IF(IU2&gt;=8.5,"A",IF(IU2&gt;=8,"B+",IF(IU2&gt;=7,"B",IF(IU2&gt;=6.5,"C+",IF(IU2&gt;=5.5,"C",IF(IU2&gt;=5,"D+",IF(IU2&gt;=4,"D","F")))))))</f>
        <v>D+</v>
      </c>
      <c r="IX2" s="33">
        <f t="shared" ref="IX2:IX7" si="114">IF(IW2="A",4,IF(IW2="B+",3.5,IF(IW2="B",3,IF(IW2="C+",2.5,IF(IW2="C",2,IF(IW2="D+",1.5,IF(IW2="D",1,0)))))))</f>
        <v>1.5</v>
      </c>
      <c r="IY2" s="49" t="str">
        <f t="shared" ref="IY2:IY7" si="115">TEXT(IX2,"0.0")</f>
        <v>1.5</v>
      </c>
      <c r="IZ2" s="77">
        <v>3</v>
      </c>
      <c r="JA2" s="151">
        <v>3</v>
      </c>
      <c r="JB2" s="24">
        <v>6.8</v>
      </c>
      <c r="JC2" s="27">
        <v>6</v>
      </c>
      <c r="JD2" s="28"/>
      <c r="JE2" s="22">
        <f t="shared" ref="JE2:JE7" si="116">ROUND((JB2*0.4+JC2*0.6),1)</f>
        <v>6.3</v>
      </c>
      <c r="JF2" s="29">
        <f t="shared" ref="JF2:JF7" si="117">ROUND(MAX((JB2*0.4+JC2*0.6),(JB2*0.4+JD2*0.6)),1)</f>
        <v>6.3</v>
      </c>
      <c r="JG2" s="29" t="str">
        <f>TEXT(JF2,"0.0")</f>
        <v>6.3</v>
      </c>
      <c r="JH2" s="35" t="str">
        <f t="shared" ref="JH2:JH7" si="118">IF(JF2&gt;=8.5,"A",IF(JF2&gt;=8,"B+",IF(JF2&gt;=7,"B",IF(JF2&gt;=6.5,"C+",IF(JF2&gt;=5.5,"C",IF(JF2&gt;=5,"D+",IF(JF2&gt;=4,"D","F")))))))</f>
        <v>C</v>
      </c>
      <c r="JI2" s="33">
        <f t="shared" ref="JI2:JI7" si="119">IF(JH2="A",4,IF(JH2="B+",3.5,IF(JH2="B",3,IF(JH2="C+",2.5,IF(JH2="C",2,IF(JH2="D+",1.5,IF(JH2="D",1,0)))))))</f>
        <v>2</v>
      </c>
      <c r="JJ2" s="49" t="str">
        <f t="shared" ref="JJ2:JJ7" si="120">TEXT(JI2,"0.0")</f>
        <v>2.0</v>
      </c>
      <c r="JK2" s="77">
        <v>3</v>
      </c>
      <c r="JL2" s="151">
        <v>3</v>
      </c>
      <c r="JM2" s="24">
        <v>5.5</v>
      </c>
      <c r="JN2" s="214">
        <v>7.1</v>
      </c>
      <c r="JO2" s="140"/>
      <c r="JP2" s="22">
        <f>ROUND((JM2*0.4+JN2*0.6),1)</f>
        <v>6.5</v>
      </c>
      <c r="JQ2" s="29">
        <f>ROUND(MAX((JM2*0.4+JN2*0.6),(JM2*0.4+JO2*0.6)),1)</f>
        <v>6.5</v>
      </c>
      <c r="JR2" s="29" t="str">
        <f>TEXT(JQ2,"0.0")</f>
        <v>6.5</v>
      </c>
      <c r="JS2" s="35" t="str">
        <f t="shared" ref="JS2:JS7" si="121">IF(JQ2&gt;=8.5,"A",IF(JQ2&gt;=8,"B+",IF(JQ2&gt;=7,"B",IF(JQ2&gt;=6.5,"C+",IF(JQ2&gt;=5.5,"C",IF(JQ2&gt;=5,"D+",IF(JQ2&gt;=4,"D","F")))))))</f>
        <v>C+</v>
      </c>
      <c r="JT2" s="33">
        <f t="shared" ref="JT2:JT7" si="122">IF(JS2="A",4,IF(JS2="B+",3.5,IF(JS2="B",3,IF(JS2="C+",2.5,IF(JS2="C",2,IF(JS2="D+",1.5,IF(JS2="D",1,0)))))))</f>
        <v>2.5</v>
      </c>
      <c r="JU2" s="49" t="str">
        <f t="shared" ref="JU2:JU7" si="123">TEXT(JT2,"0.0")</f>
        <v>2.5</v>
      </c>
      <c r="JV2" s="77">
        <v>2</v>
      </c>
      <c r="JW2" s="151">
        <v>2</v>
      </c>
      <c r="JX2" s="211">
        <f t="shared" ref="JX2:JX7" si="124">GL2+GW2+HH2+HS2+ID2+IO2+IZ2+JK2+JV2</f>
        <v>22</v>
      </c>
      <c r="JY2" s="43">
        <f t="shared" ref="JY2:JY7" si="125">(GJ2*GL2+GU2*GW2+HF2*HH2+HQ2*HS2+IB2*ID2+IM2*IO2+IX2*IZ2+JI2*JK2+JT2*JV2)/JX2</f>
        <v>2.3181818181818183</v>
      </c>
      <c r="JZ2" s="45" t="str">
        <f t="shared" ref="JZ2:JZ7" si="126">TEXT(JY2,"0.00")</f>
        <v>2.32</v>
      </c>
      <c r="KA2" s="47" t="str">
        <f t="shared" ref="KA2:KA7" si="127">IF(AND(JY2&lt;1),"Cảnh báo KQHT","Lên lớp")</f>
        <v>Lên lớp</v>
      </c>
      <c r="KB2" s="41">
        <f t="shared" ref="KB2:KB7" si="128">GM2+GX2+HI2+HT2+IE2+IP2+JA2+JL2+JW2</f>
        <v>22</v>
      </c>
      <c r="KC2" s="43">
        <f t="shared" ref="KC2:KC7" si="129">(GJ2*GM2+GU2*GX2+HF2*HI2+HQ2*HT2+IB2*IE2+IM2*IP2+IX2*JA2+JI2*JL2+JT2*JW2)/KB2</f>
        <v>2.3181818181818183</v>
      </c>
      <c r="KD2" s="229">
        <f t="shared" ref="KD2:KD7" si="130">BY2+FQ2+JX2</f>
        <v>58</v>
      </c>
      <c r="KE2" s="230">
        <f t="shared" ref="KE2:KE7" si="131">CC2+FU2+KB2</f>
        <v>58</v>
      </c>
      <c r="KF2" s="146">
        <f t="shared" ref="KF2:KF7" si="132" xml:space="preserve"> (CD2*CC2+FU2*FV2+KC2*KB2)/KE2</f>
        <v>2.4310344827586206</v>
      </c>
      <c r="KG2" s="45" t="str">
        <f t="shared" ref="KG2:KG7" si="133">TEXT(KF2,"0.00")</f>
        <v>2.43</v>
      </c>
      <c r="KH2" s="47" t="str">
        <f t="shared" ref="KH2:KH7" si="134">IF(AND(KF2&lt;1.4),"Cảnh báo KQHT","Lên lớp")</f>
        <v>Lên lớp</v>
      </c>
      <c r="KI2" s="47" t="s">
        <v>1143</v>
      </c>
      <c r="KJ2" s="155">
        <v>6.6</v>
      </c>
      <c r="KK2" s="168">
        <v>5</v>
      </c>
      <c r="KL2" s="28"/>
      <c r="KM2" s="22">
        <f>ROUND((KJ2*0.4+KK2*0.6),1)</f>
        <v>5.6</v>
      </c>
      <c r="KN2" s="29">
        <f>ROUND(MAX((KJ2*0.4+KK2*0.6),(KJ2*0.4+KL2*0.6)),1)</f>
        <v>5.6</v>
      </c>
      <c r="KO2" s="29" t="str">
        <f>TEXT(KN2,"0.0")</f>
        <v>5.6</v>
      </c>
      <c r="KP2" s="35" t="str">
        <f>IF(KN2&gt;=8.5,"A",IF(KN2&gt;=8,"B+",IF(KN2&gt;=7,"B",IF(KN2&gt;=6.5,"C+",IF(KN2&gt;=5.5,"C",IF(KN2&gt;=5,"D+",IF(KN2&gt;=4,"D","F")))))))</f>
        <v>C</v>
      </c>
      <c r="KQ2" s="33">
        <f>IF(KP2="A",4,IF(KP2="B+",3.5,IF(KP2="B",3,IF(KP2="C+",2.5,IF(KP2="C",2,IF(KP2="D+",1.5,IF(KP2="D",1,0)))))))</f>
        <v>2</v>
      </c>
      <c r="KR2" s="49" t="str">
        <f>TEXT(KQ2,"0.0")</f>
        <v>2.0</v>
      </c>
      <c r="KS2" s="77">
        <v>2</v>
      </c>
      <c r="KT2" s="151">
        <v>2</v>
      </c>
      <c r="KU2" s="155">
        <v>7.7</v>
      </c>
      <c r="KV2" s="168">
        <v>7</v>
      </c>
      <c r="KW2" s="28"/>
      <c r="KX2" s="22">
        <f>ROUND((KU2*0.4+KV2*0.6),1)</f>
        <v>7.3</v>
      </c>
      <c r="KY2" s="29">
        <f>ROUND(MAX((KU2*0.4+KV2*0.6),(KU2*0.4+KW2*0.6)),1)</f>
        <v>7.3</v>
      </c>
      <c r="KZ2" s="29" t="str">
        <f t="shared" ref="KZ2:KZ7" si="135">TEXT(KY2,"0.0")</f>
        <v>7.3</v>
      </c>
      <c r="LA2" s="35" t="str">
        <f>IF(KY2&gt;=8.5,"A",IF(KY2&gt;=8,"B+",IF(KY2&gt;=7,"B",IF(KY2&gt;=6.5,"C+",IF(KY2&gt;=5.5,"C",IF(KY2&gt;=5,"D+",IF(KY2&gt;=4,"D","F")))))))</f>
        <v>B</v>
      </c>
      <c r="LB2" s="33">
        <f>IF(LA2="A",4,IF(LA2="B+",3.5,IF(LA2="B",3,IF(LA2="C+",2.5,IF(LA2="C",2,IF(LA2="D+",1.5,IF(LA2="D",1,0)))))))</f>
        <v>3</v>
      </c>
      <c r="LC2" s="49" t="str">
        <f>TEXT(LB2,"0.0")</f>
        <v>3.0</v>
      </c>
      <c r="LD2" s="77">
        <v>2</v>
      </c>
      <c r="LE2" s="151">
        <v>2</v>
      </c>
      <c r="LF2" s="24">
        <v>8.3000000000000007</v>
      </c>
      <c r="LG2" s="27">
        <v>4</v>
      </c>
      <c r="LH2" s="28"/>
      <c r="LI2" s="22">
        <f>ROUND((LF2*0.4+LG2*0.6),1)</f>
        <v>5.7</v>
      </c>
      <c r="LJ2" s="29">
        <f>ROUND(MAX((LF2*0.4+LG2*0.6),(LF2*0.4+LH2*0.6)),1)</f>
        <v>5.7</v>
      </c>
      <c r="LK2" s="29" t="str">
        <f t="shared" ref="LK2:LK7" si="136">TEXT(LJ2,"0.0")</f>
        <v>5.7</v>
      </c>
      <c r="LL2" s="35" t="str">
        <f>IF(LJ2&gt;=8.5,"A",IF(LJ2&gt;=8,"B+",IF(LJ2&gt;=7,"B",IF(LJ2&gt;=6.5,"C+",IF(LJ2&gt;=5.5,"C",IF(LJ2&gt;=5,"D+",IF(LJ2&gt;=4,"D","F")))))))</f>
        <v>C</v>
      </c>
      <c r="LM2" s="33">
        <f>IF(LL2="A",4,IF(LL2="B+",3.5,IF(LL2="B",3,IF(LL2="C+",2.5,IF(LL2="C",2,IF(LL2="D+",1.5,IF(LL2="D",1,0)))))))</f>
        <v>2</v>
      </c>
      <c r="LN2" s="49" t="str">
        <f>TEXT(LM2,"0.0")</f>
        <v>2.0</v>
      </c>
      <c r="LO2" s="77">
        <v>2</v>
      </c>
      <c r="LP2" s="151">
        <v>2</v>
      </c>
      <c r="LQ2" s="24">
        <v>9</v>
      </c>
      <c r="LR2" s="27">
        <v>7</v>
      </c>
      <c r="LS2" s="28"/>
      <c r="LT2" s="22">
        <f>ROUND((LQ2*0.4+LR2*0.6),1)</f>
        <v>7.8</v>
      </c>
      <c r="LU2" s="29">
        <f>ROUND(MAX((LQ2*0.4+LR2*0.6),(LQ2*0.4+LS2*0.6)),1)</f>
        <v>7.8</v>
      </c>
      <c r="LV2" s="29" t="str">
        <f>TEXT(LU2,"0.0")</f>
        <v>7.8</v>
      </c>
      <c r="LW2" s="35" t="str">
        <f>IF(LU2&gt;=8.5,"A",IF(LU2&gt;=8,"B+",IF(LU2&gt;=7,"B",IF(LU2&gt;=6.5,"C+",IF(LU2&gt;=5.5,"C",IF(LU2&gt;=5,"D+",IF(LU2&gt;=4,"D","F")))))))</f>
        <v>B</v>
      </c>
      <c r="LX2" s="33">
        <f>IF(LW2="A",4,IF(LW2="B+",3.5,IF(LW2="B",3,IF(LW2="C+",2.5,IF(LW2="C",2,IF(LW2="D+",1.5,IF(LW2="D",1,0)))))))</f>
        <v>3</v>
      </c>
      <c r="LY2" s="49" t="str">
        <f>TEXT(LX2,"0.0")</f>
        <v>3.0</v>
      </c>
      <c r="LZ2" s="77">
        <v>2</v>
      </c>
      <c r="MA2" s="151">
        <v>2</v>
      </c>
      <c r="MB2" s="24">
        <v>6</v>
      </c>
      <c r="MC2" s="217"/>
      <c r="MD2" s="28">
        <v>5</v>
      </c>
      <c r="ME2" s="22">
        <f>ROUND((MB2*0.4+MC2*0.6),1)</f>
        <v>2.4</v>
      </c>
      <c r="MF2" s="54">
        <f>ROUND(MAX((MB2*0.4+MC2*0.6),(MB2*0.4+MD2*0.6)),1)</f>
        <v>5.4</v>
      </c>
      <c r="MG2" s="29" t="str">
        <f>TEXT(MF2,"0.0")</f>
        <v>5.4</v>
      </c>
      <c r="MH2" s="162" t="str">
        <f>IF(MF2&gt;=8.5,"A",IF(MF2&gt;=8,"B+",IF(MF2&gt;=7,"B",IF(MF2&gt;=6.5,"C+",IF(MF2&gt;=5.5,"C",IF(MF2&gt;=5,"D+",IF(MF2&gt;=4,"D","F")))))))</f>
        <v>D+</v>
      </c>
      <c r="MI2" s="163">
        <f>IF(MH2="A",4,IF(MH2="B+",3.5,IF(MH2="B",3,IF(MH2="C+",2.5,IF(MH2="C",2,IF(MH2="D+",1.5,IF(MH2="D",1,0)))))))</f>
        <v>1.5</v>
      </c>
      <c r="MJ2" s="56" t="str">
        <f>TEXT(MI2,"0.0")</f>
        <v>1.5</v>
      </c>
      <c r="MK2" s="77">
        <v>1</v>
      </c>
      <c r="ML2" s="151">
        <v>1</v>
      </c>
      <c r="MM2" s="24">
        <v>7.3</v>
      </c>
      <c r="MN2" s="27">
        <v>3</v>
      </c>
      <c r="MO2" s="28"/>
      <c r="MP2" s="22">
        <f>ROUND((MM2*0.4+MN2*0.6),1)</f>
        <v>4.7</v>
      </c>
      <c r="MQ2" s="54">
        <f>ROUND(MAX((MM2*0.4+MN2*0.6),(MM2*0.4+MO2*0.6)),1)</f>
        <v>4.7</v>
      </c>
      <c r="MR2" s="29" t="str">
        <f>TEXT(MQ2,"0.0")</f>
        <v>4.7</v>
      </c>
      <c r="MS2" s="162" t="str">
        <f>IF(MQ2&gt;=8.5,"A",IF(MQ2&gt;=8,"B+",IF(MQ2&gt;=7,"B",IF(MQ2&gt;=6.5,"C+",IF(MQ2&gt;=5.5,"C",IF(MQ2&gt;=5,"D+",IF(MQ2&gt;=4,"D","F")))))))</f>
        <v>D</v>
      </c>
      <c r="MT2" s="163">
        <f>IF(MS2="A",4,IF(MS2="B+",3.5,IF(MS2="B",3,IF(MS2="C+",2.5,IF(MS2="C",2,IF(MS2="D+",1.5,IF(MS2="D",1,0)))))))</f>
        <v>1</v>
      </c>
      <c r="MU2" s="56" t="str">
        <f>TEXT(MT2,"0.0")</f>
        <v>1.0</v>
      </c>
      <c r="MV2" s="77">
        <v>3</v>
      </c>
      <c r="MW2" s="151">
        <v>3</v>
      </c>
      <c r="MX2" s="24">
        <v>7.5</v>
      </c>
      <c r="MY2" s="27">
        <v>7</v>
      </c>
      <c r="MZ2" s="28"/>
      <c r="NA2" s="22">
        <f>ROUND((MX2*0.4+MY2*0.6),1)</f>
        <v>7.2</v>
      </c>
      <c r="NB2" s="54">
        <f>ROUND(MAX((MX2*0.4+MY2*0.6),(MX2*0.4+MZ2*0.6)),1)</f>
        <v>7.2</v>
      </c>
      <c r="NC2" s="29" t="str">
        <f>TEXT(NB2,"0.0")</f>
        <v>7.2</v>
      </c>
      <c r="ND2" s="162" t="str">
        <f>IF(NB2&gt;=8.5,"A",IF(NB2&gt;=8,"B+",IF(NB2&gt;=7,"B",IF(NB2&gt;=6.5,"C+",IF(NB2&gt;=5.5,"C",IF(NB2&gt;=5,"D+",IF(NB2&gt;=4,"D","F")))))))</f>
        <v>B</v>
      </c>
      <c r="NE2" s="163">
        <f>IF(ND2="A",4,IF(ND2="B+",3.5,IF(ND2="B",3,IF(ND2="C+",2.5,IF(ND2="C",2,IF(ND2="D+",1.5,IF(ND2="D",1,0)))))))</f>
        <v>3</v>
      </c>
      <c r="NF2" s="56" t="str">
        <f>TEXT(NE2,"0.0")</f>
        <v>3.0</v>
      </c>
      <c r="NG2" s="77">
        <v>1</v>
      </c>
      <c r="NH2" s="151">
        <v>1</v>
      </c>
      <c r="NI2" s="155">
        <v>6.6</v>
      </c>
      <c r="NJ2" s="168">
        <v>7</v>
      </c>
      <c r="NK2" s="28"/>
      <c r="NL2" s="22">
        <f>ROUND((NI2*0.4+NJ2*0.6),1)</f>
        <v>6.8</v>
      </c>
      <c r="NM2" s="29">
        <f>ROUND(MAX((NI2*0.4+NJ2*0.6),(NI2*0.4+NK2*0.6)),1)</f>
        <v>6.8</v>
      </c>
      <c r="NN2" s="29" t="str">
        <f>TEXT(NM2,"0.0")</f>
        <v>6.8</v>
      </c>
      <c r="NO2" s="35" t="str">
        <f>IF(NM2&gt;=8.5,"A",IF(NM2&gt;=8,"B+",IF(NM2&gt;=7,"B",IF(NM2&gt;=6.5,"C+",IF(NM2&gt;=5.5,"C",IF(NM2&gt;=5,"D+",IF(NM2&gt;=4,"D","F")))))))</f>
        <v>C+</v>
      </c>
      <c r="NP2" s="33">
        <f>IF(NO2="A",4,IF(NO2="B+",3.5,IF(NO2="B",3,IF(NO2="C+",2.5,IF(NO2="C",2,IF(NO2="D+",1.5,IF(NO2="D",1,0)))))))</f>
        <v>2.5</v>
      </c>
      <c r="NQ2" s="49" t="str">
        <f>TEXT(NP2,"0.0")</f>
        <v>2.5</v>
      </c>
      <c r="NR2" s="77">
        <v>3</v>
      </c>
      <c r="NS2" s="151">
        <v>3</v>
      </c>
      <c r="NT2" s="155">
        <v>7.5</v>
      </c>
      <c r="NU2" s="165">
        <v>6.9</v>
      </c>
      <c r="NV2" s="28"/>
      <c r="NW2" s="22">
        <f>ROUND((NT2*0.4+NU2*0.6),1)</f>
        <v>7.1</v>
      </c>
      <c r="NX2" s="29">
        <f>ROUND(MAX((NT2*0.4+NU2*0.6),(NT2*0.4+NV2*0.6)),1)</f>
        <v>7.1</v>
      </c>
      <c r="NY2" s="29" t="str">
        <f>TEXT(NX2,"0.0")</f>
        <v>7.1</v>
      </c>
      <c r="NZ2" s="35" t="str">
        <f>IF(NX2&gt;=8.5,"A",IF(NX2&gt;=8,"B+",IF(NX2&gt;=7,"B",IF(NX2&gt;=6.5,"C+",IF(NX2&gt;=5.5,"C",IF(NX2&gt;=5,"D+",IF(NX2&gt;=4,"D","F")))))))</f>
        <v>B</v>
      </c>
      <c r="OA2" s="33">
        <f>IF(NZ2="A",4,IF(NZ2="B+",3.5,IF(NZ2="B",3,IF(NZ2="C+",2.5,IF(NZ2="C",2,IF(NZ2="D+",1.5,IF(NZ2="D",1,0)))))))</f>
        <v>3</v>
      </c>
      <c r="OB2" s="49" t="str">
        <f t="shared" ref="OB2:OB7" si="137">TEXT(OA2,"0.0")</f>
        <v>3.0</v>
      </c>
      <c r="OC2" s="77">
        <v>2</v>
      </c>
      <c r="OD2" s="151">
        <v>2</v>
      </c>
      <c r="OE2" s="211">
        <f>KS2+LD2+LO2+LZ2+MK2+MV2+NG2+NR2+OC2</f>
        <v>18</v>
      </c>
      <c r="OF2" s="43">
        <f>(KQ2*KS2+LB2*LD2+LM2*LO2+LX2*LZ2+MI2*MK2+MT2*MV2+NE2*NG2+NP2*NR2+OA2*OC2)/OE2</f>
        <v>2.2777777777777777</v>
      </c>
      <c r="OG2" s="45" t="str">
        <f>TEXT(OF2,"0.00")</f>
        <v>2.28</v>
      </c>
      <c r="OH2" s="47" t="str">
        <f>IF(AND(OF2&lt;1),"Cảnh báo KQHT","Lên lớp")</f>
        <v>Lên lớp</v>
      </c>
      <c r="OI2" s="41">
        <f>KT2+LE2+LP2+MA2+ML2+MW2+NH2+NS2+OD2</f>
        <v>18</v>
      </c>
      <c r="OJ2" s="43">
        <f>(KQ2*KT2+LB2*LE2+LM2*LP2+LX2*MA2+MI2*ML2+MT2*MW2+NE2*NH2+NP2*NS2+OA2*OD2)/OI2</f>
        <v>2.2777777777777777</v>
      </c>
      <c r="OK2" s="229">
        <f>KD2+OE2</f>
        <v>76</v>
      </c>
      <c r="OL2" s="230">
        <f>KE2+OI2</f>
        <v>76</v>
      </c>
      <c r="OM2" s="146">
        <f xml:space="preserve"> (KF2*KE2+OJ2*OI2)/OL2</f>
        <v>2.3947368421052633</v>
      </c>
      <c r="ON2" s="45" t="str">
        <f t="shared" ref="ON2:ON42" si="138">TEXT(OM2,"0.00")</f>
        <v>2.39</v>
      </c>
      <c r="OO2" s="47" t="str">
        <f>IF(AND(OM2&lt;1.4),"Cảnh báo KQHT","Lên lớp")</f>
        <v>Lên lớp</v>
      </c>
      <c r="OP2" s="47" t="s">
        <v>1143</v>
      </c>
      <c r="OQ2" s="24">
        <v>7</v>
      </c>
      <c r="OR2" s="27">
        <v>6</v>
      </c>
      <c r="OS2" s="28"/>
      <c r="OT2" s="22">
        <f t="shared" ref="OT2:OT5" si="139">ROUND((OQ2*0.4+OR2*0.6),1)</f>
        <v>6.4</v>
      </c>
      <c r="OU2" s="29">
        <f t="shared" ref="OU2:OU5" si="140">ROUND(MAX((OQ2*0.4+OR2*0.6),(OQ2*0.4+OS2*0.6)),1)</f>
        <v>6.4</v>
      </c>
      <c r="OV2" s="29" t="str">
        <f>TEXT(OU2,"0.0")</f>
        <v>6.4</v>
      </c>
      <c r="OW2" s="35" t="str">
        <f>IF(OU2&gt;=8.5,"A",IF(OU2&gt;=8,"B+",IF(OU2&gt;=7,"B",IF(OU2&gt;=6.5,"C+",IF(OU2&gt;=5.5,"C",IF(OU2&gt;=5,"D+",IF(OU2&gt;=4,"D","F")))))))</f>
        <v>C</v>
      </c>
      <c r="OX2" s="33">
        <f t="shared" ref="OX2:OX5" si="141">IF(OW2="A",4,IF(OW2="B+",3.5,IF(OW2="B",3,IF(OW2="C+",2.5,IF(OW2="C",2,IF(OW2="D+",1.5,IF(OW2="D",1,0)))))))</f>
        <v>2</v>
      </c>
      <c r="OY2" s="49" t="str">
        <f t="shared" ref="OY2:OY5" si="142">TEXT(OX2,"0.0")</f>
        <v>2.0</v>
      </c>
      <c r="OZ2" s="77">
        <v>2</v>
      </c>
      <c r="PA2" s="151">
        <v>2</v>
      </c>
      <c r="PB2" s="24">
        <v>7.4</v>
      </c>
      <c r="PC2" s="27">
        <v>9</v>
      </c>
      <c r="PD2" s="28"/>
      <c r="PE2" s="22">
        <f t="shared" ref="PE2:PE5" si="143">ROUND((PB2*0.4+PC2*0.6),1)</f>
        <v>8.4</v>
      </c>
      <c r="PF2" s="29">
        <f t="shared" ref="PF2:PF5" si="144">ROUND(MAX((PB2*0.4+PC2*0.6),(PB2*0.4+PD2*0.6)),1)</f>
        <v>8.4</v>
      </c>
      <c r="PG2" s="29" t="str">
        <f>TEXT(PF2,"0.0")</f>
        <v>8.4</v>
      </c>
      <c r="PH2" s="35" t="str">
        <f>IF(PF2&gt;=8.5,"A",IF(PF2&gt;=8,"B+",IF(PF2&gt;=7,"B",IF(PF2&gt;=6.5,"C+",IF(PF2&gt;=5.5,"C",IF(PF2&gt;=5,"D+",IF(PF2&gt;=4,"D","F")))))))</f>
        <v>B+</v>
      </c>
      <c r="PI2" s="33">
        <f t="shared" ref="PI2:PI5" si="145">IF(PH2="A",4,IF(PH2="B+",3.5,IF(PH2="B",3,IF(PH2="C+",2.5,IF(PH2="C",2,IF(PH2="D+",1.5,IF(PH2="D",1,0)))))))</f>
        <v>3.5</v>
      </c>
      <c r="PJ2" s="49" t="str">
        <f t="shared" ref="PJ2:PJ5" si="146">TEXT(PI2,"0.0")</f>
        <v>3.5</v>
      </c>
      <c r="PK2" s="77">
        <v>3</v>
      </c>
      <c r="PL2" s="151">
        <v>3</v>
      </c>
      <c r="PM2" s="24">
        <v>6.7</v>
      </c>
      <c r="PN2" s="27">
        <v>6</v>
      </c>
      <c r="PO2" s="28"/>
      <c r="PP2" s="22">
        <f t="shared" ref="PP2:PP5" si="147">ROUND((PM2*0.4+PN2*0.6),1)</f>
        <v>6.3</v>
      </c>
      <c r="PQ2" s="29">
        <f t="shared" ref="PQ2:PQ5" si="148">ROUND(MAX((PM2*0.4+PN2*0.6),(PM2*0.4+PO2*0.6)),1)</f>
        <v>6.3</v>
      </c>
      <c r="PR2" s="29" t="str">
        <f>TEXT(PQ2,"0.0")</f>
        <v>6.3</v>
      </c>
      <c r="PS2" s="35" t="str">
        <f>IF(PQ2&gt;=8.5,"A",IF(PQ2&gt;=8,"B+",IF(PQ2&gt;=7,"B",IF(PQ2&gt;=6.5,"C+",IF(PQ2&gt;=5.5,"C",IF(PQ2&gt;=5,"D+",IF(PQ2&gt;=4,"D","F")))))))</f>
        <v>C</v>
      </c>
      <c r="PT2" s="33">
        <f t="shared" ref="PT2:PT5" si="149">IF(PS2="A",4,IF(PS2="B+",3.5,IF(PS2="B",3,IF(PS2="C+",2.5,IF(PS2="C",2,IF(PS2="D+",1.5,IF(PS2="D",1,0)))))))</f>
        <v>2</v>
      </c>
      <c r="PU2" s="49" t="str">
        <f t="shared" ref="PU2:PU5" si="150">TEXT(PT2,"0.0")</f>
        <v>2.0</v>
      </c>
      <c r="PV2" s="77">
        <v>2</v>
      </c>
      <c r="PW2" s="151">
        <v>2</v>
      </c>
      <c r="PX2" s="24">
        <v>6.7</v>
      </c>
      <c r="PY2" s="27">
        <v>8</v>
      </c>
      <c r="PZ2" s="28"/>
      <c r="QA2" s="22">
        <f t="shared" ref="QA2:QA5" si="151">ROUND((PX2*0.4+PY2*0.6),1)</f>
        <v>7.5</v>
      </c>
      <c r="QB2" s="29">
        <f t="shared" ref="QB2:QB5" si="152">ROUND(MAX((PX2*0.4+PY2*0.6),(PX2*0.4+PZ2*0.6)),1)</f>
        <v>7.5</v>
      </c>
      <c r="QC2" s="29" t="str">
        <f>TEXT(QB2,"0.0")</f>
        <v>7.5</v>
      </c>
      <c r="QD2" s="35" t="str">
        <f>IF(QB2&gt;=8.5,"A",IF(QB2&gt;=8,"B+",IF(QB2&gt;=7,"B",IF(QB2&gt;=6.5,"C+",IF(QB2&gt;=5.5,"C",IF(QB2&gt;=5,"D+",IF(QB2&gt;=4,"D","F")))))))</f>
        <v>B</v>
      </c>
      <c r="QE2" s="33">
        <f t="shared" ref="QE2:QE5" si="153">IF(QD2="A",4,IF(QD2="B+",3.5,IF(QD2="B",3,IF(QD2="C+",2.5,IF(QD2="C",2,IF(QD2="D+",1.5,IF(QD2="D",1,0)))))))</f>
        <v>3</v>
      </c>
      <c r="QF2" s="49" t="str">
        <f t="shared" ref="QF2:QF5" si="154">TEXT(QE2,"0.0")</f>
        <v>3.0</v>
      </c>
      <c r="QG2" s="77">
        <v>3</v>
      </c>
      <c r="QH2" s="151">
        <v>3</v>
      </c>
      <c r="QI2" s="24">
        <v>6.5</v>
      </c>
      <c r="QJ2" s="27">
        <v>5</v>
      </c>
      <c r="QK2" s="28"/>
      <c r="QL2" s="22">
        <f t="shared" ref="QL2:QL5" si="155">ROUND((QI2*0.4+QJ2*0.6),1)</f>
        <v>5.6</v>
      </c>
      <c r="QM2" s="29">
        <f t="shared" ref="QM2:QM5" si="156">ROUND(MAX((QI2*0.4+QJ2*0.6),(QI2*0.4+QK2*0.6)),1)</f>
        <v>5.6</v>
      </c>
      <c r="QN2" s="29" t="str">
        <f>TEXT(QM2,"0.0")</f>
        <v>5.6</v>
      </c>
      <c r="QO2" s="35" t="str">
        <f>IF(QM2&gt;=8.5,"A",IF(QM2&gt;=8,"B+",IF(QM2&gt;=7,"B",IF(QM2&gt;=6.5,"C+",IF(QM2&gt;=5.5,"C",IF(QM2&gt;=5,"D+",IF(QM2&gt;=4,"D","F")))))))</f>
        <v>C</v>
      </c>
      <c r="QP2" s="33">
        <f t="shared" ref="QP2:QP5" si="157">IF(QO2="A",4,IF(QO2="B+",3.5,IF(QO2="B",3,IF(QO2="C+",2.5,IF(QO2="C",2,IF(QO2="D+",1.5,IF(QO2="D",1,0)))))))</f>
        <v>2</v>
      </c>
      <c r="QQ2" s="49" t="str">
        <f t="shared" ref="QQ2:QQ5" si="158">TEXT(QP2,"0.0")</f>
        <v>2.0</v>
      </c>
      <c r="QR2" s="77">
        <v>1</v>
      </c>
      <c r="QS2" s="151">
        <v>1</v>
      </c>
      <c r="QT2" s="24">
        <v>7.2</v>
      </c>
      <c r="QU2" s="27">
        <v>9</v>
      </c>
      <c r="QV2" s="28"/>
      <c r="QW2" s="22">
        <f t="shared" ref="QW2:QW5" si="159">ROUND((QT2*0.4+QU2*0.6),1)</f>
        <v>8.3000000000000007</v>
      </c>
      <c r="QX2" s="29">
        <f t="shared" ref="QX2:QX5" si="160">ROUND(MAX((QT2*0.4+QU2*0.6),(QT2*0.4+QV2*0.6)),1)</f>
        <v>8.3000000000000007</v>
      </c>
      <c r="QY2" s="29" t="str">
        <f>TEXT(QX2,"0.0")</f>
        <v>8.3</v>
      </c>
      <c r="QZ2" s="35" t="str">
        <f t="shared" ref="QZ2:QZ5" si="161">IF(QX2&gt;=8.5,"A",IF(QX2&gt;=8,"B+",IF(QX2&gt;=7,"B",IF(QX2&gt;=6.5,"C+",IF(QX2&gt;=5.5,"C",IF(QX2&gt;=5,"D+",IF(QX2&gt;=4,"D","F")))))))</f>
        <v>B+</v>
      </c>
      <c r="RA2" s="33">
        <f t="shared" ref="RA2:RA5" si="162">IF(QZ2="A",4,IF(QZ2="B+",3.5,IF(QZ2="B",3,IF(QZ2="C+",2.5,IF(QZ2="C",2,IF(QZ2="D+",1.5,IF(QZ2="D",1,0)))))))</f>
        <v>3.5</v>
      </c>
      <c r="RB2" s="49" t="str">
        <f t="shared" ref="RB2:RB5" si="163">TEXT(RA2,"0.0")</f>
        <v>3.5</v>
      </c>
      <c r="RC2" s="77">
        <v>3</v>
      </c>
      <c r="RD2" s="151">
        <v>3</v>
      </c>
      <c r="RE2" s="24">
        <v>7.2</v>
      </c>
      <c r="RF2" s="27">
        <v>5</v>
      </c>
      <c r="RG2" s="28"/>
      <c r="RH2" s="22">
        <f t="shared" ref="RH2:RH6" si="164">ROUND((RE2*0.4+RF2*0.6),1)</f>
        <v>5.9</v>
      </c>
      <c r="RI2" s="29">
        <f t="shared" ref="RI2:RI6" si="165">ROUND(MAX((RE2*0.4+RF2*0.6),(RE2*0.4+RG2*0.6)),1)</f>
        <v>5.9</v>
      </c>
      <c r="RJ2" s="29" t="str">
        <f>TEXT(RI2,"0.0")</f>
        <v>5.9</v>
      </c>
      <c r="RK2" s="35" t="str">
        <f t="shared" ref="RK2:RK5" si="166">IF(RI2&gt;=8.5,"A",IF(RI2&gt;=8,"B+",IF(RI2&gt;=7,"B",IF(RI2&gt;=6.5,"C+",IF(RI2&gt;=5.5,"C",IF(RI2&gt;=5,"D+",IF(RI2&gt;=4,"D","F")))))))</f>
        <v>C</v>
      </c>
      <c r="RL2" s="33">
        <f t="shared" ref="RL2:RL5" si="167">IF(RK2="A",4,IF(RK2="B+",3.5,IF(RK2="B",3,IF(RK2="C+",2.5,IF(RK2="C",2,IF(RK2="D+",1.5,IF(RK2="D",1,0)))))))</f>
        <v>2</v>
      </c>
      <c r="RM2" s="49" t="str">
        <f t="shared" ref="RM2:RM5" si="168">TEXT(RL2,"0.0")</f>
        <v>2.0</v>
      </c>
      <c r="RN2" s="77">
        <v>1</v>
      </c>
      <c r="RO2" s="151">
        <v>1</v>
      </c>
      <c r="RP2" s="211">
        <f>OZ2+PK2+PV2+QG2+QR2+RC2+RN2</f>
        <v>15</v>
      </c>
      <c r="RQ2" s="275">
        <f>(OU2*OZ2+PF2*PK2+PQ2*PV2+QB2*QG2+QM2*QR2+QX2*RC2+RI2*RN2)/RP2</f>
        <v>7.3</v>
      </c>
      <c r="RR2" s="43">
        <f>(OX2*OZ2+PI2*PK2+PT2*PV2+QE2*QG2+QP2*QR2+RA2*RC2+RL2*RN2)/RP2</f>
        <v>2.8</v>
      </c>
      <c r="RS2" s="45" t="str">
        <f>TEXT(RR2,"0.00")</f>
        <v>2.80</v>
      </c>
      <c r="RT2" s="47" t="str">
        <f>IF(AND(RR2&lt;1),"Cảnh báo KQHT","Lên lớp")</f>
        <v>Lên lớp</v>
      </c>
      <c r="RU2" s="41">
        <f>PA2+PL2+PW2+QH2+QS2+RD2+RO2</f>
        <v>15</v>
      </c>
      <c r="RV2" s="43">
        <f>(OX2*PA2+PI2*PL2+PT2*PW2+QE2*QH2+QP2*QS2+RA2*RD2+RL2*RO2)/RU2</f>
        <v>2.8</v>
      </c>
      <c r="RW2" s="229">
        <f>OK2+RP2</f>
        <v>91</v>
      </c>
      <c r="RX2" s="230">
        <f>OL2+RU2</f>
        <v>91</v>
      </c>
      <c r="RY2" s="146">
        <f xml:space="preserve"> (OM2*OL2+RV2*RU2)/RX2</f>
        <v>2.4615384615384617</v>
      </c>
      <c r="RZ2" s="45" t="str">
        <f>TEXT(RY2,"0.00")</f>
        <v>2.46</v>
      </c>
      <c r="SA2" s="47" t="str">
        <f>IF(AND(RY2&lt;1.6),"Cảnh báo KQHT","Lên lớp")</f>
        <v>Lên lớp</v>
      </c>
      <c r="SB2" s="47" t="s">
        <v>1143</v>
      </c>
      <c r="SC2" s="24">
        <v>7</v>
      </c>
      <c r="SD2" s="27">
        <v>7</v>
      </c>
      <c r="SE2" s="28"/>
      <c r="SF2" s="22">
        <f t="shared" ref="SF2:SF5" si="169">ROUND((SC2*0.4+SD2*0.6),1)</f>
        <v>7</v>
      </c>
      <c r="SG2" s="29">
        <f t="shared" ref="SG2:SG5" si="170">ROUND(MAX((SC2*0.4+SD2*0.6),(SC2*0.4+SE2*0.6)),1)</f>
        <v>7</v>
      </c>
      <c r="SH2" s="29" t="str">
        <f>TEXT(SG2,"0.0")</f>
        <v>7.0</v>
      </c>
      <c r="SI2" s="35" t="str">
        <f t="shared" ref="SI2:SI5" si="171">IF(SG2&gt;=8.5,"A",IF(SG2&gt;=8,"B+",IF(SG2&gt;=7,"B",IF(SG2&gt;=6.5,"C+",IF(SG2&gt;=5.5,"C",IF(SG2&gt;=5,"D+",IF(SG2&gt;=4,"D","F")))))))</f>
        <v>B</v>
      </c>
      <c r="SJ2" s="33">
        <f t="shared" ref="SJ2:SJ5" si="172">IF(SI2="A",4,IF(SI2="B+",3.5,IF(SI2="B",3,IF(SI2="C+",2.5,IF(SI2="C",2,IF(SI2="D+",1.5,IF(SI2="D",1,0)))))))</f>
        <v>3</v>
      </c>
      <c r="SK2" s="49" t="str">
        <f t="shared" ref="SK2:SK5" si="173">TEXT(SJ2,"0.0")</f>
        <v>3.0</v>
      </c>
      <c r="SL2" s="77">
        <v>2</v>
      </c>
      <c r="SM2" s="151">
        <v>2</v>
      </c>
      <c r="SN2" s="24">
        <v>7.3</v>
      </c>
      <c r="SO2" s="27">
        <v>7</v>
      </c>
      <c r="SP2" s="28"/>
      <c r="SQ2" s="22">
        <f t="shared" ref="SQ2:SQ5" si="174">ROUND((SN2*0.4+SO2*0.6),1)</f>
        <v>7.1</v>
      </c>
      <c r="SR2" s="29">
        <f t="shared" ref="SR2:SR5" si="175">ROUND(MAX((SN2*0.4+SO2*0.6),(SN2*0.4+SP2*0.6)),1)</f>
        <v>7.1</v>
      </c>
      <c r="SS2" s="29" t="str">
        <f>TEXT(SR2,"0.0")</f>
        <v>7.1</v>
      </c>
      <c r="ST2" s="35" t="str">
        <f t="shared" ref="ST2:ST5" si="176">IF(SR2&gt;=8.5,"A",IF(SR2&gt;=8,"B+",IF(SR2&gt;=7,"B",IF(SR2&gt;=6.5,"C+",IF(SR2&gt;=5.5,"C",IF(SR2&gt;=5,"D+",IF(SR2&gt;=4,"D","F")))))))</f>
        <v>B</v>
      </c>
      <c r="SU2" s="33">
        <f t="shared" ref="SU2:SU5" si="177">IF(ST2="A",4,IF(ST2="B+",3.5,IF(ST2="B",3,IF(ST2="C+",2.5,IF(ST2="C",2,IF(ST2="D+",1.5,IF(ST2="D",1,0)))))))</f>
        <v>3</v>
      </c>
      <c r="SV2" s="49" t="str">
        <f t="shared" ref="SV2:SV5" si="178">TEXT(SU2,"0.0")</f>
        <v>3.0</v>
      </c>
      <c r="SW2" s="77">
        <v>2</v>
      </c>
      <c r="SX2" s="151">
        <v>2</v>
      </c>
      <c r="SY2" s="24"/>
      <c r="SZ2" s="27"/>
      <c r="TA2" s="28"/>
      <c r="TB2" s="22">
        <f>ROUND((SF2*0.5+SQ2*0.5),1)</f>
        <v>7.1</v>
      </c>
      <c r="TC2" s="29">
        <f>ROUND((SG2*0.5+SR2*0.5),1)</f>
        <v>7.1</v>
      </c>
      <c r="TD2" s="29" t="str">
        <f>TEXT(TC2,"0.0")</f>
        <v>7.1</v>
      </c>
      <c r="TE2" s="35" t="str">
        <f t="shared" ref="TE2:TE9" si="179">IF(TC2&gt;=8.5,"A",IF(TC2&gt;=8,"B+",IF(TC2&gt;=7,"B",IF(TC2&gt;=6.5,"C+",IF(TC2&gt;=5.5,"C",IF(TC2&gt;=5,"D+",IF(TC2&gt;=4,"D","F")))))))</f>
        <v>B</v>
      </c>
      <c r="TF2" s="33">
        <f t="shared" ref="TF2:TF9" si="180">IF(TE2="A",4,IF(TE2="B+",3.5,IF(TE2="B",3,IF(TE2="C+",2.5,IF(TE2="C",2,IF(TE2="D+",1.5,IF(TE2="D",1,0)))))))</f>
        <v>3</v>
      </c>
      <c r="TG2" s="49" t="str">
        <f t="shared" ref="TG2:TG9" si="181">TEXT(TF2,"0.0")</f>
        <v>3.0</v>
      </c>
      <c r="TH2" s="77">
        <v>4</v>
      </c>
      <c r="TI2" s="151">
        <v>4</v>
      </c>
      <c r="TJ2" s="320"/>
      <c r="TK2" s="165">
        <v>8.4</v>
      </c>
      <c r="TL2" s="30">
        <v>8</v>
      </c>
      <c r="TM2" s="30">
        <v>8.1999999999999993</v>
      </c>
      <c r="TN2" s="322"/>
      <c r="TO2" s="127">
        <f>ROUND((TK2*0.2+TL2*0.3+TM2*0.5),1)</f>
        <v>8.1999999999999993</v>
      </c>
      <c r="TP2" s="29" t="str">
        <f>TEXT(TO2,"0.0")</f>
        <v>8.2</v>
      </c>
      <c r="TQ2" s="35" t="str">
        <f t="shared" ref="TQ2:TQ10" si="182">IF(TO2&gt;=8.5,"A",IF(TO2&gt;=8,"B+",IF(TO2&gt;=7,"B",IF(TO2&gt;=6.5,"C+",IF(TO2&gt;=5.5,"C",IF(TO2&gt;=5,"D+",IF(TO2&gt;=4,"D","F")))))))</f>
        <v>B+</v>
      </c>
      <c r="TR2" s="33">
        <f t="shared" ref="TR2:TR10" si="183">IF(TQ2="A",4,IF(TQ2="B+",3.5,IF(TQ2="B",3,IF(TQ2="C+",2.5,IF(TQ2="C",2,IF(TQ2="D+",1.5,IF(TQ2="D",1,0)))))))</f>
        <v>3.5</v>
      </c>
      <c r="TS2" s="49" t="str">
        <f t="shared" ref="TS2:TS10" si="184">TEXT(TR2,"0.0")</f>
        <v>3.5</v>
      </c>
      <c r="TT2" s="323">
        <v>5</v>
      </c>
      <c r="TU2" s="324">
        <v>5</v>
      </c>
      <c r="TV2" s="340">
        <f>TH2+TT2</f>
        <v>9</v>
      </c>
      <c r="TW2" s="341">
        <f>(TC2*TH2+TO2*TT2)/TV2</f>
        <v>7.7111111111111121</v>
      </c>
      <c r="TX2" s="342">
        <f>(TF2*TH2+TR2*TT2)/TV2</f>
        <v>3.2777777777777777</v>
      </c>
      <c r="TY2" s="45" t="str">
        <f t="shared" ref="TY2:TY10" si="185">TEXT(TX2,"0.00")</f>
        <v>3.28</v>
      </c>
      <c r="TZ2" s="47" t="str">
        <f t="shared" ref="TZ2:TZ10" si="186">IF(AND(TX2&lt;1),"Cảnh báo KQHT","Lên lớp")</f>
        <v>Lên lớp</v>
      </c>
      <c r="UA2" s="41">
        <f>TI2+TU2</f>
        <v>9</v>
      </c>
      <c r="UB2" s="43">
        <f>(TF2*TI2+TR2*TU2)/UA2</f>
        <v>3.2777777777777777</v>
      </c>
    </row>
    <row r="3" spans="1:548" ht="18">
      <c r="A3" s="11">
        <v>2</v>
      </c>
      <c r="B3" s="70" t="s">
        <v>59</v>
      </c>
      <c r="C3" s="14" t="s">
        <v>167</v>
      </c>
      <c r="D3" s="71" t="s">
        <v>31</v>
      </c>
      <c r="E3" s="72" t="s">
        <v>20</v>
      </c>
      <c r="F3" s="9"/>
      <c r="G3" s="101" t="s">
        <v>102</v>
      </c>
      <c r="H3" s="102" t="s">
        <v>18</v>
      </c>
      <c r="I3" s="103" t="s">
        <v>49</v>
      </c>
      <c r="J3" s="140">
        <v>5.5</v>
      </c>
      <c r="K3" s="29" t="str">
        <f t="shared" ref="K3:K42" si="187">TEXT(J3,"0.0")</f>
        <v>5.5</v>
      </c>
      <c r="L3" s="35" t="str">
        <f t="shared" si="0"/>
        <v>C</v>
      </c>
      <c r="M3" s="33">
        <f t="shared" si="1"/>
        <v>2</v>
      </c>
      <c r="N3" s="49" t="str">
        <f t="shared" si="2"/>
        <v>2.0</v>
      </c>
      <c r="O3" s="12">
        <v>2</v>
      </c>
      <c r="P3" s="19">
        <v>6</v>
      </c>
      <c r="Q3" s="29" t="str">
        <f t="shared" ref="Q3:Q42" si="188">TEXT(P3,"0.0")</f>
        <v>6.0</v>
      </c>
      <c r="R3" s="35" t="str">
        <f t="shared" ref="R3:R6" si="189">IF(P3&gt;=8.5,"A",IF(P3&gt;=8,"B+",IF(P3&gt;=7,"B",IF(P3&gt;=6.5,"C+",IF(P3&gt;=5.5,"C",IF(P3&gt;=5,"D+",IF(P3&gt;=4,"D","F")))))))</f>
        <v>C</v>
      </c>
      <c r="S3" s="33">
        <f t="shared" ref="S3:S6" si="190">IF(R3="A",4,IF(R3="B+",3.5,IF(R3="B",3,IF(R3="C+",2.5,IF(R3="C",2,IF(R3="D+",1.5,IF(R3="D",1,0)))))))</f>
        <v>2</v>
      </c>
      <c r="T3" s="49" t="str">
        <f t="shared" ref="T3:T6" si="191">TEXT(S3,"0.0")</f>
        <v>2.0</v>
      </c>
      <c r="U3" s="12">
        <v>3</v>
      </c>
      <c r="V3" s="24">
        <v>7</v>
      </c>
      <c r="W3" s="27">
        <v>9</v>
      </c>
      <c r="X3" s="28"/>
      <c r="Y3" s="22">
        <f t="shared" si="3"/>
        <v>8.1999999999999993</v>
      </c>
      <c r="Z3" s="29">
        <f t="shared" si="4"/>
        <v>8.1999999999999993</v>
      </c>
      <c r="AA3" s="29" t="str">
        <f t="shared" ref="AA3:AA42" si="192">TEXT(Z3,"0.0")</f>
        <v>8.2</v>
      </c>
      <c r="AB3" s="35" t="str">
        <f t="shared" si="5"/>
        <v>B+</v>
      </c>
      <c r="AC3" s="33">
        <f t="shared" si="6"/>
        <v>3.5</v>
      </c>
      <c r="AD3" s="49" t="str">
        <f t="shared" si="7"/>
        <v>3.5</v>
      </c>
      <c r="AE3" s="77">
        <v>5</v>
      </c>
      <c r="AF3" s="80">
        <v>5</v>
      </c>
      <c r="AG3" s="24">
        <v>6.5</v>
      </c>
      <c r="AH3" s="27">
        <v>6</v>
      </c>
      <c r="AI3" s="28"/>
      <c r="AJ3" s="22">
        <f t="shared" si="8"/>
        <v>6.2</v>
      </c>
      <c r="AK3" s="29">
        <f t="shared" si="9"/>
        <v>6.2</v>
      </c>
      <c r="AL3" s="29" t="str">
        <f t="shared" ref="AL3:AL41" si="193">TEXT(AK3,"0.0")</f>
        <v>6.2</v>
      </c>
      <c r="AM3" s="35" t="str">
        <f t="shared" si="10"/>
        <v>C</v>
      </c>
      <c r="AN3" s="33">
        <f t="shared" si="11"/>
        <v>2</v>
      </c>
      <c r="AO3" s="49" t="str">
        <f t="shared" si="12"/>
        <v>2.0</v>
      </c>
      <c r="AP3" s="77">
        <v>3</v>
      </c>
      <c r="AQ3" s="83">
        <v>3</v>
      </c>
      <c r="AR3" s="24">
        <v>5.3</v>
      </c>
      <c r="AS3" s="27">
        <v>4</v>
      </c>
      <c r="AT3" s="28"/>
      <c r="AU3" s="22">
        <f>ROUND((AR3*0.4+AS3*0.6),1)</f>
        <v>4.5</v>
      </c>
      <c r="AV3" s="29">
        <f>ROUND(MAX((AR3*0.4+AS3*0.6),(AR3*0.4+AT3*0.6)),1)</f>
        <v>4.5</v>
      </c>
      <c r="AW3" s="29" t="str">
        <f t="shared" ref="AW3:AW42" si="194">TEXT(AV3,"0.0")</f>
        <v>4.5</v>
      </c>
      <c r="AX3" s="35" t="str">
        <f t="shared" si="13"/>
        <v>D</v>
      </c>
      <c r="AY3" s="33">
        <f t="shared" si="14"/>
        <v>1</v>
      </c>
      <c r="AZ3" s="49" t="str">
        <f t="shared" si="15"/>
        <v>1.0</v>
      </c>
      <c r="BA3" s="77">
        <v>3</v>
      </c>
      <c r="BB3" s="83">
        <v>3</v>
      </c>
      <c r="BC3" s="24">
        <v>5.7</v>
      </c>
      <c r="BD3" s="27">
        <v>7</v>
      </c>
      <c r="BE3" s="28"/>
      <c r="BF3" s="22">
        <f t="shared" si="16"/>
        <v>6.5</v>
      </c>
      <c r="BG3" s="29">
        <f t="shared" si="17"/>
        <v>6.5</v>
      </c>
      <c r="BH3" s="29" t="str">
        <f t="shared" ref="BH3:BH42" si="195">TEXT(BG3,"0.0")</f>
        <v>6.5</v>
      </c>
      <c r="BI3" s="35" t="str">
        <f t="shared" si="18"/>
        <v>C+</v>
      </c>
      <c r="BJ3" s="33">
        <f t="shared" si="19"/>
        <v>2.5</v>
      </c>
      <c r="BK3" s="49" t="str">
        <f t="shared" si="20"/>
        <v>2.5</v>
      </c>
      <c r="BL3" s="77">
        <v>3</v>
      </c>
      <c r="BM3" s="83">
        <v>3</v>
      </c>
      <c r="BN3" s="24">
        <v>6.5</v>
      </c>
      <c r="BO3" s="27">
        <v>8</v>
      </c>
      <c r="BP3" s="28"/>
      <c r="BQ3" s="22">
        <f t="shared" si="21"/>
        <v>7.4</v>
      </c>
      <c r="BR3" s="29">
        <f>ROUND(MAX((BN3*0.4+BO3*0.6),(BN3*0.4+BP3*0.6)),1)</f>
        <v>7.4</v>
      </c>
      <c r="BS3" s="29" t="str">
        <f t="shared" ref="BS3:BS42" si="196">TEXT(BR3,"0.0")</f>
        <v>7.4</v>
      </c>
      <c r="BT3" s="35" t="str">
        <f t="shared" si="22"/>
        <v>B</v>
      </c>
      <c r="BU3" s="33">
        <f t="shared" si="23"/>
        <v>3</v>
      </c>
      <c r="BV3" s="49" t="str">
        <f t="shared" si="24"/>
        <v>3.0</v>
      </c>
      <c r="BW3" s="77">
        <v>2</v>
      </c>
      <c r="BX3" s="83">
        <v>2</v>
      </c>
      <c r="BY3" s="41">
        <f t="shared" si="25"/>
        <v>16</v>
      </c>
      <c r="BZ3" s="43">
        <f t="shared" si="26"/>
        <v>2.5</v>
      </c>
      <c r="CA3" s="45" t="str">
        <f t="shared" si="27"/>
        <v>2.50</v>
      </c>
      <c r="CB3" s="47" t="str">
        <f t="shared" si="28"/>
        <v>Lên lớp</v>
      </c>
      <c r="CC3" s="145">
        <f t="shared" si="29"/>
        <v>16</v>
      </c>
      <c r="CD3" s="146">
        <f t="shared" si="30"/>
        <v>2.5</v>
      </c>
      <c r="CE3" s="47" t="str">
        <f t="shared" si="31"/>
        <v>Lên lớp</v>
      </c>
      <c r="CF3" s="47" t="s">
        <v>1143</v>
      </c>
      <c r="CG3" s="24">
        <v>7.5</v>
      </c>
      <c r="CH3" s="27">
        <v>4</v>
      </c>
      <c r="CI3" s="28"/>
      <c r="CJ3" s="30">
        <f t="shared" si="32"/>
        <v>5.4</v>
      </c>
      <c r="CK3" s="31">
        <f t="shared" si="33"/>
        <v>5.4</v>
      </c>
      <c r="CL3" s="29" t="str">
        <f t="shared" ref="CL3:CL42" si="197">TEXT(CK3,"0.0")</f>
        <v>5.4</v>
      </c>
      <c r="CM3" s="35" t="str">
        <f t="shared" si="34"/>
        <v>D+</v>
      </c>
      <c r="CN3" s="157">
        <f t="shared" si="35"/>
        <v>1.5</v>
      </c>
      <c r="CO3" s="49" t="str">
        <f t="shared" si="36"/>
        <v>1.5</v>
      </c>
      <c r="CP3" s="77">
        <v>3</v>
      </c>
      <c r="CQ3" s="151">
        <v>3</v>
      </c>
      <c r="CR3" s="24">
        <v>8.3000000000000007</v>
      </c>
      <c r="CS3" s="27">
        <v>3</v>
      </c>
      <c r="CT3" s="28"/>
      <c r="CU3" s="22">
        <f t="shared" si="37"/>
        <v>5.0999999999999996</v>
      </c>
      <c r="CV3" s="29">
        <f t="shared" si="38"/>
        <v>5.0999999999999996</v>
      </c>
      <c r="CW3" s="29" t="str">
        <f t="shared" ref="CW3:CW42" si="198">TEXT(CV3,"0.0")</f>
        <v>5.1</v>
      </c>
      <c r="CX3" s="35" t="str">
        <f t="shared" si="39"/>
        <v>D+</v>
      </c>
      <c r="CY3" s="157">
        <f t="shared" si="40"/>
        <v>1.5</v>
      </c>
      <c r="CZ3" s="49" t="str">
        <f t="shared" si="41"/>
        <v>1.5</v>
      </c>
      <c r="DA3" s="77">
        <v>2</v>
      </c>
      <c r="DB3" s="151">
        <v>2</v>
      </c>
      <c r="DC3" s="24">
        <v>5.6</v>
      </c>
      <c r="DD3" s="27">
        <v>7</v>
      </c>
      <c r="DE3" s="28"/>
      <c r="DF3" s="30">
        <f t="shared" si="42"/>
        <v>6.4</v>
      </c>
      <c r="DG3" s="31">
        <f t="shared" si="43"/>
        <v>6.4</v>
      </c>
      <c r="DH3" s="29" t="str">
        <f t="shared" ref="DH3:DH42" si="199">TEXT(DG3,"0.0")</f>
        <v>6.4</v>
      </c>
      <c r="DI3" s="35" t="str">
        <f t="shared" si="44"/>
        <v>C</v>
      </c>
      <c r="DJ3" s="157">
        <f t="shared" si="45"/>
        <v>2</v>
      </c>
      <c r="DK3" s="49" t="str">
        <f t="shared" si="46"/>
        <v>2.0</v>
      </c>
      <c r="DL3" s="77">
        <v>4</v>
      </c>
      <c r="DM3" s="151">
        <v>4</v>
      </c>
      <c r="DN3" s="24">
        <v>6</v>
      </c>
      <c r="DO3" s="27">
        <v>4</v>
      </c>
      <c r="DP3" s="28"/>
      <c r="DQ3" s="30">
        <f t="shared" si="47"/>
        <v>4.8</v>
      </c>
      <c r="DR3" s="31">
        <f t="shared" si="48"/>
        <v>4.8</v>
      </c>
      <c r="DS3" s="29" t="str">
        <f t="shared" ref="DS3:DS42" si="200">TEXT(DR3,"0.0")</f>
        <v>4.8</v>
      </c>
      <c r="DT3" s="35" t="str">
        <f t="shared" si="49"/>
        <v>D</v>
      </c>
      <c r="DU3" s="157">
        <f t="shared" si="50"/>
        <v>1</v>
      </c>
      <c r="DV3" s="49" t="str">
        <f t="shared" si="51"/>
        <v>1.0</v>
      </c>
      <c r="DW3" s="77">
        <v>3</v>
      </c>
      <c r="DX3" s="151">
        <v>3</v>
      </c>
      <c r="DY3" s="24">
        <v>8.6999999999999993</v>
      </c>
      <c r="DZ3" s="27">
        <v>8</v>
      </c>
      <c r="EA3" s="28"/>
      <c r="EB3" s="22">
        <f t="shared" si="52"/>
        <v>8.3000000000000007</v>
      </c>
      <c r="EC3" s="29">
        <f t="shared" si="53"/>
        <v>8.3000000000000007</v>
      </c>
      <c r="ED3" s="29" t="str">
        <f t="shared" ref="ED3:ED42" si="201">TEXT(EC3,"0.0")</f>
        <v>8.3</v>
      </c>
      <c r="EE3" s="35" t="str">
        <f t="shared" si="54"/>
        <v>B+</v>
      </c>
      <c r="EF3" s="157">
        <f t="shared" si="55"/>
        <v>3.5</v>
      </c>
      <c r="EG3" s="49" t="str">
        <f t="shared" si="56"/>
        <v>3.5</v>
      </c>
      <c r="EH3" s="77">
        <v>2</v>
      </c>
      <c r="EI3" s="151">
        <v>2</v>
      </c>
      <c r="EJ3" s="24">
        <v>9</v>
      </c>
      <c r="EK3" s="27">
        <v>6</v>
      </c>
      <c r="EL3" s="28"/>
      <c r="EM3" s="30">
        <f t="shared" si="57"/>
        <v>7.2</v>
      </c>
      <c r="EN3" s="31">
        <f t="shared" si="58"/>
        <v>7.2</v>
      </c>
      <c r="EO3" s="29" t="str">
        <f t="shared" ref="EO3:EO42" si="202">TEXT(EN3,"0.0")</f>
        <v>7.2</v>
      </c>
      <c r="EP3" s="35" t="str">
        <f t="shared" si="59"/>
        <v>B</v>
      </c>
      <c r="EQ3" s="157">
        <f t="shared" si="60"/>
        <v>3</v>
      </c>
      <c r="ER3" s="49" t="str">
        <f t="shared" si="61"/>
        <v>3.0</v>
      </c>
      <c r="ES3" s="77">
        <v>2</v>
      </c>
      <c r="ET3" s="151">
        <v>2</v>
      </c>
      <c r="EU3" s="24">
        <v>6</v>
      </c>
      <c r="EV3" s="27">
        <v>9</v>
      </c>
      <c r="EW3" s="28"/>
      <c r="EX3" s="22">
        <f t="shared" si="62"/>
        <v>7.8</v>
      </c>
      <c r="EY3" s="29">
        <f t="shared" si="63"/>
        <v>7.8</v>
      </c>
      <c r="EZ3" s="29" t="str">
        <f t="shared" ref="EZ3:EZ42" si="203">TEXT(EY3,"0.0")</f>
        <v>7.8</v>
      </c>
      <c r="FA3" s="35" t="str">
        <f t="shared" si="64"/>
        <v>B</v>
      </c>
      <c r="FB3" s="157">
        <f t="shared" si="65"/>
        <v>3</v>
      </c>
      <c r="FC3" s="49" t="str">
        <f t="shared" si="66"/>
        <v>3.0</v>
      </c>
      <c r="FD3" s="77">
        <v>3</v>
      </c>
      <c r="FE3" s="151">
        <v>3</v>
      </c>
      <c r="FF3" s="155">
        <v>5</v>
      </c>
      <c r="FG3" s="165">
        <v>6.6</v>
      </c>
      <c r="FH3" s="165"/>
      <c r="FI3" s="22">
        <f t="shared" si="67"/>
        <v>6</v>
      </c>
      <c r="FJ3" s="29">
        <f t="shared" si="68"/>
        <v>6</v>
      </c>
      <c r="FK3" s="29" t="str">
        <f t="shared" ref="FK3:FK42" si="204">TEXT(FJ3,"0.0")</f>
        <v>6.0</v>
      </c>
      <c r="FL3" s="35" t="str">
        <f t="shared" si="69"/>
        <v>C</v>
      </c>
      <c r="FM3" s="33">
        <f t="shared" si="70"/>
        <v>2</v>
      </c>
      <c r="FN3" s="49" t="str">
        <f t="shared" si="71"/>
        <v>2.0</v>
      </c>
      <c r="FO3" s="77">
        <v>1</v>
      </c>
      <c r="FP3" s="151">
        <v>1</v>
      </c>
      <c r="FQ3" s="41">
        <f t="shared" si="72"/>
        <v>20</v>
      </c>
      <c r="FR3" s="43">
        <f t="shared" si="73"/>
        <v>2.125</v>
      </c>
      <c r="FS3" s="45" t="str">
        <f t="shared" si="74"/>
        <v>2.13</v>
      </c>
      <c r="FT3" s="47" t="str">
        <f t="shared" si="75"/>
        <v>Lên lớp</v>
      </c>
      <c r="FU3" s="145">
        <f t="shared" si="76"/>
        <v>20</v>
      </c>
      <c r="FV3" s="146">
        <f t="shared" si="77"/>
        <v>2.125</v>
      </c>
      <c r="FW3" s="174">
        <f t="shared" si="78"/>
        <v>36</v>
      </c>
      <c r="FX3" s="41">
        <f t="shared" si="79"/>
        <v>36</v>
      </c>
      <c r="FY3" s="43">
        <f t="shared" si="80"/>
        <v>2.2916666666666665</v>
      </c>
      <c r="FZ3" s="45" t="str">
        <f t="shared" si="81"/>
        <v>2.29</v>
      </c>
      <c r="GA3" s="47" t="str">
        <f t="shared" si="82"/>
        <v>Lên lớp</v>
      </c>
      <c r="GB3" s="47" t="s">
        <v>1143</v>
      </c>
      <c r="GC3" s="24">
        <v>7.5</v>
      </c>
      <c r="GD3" s="27">
        <v>7</v>
      </c>
      <c r="GE3" s="28"/>
      <c r="GF3" s="30">
        <f t="shared" si="83"/>
        <v>7.2</v>
      </c>
      <c r="GG3" s="31">
        <f t="shared" si="84"/>
        <v>7.2</v>
      </c>
      <c r="GH3" s="29" t="str">
        <f t="shared" ref="GH3:GH42" si="205">TEXT(GG3,"0.0")</f>
        <v>7.2</v>
      </c>
      <c r="GI3" s="35" t="str">
        <f t="shared" si="85"/>
        <v>B</v>
      </c>
      <c r="GJ3" s="33">
        <f t="shared" si="86"/>
        <v>3</v>
      </c>
      <c r="GK3" s="49" t="str">
        <f t="shared" si="87"/>
        <v>3.0</v>
      </c>
      <c r="GL3" s="77">
        <v>2</v>
      </c>
      <c r="GM3" s="151">
        <v>2</v>
      </c>
      <c r="GN3" s="24">
        <v>5.9</v>
      </c>
      <c r="GO3" s="27">
        <v>7</v>
      </c>
      <c r="GP3" s="28"/>
      <c r="GQ3" s="22">
        <f t="shared" si="88"/>
        <v>6.6</v>
      </c>
      <c r="GR3" s="29">
        <f t="shared" si="89"/>
        <v>6.6</v>
      </c>
      <c r="GS3" s="29" t="str">
        <f t="shared" ref="GS3:GS42" si="206">TEXT(GR3,"0.0")</f>
        <v>6.6</v>
      </c>
      <c r="GT3" s="35" t="str">
        <f t="shared" si="90"/>
        <v>C+</v>
      </c>
      <c r="GU3" s="33">
        <f t="shared" si="91"/>
        <v>2.5</v>
      </c>
      <c r="GV3" s="49" t="str">
        <f t="shared" si="92"/>
        <v>2.5</v>
      </c>
      <c r="GW3" s="77">
        <v>3</v>
      </c>
      <c r="GX3" s="151">
        <v>3</v>
      </c>
      <c r="GY3" s="24">
        <v>5.4</v>
      </c>
      <c r="GZ3" s="27">
        <v>5</v>
      </c>
      <c r="HA3" s="28"/>
      <c r="HB3" s="22">
        <f t="shared" si="93"/>
        <v>5.2</v>
      </c>
      <c r="HC3" s="29">
        <f t="shared" si="94"/>
        <v>5.2</v>
      </c>
      <c r="HD3" s="29" t="str">
        <f t="shared" ref="HD3:HD42" si="207">TEXT(HC3,"0.0")</f>
        <v>5.2</v>
      </c>
      <c r="HE3" s="35" t="str">
        <f t="shared" si="95"/>
        <v>D+</v>
      </c>
      <c r="HF3" s="33">
        <f t="shared" si="96"/>
        <v>1.5</v>
      </c>
      <c r="HG3" s="49" t="str">
        <f t="shared" si="97"/>
        <v>1.5</v>
      </c>
      <c r="HH3" s="77">
        <v>2</v>
      </c>
      <c r="HI3" s="151">
        <v>2</v>
      </c>
      <c r="HJ3" s="24">
        <v>7.8</v>
      </c>
      <c r="HK3" s="27">
        <v>7</v>
      </c>
      <c r="HL3" s="28"/>
      <c r="HM3" s="22">
        <f t="shared" si="98"/>
        <v>7.3</v>
      </c>
      <c r="HN3" s="29">
        <f t="shared" si="99"/>
        <v>7.3</v>
      </c>
      <c r="HO3" s="29" t="str">
        <f t="shared" ref="HO3:HO42" si="208">TEXT(HN3,"0.0")</f>
        <v>7.3</v>
      </c>
      <c r="HP3" s="35" t="str">
        <f t="shared" si="100"/>
        <v>B</v>
      </c>
      <c r="HQ3" s="33">
        <f t="shared" si="101"/>
        <v>3</v>
      </c>
      <c r="HR3" s="49" t="str">
        <f t="shared" si="102"/>
        <v>3.0</v>
      </c>
      <c r="HS3" s="77">
        <v>2</v>
      </c>
      <c r="HT3" s="151">
        <v>2</v>
      </c>
      <c r="HU3" s="24">
        <v>7.2</v>
      </c>
      <c r="HV3" s="27">
        <v>4</v>
      </c>
      <c r="HW3" s="28"/>
      <c r="HX3" s="22">
        <f t="shared" si="103"/>
        <v>5.3</v>
      </c>
      <c r="HY3" s="29">
        <f t="shared" si="104"/>
        <v>5.3</v>
      </c>
      <c r="HZ3" s="29" t="str">
        <f t="shared" ref="HZ3:HZ42" si="209">TEXT(HY3,"0.0")</f>
        <v>5.3</v>
      </c>
      <c r="IA3" s="35" t="str">
        <f t="shared" si="105"/>
        <v>D+</v>
      </c>
      <c r="IB3" s="33">
        <f t="shared" si="106"/>
        <v>1.5</v>
      </c>
      <c r="IC3" s="49" t="str">
        <f t="shared" si="107"/>
        <v>1.5</v>
      </c>
      <c r="ID3" s="77">
        <v>3</v>
      </c>
      <c r="IE3" s="151">
        <v>3</v>
      </c>
      <c r="IF3" s="133">
        <v>5</v>
      </c>
      <c r="IG3" s="125">
        <v>10</v>
      </c>
      <c r="IH3" s="126"/>
      <c r="II3" s="159">
        <f t="shared" si="108"/>
        <v>8</v>
      </c>
      <c r="IJ3" s="160">
        <f t="shared" si="109"/>
        <v>8</v>
      </c>
      <c r="IK3" s="29" t="str">
        <f t="shared" ref="IK3:IK42" si="210">TEXT(IJ3,"0.0")</f>
        <v>8.0</v>
      </c>
      <c r="IL3" s="129" t="str">
        <f t="shared" si="110"/>
        <v>B+</v>
      </c>
      <c r="IM3" s="130">
        <f t="shared" si="111"/>
        <v>3.5</v>
      </c>
      <c r="IN3" s="131" t="str">
        <f t="shared" si="112"/>
        <v>3.5</v>
      </c>
      <c r="IO3" s="132">
        <v>2</v>
      </c>
      <c r="IP3" s="151">
        <v>2</v>
      </c>
      <c r="IQ3" s="24">
        <v>6.6</v>
      </c>
      <c r="IR3" s="27">
        <v>8</v>
      </c>
      <c r="IS3" s="28"/>
      <c r="IT3" s="22">
        <f>ROUND((IQ3*0.4+IR3*0.6),1)</f>
        <v>7.4</v>
      </c>
      <c r="IU3" s="29">
        <f>ROUND(MAX((IQ3*0.4+IR3*0.6),(IQ3*0.4+IS3*0.6)),1)</f>
        <v>7.4</v>
      </c>
      <c r="IV3" s="29" t="str">
        <f t="shared" ref="IV3:IV42" si="211">TEXT(IU3,"0.0")</f>
        <v>7.4</v>
      </c>
      <c r="IW3" s="35" t="str">
        <f t="shared" si="113"/>
        <v>B</v>
      </c>
      <c r="IX3" s="33">
        <f t="shared" si="114"/>
        <v>3</v>
      </c>
      <c r="IY3" s="49" t="str">
        <f t="shared" si="115"/>
        <v>3.0</v>
      </c>
      <c r="IZ3" s="77">
        <v>3</v>
      </c>
      <c r="JA3" s="151">
        <v>3</v>
      </c>
      <c r="JB3" s="24">
        <v>6.4</v>
      </c>
      <c r="JC3" s="27">
        <v>5</v>
      </c>
      <c r="JD3" s="28"/>
      <c r="JE3" s="30">
        <f t="shared" si="116"/>
        <v>5.6</v>
      </c>
      <c r="JF3" s="31">
        <f t="shared" si="117"/>
        <v>5.6</v>
      </c>
      <c r="JG3" s="29" t="str">
        <f t="shared" ref="JG3:JG42" si="212">TEXT(JF3,"0.0")</f>
        <v>5.6</v>
      </c>
      <c r="JH3" s="35" t="str">
        <f t="shared" si="118"/>
        <v>C</v>
      </c>
      <c r="JI3" s="33">
        <f t="shared" si="119"/>
        <v>2</v>
      </c>
      <c r="JJ3" s="49" t="str">
        <f t="shared" si="120"/>
        <v>2.0</v>
      </c>
      <c r="JK3" s="77">
        <v>3</v>
      </c>
      <c r="JL3" s="151">
        <v>3</v>
      </c>
      <c r="JM3" s="24">
        <v>6</v>
      </c>
      <c r="JN3" s="214">
        <v>6.7</v>
      </c>
      <c r="JO3" s="140"/>
      <c r="JP3" s="22">
        <f>ROUND((JM3*0.4+JN3*0.6),1)</f>
        <v>6.4</v>
      </c>
      <c r="JQ3" s="29">
        <f>ROUND(MAX((JM3*0.4+JN3*0.6),(JM3*0.4+JO3*0.6)),1)</f>
        <v>6.4</v>
      </c>
      <c r="JR3" s="29" t="str">
        <f t="shared" ref="JR3:JR42" si="213">TEXT(JQ3,"0.0")</f>
        <v>6.4</v>
      </c>
      <c r="JS3" s="35" t="str">
        <f t="shared" si="121"/>
        <v>C</v>
      </c>
      <c r="JT3" s="33">
        <f t="shared" si="122"/>
        <v>2</v>
      </c>
      <c r="JU3" s="49" t="str">
        <f t="shared" si="123"/>
        <v>2.0</v>
      </c>
      <c r="JV3" s="77">
        <v>2</v>
      </c>
      <c r="JW3" s="151">
        <v>2</v>
      </c>
      <c r="JX3" s="211">
        <f t="shared" si="124"/>
        <v>22</v>
      </c>
      <c r="JY3" s="43">
        <f t="shared" si="125"/>
        <v>2.4090909090909092</v>
      </c>
      <c r="JZ3" s="45" t="str">
        <f t="shared" si="126"/>
        <v>2.41</v>
      </c>
      <c r="KA3" s="47" t="str">
        <f t="shared" si="127"/>
        <v>Lên lớp</v>
      </c>
      <c r="KB3" s="41">
        <f t="shared" si="128"/>
        <v>22</v>
      </c>
      <c r="KC3" s="43">
        <f t="shared" si="129"/>
        <v>2.4090909090909092</v>
      </c>
      <c r="KD3" s="229">
        <f t="shared" si="130"/>
        <v>58</v>
      </c>
      <c r="KE3" s="230">
        <f t="shared" si="131"/>
        <v>58</v>
      </c>
      <c r="KF3" s="146">
        <f t="shared" si="132"/>
        <v>2.3362068965517242</v>
      </c>
      <c r="KG3" s="45" t="str">
        <f t="shared" si="133"/>
        <v>2.34</v>
      </c>
      <c r="KH3" s="47" t="str">
        <f t="shared" si="134"/>
        <v>Lên lớp</v>
      </c>
      <c r="KI3" s="47" t="s">
        <v>1143</v>
      </c>
      <c r="KJ3" s="155">
        <v>6.6</v>
      </c>
      <c r="KK3" s="168">
        <v>5</v>
      </c>
      <c r="KL3" s="28"/>
      <c r="KM3" s="22">
        <f t="shared" ref="KM3:KM6" si="214">ROUND((KJ3*0.4+KK3*0.6),1)</f>
        <v>5.6</v>
      </c>
      <c r="KN3" s="29">
        <f t="shared" ref="KN3:KN6" si="215">ROUND(MAX((KJ3*0.4+KK3*0.6),(KJ3*0.4+KL3*0.6)),1)</f>
        <v>5.6</v>
      </c>
      <c r="KO3" s="29" t="str">
        <f t="shared" ref="KO3:KO6" si="216">TEXT(KN3,"0.0")</f>
        <v>5.6</v>
      </c>
      <c r="KP3" s="35" t="str">
        <f t="shared" ref="KP3:KP6" si="217">IF(KN3&gt;=8.5,"A",IF(KN3&gt;=8,"B+",IF(KN3&gt;=7,"B",IF(KN3&gt;=6.5,"C+",IF(KN3&gt;=5.5,"C",IF(KN3&gt;=5,"D+",IF(KN3&gt;=4,"D","F")))))))</f>
        <v>C</v>
      </c>
      <c r="KQ3" s="33">
        <f t="shared" ref="KQ3:KQ6" si="218">IF(KP3="A",4,IF(KP3="B+",3.5,IF(KP3="B",3,IF(KP3="C+",2.5,IF(KP3="C",2,IF(KP3="D+",1.5,IF(KP3="D",1,0)))))))</f>
        <v>2</v>
      </c>
      <c r="KR3" s="49" t="str">
        <f t="shared" ref="KR3:KR6" si="219">TEXT(KQ3,"0.0")</f>
        <v>2.0</v>
      </c>
      <c r="KS3" s="77">
        <v>2</v>
      </c>
      <c r="KT3" s="151">
        <v>2</v>
      </c>
      <c r="KU3" s="155">
        <v>5.7</v>
      </c>
      <c r="KV3" s="168">
        <v>6</v>
      </c>
      <c r="KW3" s="28"/>
      <c r="KX3" s="30">
        <f>ROUND((KU3*0.4+KV3*0.6),1)</f>
        <v>5.9</v>
      </c>
      <c r="KY3" s="31">
        <f>ROUND(MAX((KU3*0.4+KV3*0.6),(KU3*0.4+KW3*0.6)),1)</f>
        <v>5.9</v>
      </c>
      <c r="KZ3" s="29" t="str">
        <f t="shared" si="135"/>
        <v>5.9</v>
      </c>
      <c r="LA3" s="35" t="str">
        <f>IF(KY3&gt;=8.5,"A",IF(KY3&gt;=8,"B+",IF(KY3&gt;=7,"B",IF(KY3&gt;=6.5,"C+",IF(KY3&gt;=5.5,"C",IF(KY3&gt;=5,"D+",IF(KY3&gt;=4,"D","F")))))))</f>
        <v>C</v>
      </c>
      <c r="LB3" s="33">
        <f>IF(LA3="A",4,IF(LA3="B+",3.5,IF(LA3="B",3,IF(LA3="C+",2.5,IF(LA3="C",2,IF(LA3="D+",1.5,IF(LA3="D",1,0)))))))</f>
        <v>2</v>
      </c>
      <c r="LC3" s="49" t="str">
        <f>TEXT(LB3,"0.0")</f>
        <v>2.0</v>
      </c>
      <c r="LD3" s="77">
        <v>2</v>
      </c>
      <c r="LE3" s="151">
        <v>2</v>
      </c>
      <c r="LF3" s="24">
        <v>8.3000000000000007</v>
      </c>
      <c r="LG3" s="27">
        <v>5</v>
      </c>
      <c r="LH3" s="28"/>
      <c r="LI3" s="30">
        <f>ROUND((LF3*0.4+LG3*0.6),1)</f>
        <v>6.3</v>
      </c>
      <c r="LJ3" s="31">
        <f>ROUND(MAX((LF3*0.4+LG3*0.6),(LF3*0.4+LH3*0.6)),1)</f>
        <v>6.3</v>
      </c>
      <c r="LK3" s="29" t="str">
        <f t="shared" si="136"/>
        <v>6.3</v>
      </c>
      <c r="LL3" s="35" t="str">
        <f>IF(LJ3&gt;=8.5,"A",IF(LJ3&gt;=8,"B+",IF(LJ3&gt;=7,"B",IF(LJ3&gt;=6.5,"C+",IF(LJ3&gt;=5.5,"C",IF(LJ3&gt;=5,"D+",IF(LJ3&gt;=4,"D","F")))))))</f>
        <v>C</v>
      </c>
      <c r="LM3" s="33">
        <f>IF(LL3="A",4,IF(LL3="B+",3.5,IF(LL3="B",3,IF(LL3="C+",2.5,IF(LL3="C",2,IF(LL3="D+",1.5,IF(LL3="D",1,0)))))))</f>
        <v>2</v>
      </c>
      <c r="LN3" s="49" t="str">
        <f>TEXT(LM3,"0.0")</f>
        <v>2.0</v>
      </c>
      <c r="LO3" s="77">
        <v>2</v>
      </c>
      <c r="LP3" s="151">
        <v>2</v>
      </c>
      <c r="LQ3" s="24">
        <v>8.3000000000000007</v>
      </c>
      <c r="LR3" s="27">
        <v>7</v>
      </c>
      <c r="LS3" s="28"/>
      <c r="LT3" s="30">
        <f>ROUND((LQ3*0.4+LR3*0.6),1)</f>
        <v>7.5</v>
      </c>
      <c r="LU3" s="31">
        <f>ROUND(MAX((LQ3*0.4+LR3*0.6),(LQ3*0.4+LS3*0.6)),1)</f>
        <v>7.5</v>
      </c>
      <c r="LV3" s="29" t="str">
        <f t="shared" ref="LV3:LV42" si="220">TEXT(LU3,"0.0")</f>
        <v>7.5</v>
      </c>
      <c r="LW3" s="35" t="str">
        <f>IF(LU3&gt;=8.5,"A",IF(LU3&gt;=8,"B+",IF(LU3&gt;=7,"B",IF(LU3&gt;=6.5,"C+",IF(LU3&gt;=5.5,"C",IF(LU3&gt;=5,"D+",IF(LU3&gt;=4,"D","F")))))))</f>
        <v>B</v>
      </c>
      <c r="LX3" s="33">
        <f>IF(LW3="A",4,IF(LW3="B+",3.5,IF(LW3="B",3,IF(LW3="C+",2.5,IF(LW3="C",2,IF(LW3="D+",1.5,IF(LW3="D",1,0)))))))</f>
        <v>3</v>
      </c>
      <c r="LY3" s="49" t="str">
        <f>TEXT(LX3,"0.0")</f>
        <v>3.0</v>
      </c>
      <c r="LZ3" s="77">
        <v>2</v>
      </c>
      <c r="MA3" s="151">
        <v>2</v>
      </c>
      <c r="MB3" s="24">
        <v>7</v>
      </c>
      <c r="MC3" s="27">
        <v>5</v>
      </c>
      <c r="MD3" s="28"/>
      <c r="ME3" s="22">
        <f t="shared" ref="ME3:ME6" si="221">ROUND((MB3*0.4+MC3*0.6),1)</f>
        <v>5.8</v>
      </c>
      <c r="MF3" s="54">
        <f t="shared" ref="MF3:MF6" si="222">ROUND(MAX((MB3*0.4+MC3*0.6),(MB3*0.4+MD3*0.6)),1)</f>
        <v>5.8</v>
      </c>
      <c r="MG3" s="29" t="str">
        <f t="shared" ref="MG3:MG42" si="223">TEXT(MF3,"0.0")</f>
        <v>5.8</v>
      </c>
      <c r="MH3" s="162" t="str">
        <f t="shared" ref="MH3:MH6" si="224">IF(MF3&gt;=8.5,"A",IF(MF3&gt;=8,"B+",IF(MF3&gt;=7,"B",IF(MF3&gt;=6.5,"C+",IF(MF3&gt;=5.5,"C",IF(MF3&gt;=5,"D+",IF(MF3&gt;=4,"D","F")))))))</f>
        <v>C</v>
      </c>
      <c r="MI3" s="163">
        <f t="shared" ref="MI3:MI6" si="225">IF(MH3="A",4,IF(MH3="B+",3.5,IF(MH3="B",3,IF(MH3="C+",2.5,IF(MH3="C",2,IF(MH3="D+",1.5,IF(MH3="D",1,0)))))))</f>
        <v>2</v>
      </c>
      <c r="MJ3" s="56" t="str">
        <f t="shared" ref="MJ3:MJ6" si="226">TEXT(MI3,"0.0")</f>
        <v>2.0</v>
      </c>
      <c r="MK3" s="77">
        <v>1</v>
      </c>
      <c r="ML3" s="151">
        <v>1</v>
      </c>
      <c r="MM3" s="133">
        <v>5.0999999999999996</v>
      </c>
      <c r="MN3" s="125">
        <v>3</v>
      </c>
      <c r="MO3" s="126">
        <v>6</v>
      </c>
      <c r="MP3" s="22">
        <f>ROUND((MM3*0.4+MN3*0.6),1)</f>
        <v>3.8</v>
      </c>
      <c r="MQ3" s="54">
        <f>ROUND(MAX((MM3*0.4+MN3*0.6),(MM3*0.4+MO3*0.6)),1)</f>
        <v>5.6</v>
      </c>
      <c r="MR3" s="29" t="str">
        <f t="shared" ref="MR3:MR42" si="227">TEXT(MQ3,"0.0")</f>
        <v>5.6</v>
      </c>
      <c r="MS3" s="162" t="str">
        <f>IF(MQ3&gt;=8.5,"A",IF(MQ3&gt;=8,"B+",IF(MQ3&gt;=7,"B",IF(MQ3&gt;=6.5,"C+",IF(MQ3&gt;=5.5,"C",IF(MQ3&gt;=5,"D+",IF(MQ3&gt;=4,"D","F")))))))</f>
        <v>C</v>
      </c>
      <c r="MT3" s="163">
        <f>IF(MS3="A",4,IF(MS3="B+",3.5,IF(MS3="B",3,IF(MS3="C+",2.5,IF(MS3="C",2,IF(MS3="D+",1.5,IF(MS3="D",1,0)))))))</f>
        <v>2</v>
      </c>
      <c r="MU3" s="56" t="str">
        <f>TEXT(MT3,"0.0")</f>
        <v>2.0</v>
      </c>
      <c r="MV3" s="77">
        <v>3</v>
      </c>
      <c r="MW3" s="151">
        <v>3</v>
      </c>
      <c r="MX3" s="133">
        <v>6.5</v>
      </c>
      <c r="MY3" s="125">
        <v>5</v>
      </c>
      <c r="MZ3" s="126"/>
      <c r="NA3" s="22">
        <f>ROUND((MX3*0.4+MY3*0.6),1)</f>
        <v>5.6</v>
      </c>
      <c r="NB3" s="54">
        <f>ROUND(MAX((MX3*0.4+MY3*0.6),(MX3*0.4+MZ3*0.6)),1)</f>
        <v>5.6</v>
      </c>
      <c r="NC3" s="29" t="str">
        <f t="shared" ref="NC3:NC42" si="228">TEXT(NB3,"0.0")</f>
        <v>5.6</v>
      </c>
      <c r="ND3" s="162" t="str">
        <f>IF(NB3&gt;=8.5,"A",IF(NB3&gt;=8,"B+",IF(NB3&gt;=7,"B",IF(NB3&gt;=6.5,"C+",IF(NB3&gt;=5.5,"C",IF(NB3&gt;=5,"D+",IF(NB3&gt;=4,"D","F")))))))</f>
        <v>C</v>
      </c>
      <c r="NE3" s="163">
        <f>IF(ND3="A",4,IF(ND3="B+",3.5,IF(ND3="B",3,IF(ND3="C+",2.5,IF(ND3="C",2,IF(ND3="D+",1.5,IF(ND3="D",1,0)))))))</f>
        <v>2</v>
      </c>
      <c r="NF3" s="56" t="str">
        <f>TEXT(NE3,"0.0")</f>
        <v>2.0</v>
      </c>
      <c r="NG3" s="77">
        <v>1</v>
      </c>
      <c r="NH3" s="151">
        <v>1</v>
      </c>
      <c r="NI3" s="155">
        <v>7.6</v>
      </c>
      <c r="NJ3" s="168">
        <v>7</v>
      </c>
      <c r="NK3" s="28"/>
      <c r="NL3" s="22">
        <f>ROUND((NI3*0.4+NJ3*0.6),1)</f>
        <v>7.2</v>
      </c>
      <c r="NM3" s="29">
        <f>ROUND(MAX((NI3*0.4+NJ3*0.6),(NI3*0.4+NK3*0.6)),1)</f>
        <v>7.2</v>
      </c>
      <c r="NN3" s="29" t="str">
        <f>TEXT(NM3,"0.0")</f>
        <v>7.2</v>
      </c>
      <c r="NO3" s="35" t="str">
        <f>IF(NM3&gt;=8.5,"A",IF(NM3&gt;=8,"B+",IF(NM3&gt;=7,"B",IF(NM3&gt;=6.5,"C+",IF(NM3&gt;=5.5,"C",IF(NM3&gt;=5,"D+",IF(NM3&gt;=4,"D","F")))))))</f>
        <v>B</v>
      </c>
      <c r="NP3" s="33">
        <f>IF(NO3="A",4,IF(NO3="B+",3.5,IF(NO3="B",3,IF(NO3="C+",2.5,IF(NO3="C",2,IF(NO3="D+",1.5,IF(NO3="D",1,0)))))))</f>
        <v>3</v>
      </c>
      <c r="NQ3" s="49" t="str">
        <f>TEXT(NP3,"0.0")</f>
        <v>3.0</v>
      </c>
      <c r="NR3" s="77">
        <v>3</v>
      </c>
      <c r="NS3" s="151">
        <v>3</v>
      </c>
      <c r="NT3" s="155">
        <v>8</v>
      </c>
      <c r="NU3" s="165">
        <v>7.2</v>
      </c>
      <c r="NV3" s="28"/>
      <c r="NW3" s="30">
        <f>ROUND((NT3*0.4+NU3*0.6),1)</f>
        <v>7.5</v>
      </c>
      <c r="NX3" s="31">
        <f>ROUND(MAX((NT3*0.4+NU3*0.6),(NT3*0.4+NV3*0.6)),1)</f>
        <v>7.5</v>
      </c>
      <c r="NY3" s="29" t="str">
        <f t="shared" ref="NY3:NY7" si="229">TEXT(NX3,"0.0")</f>
        <v>7.5</v>
      </c>
      <c r="NZ3" s="35" t="str">
        <f>IF(NX3&gt;=8.5,"A",IF(NX3&gt;=8,"B+",IF(NX3&gt;=7,"B",IF(NX3&gt;=6.5,"C+",IF(NX3&gt;=5.5,"C",IF(NX3&gt;=5,"D+",IF(NX3&gt;=4,"D","F")))))))</f>
        <v>B</v>
      </c>
      <c r="OA3" s="33">
        <f>IF(NZ3="A",4,IF(NZ3="B+",3.5,IF(NZ3="B",3,IF(NZ3="C+",2.5,IF(NZ3="C",2,IF(NZ3="D+",1.5,IF(NZ3="D",1,0)))))))</f>
        <v>3</v>
      </c>
      <c r="OB3" s="49" t="str">
        <f t="shared" si="137"/>
        <v>3.0</v>
      </c>
      <c r="OC3" s="77">
        <v>2</v>
      </c>
      <c r="OD3" s="151">
        <v>2</v>
      </c>
      <c r="OE3" s="211">
        <f t="shared" ref="OE3:OE42" si="230">KS3+LD3+LO3+LZ3+MK3+MV3+NG3+NR3+OC3</f>
        <v>18</v>
      </c>
      <c r="OF3" s="43">
        <f t="shared" ref="OF3:OF42" si="231">(KQ3*KS3+LB3*LD3+LM3*LO3+LX3*LZ3+MI3*MK3+MT3*MV3+NE3*NG3+NP3*NR3+OA3*OC3)/OE3</f>
        <v>2.3888888888888888</v>
      </c>
      <c r="OG3" s="45" t="str">
        <f t="shared" ref="OG3:OG42" si="232">TEXT(OF3,"0.00")</f>
        <v>2.39</v>
      </c>
      <c r="OH3" s="47" t="str">
        <f t="shared" ref="OH3:OH42" si="233">IF(AND(OF3&lt;1),"Cảnh báo KQHT","Lên lớp")</f>
        <v>Lên lớp</v>
      </c>
      <c r="OI3" s="41">
        <f t="shared" ref="OI3:OI42" si="234">KT3+LE3+LP3+MA3+ML3+MW3+NH3+NS3+OD3</f>
        <v>18</v>
      </c>
      <c r="OJ3" s="43">
        <f t="shared" ref="OJ3:OJ42" si="235">(KQ3*KT3+LB3*LE3+LM3*LP3+LX3*MA3+MI3*ML3+MT3*MW3+NE3*NH3+NP3*NS3+OA3*OD3)/OI3</f>
        <v>2.3888888888888888</v>
      </c>
      <c r="OK3" s="229">
        <f t="shared" ref="OK3:OK42" si="236">KD3+OE3</f>
        <v>76</v>
      </c>
      <c r="OL3" s="230">
        <f t="shared" ref="OL3:OL42" si="237">KE3+OI3</f>
        <v>76</v>
      </c>
      <c r="OM3" s="146">
        <f t="shared" ref="OM3:OM42" si="238" xml:space="preserve"> (KF3*KE3+OJ3*OI3)/OL3</f>
        <v>2.3486842105263159</v>
      </c>
      <c r="ON3" s="45" t="str">
        <f t="shared" si="138"/>
        <v>2.35</v>
      </c>
      <c r="OO3" s="47" t="str">
        <f t="shared" ref="OO3:OO42" si="239">IF(AND(OM3&lt;1.4),"Cảnh báo KQHT","Lên lớp")</f>
        <v>Lên lớp</v>
      </c>
      <c r="OP3" s="47" t="s">
        <v>1143</v>
      </c>
      <c r="OQ3" s="24">
        <v>7.4</v>
      </c>
      <c r="OR3" s="27">
        <v>3</v>
      </c>
      <c r="OS3" s="28"/>
      <c r="OT3" s="22">
        <f t="shared" si="139"/>
        <v>4.8</v>
      </c>
      <c r="OU3" s="29">
        <f t="shared" si="140"/>
        <v>4.8</v>
      </c>
      <c r="OV3" s="29" t="str">
        <f t="shared" ref="OV3:OV9" si="240">TEXT(OU3,"0.0")</f>
        <v>4.8</v>
      </c>
      <c r="OW3" s="35" t="str">
        <f>IF(OU3&gt;=8.5,"A",IF(OU3&gt;=8,"B+",IF(OU3&gt;=7,"B",IF(OU3&gt;=6.5,"C+",IF(OU3&gt;=5.5,"C",IF(OU3&gt;=5,"D+",IF(OU3&gt;=4,"D","F")))))))</f>
        <v>D</v>
      </c>
      <c r="OX3" s="33">
        <f t="shared" si="141"/>
        <v>1</v>
      </c>
      <c r="OY3" s="49" t="str">
        <f t="shared" si="142"/>
        <v>1.0</v>
      </c>
      <c r="OZ3" s="77">
        <v>2</v>
      </c>
      <c r="PA3" s="151">
        <v>2</v>
      </c>
      <c r="PB3" s="24">
        <v>9</v>
      </c>
      <c r="PC3" s="27">
        <v>8</v>
      </c>
      <c r="PD3" s="28"/>
      <c r="PE3" s="22">
        <f t="shared" si="143"/>
        <v>8.4</v>
      </c>
      <c r="PF3" s="29">
        <f t="shared" si="144"/>
        <v>8.4</v>
      </c>
      <c r="PG3" s="29" t="str">
        <f t="shared" ref="PG3:PG9" si="241">TEXT(PF3,"0.0")</f>
        <v>8.4</v>
      </c>
      <c r="PH3" s="35" t="str">
        <f>IF(PF3&gt;=8.5,"A",IF(PF3&gt;=8,"B+",IF(PF3&gt;=7,"B",IF(PF3&gt;=6.5,"C+",IF(PF3&gt;=5.5,"C",IF(PF3&gt;=5,"D+",IF(PF3&gt;=4,"D","F")))))))</f>
        <v>B+</v>
      </c>
      <c r="PI3" s="33">
        <f t="shared" si="145"/>
        <v>3.5</v>
      </c>
      <c r="PJ3" s="49" t="str">
        <f t="shared" si="146"/>
        <v>3.5</v>
      </c>
      <c r="PK3" s="77">
        <v>3</v>
      </c>
      <c r="PL3" s="151">
        <v>3</v>
      </c>
      <c r="PM3" s="24">
        <v>8</v>
      </c>
      <c r="PN3" s="27">
        <v>8</v>
      </c>
      <c r="PO3" s="28"/>
      <c r="PP3" s="22">
        <f t="shared" si="147"/>
        <v>8</v>
      </c>
      <c r="PQ3" s="29">
        <f t="shared" si="148"/>
        <v>8</v>
      </c>
      <c r="PR3" s="29" t="str">
        <f t="shared" ref="PR3:PR9" si="242">TEXT(PQ3,"0.0")</f>
        <v>8.0</v>
      </c>
      <c r="PS3" s="35" t="str">
        <f>IF(PQ3&gt;=8.5,"A",IF(PQ3&gt;=8,"B+",IF(PQ3&gt;=7,"B",IF(PQ3&gt;=6.5,"C+",IF(PQ3&gt;=5.5,"C",IF(PQ3&gt;=5,"D+",IF(PQ3&gt;=4,"D","F")))))))</f>
        <v>B+</v>
      </c>
      <c r="PT3" s="33">
        <f t="shared" si="149"/>
        <v>3.5</v>
      </c>
      <c r="PU3" s="49" t="str">
        <f t="shared" si="150"/>
        <v>3.5</v>
      </c>
      <c r="PV3" s="77">
        <v>2</v>
      </c>
      <c r="PW3" s="151">
        <v>2</v>
      </c>
      <c r="PX3" s="24">
        <v>7.3</v>
      </c>
      <c r="PY3" s="27">
        <v>7</v>
      </c>
      <c r="PZ3" s="28"/>
      <c r="QA3" s="22">
        <f t="shared" si="151"/>
        <v>7.1</v>
      </c>
      <c r="QB3" s="29">
        <f t="shared" si="152"/>
        <v>7.1</v>
      </c>
      <c r="QC3" s="29" t="str">
        <f t="shared" ref="QC3:QC9" si="243">TEXT(QB3,"0.0")</f>
        <v>7.1</v>
      </c>
      <c r="QD3" s="35" t="str">
        <f>IF(QB3&gt;=8.5,"A",IF(QB3&gt;=8,"B+",IF(QB3&gt;=7,"B",IF(QB3&gt;=6.5,"C+",IF(QB3&gt;=5.5,"C",IF(QB3&gt;=5,"D+",IF(QB3&gt;=4,"D","F")))))))</f>
        <v>B</v>
      </c>
      <c r="QE3" s="33">
        <f t="shared" si="153"/>
        <v>3</v>
      </c>
      <c r="QF3" s="49" t="str">
        <f t="shared" si="154"/>
        <v>3.0</v>
      </c>
      <c r="QG3" s="77">
        <v>3</v>
      </c>
      <c r="QH3" s="151">
        <v>3</v>
      </c>
      <c r="QI3" s="24">
        <v>5.5</v>
      </c>
      <c r="QJ3" s="27">
        <v>5</v>
      </c>
      <c r="QK3" s="28"/>
      <c r="QL3" s="22">
        <f t="shared" si="155"/>
        <v>5.2</v>
      </c>
      <c r="QM3" s="29">
        <f t="shared" si="156"/>
        <v>5.2</v>
      </c>
      <c r="QN3" s="29" t="str">
        <f t="shared" ref="QN3:QN9" si="244">TEXT(QM3,"0.0")</f>
        <v>5.2</v>
      </c>
      <c r="QO3" s="35" t="str">
        <f>IF(QM3&gt;=8.5,"A",IF(QM3&gt;=8,"B+",IF(QM3&gt;=7,"B",IF(QM3&gt;=6.5,"C+",IF(QM3&gt;=5.5,"C",IF(QM3&gt;=5,"D+",IF(QM3&gt;=4,"D","F")))))))</f>
        <v>D+</v>
      </c>
      <c r="QP3" s="33">
        <f t="shared" si="157"/>
        <v>1.5</v>
      </c>
      <c r="QQ3" s="49" t="str">
        <f t="shared" si="158"/>
        <v>1.5</v>
      </c>
      <c r="QR3" s="77">
        <v>1</v>
      </c>
      <c r="QS3" s="151">
        <v>1</v>
      </c>
      <c r="QT3" s="24">
        <v>7.3</v>
      </c>
      <c r="QU3" s="27">
        <v>8</v>
      </c>
      <c r="QV3" s="28"/>
      <c r="QW3" s="22">
        <f t="shared" si="159"/>
        <v>7.7</v>
      </c>
      <c r="QX3" s="29">
        <f t="shared" si="160"/>
        <v>7.7</v>
      </c>
      <c r="QY3" s="29" t="str">
        <f t="shared" ref="QY3:QY9" si="245">TEXT(QX3,"0.0")</f>
        <v>7.7</v>
      </c>
      <c r="QZ3" s="35" t="str">
        <f t="shared" si="161"/>
        <v>B</v>
      </c>
      <c r="RA3" s="33">
        <f t="shared" si="162"/>
        <v>3</v>
      </c>
      <c r="RB3" s="49" t="str">
        <f t="shared" si="163"/>
        <v>3.0</v>
      </c>
      <c r="RC3" s="77">
        <v>3</v>
      </c>
      <c r="RD3" s="151">
        <v>3</v>
      </c>
      <c r="RE3" s="24">
        <v>5</v>
      </c>
      <c r="RF3" s="27">
        <v>3</v>
      </c>
      <c r="RG3" s="28">
        <v>7</v>
      </c>
      <c r="RH3" s="22">
        <f>ROUND((RE3*0.4+RF3*0.6),1)</f>
        <v>3.8</v>
      </c>
      <c r="RI3" s="29">
        <f>ROUND(MAX((RE3*0.4+RF3*0.6),(RE3*0.4+RG3*0.6)),1)</f>
        <v>6.2</v>
      </c>
      <c r="RJ3" s="29" t="str">
        <f t="shared" ref="RJ3:RJ9" si="246">TEXT(RI3,"0.0")</f>
        <v>6.2</v>
      </c>
      <c r="RK3" s="35" t="str">
        <f t="shared" si="166"/>
        <v>C</v>
      </c>
      <c r="RL3" s="33">
        <f t="shared" si="167"/>
        <v>2</v>
      </c>
      <c r="RM3" s="49" t="str">
        <f t="shared" si="168"/>
        <v>2.0</v>
      </c>
      <c r="RN3" s="77">
        <v>1</v>
      </c>
      <c r="RO3" s="151">
        <v>1</v>
      </c>
      <c r="RP3" s="211">
        <f t="shared" ref="RP3:RP42" si="247">OZ3+PK3+PV3+QG3+QR3+RC3+RN3</f>
        <v>15</v>
      </c>
      <c r="RQ3" s="275">
        <f t="shared" ref="RQ3:RQ42" si="248">(OU3*OZ3+PF3*PK3+PQ3*PV3+QB3*QG3+QM3*QR3+QX3*RC3+RI3*RN3)/RP3</f>
        <v>7.1066666666666674</v>
      </c>
      <c r="RR3" s="43">
        <f t="shared" ref="RR3:RR42" si="249">(OX3*OZ3+PI3*PK3+PT3*PV3+QE3*QG3+QP3*QR3+RA3*RC3+RL3*RN3)/RP3</f>
        <v>2.7333333333333334</v>
      </c>
      <c r="RS3" s="45" t="str">
        <f t="shared" ref="RS3:RS42" si="250">TEXT(RR3,"0.00")</f>
        <v>2.73</v>
      </c>
      <c r="RT3" s="47" t="str">
        <f t="shared" ref="RT3:RT42" si="251">IF(AND(RR3&lt;1),"Cảnh báo KQHT","Lên lớp")</f>
        <v>Lên lớp</v>
      </c>
      <c r="RU3" s="41">
        <f t="shared" ref="RU3:RU42" si="252">PA3+PL3+PW3+QH3+QS3+RD3+RO3</f>
        <v>15</v>
      </c>
      <c r="RV3" s="43">
        <f t="shared" ref="RV3:RV42" si="253">(OX3*PA3+PI3*PL3+PT3*PW3+QE3*QH3+QP3*QS3+RA3*RD3+RL3*RO3)/RU3</f>
        <v>2.7333333333333334</v>
      </c>
      <c r="RW3" s="229">
        <f t="shared" ref="RW3:RW42" si="254">OK3+RP3</f>
        <v>91</v>
      </c>
      <c r="RX3" s="230">
        <f t="shared" ref="RX3:RX42" si="255">OL3+RU3</f>
        <v>91</v>
      </c>
      <c r="RY3" s="146">
        <f t="shared" ref="RY3:RY42" si="256" xml:space="preserve"> (OM3*OL3+RV3*RU3)/RX3</f>
        <v>2.412087912087912</v>
      </c>
      <c r="RZ3" s="45" t="str">
        <f t="shared" ref="RZ3:RZ42" si="257">TEXT(RY3,"0.00")</f>
        <v>2.41</v>
      </c>
      <c r="SA3" s="47" t="str">
        <f t="shared" ref="SA3:SA42" si="258">IF(AND(RY3&lt;1.6),"Cảnh báo KQHT","Lên lớp")</f>
        <v>Lên lớp</v>
      </c>
      <c r="SB3" s="47" t="s">
        <v>1143</v>
      </c>
      <c r="SC3" s="24">
        <v>6.3</v>
      </c>
      <c r="SD3" s="124"/>
      <c r="SE3" s="28">
        <v>6</v>
      </c>
      <c r="SF3" s="22">
        <f t="shared" si="169"/>
        <v>2.5</v>
      </c>
      <c r="SG3" s="29">
        <f t="shared" si="170"/>
        <v>6.1</v>
      </c>
      <c r="SH3" s="29" t="str">
        <f t="shared" ref="SH3:SH9" si="259">TEXT(SG3,"0.0")</f>
        <v>6.1</v>
      </c>
      <c r="SI3" s="35" t="str">
        <f t="shared" si="171"/>
        <v>C</v>
      </c>
      <c r="SJ3" s="33">
        <f t="shared" si="172"/>
        <v>2</v>
      </c>
      <c r="SK3" s="49" t="str">
        <f t="shared" si="173"/>
        <v>2.0</v>
      </c>
      <c r="SL3" s="77">
        <v>2</v>
      </c>
      <c r="SM3" s="151">
        <v>2</v>
      </c>
      <c r="SN3" s="24">
        <v>7.1</v>
      </c>
      <c r="SO3" s="27">
        <v>6</v>
      </c>
      <c r="SP3" s="28"/>
      <c r="SQ3" s="22">
        <f t="shared" si="174"/>
        <v>6.4</v>
      </c>
      <c r="SR3" s="29">
        <f t="shared" si="175"/>
        <v>6.4</v>
      </c>
      <c r="SS3" s="29" t="str">
        <f t="shared" ref="SS3:SS9" si="260">TEXT(SR3,"0.0")</f>
        <v>6.4</v>
      </c>
      <c r="ST3" s="35" t="str">
        <f t="shared" si="176"/>
        <v>C</v>
      </c>
      <c r="SU3" s="33">
        <f t="shared" si="177"/>
        <v>2</v>
      </c>
      <c r="SV3" s="49" t="str">
        <f t="shared" si="178"/>
        <v>2.0</v>
      </c>
      <c r="SW3" s="77">
        <v>2</v>
      </c>
      <c r="SX3" s="151">
        <v>2</v>
      </c>
      <c r="SY3" s="24"/>
      <c r="SZ3" s="27"/>
      <c r="TA3" s="28"/>
      <c r="TB3" s="22">
        <f t="shared" ref="TB3:TB6" si="261">ROUND((SF3*0.5+SQ3*0.5),1)</f>
        <v>4.5</v>
      </c>
      <c r="TC3" s="29">
        <f t="shared" ref="TC3:TC6" si="262">ROUND((SG3*0.5+SR3*0.5),1)</f>
        <v>6.3</v>
      </c>
      <c r="TD3" s="29" t="str">
        <f t="shared" ref="TD3:TD6" si="263">TEXT(TC3,"0.0")</f>
        <v>6.3</v>
      </c>
      <c r="TE3" s="35" t="str">
        <f t="shared" si="179"/>
        <v>C</v>
      </c>
      <c r="TF3" s="33">
        <f t="shared" si="180"/>
        <v>2</v>
      </c>
      <c r="TG3" s="49" t="str">
        <f t="shared" si="181"/>
        <v>2.0</v>
      </c>
      <c r="TH3" s="77">
        <v>4</v>
      </c>
      <c r="TI3" s="151">
        <v>4</v>
      </c>
      <c r="TJ3" s="320"/>
      <c r="TK3" s="165">
        <v>7.4</v>
      </c>
      <c r="TL3" s="30">
        <v>7.4</v>
      </c>
      <c r="TM3" s="30">
        <v>5.2</v>
      </c>
      <c r="TN3" s="322"/>
      <c r="TO3" s="127">
        <f t="shared" ref="TO3:TO10" si="264">ROUND((TK3*0.2+TL3*0.3+TM3*0.5),1)</f>
        <v>6.3</v>
      </c>
      <c r="TP3" s="29" t="str">
        <f t="shared" ref="TP3:TP10" si="265">TEXT(TO3,"0.0")</f>
        <v>6.3</v>
      </c>
      <c r="TQ3" s="35" t="str">
        <f t="shared" si="182"/>
        <v>C</v>
      </c>
      <c r="TR3" s="33">
        <f t="shared" si="183"/>
        <v>2</v>
      </c>
      <c r="TS3" s="49" t="str">
        <f t="shared" si="184"/>
        <v>2.0</v>
      </c>
      <c r="TT3" s="323">
        <v>5</v>
      </c>
      <c r="TU3" s="324">
        <v>5</v>
      </c>
      <c r="TV3" s="340">
        <f t="shared" ref="TV3:TV10" si="266">TH3+TT3</f>
        <v>9</v>
      </c>
      <c r="TW3" s="341">
        <f t="shared" ref="TW3:TW42" si="267">(TC3*TH3+TO3*TT3)/TV3</f>
        <v>6.3000000000000007</v>
      </c>
      <c r="TX3" s="342">
        <f t="shared" ref="TX3:TX10" si="268">(TF3*TH3+TR3*TT3)/TV3</f>
        <v>2</v>
      </c>
      <c r="TY3" s="45" t="str">
        <f t="shared" si="185"/>
        <v>2.00</v>
      </c>
      <c r="TZ3" s="47" t="str">
        <f t="shared" si="186"/>
        <v>Lên lớp</v>
      </c>
      <c r="UA3" s="41">
        <f t="shared" ref="UA3:UA10" si="269">TI3+TU3</f>
        <v>9</v>
      </c>
      <c r="UB3" s="43">
        <f t="shared" ref="UB3:UB10" si="270">(TF3*TI3+TR3*TU3)/UA3</f>
        <v>2</v>
      </c>
    </row>
    <row r="4" spans="1:548" ht="18">
      <c r="A4" s="11">
        <v>3</v>
      </c>
      <c r="B4" s="70" t="s">
        <v>59</v>
      </c>
      <c r="C4" s="14" t="s">
        <v>179</v>
      </c>
      <c r="D4" s="71" t="s">
        <v>97</v>
      </c>
      <c r="E4" s="72" t="s">
        <v>48</v>
      </c>
      <c r="F4" s="9"/>
      <c r="G4" s="101" t="s">
        <v>51</v>
      </c>
      <c r="H4" s="102" t="s">
        <v>18</v>
      </c>
      <c r="I4" s="103" t="s">
        <v>105</v>
      </c>
      <c r="J4" s="140">
        <v>5.5</v>
      </c>
      <c r="K4" s="29" t="str">
        <f t="shared" si="187"/>
        <v>5.5</v>
      </c>
      <c r="L4" s="35" t="str">
        <f t="shared" si="0"/>
        <v>C</v>
      </c>
      <c r="M4" s="33">
        <f t="shared" si="1"/>
        <v>2</v>
      </c>
      <c r="N4" s="49" t="str">
        <f t="shared" si="2"/>
        <v>2.0</v>
      </c>
      <c r="O4" s="12">
        <v>2</v>
      </c>
      <c r="P4" s="19">
        <v>6</v>
      </c>
      <c r="Q4" s="29" t="str">
        <f t="shared" si="188"/>
        <v>6.0</v>
      </c>
      <c r="R4" s="35" t="str">
        <f t="shared" si="189"/>
        <v>C</v>
      </c>
      <c r="S4" s="33">
        <f t="shared" si="190"/>
        <v>2</v>
      </c>
      <c r="T4" s="49" t="str">
        <f t="shared" si="191"/>
        <v>2.0</v>
      </c>
      <c r="U4" s="12">
        <v>3</v>
      </c>
      <c r="V4" s="24">
        <v>7.7</v>
      </c>
      <c r="W4" s="27">
        <v>8</v>
      </c>
      <c r="X4" s="28"/>
      <c r="Y4" s="30">
        <f t="shared" si="3"/>
        <v>7.9</v>
      </c>
      <c r="Z4" s="31">
        <f t="shared" si="4"/>
        <v>7.9</v>
      </c>
      <c r="AA4" s="29" t="str">
        <f t="shared" si="192"/>
        <v>7.9</v>
      </c>
      <c r="AB4" s="35" t="str">
        <f t="shared" si="5"/>
        <v>B</v>
      </c>
      <c r="AC4" s="33">
        <f t="shared" si="6"/>
        <v>3</v>
      </c>
      <c r="AD4" s="49" t="str">
        <f t="shared" si="7"/>
        <v>3.0</v>
      </c>
      <c r="AE4" s="77">
        <v>5</v>
      </c>
      <c r="AF4" s="80">
        <v>5</v>
      </c>
      <c r="AG4" s="24">
        <v>6.8</v>
      </c>
      <c r="AH4" s="27">
        <v>7</v>
      </c>
      <c r="AI4" s="28"/>
      <c r="AJ4" s="30">
        <f t="shared" si="8"/>
        <v>6.9</v>
      </c>
      <c r="AK4" s="31">
        <f t="shared" si="9"/>
        <v>6.9</v>
      </c>
      <c r="AL4" s="29" t="str">
        <f t="shared" si="193"/>
        <v>6.9</v>
      </c>
      <c r="AM4" s="35" t="str">
        <f t="shared" si="10"/>
        <v>C+</v>
      </c>
      <c r="AN4" s="33">
        <f t="shared" si="11"/>
        <v>2.5</v>
      </c>
      <c r="AO4" s="49" t="str">
        <f t="shared" si="12"/>
        <v>2.5</v>
      </c>
      <c r="AP4" s="77">
        <v>3</v>
      </c>
      <c r="AQ4" s="83">
        <v>3</v>
      </c>
      <c r="AR4" s="24">
        <v>6.7</v>
      </c>
      <c r="AS4" s="27">
        <v>5</v>
      </c>
      <c r="AT4" s="28"/>
      <c r="AU4" s="30">
        <f>ROUND((AR4*0.4+AS4*0.6),1)</f>
        <v>5.7</v>
      </c>
      <c r="AV4" s="31">
        <f>ROUND(MAX((AR4*0.4+AS4*0.6),(AR4*0.4+AT4*0.6)),1)</f>
        <v>5.7</v>
      </c>
      <c r="AW4" s="29" t="str">
        <f t="shared" si="194"/>
        <v>5.7</v>
      </c>
      <c r="AX4" s="35" t="str">
        <f t="shared" si="13"/>
        <v>C</v>
      </c>
      <c r="AY4" s="33">
        <f t="shared" si="14"/>
        <v>2</v>
      </c>
      <c r="AZ4" s="49" t="str">
        <f t="shared" si="15"/>
        <v>2.0</v>
      </c>
      <c r="BA4" s="77">
        <v>3</v>
      </c>
      <c r="BB4" s="83">
        <v>3</v>
      </c>
      <c r="BC4" s="24">
        <v>8.3000000000000007</v>
      </c>
      <c r="BD4" s="27">
        <v>8</v>
      </c>
      <c r="BE4" s="28"/>
      <c r="BF4" s="30">
        <f t="shared" si="16"/>
        <v>8.1</v>
      </c>
      <c r="BG4" s="31">
        <f t="shared" si="17"/>
        <v>8.1</v>
      </c>
      <c r="BH4" s="29" t="str">
        <f t="shared" si="195"/>
        <v>8.1</v>
      </c>
      <c r="BI4" s="35" t="str">
        <f t="shared" si="18"/>
        <v>B+</v>
      </c>
      <c r="BJ4" s="33">
        <f t="shared" si="19"/>
        <v>3.5</v>
      </c>
      <c r="BK4" s="49" t="str">
        <f t="shared" si="20"/>
        <v>3.5</v>
      </c>
      <c r="BL4" s="77">
        <v>3</v>
      </c>
      <c r="BM4" s="83">
        <v>3</v>
      </c>
      <c r="BN4" s="24">
        <v>8</v>
      </c>
      <c r="BO4" s="27">
        <v>9</v>
      </c>
      <c r="BP4" s="28"/>
      <c r="BQ4" s="30">
        <f t="shared" si="21"/>
        <v>8.6</v>
      </c>
      <c r="BR4" s="31">
        <f>ROUND(MAX((BN4*0.4+BO4*0.6),(BN4*0.4+BP4*0.6)),1)</f>
        <v>8.6</v>
      </c>
      <c r="BS4" s="29" t="str">
        <f t="shared" si="196"/>
        <v>8.6</v>
      </c>
      <c r="BT4" s="35" t="str">
        <f t="shared" si="22"/>
        <v>A</v>
      </c>
      <c r="BU4" s="33">
        <f t="shared" si="23"/>
        <v>4</v>
      </c>
      <c r="BV4" s="49" t="str">
        <f t="shared" si="24"/>
        <v>4.0</v>
      </c>
      <c r="BW4" s="77">
        <v>2</v>
      </c>
      <c r="BX4" s="83">
        <v>2</v>
      </c>
      <c r="BY4" s="41">
        <f t="shared" si="25"/>
        <v>16</v>
      </c>
      <c r="BZ4" s="43">
        <f t="shared" si="26"/>
        <v>2.9375</v>
      </c>
      <c r="CA4" s="45" t="str">
        <f t="shared" si="27"/>
        <v>2.94</v>
      </c>
      <c r="CB4" s="47" t="str">
        <f t="shared" si="28"/>
        <v>Lên lớp</v>
      </c>
      <c r="CC4" s="145">
        <f t="shared" si="29"/>
        <v>16</v>
      </c>
      <c r="CD4" s="146">
        <f t="shared" si="30"/>
        <v>2.9375</v>
      </c>
      <c r="CE4" s="47" t="str">
        <f t="shared" si="31"/>
        <v>Lên lớp</v>
      </c>
      <c r="CF4" s="47" t="s">
        <v>1143</v>
      </c>
      <c r="CG4" s="24">
        <v>8</v>
      </c>
      <c r="CH4" s="27">
        <v>6</v>
      </c>
      <c r="CI4" s="28"/>
      <c r="CJ4" s="30">
        <f t="shared" si="32"/>
        <v>6.8</v>
      </c>
      <c r="CK4" s="31">
        <f t="shared" si="33"/>
        <v>6.8</v>
      </c>
      <c r="CL4" s="29" t="str">
        <f t="shared" si="197"/>
        <v>6.8</v>
      </c>
      <c r="CM4" s="35" t="str">
        <f t="shared" si="34"/>
        <v>C+</v>
      </c>
      <c r="CN4" s="157">
        <f t="shared" si="35"/>
        <v>2.5</v>
      </c>
      <c r="CO4" s="49" t="str">
        <f t="shared" si="36"/>
        <v>2.5</v>
      </c>
      <c r="CP4" s="77">
        <v>3</v>
      </c>
      <c r="CQ4" s="151">
        <v>3</v>
      </c>
      <c r="CR4" s="24">
        <v>7.7</v>
      </c>
      <c r="CS4" s="27">
        <v>7</v>
      </c>
      <c r="CT4" s="28"/>
      <c r="CU4" s="30">
        <f t="shared" si="37"/>
        <v>7.3</v>
      </c>
      <c r="CV4" s="31">
        <f t="shared" si="38"/>
        <v>7.3</v>
      </c>
      <c r="CW4" s="29" t="str">
        <f t="shared" si="198"/>
        <v>7.3</v>
      </c>
      <c r="CX4" s="35" t="str">
        <f t="shared" si="39"/>
        <v>B</v>
      </c>
      <c r="CY4" s="157">
        <f t="shared" si="40"/>
        <v>3</v>
      </c>
      <c r="CZ4" s="49" t="str">
        <f t="shared" si="41"/>
        <v>3.0</v>
      </c>
      <c r="DA4" s="77">
        <v>2</v>
      </c>
      <c r="DB4" s="151">
        <v>2</v>
      </c>
      <c r="DC4" s="24">
        <v>7.7</v>
      </c>
      <c r="DD4" s="27">
        <v>9</v>
      </c>
      <c r="DE4" s="28"/>
      <c r="DF4" s="30">
        <f t="shared" si="42"/>
        <v>8.5</v>
      </c>
      <c r="DG4" s="31">
        <f t="shared" si="43"/>
        <v>8.5</v>
      </c>
      <c r="DH4" s="29" t="str">
        <f t="shared" si="199"/>
        <v>8.5</v>
      </c>
      <c r="DI4" s="35" t="str">
        <f t="shared" si="44"/>
        <v>A</v>
      </c>
      <c r="DJ4" s="157">
        <f t="shared" si="45"/>
        <v>4</v>
      </c>
      <c r="DK4" s="49" t="str">
        <f t="shared" si="46"/>
        <v>4.0</v>
      </c>
      <c r="DL4" s="77">
        <v>4</v>
      </c>
      <c r="DM4" s="151">
        <v>4</v>
      </c>
      <c r="DN4" s="24">
        <v>5.9</v>
      </c>
      <c r="DO4" s="27">
        <v>5</v>
      </c>
      <c r="DP4" s="28"/>
      <c r="DQ4" s="30">
        <f t="shared" si="47"/>
        <v>5.4</v>
      </c>
      <c r="DR4" s="31">
        <f t="shared" si="48"/>
        <v>5.4</v>
      </c>
      <c r="DS4" s="29" t="str">
        <f t="shared" si="200"/>
        <v>5.4</v>
      </c>
      <c r="DT4" s="35" t="str">
        <f t="shared" si="49"/>
        <v>D+</v>
      </c>
      <c r="DU4" s="157">
        <f t="shared" si="50"/>
        <v>1.5</v>
      </c>
      <c r="DV4" s="49" t="str">
        <f t="shared" si="51"/>
        <v>1.5</v>
      </c>
      <c r="DW4" s="77">
        <v>3</v>
      </c>
      <c r="DX4" s="151">
        <v>3</v>
      </c>
      <c r="DY4" s="24">
        <v>8.6999999999999993</v>
      </c>
      <c r="DZ4" s="27">
        <v>8</v>
      </c>
      <c r="EA4" s="28"/>
      <c r="EB4" s="30">
        <f t="shared" si="52"/>
        <v>8.3000000000000007</v>
      </c>
      <c r="EC4" s="31">
        <f t="shared" si="53"/>
        <v>8.3000000000000007</v>
      </c>
      <c r="ED4" s="29" t="str">
        <f t="shared" si="201"/>
        <v>8.3</v>
      </c>
      <c r="EE4" s="35" t="str">
        <f t="shared" si="54"/>
        <v>B+</v>
      </c>
      <c r="EF4" s="157">
        <f t="shared" si="55"/>
        <v>3.5</v>
      </c>
      <c r="EG4" s="49" t="str">
        <f t="shared" si="56"/>
        <v>3.5</v>
      </c>
      <c r="EH4" s="77">
        <v>2</v>
      </c>
      <c r="EI4" s="151">
        <v>2</v>
      </c>
      <c r="EJ4" s="24">
        <v>8.3000000000000007</v>
      </c>
      <c r="EK4" s="27">
        <v>7</v>
      </c>
      <c r="EL4" s="28"/>
      <c r="EM4" s="30">
        <f t="shared" si="57"/>
        <v>7.5</v>
      </c>
      <c r="EN4" s="31">
        <f t="shared" si="58"/>
        <v>7.5</v>
      </c>
      <c r="EO4" s="29" t="str">
        <f t="shared" si="202"/>
        <v>7.5</v>
      </c>
      <c r="EP4" s="35" t="str">
        <f t="shared" si="59"/>
        <v>B</v>
      </c>
      <c r="EQ4" s="157">
        <f t="shared" si="60"/>
        <v>3</v>
      </c>
      <c r="ER4" s="49" t="str">
        <f t="shared" si="61"/>
        <v>3.0</v>
      </c>
      <c r="ES4" s="77">
        <v>2</v>
      </c>
      <c r="ET4" s="151">
        <v>2</v>
      </c>
      <c r="EU4" s="24">
        <v>7.4</v>
      </c>
      <c r="EV4" s="27">
        <v>9</v>
      </c>
      <c r="EW4" s="28"/>
      <c r="EX4" s="30">
        <f t="shared" si="62"/>
        <v>8.4</v>
      </c>
      <c r="EY4" s="31">
        <f t="shared" si="63"/>
        <v>8.4</v>
      </c>
      <c r="EZ4" s="29" t="str">
        <f t="shared" si="203"/>
        <v>8.4</v>
      </c>
      <c r="FA4" s="35" t="str">
        <f t="shared" si="64"/>
        <v>B+</v>
      </c>
      <c r="FB4" s="157">
        <f t="shared" si="65"/>
        <v>3.5</v>
      </c>
      <c r="FC4" s="49" t="str">
        <f t="shared" si="66"/>
        <v>3.5</v>
      </c>
      <c r="FD4" s="77">
        <v>3</v>
      </c>
      <c r="FE4" s="151">
        <v>3</v>
      </c>
      <c r="FF4" s="155">
        <v>5</v>
      </c>
      <c r="FG4" s="165">
        <v>6.3</v>
      </c>
      <c r="FH4" s="165"/>
      <c r="FI4" s="22">
        <f t="shared" si="67"/>
        <v>5.8</v>
      </c>
      <c r="FJ4" s="29">
        <f t="shared" si="68"/>
        <v>5.8</v>
      </c>
      <c r="FK4" s="29" t="str">
        <f t="shared" si="204"/>
        <v>5.8</v>
      </c>
      <c r="FL4" s="35" t="str">
        <f t="shared" si="69"/>
        <v>C</v>
      </c>
      <c r="FM4" s="33">
        <f t="shared" si="70"/>
        <v>2</v>
      </c>
      <c r="FN4" s="49" t="str">
        <f t="shared" si="71"/>
        <v>2.0</v>
      </c>
      <c r="FO4" s="77">
        <v>1</v>
      </c>
      <c r="FP4" s="151">
        <v>1</v>
      </c>
      <c r="FQ4" s="41">
        <f t="shared" si="72"/>
        <v>20</v>
      </c>
      <c r="FR4" s="43">
        <f t="shared" si="73"/>
        <v>2.9750000000000001</v>
      </c>
      <c r="FS4" s="45" t="str">
        <f t="shared" si="74"/>
        <v>2.98</v>
      </c>
      <c r="FT4" s="47" t="str">
        <f t="shared" si="75"/>
        <v>Lên lớp</v>
      </c>
      <c r="FU4" s="145">
        <f t="shared" si="76"/>
        <v>20</v>
      </c>
      <c r="FV4" s="146">
        <f t="shared" si="77"/>
        <v>2.9750000000000001</v>
      </c>
      <c r="FW4" s="174">
        <f t="shared" si="78"/>
        <v>36</v>
      </c>
      <c r="FX4" s="41">
        <f t="shared" si="79"/>
        <v>36</v>
      </c>
      <c r="FY4" s="43">
        <f t="shared" si="80"/>
        <v>2.9583333333333335</v>
      </c>
      <c r="FZ4" s="45" t="str">
        <f t="shared" si="81"/>
        <v>2.96</v>
      </c>
      <c r="GA4" s="47" t="str">
        <f t="shared" si="82"/>
        <v>Lên lớp</v>
      </c>
      <c r="GB4" s="47" t="s">
        <v>1143</v>
      </c>
      <c r="GC4" s="24">
        <v>7.2</v>
      </c>
      <c r="GD4" s="27">
        <v>7</v>
      </c>
      <c r="GE4" s="28"/>
      <c r="GF4" s="22">
        <f t="shared" si="83"/>
        <v>7.1</v>
      </c>
      <c r="GG4" s="29">
        <f t="shared" si="84"/>
        <v>7.1</v>
      </c>
      <c r="GH4" s="29" t="str">
        <f t="shared" si="205"/>
        <v>7.1</v>
      </c>
      <c r="GI4" s="35" t="str">
        <f t="shared" si="85"/>
        <v>B</v>
      </c>
      <c r="GJ4" s="33">
        <f t="shared" si="86"/>
        <v>3</v>
      </c>
      <c r="GK4" s="49" t="str">
        <f t="shared" si="87"/>
        <v>3.0</v>
      </c>
      <c r="GL4" s="77">
        <v>2</v>
      </c>
      <c r="GM4" s="151">
        <v>2</v>
      </c>
      <c r="GN4" s="24">
        <v>6.3</v>
      </c>
      <c r="GO4" s="27">
        <v>6</v>
      </c>
      <c r="GP4" s="28"/>
      <c r="GQ4" s="22">
        <f t="shared" si="88"/>
        <v>6.1</v>
      </c>
      <c r="GR4" s="29">
        <f t="shared" si="89"/>
        <v>6.1</v>
      </c>
      <c r="GS4" s="29" t="str">
        <f t="shared" si="206"/>
        <v>6.1</v>
      </c>
      <c r="GT4" s="35" t="str">
        <f t="shared" si="90"/>
        <v>C</v>
      </c>
      <c r="GU4" s="33">
        <f t="shared" si="91"/>
        <v>2</v>
      </c>
      <c r="GV4" s="49" t="str">
        <f t="shared" si="92"/>
        <v>2.0</v>
      </c>
      <c r="GW4" s="77">
        <v>3</v>
      </c>
      <c r="GX4" s="151">
        <v>3</v>
      </c>
      <c r="GY4" s="24">
        <v>5.4</v>
      </c>
      <c r="GZ4" s="27">
        <v>7</v>
      </c>
      <c r="HA4" s="28"/>
      <c r="HB4" s="30">
        <f t="shared" si="93"/>
        <v>6.4</v>
      </c>
      <c r="HC4" s="31">
        <f t="shared" si="94"/>
        <v>6.4</v>
      </c>
      <c r="HD4" s="29" t="str">
        <f t="shared" si="207"/>
        <v>6.4</v>
      </c>
      <c r="HE4" s="35" t="str">
        <f t="shared" si="95"/>
        <v>C</v>
      </c>
      <c r="HF4" s="33">
        <f t="shared" si="96"/>
        <v>2</v>
      </c>
      <c r="HG4" s="49" t="str">
        <f t="shared" si="97"/>
        <v>2.0</v>
      </c>
      <c r="HH4" s="77">
        <v>2</v>
      </c>
      <c r="HI4" s="151">
        <v>2</v>
      </c>
      <c r="HJ4" s="24">
        <v>8.6</v>
      </c>
      <c r="HK4" s="27">
        <v>8</v>
      </c>
      <c r="HL4" s="28"/>
      <c r="HM4" s="22">
        <f t="shared" si="98"/>
        <v>8.1999999999999993</v>
      </c>
      <c r="HN4" s="29">
        <f t="shared" si="99"/>
        <v>8.1999999999999993</v>
      </c>
      <c r="HO4" s="29" t="str">
        <f t="shared" si="208"/>
        <v>8.2</v>
      </c>
      <c r="HP4" s="35" t="str">
        <f t="shared" si="100"/>
        <v>B+</v>
      </c>
      <c r="HQ4" s="33">
        <f t="shared" si="101"/>
        <v>3.5</v>
      </c>
      <c r="HR4" s="49" t="str">
        <f t="shared" si="102"/>
        <v>3.5</v>
      </c>
      <c r="HS4" s="77">
        <v>2</v>
      </c>
      <c r="HT4" s="151">
        <v>2</v>
      </c>
      <c r="HU4" s="24">
        <v>8</v>
      </c>
      <c r="HV4" s="27">
        <v>5</v>
      </c>
      <c r="HW4" s="28"/>
      <c r="HX4" s="30">
        <f t="shared" si="103"/>
        <v>6.2</v>
      </c>
      <c r="HY4" s="31">
        <f t="shared" si="104"/>
        <v>6.2</v>
      </c>
      <c r="HZ4" s="29" t="str">
        <f t="shared" si="209"/>
        <v>6.2</v>
      </c>
      <c r="IA4" s="35" t="str">
        <f t="shared" si="105"/>
        <v>C</v>
      </c>
      <c r="IB4" s="33">
        <f t="shared" si="106"/>
        <v>2</v>
      </c>
      <c r="IC4" s="49" t="str">
        <f t="shared" si="107"/>
        <v>2.0</v>
      </c>
      <c r="ID4" s="77">
        <v>3</v>
      </c>
      <c r="IE4" s="151">
        <v>3</v>
      </c>
      <c r="IF4" s="24">
        <v>6.7</v>
      </c>
      <c r="IG4" s="27">
        <v>5</v>
      </c>
      <c r="IH4" s="28"/>
      <c r="II4" s="30">
        <f t="shared" si="108"/>
        <v>5.7</v>
      </c>
      <c r="IJ4" s="31">
        <f t="shared" si="109"/>
        <v>5.7</v>
      </c>
      <c r="IK4" s="29" t="str">
        <f t="shared" si="210"/>
        <v>5.7</v>
      </c>
      <c r="IL4" s="35" t="str">
        <f t="shared" si="110"/>
        <v>C</v>
      </c>
      <c r="IM4" s="33">
        <f t="shared" si="111"/>
        <v>2</v>
      </c>
      <c r="IN4" s="49" t="str">
        <f t="shared" si="112"/>
        <v>2.0</v>
      </c>
      <c r="IO4" s="77">
        <v>2</v>
      </c>
      <c r="IP4" s="151">
        <v>2</v>
      </c>
      <c r="IQ4" s="24">
        <v>7.4</v>
      </c>
      <c r="IR4" s="27">
        <v>8</v>
      </c>
      <c r="IS4" s="28"/>
      <c r="IT4" s="30">
        <f>ROUND((IQ4*0.4+IR4*0.6),1)</f>
        <v>7.8</v>
      </c>
      <c r="IU4" s="31">
        <f>ROUND(MAX((IQ4*0.4+IR4*0.6),(IQ4*0.4+IS4*0.6)),1)</f>
        <v>7.8</v>
      </c>
      <c r="IV4" s="29" t="str">
        <f t="shared" si="211"/>
        <v>7.8</v>
      </c>
      <c r="IW4" s="35" t="str">
        <f t="shared" si="113"/>
        <v>B</v>
      </c>
      <c r="IX4" s="33">
        <f t="shared" si="114"/>
        <v>3</v>
      </c>
      <c r="IY4" s="49" t="str">
        <f t="shared" si="115"/>
        <v>3.0</v>
      </c>
      <c r="IZ4" s="77">
        <v>3</v>
      </c>
      <c r="JA4" s="151">
        <v>3</v>
      </c>
      <c r="JB4" s="24">
        <v>6.8</v>
      </c>
      <c r="JC4" s="27">
        <v>5</v>
      </c>
      <c r="JD4" s="28"/>
      <c r="JE4" s="30">
        <f t="shared" si="116"/>
        <v>5.7</v>
      </c>
      <c r="JF4" s="31">
        <f t="shared" si="117"/>
        <v>5.7</v>
      </c>
      <c r="JG4" s="29" t="str">
        <f t="shared" si="212"/>
        <v>5.7</v>
      </c>
      <c r="JH4" s="35" t="str">
        <f t="shared" si="118"/>
        <v>C</v>
      </c>
      <c r="JI4" s="33">
        <f t="shared" si="119"/>
        <v>2</v>
      </c>
      <c r="JJ4" s="49" t="str">
        <f t="shared" si="120"/>
        <v>2.0</v>
      </c>
      <c r="JK4" s="77">
        <v>3</v>
      </c>
      <c r="JL4" s="151">
        <v>3</v>
      </c>
      <c r="JM4" s="24">
        <v>5.5</v>
      </c>
      <c r="JN4" s="214">
        <v>7.3</v>
      </c>
      <c r="JO4" s="140"/>
      <c r="JP4" s="30">
        <f>ROUND((JM4*0.4+JN4*0.6),1)</f>
        <v>6.6</v>
      </c>
      <c r="JQ4" s="31">
        <f>ROUND(MAX((JM4*0.4+JN4*0.6),(JM4*0.4+JO4*0.6)),1)</f>
        <v>6.6</v>
      </c>
      <c r="JR4" s="29" t="str">
        <f t="shared" si="213"/>
        <v>6.6</v>
      </c>
      <c r="JS4" s="35" t="str">
        <f t="shared" si="121"/>
        <v>C+</v>
      </c>
      <c r="JT4" s="33">
        <f t="shared" si="122"/>
        <v>2.5</v>
      </c>
      <c r="JU4" s="49" t="str">
        <f t="shared" si="123"/>
        <v>2.5</v>
      </c>
      <c r="JV4" s="77">
        <v>2</v>
      </c>
      <c r="JW4" s="151">
        <v>2</v>
      </c>
      <c r="JX4" s="211">
        <f t="shared" si="124"/>
        <v>22</v>
      </c>
      <c r="JY4" s="43">
        <f t="shared" si="125"/>
        <v>2.4090909090909092</v>
      </c>
      <c r="JZ4" s="45" t="str">
        <f t="shared" si="126"/>
        <v>2.41</v>
      </c>
      <c r="KA4" s="47" t="str">
        <f t="shared" si="127"/>
        <v>Lên lớp</v>
      </c>
      <c r="KB4" s="41">
        <f t="shared" si="128"/>
        <v>22</v>
      </c>
      <c r="KC4" s="43">
        <f t="shared" si="129"/>
        <v>2.4090909090909092</v>
      </c>
      <c r="KD4" s="229">
        <f t="shared" si="130"/>
        <v>58</v>
      </c>
      <c r="KE4" s="230">
        <f t="shared" si="131"/>
        <v>58</v>
      </c>
      <c r="KF4" s="146">
        <f t="shared" si="132"/>
        <v>2.75</v>
      </c>
      <c r="KG4" s="45" t="str">
        <f t="shared" si="133"/>
        <v>2.75</v>
      </c>
      <c r="KH4" s="47" t="str">
        <f t="shared" si="134"/>
        <v>Lên lớp</v>
      </c>
      <c r="KI4" s="47" t="s">
        <v>1143</v>
      </c>
      <c r="KJ4" s="155">
        <v>8</v>
      </c>
      <c r="KK4" s="168">
        <v>6</v>
      </c>
      <c r="KL4" s="28"/>
      <c r="KM4" s="22">
        <f t="shared" si="214"/>
        <v>6.8</v>
      </c>
      <c r="KN4" s="29">
        <f t="shared" si="215"/>
        <v>6.8</v>
      </c>
      <c r="KO4" s="29" t="str">
        <f t="shared" si="216"/>
        <v>6.8</v>
      </c>
      <c r="KP4" s="35" t="str">
        <f t="shared" si="217"/>
        <v>C+</v>
      </c>
      <c r="KQ4" s="33">
        <f t="shared" si="218"/>
        <v>2.5</v>
      </c>
      <c r="KR4" s="49" t="str">
        <f t="shared" si="219"/>
        <v>2.5</v>
      </c>
      <c r="KS4" s="77">
        <v>2</v>
      </c>
      <c r="KT4" s="151">
        <v>2</v>
      </c>
      <c r="KU4" s="155">
        <v>6</v>
      </c>
      <c r="KV4" s="168">
        <v>9</v>
      </c>
      <c r="KW4" s="28"/>
      <c r="KX4" s="22">
        <f>ROUND((KU4*0.4+KV4*0.6),1)</f>
        <v>7.8</v>
      </c>
      <c r="KY4" s="29">
        <f>ROUND(MAX((KU4*0.4+KV4*0.6),(KU4*0.4+KW4*0.6)),1)</f>
        <v>7.8</v>
      </c>
      <c r="KZ4" s="29" t="str">
        <f t="shared" si="135"/>
        <v>7.8</v>
      </c>
      <c r="LA4" s="35" t="str">
        <f>IF(KY4&gt;=8.5,"A",IF(KY4&gt;=8,"B+",IF(KY4&gt;=7,"B",IF(KY4&gt;=6.5,"C+",IF(KY4&gt;=5.5,"C",IF(KY4&gt;=5,"D+",IF(KY4&gt;=4,"D","F")))))))</f>
        <v>B</v>
      </c>
      <c r="LB4" s="33">
        <f>IF(LA4="A",4,IF(LA4="B+",3.5,IF(LA4="B",3,IF(LA4="C+",2.5,IF(LA4="C",2,IF(LA4="D+",1.5,IF(LA4="D",1,0)))))))</f>
        <v>3</v>
      </c>
      <c r="LC4" s="49" t="str">
        <f>TEXT(LB4,"0.0")</f>
        <v>3.0</v>
      </c>
      <c r="LD4" s="77">
        <v>2</v>
      </c>
      <c r="LE4" s="151">
        <v>2</v>
      </c>
      <c r="LF4" s="24">
        <v>8.6999999999999993</v>
      </c>
      <c r="LG4" s="27">
        <v>5</v>
      </c>
      <c r="LH4" s="28"/>
      <c r="LI4" s="30">
        <f>ROUND((LF4*0.4+LG4*0.6),1)</f>
        <v>6.5</v>
      </c>
      <c r="LJ4" s="31">
        <f>ROUND(MAX((LF4*0.4+LG4*0.6),(LF4*0.4+LH4*0.6)),1)</f>
        <v>6.5</v>
      </c>
      <c r="LK4" s="31" t="str">
        <f t="shared" si="136"/>
        <v>6.5</v>
      </c>
      <c r="LL4" s="35" t="str">
        <f>IF(LJ4&gt;=8.5,"A",IF(LJ4&gt;=8,"B+",IF(LJ4&gt;=7,"B",IF(LJ4&gt;=6.5,"C+",IF(LJ4&gt;=5.5,"C",IF(LJ4&gt;=5,"D+",IF(LJ4&gt;=4,"D","F")))))))</f>
        <v>C+</v>
      </c>
      <c r="LM4" s="33">
        <f>IF(LL4="A",4,IF(LL4="B+",3.5,IF(LL4="B",3,IF(LL4="C+",2.5,IF(LL4="C",2,IF(LL4="D+",1.5,IF(LL4="D",1,0)))))))</f>
        <v>2.5</v>
      </c>
      <c r="LN4" s="49" t="str">
        <f>TEXT(LM4,"0.0")</f>
        <v>2.5</v>
      </c>
      <c r="LO4" s="77">
        <v>2</v>
      </c>
      <c r="LP4" s="151">
        <v>2</v>
      </c>
      <c r="LQ4" s="24">
        <v>9</v>
      </c>
      <c r="LR4" s="27">
        <v>7</v>
      </c>
      <c r="LS4" s="28"/>
      <c r="LT4" s="30">
        <f>ROUND((LQ4*0.4+LR4*0.6),1)</f>
        <v>7.8</v>
      </c>
      <c r="LU4" s="31">
        <f>ROUND(MAX((LQ4*0.4+LR4*0.6),(LQ4*0.4+LS4*0.6)),1)</f>
        <v>7.8</v>
      </c>
      <c r="LV4" s="29" t="str">
        <f t="shared" si="220"/>
        <v>7.8</v>
      </c>
      <c r="LW4" s="35" t="str">
        <f>IF(LU4&gt;=8.5,"A",IF(LU4&gt;=8,"B+",IF(LU4&gt;=7,"B",IF(LU4&gt;=6.5,"C+",IF(LU4&gt;=5.5,"C",IF(LU4&gt;=5,"D+",IF(LU4&gt;=4,"D","F")))))))</f>
        <v>B</v>
      </c>
      <c r="LX4" s="33">
        <f>IF(LW4="A",4,IF(LW4="B+",3.5,IF(LW4="B",3,IF(LW4="C+",2.5,IF(LW4="C",2,IF(LW4="D+",1.5,IF(LW4="D",1,0)))))))</f>
        <v>3</v>
      </c>
      <c r="LY4" s="49" t="str">
        <f>TEXT(LX4,"0.0")</f>
        <v>3.0</v>
      </c>
      <c r="LZ4" s="77">
        <v>2</v>
      </c>
      <c r="MA4" s="151">
        <v>2</v>
      </c>
      <c r="MB4" s="24">
        <v>8</v>
      </c>
      <c r="MC4" s="27">
        <v>8</v>
      </c>
      <c r="MD4" s="28"/>
      <c r="ME4" s="22">
        <f t="shared" si="221"/>
        <v>8</v>
      </c>
      <c r="MF4" s="54">
        <f t="shared" si="222"/>
        <v>8</v>
      </c>
      <c r="MG4" s="29" t="str">
        <f t="shared" si="223"/>
        <v>8.0</v>
      </c>
      <c r="MH4" s="162" t="str">
        <f t="shared" si="224"/>
        <v>B+</v>
      </c>
      <c r="MI4" s="163">
        <f t="shared" si="225"/>
        <v>3.5</v>
      </c>
      <c r="MJ4" s="56" t="str">
        <f t="shared" si="226"/>
        <v>3.5</v>
      </c>
      <c r="MK4" s="77">
        <v>1</v>
      </c>
      <c r="ML4" s="151">
        <v>1</v>
      </c>
      <c r="MM4" s="24">
        <v>7.1</v>
      </c>
      <c r="MN4" s="27">
        <v>6</v>
      </c>
      <c r="MO4" s="28"/>
      <c r="MP4" s="22">
        <f t="shared" ref="MP4:MP6" si="271">ROUND((MM4*0.4+MN4*0.6),1)</f>
        <v>6.4</v>
      </c>
      <c r="MQ4" s="54">
        <f t="shared" ref="MQ4:MQ6" si="272">ROUND(MAX((MM4*0.4+MN4*0.6),(MM4*0.4+MO4*0.6)),1)</f>
        <v>6.4</v>
      </c>
      <c r="MR4" s="29" t="str">
        <f t="shared" si="227"/>
        <v>6.4</v>
      </c>
      <c r="MS4" s="162" t="str">
        <f t="shared" ref="MS4:MS6" si="273">IF(MQ4&gt;=8.5,"A",IF(MQ4&gt;=8,"B+",IF(MQ4&gt;=7,"B",IF(MQ4&gt;=6.5,"C+",IF(MQ4&gt;=5.5,"C",IF(MQ4&gt;=5,"D+",IF(MQ4&gt;=4,"D","F")))))))</f>
        <v>C</v>
      </c>
      <c r="MT4" s="163">
        <f t="shared" ref="MT4:MT6" si="274">IF(MS4="A",4,IF(MS4="B+",3.5,IF(MS4="B",3,IF(MS4="C+",2.5,IF(MS4="C",2,IF(MS4="D+",1.5,IF(MS4="D",1,0)))))))</f>
        <v>2</v>
      </c>
      <c r="MU4" s="56" t="str">
        <f t="shared" ref="MU4:MU6" si="275">TEXT(MT4,"0.0")</f>
        <v>2.0</v>
      </c>
      <c r="MV4" s="77">
        <v>3</v>
      </c>
      <c r="MW4" s="151">
        <v>3</v>
      </c>
      <c r="MX4" s="24">
        <v>7.5</v>
      </c>
      <c r="MY4" s="124"/>
      <c r="MZ4" s="28">
        <v>5</v>
      </c>
      <c r="NA4" s="22">
        <f t="shared" ref="NA4:NA6" si="276">ROUND((MX4*0.4+MY4*0.6),1)</f>
        <v>3</v>
      </c>
      <c r="NB4" s="54">
        <f t="shared" ref="NB4:NB6" si="277">ROUND(MAX((MX4*0.4+MY4*0.6),(MX4*0.4+MZ4*0.6)),1)</f>
        <v>6</v>
      </c>
      <c r="NC4" s="29" t="str">
        <f t="shared" si="228"/>
        <v>6.0</v>
      </c>
      <c r="ND4" s="162" t="str">
        <f t="shared" ref="ND4:ND6" si="278">IF(NB4&gt;=8.5,"A",IF(NB4&gt;=8,"B+",IF(NB4&gt;=7,"B",IF(NB4&gt;=6.5,"C+",IF(NB4&gt;=5.5,"C",IF(NB4&gt;=5,"D+",IF(NB4&gt;=4,"D","F")))))))</f>
        <v>C</v>
      </c>
      <c r="NE4" s="163">
        <f t="shared" ref="NE4:NE6" si="279">IF(ND4="A",4,IF(ND4="B+",3.5,IF(ND4="B",3,IF(ND4="C+",2.5,IF(ND4="C",2,IF(ND4="D+",1.5,IF(ND4="D",1,0)))))))</f>
        <v>2</v>
      </c>
      <c r="NF4" s="56" t="str">
        <f t="shared" ref="NF4:NF6" si="280">TEXT(NE4,"0.0")</f>
        <v>2.0</v>
      </c>
      <c r="NG4" s="77">
        <v>1</v>
      </c>
      <c r="NH4" s="151">
        <v>1</v>
      </c>
      <c r="NI4" s="155">
        <v>7.6</v>
      </c>
      <c r="NJ4" s="168">
        <v>5</v>
      </c>
      <c r="NK4" s="28"/>
      <c r="NL4" s="22">
        <f>ROUND((NI4*0.4+NJ4*0.6),1)</f>
        <v>6</v>
      </c>
      <c r="NM4" s="29">
        <f>ROUND(MAX((NI4*0.4+NJ4*0.6),(NI4*0.4+NK4*0.6)),1)</f>
        <v>6</v>
      </c>
      <c r="NN4" s="29" t="str">
        <f>TEXT(NM4,"0.0")</f>
        <v>6.0</v>
      </c>
      <c r="NO4" s="35" t="str">
        <f>IF(NM4&gt;=8.5,"A",IF(NM4&gt;=8,"B+",IF(NM4&gt;=7,"B",IF(NM4&gt;=6.5,"C+",IF(NM4&gt;=5.5,"C",IF(NM4&gt;=5,"D+",IF(NM4&gt;=4,"D","F")))))))</f>
        <v>C</v>
      </c>
      <c r="NP4" s="33">
        <f>IF(NO4="A",4,IF(NO4="B+",3.5,IF(NO4="B",3,IF(NO4="C+",2.5,IF(NO4="C",2,IF(NO4="D+",1.5,IF(NO4="D",1,0)))))))</f>
        <v>2</v>
      </c>
      <c r="NQ4" s="49" t="str">
        <f>TEXT(NP4,"0.0")</f>
        <v>2.0</v>
      </c>
      <c r="NR4" s="77">
        <v>3</v>
      </c>
      <c r="NS4" s="151">
        <v>3</v>
      </c>
      <c r="NT4" s="155">
        <v>8</v>
      </c>
      <c r="NU4" s="165">
        <v>7.2</v>
      </c>
      <c r="NV4" s="28"/>
      <c r="NW4" s="30">
        <f>ROUND((NT4*0.4+NU4*0.6),1)</f>
        <v>7.5</v>
      </c>
      <c r="NX4" s="31">
        <f>ROUND(MAX((NT4*0.4+NU4*0.6),(NT4*0.4+NV4*0.6)),1)</f>
        <v>7.5</v>
      </c>
      <c r="NY4" s="31" t="str">
        <f t="shared" si="229"/>
        <v>7.5</v>
      </c>
      <c r="NZ4" s="35" t="str">
        <f>IF(NX4&gt;=8.5,"A",IF(NX4&gt;=8,"B+",IF(NX4&gt;=7,"B",IF(NX4&gt;=6.5,"C+",IF(NX4&gt;=5.5,"C",IF(NX4&gt;=5,"D+",IF(NX4&gt;=4,"D","F")))))))</f>
        <v>B</v>
      </c>
      <c r="OA4" s="33">
        <f>IF(NZ4="A",4,IF(NZ4="B+",3.5,IF(NZ4="B",3,IF(NZ4="C+",2.5,IF(NZ4="C",2,IF(NZ4="D+",1.5,IF(NZ4="D",1,0)))))))</f>
        <v>3</v>
      </c>
      <c r="OB4" s="49" t="str">
        <f t="shared" si="137"/>
        <v>3.0</v>
      </c>
      <c r="OC4" s="77">
        <v>2</v>
      </c>
      <c r="OD4" s="151">
        <v>2</v>
      </c>
      <c r="OE4" s="211">
        <f t="shared" si="230"/>
        <v>18</v>
      </c>
      <c r="OF4" s="43">
        <f t="shared" si="231"/>
        <v>2.5277777777777777</v>
      </c>
      <c r="OG4" s="45" t="str">
        <f t="shared" si="232"/>
        <v>2.53</v>
      </c>
      <c r="OH4" s="47" t="str">
        <f t="shared" si="233"/>
        <v>Lên lớp</v>
      </c>
      <c r="OI4" s="41">
        <f t="shared" si="234"/>
        <v>18</v>
      </c>
      <c r="OJ4" s="43">
        <f t="shared" si="235"/>
        <v>2.5277777777777777</v>
      </c>
      <c r="OK4" s="229">
        <f t="shared" si="236"/>
        <v>76</v>
      </c>
      <c r="OL4" s="230">
        <f t="shared" si="237"/>
        <v>76</v>
      </c>
      <c r="OM4" s="146">
        <f t="shared" si="238"/>
        <v>2.6973684210526314</v>
      </c>
      <c r="ON4" s="45" t="str">
        <f t="shared" si="138"/>
        <v>2.70</v>
      </c>
      <c r="OO4" s="47" t="str">
        <f t="shared" si="239"/>
        <v>Lên lớp</v>
      </c>
      <c r="OP4" s="47" t="s">
        <v>1143</v>
      </c>
      <c r="OQ4" s="24">
        <v>8.4</v>
      </c>
      <c r="OR4" s="27">
        <v>8</v>
      </c>
      <c r="OS4" s="28"/>
      <c r="OT4" s="30">
        <f t="shared" si="139"/>
        <v>8.1999999999999993</v>
      </c>
      <c r="OU4" s="31">
        <f t="shared" si="140"/>
        <v>8.1999999999999993</v>
      </c>
      <c r="OV4" s="29" t="str">
        <f t="shared" si="240"/>
        <v>8.2</v>
      </c>
      <c r="OW4" s="35" t="str">
        <f>IF(OU4&gt;=8.5,"A",IF(OU4&gt;=8,"B+",IF(OU4&gt;=7,"B",IF(OU4&gt;=6.5,"C+",IF(OU4&gt;=5.5,"C",IF(OU4&gt;=5,"D+",IF(OU4&gt;=4,"D","F")))))))</f>
        <v>B+</v>
      </c>
      <c r="OX4" s="130">
        <f t="shared" si="141"/>
        <v>3.5</v>
      </c>
      <c r="OY4" s="49" t="str">
        <f t="shared" si="142"/>
        <v>3.5</v>
      </c>
      <c r="OZ4" s="77">
        <v>2</v>
      </c>
      <c r="PA4" s="151">
        <v>2</v>
      </c>
      <c r="PB4" s="24">
        <v>9.4</v>
      </c>
      <c r="PC4" s="27">
        <v>9</v>
      </c>
      <c r="PD4" s="28"/>
      <c r="PE4" s="30">
        <f t="shared" si="143"/>
        <v>9.1999999999999993</v>
      </c>
      <c r="PF4" s="31">
        <f t="shared" si="144"/>
        <v>9.1999999999999993</v>
      </c>
      <c r="PG4" s="31" t="str">
        <f t="shared" si="241"/>
        <v>9.2</v>
      </c>
      <c r="PH4" s="35" t="str">
        <f>IF(PF4&gt;=8.5,"A",IF(PF4&gt;=8,"B+",IF(PF4&gt;=7,"B",IF(PF4&gt;=6.5,"C+",IF(PF4&gt;=5.5,"C",IF(PF4&gt;=5,"D+",IF(PF4&gt;=4,"D","F")))))))</f>
        <v>A</v>
      </c>
      <c r="PI4" s="130">
        <f t="shared" si="145"/>
        <v>4</v>
      </c>
      <c r="PJ4" s="49" t="str">
        <f t="shared" si="146"/>
        <v>4.0</v>
      </c>
      <c r="PK4" s="77">
        <v>3</v>
      </c>
      <c r="PL4" s="151">
        <v>3</v>
      </c>
      <c r="PM4" s="24">
        <v>7.7</v>
      </c>
      <c r="PN4" s="27">
        <v>4</v>
      </c>
      <c r="PO4" s="28"/>
      <c r="PP4" s="30">
        <f t="shared" si="147"/>
        <v>5.5</v>
      </c>
      <c r="PQ4" s="31">
        <f t="shared" si="148"/>
        <v>5.5</v>
      </c>
      <c r="PR4" s="29" t="str">
        <f t="shared" si="242"/>
        <v>5.5</v>
      </c>
      <c r="PS4" s="35" t="str">
        <f>IF(PQ4&gt;=8.5,"A",IF(PQ4&gt;=8,"B+",IF(PQ4&gt;=7,"B",IF(PQ4&gt;=6.5,"C+",IF(PQ4&gt;=5.5,"C",IF(PQ4&gt;=5,"D+",IF(PQ4&gt;=4,"D","F")))))))</f>
        <v>C</v>
      </c>
      <c r="PT4" s="130">
        <f t="shared" si="149"/>
        <v>2</v>
      </c>
      <c r="PU4" s="49" t="str">
        <f t="shared" si="150"/>
        <v>2.0</v>
      </c>
      <c r="PV4" s="77">
        <v>2</v>
      </c>
      <c r="PW4" s="151">
        <v>2</v>
      </c>
      <c r="PX4" s="24">
        <v>8.4</v>
      </c>
      <c r="PY4" s="27">
        <v>7</v>
      </c>
      <c r="PZ4" s="28"/>
      <c r="QA4" s="30">
        <f t="shared" si="151"/>
        <v>7.6</v>
      </c>
      <c r="QB4" s="31">
        <f t="shared" si="152"/>
        <v>7.6</v>
      </c>
      <c r="QC4" s="29" t="str">
        <f t="shared" si="243"/>
        <v>7.6</v>
      </c>
      <c r="QD4" s="35" t="str">
        <f>IF(QB4&gt;=8.5,"A",IF(QB4&gt;=8,"B+",IF(QB4&gt;=7,"B",IF(QB4&gt;=6.5,"C+",IF(QB4&gt;=5.5,"C",IF(QB4&gt;=5,"D+",IF(QB4&gt;=4,"D","F")))))))</f>
        <v>B</v>
      </c>
      <c r="QE4" s="130">
        <f t="shared" si="153"/>
        <v>3</v>
      </c>
      <c r="QF4" s="49" t="str">
        <f t="shared" si="154"/>
        <v>3.0</v>
      </c>
      <c r="QG4" s="77">
        <v>3</v>
      </c>
      <c r="QH4" s="151">
        <v>3</v>
      </c>
      <c r="QI4" s="24">
        <v>8.3000000000000007</v>
      </c>
      <c r="QJ4" s="27">
        <v>7</v>
      </c>
      <c r="QK4" s="28"/>
      <c r="QL4" s="30">
        <f t="shared" si="155"/>
        <v>7.5</v>
      </c>
      <c r="QM4" s="31">
        <f t="shared" si="156"/>
        <v>7.5</v>
      </c>
      <c r="QN4" s="29" t="str">
        <f t="shared" si="244"/>
        <v>7.5</v>
      </c>
      <c r="QO4" s="35" t="str">
        <f>IF(QM4&gt;=8.5,"A",IF(QM4&gt;=8,"B+",IF(QM4&gt;=7,"B",IF(QM4&gt;=6.5,"C+",IF(QM4&gt;=5.5,"C",IF(QM4&gt;=5,"D+",IF(QM4&gt;=4,"D","F")))))))</f>
        <v>B</v>
      </c>
      <c r="QP4" s="130">
        <f t="shared" si="157"/>
        <v>3</v>
      </c>
      <c r="QQ4" s="49" t="str">
        <f t="shared" si="158"/>
        <v>3.0</v>
      </c>
      <c r="QR4" s="77">
        <v>1</v>
      </c>
      <c r="QS4" s="151">
        <v>1</v>
      </c>
      <c r="QT4" s="24">
        <v>7.3</v>
      </c>
      <c r="QU4" s="27">
        <v>9</v>
      </c>
      <c r="QV4" s="28"/>
      <c r="QW4" s="30">
        <f t="shared" si="159"/>
        <v>8.3000000000000007</v>
      </c>
      <c r="QX4" s="31">
        <f t="shared" si="160"/>
        <v>8.3000000000000007</v>
      </c>
      <c r="QY4" s="29" t="str">
        <f t="shared" si="245"/>
        <v>8.3</v>
      </c>
      <c r="QZ4" s="35" t="str">
        <f t="shared" si="161"/>
        <v>B+</v>
      </c>
      <c r="RA4" s="130">
        <f t="shared" si="162"/>
        <v>3.5</v>
      </c>
      <c r="RB4" s="49" t="str">
        <f t="shared" si="163"/>
        <v>3.5</v>
      </c>
      <c r="RC4" s="77">
        <v>3</v>
      </c>
      <c r="RD4" s="151">
        <v>3</v>
      </c>
      <c r="RE4" s="24">
        <v>7.4</v>
      </c>
      <c r="RF4" s="27">
        <v>4</v>
      </c>
      <c r="RG4" s="28"/>
      <c r="RH4" s="30">
        <f t="shared" si="164"/>
        <v>5.4</v>
      </c>
      <c r="RI4" s="31">
        <f t="shared" si="165"/>
        <v>5.4</v>
      </c>
      <c r="RJ4" s="29" t="str">
        <f t="shared" si="246"/>
        <v>5.4</v>
      </c>
      <c r="RK4" s="35" t="str">
        <f t="shared" si="166"/>
        <v>D+</v>
      </c>
      <c r="RL4" s="130">
        <f t="shared" si="167"/>
        <v>1.5</v>
      </c>
      <c r="RM4" s="49" t="str">
        <f t="shared" si="168"/>
        <v>1.5</v>
      </c>
      <c r="RN4" s="77">
        <v>1</v>
      </c>
      <c r="RO4" s="151">
        <v>1</v>
      </c>
      <c r="RP4" s="211">
        <f t="shared" si="247"/>
        <v>15</v>
      </c>
      <c r="RQ4" s="275">
        <f t="shared" si="248"/>
        <v>7.706666666666667</v>
      </c>
      <c r="RR4" s="43">
        <f t="shared" si="249"/>
        <v>3.1333333333333333</v>
      </c>
      <c r="RS4" s="45" t="str">
        <f t="shared" si="250"/>
        <v>3.13</v>
      </c>
      <c r="RT4" s="47" t="str">
        <f t="shared" si="251"/>
        <v>Lên lớp</v>
      </c>
      <c r="RU4" s="41">
        <f t="shared" si="252"/>
        <v>15</v>
      </c>
      <c r="RV4" s="43">
        <f t="shared" si="253"/>
        <v>3.1333333333333333</v>
      </c>
      <c r="RW4" s="229">
        <f t="shared" si="254"/>
        <v>91</v>
      </c>
      <c r="RX4" s="230">
        <f t="shared" si="255"/>
        <v>91</v>
      </c>
      <c r="RY4" s="146">
        <f t="shared" si="256"/>
        <v>2.7692307692307692</v>
      </c>
      <c r="RZ4" s="45" t="str">
        <f t="shared" si="257"/>
        <v>2.77</v>
      </c>
      <c r="SA4" s="47" t="str">
        <f t="shared" si="258"/>
        <v>Lên lớp</v>
      </c>
      <c r="SB4" s="47" t="s">
        <v>1143</v>
      </c>
      <c r="SC4" s="24">
        <v>8.6999999999999993</v>
      </c>
      <c r="SD4" s="27">
        <v>6</v>
      </c>
      <c r="SE4" s="28"/>
      <c r="SF4" s="30">
        <f t="shared" si="169"/>
        <v>7.1</v>
      </c>
      <c r="SG4" s="31">
        <f t="shared" si="170"/>
        <v>7.1</v>
      </c>
      <c r="SH4" s="29" t="str">
        <f t="shared" si="259"/>
        <v>7.1</v>
      </c>
      <c r="SI4" s="35" t="str">
        <f t="shared" si="171"/>
        <v>B</v>
      </c>
      <c r="SJ4" s="130">
        <f t="shared" si="172"/>
        <v>3</v>
      </c>
      <c r="SK4" s="49" t="str">
        <f t="shared" si="173"/>
        <v>3.0</v>
      </c>
      <c r="SL4" s="77">
        <v>2</v>
      </c>
      <c r="SM4" s="151">
        <v>2</v>
      </c>
      <c r="SN4" s="24">
        <v>7.6</v>
      </c>
      <c r="SO4" s="27">
        <v>7</v>
      </c>
      <c r="SP4" s="28"/>
      <c r="SQ4" s="30">
        <f t="shared" si="174"/>
        <v>7.2</v>
      </c>
      <c r="SR4" s="31">
        <f t="shared" si="175"/>
        <v>7.2</v>
      </c>
      <c r="SS4" s="31" t="str">
        <f t="shared" si="260"/>
        <v>7.2</v>
      </c>
      <c r="ST4" s="35" t="str">
        <f t="shared" si="176"/>
        <v>B</v>
      </c>
      <c r="SU4" s="130">
        <f t="shared" si="177"/>
        <v>3</v>
      </c>
      <c r="SV4" s="49" t="str">
        <f t="shared" si="178"/>
        <v>3.0</v>
      </c>
      <c r="SW4" s="77">
        <v>2</v>
      </c>
      <c r="SX4" s="151">
        <v>2</v>
      </c>
      <c r="SY4" s="24"/>
      <c r="SZ4" s="27"/>
      <c r="TA4" s="28"/>
      <c r="TB4" s="22">
        <f t="shared" si="261"/>
        <v>7.2</v>
      </c>
      <c r="TC4" s="29">
        <f t="shared" si="262"/>
        <v>7.2</v>
      </c>
      <c r="TD4" s="29" t="str">
        <f t="shared" si="263"/>
        <v>7.2</v>
      </c>
      <c r="TE4" s="35" t="str">
        <f t="shared" si="179"/>
        <v>B</v>
      </c>
      <c r="TF4" s="130">
        <f t="shared" si="180"/>
        <v>3</v>
      </c>
      <c r="TG4" s="49" t="str">
        <f t="shared" si="181"/>
        <v>3.0</v>
      </c>
      <c r="TH4" s="77">
        <v>4</v>
      </c>
      <c r="TI4" s="151">
        <v>4</v>
      </c>
      <c r="TJ4" s="320"/>
      <c r="TK4" s="165">
        <v>9</v>
      </c>
      <c r="TL4" s="30">
        <v>9</v>
      </c>
      <c r="TM4" s="30">
        <v>7.9</v>
      </c>
      <c r="TN4" s="322"/>
      <c r="TO4" s="127">
        <f t="shared" si="264"/>
        <v>8.5</v>
      </c>
      <c r="TP4" s="29" t="str">
        <f t="shared" si="265"/>
        <v>8.5</v>
      </c>
      <c r="TQ4" s="35" t="str">
        <f t="shared" si="182"/>
        <v>A</v>
      </c>
      <c r="TR4" s="33">
        <f t="shared" si="183"/>
        <v>4</v>
      </c>
      <c r="TS4" s="49" t="str">
        <f t="shared" si="184"/>
        <v>4.0</v>
      </c>
      <c r="TT4" s="323">
        <v>5</v>
      </c>
      <c r="TU4" s="324">
        <v>5</v>
      </c>
      <c r="TV4" s="340">
        <f t="shared" si="266"/>
        <v>9</v>
      </c>
      <c r="TW4" s="341">
        <f t="shared" si="267"/>
        <v>7.9222222222222216</v>
      </c>
      <c r="TX4" s="342">
        <f t="shared" si="268"/>
        <v>3.5555555555555554</v>
      </c>
      <c r="TY4" s="45" t="str">
        <f t="shared" si="185"/>
        <v>3.56</v>
      </c>
      <c r="TZ4" s="47" t="str">
        <f t="shared" si="186"/>
        <v>Lên lớp</v>
      </c>
      <c r="UA4" s="41">
        <f t="shared" si="269"/>
        <v>9</v>
      </c>
      <c r="UB4" s="43">
        <f t="shared" si="270"/>
        <v>3.5555555555555554</v>
      </c>
    </row>
    <row r="5" spans="1:548" ht="18">
      <c r="A5" s="11">
        <v>4</v>
      </c>
      <c r="B5" s="70" t="s">
        <v>59</v>
      </c>
      <c r="C5" s="14" t="s">
        <v>198</v>
      </c>
      <c r="D5" s="71" t="s">
        <v>46</v>
      </c>
      <c r="E5" s="72" t="s">
        <v>47</v>
      </c>
      <c r="F5" s="9"/>
      <c r="G5" s="101" t="s">
        <v>101</v>
      </c>
      <c r="H5" s="102" t="s">
        <v>18</v>
      </c>
      <c r="I5" s="103" t="s">
        <v>104</v>
      </c>
      <c r="J5" s="140">
        <v>6.3</v>
      </c>
      <c r="K5" s="29" t="str">
        <f t="shared" si="187"/>
        <v>6.3</v>
      </c>
      <c r="L5" s="35" t="str">
        <f t="shared" si="0"/>
        <v>C</v>
      </c>
      <c r="M5" s="33">
        <f t="shared" si="1"/>
        <v>2</v>
      </c>
      <c r="N5" s="49" t="str">
        <f t="shared" si="2"/>
        <v>2.0</v>
      </c>
      <c r="O5" s="12">
        <v>2</v>
      </c>
      <c r="P5" s="19">
        <v>6</v>
      </c>
      <c r="Q5" s="29" t="str">
        <f t="shared" si="188"/>
        <v>6.0</v>
      </c>
      <c r="R5" s="35" t="str">
        <f t="shared" si="189"/>
        <v>C</v>
      </c>
      <c r="S5" s="33">
        <f t="shared" si="190"/>
        <v>2</v>
      </c>
      <c r="T5" s="49" t="str">
        <f t="shared" si="191"/>
        <v>2.0</v>
      </c>
      <c r="U5" s="12">
        <v>3</v>
      </c>
      <c r="V5" s="24">
        <v>7.7</v>
      </c>
      <c r="W5" s="27">
        <v>8</v>
      </c>
      <c r="X5" s="28"/>
      <c r="Y5" s="22">
        <f t="shared" si="3"/>
        <v>7.9</v>
      </c>
      <c r="Z5" s="29">
        <f t="shared" si="4"/>
        <v>7.9</v>
      </c>
      <c r="AA5" s="29" t="str">
        <f t="shared" si="192"/>
        <v>7.9</v>
      </c>
      <c r="AB5" s="35" t="str">
        <f t="shared" si="5"/>
        <v>B</v>
      </c>
      <c r="AC5" s="33">
        <f t="shared" si="6"/>
        <v>3</v>
      </c>
      <c r="AD5" s="49" t="str">
        <f t="shared" si="7"/>
        <v>3.0</v>
      </c>
      <c r="AE5" s="77">
        <v>5</v>
      </c>
      <c r="AF5" s="80">
        <v>5</v>
      </c>
      <c r="AG5" s="24">
        <v>8.3000000000000007</v>
      </c>
      <c r="AH5" s="27">
        <v>9</v>
      </c>
      <c r="AI5" s="28"/>
      <c r="AJ5" s="22">
        <f t="shared" si="8"/>
        <v>8.6999999999999993</v>
      </c>
      <c r="AK5" s="29">
        <f t="shared" si="9"/>
        <v>8.6999999999999993</v>
      </c>
      <c r="AL5" s="29" t="str">
        <f t="shared" si="193"/>
        <v>8.7</v>
      </c>
      <c r="AM5" s="35" t="str">
        <f t="shared" si="10"/>
        <v>A</v>
      </c>
      <c r="AN5" s="33">
        <f t="shared" si="11"/>
        <v>4</v>
      </c>
      <c r="AO5" s="49" t="str">
        <f t="shared" si="12"/>
        <v>4.0</v>
      </c>
      <c r="AP5" s="77">
        <v>3</v>
      </c>
      <c r="AQ5" s="83">
        <v>3</v>
      </c>
      <c r="AR5" s="133">
        <v>5</v>
      </c>
      <c r="AS5" s="125">
        <v>4</v>
      </c>
      <c r="AT5" s="126"/>
      <c r="AU5" s="159">
        <f>ROUND((AR5*0.4+AS5*0.6),1)</f>
        <v>4.4000000000000004</v>
      </c>
      <c r="AV5" s="160">
        <f>ROUND(MAX((AR5*0.4+AS5*0.6),(AR5*0.4+AT5*0.6)),1)</f>
        <v>4.4000000000000004</v>
      </c>
      <c r="AW5" s="29" t="str">
        <f t="shared" si="194"/>
        <v>4.4</v>
      </c>
      <c r="AX5" s="129" t="str">
        <f t="shared" si="13"/>
        <v>D</v>
      </c>
      <c r="AY5" s="130">
        <f t="shared" si="14"/>
        <v>1</v>
      </c>
      <c r="AZ5" s="131" t="str">
        <f t="shared" si="15"/>
        <v>1.0</v>
      </c>
      <c r="BA5" s="132">
        <v>3</v>
      </c>
      <c r="BB5" s="158">
        <v>3</v>
      </c>
      <c r="BC5" s="24">
        <v>7.7</v>
      </c>
      <c r="BD5" s="27">
        <v>7</v>
      </c>
      <c r="BE5" s="28"/>
      <c r="BF5" s="22">
        <f t="shared" si="16"/>
        <v>7.3</v>
      </c>
      <c r="BG5" s="29">
        <f t="shared" si="17"/>
        <v>7.3</v>
      </c>
      <c r="BH5" s="29" t="str">
        <f t="shared" si="195"/>
        <v>7.3</v>
      </c>
      <c r="BI5" s="35" t="str">
        <f t="shared" si="18"/>
        <v>B</v>
      </c>
      <c r="BJ5" s="33">
        <f t="shared" si="19"/>
        <v>3</v>
      </c>
      <c r="BK5" s="49" t="str">
        <f t="shared" si="20"/>
        <v>3.0</v>
      </c>
      <c r="BL5" s="77">
        <v>3</v>
      </c>
      <c r="BM5" s="83">
        <v>3</v>
      </c>
      <c r="BN5" s="24">
        <v>8</v>
      </c>
      <c r="BO5" s="27">
        <v>9</v>
      </c>
      <c r="BP5" s="28"/>
      <c r="BQ5" s="22">
        <f t="shared" si="21"/>
        <v>8.6</v>
      </c>
      <c r="BR5" s="29">
        <f>ROUND(MAX((BN5*0.4+BO5*0.6),(BN5*0.4+BP5*0.6)),1)</f>
        <v>8.6</v>
      </c>
      <c r="BS5" s="29" t="str">
        <f t="shared" si="196"/>
        <v>8.6</v>
      </c>
      <c r="BT5" s="35" t="str">
        <f t="shared" si="22"/>
        <v>A</v>
      </c>
      <c r="BU5" s="33">
        <f t="shared" si="23"/>
        <v>4</v>
      </c>
      <c r="BV5" s="49" t="str">
        <f t="shared" si="24"/>
        <v>4.0</v>
      </c>
      <c r="BW5" s="77">
        <v>2</v>
      </c>
      <c r="BX5" s="83">
        <v>2</v>
      </c>
      <c r="BY5" s="41">
        <f t="shared" si="25"/>
        <v>16</v>
      </c>
      <c r="BZ5" s="43">
        <f t="shared" si="26"/>
        <v>2.9375</v>
      </c>
      <c r="CA5" s="45" t="str">
        <f t="shared" si="27"/>
        <v>2.94</v>
      </c>
      <c r="CB5" s="47" t="str">
        <f t="shared" si="28"/>
        <v>Lên lớp</v>
      </c>
      <c r="CC5" s="145">
        <f t="shared" si="29"/>
        <v>16</v>
      </c>
      <c r="CD5" s="146">
        <f t="shared" si="30"/>
        <v>2.9375</v>
      </c>
      <c r="CE5" s="47" t="str">
        <f t="shared" si="31"/>
        <v>Lên lớp</v>
      </c>
      <c r="CF5" s="47" t="s">
        <v>1143</v>
      </c>
      <c r="CG5" s="24">
        <v>8</v>
      </c>
      <c r="CH5" s="27">
        <v>8</v>
      </c>
      <c r="CI5" s="28"/>
      <c r="CJ5" s="30">
        <f t="shared" si="32"/>
        <v>8</v>
      </c>
      <c r="CK5" s="31">
        <f t="shared" si="33"/>
        <v>8</v>
      </c>
      <c r="CL5" s="29" t="str">
        <f t="shared" si="197"/>
        <v>8.0</v>
      </c>
      <c r="CM5" s="35" t="str">
        <f t="shared" si="34"/>
        <v>B+</v>
      </c>
      <c r="CN5" s="157">
        <f t="shared" si="35"/>
        <v>3.5</v>
      </c>
      <c r="CO5" s="49" t="str">
        <f t="shared" si="36"/>
        <v>3.5</v>
      </c>
      <c r="CP5" s="77">
        <v>3</v>
      </c>
      <c r="CQ5" s="151">
        <v>3</v>
      </c>
      <c r="CR5" s="24">
        <v>6.3</v>
      </c>
      <c r="CS5" s="27">
        <v>8</v>
      </c>
      <c r="CT5" s="28"/>
      <c r="CU5" s="22">
        <f t="shared" si="37"/>
        <v>7.3</v>
      </c>
      <c r="CV5" s="29">
        <f t="shared" si="38"/>
        <v>7.3</v>
      </c>
      <c r="CW5" s="29" t="str">
        <f t="shared" si="198"/>
        <v>7.3</v>
      </c>
      <c r="CX5" s="35" t="str">
        <f t="shared" si="39"/>
        <v>B</v>
      </c>
      <c r="CY5" s="157">
        <f t="shared" si="40"/>
        <v>3</v>
      </c>
      <c r="CZ5" s="49" t="str">
        <f t="shared" si="41"/>
        <v>3.0</v>
      </c>
      <c r="DA5" s="77">
        <v>2</v>
      </c>
      <c r="DB5" s="151">
        <v>2</v>
      </c>
      <c r="DC5" s="24">
        <v>9.3000000000000007</v>
      </c>
      <c r="DD5" s="27">
        <v>9</v>
      </c>
      <c r="DE5" s="28"/>
      <c r="DF5" s="30">
        <f t="shared" si="42"/>
        <v>9.1</v>
      </c>
      <c r="DG5" s="31">
        <f t="shared" si="43"/>
        <v>9.1</v>
      </c>
      <c r="DH5" s="29" t="str">
        <f t="shared" si="199"/>
        <v>9.1</v>
      </c>
      <c r="DI5" s="35" t="str">
        <f t="shared" si="44"/>
        <v>A</v>
      </c>
      <c r="DJ5" s="157">
        <f t="shared" si="45"/>
        <v>4</v>
      </c>
      <c r="DK5" s="49" t="str">
        <f t="shared" si="46"/>
        <v>4.0</v>
      </c>
      <c r="DL5" s="77">
        <v>4</v>
      </c>
      <c r="DM5" s="151">
        <v>4</v>
      </c>
      <c r="DN5" s="24">
        <v>6.3</v>
      </c>
      <c r="DO5" s="27">
        <v>6</v>
      </c>
      <c r="DP5" s="28"/>
      <c r="DQ5" s="30">
        <f t="shared" si="47"/>
        <v>6.1</v>
      </c>
      <c r="DR5" s="31">
        <f t="shared" si="48"/>
        <v>6.1</v>
      </c>
      <c r="DS5" s="29" t="str">
        <f t="shared" si="200"/>
        <v>6.1</v>
      </c>
      <c r="DT5" s="35" t="str">
        <f t="shared" si="49"/>
        <v>C</v>
      </c>
      <c r="DU5" s="157">
        <f t="shared" si="50"/>
        <v>2</v>
      </c>
      <c r="DV5" s="49" t="str">
        <f t="shared" si="51"/>
        <v>2.0</v>
      </c>
      <c r="DW5" s="77">
        <v>3</v>
      </c>
      <c r="DX5" s="151">
        <v>3</v>
      </c>
      <c r="DY5" s="24">
        <v>8.6999999999999993</v>
      </c>
      <c r="DZ5" s="27">
        <v>7</v>
      </c>
      <c r="EA5" s="28"/>
      <c r="EB5" s="22">
        <f t="shared" si="52"/>
        <v>7.7</v>
      </c>
      <c r="EC5" s="29">
        <f t="shared" si="53"/>
        <v>7.7</v>
      </c>
      <c r="ED5" s="29" t="str">
        <f t="shared" si="201"/>
        <v>7.7</v>
      </c>
      <c r="EE5" s="35" t="str">
        <f t="shared" si="54"/>
        <v>B</v>
      </c>
      <c r="EF5" s="157">
        <f t="shared" si="55"/>
        <v>3</v>
      </c>
      <c r="EG5" s="49" t="str">
        <f t="shared" si="56"/>
        <v>3.0</v>
      </c>
      <c r="EH5" s="77">
        <v>2</v>
      </c>
      <c r="EI5" s="151">
        <v>2</v>
      </c>
      <c r="EJ5" s="24">
        <v>9</v>
      </c>
      <c r="EK5" s="27">
        <v>7</v>
      </c>
      <c r="EL5" s="28"/>
      <c r="EM5" s="30">
        <f t="shared" si="57"/>
        <v>7.8</v>
      </c>
      <c r="EN5" s="31">
        <f t="shared" si="58"/>
        <v>7.8</v>
      </c>
      <c r="EO5" s="29" t="str">
        <f t="shared" si="202"/>
        <v>7.8</v>
      </c>
      <c r="EP5" s="35" t="str">
        <f t="shared" si="59"/>
        <v>B</v>
      </c>
      <c r="EQ5" s="157">
        <f t="shared" si="60"/>
        <v>3</v>
      </c>
      <c r="ER5" s="49" t="str">
        <f t="shared" si="61"/>
        <v>3.0</v>
      </c>
      <c r="ES5" s="77">
        <v>2</v>
      </c>
      <c r="ET5" s="151">
        <v>2</v>
      </c>
      <c r="EU5" s="24">
        <v>7.4</v>
      </c>
      <c r="EV5" s="27">
        <v>8</v>
      </c>
      <c r="EW5" s="28"/>
      <c r="EX5" s="22">
        <f t="shared" si="62"/>
        <v>7.8</v>
      </c>
      <c r="EY5" s="29">
        <f t="shared" si="63"/>
        <v>7.8</v>
      </c>
      <c r="EZ5" s="29" t="str">
        <f t="shared" si="203"/>
        <v>7.8</v>
      </c>
      <c r="FA5" s="35" t="str">
        <f t="shared" si="64"/>
        <v>B</v>
      </c>
      <c r="FB5" s="157">
        <f t="shared" si="65"/>
        <v>3</v>
      </c>
      <c r="FC5" s="49" t="str">
        <f t="shared" si="66"/>
        <v>3.0</v>
      </c>
      <c r="FD5" s="77">
        <v>3</v>
      </c>
      <c r="FE5" s="151">
        <v>3</v>
      </c>
      <c r="FF5" s="155">
        <v>5</v>
      </c>
      <c r="FG5" s="165">
        <v>7.7</v>
      </c>
      <c r="FH5" s="165"/>
      <c r="FI5" s="22">
        <f t="shared" si="67"/>
        <v>6.6</v>
      </c>
      <c r="FJ5" s="29">
        <f t="shared" si="68"/>
        <v>6.6</v>
      </c>
      <c r="FK5" s="29" t="str">
        <f t="shared" si="204"/>
        <v>6.6</v>
      </c>
      <c r="FL5" s="35" t="str">
        <f t="shared" si="69"/>
        <v>C+</v>
      </c>
      <c r="FM5" s="33">
        <f t="shared" si="70"/>
        <v>2.5</v>
      </c>
      <c r="FN5" s="49" t="str">
        <f t="shared" si="71"/>
        <v>2.5</v>
      </c>
      <c r="FO5" s="77">
        <v>1</v>
      </c>
      <c r="FP5" s="151">
        <v>1</v>
      </c>
      <c r="FQ5" s="41">
        <f t="shared" si="72"/>
        <v>20</v>
      </c>
      <c r="FR5" s="43">
        <f t="shared" si="73"/>
        <v>3.1</v>
      </c>
      <c r="FS5" s="45" t="str">
        <f t="shared" si="74"/>
        <v>3.10</v>
      </c>
      <c r="FT5" s="47" t="str">
        <f t="shared" si="75"/>
        <v>Lên lớp</v>
      </c>
      <c r="FU5" s="145">
        <f t="shared" si="76"/>
        <v>20</v>
      </c>
      <c r="FV5" s="146">
        <f t="shared" si="77"/>
        <v>3.1</v>
      </c>
      <c r="FW5" s="174">
        <f t="shared" si="78"/>
        <v>36</v>
      </c>
      <c r="FX5" s="41">
        <f t="shared" si="79"/>
        <v>36</v>
      </c>
      <c r="FY5" s="43">
        <f t="shared" si="80"/>
        <v>3.0277777777777777</v>
      </c>
      <c r="FZ5" s="45" t="str">
        <f t="shared" si="81"/>
        <v>3.03</v>
      </c>
      <c r="GA5" s="47" t="str">
        <f t="shared" si="82"/>
        <v>Lên lớp</v>
      </c>
      <c r="GB5" s="47" t="s">
        <v>1143</v>
      </c>
      <c r="GC5" s="24">
        <v>7.2</v>
      </c>
      <c r="GD5" s="27">
        <v>8</v>
      </c>
      <c r="GE5" s="28"/>
      <c r="GF5" s="30">
        <f t="shared" si="83"/>
        <v>7.7</v>
      </c>
      <c r="GG5" s="31">
        <f t="shared" si="84"/>
        <v>7.7</v>
      </c>
      <c r="GH5" s="29" t="str">
        <f t="shared" si="205"/>
        <v>7.7</v>
      </c>
      <c r="GI5" s="35" t="str">
        <f t="shared" si="85"/>
        <v>B</v>
      </c>
      <c r="GJ5" s="33">
        <f t="shared" si="86"/>
        <v>3</v>
      </c>
      <c r="GK5" s="49" t="str">
        <f t="shared" si="87"/>
        <v>3.0</v>
      </c>
      <c r="GL5" s="77">
        <v>2</v>
      </c>
      <c r="GM5" s="151">
        <v>2</v>
      </c>
      <c r="GN5" s="24">
        <v>6</v>
      </c>
      <c r="GO5" s="27">
        <v>5</v>
      </c>
      <c r="GP5" s="28"/>
      <c r="GQ5" s="22">
        <f t="shared" si="88"/>
        <v>5.4</v>
      </c>
      <c r="GR5" s="29">
        <f t="shared" si="89"/>
        <v>5.4</v>
      </c>
      <c r="GS5" s="29" t="str">
        <f t="shared" si="206"/>
        <v>5.4</v>
      </c>
      <c r="GT5" s="35" t="str">
        <f t="shared" si="90"/>
        <v>D+</v>
      </c>
      <c r="GU5" s="33">
        <f t="shared" si="91"/>
        <v>1.5</v>
      </c>
      <c r="GV5" s="49" t="str">
        <f t="shared" si="92"/>
        <v>1.5</v>
      </c>
      <c r="GW5" s="77">
        <v>3</v>
      </c>
      <c r="GX5" s="151">
        <v>3</v>
      </c>
      <c r="GY5" s="24">
        <v>5</v>
      </c>
      <c r="GZ5" s="27">
        <v>7</v>
      </c>
      <c r="HA5" s="28"/>
      <c r="HB5" s="22">
        <f t="shared" si="93"/>
        <v>6.2</v>
      </c>
      <c r="HC5" s="29">
        <f t="shared" si="94"/>
        <v>6.2</v>
      </c>
      <c r="HD5" s="29" t="str">
        <f t="shared" si="207"/>
        <v>6.2</v>
      </c>
      <c r="HE5" s="35" t="str">
        <f t="shared" si="95"/>
        <v>C</v>
      </c>
      <c r="HF5" s="33">
        <f t="shared" si="96"/>
        <v>2</v>
      </c>
      <c r="HG5" s="49" t="str">
        <f t="shared" si="97"/>
        <v>2.0</v>
      </c>
      <c r="HH5" s="77">
        <v>2</v>
      </c>
      <c r="HI5" s="151">
        <v>2</v>
      </c>
      <c r="HJ5" s="24">
        <v>8.8000000000000007</v>
      </c>
      <c r="HK5" s="27">
        <v>9</v>
      </c>
      <c r="HL5" s="28"/>
      <c r="HM5" s="22">
        <f t="shared" si="98"/>
        <v>8.9</v>
      </c>
      <c r="HN5" s="29">
        <f t="shared" si="99"/>
        <v>8.9</v>
      </c>
      <c r="HO5" s="29" t="str">
        <f t="shared" si="208"/>
        <v>8.9</v>
      </c>
      <c r="HP5" s="35" t="str">
        <f t="shared" si="100"/>
        <v>A</v>
      </c>
      <c r="HQ5" s="33">
        <f t="shared" si="101"/>
        <v>4</v>
      </c>
      <c r="HR5" s="49" t="str">
        <f t="shared" si="102"/>
        <v>4.0</v>
      </c>
      <c r="HS5" s="77">
        <v>2</v>
      </c>
      <c r="HT5" s="151">
        <v>2</v>
      </c>
      <c r="HU5" s="24">
        <v>8</v>
      </c>
      <c r="HV5" s="27">
        <v>7</v>
      </c>
      <c r="HW5" s="28"/>
      <c r="HX5" s="22">
        <f t="shared" si="103"/>
        <v>7.4</v>
      </c>
      <c r="HY5" s="29">
        <f t="shared" si="104"/>
        <v>7.4</v>
      </c>
      <c r="HZ5" s="29" t="str">
        <f t="shared" si="209"/>
        <v>7.4</v>
      </c>
      <c r="IA5" s="35" t="str">
        <f t="shared" si="105"/>
        <v>B</v>
      </c>
      <c r="IB5" s="33">
        <f t="shared" si="106"/>
        <v>3</v>
      </c>
      <c r="IC5" s="49" t="str">
        <f t="shared" si="107"/>
        <v>3.0</v>
      </c>
      <c r="ID5" s="77">
        <v>3</v>
      </c>
      <c r="IE5" s="151">
        <v>3</v>
      </c>
      <c r="IF5" s="24">
        <v>7.7</v>
      </c>
      <c r="IG5" s="27">
        <v>7</v>
      </c>
      <c r="IH5" s="28"/>
      <c r="II5" s="22">
        <f t="shared" si="108"/>
        <v>7.3</v>
      </c>
      <c r="IJ5" s="29">
        <f t="shared" si="109"/>
        <v>7.3</v>
      </c>
      <c r="IK5" s="29" t="str">
        <f t="shared" si="210"/>
        <v>7.3</v>
      </c>
      <c r="IL5" s="35" t="str">
        <f t="shared" si="110"/>
        <v>B</v>
      </c>
      <c r="IM5" s="33">
        <f t="shared" si="111"/>
        <v>3</v>
      </c>
      <c r="IN5" s="49" t="str">
        <f t="shared" si="112"/>
        <v>3.0</v>
      </c>
      <c r="IO5" s="77">
        <v>2</v>
      </c>
      <c r="IP5" s="151">
        <v>2</v>
      </c>
      <c r="IQ5" s="24">
        <v>7.4</v>
      </c>
      <c r="IR5" s="27">
        <v>9</v>
      </c>
      <c r="IS5" s="28"/>
      <c r="IT5" s="22">
        <f>ROUND((IQ5*0.4+IR5*0.6),1)</f>
        <v>8.4</v>
      </c>
      <c r="IU5" s="29">
        <f>ROUND(MAX((IQ5*0.4+IR5*0.6),(IQ5*0.4+IS5*0.6)),1)</f>
        <v>8.4</v>
      </c>
      <c r="IV5" s="29" t="str">
        <f t="shared" si="211"/>
        <v>8.4</v>
      </c>
      <c r="IW5" s="35" t="str">
        <f t="shared" si="113"/>
        <v>B+</v>
      </c>
      <c r="IX5" s="33">
        <f t="shared" si="114"/>
        <v>3.5</v>
      </c>
      <c r="IY5" s="49" t="str">
        <f t="shared" si="115"/>
        <v>3.5</v>
      </c>
      <c r="IZ5" s="77">
        <v>3</v>
      </c>
      <c r="JA5" s="151">
        <v>3</v>
      </c>
      <c r="JB5" s="24">
        <v>7.2</v>
      </c>
      <c r="JC5" s="27">
        <v>9</v>
      </c>
      <c r="JD5" s="28"/>
      <c r="JE5" s="30">
        <f t="shared" si="116"/>
        <v>8.3000000000000007</v>
      </c>
      <c r="JF5" s="31">
        <f t="shared" si="117"/>
        <v>8.3000000000000007</v>
      </c>
      <c r="JG5" s="29" t="str">
        <f t="shared" si="212"/>
        <v>8.3</v>
      </c>
      <c r="JH5" s="35" t="str">
        <f t="shared" si="118"/>
        <v>B+</v>
      </c>
      <c r="JI5" s="33">
        <f t="shared" si="119"/>
        <v>3.5</v>
      </c>
      <c r="JJ5" s="49" t="str">
        <f t="shared" si="120"/>
        <v>3.5</v>
      </c>
      <c r="JK5" s="77">
        <v>3</v>
      </c>
      <c r="JL5" s="151">
        <v>3</v>
      </c>
      <c r="JM5" s="24">
        <v>7</v>
      </c>
      <c r="JN5" s="214">
        <v>7.1</v>
      </c>
      <c r="JO5" s="140"/>
      <c r="JP5" s="22">
        <f>ROUND((JM5*0.4+JN5*0.6),1)</f>
        <v>7.1</v>
      </c>
      <c r="JQ5" s="29">
        <f>ROUND(MAX((JM5*0.4+JN5*0.6),(JM5*0.4+JO5*0.6)),1)</f>
        <v>7.1</v>
      </c>
      <c r="JR5" s="29" t="str">
        <f t="shared" si="213"/>
        <v>7.1</v>
      </c>
      <c r="JS5" s="35" t="str">
        <f t="shared" si="121"/>
        <v>B</v>
      </c>
      <c r="JT5" s="33">
        <f t="shared" si="122"/>
        <v>3</v>
      </c>
      <c r="JU5" s="49" t="str">
        <f t="shared" si="123"/>
        <v>3.0</v>
      </c>
      <c r="JV5" s="77">
        <v>2</v>
      </c>
      <c r="JW5" s="151">
        <v>2</v>
      </c>
      <c r="JX5" s="211">
        <f t="shared" si="124"/>
        <v>22</v>
      </c>
      <c r="JY5" s="43">
        <f t="shared" si="125"/>
        <v>2.9318181818181817</v>
      </c>
      <c r="JZ5" s="45" t="str">
        <f t="shared" si="126"/>
        <v>2.93</v>
      </c>
      <c r="KA5" s="47" t="str">
        <f t="shared" si="127"/>
        <v>Lên lớp</v>
      </c>
      <c r="KB5" s="41">
        <f t="shared" si="128"/>
        <v>22</v>
      </c>
      <c r="KC5" s="43">
        <f t="shared" si="129"/>
        <v>2.9318181818181817</v>
      </c>
      <c r="KD5" s="229">
        <f t="shared" si="130"/>
        <v>58</v>
      </c>
      <c r="KE5" s="230">
        <f t="shared" si="131"/>
        <v>58</v>
      </c>
      <c r="KF5" s="146">
        <f t="shared" si="132"/>
        <v>2.9913793103448274</v>
      </c>
      <c r="KG5" s="45" t="str">
        <f t="shared" si="133"/>
        <v>2.99</v>
      </c>
      <c r="KH5" s="47" t="str">
        <f t="shared" si="134"/>
        <v>Lên lớp</v>
      </c>
      <c r="KI5" s="47" t="s">
        <v>1143</v>
      </c>
      <c r="KJ5" s="155">
        <v>6.6</v>
      </c>
      <c r="KK5" s="168">
        <v>6</v>
      </c>
      <c r="KL5" s="28"/>
      <c r="KM5" s="22">
        <f t="shared" si="214"/>
        <v>6.2</v>
      </c>
      <c r="KN5" s="29">
        <f t="shared" si="215"/>
        <v>6.2</v>
      </c>
      <c r="KO5" s="29" t="str">
        <f t="shared" si="216"/>
        <v>6.2</v>
      </c>
      <c r="KP5" s="35" t="str">
        <f t="shared" si="217"/>
        <v>C</v>
      </c>
      <c r="KQ5" s="33">
        <f t="shared" si="218"/>
        <v>2</v>
      </c>
      <c r="KR5" s="49" t="str">
        <f t="shared" si="219"/>
        <v>2.0</v>
      </c>
      <c r="KS5" s="77">
        <v>2</v>
      </c>
      <c r="KT5" s="151">
        <v>2</v>
      </c>
      <c r="KU5" s="155">
        <v>7.3</v>
      </c>
      <c r="KV5" s="168">
        <v>7</v>
      </c>
      <c r="KW5" s="28"/>
      <c r="KX5" s="30">
        <f>ROUND((KU5*0.4+KV5*0.6),1)</f>
        <v>7.1</v>
      </c>
      <c r="KY5" s="31">
        <f>ROUND(MAX((KU5*0.4+KV5*0.6),(KU5*0.4+KW5*0.6)),1)</f>
        <v>7.1</v>
      </c>
      <c r="KZ5" s="29" t="str">
        <f t="shared" si="135"/>
        <v>7.1</v>
      </c>
      <c r="LA5" s="35" t="str">
        <f>IF(KY5&gt;=8.5,"A",IF(KY5&gt;=8,"B+",IF(KY5&gt;=7,"B",IF(KY5&gt;=6.5,"C+",IF(KY5&gt;=5.5,"C",IF(KY5&gt;=5,"D+",IF(KY5&gt;=4,"D","F")))))))</f>
        <v>B</v>
      </c>
      <c r="LB5" s="33">
        <f>IF(LA5="A",4,IF(LA5="B+",3.5,IF(LA5="B",3,IF(LA5="C+",2.5,IF(LA5="C",2,IF(LA5="D+",1.5,IF(LA5="D",1,0)))))))</f>
        <v>3</v>
      </c>
      <c r="LC5" s="49" t="str">
        <f>TEXT(LB5,"0.0")</f>
        <v>3.0</v>
      </c>
      <c r="LD5" s="77">
        <v>2</v>
      </c>
      <c r="LE5" s="151">
        <v>2</v>
      </c>
      <c r="LF5" s="24">
        <v>8.3000000000000007</v>
      </c>
      <c r="LG5" s="27">
        <v>7</v>
      </c>
      <c r="LH5" s="28"/>
      <c r="LI5" s="30">
        <f>ROUND((LF5*0.4+LG5*0.6),1)</f>
        <v>7.5</v>
      </c>
      <c r="LJ5" s="31">
        <f>ROUND(MAX((LF5*0.4+LG5*0.6),(LF5*0.4+LH5*0.6)),1)</f>
        <v>7.5</v>
      </c>
      <c r="LK5" s="29" t="str">
        <f t="shared" si="136"/>
        <v>7.5</v>
      </c>
      <c r="LL5" s="35" t="str">
        <f>IF(LJ5&gt;=8.5,"A",IF(LJ5&gt;=8,"B+",IF(LJ5&gt;=7,"B",IF(LJ5&gt;=6.5,"C+",IF(LJ5&gt;=5.5,"C",IF(LJ5&gt;=5,"D+",IF(LJ5&gt;=4,"D","F")))))))</f>
        <v>B</v>
      </c>
      <c r="LM5" s="33">
        <f>IF(LL5="A",4,IF(LL5="B+",3.5,IF(LL5="B",3,IF(LL5="C+",2.5,IF(LL5="C",2,IF(LL5="D+",1.5,IF(LL5="D",1,0)))))))</f>
        <v>3</v>
      </c>
      <c r="LN5" s="49" t="str">
        <f>TEXT(LM5,"0.0")</f>
        <v>3.0</v>
      </c>
      <c r="LO5" s="77">
        <v>2</v>
      </c>
      <c r="LP5" s="151">
        <v>2</v>
      </c>
      <c r="LQ5" s="24">
        <v>9</v>
      </c>
      <c r="LR5" s="27">
        <v>9</v>
      </c>
      <c r="LS5" s="28"/>
      <c r="LT5" s="30">
        <f>ROUND((LQ5*0.4+LR5*0.6),1)</f>
        <v>9</v>
      </c>
      <c r="LU5" s="31">
        <f>ROUND(MAX((LQ5*0.4+LR5*0.6),(LQ5*0.4+LS5*0.6)),1)</f>
        <v>9</v>
      </c>
      <c r="LV5" s="29" t="str">
        <f t="shared" si="220"/>
        <v>9.0</v>
      </c>
      <c r="LW5" s="35" t="str">
        <f>IF(LU5&gt;=8.5,"A",IF(LU5&gt;=8,"B+",IF(LU5&gt;=7,"B",IF(LU5&gt;=6.5,"C+",IF(LU5&gt;=5.5,"C",IF(LU5&gt;=5,"D+",IF(LU5&gt;=4,"D","F")))))))</f>
        <v>A</v>
      </c>
      <c r="LX5" s="33">
        <f>IF(LW5="A",4,IF(LW5="B+",3.5,IF(LW5="B",3,IF(LW5="C+",2.5,IF(LW5="C",2,IF(LW5="D+",1.5,IF(LW5="D",1,0)))))))</f>
        <v>4</v>
      </c>
      <c r="LY5" s="49" t="str">
        <f>TEXT(LX5,"0.0")</f>
        <v>4.0</v>
      </c>
      <c r="LZ5" s="77">
        <v>2</v>
      </c>
      <c r="MA5" s="151">
        <v>2</v>
      </c>
      <c r="MB5" s="24">
        <v>8</v>
      </c>
      <c r="MC5" s="27">
        <v>7</v>
      </c>
      <c r="MD5" s="28"/>
      <c r="ME5" s="22">
        <f t="shared" si="221"/>
        <v>7.4</v>
      </c>
      <c r="MF5" s="54">
        <f t="shared" si="222"/>
        <v>7.4</v>
      </c>
      <c r="MG5" s="29" t="str">
        <f t="shared" si="223"/>
        <v>7.4</v>
      </c>
      <c r="MH5" s="162" t="str">
        <f t="shared" si="224"/>
        <v>B</v>
      </c>
      <c r="MI5" s="163">
        <f t="shared" si="225"/>
        <v>3</v>
      </c>
      <c r="MJ5" s="56" t="str">
        <f t="shared" si="226"/>
        <v>3.0</v>
      </c>
      <c r="MK5" s="77">
        <v>1</v>
      </c>
      <c r="ML5" s="151">
        <v>1</v>
      </c>
      <c r="MM5" s="24">
        <v>7.4</v>
      </c>
      <c r="MN5" s="27">
        <v>7</v>
      </c>
      <c r="MO5" s="28"/>
      <c r="MP5" s="22">
        <f t="shared" si="271"/>
        <v>7.2</v>
      </c>
      <c r="MQ5" s="54">
        <f t="shared" si="272"/>
        <v>7.2</v>
      </c>
      <c r="MR5" s="29" t="str">
        <f t="shared" si="227"/>
        <v>7.2</v>
      </c>
      <c r="MS5" s="162" t="str">
        <f t="shared" si="273"/>
        <v>B</v>
      </c>
      <c r="MT5" s="163">
        <f t="shared" si="274"/>
        <v>3</v>
      </c>
      <c r="MU5" s="56" t="str">
        <f t="shared" si="275"/>
        <v>3.0</v>
      </c>
      <c r="MV5" s="77">
        <v>3</v>
      </c>
      <c r="MW5" s="151">
        <v>3</v>
      </c>
      <c r="MX5" s="24">
        <v>7.5</v>
      </c>
      <c r="MY5" s="124"/>
      <c r="MZ5" s="28">
        <v>6</v>
      </c>
      <c r="NA5" s="22">
        <f t="shared" si="276"/>
        <v>3</v>
      </c>
      <c r="NB5" s="54">
        <f t="shared" si="277"/>
        <v>6.6</v>
      </c>
      <c r="NC5" s="29" t="str">
        <f t="shared" si="228"/>
        <v>6.6</v>
      </c>
      <c r="ND5" s="162" t="str">
        <f t="shared" si="278"/>
        <v>C+</v>
      </c>
      <c r="NE5" s="163">
        <f t="shared" si="279"/>
        <v>2.5</v>
      </c>
      <c r="NF5" s="56" t="str">
        <f t="shared" si="280"/>
        <v>2.5</v>
      </c>
      <c r="NG5" s="77">
        <v>1</v>
      </c>
      <c r="NH5" s="151">
        <v>1</v>
      </c>
      <c r="NI5" s="155">
        <v>7.6</v>
      </c>
      <c r="NJ5" s="168">
        <v>9</v>
      </c>
      <c r="NK5" s="28"/>
      <c r="NL5" s="22">
        <f t="shared" ref="NL5:NL6" si="281">ROUND((NI5*0.4+NJ5*0.6),1)</f>
        <v>8.4</v>
      </c>
      <c r="NM5" s="29">
        <f t="shared" ref="NM5:NM6" si="282">ROUND(MAX((NI5*0.4+NJ5*0.6),(NI5*0.4+NK5*0.6)),1)</f>
        <v>8.4</v>
      </c>
      <c r="NN5" s="29" t="str">
        <f t="shared" ref="NN5:NN6" si="283">TEXT(NM5,"0.0")</f>
        <v>8.4</v>
      </c>
      <c r="NO5" s="35" t="str">
        <f t="shared" ref="NO5:NO6" si="284">IF(NM5&gt;=8.5,"A",IF(NM5&gt;=8,"B+",IF(NM5&gt;=7,"B",IF(NM5&gt;=6.5,"C+",IF(NM5&gt;=5.5,"C",IF(NM5&gt;=5,"D+",IF(NM5&gt;=4,"D","F")))))))</f>
        <v>B+</v>
      </c>
      <c r="NP5" s="33">
        <f t="shared" ref="NP5:NP6" si="285">IF(NO5="A",4,IF(NO5="B+",3.5,IF(NO5="B",3,IF(NO5="C+",2.5,IF(NO5="C",2,IF(NO5="D+",1.5,IF(NO5="D",1,0)))))))</f>
        <v>3.5</v>
      </c>
      <c r="NQ5" s="49" t="str">
        <f t="shared" ref="NQ5:NQ6" si="286">TEXT(NP5,"0.0")</f>
        <v>3.5</v>
      </c>
      <c r="NR5" s="77">
        <v>3</v>
      </c>
      <c r="NS5" s="151">
        <v>3</v>
      </c>
      <c r="NT5" s="155">
        <v>8</v>
      </c>
      <c r="NU5" s="165">
        <v>7.5</v>
      </c>
      <c r="NV5" s="28"/>
      <c r="NW5" s="30">
        <f>ROUND((NT5*0.4+NU5*0.6),1)</f>
        <v>7.7</v>
      </c>
      <c r="NX5" s="31">
        <f>ROUND(MAX((NT5*0.4+NU5*0.6),(NT5*0.4+NV5*0.6)),1)</f>
        <v>7.7</v>
      </c>
      <c r="NY5" s="29" t="str">
        <f t="shared" si="229"/>
        <v>7.7</v>
      </c>
      <c r="NZ5" s="35" t="str">
        <f>IF(NX5&gt;=8.5,"A",IF(NX5&gt;=8,"B+",IF(NX5&gt;=7,"B",IF(NX5&gt;=6.5,"C+",IF(NX5&gt;=5.5,"C",IF(NX5&gt;=5,"D+",IF(NX5&gt;=4,"D","F")))))))</f>
        <v>B</v>
      </c>
      <c r="OA5" s="33">
        <f>IF(NZ5="A",4,IF(NZ5="B+",3.5,IF(NZ5="B",3,IF(NZ5="C+",2.5,IF(NZ5="C",2,IF(NZ5="D+",1.5,IF(NZ5="D",1,0)))))))</f>
        <v>3</v>
      </c>
      <c r="OB5" s="49" t="str">
        <f t="shared" si="137"/>
        <v>3.0</v>
      </c>
      <c r="OC5" s="77">
        <v>2</v>
      </c>
      <c r="OD5" s="151">
        <v>2</v>
      </c>
      <c r="OE5" s="211">
        <f t="shared" si="230"/>
        <v>18</v>
      </c>
      <c r="OF5" s="43">
        <f t="shared" si="231"/>
        <v>3.0555555555555554</v>
      </c>
      <c r="OG5" s="45" t="str">
        <f t="shared" si="232"/>
        <v>3.06</v>
      </c>
      <c r="OH5" s="47" t="str">
        <f t="shared" si="233"/>
        <v>Lên lớp</v>
      </c>
      <c r="OI5" s="41">
        <f t="shared" si="234"/>
        <v>18</v>
      </c>
      <c r="OJ5" s="43">
        <f t="shared" si="235"/>
        <v>3.0555555555555554</v>
      </c>
      <c r="OK5" s="229">
        <f t="shared" si="236"/>
        <v>76</v>
      </c>
      <c r="OL5" s="230">
        <f t="shared" si="237"/>
        <v>76</v>
      </c>
      <c r="OM5" s="146">
        <f t="shared" si="238"/>
        <v>3.0065789473684212</v>
      </c>
      <c r="ON5" s="45" t="str">
        <f t="shared" si="138"/>
        <v>3.01</v>
      </c>
      <c r="OO5" s="47" t="str">
        <f t="shared" si="239"/>
        <v>Lên lớp</v>
      </c>
      <c r="OP5" s="47" t="s">
        <v>1143</v>
      </c>
      <c r="OQ5" s="24">
        <v>7.8</v>
      </c>
      <c r="OR5" s="27">
        <v>7</v>
      </c>
      <c r="OS5" s="28"/>
      <c r="OT5" s="30">
        <f t="shared" si="139"/>
        <v>7.3</v>
      </c>
      <c r="OU5" s="31">
        <f t="shared" si="140"/>
        <v>7.3</v>
      </c>
      <c r="OV5" s="29" t="str">
        <f t="shared" si="240"/>
        <v>7.3</v>
      </c>
      <c r="OW5" s="35" t="str">
        <f>IF(OU5&gt;=8.5,"A",IF(OU5&gt;=8,"B+",IF(OU5&gt;=7,"B",IF(OU5&gt;=6.5,"C+",IF(OU5&gt;=5.5,"C",IF(OU5&gt;=5,"D+",IF(OU5&gt;=4,"D","F")))))))</f>
        <v>B</v>
      </c>
      <c r="OX5" s="33">
        <f t="shared" si="141"/>
        <v>3</v>
      </c>
      <c r="OY5" s="49" t="str">
        <f t="shared" si="142"/>
        <v>3.0</v>
      </c>
      <c r="OZ5" s="77">
        <v>2</v>
      </c>
      <c r="PA5" s="151">
        <v>2</v>
      </c>
      <c r="PB5" s="24">
        <v>8.4</v>
      </c>
      <c r="PC5" s="27">
        <v>7</v>
      </c>
      <c r="PD5" s="28"/>
      <c r="PE5" s="30">
        <f t="shared" si="143"/>
        <v>7.6</v>
      </c>
      <c r="PF5" s="31">
        <f t="shared" si="144"/>
        <v>7.6</v>
      </c>
      <c r="PG5" s="29" t="str">
        <f t="shared" si="241"/>
        <v>7.6</v>
      </c>
      <c r="PH5" s="35" t="str">
        <f>IF(PF5&gt;=8.5,"A",IF(PF5&gt;=8,"B+",IF(PF5&gt;=7,"B",IF(PF5&gt;=6.5,"C+",IF(PF5&gt;=5.5,"C",IF(PF5&gt;=5,"D+",IF(PF5&gt;=4,"D","F")))))))</f>
        <v>B</v>
      </c>
      <c r="PI5" s="33">
        <f t="shared" si="145"/>
        <v>3</v>
      </c>
      <c r="PJ5" s="49" t="str">
        <f t="shared" si="146"/>
        <v>3.0</v>
      </c>
      <c r="PK5" s="77">
        <v>3</v>
      </c>
      <c r="PL5" s="151">
        <v>3</v>
      </c>
      <c r="PM5" s="24">
        <v>7</v>
      </c>
      <c r="PN5" s="27">
        <v>7</v>
      </c>
      <c r="PO5" s="28"/>
      <c r="PP5" s="30">
        <f t="shared" si="147"/>
        <v>7</v>
      </c>
      <c r="PQ5" s="31">
        <f t="shared" si="148"/>
        <v>7</v>
      </c>
      <c r="PR5" s="29" t="str">
        <f t="shared" si="242"/>
        <v>7.0</v>
      </c>
      <c r="PS5" s="35" t="str">
        <f>IF(PQ5&gt;=8.5,"A",IF(PQ5&gt;=8,"B+",IF(PQ5&gt;=7,"B",IF(PQ5&gt;=6.5,"C+",IF(PQ5&gt;=5.5,"C",IF(PQ5&gt;=5,"D+",IF(PQ5&gt;=4,"D","F")))))))</f>
        <v>B</v>
      </c>
      <c r="PT5" s="33">
        <f t="shared" si="149"/>
        <v>3</v>
      </c>
      <c r="PU5" s="49" t="str">
        <f t="shared" si="150"/>
        <v>3.0</v>
      </c>
      <c r="PV5" s="77">
        <v>2</v>
      </c>
      <c r="PW5" s="151">
        <v>2</v>
      </c>
      <c r="PX5" s="24">
        <v>9</v>
      </c>
      <c r="PY5" s="27">
        <v>6</v>
      </c>
      <c r="PZ5" s="28"/>
      <c r="QA5" s="30">
        <f t="shared" si="151"/>
        <v>7.2</v>
      </c>
      <c r="QB5" s="31">
        <f t="shared" si="152"/>
        <v>7.2</v>
      </c>
      <c r="QC5" s="29" t="str">
        <f t="shared" si="243"/>
        <v>7.2</v>
      </c>
      <c r="QD5" s="35" t="str">
        <f>IF(QB5&gt;=8.5,"A",IF(QB5&gt;=8,"B+",IF(QB5&gt;=7,"B",IF(QB5&gt;=6.5,"C+",IF(QB5&gt;=5.5,"C",IF(QB5&gt;=5,"D+",IF(QB5&gt;=4,"D","F")))))))</f>
        <v>B</v>
      </c>
      <c r="QE5" s="33">
        <f t="shared" si="153"/>
        <v>3</v>
      </c>
      <c r="QF5" s="49" t="str">
        <f t="shared" si="154"/>
        <v>3.0</v>
      </c>
      <c r="QG5" s="77">
        <v>3</v>
      </c>
      <c r="QH5" s="151">
        <v>3</v>
      </c>
      <c r="QI5" s="24">
        <v>9</v>
      </c>
      <c r="QJ5" s="27">
        <v>8</v>
      </c>
      <c r="QK5" s="28"/>
      <c r="QL5" s="30">
        <f t="shared" si="155"/>
        <v>8.4</v>
      </c>
      <c r="QM5" s="31">
        <f t="shared" si="156"/>
        <v>8.4</v>
      </c>
      <c r="QN5" s="29" t="str">
        <f t="shared" si="244"/>
        <v>8.4</v>
      </c>
      <c r="QO5" s="35" t="str">
        <f>IF(QM5&gt;=8.5,"A",IF(QM5&gt;=8,"B+",IF(QM5&gt;=7,"B",IF(QM5&gt;=6.5,"C+",IF(QM5&gt;=5.5,"C",IF(QM5&gt;=5,"D+",IF(QM5&gt;=4,"D","F")))))))</f>
        <v>B+</v>
      </c>
      <c r="QP5" s="33">
        <f t="shared" si="157"/>
        <v>3.5</v>
      </c>
      <c r="QQ5" s="49" t="str">
        <f t="shared" si="158"/>
        <v>3.5</v>
      </c>
      <c r="QR5" s="77">
        <v>1</v>
      </c>
      <c r="QS5" s="151">
        <v>1</v>
      </c>
      <c r="QT5" s="24">
        <v>7.3</v>
      </c>
      <c r="QU5" s="27">
        <v>9</v>
      </c>
      <c r="QV5" s="28"/>
      <c r="QW5" s="30">
        <f t="shared" si="159"/>
        <v>8.3000000000000007</v>
      </c>
      <c r="QX5" s="31">
        <f t="shared" si="160"/>
        <v>8.3000000000000007</v>
      </c>
      <c r="QY5" s="29" t="str">
        <f t="shared" si="245"/>
        <v>8.3</v>
      </c>
      <c r="QZ5" s="35" t="str">
        <f t="shared" si="161"/>
        <v>B+</v>
      </c>
      <c r="RA5" s="33">
        <f t="shared" si="162"/>
        <v>3.5</v>
      </c>
      <c r="RB5" s="49" t="str">
        <f t="shared" si="163"/>
        <v>3.5</v>
      </c>
      <c r="RC5" s="77">
        <v>3</v>
      </c>
      <c r="RD5" s="151">
        <v>3</v>
      </c>
      <c r="RE5" s="24">
        <v>8.5</v>
      </c>
      <c r="RF5" s="27">
        <v>8</v>
      </c>
      <c r="RG5" s="28"/>
      <c r="RH5" s="30">
        <f t="shared" si="164"/>
        <v>8.1999999999999993</v>
      </c>
      <c r="RI5" s="31">
        <f t="shared" si="165"/>
        <v>8.1999999999999993</v>
      </c>
      <c r="RJ5" s="29" t="str">
        <f t="shared" si="246"/>
        <v>8.2</v>
      </c>
      <c r="RK5" s="35" t="str">
        <f t="shared" si="166"/>
        <v>B+</v>
      </c>
      <c r="RL5" s="33">
        <f t="shared" si="167"/>
        <v>3.5</v>
      </c>
      <c r="RM5" s="49" t="str">
        <f t="shared" si="168"/>
        <v>3.5</v>
      </c>
      <c r="RN5" s="77">
        <v>1</v>
      </c>
      <c r="RO5" s="151">
        <v>1</v>
      </c>
      <c r="RP5" s="211">
        <f t="shared" si="247"/>
        <v>15</v>
      </c>
      <c r="RQ5" s="275">
        <f t="shared" si="248"/>
        <v>7.6333333333333346</v>
      </c>
      <c r="RR5" s="43">
        <f t="shared" si="249"/>
        <v>3.1666666666666665</v>
      </c>
      <c r="RS5" s="45" t="str">
        <f t="shared" si="250"/>
        <v>3.17</v>
      </c>
      <c r="RT5" s="47" t="str">
        <f t="shared" si="251"/>
        <v>Lên lớp</v>
      </c>
      <c r="RU5" s="41">
        <f t="shared" si="252"/>
        <v>15</v>
      </c>
      <c r="RV5" s="43">
        <f t="shared" si="253"/>
        <v>3.1666666666666665</v>
      </c>
      <c r="RW5" s="229">
        <f t="shared" si="254"/>
        <v>91</v>
      </c>
      <c r="RX5" s="230">
        <f t="shared" si="255"/>
        <v>91</v>
      </c>
      <c r="RY5" s="146">
        <f t="shared" si="256"/>
        <v>3.0329670329670328</v>
      </c>
      <c r="RZ5" s="45" t="str">
        <f t="shared" si="257"/>
        <v>3.03</v>
      </c>
      <c r="SA5" s="47" t="str">
        <f t="shared" si="258"/>
        <v>Lên lớp</v>
      </c>
      <c r="SB5" s="47" t="s">
        <v>1143</v>
      </c>
      <c r="SC5" s="24">
        <v>9</v>
      </c>
      <c r="SD5" s="27">
        <v>6</v>
      </c>
      <c r="SE5" s="28"/>
      <c r="SF5" s="30">
        <f t="shared" si="169"/>
        <v>7.2</v>
      </c>
      <c r="SG5" s="31">
        <f t="shared" si="170"/>
        <v>7.2</v>
      </c>
      <c r="SH5" s="29" t="str">
        <f t="shared" si="259"/>
        <v>7.2</v>
      </c>
      <c r="SI5" s="35" t="str">
        <f t="shared" si="171"/>
        <v>B</v>
      </c>
      <c r="SJ5" s="33">
        <f t="shared" si="172"/>
        <v>3</v>
      </c>
      <c r="SK5" s="49" t="str">
        <f t="shared" si="173"/>
        <v>3.0</v>
      </c>
      <c r="SL5" s="77">
        <v>2</v>
      </c>
      <c r="SM5" s="151">
        <v>2</v>
      </c>
      <c r="SN5" s="24">
        <v>6.3</v>
      </c>
      <c r="SO5" s="27">
        <v>1</v>
      </c>
      <c r="SP5" s="28">
        <v>5</v>
      </c>
      <c r="SQ5" s="30">
        <f t="shared" si="174"/>
        <v>3.1</v>
      </c>
      <c r="SR5" s="31">
        <f t="shared" si="175"/>
        <v>5.5</v>
      </c>
      <c r="SS5" s="29" t="str">
        <f t="shared" si="260"/>
        <v>5.5</v>
      </c>
      <c r="ST5" s="35" t="str">
        <f t="shared" si="176"/>
        <v>C</v>
      </c>
      <c r="SU5" s="33">
        <f t="shared" si="177"/>
        <v>2</v>
      </c>
      <c r="SV5" s="49" t="str">
        <f t="shared" si="178"/>
        <v>2.0</v>
      </c>
      <c r="SW5" s="77">
        <v>2</v>
      </c>
      <c r="SX5" s="151">
        <v>2</v>
      </c>
      <c r="SY5" s="24"/>
      <c r="SZ5" s="27"/>
      <c r="TA5" s="28"/>
      <c r="TB5" s="22">
        <f t="shared" si="261"/>
        <v>5.2</v>
      </c>
      <c r="TC5" s="29">
        <f t="shared" si="262"/>
        <v>6.4</v>
      </c>
      <c r="TD5" s="29" t="str">
        <f t="shared" si="263"/>
        <v>6.4</v>
      </c>
      <c r="TE5" s="35" t="str">
        <f t="shared" si="179"/>
        <v>C</v>
      </c>
      <c r="TF5" s="33">
        <f t="shared" si="180"/>
        <v>2</v>
      </c>
      <c r="TG5" s="49" t="str">
        <f t="shared" si="181"/>
        <v>2.0</v>
      </c>
      <c r="TH5" s="77">
        <v>4</v>
      </c>
      <c r="TI5" s="151">
        <v>4</v>
      </c>
      <c r="TJ5" s="320"/>
      <c r="TK5" s="165">
        <v>8.6999999999999993</v>
      </c>
      <c r="TL5" s="30">
        <v>8.8000000000000007</v>
      </c>
      <c r="TM5" s="30">
        <v>8</v>
      </c>
      <c r="TN5" s="322"/>
      <c r="TO5" s="127">
        <f t="shared" si="264"/>
        <v>8.4</v>
      </c>
      <c r="TP5" s="29" t="str">
        <f t="shared" si="265"/>
        <v>8.4</v>
      </c>
      <c r="TQ5" s="35" t="str">
        <f t="shared" si="182"/>
        <v>B+</v>
      </c>
      <c r="TR5" s="33">
        <f t="shared" si="183"/>
        <v>3.5</v>
      </c>
      <c r="TS5" s="49" t="str">
        <f t="shared" si="184"/>
        <v>3.5</v>
      </c>
      <c r="TT5" s="323">
        <v>5</v>
      </c>
      <c r="TU5" s="324">
        <v>5</v>
      </c>
      <c r="TV5" s="340">
        <f t="shared" si="266"/>
        <v>9</v>
      </c>
      <c r="TW5" s="341">
        <f t="shared" si="267"/>
        <v>7.5111111111111102</v>
      </c>
      <c r="TX5" s="342">
        <f t="shared" si="268"/>
        <v>2.8333333333333335</v>
      </c>
      <c r="TY5" s="45" t="str">
        <f t="shared" si="185"/>
        <v>2.83</v>
      </c>
      <c r="TZ5" s="47" t="str">
        <f t="shared" si="186"/>
        <v>Lên lớp</v>
      </c>
      <c r="UA5" s="41">
        <f t="shared" si="269"/>
        <v>9</v>
      </c>
      <c r="UB5" s="43">
        <f t="shared" si="270"/>
        <v>2.8333333333333335</v>
      </c>
    </row>
    <row r="6" spans="1:548" ht="18">
      <c r="A6" s="17">
        <v>5</v>
      </c>
      <c r="B6" s="241" t="s">
        <v>59</v>
      </c>
      <c r="C6" s="242" t="s">
        <v>206</v>
      </c>
      <c r="D6" s="243" t="s">
        <v>207</v>
      </c>
      <c r="E6" s="244" t="s">
        <v>23</v>
      </c>
      <c r="F6" s="16"/>
      <c r="G6" s="245" t="s">
        <v>100</v>
      </c>
      <c r="H6" s="246" t="s">
        <v>18</v>
      </c>
      <c r="I6" s="247" t="s">
        <v>32</v>
      </c>
      <c r="J6" s="213">
        <v>5.8</v>
      </c>
      <c r="K6" s="29" t="str">
        <f t="shared" si="187"/>
        <v>5.8</v>
      </c>
      <c r="L6" s="248" t="str">
        <f t="shared" si="0"/>
        <v>C</v>
      </c>
      <c r="M6" s="249">
        <f t="shared" si="1"/>
        <v>2</v>
      </c>
      <c r="N6" s="250" t="str">
        <f t="shared" si="2"/>
        <v>2.0</v>
      </c>
      <c r="O6" s="18">
        <v>2</v>
      </c>
      <c r="P6" s="19">
        <v>6</v>
      </c>
      <c r="Q6" s="29" t="str">
        <f t="shared" si="188"/>
        <v>6.0</v>
      </c>
      <c r="R6" s="35" t="str">
        <f t="shared" si="189"/>
        <v>C</v>
      </c>
      <c r="S6" s="33">
        <f t="shared" si="190"/>
        <v>2</v>
      </c>
      <c r="T6" s="49" t="str">
        <f t="shared" si="191"/>
        <v>2.0</v>
      </c>
      <c r="U6" s="12">
        <v>3</v>
      </c>
      <c r="V6" s="23">
        <v>7</v>
      </c>
      <c r="W6" s="25">
        <v>7</v>
      </c>
      <c r="X6" s="26"/>
      <c r="Y6" s="22">
        <f t="shared" si="3"/>
        <v>7</v>
      </c>
      <c r="Z6" s="29">
        <f t="shared" si="4"/>
        <v>7</v>
      </c>
      <c r="AA6" s="29" t="str">
        <f t="shared" si="192"/>
        <v>7.0</v>
      </c>
      <c r="AB6" s="248" t="str">
        <f t="shared" si="5"/>
        <v>B</v>
      </c>
      <c r="AC6" s="249">
        <f t="shared" si="6"/>
        <v>3</v>
      </c>
      <c r="AD6" s="250" t="str">
        <f t="shared" si="7"/>
        <v>3.0</v>
      </c>
      <c r="AE6" s="76">
        <v>5</v>
      </c>
      <c r="AF6" s="79">
        <v>5</v>
      </c>
      <c r="AG6" s="23">
        <v>6.3</v>
      </c>
      <c r="AH6" s="25">
        <v>4</v>
      </c>
      <c r="AI6" s="26"/>
      <c r="AJ6" s="22">
        <f t="shared" si="8"/>
        <v>4.9000000000000004</v>
      </c>
      <c r="AK6" s="29">
        <f t="shared" si="9"/>
        <v>4.9000000000000004</v>
      </c>
      <c r="AL6" s="29" t="str">
        <f t="shared" si="193"/>
        <v>4.9</v>
      </c>
      <c r="AM6" s="248" t="str">
        <f t="shared" si="10"/>
        <v>D</v>
      </c>
      <c r="AN6" s="249">
        <f t="shared" si="11"/>
        <v>1</v>
      </c>
      <c r="AO6" s="250" t="str">
        <f t="shared" si="12"/>
        <v>1.0</v>
      </c>
      <c r="AP6" s="76">
        <v>3</v>
      </c>
      <c r="AQ6" s="82">
        <v>3</v>
      </c>
      <c r="AR6" s="23">
        <v>6.9</v>
      </c>
      <c r="AS6" s="25">
        <v>4</v>
      </c>
      <c r="AT6" s="26"/>
      <c r="AU6" s="22">
        <f>ROUND((AR6*0.4+AS6*0.6),1)</f>
        <v>5.2</v>
      </c>
      <c r="AV6" s="29">
        <f>ROUND(MAX((AR6*0.4+AS6*0.6),(AR6*0.4+AT6*0.6)),1)</f>
        <v>5.2</v>
      </c>
      <c r="AW6" s="29" t="str">
        <f t="shared" si="194"/>
        <v>5.2</v>
      </c>
      <c r="AX6" s="248" t="str">
        <f t="shared" si="13"/>
        <v>D+</v>
      </c>
      <c r="AY6" s="249">
        <f t="shared" si="14"/>
        <v>1.5</v>
      </c>
      <c r="AZ6" s="250" t="str">
        <f t="shared" si="15"/>
        <v>1.5</v>
      </c>
      <c r="BA6" s="76">
        <v>3</v>
      </c>
      <c r="BB6" s="82">
        <v>3</v>
      </c>
      <c r="BC6" s="23">
        <v>7.3</v>
      </c>
      <c r="BD6" s="25">
        <v>8</v>
      </c>
      <c r="BE6" s="26"/>
      <c r="BF6" s="22">
        <f t="shared" si="16"/>
        <v>7.7</v>
      </c>
      <c r="BG6" s="29">
        <f t="shared" si="17"/>
        <v>7.7</v>
      </c>
      <c r="BH6" s="29" t="str">
        <f t="shared" si="195"/>
        <v>7.7</v>
      </c>
      <c r="BI6" s="248" t="str">
        <f t="shared" si="18"/>
        <v>B</v>
      </c>
      <c r="BJ6" s="249">
        <f t="shared" si="19"/>
        <v>3</v>
      </c>
      <c r="BK6" s="250" t="str">
        <f t="shared" si="20"/>
        <v>3.0</v>
      </c>
      <c r="BL6" s="76">
        <v>3</v>
      </c>
      <c r="BM6" s="82">
        <v>3</v>
      </c>
      <c r="BN6" s="23">
        <v>6.7</v>
      </c>
      <c r="BO6" s="25">
        <v>7</v>
      </c>
      <c r="BP6" s="26"/>
      <c r="BQ6" s="22">
        <f t="shared" si="21"/>
        <v>6.9</v>
      </c>
      <c r="BR6" s="29">
        <f>ROUND(MAX((BN6*0.4+BO6*0.6),(BN6*0.4+BP6*0.6)),1)</f>
        <v>6.9</v>
      </c>
      <c r="BS6" s="29" t="str">
        <f t="shared" si="196"/>
        <v>6.9</v>
      </c>
      <c r="BT6" s="248" t="str">
        <f t="shared" si="22"/>
        <v>C+</v>
      </c>
      <c r="BU6" s="249">
        <f t="shared" si="23"/>
        <v>2.5</v>
      </c>
      <c r="BV6" s="250" t="str">
        <f t="shared" si="24"/>
        <v>2.5</v>
      </c>
      <c r="BW6" s="76">
        <v>2</v>
      </c>
      <c r="BX6" s="82">
        <v>2</v>
      </c>
      <c r="BY6" s="251">
        <f t="shared" si="25"/>
        <v>16</v>
      </c>
      <c r="BZ6" s="252">
        <f t="shared" si="26"/>
        <v>2.28125</v>
      </c>
      <c r="CA6" s="253" t="str">
        <f t="shared" si="27"/>
        <v>2.28</v>
      </c>
      <c r="CB6" s="142" t="str">
        <f t="shared" si="28"/>
        <v>Lên lớp</v>
      </c>
      <c r="CC6" s="254">
        <f t="shared" si="29"/>
        <v>16</v>
      </c>
      <c r="CD6" s="255">
        <f t="shared" si="30"/>
        <v>2.28125</v>
      </c>
      <c r="CE6" s="142" t="str">
        <f t="shared" si="31"/>
        <v>Lên lớp</v>
      </c>
      <c r="CF6" s="142" t="s">
        <v>1143</v>
      </c>
      <c r="CG6" s="23">
        <v>7.8</v>
      </c>
      <c r="CH6" s="25">
        <v>6</v>
      </c>
      <c r="CI6" s="26"/>
      <c r="CJ6" s="22">
        <f t="shared" si="32"/>
        <v>6.7</v>
      </c>
      <c r="CK6" s="29">
        <f t="shared" si="33"/>
        <v>6.7</v>
      </c>
      <c r="CL6" s="29" t="str">
        <f t="shared" si="197"/>
        <v>6.7</v>
      </c>
      <c r="CM6" s="248" t="str">
        <f t="shared" si="34"/>
        <v>C+</v>
      </c>
      <c r="CN6" s="256">
        <f t="shared" si="35"/>
        <v>2.5</v>
      </c>
      <c r="CO6" s="250" t="str">
        <f t="shared" si="36"/>
        <v>2.5</v>
      </c>
      <c r="CP6" s="76">
        <v>3</v>
      </c>
      <c r="CQ6" s="150">
        <v>3</v>
      </c>
      <c r="CR6" s="23">
        <v>7.7</v>
      </c>
      <c r="CS6" s="25">
        <v>6</v>
      </c>
      <c r="CT6" s="26"/>
      <c r="CU6" s="22">
        <f t="shared" si="37"/>
        <v>6.7</v>
      </c>
      <c r="CV6" s="29">
        <f t="shared" si="38"/>
        <v>6.7</v>
      </c>
      <c r="CW6" s="29" t="str">
        <f t="shared" si="198"/>
        <v>6.7</v>
      </c>
      <c r="CX6" s="248" t="str">
        <f t="shared" si="39"/>
        <v>C+</v>
      </c>
      <c r="CY6" s="256">
        <f t="shared" si="40"/>
        <v>2.5</v>
      </c>
      <c r="CZ6" s="250" t="str">
        <f t="shared" si="41"/>
        <v>2.5</v>
      </c>
      <c r="DA6" s="76">
        <v>2</v>
      </c>
      <c r="DB6" s="150">
        <v>2</v>
      </c>
      <c r="DC6" s="23">
        <v>6.3</v>
      </c>
      <c r="DD6" s="25">
        <v>5</v>
      </c>
      <c r="DE6" s="26"/>
      <c r="DF6" s="22">
        <f t="shared" si="42"/>
        <v>5.5</v>
      </c>
      <c r="DG6" s="29">
        <f t="shared" si="43"/>
        <v>5.5</v>
      </c>
      <c r="DH6" s="29" t="str">
        <f t="shared" si="199"/>
        <v>5.5</v>
      </c>
      <c r="DI6" s="248" t="str">
        <f t="shared" si="44"/>
        <v>C</v>
      </c>
      <c r="DJ6" s="256">
        <f t="shared" si="45"/>
        <v>2</v>
      </c>
      <c r="DK6" s="250" t="str">
        <f t="shared" si="46"/>
        <v>2.0</v>
      </c>
      <c r="DL6" s="76">
        <v>4</v>
      </c>
      <c r="DM6" s="150">
        <v>4</v>
      </c>
      <c r="DN6" s="23">
        <v>6.9</v>
      </c>
      <c r="DO6" s="25">
        <v>5</v>
      </c>
      <c r="DP6" s="26"/>
      <c r="DQ6" s="22">
        <f t="shared" si="47"/>
        <v>5.8</v>
      </c>
      <c r="DR6" s="29">
        <f t="shared" si="48"/>
        <v>5.8</v>
      </c>
      <c r="DS6" s="29" t="str">
        <f t="shared" si="200"/>
        <v>5.8</v>
      </c>
      <c r="DT6" s="248" t="str">
        <f t="shared" si="49"/>
        <v>C</v>
      </c>
      <c r="DU6" s="256">
        <f t="shared" si="50"/>
        <v>2</v>
      </c>
      <c r="DV6" s="250" t="str">
        <f t="shared" si="51"/>
        <v>2.0</v>
      </c>
      <c r="DW6" s="76">
        <v>3</v>
      </c>
      <c r="DX6" s="150">
        <v>3</v>
      </c>
      <c r="DY6" s="23">
        <v>8.6999999999999993</v>
      </c>
      <c r="DZ6" s="25">
        <v>8</v>
      </c>
      <c r="EA6" s="26"/>
      <c r="EB6" s="22">
        <f t="shared" si="52"/>
        <v>8.3000000000000007</v>
      </c>
      <c r="EC6" s="29">
        <f t="shared" si="53"/>
        <v>8.3000000000000007</v>
      </c>
      <c r="ED6" s="29" t="str">
        <f t="shared" si="201"/>
        <v>8.3</v>
      </c>
      <c r="EE6" s="248" t="str">
        <f t="shared" si="54"/>
        <v>B+</v>
      </c>
      <c r="EF6" s="256">
        <f t="shared" si="55"/>
        <v>3.5</v>
      </c>
      <c r="EG6" s="250" t="str">
        <f t="shared" si="56"/>
        <v>3.5</v>
      </c>
      <c r="EH6" s="76">
        <v>2</v>
      </c>
      <c r="EI6" s="150">
        <v>2</v>
      </c>
      <c r="EJ6" s="23">
        <v>8.3000000000000007</v>
      </c>
      <c r="EK6" s="25"/>
      <c r="EL6" s="26">
        <v>7</v>
      </c>
      <c r="EM6" s="22">
        <f t="shared" si="57"/>
        <v>3.3</v>
      </c>
      <c r="EN6" s="29">
        <f t="shared" si="58"/>
        <v>7.5</v>
      </c>
      <c r="EO6" s="29" t="str">
        <f t="shared" si="202"/>
        <v>7.5</v>
      </c>
      <c r="EP6" s="248" t="str">
        <f t="shared" si="59"/>
        <v>B</v>
      </c>
      <c r="EQ6" s="256">
        <f t="shared" si="60"/>
        <v>3</v>
      </c>
      <c r="ER6" s="250" t="str">
        <f t="shared" si="61"/>
        <v>3.0</v>
      </c>
      <c r="ES6" s="76">
        <v>2</v>
      </c>
      <c r="ET6" s="150">
        <v>2</v>
      </c>
      <c r="EU6" s="23">
        <v>8.1999999999999993</v>
      </c>
      <c r="EV6" s="25">
        <v>9</v>
      </c>
      <c r="EW6" s="26"/>
      <c r="EX6" s="22">
        <f t="shared" si="62"/>
        <v>8.6999999999999993</v>
      </c>
      <c r="EY6" s="29">
        <f t="shared" si="63"/>
        <v>8.6999999999999993</v>
      </c>
      <c r="EZ6" s="29" t="str">
        <f t="shared" si="203"/>
        <v>8.7</v>
      </c>
      <c r="FA6" s="248" t="str">
        <f t="shared" si="64"/>
        <v>A</v>
      </c>
      <c r="FB6" s="256">
        <f t="shared" si="65"/>
        <v>4</v>
      </c>
      <c r="FC6" s="250" t="str">
        <f t="shared" si="66"/>
        <v>4.0</v>
      </c>
      <c r="FD6" s="76">
        <v>3</v>
      </c>
      <c r="FE6" s="150">
        <v>3</v>
      </c>
      <c r="FF6" s="257">
        <v>5</v>
      </c>
      <c r="FG6" s="258">
        <v>7.7</v>
      </c>
      <c r="FH6" s="258"/>
      <c r="FI6" s="22">
        <f t="shared" si="67"/>
        <v>6.6</v>
      </c>
      <c r="FJ6" s="29">
        <f t="shared" si="68"/>
        <v>6.6</v>
      </c>
      <c r="FK6" s="29" t="str">
        <f t="shared" si="204"/>
        <v>6.6</v>
      </c>
      <c r="FL6" s="248" t="str">
        <f t="shared" si="69"/>
        <v>C+</v>
      </c>
      <c r="FM6" s="249">
        <f t="shared" si="70"/>
        <v>2.5</v>
      </c>
      <c r="FN6" s="250" t="str">
        <f t="shared" si="71"/>
        <v>2.5</v>
      </c>
      <c r="FO6" s="76">
        <v>1</v>
      </c>
      <c r="FP6" s="150">
        <v>1</v>
      </c>
      <c r="FQ6" s="251">
        <f t="shared" si="72"/>
        <v>20</v>
      </c>
      <c r="FR6" s="252">
        <f t="shared" si="73"/>
        <v>2.7</v>
      </c>
      <c r="FS6" s="253" t="str">
        <f t="shared" si="74"/>
        <v>2.70</v>
      </c>
      <c r="FT6" s="142" t="str">
        <f t="shared" si="75"/>
        <v>Lên lớp</v>
      </c>
      <c r="FU6" s="254">
        <f t="shared" si="76"/>
        <v>20</v>
      </c>
      <c r="FV6" s="255">
        <f t="shared" si="77"/>
        <v>2.7</v>
      </c>
      <c r="FW6" s="259">
        <f t="shared" si="78"/>
        <v>36</v>
      </c>
      <c r="FX6" s="251">
        <f t="shared" si="79"/>
        <v>36</v>
      </c>
      <c r="FY6" s="252">
        <f t="shared" si="80"/>
        <v>2.5138888888888888</v>
      </c>
      <c r="FZ6" s="253" t="str">
        <f t="shared" si="81"/>
        <v>2.51</v>
      </c>
      <c r="GA6" s="142" t="str">
        <f t="shared" si="82"/>
        <v>Lên lớp</v>
      </c>
      <c r="GB6" s="142" t="s">
        <v>1143</v>
      </c>
      <c r="GC6" s="23">
        <v>5.8</v>
      </c>
      <c r="GD6" s="25">
        <v>5</v>
      </c>
      <c r="GE6" s="26"/>
      <c r="GF6" s="22">
        <f t="shared" si="83"/>
        <v>5.3</v>
      </c>
      <c r="GG6" s="29">
        <f t="shared" si="84"/>
        <v>5.3</v>
      </c>
      <c r="GH6" s="29" t="str">
        <f t="shared" si="205"/>
        <v>5.3</v>
      </c>
      <c r="GI6" s="248" t="str">
        <f t="shared" si="85"/>
        <v>D+</v>
      </c>
      <c r="GJ6" s="249">
        <f t="shared" si="86"/>
        <v>1.5</v>
      </c>
      <c r="GK6" s="250" t="str">
        <f t="shared" si="87"/>
        <v>1.5</v>
      </c>
      <c r="GL6" s="76">
        <v>2</v>
      </c>
      <c r="GM6" s="150">
        <v>2</v>
      </c>
      <c r="GN6" s="23">
        <v>6</v>
      </c>
      <c r="GO6" s="25">
        <v>7</v>
      </c>
      <c r="GP6" s="26"/>
      <c r="GQ6" s="22">
        <f t="shared" si="88"/>
        <v>6.6</v>
      </c>
      <c r="GR6" s="29">
        <f t="shared" si="89"/>
        <v>6.6</v>
      </c>
      <c r="GS6" s="29" t="str">
        <f t="shared" si="206"/>
        <v>6.6</v>
      </c>
      <c r="GT6" s="248" t="str">
        <f t="shared" si="90"/>
        <v>C+</v>
      </c>
      <c r="GU6" s="249">
        <f t="shared" si="91"/>
        <v>2.5</v>
      </c>
      <c r="GV6" s="250" t="str">
        <f t="shared" si="92"/>
        <v>2.5</v>
      </c>
      <c r="GW6" s="76">
        <v>3</v>
      </c>
      <c r="GX6" s="150">
        <v>3</v>
      </c>
      <c r="GY6" s="23">
        <v>5.2</v>
      </c>
      <c r="GZ6" s="25">
        <v>7</v>
      </c>
      <c r="HA6" s="26"/>
      <c r="HB6" s="22">
        <f t="shared" si="93"/>
        <v>6.3</v>
      </c>
      <c r="HC6" s="29">
        <f t="shared" si="94"/>
        <v>6.3</v>
      </c>
      <c r="HD6" s="29" t="str">
        <f t="shared" si="207"/>
        <v>6.3</v>
      </c>
      <c r="HE6" s="248" t="str">
        <f t="shared" si="95"/>
        <v>C</v>
      </c>
      <c r="HF6" s="249">
        <f t="shared" si="96"/>
        <v>2</v>
      </c>
      <c r="HG6" s="250" t="str">
        <f t="shared" si="97"/>
        <v>2.0</v>
      </c>
      <c r="HH6" s="76">
        <v>2</v>
      </c>
      <c r="HI6" s="150">
        <v>2</v>
      </c>
      <c r="HJ6" s="23">
        <v>7.6</v>
      </c>
      <c r="HK6" s="25">
        <v>6</v>
      </c>
      <c r="HL6" s="26"/>
      <c r="HM6" s="22">
        <f t="shared" si="98"/>
        <v>6.6</v>
      </c>
      <c r="HN6" s="29">
        <f t="shared" si="99"/>
        <v>6.6</v>
      </c>
      <c r="HO6" s="29" t="str">
        <f t="shared" si="208"/>
        <v>6.6</v>
      </c>
      <c r="HP6" s="248" t="str">
        <f t="shared" si="100"/>
        <v>C+</v>
      </c>
      <c r="HQ6" s="249">
        <f t="shared" si="101"/>
        <v>2.5</v>
      </c>
      <c r="HR6" s="250" t="str">
        <f t="shared" si="102"/>
        <v>2.5</v>
      </c>
      <c r="HS6" s="76">
        <v>2</v>
      </c>
      <c r="HT6" s="150">
        <v>2</v>
      </c>
      <c r="HU6" s="23">
        <v>7.3</v>
      </c>
      <c r="HV6" s="25">
        <v>6</v>
      </c>
      <c r="HW6" s="26"/>
      <c r="HX6" s="22">
        <f t="shared" si="103"/>
        <v>6.5</v>
      </c>
      <c r="HY6" s="29">
        <f t="shared" si="104"/>
        <v>6.5</v>
      </c>
      <c r="HZ6" s="29" t="str">
        <f t="shared" si="209"/>
        <v>6.5</v>
      </c>
      <c r="IA6" s="248" t="str">
        <f t="shared" si="105"/>
        <v>C+</v>
      </c>
      <c r="IB6" s="249">
        <f t="shared" si="106"/>
        <v>2.5</v>
      </c>
      <c r="IC6" s="250" t="str">
        <f t="shared" si="107"/>
        <v>2.5</v>
      </c>
      <c r="ID6" s="76">
        <v>3</v>
      </c>
      <c r="IE6" s="150">
        <v>3</v>
      </c>
      <c r="IF6" s="23">
        <v>5</v>
      </c>
      <c r="IG6" s="25">
        <v>5</v>
      </c>
      <c r="IH6" s="26"/>
      <c r="II6" s="22">
        <f t="shared" si="108"/>
        <v>5</v>
      </c>
      <c r="IJ6" s="29">
        <f t="shared" si="109"/>
        <v>5</v>
      </c>
      <c r="IK6" s="29" t="str">
        <f t="shared" si="210"/>
        <v>5.0</v>
      </c>
      <c r="IL6" s="248" t="str">
        <f t="shared" si="110"/>
        <v>D+</v>
      </c>
      <c r="IM6" s="249">
        <f t="shared" si="111"/>
        <v>1.5</v>
      </c>
      <c r="IN6" s="250" t="str">
        <f t="shared" si="112"/>
        <v>1.5</v>
      </c>
      <c r="IO6" s="76">
        <v>2</v>
      </c>
      <c r="IP6" s="150">
        <v>2</v>
      </c>
      <c r="IQ6" s="23">
        <v>6.6</v>
      </c>
      <c r="IR6" s="25">
        <v>4</v>
      </c>
      <c r="IS6" s="26"/>
      <c r="IT6" s="22">
        <f>ROUND((IQ6*0.4+IR6*0.6),1)</f>
        <v>5</v>
      </c>
      <c r="IU6" s="29">
        <f>ROUND(MAX((IQ6*0.4+IR6*0.6),(IQ6*0.4+IS6*0.6)),1)</f>
        <v>5</v>
      </c>
      <c r="IV6" s="29" t="str">
        <f t="shared" si="211"/>
        <v>5.0</v>
      </c>
      <c r="IW6" s="248" t="str">
        <f t="shared" si="113"/>
        <v>D+</v>
      </c>
      <c r="IX6" s="249">
        <f t="shared" si="114"/>
        <v>1.5</v>
      </c>
      <c r="IY6" s="250" t="str">
        <f t="shared" si="115"/>
        <v>1.5</v>
      </c>
      <c r="IZ6" s="76">
        <v>3</v>
      </c>
      <c r="JA6" s="150">
        <v>3</v>
      </c>
      <c r="JB6" s="23">
        <v>6.8</v>
      </c>
      <c r="JC6" s="25">
        <v>5</v>
      </c>
      <c r="JD6" s="26"/>
      <c r="JE6" s="22">
        <f t="shared" si="116"/>
        <v>5.7</v>
      </c>
      <c r="JF6" s="29">
        <f t="shared" si="117"/>
        <v>5.7</v>
      </c>
      <c r="JG6" s="29" t="str">
        <f t="shared" si="212"/>
        <v>5.7</v>
      </c>
      <c r="JH6" s="248" t="str">
        <f t="shared" si="118"/>
        <v>C</v>
      </c>
      <c r="JI6" s="249">
        <f t="shared" si="119"/>
        <v>2</v>
      </c>
      <c r="JJ6" s="250" t="str">
        <f t="shared" si="120"/>
        <v>2.0</v>
      </c>
      <c r="JK6" s="76">
        <v>3</v>
      </c>
      <c r="JL6" s="150">
        <v>3</v>
      </c>
      <c r="JM6" s="23">
        <v>6</v>
      </c>
      <c r="JN6" s="212">
        <v>7.1</v>
      </c>
      <c r="JO6" s="213"/>
      <c r="JP6" s="22">
        <f>ROUND((JM6*0.4+JN6*0.6),1)</f>
        <v>6.7</v>
      </c>
      <c r="JQ6" s="29">
        <f>ROUND(MAX((JM6*0.4+JN6*0.6),(JM6*0.4+JO6*0.6)),1)</f>
        <v>6.7</v>
      </c>
      <c r="JR6" s="29" t="str">
        <f t="shared" si="213"/>
        <v>6.7</v>
      </c>
      <c r="JS6" s="248" t="str">
        <f t="shared" si="121"/>
        <v>C+</v>
      </c>
      <c r="JT6" s="249">
        <f t="shared" si="122"/>
        <v>2.5</v>
      </c>
      <c r="JU6" s="250" t="str">
        <f t="shared" si="123"/>
        <v>2.5</v>
      </c>
      <c r="JV6" s="76">
        <v>2</v>
      </c>
      <c r="JW6" s="150">
        <v>2</v>
      </c>
      <c r="JX6" s="260">
        <f t="shared" si="124"/>
        <v>22</v>
      </c>
      <c r="JY6" s="252">
        <f t="shared" si="125"/>
        <v>2.0681818181818183</v>
      </c>
      <c r="JZ6" s="253" t="str">
        <f t="shared" si="126"/>
        <v>2.07</v>
      </c>
      <c r="KA6" s="142" t="str">
        <f t="shared" si="127"/>
        <v>Lên lớp</v>
      </c>
      <c r="KB6" s="251">
        <f t="shared" si="128"/>
        <v>22</v>
      </c>
      <c r="KC6" s="252">
        <f t="shared" si="129"/>
        <v>2.0681818181818183</v>
      </c>
      <c r="KD6" s="261">
        <f t="shared" si="130"/>
        <v>58</v>
      </c>
      <c r="KE6" s="262">
        <f t="shared" si="131"/>
        <v>58</v>
      </c>
      <c r="KF6" s="255">
        <f t="shared" si="132"/>
        <v>2.3448275862068964</v>
      </c>
      <c r="KG6" s="253" t="str">
        <f t="shared" si="133"/>
        <v>2.34</v>
      </c>
      <c r="KH6" s="142" t="str">
        <f t="shared" si="134"/>
        <v>Lên lớp</v>
      </c>
      <c r="KI6" s="47" t="s">
        <v>1143</v>
      </c>
      <c r="KJ6" s="155">
        <v>6.2</v>
      </c>
      <c r="KK6" s="168">
        <v>5</v>
      </c>
      <c r="KL6" s="28"/>
      <c r="KM6" s="22">
        <f t="shared" si="214"/>
        <v>5.5</v>
      </c>
      <c r="KN6" s="29">
        <f t="shared" si="215"/>
        <v>5.5</v>
      </c>
      <c r="KO6" s="29" t="str">
        <f t="shared" si="216"/>
        <v>5.5</v>
      </c>
      <c r="KP6" s="35" t="str">
        <f t="shared" si="217"/>
        <v>C</v>
      </c>
      <c r="KQ6" s="33">
        <f t="shared" si="218"/>
        <v>2</v>
      </c>
      <c r="KR6" s="49" t="str">
        <f t="shared" si="219"/>
        <v>2.0</v>
      </c>
      <c r="KS6" s="77">
        <v>2</v>
      </c>
      <c r="KT6" s="151">
        <v>2</v>
      </c>
      <c r="KU6" s="155">
        <v>7</v>
      </c>
      <c r="KV6" s="168">
        <v>8</v>
      </c>
      <c r="KW6" s="26"/>
      <c r="KX6" s="22">
        <f>ROUND((KU6*0.4+KV6*0.6),1)</f>
        <v>7.6</v>
      </c>
      <c r="KY6" s="29">
        <f>ROUND(MAX((KU6*0.4+KV6*0.6),(KU6*0.4+KW6*0.6)),1)</f>
        <v>7.6</v>
      </c>
      <c r="KZ6" s="29" t="str">
        <f t="shared" si="135"/>
        <v>7.6</v>
      </c>
      <c r="LA6" s="248" t="str">
        <f>IF(KY6&gt;=8.5,"A",IF(KY6&gt;=8,"B+",IF(KY6&gt;=7,"B",IF(KY6&gt;=6.5,"C+",IF(KY6&gt;=5.5,"C",IF(KY6&gt;=5,"D+",IF(KY6&gt;=4,"D","F")))))))</f>
        <v>B</v>
      </c>
      <c r="LB6" s="249">
        <f>IF(LA6="A",4,IF(LA6="B+",3.5,IF(LA6="B",3,IF(LA6="C+",2.5,IF(LA6="C",2,IF(LA6="D+",1.5,IF(LA6="D",1,0)))))))</f>
        <v>3</v>
      </c>
      <c r="LC6" s="250" t="str">
        <f>TEXT(LB6,"0.0")</f>
        <v>3.0</v>
      </c>
      <c r="LD6" s="76">
        <v>2</v>
      </c>
      <c r="LE6" s="151">
        <v>2</v>
      </c>
      <c r="LF6" s="24">
        <v>8.6999999999999993</v>
      </c>
      <c r="LG6" s="27">
        <v>6</v>
      </c>
      <c r="LH6" s="26"/>
      <c r="LI6" s="22">
        <f>ROUND((LF6*0.4+LG6*0.6),1)</f>
        <v>7.1</v>
      </c>
      <c r="LJ6" s="29">
        <f>ROUND(MAX((LF6*0.4+LG6*0.6),(LF6*0.4+LH6*0.6)),1)</f>
        <v>7.1</v>
      </c>
      <c r="LK6" s="29" t="str">
        <f t="shared" si="136"/>
        <v>7.1</v>
      </c>
      <c r="LL6" s="248" t="str">
        <f>IF(LJ6&gt;=8.5,"A",IF(LJ6&gt;=8,"B+",IF(LJ6&gt;=7,"B",IF(LJ6&gt;=6.5,"C+",IF(LJ6&gt;=5.5,"C",IF(LJ6&gt;=5,"D+",IF(LJ6&gt;=4,"D","F")))))))</f>
        <v>B</v>
      </c>
      <c r="LM6" s="249">
        <f>IF(LL6="A",4,IF(LL6="B+",3.5,IF(LL6="B",3,IF(LL6="C+",2.5,IF(LL6="C",2,IF(LL6="D+",1.5,IF(LL6="D",1,0)))))))</f>
        <v>3</v>
      </c>
      <c r="LN6" s="250" t="str">
        <f>TEXT(LM6,"0.0")</f>
        <v>3.0</v>
      </c>
      <c r="LO6" s="76">
        <v>2</v>
      </c>
      <c r="LP6" s="151">
        <v>2</v>
      </c>
      <c r="LQ6" s="24">
        <v>9</v>
      </c>
      <c r="LR6" s="27">
        <v>9</v>
      </c>
      <c r="LS6" s="26"/>
      <c r="LT6" s="22">
        <f>ROUND((LQ6*0.4+LR6*0.6),1)</f>
        <v>9</v>
      </c>
      <c r="LU6" s="29">
        <f>ROUND(MAX((LQ6*0.4+LR6*0.6),(LQ6*0.4+LS6*0.6)),1)</f>
        <v>9</v>
      </c>
      <c r="LV6" s="29" t="str">
        <f t="shared" si="220"/>
        <v>9.0</v>
      </c>
      <c r="LW6" s="248" t="str">
        <f>IF(LU6&gt;=8.5,"A",IF(LU6&gt;=8,"B+",IF(LU6&gt;=7,"B",IF(LU6&gt;=6.5,"C+",IF(LU6&gt;=5.5,"C",IF(LU6&gt;=5,"D+",IF(LU6&gt;=4,"D","F")))))))</f>
        <v>A</v>
      </c>
      <c r="LX6" s="249">
        <f>IF(LW6="A",4,IF(LW6="B+",3.5,IF(LW6="B",3,IF(LW6="C+",2.5,IF(LW6="C",2,IF(LW6="D+",1.5,IF(LW6="D",1,0)))))))</f>
        <v>4</v>
      </c>
      <c r="LY6" s="250" t="str">
        <f>TEXT(LX6,"0.0")</f>
        <v>4.0</v>
      </c>
      <c r="LZ6" s="76">
        <v>2</v>
      </c>
      <c r="MA6" s="151">
        <v>2</v>
      </c>
      <c r="MB6" s="24">
        <v>7</v>
      </c>
      <c r="MC6" s="27">
        <v>7</v>
      </c>
      <c r="MD6" s="28"/>
      <c r="ME6" s="22">
        <f t="shared" si="221"/>
        <v>7</v>
      </c>
      <c r="MF6" s="54">
        <f t="shared" si="222"/>
        <v>7</v>
      </c>
      <c r="MG6" s="29" t="str">
        <f t="shared" si="223"/>
        <v>7.0</v>
      </c>
      <c r="MH6" s="162" t="str">
        <f t="shared" si="224"/>
        <v>B</v>
      </c>
      <c r="MI6" s="163">
        <f t="shared" si="225"/>
        <v>3</v>
      </c>
      <c r="MJ6" s="56" t="str">
        <f t="shared" si="226"/>
        <v>3.0</v>
      </c>
      <c r="MK6" s="77">
        <v>1</v>
      </c>
      <c r="ML6" s="151">
        <v>1</v>
      </c>
      <c r="MM6" s="24">
        <v>7.3</v>
      </c>
      <c r="MN6" s="27">
        <v>3</v>
      </c>
      <c r="MO6" s="28"/>
      <c r="MP6" s="22">
        <f t="shared" si="271"/>
        <v>4.7</v>
      </c>
      <c r="MQ6" s="54">
        <f t="shared" si="272"/>
        <v>4.7</v>
      </c>
      <c r="MR6" s="29" t="str">
        <f t="shared" si="227"/>
        <v>4.7</v>
      </c>
      <c r="MS6" s="162" t="str">
        <f t="shared" si="273"/>
        <v>D</v>
      </c>
      <c r="MT6" s="163">
        <f t="shared" si="274"/>
        <v>1</v>
      </c>
      <c r="MU6" s="56" t="str">
        <f t="shared" si="275"/>
        <v>1.0</v>
      </c>
      <c r="MV6" s="77">
        <v>3</v>
      </c>
      <c r="MW6" s="151">
        <v>3</v>
      </c>
      <c r="MX6" s="24">
        <v>7.5</v>
      </c>
      <c r="MY6" s="27">
        <v>6</v>
      </c>
      <c r="MZ6" s="28"/>
      <c r="NA6" s="22">
        <f t="shared" si="276"/>
        <v>6.6</v>
      </c>
      <c r="NB6" s="54">
        <f t="shared" si="277"/>
        <v>6.6</v>
      </c>
      <c r="NC6" s="29" t="str">
        <f t="shared" si="228"/>
        <v>6.6</v>
      </c>
      <c r="ND6" s="162" t="str">
        <f t="shared" si="278"/>
        <v>C+</v>
      </c>
      <c r="NE6" s="163">
        <f t="shared" si="279"/>
        <v>2.5</v>
      </c>
      <c r="NF6" s="56" t="str">
        <f t="shared" si="280"/>
        <v>2.5</v>
      </c>
      <c r="NG6" s="77">
        <v>1</v>
      </c>
      <c r="NH6" s="151">
        <v>1</v>
      </c>
      <c r="NI6" s="155">
        <v>7.6</v>
      </c>
      <c r="NJ6" s="168">
        <v>9</v>
      </c>
      <c r="NK6" s="28"/>
      <c r="NL6" s="22">
        <f t="shared" si="281"/>
        <v>8.4</v>
      </c>
      <c r="NM6" s="29">
        <f t="shared" si="282"/>
        <v>8.4</v>
      </c>
      <c r="NN6" s="29" t="str">
        <f t="shared" si="283"/>
        <v>8.4</v>
      </c>
      <c r="NO6" s="35" t="str">
        <f t="shared" si="284"/>
        <v>B+</v>
      </c>
      <c r="NP6" s="33">
        <f t="shared" si="285"/>
        <v>3.5</v>
      </c>
      <c r="NQ6" s="49" t="str">
        <f t="shared" si="286"/>
        <v>3.5</v>
      </c>
      <c r="NR6" s="77">
        <v>3</v>
      </c>
      <c r="NS6" s="151">
        <v>3</v>
      </c>
      <c r="NT6" s="155">
        <v>8</v>
      </c>
      <c r="NU6" s="165">
        <v>6.6</v>
      </c>
      <c r="NV6" s="26"/>
      <c r="NW6" s="22">
        <f>ROUND((NT6*0.4+NU6*0.6),1)</f>
        <v>7.2</v>
      </c>
      <c r="NX6" s="29">
        <f>ROUND(MAX((NT6*0.4+NU6*0.6),(NT6*0.4+NV6*0.6)),1)</f>
        <v>7.2</v>
      </c>
      <c r="NY6" s="29" t="str">
        <f t="shared" si="229"/>
        <v>7.2</v>
      </c>
      <c r="NZ6" s="248" t="str">
        <f>IF(NX6&gt;=8.5,"A",IF(NX6&gt;=8,"B+",IF(NX6&gt;=7,"B",IF(NX6&gt;=6.5,"C+",IF(NX6&gt;=5.5,"C",IF(NX6&gt;=5,"D+",IF(NX6&gt;=4,"D","F")))))))</f>
        <v>B</v>
      </c>
      <c r="OA6" s="249">
        <f>IF(NZ6="A",4,IF(NZ6="B+",3.5,IF(NZ6="B",3,IF(NZ6="C+",2.5,IF(NZ6="C",2,IF(NZ6="D+",1.5,IF(NZ6="D",1,0)))))))</f>
        <v>3</v>
      </c>
      <c r="OB6" s="250" t="str">
        <f t="shared" si="137"/>
        <v>3.0</v>
      </c>
      <c r="OC6" s="76">
        <v>2</v>
      </c>
      <c r="OD6" s="151">
        <v>2</v>
      </c>
      <c r="OE6" s="211">
        <f t="shared" si="230"/>
        <v>18</v>
      </c>
      <c r="OF6" s="43">
        <f t="shared" si="231"/>
        <v>2.7222222222222223</v>
      </c>
      <c r="OG6" s="45" t="str">
        <f t="shared" si="232"/>
        <v>2.72</v>
      </c>
      <c r="OH6" s="47" t="str">
        <f t="shared" si="233"/>
        <v>Lên lớp</v>
      </c>
      <c r="OI6" s="41">
        <f t="shared" si="234"/>
        <v>18</v>
      </c>
      <c r="OJ6" s="43">
        <f t="shared" si="235"/>
        <v>2.7222222222222223</v>
      </c>
      <c r="OK6" s="229">
        <f t="shared" si="236"/>
        <v>76</v>
      </c>
      <c r="OL6" s="230">
        <f t="shared" si="237"/>
        <v>76</v>
      </c>
      <c r="OM6" s="146">
        <f t="shared" si="238"/>
        <v>2.4342105263157894</v>
      </c>
      <c r="ON6" s="45" t="str">
        <f t="shared" si="138"/>
        <v>2.43</v>
      </c>
      <c r="OO6" s="47" t="str">
        <f t="shared" si="239"/>
        <v>Lên lớp</v>
      </c>
      <c r="OP6" s="47" t="s">
        <v>1143</v>
      </c>
      <c r="OQ6" s="24">
        <v>7.4</v>
      </c>
      <c r="OR6" s="27">
        <v>7</v>
      </c>
      <c r="OS6" s="28"/>
      <c r="OT6" s="22">
        <f t="shared" ref="OT6:OT9" si="287">ROUND((OQ6*0.4+OR6*0.6),1)</f>
        <v>7.2</v>
      </c>
      <c r="OU6" s="29">
        <f t="shared" ref="OU6:OU9" si="288">ROUND(MAX((OQ6*0.4+OR6*0.6),(OQ6*0.4+OS6*0.6)),1)</f>
        <v>7.2</v>
      </c>
      <c r="OV6" s="29" t="str">
        <f t="shared" si="240"/>
        <v>7.2</v>
      </c>
      <c r="OW6" s="35" t="str">
        <f t="shared" ref="OW6:OW9" si="289">IF(OU6&gt;=8.5,"A",IF(OU6&gt;=8,"B+",IF(OU6&gt;=7,"B",IF(OU6&gt;=6.5,"C+",IF(OU6&gt;=5.5,"C",IF(OU6&gt;=5,"D+",IF(OU6&gt;=4,"D","F")))))))</f>
        <v>B</v>
      </c>
      <c r="OX6" s="33">
        <f t="shared" ref="OX6:OX9" si="290">IF(OW6="A",4,IF(OW6="B+",3.5,IF(OW6="B",3,IF(OW6="C+",2.5,IF(OW6="C",2,IF(OW6="D+",1.5,IF(OW6="D",1,0)))))))</f>
        <v>3</v>
      </c>
      <c r="OY6" s="49" t="str">
        <f t="shared" ref="OY6:OY9" si="291">TEXT(OX6,"0.0")</f>
        <v>3.0</v>
      </c>
      <c r="OZ6" s="77">
        <v>2</v>
      </c>
      <c r="PA6" s="151">
        <v>2</v>
      </c>
      <c r="PB6" s="24">
        <v>8.6</v>
      </c>
      <c r="PC6" s="27">
        <v>7</v>
      </c>
      <c r="PD6" s="28"/>
      <c r="PE6" s="22">
        <f t="shared" ref="PE6:PE9" si="292">ROUND((PB6*0.4+PC6*0.6),1)</f>
        <v>7.6</v>
      </c>
      <c r="PF6" s="29">
        <f t="shared" ref="PF6:PF9" si="293">ROUND(MAX((PB6*0.4+PC6*0.6),(PB6*0.4+PD6*0.6)),1)</f>
        <v>7.6</v>
      </c>
      <c r="PG6" s="29" t="str">
        <f t="shared" si="241"/>
        <v>7.6</v>
      </c>
      <c r="PH6" s="35" t="str">
        <f t="shared" ref="PH6:PH9" si="294">IF(PF6&gt;=8.5,"A",IF(PF6&gt;=8,"B+",IF(PF6&gt;=7,"B",IF(PF6&gt;=6.5,"C+",IF(PF6&gt;=5.5,"C",IF(PF6&gt;=5,"D+",IF(PF6&gt;=4,"D","F")))))))</f>
        <v>B</v>
      </c>
      <c r="PI6" s="33">
        <f t="shared" ref="PI6:PI9" si="295">IF(PH6="A",4,IF(PH6="B+",3.5,IF(PH6="B",3,IF(PH6="C+",2.5,IF(PH6="C",2,IF(PH6="D+",1.5,IF(PH6="D",1,0)))))))</f>
        <v>3</v>
      </c>
      <c r="PJ6" s="49" t="str">
        <f t="shared" ref="PJ6:PJ9" si="296">TEXT(PI6,"0.0")</f>
        <v>3.0</v>
      </c>
      <c r="PK6" s="77">
        <v>3</v>
      </c>
      <c r="PL6" s="151">
        <v>3</v>
      </c>
      <c r="PM6" s="24">
        <v>7</v>
      </c>
      <c r="PN6" s="27">
        <v>8</v>
      </c>
      <c r="PO6" s="28"/>
      <c r="PP6" s="22">
        <f t="shared" ref="PP6:PP9" si="297">ROUND((PM6*0.4+PN6*0.6),1)</f>
        <v>7.6</v>
      </c>
      <c r="PQ6" s="29">
        <f t="shared" ref="PQ6:PQ9" si="298">ROUND(MAX((PM6*0.4+PN6*0.6),(PM6*0.4+PO6*0.6)),1)</f>
        <v>7.6</v>
      </c>
      <c r="PR6" s="29" t="str">
        <f t="shared" si="242"/>
        <v>7.6</v>
      </c>
      <c r="PS6" s="35" t="str">
        <f t="shared" ref="PS6:PS9" si="299">IF(PQ6&gt;=8.5,"A",IF(PQ6&gt;=8,"B+",IF(PQ6&gt;=7,"B",IF(PQ6&gt;=6.5,"C+",IF(PQ6&gt;=5.5,"C",IF(PQ6&gt;=5,"D+",IF(PQ6&gt;=4,"D","F")))))))</f>
        <v>B</v>
      </c>
      <c r="PT6" s="33">
        <f t="shared" ref="PT6:PT9" si="300">IF(PS6="A",4,IF(PS6="B+",3.5,IF(PS6="B",3,IF(PS6="C+",2.5,IF(PS6="C",2,IF(PS6="D+",1.5,IF(PS6="D",1,0)))))))</f>
        <v>3</v>
      </c>
      <c r="PU6" s="49" t="str">
        <f t="shared" ref="PU6:PU9" si="301">TEXT(PT6,"0.0")</f>
        <v>3.0</v>
      </c>
      <c r="PV6" s="77">
        <v>2</v>
      </c>
      <c r="PW6" s="151">
        <v>2</v>
      </c>
      <c r="PX6" s="24">
        <v>8.9</v>
      </c>
      <c r="PY6" s="27">
        <v>6</v>
      </c>
      <c r="PZ6" s="28"/>
      <c r="QA6" s="22">
        <f t="shared" ref="QA6:QA9" si="302">ROUND((PX6*0.4+PY6*0.6),1)</f>
        <v>7.2</v>
      </c>
      <c r="QB6" s="29">
        <f t="shared" ref="QB6:QB9" si="303">ROUND(MAX((PX6*0.4+PY6*0.6),(PX6*0.4+PZ6*0.6)),1)</f>
        <v>7.2</v>
      </c>
      <c r="QC6" s="29" t="str">
        <f t="shared" si="243"/>
        <v>7.2</v>
      </c>
      <c r="QD6" s="35" t="str">
        <f t="shared" ref="QD6:QD9" si="304">IF(QB6&gt;=8.5,"A",IF(QB6&gt;=8,"B+",IF(QB6&gt;=7,"B",IF(QB6&gt;=6.5,"C+",IF(QB6&gt;=5.5,"C",IF(QB6&gt;=5,"D+",IF(QB6&gt;=4,"D","F")))))))</f>
        <v>B</v>
      </c>
      <c r="QE6" s="33">
        <f t="shared" ref="QE6:QE9" si="305">IF(QD6="A",4,IF(QD6="B+",3.5,IF(QD6="B",3,IF(QD6="C+",2.5,IF(QD6="C",2,IF(QD6="D+",1.5,IF(QD6="D",1,0)))))))</f>
        <v>3</v>
      </c>
      <c r="QF6" s="49" t="str">
        <f t="shared" ref="QF6:QF9" si="306">TEXT(QE6,"0.0")</f>
        <v>3.0</v>
      </c>
      <c r="QG6" s="77">
        <v>3</v>
      </c>
      <c r="QH6" s="151">
        <v>3</v>
      </c>
      <c r="QI6" s="24">
        <v>9</v>
      </c>
      <c r="QJ6" s="27">
        <v>8</v>
      </c>
      <c r="QK6" s="28"/>
      <c r="QL6" s="22">
        <f t="shared" ref="QL6:QL9" si="307">ROUND((QI6*0.4+QJ6*0.6),1)</f>
        <v>8.4</v>
      </c>
      <c r="QM6" s="29">
        <f t="shared" ref="QM6:QM9" si="308">ROUND(MAX((QI6*0.4+QJ6*0.6),(QI6*0.4+QK6*0.6)),1)</f>
        <v>8.4</v>
      </c>
      <c r="QN6" s="29" t="str">
        <f t="shared" si="244"/>
        <v>8.4</v>
      </c>
      <c r="QO6" s="35" t="str">
        <f t="shared" ref="QO6:QO9" si="309">IF(QM6&gt;=8.5,"A",IF(QM6&gt;=8,"B+",IF(QM6&gt;=7,"B",IF(QM6&gt;=6.5,"C+",IF(QM6&gt;=5.5,"C",IF(QM6&gt;=5,"D+",IF(QM6&gt;=4,"D","F")))))))</f>
        <v>B+</v>
      </c>
      <c r="QP6" s="33">
        <f t="shared" ref="QP6:QP9" si="310">IF(QO6="A",4,IF(QO6="B+",3.5,IF(QO6="B",3,IF(QO6="C+",2.5,IF(QO6="C",2,IF(QO6="D+",1.5,IF(QO6="D",1,0)))))))</f>
        <v>3.5</v>
      </c>
      <c r="QQ6" s="49" t="str">
        <f t="shared" ref="QQ6:QQ9" si="311">TEXT(QP6,"0.0")</f>
        <v>3.5</v>
      </c>
      <c r="QR6" s="77">
        <v>1</v>
      </c>
      <c r="QS6" s="151">
        <v>1</v>
      </c>
      <c r="QT6" s="24">
        <v>7.2</v>
      </c>
      <c r="QU6" s="27">
        <v>9</v>
      </c>
      <c r="QV6" s="28"/>
      <c r="QW6" s="22">
        <f t="shared" ref="QW6:QW9" si="312">ROUND((QT6*0.4+QU6*0.6),1)</f>
        <v>8.3000000000000007</v>
      </c>
      <c r="QX6" s="29">
        <f t="shared" ref="QX6:QX9" si="313">ROUND(MAX((QT6*0.4+QU6*0.6),(QT6*0.4+QV6*0.6)),1)</f>
        <v>8.3000000000000007</v>
      </c>
      <c r="QY6" s="29" t="str">
        <f t="shared" si="245"/>
        <v>8.3</v>
      </c>
      <c r="QZ6" s="35" t="str">
        <f t="shared" ref="QZ6:QZ9" si="314">IF(QX6&gt;=8.5,"A",IF(QX6&gt;=8,"B+",IF(QX6&gt;=7,"B",IF(QX6&gt;=6.5,"C+",IF(QX6&gt;=5.5,"C",IF(QX6&gt;=5,"D+",IF(QX6&gt;=4,"D","F")))))))</f>
        <v>B+</v>
      </c>
      <c r="RA6" s="33">
        <f t="shared" ref="RA6:RA9" si="315">IF(QZ6="A",4,IF(QZ6="B+",3.5,IF(QZ6="B",3,IF(QZ6="C+",2.5,IF(QZ6="C",2,IF(QZ6="D+",1.5,IF(QZ6="D",1,0)))))))</f>
        <v>3.5</v>
      </c>
      <c r="RB6" s="49" t="str">
        <f t="shared" ref="RB6:RB9" si="316">TEXT(RA6,"0.0")</f>
        <v>3.5</v>
      </c>
      <c r="RC6" s="77">
        <v>3</v>
      </c>
      <c r="RD6" s="151">
        <v>3</v>
      </c>
      <c r="RE6" s="24">
        <v>7</v>
      </c>
      <c r="RF6" s="27">
        <v>4</v>
      </c>
      <c r="RG6" s="28"/>
      <c r="RH6" s="22">
        <f t="shared" si="164"/>
        <v>5.2</v>
      </c>
      <c r="RI6" s="29">
        <f t="shared" si="165"/>
        <v>5.2</v>
      </c>
      <c r="RJ6" s="29" t="str">
        <f t="shared" si="246"/>
        <v>5.2</v>
      </c>
      <c r="RK6" s="35" t="str">
        <f t="shared" ref="RK6:RK11" si="317">IF(RI6&gt;=8.5,"A",IF(RI6&gt;=8,"B+",IF(RI6&gt;=7,"B",IF(RI6&gt;=6.5,"C+",IF(RI6&gt;=5.5,"C",IF(RI6&gt;=5,"D+",IF(RI6&gt;=4,"D","F")))))))</f>
        <v>D+</v>
      </c>
      <c r="RL6" s="33">
        <f t="shared" ref="RL6:RL11" si="318">IF(RK6="A",4,IF(RK6="B+",3.5,IF(RK6="B",3,IF(RK6="C+",2.5,IF(RK6="C",2,IF(RK6="D+",1.5,IF(RK6="D",1,0)))))))</f>
        <v>1.5</v>
      </c>
      <c r="RM6" s="49" t="str">
        <f t="shared" ref="RM6:RM11" si="319">TEXT(RL6,"0.0")</f>
        <v>1.5</v>
      </c>
      <c r="RN6" s="77">
        <v>1</v>
      </c>
      <c r="RO6" s="151">
        <v>1</v>
      </c>
      <c r="RP6" s="211">
        <f t="shared" si="247"/>
        <v>15</v>
      </c>
      <c r="RQ6" s="275">
        <f t="shared" si="248"/>
        <v>7.5000000000000009</v>
      </c>
      <c r="RR6" s="43">
        <f t="shared" si="249"/>
        <v>3.0333333333333332</v>
      </c>
      <c r="RS6" s="45" t="str">
        <f t="shared" si="250"/>
        <v>3.03</v>
      </c>
      <c r="RT6" s="47" t="str">
        <f t="shared" si="251"/>
        <v>Lên lớp</v>
      </c>
      <c r="RU6" s="41">
        <f t="shared" si="252"/>
        <v>15</v>
      </c>
      <c r="RV6" s="43">
        <f t="shared" si="253"/>
        <v>3.0333333333333332</v>
      </c>
      <c r="RW6" s="229">
        <f t="shared" si="254"/>
        <v>91</v>
      </c>
      <c r="RX6" s="230">
        <f t="shared" si="255"/>
        <v>91</v>
      </c>
      <c r="RY6" s="146">
        <f t="shared" si="256"/>
        <v>2.5329670329670328</v>
      </c>
      <c r="RZ6" s="45" t="str">
        <f t="shared" si="257"/>
        <v>2.53</v>
      </c>
      <c r="SA6" s="47" t="str">
        <f t="shared" si="258"/>
        <v>Lên lớp</v>
      </c>
      <c r="SB6" s="47" t="s">
        <v>1143</v>
      </c>
      <c r="SC6" s="24">
        <v>7.7</v>
      </c>
      <c r="SD6" s="27">
        <v>6</v>
      </c>
      <c r="SE6" s="28"/>
      <c r="SF6" s="22">
        <f t="shared" ref="SF6:SF10" si="320">ROUND((SC6*0.4+SD6*0.6),1)</f>
        <v>6.7</v>
      </c>
      <c r="SG6" s="29">
        <f t="shared" ref="SG6:SG10" si="321">ROUND(MAX((SC6*0.4+SD6*0.6),(SC6*0.4+SE6*0.6)),1)</f>
        <v>6.7</v>
      </c>
      <c r="SH6" s="29" t="str">
        <f t="shared" si="259"/>
        <v>6.7</v>
      </c>
      <c r="SI6" s="35" t="str">
        <f t="shared" ref="SI6:SI10" si="322">IF(SG6&gt;=8.5,"A",IF(SG6&gt;=8,"B+",IF(SG6&gt;=7,"B",IF(SG6&gt;=6.5,"C+",IF(SG6&gt;=5.5,"C",IF(SG6&gt;=5,"D+",IF(SG6&gt;=4,"D","F")))))))</f>
        <v>C+</v>
      </c>
      <c r="SJ6" s="33">
        <f t="shared" ref="SJ6:SJ10" si="323">IF(SI6="A",4,IF(SI6="B+",3.5,IF(SI6="B",3,IF(SI6="C+",2.5,IF(SI6="C",2,IF(SI6="D+",1.5,IF(SI6="D",1,0)))))))</f>
        <v>2.5</v>
      </c>
      <c r="SK6" s="49" t="str">
        <f t="shared" ref="SK6:SK10" si="324">TEXT(SJ6,"0.0")</f>
        <v>2.5</v>
      </c>
      <c r="SL6" s="77">
        <v>2</v>
      </c>
      <c r="SM6" s="151">
        <v>2</v>
      </c>
      <c r="SN6" s="24">
        <v>6.6</v>
      </c>
      <c r="SO6" s="27">
        <v>5</v>
      </c>
      <c r="SP6" s="28"/>
      <c r="SQ6" s="22">
        <f t="shared" ref="SQ6:SQ9" si="325">ROUND((SN6*0.4+SO6*0.6),1)</f>
        <v>5.6</v>
      </c>
      <c r="SR6" s="29">
        <f t="shared" ref="SR6:SR9" si="326">ROUND(MAX((SN6*0.4+SO6*0.6),(SN6*0.4+SP6*0.6)),1)</f>
        <v>5.6</v>
      </c>
      <c r="SS6" s="31" t="str">
        <f t="shared" si="260"/>
        <v>5.6</v>
      </c>
      <c r="ST6" s="35" t="str">
        <f t="shared" ref="ST6:ST9" si="327">IF(SR6&gt;=8.5,"A",IF(SR6&gt;=8,"B+",IF(SR6&gt;=7,"B",IF(SR6&gt;=6.5,"C+",IF(SR6&gt;=5.5,"C",IF(SR6&gt;=5,"D+",IF(SR6&gt;=4,"D","F")))))))</f>
        <v>C</v>
      </c>
      <c r="SU6" s="33">
        <f t="shared" ref="SU6:SU9" si="328">IF(ST6="A",4,IF(ST6="B+",3.5,IF(ST6="B",3,IF(ST6="C+",2.5,IF(ST6="C",2,IF(ST6="D+",1.5,IF(ST6="D",1,0)))))))</f>
        <v>2</v>
      </c>
      <c r="SV6" s="49" t="str">
        <f t="shared" ref="SV6:SV9" si="329">TEXT(SU6,"0.0")</f>
        <v>2.0</v>
      </c>
      <c r="SW6" s="77">
        <v>2</v>
      </c>
      <c r="SX6" s="151">
        <v>2</v>
      </c>
      <c r="SY6" s="24"/>
      <c r="SZ6" s="27"/>
      <c r="TA6" s="28"/>
      <c r="TB6" s="22">
        <f t="shared" si="261"/>
        <v>6.2</v>
      </c>
      <c r="TC6" s="29">
        <f t="shared" si="262"/>
        <v>6.2</v>
      </c>
      <c r="TD6" s="29" t="str">
        <f t="shared" si="263"/>
        <v>6.2</v>
      </c>
      <c r="TE6" s="35" t="str">
        <f t="shared" si="179"/>
        <v>C</v>
      </c>
      <c r="TF6" s="33">
        <f t="shared" si="180"/>
        <v>2</v>
      </c>
      <c r="TG6" s="49" t="str">
        <f t="shared" si="181"/>
        <v>2.0</v>
      </c>
      <c r="TH6" s="77">
        <v>4</v>
      </c>
      <c r="TI6" s="151">
        <v>4</v>
      </c>
      <c r="TJ6" s="320"/>
      <c r="TK6" s="165">
        <v>9</v>
      </c>
      <c r="TL6" s="30">
        <v>8.4</v>
      </c>
      <c r="TM6" s="30">
        <v>8.3000000000000007</v>
      </c>
      <c r="TN6" s="322"/>
      <c r="TO6" s="127">
        <f t="shared" si="264"/>
        <v>8.5</v>
      </c>
      <c r="TP6" s="29" t="str">
        <f t="shared" si="265"/>
        <v>8.5</v>
      </c>
      <c r="TQ6" s="35" t="str">
        <f t="shared" si="182"/>
        <v>A</v>
      </c>
      <c r="TR6" s="33">
        <f t="shared" si="183"/>
        <v>4</v>
      </c>
      <c r="TS6" s="49" t="str">
        <f t="shared" si="184"/>
        <v>4.0</v>
      </c>
      <c r="TT6" s="323">
        <v>5</v>
      </c>
      <c r="TU6" s="324">
        <v>5</v>
      </c>
      <c r="TV6" s="340">
        <f t="shared" si="266"/>
        <v>9</v>
      </c>
      <c r="TW6" s="341">
        <f t="shared" si="267"/>
        <v>7.4777777777777779</v>
      </c>
      <c r="TX6" s="342">
        <f t="shared" si="268"/>
        <v>3.1111111111111112</v>
      </c>
      <c r="TY6" s="45" t="str">
        <f t="shared" si="185"/>
        <v>3.11</v>
      </c>
      <c r="TZ6" s="47" t="str">
        <f t="shared" si="186"/>
        <v>Lên lớp</v>
      </c>
      <c r="UA6" s="41">
        <f t="shared" si="269"/>
        <v>9</v>
      </c>
      <c r="UB6" s="43">
        <f t="shared" si="270"/>
        <v>3.1111111111111112</v>
      </c>
    </row>
    <row r="7" spans="1:548" ht="18">
      <c r="A7" s="11">
        <v>1</v>
      </c>
      <c r="B7" s="70" t="s">
        <v>59</v>
      </c>
      <c r="C7" s="14" t="s">
        <v>106</v>
      </c>
      <c r="D7" s="71" t="s">
        <v>107</v>
      </c>
      <c r="E7" s="72" t="s">
        <v>108</v>
      </c>
      <c r="F7" s="141"/>
      <c r="G7" s="101" t="s">
        <v>632</v>
      </c>
      <c r="H7" s="102" t="s">
        <v>18</v>
      </c>
      <c r="I7" s="103" t="s">
        <v>673</v>
      </c>
      <c r="J7" s="13">
        <v>6.8</v>
      </c>
      <c r="K7" s="29" t="str">
        <f t="shared" si="187"/>
        <v>6.8</v>
      </c>
      <c r="L7" s="35" t="str">
        <f t="shared" si="0"/>
        <v>C+</v>
      </c>
      <c r="M7" s="33">
        <f t="shared" si="1"/>
        <v>2.5</v>
      </c>
      <c r="N7" s="49" t="str">
        <f t="shared" si="2"/>
        <v>2.5</v>
      </c>
      <c r="O7" s="12">
        <v>2</v>
      </c>
      <c r="P7" s="19">
        <v>6.5</v>
      </c>
      <c r="Q7" s="29" t="str">
        <f t="shared" si="188"/>
        <v>6.5</v>
      </c>
      <c r="R7" s="35" t="str">
        <f>IF(P7&gt;=8.5,"A",IF(P7&gt;=8,"B+",IF(P7&gt;=7,"B",IF(P7&gt;=6.5,"C+",IF(P7&gt;=5.5,"C",IF(P7&gt;=5,"D+",IF(P7&gt;=4,"D","F")))))))</f>
        <v>C+</v>
      </c>
      <c r="S7" s="33">
        <f>IF(R7="A",4,IF(R7="B+",3.5,IF(R7="B",3,IF(R7="C+",2.5,IF(R7="C",2,IF(R7="D+",1.5,IF(R7="D",1,0)))))))</f>
        <v>2.5</v>
      </c>
      <c r="T7" s="49" t="str">
        <f>TEXT(S7,"0.0")</f>
        <v>2.5</v>
      </c>
      <c r="U7" s="12">
        <v>3</v>
      </c>
      <c r="V7" s="24">
        <v>6.8</v>
      </c>
      <c r="W7" s="27">
        <v>7</v>
      </c>
      <c r="X7" s="28"/>
      <c r="Y7" s="30">
        <f t="shared" si="3"/>
        <v>6.9</v>
      </c>
      <c r="Z7" s="31">
        <f t="shared" si="4"/>
        <v>6.9</v>
      </c>
      <c r="AA7" s="29" t="str">
        <f t="shared" si="192"/>
        <v>6.9</v>
      </c>
      <c r="AB7" s="35" t="str">
        <f t="shared" si="5"/>
        <v>C+</v>
      </c>
      <c r="AC7" s="33">
        <f t="shared" si="6"/>
        <v>2.5</v>
      </c>
      <c r="AD7" s="49" t="str">
        <f t="shared" si="7"/>
        <v>2.5</v>
      </c>
      <c r="AE7" s="77">
        <v>5</v>
      </c>
      <c r="AF7" s="80">
        <v>5</v>
      </c>
      <c r="AG7" s="24">
        <v>6.3</v>
      </c>
      <c r="AH7" s="27">
        <v>2</v>
      </c>
      <c r="AI7" s="28">
        <v>4</v>
      </c>
      <c r="AJ7" s="30">
        <f t="shared" si="8"/>
        <v>3.7</v>
      </c>
      <c r="AK7" s="31">
        <f t="shared" si="9"/>
        <v>4.9000000000000004</v>
      </c>
      <c r="AL7" s="29" t="str">
        <f t="shared" si="193"/>
        <v>4.9</v>
      </c>
      <c r="AM7" s="35" t="str">
        <f t="shared" si="10"/>
        <v>D</v>
      </c>
      <c r="AN7" s="33">
        <f t="shared" si="11"/>
        <v>1</v>
      </c>
      <c r="AO7" s="49" t="str">
        <f t="shared" si="12"/>
        <v>1.0</v>
      </c>
      <c r="AP7" s="77">
        <v>3</v>
      </c>
      <c r="AQ7" s="83">
        <v>3</v>
      </c>
      <c r="AR7" s="24">
        <v>5.6</v>
      </c>
      <c r="AS7" s="27">
        <v>7</v>
      </c>
      <c r="AT7" s="28"/>
      <c r="AU7" s="30">
        <f t="shared" ref="AU7:AU10" si="330">ROUND((AR7*0.4+AS7*0.6),1)</f>
        <v>6.4</v>
      </c>
      <c r="AV7" s="31">
        <f t="shared" ref="AV7:AV10" si="331">ROUND(MAX((AR7*0.4+AS7*0.6),(AR7*0.4+AT7*0.6)),1)</f>
        <v>6.4</v>
      </c>
      <c r="AW7" s="29" t="str">
        <f t="shared" si="194"/>
        <v>6.4</v>
      </c>
      <c r="AX7" s="35" t="str">
        <f t="shared" si="13"/>
        <v>C</v>
      </c>
      <c r="AY7" s="33">
        <f t="shared" si="14"/>
        <v>2</v>
      </c>
      <c r="AZ7" s="49" t="str">
        <f t="shared" si="15"/>
        <v>2.0</v>
      </c>
      <c r="BA7" s="77">
        <v>3</v>
      </c>
      <c r="BB7" s="83">
        <v>3</v>
      </c>
      <c r="BC7" s="24">
        <v>7</v>
      </c>
      <c r="BD7" s="27">
        <v>7</v>
      </c>
      <c r="BE7" s="28"/>
      <c r="BF7" s="30">
        <f t="shared" si="16"/>
        <v>7</v>
      </c>
      <c r="BG7" s="31">
        <f t="shared" si="17"/>
        <v>7</v>
      </c>
      <c r="BH7" s="29" t="str">
        <f t="shared" si="195"/>
        <v>7.0</v>
      </c>
      <c r="BI7" s="35" t="str">
        <f t="shared" si="18"/>
        <v>B</v>
      </c>
      <c r="BJ7" s="33">
        <f t="shared" si="19"/>
        <v>3</v>
      </c>
      <c r="BK7" s="49" t="str">
        <f t="shared" si="20"/>
        <v>3.0</v>
      </c>
      <c r="BL7" s="77">
        <v>3</v>
      </c>
      <c r="BM7" s="83">
        <v>3</v>
      </c>
      <c r="BN7" s="24">
        <v>5.7</v>
      </c>
      <c r="BO7" s="27">
        <v>9</v>
      </c>
      <c r="BP7" s="28"/>
      <c r="BQ7" s="30">
        <f t="shared" si="21"/>
        <v>7.7</v>
      </c>
      <c r="BR7" s="31">
        <f t="shared" ref="BR7:BR10" si="332">ROUND(MAX((BN7*0.4+BO7*0.6),(BN7*0.4+BP7*0.6)),1)</f>
        <v>7.7</v>
      </c>
      <c r="BS7" s="29" t="str">
        <f t="shared" si="196"/>
        <v>7.7</v>
      </c>
      <c r="BT7" s="35" t="str">
        <f t="shared" si="22"/>
        <v>B</v>
      </c>
      <c r="BU7" s="33">
        <f t="shared" si="23"/>
        <v>3</v>
      </c>
      <c r="BV7" s="49" t="str">
        <f t="shared" si="24"/>
        <v>3.0</v>
      </c>
      <c r="BW7" s="77">
        <v>2</v>
      </c>
      <c r="BX7" s="83">
        <v>2</v>
      </c>
      <c r="BY7" s="41">
        <f t="shared" si="25"/>
        <v>16</v>
      </c>
      <c r="BZ7" s="43">
        <f t="shared" si="26"/>
        <v>2.28125</v>
      </c>
      <c r="CA7" s="45" t="str">
        <f t="shared" si="27"/>
        <v>2.28</v>
      </c>
      <c r="CB7" s="47" t="str">
        <f t="shared" si="28"/>
        <v>Lên lớp</v>
      </c>
      <c r="CC7" s="145">
        <f t="shared" si="29"/>
        <v>16</v>
      </c>
      <c r="CD7" s="146">
        <f t="shared" si="30"/>
        <v>2.28125</v>
      </c>
      <c r="CE7" s="47" t="str">
        <f t="shared" si="31"/>
        <v>Lên lớp</v>
      </c>
      <c r="CF7" s="47" t="s">
        <v>1143</v>
      </c>
      <c r="CG7" s="24">
        <v>5.0999999999999996</v>
      </c>
      <c r="CH7" s="27">
        <v>4</v>
      </c>
      <c r="CI7" s="28"/>
      <c r="CJ7" s="30">
        <f t="shared" si="32"/>
        <v>4.4000000000000004</v>
      </c>
      <c r="CK7" s="31">
        <f t="shared" si="33"/>
        <v>4.4000000000000004</v>
      </c>
      <c r="CL7" s="29" t="str">
        <f t="shared" si="197"/>
        <v>4.4</v>
      </c>
      <c r="CM7" s="35" t="str">
        <f t="shared" si="34"/>
        <v>D</v>
      </c>
      <c r="CN7" s="157">
        <f t="shared" si="35"/>
        <v>1</v>
      </c>
      <c r="CO7" s="49" t="str">
        <f t="shared" si="36"/>
        <v>1.0</v>
      </c>
      <c r="CP7" s="77">
        <v>3</v>
      </c>
      <c r="CQ7" s="151">
        <v>3</v>
      </c>
      <c r="CR7" s="24">
        <v>7</v>
      </c>
      <c r="CS7" s="27">
        <v>8</v>
      </c>
      <c r="CT7" s="28"/>
      <c r="CU7" s="30">
        <f t="shared" si="37"/>
        <v>7.6</v>
      </c>
      <c r="CV7" s="31">
        <f t="shared" si="38"/>
        <v>7.6</v>
      </c>
      <c r="CW7" s="29" t="str">
        <f t="shared" si="198"/>
        <v>7.6</v>
      </c>
      <c r="CX7" s="35" t="str">
        <f t="shared" si="39"/>
        <v>B</v>
      </c>
      <c r="CY7" s="157">
        <f t="shared" si="40"/>
        <v>3</v>
      </c>
      <c r="CZ7" s="49" t="str">
        <f t="shared" si="41"/>
        <v>3.0</v>
      </c>
      <c r="DA7" s="77">
        <v>2</v>
      </c>
      <c r="DB7" s="151">
        <v>2</v>
      </c>
      <c r="DC7" s="24">
        <v>5.7</v>
      </c>
      <c r="DD7" s="27">
        <v>6</v>
      </c>
      <c r="DE7" s="28"/>
      <c r="DF7" s="30">
        <f t="shared" si="42"/>
        <v>5.9</v>
      </c>
      <c r="DG7" s="31">
        <f t="shared" si="43"/>
        <v>5.9</v>
      </c>
      <c r="DH7" s="29" t="str">
        <f t="shared" si="199"/>
        <v>5.9</v>
      </c>
      <c r="DI7" s="35" t="str">
        <f t="shared" si="44"/>
        <v>C</v>
      </c>
      <c r="DJ7" s="157">
        <f t="shared" si="45"/>
        <v>2</v>
      </c>
      <c r="DK7" s="49" t="str">
        <f t="shared" si="46"/>
        <v>2.0</v>
      </c>
      <c r="DL7" s="77">
        <v>4</v>
      </c>
      <c r="DM7" s="151">
        <v>4</v>
      </c>
      <c r="DN7" s="24">
        <v>6.7</v>
      </c>
      <c r="DO7" s="27">
        <v>5</v>
      </c>
      <c r="DP7" s="28"/>
      <c r="DQ7" s="30">
        <f t="shared" si="47"/>
        <v>5.7</v>
      </c>
      <c r="DR7" s="31">
        <f t="shared" si="48"/>
        <v>5.7</v>
      </c>
      <c r="DS7" s="29" t="str">
        <f t="shared" si="200"/>
        <v>5.7</v>
      </c>
      <c r="DT7" s="35" t="str">
        <f t="shared" si="49"/>
        <v>C</v>
      </c>
      <c r="DU7" s="157">
        <f t="shared" si="50"/>
        <v>2</v>
      </c>
      <c r="DV7" s="49" t="str">
        <f t="shared" si="51"/>
        <v>2.0</v>
      </c>
      <c r="DW7" s="77">
        <v>3</v>
      </c>
      <c r="DX7" s="151">
        <v>3</v>
      </c>
      <c r="DY7" s="24">
        <v>5.3</v>
      </c>
      <c r="DZ7" s="27">
        <v>7</v>
      </c>
      <c r="EA7" s="28"/>
      <c r="EB7" s="30">
        <f t="shared" si="52"/>
        <v>6.3</v>
      </c>
      <c r="EC7" s="31">
        <f t="shared" si="53"/>
        <v>6.3</v>
      </c>
      <c r="ED7" s="29" t="str">
        <f t="shared" si="201"/>
        <v>6.3</v>
      </c>
      <c r="EE7" s="35" t="str">
        <f t="shared" si="54"/>
        <v>C</v>
      </c>
      <c r="EF7" s="157">
        <f t="shared" si="55"/>
        <v>2</v>
      </c>
      <c r="EG7" s="49" t="str">
        <f t="shared" si="56"/>
        <v>2.0</v>
      </c>
      <c r="EH7" s="77">
        <v>2</v>
      </c>
      <c r="EI7" s="151">
        <v>2</v>
      </c>
      <c r="EJ7" s="24">
        <v>6.8</v>
      </c>
      <c r="EK7" s="27">
        <v>3</v>
      </c>
      <c r="EL7" s="28"/>
      <c r="EM7" s="30">
        <f t="shared" si="57"/>
        <v>4.5</v>
      </c>
      <c r="EN7" s="31">
        <f t="shared" si="58"/>
        <v>4.5</v>
      </c>
      <c r="EO7" s="29" t="str">
        <f t="shared" si="202"/>
        <v>4.5</v>
      </c>
      <c r="EP7" s="35" t="str">
        <f t="shared" si="59"/>
        <v>D</v>
      </c>
      <c r="EQ7" s="157">
        <f t="shared" si="60"/>
        <v>1</v>
      </c>
      <c r="ER7" s="49" t="str">
        <f t="shared" si="61"/>
        <v>1.0</v>
      </c>
      <c r="ES7" s="77">
        <v>2</v>
      </c>
      <c r="ET7" s="151">
        <v>2</v>
      </c>
      <c r="EU7" s="24">
        <v>7.1</v>
      </c>
      <c r="EV7" s="27">
        <v>6</v>
      </c>
      <c r="EW7" s="28"/>
      <c r="EX7" s="30">
        <f t="shared" si="62"/>
        <v>6.4</v>
      </c>
      <c r="EY7" s="31">
        <f t="shared" si="63"/>
        <v>6.4</v>
      </c>
      <c r="EZ7" s="29" t="str">
        <f t="shared" si="203"/>
        <v>6.4</v>
      </c>
      <c r="FA7" s="35" t="str">
        <f t="shared" si="64"/>
        <v>C</v>
      </c>
      <c r="FB7" s="157">
        <f t="shared" si="65"/>
        <v>2</v>
      </c>
      <c r="FC7" s="49" t="str">
        <f t="shared" si="66"/>
        <v>2.0</v>
      </c>
      <c r="FD7" s="77">
        <v>3</v>
      </c>
      <c r="FE7" s="151">
        <v>3</v>
      </c>
      <c r="FF7" s="155">
        <v>8.5</v>
      </c>
      <c r="FG7" s="165">
        <v>7.6</v>
      </c>
      <c r="FH7" s="165"/>
      <c r="FI7" s="30">
        <f t="shared" si="67"/>
        <v>8</v>
      </c>
      <c r="FJ7" s="31">
        <f t="shared" si="68"/>
        <v>8</v>
      </c>
      <c r="FK7" s="29" t="str">
        <f t="shared" si="204"/>
        <v>8.0</v>
      </c>
      <c r="FL7" s="35" t="str">
        <f t="shared" si="69"/>
        <v>B+</v>
      </c>
      <c r="FM7" s="33">
        <f t="shared" si="70"/>
        <v>3.5</v>
      </c>
      <c r="FN7" s="49" t="str">
        <f t="shared" si="71"/>
        <v>3.5</v>
      </c>
      <c r="FO7" s="77">
        <v>1</v>
      </c>
      <c r="FP7" s="151">
        <v>1</v>
      </c>
      <c r="FQ7" s="41">
        <f t="shared" si="72"/>
        <v>20</v>
      </c>
      <c r="FR7" s="43">
        <f t="shared" si="73"/>
        <v>1.925</v>
      </c>
      <c r="FS7" s="45" t="str">
        <f t="shared" si="74"/>
        <v>1.93</v>
      </c>
      <c r="FT7" s="47" t="str">
        <f t="shared" si="75"/>
        <v>Lên lớp</v>
      </c>
      <c r="FU7" s="145">
        <f t="shared" si="76"/>
        <v>20</v>
      </c>
      <c r="FV7" s="146">
        <f t="shared" si="77"/>
        <v>1.925</v>
      </c>
      <c r="FW7" s="174">
        <f t="shared" si="78"/>
        <v>36</v>
      </c>
      <c r="FX7" s="41">
        <f t="shared" si="79"/>
        <v>36</v>
      </c>
      <c r="FY7" s="43">
        <f t="shared" si="80"/>
        <v>2.0833333333333335</v>
      </c>
      <c r="FZ7" s="45" t="str">
        <f t="shared" si="81"/>
        <v>2.08</v>
      </c>
      <c r="GA7" s="47" t="str">
        <f t="shared" si="82"/>
        <v>Lên lớp</v>
      </c>
      <c r="GB7" s="47" t="s">
        <v>1143</v>
      </c>
      <c r="GC7" s="24">
        <v>6.2</v>
      </c>
      <c r="GD7" s="27">
        <v>5</v>
      </c>
      <c r="GE7" s="28"/>
      <c r="GF7" s="30">
        <f t="shared" si="83"/>
        <v>5.5</v>
      </c>
      <c r="GG7" s="31">
        <f t="shared" si="84"/>
        <v>5.5</v>
      </c>
      <c r="GH7" s="29" t="str">
        <f t="shared" si="205"/>
        <v>5.5</v>
      </c>
      <c r="GI7" s="35" t="str">
        <f t="shared" si="85"/>
        <v>C</v>
      </c>
      <c r="GJ7" s="33">
        <f t="shared" si="86"/>
        <v>2</v>
      </c>
      <c r="GK7" s="49" t="str">
        <f t="shared" si="87"/>
        <v>2.0</v>
      </c>
      <c r="GL7" s="77">
        <v>2</v>
      </c>
      <c r="GM7" s="151">
        <v>2</v>
      </c>
      <c r="GN7" s="24">
        <v>5.6</v>
      </c>
      <c r="GO7" s="27">
        <v>7</v>
      </c>
      <c r="GP7" s="28"/>
      <c r="GQ7" s="30">
        <f t="shared" si="88"/>
        <v>6.4</v>
      </c>
      <c r="GR7" s="31">
        <f t="shared" si="89"/>
        <v>6.4</v>
      </c>
      <c r="GS7" s="29" t="str">
        <f t="shared" si="206"/>
        <v>6.4</v>
      </c>
      <c r="GT7" s="35" t="str">
        <f t="shared" si="90"/>
        <v>C</v>
      </c>
      <c r="GU7" s="33">
        <f t="shared" si="91"/>
        <v>2</v>
      </c>
      <c r="GV7" s="49" t="str">
        <f t="shared" si="92"/>
        <v>2.0</v>
      </c>
      <c r="GW7" s="77">
        <v>3</v>
      </c>
      <c r="GX7" s="151">
        <v>3</v>
      </c>
      <c r="GY7" s="24">
        <v>6</v>
      </c>
      <c r="GZ7" s="27">
        <v>8</v>
      </c>
      <c r="HA7" s="28"/>
      <c r="HB7" s="30">
        <f t="shared" si="93"/>
        <v>7.2</v>
      </c>
      <c r="HC7" s="31">
        <f t="shared" si="94"/>
        <v>7.2</v>
      </c>
      <c r="HD7" s="29" t="str">
        <f t="shared" si="207"/>
        <v>7.2</v>
      </c>
      <c r="HE7" s="35" t="str">
        <f t="shared" si="95"/>
        <v>B</v>
      </c>
      <c r="HF7" s="33">
        <f t="shared" si="96"/>
        <v>3</v>
      </c>
      <c r="HG7" s="49" t="str">
        <f t="shared" si="97"/>
        <v>3.0</v>
      </c>
      <c r="HH7" s="77">
        <v>2</v>
      </c>
      <c r="HI7" s="151">
        <v>2</v>
      </c>
      <c r="HJ7" s="24">
        <v>7.2</v>
      </c>
      <c r="HK7" s="27">
        <v>1</v>
      </c>
      <c r="HL7" s="28">
        <v>6</v>
      </c>
      <c r="HM7" s="30">
        <f t="shared" si="98"/>
        <v>3.5</v>
      </c>
      <c r="HN7" s="161">
        <f t="shared" si="99"/>
        <v>6.5</v>
      </c>
      <c r="HO7" s="29" t="str">
        <f t="shared" si="208"/>
        <v>6.5</v>
      </c>
      <c r="HP7" s="162" t="str">
        <f t="shared" si="100"/>
        <v>C+</v>
      </c>
      <c r="HQ7" s="33">
        <f t="shared" si="101"/>
        <v>2.5</v>
      </c>
      <c r="HR7" s="56" t="str">
        <f t="shared" si="102"/>
        <v>2.5</v>
      </c>
      <c r="HS7" s="77">
        <v>2</v>
      </c>
      <c r="HT7" s="151">
        <v>2</v>
      </c>
      <c r="HU7" s="24">
        <v>6.8</v>
      </c>
      <c r="HV7" s="27">
        <v>8</v>
      </c>
      <c r="HW7" s="28"/>
      <c r="HX7" s="30">
        <f t="shared" si="103"/>
        <v>7.5</v>
      </c>
      <c r="HY7" s="31">
        <f t="shared" si="104"/>
        <v>7.5</v>
      </c>
      <c r="HZ7" s="29" t="str">
        <f t="shared" si="209"/>
        <v>7.5</v>
      </c>
      <c r="IA7" s="35" t="str">
        <f t="shared" si="105"/>
        <v>B</v>
      </c>
      <c r="IB7" s="33">
        <f t="shared" si="106"/>
        <v>3</v>
      </c>
      <c r="IC7" s="49" t="str">
        <f t="shared" si="107"/>
        <v>3.0</v>
      </c>
      <c r="ID7" s="77">
        <v>3</v>
      </c>
      <c r="IE7" s="151">
        <v>3</v>
      </c>
      <c r="IF7" s="24">
        <v>6.7</v>
      </c>
      <c r="IG7" s="27">
        <v>6</v>
      </c>
      <c r="IH7" s="28"/>
      <c r="II7" s="30">
        <f t="shared" si="108"/>
        <v>6.3</v>
      </c>
      <c r="IJ7" s="31">
        <f t="shared" si="109"/>
        <v>6.3</v>
      </c>
      <c r="IK7" s="29" t="str">
        <f t="shared" si="210"/>
        <v>6.3</v>
      </c>
      <c r="IL7" s="35" t="str">
        <f t="shared" si="110"/>
        <v>C</v>
      </c>
      <c r="IM7" s="33">
        <f t="shared" si="111"/>
        <v>2</v>
      </c>
      <c r="IN7" s="49" t="str">
        <f t="shared" si="112"/>
        <v>2.0</v>
      </c>
      <c r="IO7" s="77">
        <v>2</v>
      </c>
      <c r="IP7" s="151">
        <v>2</v>
      </c>
      <c r="IQ7" s="24">
        <v>7</v>
      </c>
      <c r="IR7" s="27">
        <v>3</v>
      </c>
      <c r="IS7" s="28"/>
      <c r="IT7" s="30">
        <f t="shared" ref="IT7:IT9" si="333">ROUND((IQ7*0.4+IR7*0.6),1)</f>
        <v>4.5999999999999996</v>
      </c>
      <c r="IU7" s="161">
        <f t="shared" ref="IU7:IU9" si="334">ROUND(MAX((IQ7*0.4+IR7*0.6),(IQ7*0.4+IS7*0.6)),1)</f>
        <v>4.5999999999999996</v>
      </c>
      <c r="IV7" s="29" t="str">
        <f t="shared" si="211"/>
        <v>4.6</v>
      </c>
      <c r="IW7" s="263" t="str">
        <f t="shared" si="113"/>
        <v>D</v>
      </c>
      <c r="IX7" s="33">
        <f t="shared" si="114"/>
        <v>1</v>
      </c>
      <c r="IY7" s="56" t="str">
        <f t="shared" si="115"/>
        <v>1.0</v>
      </c>
      <c r="IZ7" s="77">
        <v>3</v>
      </c>
      <c r="JA7" s="151">
        <v>3</v>
      </c>
      <c r="JB7" s="24">
        <v>8</v>
      </c>
      <c r="JC7" s="27">
        <v>7</v>
      </c>
      <c r="JD7" s="28"/>
      <c r="JE7" s="30">
        <f t="shared" si="116"/>
        <v>7.4</v>
      </c>
      <c r="JF7" s="31">
        <f t="shared" si="117"/>
        <v>7.4</v>
      </c>
      <c r="JG7" s="29" t="str">
        <f t="shared" si="212"/>
        <v>7.4</v>
      </c>
      <c r="JH7" s="35" t="str">
        <f t="shared" si="118"/>
        <v>B</v>
      </c>
      <c r="JI7" s="33">
        <f t="shared" si="119"/>
        <v>3</v>
      </c>
      <c r="JJ7" s="49" t="str">
        <f t="shared" si="120"/>
        <v>3.0</v>
      </c>
      <c r="JK7" s="77">
        <v>3</v>
      </c>
      <c r="JL7" s="151">
        <v>3</v>
      </c>
      <c r="JM7" s="24">
        <v>8</v>
      </c>
      <c r="JN7" s="214">
        <v>6.6</v>
      </c>
      <c r="JO7" s="140"/>
      <c r="JP7" s="30">
        <f t="shared" ref="JP7:JP9" si="335">ROUND((JM7*0.4+JN7*0.6),1)</f>
        <v>7.2</v>
      </c>
      <c r="JQ7" s="31">
        <f t="shared" ref="JQ7:JQ9" si="336">ROUND(MAX((JM7*0.4+JN7*0.6),(JM7*0.4+JO7*0.6)),1)</f>
        <v>7.2</v>
      </c>
      <c r="JR7" s="29" t="str">
        <f t="shared" si="213"/>
        <v>7.2</v>
      </c>
      <c r="JS7" s="35" t="str">
        <f t="shared" si="121"/>
        <v>B</v>
      </c>
      <c r="JT7" s="33">
        <f t="shared" si="122"/>
        <v>3</v>
      </c>
      <c r="JU7" s="49" t="str">
        <f t="shared" si="123"/>
        <v>3.0</v>
      </c>
      <c r="JV7" s="77">
        <v>2</v>
      </c>
      <c r="JW7" s="151">
        <v>2</v>
      </c>
      <c r="JX7" s="211">
        <f t="shared" si="124"/>
        <v>22</v>
      </c>
      <c r="JY7" s="43">
        <f t="shared" si="125"/>
        <v>2.3636363636363638</v>
      </c>
      <c r="JZ7" s="45" t="str">
        <f t="shared" si="126"/>
        <v>2.36</v>
      </c>
      <c r="KA7" s="47" t="str">
        <f t="shared" si="127"/>
        <v>Lên lớp</v>
      </c>
      <c r="KB7" s="41">
        <f t="shared" si="128"/>
        <v>22</v>
      </c>
      <c r="KC7" s="43">
        <f t="shared" si="129"/>
        <v>2.3636363636363638</v>
      </c>
      <c r="KD7" s="229">
        <f t="shared" si="130"/>
        <v>58</v>
      </c>
      <c r="KE7" s="230">
        <f t="shared" si="131"/>
        <v>58</v>
      </c>
      <c r="KF7" s="146">
        <f t="shared" si="132"/>
        <v>2.1896551724137931</v>
      </c>
      <c r="KG7" s="45" t="str">
        <f t="shared" si="133"/>
        <v>2.19</v>
      </c>
      <c r="KH7" s="47" t="str">
        <f t="shared" si="134"/>
        <v>Lên lớp</v>
      </c>
      <c r="KI7" s="47" t="s">
        <v>1143</v>
      </c>
      <c r="KJ7" s="24">
        <v>7.6</v>
      </c>
      <c r="KK7" s="27">
        <v>3</v>
      </c>
      <c r="KL7" s="28"/>
      <c r="KM7" s="30">
        <f t="shared" ref="KM7:KM12" si="337">ROUND((KJ7*0.4+KK7*0.6),1)</f>
        <v>4.8</v>
      </c>
      <c r="KN7" s="31">
        <f t="shared" ref="KN7:KN12" si="338">ROUND(MAX((KJ7*0.4+KK7*0.6),(KJ7*0.4+KL7*0.6)),1)</f>
        <v>4.8</v>
      </c>
      <c r="KO7" s="31" t="str">
        <f>TEXT(KN7,"0.0")</f>
        <v>4.8</v>
      </c>
      <c r="KP7" s="35" t="str">
        <f t="shared" ref="KP7:KP12" si="339">IF(KN7&gt;=8.5,"A",IF(KN7&gt;=8,"B+",IF(KN7&gt;=7,"B",IF(KN7&gt;=6.5,"C+",IF(KN7&gt;=5.5,"C",IF(KN7&gt;=5,"D+",IF(KN7&gt;=4,"D","F")))))))</f>
        <v>D</v>
      </c>
      <c r="KQ7" s="33">
        <f t="shared" ref="KQ7:KQ12" si="340">IF(KP7="A",4,IF(KP7="B+",3.5,IF(KP7="B",3,IF(KP7="C+",2.5,IF(KP7="C",2,IF(KP7="D+",1.5,IF(KP7="D",1,0)))))))</f>
        <v>1</v>
      </c>
      <c r="KR7" s="49" t="str">
        <f t="shared" ref="KR7:KR12" si="341">TEXT(KQ7,"0.0")</f>
        <v>1.0</v>
      </c>
      <c r="KS7" s="77">
        <v>2</v>
      </c>
      <c r="KT7" s="151">
        <v>2</v>
      </c>
      <c r="KU7" s="24">
        <v>8</v>
      </c>
      <c r="KV7" s="27">
        <v>8</v>
      </c>
      <c r="KW7" s="28"/>
      <c r="KX7" s="30">
        <f t="shared" ref="KX7:KX12" si="342">ROUND((KU7*0.4+KV7*0.6),1)</f>
        <v>8</v>
      </c>
      <c r="KY7" s="31">
        <f t="shared" ref="KY7:KY12" si="343">ROUND(MAX((KU7*0.4+KV7*0.6),(KU7*0.4+KW7*0.6)),1)</f>
        <v>8</v>
      </c>
      <c r="KZ7" s="31" t="str">
        <f t="shared" si="135"/>
        <v>8.0</v>
      </c>
      <c r="LA7" s="35" t="str">
        <f t="shared" ref="LA7:LA12" si="344">IF(KY7&gt;=8.5,"A",IF(KY7&gt;=8,"B+",IF(KY7&gt;=7,"B",IF(KY7&gt;=6.5,"C+",IF(KY7&gt;=5.5,"C",IF(KY7&gt;=5,"D+",IF(KY7&gt;=4,"D","F")))))))</f>
        <v>B+</v>
      </c>
      <c r="LB7" s="33">
        <f t="shared" ref="LB7:LB12" si="345">IF(LA7="A",4,IF(LA7="B+",3.5,IF(LA7="B",3,IF(LA7="C+",2.5,IF(LA7="C",2,IF(LA7="D+",1.5,IF(LA7="D",1,0)))))))</f>
        <v>3.5</v>
      </c>
      <c r="LC7" s="49" t="str">
        <f t="shared" ref="LC7:LC12" si="346">TEXT(LB7,"0.0")</f>
        <v>3.5</v>
      </c>
      <c r="LD7" s="77">
        <v>2</v>
      </c>
      <c r="LE7" s="151">
        <v>2</v>
      </c>
      <c r="LF7" s="24">
        <v>7</v>
      </c>
      <c r="LG7" s="27">
        <v>5</v>
      </c>
      <c r="LH7" s="28"/>
      <c r="LI7" s="30">
        <f t="shared" ref="LI7:LI12" si="347">ROUND((LF7*0.4+LG7*0.6),1)</f>
        <v>5.8</v>
      </c>
      <c r="LJ7" s="31">
        <f t="shared" ref="LJ7:LJ12" si="348">ROUND(MAX((LF7*0.4+LG7*0.6),(LF7*0.4+LH7*0.6)),1)</f>
        <v>5.8</v>
      </c>
      <c r="LK7" s="31" t="str">
        <f t="shared" si="136"/>
        <v>5.8</v>
      </c>
      <c r="LL7" s="35" t="str">
        <f t="shared" ref="LL7:LL12" si="349">IF(LJ7&gt;=8.5,"A",IF(LJ7&gt;=8,"B+",IF(LJ7&gt;=7,"B",IF(LJ7&gt;=6.5,"C+",IF(LJ7&gt;=5.5,"C",IF(LJ7&gt;=5,"D+",IF(LJ7&gt;=4,"D","F")))))))</f>
        <v>C</v>
      </c>
      <c r="LM7" s="33">
        <f t="shared" ref="LM7:LM12" si="350">IF(LL7="A",4,IF(LL7="B+",3.5,IF(LL7="B",3,IF(LL7="C+",2.5,IF(LL7="C",2,IF(LL7="D+",1.5,IF(LL7="D",1,0)))))))</f>
        <v>2</v>
      </c>
      <c r="LN7" s="49" t="str">
        <f t="shared" ref="LN7:LN12" si="351">TEXT(LM7,"0.0")</f>
        <v>2.0</v>
      </c>
      <c r="LO7" s="77">
        <v>2</v>
      </c>
      <c r="LP7" s="151">
        <v>2</v>
      </c>
      <c r="LQ7" s="24">
        <v>7</v>
      </c>
      <c r="LR7" s="27">
        <v>7</v>
      </c>
      <c r="LS7" s="28"/>
      <c r="LT7" s="30">
        <f t="shared" ref="LT7:LT12" si="352">ROUND((LQ7*0.4+LR7*0.6),1)</f>
        <v>7</v>
      </c>
      <c r="LU7" s="31">
        <f t="shared" ref="LU7:LU12" si="353">ROUND(MAX((LQ7*0.4+LR7*0.6),(LQ7*0.4+LS7*0.6)),1)</f>
        <v>7</v>
      </c>
      <c r="LV7" s="29" t="str">
        <f t="shared" si="220"/>
        <v>7.0</v>
      </c>
      <c r="LW7" s="35" t="str">
        <f t="shared" ref="LW7:LW12" si="354">IF(LU7&gt;=8.5,"A",IF(LU7&gt;=8,"B+",IF(LU7&gt;=7,"B",IF(LU7&gt;=6.5,"C+",IF(LU7&gt;=5.5,"C",IF(LU7&gt;=5,"D+",IF(LU7&gt;=4,"D","F")))))))</f>
        <v>B</v>
      </c>
      <c r="LX7" s="33">
        <f t="shared" ref="LX7:LX12" si="355">IF(LW7="A",4,IF(LW7="B+",3.5,IF(LW7="B",3,IF(LW7="C+",2.5,IF(LW7="C",2,IF(LW7="D+",1.5,IF(LW7="D",1,0)))))))</f>
        <v>3</v>
      </c>
      <c r="LY7" s="49" t="str">
        <f t="shared" ref="LY7:LY12" si="356">TEXT(LX7,"0.0")</f>
        <v>3.0</v>
      </c>
      <c r="LZ7" s="77">
        <v>2</v>
      </c>
      <c r="MA7" s="151">
        <v>2</v>
      </c>
      <c r="MB7" s="24">
        <v>7.2</v>
      </c>
      <c r="MC7" s="27">
        <v>7</v>
      </c>
      <c r="MD7" s="28"/>
      <c r="ME7" s="30">
        <f t="shared" ref="ME7:ME12" si="357">ROUND((MB7*0.4+MC7*0.6),1)</f>
        <v>7.1</v>
      </c>
      <c r="MF7" s="161">
        <f t="shared" ref="MF7:MF12" si="358">ROUND(MAX((MB7*0.4+MC7*0.6),(MB7*0.4+MD7*0.6)),1)</f>
        <v>7.1</v>
      </c>
      <c r="MG7" s="29" t="str">
        <f t="shared" si="223"/>
        <v>7.1</v>
      </c>
      <c r="MH7" s="162" t="str">
        <f t="shared" ref="MH7:MH12" si="359">IF(MF7&gt;=8.5,"A",IF(MF7&gt;=8,"B+",IF(MF7&gt;=7,"B",IF(MF7&gt;=6.5,"C+",IF(MF7&gt;=5.5,"C",IF(MF7&gt;=5,"D+",IF(MF7&gt;=4,"D","F")))))))</f>
        <v>B</v>
      </c>
      <c r="MI7" s="163">
        <f t="shared" ref="MI7:MI12" si="360">IF(MH7="A",4,IF(MH7="B+",3.5,IF(MH7="B",3,IF(MH7="C+",2.5,IF(MH7="C",2,IF(MH7="D+",1.5,IF(MH7="D",1,0)))))))</f>
        <v>3</v>
      </c>
      <c r="MJ7" s="56" t="str">
        <f t="shared" ref="MJ7:MJ12" si="361">TEXT(MI7,"0.0")</f>
        <v>3.0</v>
      </c>
      <c r="MK7" s="77">
        <v>1</v>
      </c>
      <c r="ML7" s="151">
        <v>1</v>
      </c>
      <c r="MM7" s="24">
        <v>5.9</v>
      </c>
      <c r="MN7" s="27">
        <v>5</v>
      </c>
      <c r="MO7" s="28"/>
      <c r="MP7" s="30">
        <f t="shared" ref="MP7:MP12" si="362">ROUND((MM7*0.4+MN7*0.6),1)</f>
        <v>5.4</v>
      </c>
      <c r="MQ7" s="161">
        <f t="shared" ref="MQ7:MQ12" si="363">ROUND(MAX((MM7*0.4+MN7*0.6),(MM7*0.4+MO7*0.6)),1)</f>
        <v>5.4</v>
      </c>
      <c r="MR7" s="29" t="str">
        <f t="shared" si="227"/>
        <v>5.4</v>
      </c>
      <c r="MS7" s="162" t="str">
        <f t="shared" ref="MS7:MS12" si="364">IF(MQ7&gt;=8.5,"A",IF(MQ7&gt;=8,"B+",IF(MQ7&gt;=7,"B",IF(MQ7&gt;=6.5,"C+",IF(MQ7&gt;=5.5,"C",IF(MQ7&gt;=5,"D+",IF(MQ7&gt;=4,"D","F")))))))</f>
        <v>D+</v>
      </c>
      <c r="MT7" s="163">
        <f t="shared" ref="MT7:MT12" si="365">IF(MS7="A",4,IF(MS7="B+",3.5,IF(MS7="B",3,IF(MS7="C+",2.5,IF(MS7="C",2,IF(MS7="D+",1.5,IF(MS7="D",1,0)))))))</f>
        <v>1.5</v>
      </c>
      <c r="MU7" s="56" t="str">
        <f t="shared" ref="MU7:MU12" si="366">TEXT(MT7,"0.0")</f>
        <v>1.5</v>
      </c>
      <c r="MV7" s="77">
        <v>3</v>
      </c>
      <c r="MW7" s="151">
        <v>3</v>
      </c>
      <c r="MX7" s="24">
        <v>6.7</v>
      </c>
      <c r="MY7" s="27">
        <v>6</v>
      </c>
      <c r="MZ7" s="28"/>
      <c r="NA7" s="30">
        <f t="shared" ref="NA7:NA12" si="367">ROUND((MX7*0.4+MY7*0.6),1)</f>
        <v>6.3</v>
      </c>
      <c r="NB7" s="161">
        <f t="shared" ref="NB7:NB12" si="368">ROUND(MAX((MX7*0.4+MY7*0.6),(MX7*0.4+MZ7*0.6)),1)</f>
        <v>6.3</v>
      </c>
      <c r="NC7" s="29" t="str">
        <f t="shared" si="228"/>
        <v>6.3</v>
      </c>
      <c r="ND7" s="162" t="str">
        <f t="shared" ref="ND7:ND12" si="369">IF(NB7&gt;=8.5,"A",IF(NB7&gt;=8,"B+",IF(NB7&gt;=7,"B",IF(NB7&gt;=6.5,"C+",IF(NB7&gt;=5.5,"C",IF(NB7&gt;=5,"D+",IF(NB7&gt;=4,"D","F")))))))</f>
        <v>C</v>
      </c>
      <c r="NE7" s="163">
        <f t="shared" ref="NE7:NE12" si="370">IF(ND7="A",4,IF(ND7="B+",3.5,IF(ND7="B",3,IF(ND7="C+",2.5,IF(ND7="C",2,IF(ND7="D+",1.5,IF(ND7="D",1,0)))))))</f>
        <v>2</v>
      </c>
      <c r="NF7" s="56" t="str">
        <f t="shared" ref="NF7:NF12" si="371">TEXT(NE7,"0.0")</f>
        <v>2.0</v>
      </c>
      <c r="NG7" s="77">
        <v>1</v>
      </c>
      <c r="NH7" s="151">
        <v>1</v>
      </c>
      <c r="NI7" s="24">
        <v>6.8</v>
      </c>
      <c r="NJ7" s="27">
        <v>5</v>
      </c>
      <c r="NK7" s="28"/>
      <c r="NL7" s="30">
        <f t="shared" ref="NL7:NL10" si="372">ROUND((NI7*0.4+NJ7*0.6),1)</f>
        <v>5.7</v>
      </c>
      <c r="NM7" s="31">
        <f t="shared" ref="NM7:NM10" si="373">ROUND(MAX((NI7*0.4+NJ7*0.6),(NI7*0.4+NK7*0.6)),1)</f>
        <v>5.7</v>
      </c>
      <c r="NN7" s="31" t="str">
        <f>TEXT(NM7,"0.0")</f>
        <v>5.7</v>
      </c>
      <c r="NO7" s="35" t="str">
        <f t="shared" ref="NO7:NO10" si="374">IF(NM7&gt;=8.5,"A",IF(NM7&gt;=8,"B+",IF(NM7&gt;=7,"B",IF(NM7&gt;=6.5,"C+",IF(NM7&gt;=5.5,"C",IF(NM7&gt;=5,"D+",IF(NM7&gt;=4,"D","F")))))))</f>
        <v>C</v>
      </c>
      <c r="NP7" s="33">
        <f t="shared" ref="NP7:NP10" si="375">IF(NO7="A",4,IF(NO7="B+",3.5,IF(NO7="B",3,IF(NO7="C+",2.5,IF(NO7="C",2,IF(NO7="D+",1.5,IF(NO7="D",1,0)))))))</f>
        <v>2</v>
      </c>
      <c r="NQ7" s="49" t="str">
        <f t="shared" ref="NQ7:NQ10" si="376">TEXT(NP7,"0.0")</f>
        <v>2.0</v>
      </c>
      <c r="NR7" s="77">
        <v>3</v>
      </c>
      <c r="NS7" s="151">
        <v>3</v>
      </c>
      <c r="NT7" s="24">
        <v>8</v>
      </c>
      <c r="NU7" s="214">
        <v>7</v>
      </c>
      <c r="NV7" s="28"/>
      <c r="NW7" s="30">
        <f t="shared" ref="NW7:NW12" si="377">ROUND((NT7*0.4+NU7*0.6),1)</f>
        <v>7.4</v>
      </c>
      <c r="NX7" s="31">
        <f t="shared" ref="NX7:NX12" si="378">ROUND(MAX((NT7*0.4+NU7*0.6),(NT7*0.4+NV7*0.6)),1)</f>
        <v>7.4</v>
      </c>
      <c r="NY7" s="31" t="str">
        <f t="shared" si="229"/>
        <v>7.4</v>
      </c>
      <c r="NZ7" s="35" t="str">
        <f t="shared" ref="NZ7:NZ12" si="379">IF(NX7&gt;=8.5,"A",IF(NX7&gt;=8,"B+",IF(NX7&gt;=7,"B",IF(NX7&gt;=6.5,"C+",IF(NX7&gt;=5.5,"C",IF(NX7&gt;=5,"D+",IF(NX7&gt;=4,"D","F")))))))</f>
        <v>B</v>
      </c>
      <c r="OA7" s="33">
        <f t="shared" ref="OA7:OA12" si="380">IF(NZ7="A",4,IF(NZ7="B+",3.5,IF(NZ7="B",3,IF(NZ7="C+",2.5,IF(NZ7="C",2,IF(NZ7="D+",1.5,IF(NZ7="D",1,0)))))))</f>
        <v>3</v>
      </c>
      <c r="OB7" s="49" t="str">
        <f t="shared" si="137"/>
        <v>3.0</v>
      </c>
      <c r="OC7" s="77">
        <v>2</v>
      </c>
      <c r="OD7" s="151">
        <v>2</v>
      </c>
      <c r="OE7" s="211">
        <f t="shared" si="230"/>
        <v>18</v>
      </c>
      <c r="OF7" s="43">
        <f t="shared" si="231"/>
        <v>2.25</v>
      </c>
      <c r="OG7" s="45" t="str">
        <f t="shared" si="232"/>
        <v>2.25</v>
      </c>
      <c r="OH7" s="47" t="str">
        <f t="shared" si="233"/>
        <v>Lên lớp</v>
      </c>
      <c r="OI7" s="41">
        <f t="shared" si="234"/>
        <v>18</v>
      </c>
      <c r="OJ7" s="43">
        <f t="shared" si="235"/>
        <v>2.25</v>
      </c>
      <c r="OK7" s="229">
        <f t="shared" si="236"/>
        <v>76</v>
      </c>
      <c r="OL7" s="230">
        <f t="shared" si="237"/>
        <v>76</v>
      </c>
      <c r="OM7" s="146">
        <f t="shared" si="238"/>
        <v>2.2039473684210527</v>
      </c>
      <c r="ON7" s="45" t="str">
        <f t="shared" si="138"/>
        <v>2.20</v>
      </c>
      <c r="OO7" s="47" t="str">
        <f t="shared" si="239"/>
        <v>Lên lớp</v>
      </c>
      <c r="OP7" s="47" t="s">
        <v>1143</v>
      </c>
      <c r="OQ7" s="24">
        <v>6.2</v>
      </c>
      <c r="OR7" s="27">
        <v>5</v>
      </c>
      <c r="OS7" s="28"/>
      <c r="OT7" s="30">
        <f t="shared" si="287"/>
        <v>5.5</v>
      </c>
      <c r="OU7" s="31">
        <f t="shared" si="288"/>
        <v>5.5</v>
      </c>
      <c r="OV7" s="29" t="str">
        <f t="shared" si="240"/>
        <v>5.5</v>
      </c>
      <c r="OW7" s="35" t="str">
        <f t="shared" si="289"/>
        <v>C</v>
      </c>
      <c r="OX7" s="130">
        <f t="shared" si="290"/>
        <v>2</v>
      </c>
      <c r="OY7" s="49" t="str">
        <f t="shared" si="291"/>
        <v>2.0</v>
      </c>
      <c r="OZ7" s="77">
        <v>2</v>
      </c>
      <c r="PA7" s="151">
        <v>2</v>
      </c>
      <c r="PB7" s="24">
        <v>6</v>
      </c>
      <c r="PC7" s="27">
        <v>9</v>
      </c>
      <c r="PD7" s="28"/>
      <c r="PE7" s="30">
        <f t="shared" si="292"/>
        <v>7.8</v>
      </c>
      <c r="PF7" s="31">
        <f t="shared" si="293"/>
        <v>7.8</v>
      </c>
      <c r="PG7" s="31" t="str">
        <f t="shared" si="241"/>
        <v>7.8</v>
      </c>
      <c r="PH7" s="35" t="str">
        <f t="shared" si="294"/>
        <v>B</v>
      </c>
      <c r="PI7" s="130">
        <f t="shared" si="295"/>
        <v>3</v>
      </c>
      <c r="PJ7" s="49" t="str">
        <f t="shared" si="296"/>
        <v>3.0</v>
      </c>
      <c r="PK7" s="77">
        <v>3</v>
      </c>
      <c r="PL7" s="151">
        <v>3</v>
      </c>
      <c r="PM7" s="24">
        <v>7.7</v>
      </c>
      <c r="PN7" s="27">
        <v>7</v>
      </c>
      <c r="PO7" s="28"/>
      <c r="PP7" s="30">
        <f t="shared" si="297"/>
        <v>7.3</v>
      </c>
      <c r="PQ7" s="31">
        <f t="shared" si="298"/>
        <v>7.3</v>
      </c>
      <c r="PR7" s="29" t="str">
        <f t="shared" si="242"/>
        <v>7.3</v>
      </c>
      <c r="PS7" s="35" t="str">
        <f t="shared" si="299"/>
        <v>B</v>
      </c>
      <c r="PT7" s="130">
        <f t="shared" si="300"/>
        <v>3</v>
      </c>
      <c r="PU7" s="49" t="str">
        <f t="shared" si="301"/>
        <v>3.0</v>
      </c>
      <c r="PV7" s="77">
        <v>2</v>
      </c>
      <c r="PW7" s="151">
        <v>2</v>
      </c>
      <c r="PX7" s="24">
        <v>5.4</v>
      </c>
      <c r="PY7" s="27">
        <v>6</v>
      </c>
      <c r="PZ7" s="28"/>
      <c r="QA7" s="30">
        <f t="shared" si="302"/>
        <v>5.8</v>
      </c>
      <c r="QB7" s="31">
        <f t="shared" si="303"/>
        <v>5.8</v>
      </c>
      <c r="QC7" s="29" t="str">
        <f t="shared" si="243"/>
        <v>5.8</v>
      </c>
      <c r="QD7" s="35" t="str">
        <f t="shared" si="304"/>
        <v>C</v>
      </c>
      <c r="QE7" s="130">
        <f t="shared" si="305"/>
        <v>2</v>
      </c>
      <c r="QF7" s="49" t="str">
        <f t="shared" si="306"/>
        <v>2.0</v>
      </c>
      <c r="QG7" s="77">
        <v>3</v>
      </c>
      <c r="QH7" s="151">
        <v>3</v>
      </c>
      <c r="QI7" s="24">
        <v>6</v>
      </c>
      <c r="QJ7" s="27">
        <v>6</v>
      </c>
      <c r="QK7" s="28"/>
      <c r="QL7" s="30">
        <f t="shared" si="307"/>
        <v>6</v>
      </c>
      <c r="QM7" s="31">
        <f t="shared" si="308"/>
        <v>6</v>
      </c>
      <c r="QN7" s="29" t="str">
        <f t="shared" si="244"/>
        <v>6.0</v>
      </c>
      <c r="QO7" s="35" t="str">
        <f t="shared" si="309"/>
        <v>C</v>
      </c>
      <c r="QP7" s="130">
        <f t="shared" si="310"/>
        <v>2</v>
      </c>
      <c r="QQ7" s="49" t="str">
        <f t="shared" si="311"/>
        <v>2.0</v>
      </c>
      <c r="QR7" s="77">
        <v>1</v>
      </c>
      <c r="QS7" s="151">
        <v>1</v>
      </c>
      <c r="QT7" s="24">
        <v>6.8</v>
      </c>
      <c r="QU7" s="27">
        <v>9</v>
      </c>
      <c r="QV7" s="28"/>
      <c r="QW7" s="30">
        <f t="shared" si="312"/>
        <v>8.1</v>
      </c>
      <c r="QX7" s="31">
        <f t="shared" si="313"/>
        <v>8.1</v>
      </c>
      <c r="QY7" s="29" t="str">
        <f t="shared" si="245"/>
        <v>8.1</v>
      </c>
      <c r="QZ7" s="35" t="str">
        <f t="shared" si="314"/>
        <v>B+</v>
      </c>
      <c r="RA7" s="130">
        <f t="shared" si="315"/>
        <v>3.5</v>
      </c>
      <c r="RB7" s="49" t="str">
        <f t="shared" si="316"/>
        <v>3.5</v>
      </c>
      <c r="RC7" s="77">
        <v>3</v>
      </c>
      <c r="RD7" s="151">
        <v>3</v>
      </c>
      <c r="RE7" s="24">
        <v>7</v>
      </c>
      <c r="RF7" s="27">
        <v>7</v>
      </c>
      <c r="RG7" s="28"/>
      <c r="RH7" s="30">
        <f t="shared" ref="RH7:RH12" si="381">ROUND((RE7*0.4+RF7*0.6),1)</f>
        <v>7</v>
      </c>
      <c r="RI7" s="31">
        <f t="shared" ref="RI7:RI12" si="382">ROUND(MAX((RE7*0.4+RF7*0.6),(RE7*0.4+RG7*0.6)),1)</f>
        <v>7</v>
      </c>
      <c r="RJ7" s="29" t="str">
        <f t="shared" si="246"/>
        <v>7.0</v>
      </c>
      <c r="RK7" s="35" t="str">
        <f t="shared" si="317"/>
        <v>B</v>
      </c>
      <c r="RL7" s="130">
        <f t="shared" si="318"/>
        <v>3</v>
      </c>
      <c r="RM7" s="49" t="str">
        <f t="shared" si="319"/>
        <v>3.0</v>
      </c>
      <c r="RN7" s="77">
        <v>1</v>
      </c>
      <c r="RO7" s="151">
        <v>1</v>
      </c>
      <c r="RP7" s="211">
        <f t="shared" si="247"/>
        <v>15</v>
      </c>
      <c r="RQ7" s="275">
        <f t="shared" si="248"/>
        <v>6.9133333333333331</v>
      </c>
      <c r="RR7" s="43">
        <f t="shared" si="249"/>
        <v>2.7</v>
      </c>
      <c r="RS7" s="45" t="str">
        <f t="shared" si="250"/>
        <v>2.70</v>
      </c>
      <c r="RT7" s="47" t="str">
        <f t="shared" si="251"/>
        <v>Lên lớp</v>
      </c>
      <c r="RU7" s="41">
        <f t="shared" si="252"/>
        <v>15</v>
      </c>
      <c r="RV7" s="43">
        <f t="shared" si="253"/>
        <v>2.7</v>
      </c>
      <c r="RW7" s="229">
        <f t="shared" si="254"/>
        <v>91</v>
      </c>
      <c r="RX7" s="230">
        <f t="shared" si="255"/>
        <v>91</v>
      </c>
      <c r="RY7" s="146">
        <f t="shared" si="256"/>
        <v>2.2857142857142856</v>
      </c>
      <c r="RZ7" s="45" t="str">
        <f t="shared" si="257"/>
        <v>2.29</v>
      </c>
      <c r="SA7" s="47" t="str">
        <f t="shared" si="258"/>
        <v>Lên lớp</v>
      </c>
      <c r="SB7" s="47" t="s">
        <v>1143</v>
      </c>
      <c r="SC7" s="24"/>
      <c r="SD7" s="27"/>
      <c r="SE7" s="28"/>
      <c r="SF7" s="30">
        <f t="shared" si="320"/>
        <v>0</v>
      </c>
      <c r="SG7" s="31">
        <f t="shared" si="321"/>
        <v>0</v>
      </c>
      <c r="SH7" s="29" t="str">
        <f t="shared" si="259"/>
        <v>0.0</v>
      </c>
      <c r="SI7" s="35" t="str">
        <f t="shared" si="322"/>
        <v>F</v>
      </c>
      <c r="SJ7" s="130">
        <f t="shared" si="323"/>
        <v>0</v>
      </c>
      <c r="SK7" s="49" t="str">
        <f t="shared" si="324"/>
        <v>0.0</v>
      </c>
      <c r="SL7" s="77"/>
      <c r="SM7" s="151"/>
      <c r="SN7" s="24"/>
      <c r="SO7" s="27"/>
      <c r="SP7" s="28"/>
      <c r="SQ7" s="30">
        <f t="shared" si="325"/>
        <v>0</v>
      </c>
      <c r="SR7" s="31">
        <f t="shared" si="326"/>
        <v>0</v>
      </c>
      <c r="SS7" s="29" t="str">
        <f t="shared" si="260"/>
        <v>0.0</v>
      </c>
      <c r="ST7" s="35" t="str">
        <f t="shared" si="327"/>
        <v>F</v>
      </c>
      <c r="SU7" s="130">
        <f t="shared" si="328"/>
        <v>0</v>
      </c>
      <c r="SV7" s="49" t="str">
        <f t="shared" si="329"/>
        <v>0.0</v>
      </c>
      <c r="SW7" s="77"/>
      <c r="SX7" s="151"/>
      <c r="SY7" s="24">
        <v>8</v>
      </c>
      <c r="SZ7" s="27">
        <v>7</v>
      </c>
      <c r="TA7" s="28"/>
      <c r="TB7" s="30">
        <f t="shared" ref="TB7:TB9" si="383">ROUND((SY7*0.4+SZ7*0.6),1)</f>
        <v>7.4</v>
      </c>
      <c r="TC7" s="31">
        <f t="shared" ref="TC7:TC9" si="384">ROUND(MAX((SY7*0.4+SZ7*0.6),(SY7*0.4+TA7*0.6)),1)</f>
        <v>7.4</v>
      </c>
      <c r="TD7" s="29" t="str">
        <f t="shared" ref="TD7:TD9" si="385">TEXT(TC7,"0.0")</f>
        <v>7.4</v>
      </c>
      <c r="TE7" s="35" t="str">
        <f t="shared" si="179"/>
        <v>B</v>
      </c>
      <c r="TF7" s="130">
        <f t="shared" si="180"/>
        <v>3</v>
      </c>
      <c r="TG7" s="49" t="str">
        <f t="shared" si="181"/>
        <v>3.0</v>
      </c>
      <c r="TH7" s="77">
        <v>4</v>
      </c>
      <c r="TI7" s="151">
        <v>4</v>
      </c>
      <c r="TJ7" s="320"/>
      <c r="TK7" s="321">
        <v>7.2</v>
      </c>
      <c r="TL7" s="322">
        <v>7</v>
      </c>
      <c r="TM7" s="322">
        <v>6.4</v>
      </c>
      <c r="TN7" s="322"/>
      <c r="TO7" s="127">
        <f t="shared" si="264"/>
        <v>6.7</v>
      </c>
      <c r="TP7" s="29" t="str">
        <f t="shared" si="265"/>
        <v>6.7</v>
      </c>
      <c r="TQ7" s="35" t="str">
        <f t="shared" si="182"/>
        <v>C+</v>
      </c>
      <c r="TR7" s="33">
        <f t="shared" si="183"/>
        <v>2.5</v>
      </c>
      <c r="TS7" s="49" t="str">
        <f t="shared" si="184"/>
        <v>2.5</v>
      </c>
      <c r="TT7" s="323">
        <v>5</v>
      </c>
      <c r="TU7" s="324">
        <v>5</v>
      </c>
      <c r="TV7" s="340">
        <f t="shared" si="266"/>
        <v>9</v>
      </c>
      <c r="TW7" s="341">
        <f t="shared" si="267"/>
        <v>7.0111111111111111</v>
      </c>
      <c r="TX7" s="342">
        <f t="shared" si="268"/>
        <v>2.7222222222222223</v>
      </c>
      <c r="TY7" s="45" t="str">
        <f t="shared" si="185"/>
        <v>2.72</v>
      </c>
      <c r="TZ7" s="47" t="str">
        <f t="shared" si="186"/>
        <v>Lên lớp</v>
      </c>
      <c r="UA7" s="41">
        <f t="shared" si="269"/>
        <v>9</v>
      </c>
      <c r="UB7" s="43">
        <f t="shared" si="270"/>
        <v>2.7222222222222223</v>
      </c>
    </row>
    <row r="8" spans="1:548" ht="18">
      <c r="A8" s="11">
        <v>4</v>
      </c>
      <c r="B8" s="70" t="s">
        <v>59</v>
      </c>
      <c r="C8" s="14" t="s">
        <v>112</v>
      </c>
      <c r="D8" s="71" t="s">
        <v>113</v>
      </c>
      <c r="E8" s="302" t="s">
        <v>114</v>
      </c>
      <c r="F8" s="9"/>
      <c r="G8" s="101" t="s">
        <v>634</v>
      </c>
      <c r="H8" s="102" t="s">
        <v>18</v>
      </c>
      <c r="I8" s="103" t="s">
        <v>674</v>
      </c>
      <c r="J8" s="13">
        <v>5.5</v>
      </c>
      <c r="K8" s="29" t="str">
        <f t="shared" si="187"/>
        <v>5.5</v>
      </c>
      <c r="L8" s="35" t="str">
        <f t="shared" ref="L8:L10" si="386">IF(J8&gt;=8.5,"A",IF(J8&gt;=8,"B+",IF(J8&gt;=7,"B",IF(J8&gt;=6.5,"C+",IF(J8&gt;=5.5,"C",IF(J8&gt;=5,"D+",IF(J8&gt;=4,"D","F")))))))</f>
        <v>C</v>
      </c>
      <c r="M8" s="33">
        <f t="shared" ref="M8:M10" si="387">IF(L8="A",4,IF(L8="B+",3.5,IF(L8="B",3,IF(L8="C+",2.5,IF(L8="C",2,IF(L8="D+",1.5,IF(L8="D",1,0)))))))</f>
        <v>2</v>
      </c>
      <c r="N8" s="49" t="str">
        <f t="shared" ref="N8:N10" si="388">TEXT(M8,"0.0")</f>
        <v>2.0</v>
      </c>
      <c r="O8" s="12">
        <v>2</v>
      </c>
      <c r="P8" s="19">
        <v>6.3</v>
      </c>
      <c r="Q8" s="29" t="str">
        <f t="shared" si="188"/>
        <v>6.3</v>
      </c>
      <c r="R8" s="35" t="str">
        <f t="shared" ref="R8:R11" si="389">IF(P8&gt;=8.5,"A",IF(P8&gt;=8,"B+",IF(P8&gt;=7,"B",IF(P8&gt;=6.5,"C+",IF(P8&gt;=5.5,"C",IF(P8&gt;=5,"D+",IF(P8&gt;=4,"D","F")))))))</f>
        <v>C</v>
      </c>
      <c r="S8" s="33">
        <f t="shared" ref="S8:S11" si="390">IF(R8="A",4,IF(R8="B+",3.5,IF(R8="B",3,IF(R8="C+",2.5,IF(R8="C",2,IF(R8="D+",1.5,IF(R8="D",1,0)))))))</f>
        <v>2</v>
      </c>
      <c r="T8" s="49" t="str">
        <f t="shared" ref="T8:T11" si="391">TEXT(S8,"0.0")</f>
        <v>2.0</v>
      </c>
      <c r="U8" s="12">
        <v>3</v>
      </c>
      <c r="V8" s="24">
        <v>6.6</v>
      </c>
      <c r="W8" s="27">
        <v>6</v>
      </c>
      <c r="X8" s="28"/>
      <c r="Y8" s="22">
        <f t="shared" ref="Y8:Y10" si="392">ROUND((V8*0.4+W8*0.6),1)</f>
        <v>6.2</v>
      </c>
      <c r="Z8" s="29">
        <f t="shared" ref="Z8:Z10" si="393">ROUND(MAX((V8*0.4+W8*0.6),(V8*0.4+X8*0.6)),1)</f>
        <v>6.2</v>
      </c>
      <c r="AA8" s="29" t="str">
        <f t="shared" si="192"/>
        <v>6.2</v>
      </c>
      <c r="AB8" s="35" t="str">
        <f t="shared" ref="AB8:AB10" si="394">IF(Z8&gt;=8.5,"A",IF(Z8&gt;=8,"B+",IF(Z8&gt;=7,"B",IF(Z8&gt;=6.5,"C+",IF(Z8&gt;=5.5,"C",IF(Z8&gt;=5,"D+",IF(Z8&gt;=4,"D","F")))))))</f>
        <v>C</v>
      </c>
      <c r="AC8" s="33">
        <f t="shared" ref="AC8:AC10" si="395">IF(AB8="A",4,IF(AB8="B+",3.5,IF(AB8="B",3,IF(AB8="C+",2.5,IF(AB8="C",2,IF(AB8="D+",1.5,IF(AB8="D",1,0)))))))</f>
        <v>2</v>
      </c>
      <c r="AD8" s="49" t="str">
        <f t="shared" ref="AD8:AD10" si="396">TEXT(AC8,"0.0")</f>
        <v>2.0</v>
      </c>
      <c r="AE8" s="77">
        <v>5</v>
      </c>
      <c r="AF8" s="80">
        <v>5</v>
      </c>
      <c r="AG8" s="24">
        <v>6.3</v>
      </c>
      <c r="AH8" s="27">
        <v>4</v>
      </c>
      <c r="AI8" s="28"/>
      <c r="AJ8" s="22">
        <f t="shared" ref="AJ8:AJ10" si="397">ROUND((AG8*0.4+AH8*0.6),1)</f>
        <v>4.9000000000000004</v>
      </c>
      <c r="AK8" s="29">
        <f t="shared" ref="AK8:AK10" si="398">ROUND(MAX((AG8*0.4+AH8*0.6),(AG8*0.4+AI8*0.6)),1)</f>
        <v>4.9000000000000004</v>
      </c>
      <c r="AL8" s="29" t="str">
        <f t="shared" si="193"/>
        <v>4.9</v>
      </c>
      <c r="AM8" s="35" t="str">
        <f t="shared" ref="AM8:AM10" si="399">IF(AK8&gt;=8.5,"A",IF(AK8&gt;=8,"B+",IF(AK8&gt;=7,"B",IF(AK8&gt;=6.5,"C+",IF(AK8&gt;=5.5,"C",IF(AK8&gt;=5,"D+",IF(AK8&gt;=4,"D","F")))))))</f>
        <v>D</v>
      </c>
      <c r="AN8" s="33">
        <f t="shared" ref="AN8:AN10" si="400">IF(AM8="A",4,IF(AM8="B+",3.5,IF(AM8="B",3,IF(AM8="C+",2.5,IF(AM8="C",2,IF(AM8="D+",1.5,IF(AM8="D",1,0)))))))</f>
        <v>1</v>
      </c>
      <c r="AO8" s="49" t="str">
        <f t="shared" ref="AO8:AO10" si="401">TEXT(AN8,"0.0")</f>
        <v>1.0</v>
      </c>
      <c r="AP8" s="77">
        <v>3</v>
      </c>
      <c r="AQ8" s="83">
        <v>3</v>
      </c>
      <c r="AR8" s="24">
        <v>5</v>
      </c>
      <c r="AS8" s="27">
        <v>4</v>
      </c>
      <c r="AT8" s="28"/>
      <c r="AU8" s="22">
        <f t="shared" si="330"/>
        <v>4.4000000000000004</v>
      </c>
      <c r="AV8" s="29">
        <f t="shared" si="331"/>
        <v>4.4000000000000004</v>
      </c>
      <c r="AW8" s="29" t="str">
        <f t="shared" si="194"/>
        <v>4.4</v>
      </c>
      <c r="AX8" s="35" t="str">
        <f t="shared" ref="AX8:AX10" si="402">IF(AV8&gt;=8.5,"A",IF(AV8&gt;=8,"B+",IF(AV8&gt;=7,"B",IF(AV8&gt;=6.5,"C+",IF(AV8&gt;=5.5,"C",IF(AV8&gt;=5,"D+",IF(AV8&gt;=4,"D","F")))))))</f>
        <v>D</v>
      </c>
      <c r="AY8" s="33">
        <f t="shared" ref="AY8:AY10" si="403">IF(AX8="A",4,IF(AX8="B+",3.5,IF(AX8="B",3,IF(AX8="C+",2.5,IF(AX8="C",2,IF(AX8="D+",1.5,IF(AX8="D",1,0)))))))</f>
        <v>1</v>
      </c>
      <c r="AZ8" s="49" t="str">
        <f t="shared" ref="AZ8:AZ10" si="404">TEXT(AY8,"0.0")</f>
        <v>1.0</v>
      </c>
      <c r="BA8" s="77">
        <v>3</v>
      </c>
      <c r="BB8" s="83">
        <v>3</v>
      </c>
      <c r="BC8" s="24">
        <v>5.8</v>
      </c>
      <c r="BD8" s="27">
        <v>7</v>
      </c>
      <c r="BE8" s="28"/>
      <c r="BF8" s="22">
        <f t="shared" ref="BF8:BF10" si="405">ROUND((BC8*0.4+BD8*0.6),1)</f>
        <v>6.5</v>
      </c>
      <c r="BG8" s="29">
        <f t="shared" ref="BG8:BG10" si="406">ROUND(MAX((BC8*0.4+BD8*0.6),(BC8*0.4+BE8*0.6)),1)</f>
        <v>6.5</v>
      </c>
      <c r="BH8" s="29" t="str">
        <f t="shared" si="195"/>
        <v>6.5</v>
      </c>
      <c r="BI8" s="35" t="str">
        <f t="shared" ref="BI8:BI10" si="407">IF(BG8&gt;=8.5,"A",IF(BG8&gt;=8,"B+",IF(BG8&gt;=7,"B",IF(BG8&gt;=6.5,"C+",IF(BG8&gt;=5.5,"C",IF(BG8&gt;=5,"D+",IF(BG8&gt;=4,"D","F")))))))</f>
        <v>C+</v>
      </c>
      <c r="BJ8" s="33">
        <f t="shared" ref="BJ8:BJ10" si="408">IF(BI8="A",4,IF(BI8="B+",3.5,IF(BI8="B",3,IF(BI8="C+",2.5,IF(BI8="C",2,IF(BI8="D+",1.5,IF(BI8="D",1,0)))))))</f>
        <v>2.5</v>
      </c>
      <c r="BK8" s="49" t="str">
        <f t="shared" ref="BK8:BK10" si="409">TEXT(BJ8,"0.0")</f>
        <v>2.5</v>
      </c>
      <c r="BL8" s="77">
        <v>3</v>
      </c>
      <c r="BM8" s="83">
        <v>3</v>
      </c>
      <c r="BN8" s="24">
        <v>7.3</v>
      </c>
      <c r="BO8" s="27">
        <v>7</v>
      </c>
      <c r="BP8" s="28"/>
      <c r="BQ8" s="30">
        <f t="shared" ref="BQ8:BQ10" si="410">ROUND((BN8*0.4+BO8*0.6),1)</f>
        <v>7.1</v>
      </c>
      <c r="BR8" s="31">
        <f t="shared" si="332"/>
        <v>7.1</v>
      </c>
      <c r="BS8" s="29" t="str">
        <f t="shared" si="196"/>
        <v>7.1</v>
      </c>
      <c r="BT8" s="35" t="str">
        <f t="shared" ref="BT8:BT10" si="411">IF(BR8&gt;=8.5,"A",IF(BR8&gt;=8,"B+",IF(BR8&gt;=7,"B",IF(BR8&gt;=6.5,"C+",IF(BR8&gt;=5.5,"C",IF(BR8&gt;=5,"D+",IF(BR8&gt;=4,"D","F")))))))</f>
        <v>B</v>
      </c>
      <c r="BU8" s="33">
        <f t="shared" ref="BU8:BU10" si="412">IF(BT8="A",4,IF(BT8="B+",3.5,IF(BT8="B",3,IF(BT8="C+",2.5,IF(BT8="C",2,IF(BT8="D+",1.5,IF(BT8="D",1,0)))))))</f>
        <v>3</v>
      </c>
      <c r="BV8" s="49" t="str">
        <f t="shared" ref="BV8:BV10" si="413">TEXT(BU8,"0.0")</f>
        <v>3.0</v>
      </c>
      <c r="BW8" s="77">
        <v>2</v>
      </c>
      <c r="BX8" s="83">
        <v>2</v>
      </c>
      <c r="BY8" s="41">
        <f t="shared" ref="BY8:BY11" si="414">AE8+AP8+BA8+BL8+BW8</f>
        <v>16</v>
      </c>
      <c r="BZ8" s="43">
        <f t="shared" ref="BZ8:BZ11" si="415">(AC8*AE8+AN8*AP8+AY8*BA8+BJ8*BL8+BU8*BW8)/BY8</f>
        <v>1.84375</v>
      </c>
      <c r="CA8" s="45" t="str">
        <f t="shared" ref="CA8:CA11" si="416">TEXT(BZ8,"0.00")</f>
        <v>1.84</v>
      </c>
      <c r="CB8" s="47" t="str">
        <f t="shared" ref="CB8:CB11" si="417">IF(AND(BZ8&lt;0.8),"Cảnh báo KQHT","Lên lớp")</f>
        <v>Lên lớp</v>
      </c>
      <c r="CC8" s="145">
        <f t="shared" ref="CC8:CC11" si="418">AF8+AQ8+BB8+BM8+BX8</f>
        <v>16</v>
      </c>
      <c r="CD8" s="146">
        <f t="shared" ref="CD8:CD11" si="419" xml:space="preserve"> (AC8*AF8+AN8*AQ8+AY8*BB8+BJ8*BM8+BU8*BX8)/CC8</f>
        <v>1.84375</v>
      </c>
      <c r="CE8" s="47" t="str">
        <f t="shared" ref="CE8:CE11" si="420">IF(AND(CD8&lt;1.2),"Cảnh báo KQHT","Lên lớp")</f>
        <v>Lên lớp</v>
      </c>
      <c r="CF8" s="47" t="s">
        <v>1143</v>
      </c>
      <c r="CG8" s="63">
        <v>4.2</v>
      </c>
      <c r="CH8" s="27"/>
      <c r="CI8" s="28"/>
      <c r="CJ8" s="22">
        <f t="shared" ref="CJ8:CJ10" si="421">ROUND((CG8*0.4+CH8*0.6),1)</f>
        <v>1.7</v>
      </c>
      <c r="CK8" s="29">
        <f t="shared" ref="CK8:CK10" si="422">ROUND(MAX((CG8*0.4+CH8*0.6),(CG8*0.4+CI8*0.6)),1)</f>
        <v>1.7</v>
      </c>
      <c r="CL8" s="29" t="str">
        <f t="shared" si="197"/>
        <v>1.7</v>
      </c>
      <c r="CM8" s="35" t="str">
        <f t="shared" ref="CM8:CM10" si="423">IF(CK8&gt;=8.5,"A",IF(CK8&gt;=8,"B+",IF(CK8&gt;=7,"B",IF(CK8&gt;=6.5,"C+",IF(CK8&gt;=5.5,"C",IF(CK8&gt;=5,"D+",IF(CK8&gt;=4,"D","F")))))))</f>
        <v>F</v>
      </c>
      <c r="CN8" s="157">
        <f t="shared" ref="CN8:CN10" si="424">IF(CM8="A",4,IF(CM8="B+",3.5,IF(CM8="B",3,IF(CM8="C+",2.5,IF(CM8="C",2,IF(CM8="D+",1.5,IF(CM8="D",1,0)))))))</f>
        <v>0</v>
      </c>
      <c r="CO8" s="49" t="str">
        <f t="shared" ref="CO8:CO10" si="425">TEXT(CN8,"0.0")</f>
        <v>0.0</v>
      </c>
      <c r="CP8" s="77">
        <v>3</v>
      </c>
      <c r="CQ8" s="151"/>
      <c r="CR8" s="24">
        <v>5</v>
      </c>
      <c r="CS8" s="27">
        <v>5</v>
      </c>
      <c r="CT8" s="28"/>
      <c r="CU8" s="22">
        <f t="shared" ref="CU8:CU10" si="426">ROUND((CR8*0.4+CS8*0.6),1)</f>
        <v>5</v>
      </c>
      <c r="CV8" s="29">
        <f t="shared" ref="CV8:CV10" si="427">ROUND(MAX((CR8*0.4+CS8*0.6),(CR8*0.4+CT8*0.6)),1)</f>
        <v>5</v>
      </c>
      <c r="CW8" s="29" t="str">
        <f t="shared" si="198"/>
        <v>5.0</v>
      </c>
      <c r="CX8" s="35" t="str">
        <f t="shared" ref="CX8:CX10" si="428">IF(CV8&gt;=8.5,"A",IF(CV8&gt;=8,"B+",IF(CV8&gt;=7,"B",IF(CV8&gt;=6.5,"C+",IF(CV8&gt;=5.5,"C",IF(CV8&gt;=5,"D+",IF(CV8&gt;=4,"D","F")))))))</f>
        <v>D+</v>
      </c>
      <c r="CY8" s="157">
        <f t="shared" ref="CY8:CY10" si="429">IF(CX8="A",4,IF(CX8="B+",3.5,IF(CX8="B",3,IF(CX8="C+",2.5,IF(CX8="C",2,IF(CX8="D+",1.5,IF(CX8="D",1,0)))))))</f>
        <v>1.5</v>
      </c>
      <c r="CZ8" s="49" t="str">
        <f t="shared" ref="CZ8:CZ10" si="430">TEXT(CY8,"0.0")</f>
        <v>1.5</v>
      </c>
      <c r="DA8" s="77">
        <v>2</v>
      </c>
      <c r="DB8" s="151">
        <v>2</v>
      </c>
      <c r="DC8" s="24">
        <v>5</v>
      </c>
      <c r="DD8" s="27">
        <v>4</v>
      </c>
      <c r="DE8" s="28"/>
      <c r="DF8" s="22">
        <f t="shared" ref="DF8:DF10" si="431">ROUND((DC8*0.4+DD8*0.6),1)</f>
        <v>4.4000000000000004</v>
      </c>
      <c r="DG8" s="29">
        <f t="shared" ref="DG8:DG10" si="432">ROUND(MAX((DC8*0.4+DD8*0.6),(DC8*0.4+DE8*0.6)),1)</f>
        <v>4.4000000000000004</v>
      </c>
      <c r="DH8" s="29" t="str">
        <f t="shared" si="199"/>
        <v>4.4</v>
      </c>
      <c r="DI8" s="35" t="str">
        <f t="shared" ref="DI8:DI10" si="433">IF(DG8&gt;=8.5,"A",IF(DG8&gt;=8,"B+",IF(DG8&gt;=7,"B",IF(DG8&gt;=6.5,"C+",IF(DG8&gt;=5.5,"C",IF(DG8&gt;=5,"D+",IF(DG8&gt;=4,"D","F")))))))</f>
        <v>D</v>
      </c>
      <c r="DJ8" s="157">
        <f t="shared" ref="DJ8:DJ10" si="434">IF(DI8="A",4,IF(DI8="B+",3.5,IF(DI8="B",3,IF(DI8="C+",2.5,IF(DI8="C",2,IF(DI8="D+",1.5,IF(DI8="D",1,0)))))))</f>
        <v>1</v>
      </c>
      <c r="DK8" s="49" t="str">
        <f t="shared" ref="DK8:DK10" si="435">TEXT(DJ8,"0.0")</f>
        <v>1.0</v>
      </c>
      <c r="DL8" s="77">
        <v>4</v>
      </c>
      <c r="DM8" s="151">
        <v>4</v>
      </c>
      <c r="DN8" s="24">
        <v>5.7</v>
      </c>
      <c r="DO8" s="27">
        <v>4</v>
      </c>
      <c r="DP8" s="28"/>
      <c r="DQ8" s="22">
        <f t="shared" ref="DQ8:DQ10" si="436">ROUND((DN8*0.4+DO8*0.6),1)</f>
        <v>4.7</v>
      </c>
      <c r="DR8" s="29">
        <f t="shared" ref="DR8:DR10" si="437">ROUND(MAX((DN8*0.4+DO8*0.6),(DN8*0.4+DP8*0.6)),1)</f>
        <v>4.7</v>
      </c>
      <c r="DS8" s="29" t="str">
        <f t="shared" si="200"/>
        <v>4.7</v>
      </c>
      <c r="DT8" s="35" t="str">
        <f t="shared" ref="DT8:DT10" si="438">IF(DR8&gt;=8.5,"A",IF(DR8&gt;=8,"B+",IF(DR8&gt;=7,"B",IF(DR8&gt;=6.5,"C+",IF(DR8&gt;=5.5,"C",IF(DR8&gt;=5,"D+",IF(DR8&gt;=4,"D","F")))))))</f>
        <v>D</v>
      </c>
      <c r="DU8" s="157">
        <f t="shared" ref="DU8:DU10" si="439">IF(DT8="A",4,IF(DT8="B+",3.5,IF(DT8="B",3,IF(DT8="C+",2.5,IF(DT8="C",2,IF(DT8="D+",1.5,IF(DT8="D",1,0)))))))</f>
        <v>1</v>
      </c>
      <c r="DV8" s="49" t="str">
        <f t="shared" ref="DV8:DV10" si="440">TEXT(DU8,"0.0")</f>
        <v>1.0</v>
      </c>
      <c r="DW8" s="77">
        <v>3</v>
      </c>
      <c r="DX8" s="151">
        <v>3</v>
      </c>
      <c r="DY8" s="24">
        <v>5.7</v>
      </c>
      <c r="DZ8" s="27">
        <v>5</v>
      </c>
      <c r="EA8" s="28"/>
      <c r="EB8" s="22">
        <f t="shared" ref="EB8:EB11" si="441">ROUND((DY8*0.4+DZ8*0.6),1)</f>
        <v>5.3</v>
      </c>
      <c r="EC8" s="29">
        <f t="shared" ref="EC8:EC11" si="442">ROUND(MAX((DY8*0.4+DZ8*0.6),(DY8*0.4+EA8*0.6)),1)</f>
        <v>5.3</v>
      </c>
      <c r="ED8" s="29" t="str">
        <f t="shared" si="201"/>
        <v>5.3</v>
      </c>
      <c r="EE8" s="35" t="str">
        <f t="shared" ref="EE8:EE11" si="443">IF(EC8&gt;=8.5,"A",IF(EC8&gt;=8,"B+",IF(EC8&gt;=7,"B",IF(EC8&gt;=6.5,"C+",IF(EC8&gt;=5.5,"C",IF(EC8&gt;=5,"D+",IF(EC8&gt;=4,"D","F")))))))</f>
        <v>D+</v>
      </c>
      <c r="EF8" s="157">
        <f t="shared" ref="EF8:EF11" si="444">IF(EE8="A",4,IF(EE8="B+",3.5,IF(EE8="B",3,IF(EE8="C+",2.5,IF(EE8="C",2,IF(EE8="D+",1.5,IF(EE8="D",1,0)))))))</f>
        <v>1.5</v>
      </c>
      <c r="EG8" s="49" t="str">
        <f t="shared" ref="EG8:EG11" si="445">TEXT(EF8,"0.0")</f>
        <v>1.5</v>
      </c>
      <c r="EH8" s="77">
        <v>2</v>
      </c>
      <c r="EI8" s="151">
        <v>2</v>
      </c>
      <c r="EJ8" s="24">
        <v>5.8</v>
      </c>
      <c r="EK8" s="27">
        <v>5</v>
      </c>
      <c r="EL8" s="28"/>
      <c r="EM8" s="22">
        <f t="shared" ref="EM8:EM10" si="446">ROUND((EJ8*0.4+EK8*0.6),1)</f>
        <v>5.3</v>
      </c>
      <c r="EN8" s="29">
        <f t="shared" ref="EN8:EN10" si="447">ROUND(MAX((EJ8*0.4+EK8*0.6),(EJ8*0.4+EL8*0.6)),1)</f>
        <v>5.3</v>
      </c>
      <c r="EO8" s="29" t="str">
        <f t="shared" si="202"/>
        <v>5.3</v>
      </c>
      <c r="EP8" s="35" t="str">
        <f t="shared" ref="EP8:EP10" si="448">IF(EN8&gt;=8.5,"A",IF(EN8&gt;=8,"B+",IF(EN8&gt;=7,"B",IF(EN8&gt;=6.5,"C+",IF(EN8&gt;=5.5,"C",IF(EN8&gt;=5,"D+",IF(EN8&gt;=4,"D","F")))))))</f>
        <v>D+</v>
      </c>
      <c r="EQ8" s="157">
        <f t="shared" ref="EQ8:EQ10" si="449">IF(EP8="A",4,IF(EP8="B+",3.5,IF(EP8="B",3,IF(EP8="C+",2.5,IF(EP8="C",2,IF(EP8="D+",1.5,IF(EP8="D",1,0)))))))</f>
        <v>1.5</v>
      </c>
      <c r="ER8" s="49" t="str">
        <f t="shared" ref="ER8:ER10" si="450">TEXT(EQ8,"0.0")</f>
        <v>1.5</v>
      </c>
      <c r="ES8" s="77">
        <v>2</v>
      </c>
      <c r="ET8" s="151">
        <v>2</v>
      </c>
      <c r="EU8" s="24">
        <v>6.8</v>
      </c>
      <c r="EV8" s="27">
        <v>9</v>
      </c>
      <c r="EW8" s="28"/>
      <c r="EX8" s="22">
        <f t="shared" ref="EX8:EX11" si="451">ROUND((EU8*0.4+EV8*0.6),1)</f>
        <v>8.1</v>
      </c>
      <c r="EY8" s="29">
        <f t="shared" ref="EY8:EY11" si="452">ROUND(MAX((EU8*0.4+EV8*0.6),(EU8*0.4+EW8*0.6)),1)</f>
        <v>8.1</v>
      </c>
      <c r="EZ8" s="29" t="str">
        <f t="shared" si="203"/>
        <v>8.1</v>
      </c>
      <c r="FA8" s="35" t="str">
        <f t="shared" ref="FA8:FA11" si="453">IF(EY8&gt;=8.5,"A",IF(EY8&gt;=8,"B+",IF(EY8&gt;=7,"B",IF(EY8&gt;=6.5,"C+",IF(EY8&gt;=5.5,"C",IF(EY8&gt;=5,"D+",IF(EY8&gt;=4,"D","F")))))))</f>
        <v>B+</v>
      </c>
      <c r="FB8" s="157">
        <f t="shared" ref="FB8:FB11" si="454">IF(FA8="A",4,IF(FA8="B+",3.5,IF(FA8="B",3,IF(FA8="C+",2.5,IF(FA8="C",2,IF(FA8="D+",1.5,IF(FA8="D",1,0)))))))</f>
        <v>3.5</v>
      </c>
      <c r="FC8" s="49" t="str">
        <f t="shared" ref="FC8:FC11" si="455">TEXT(FB8,"0.0")</f>
        <v>3.5</v>
      </c>
      <c r="FD8" s="77">
        <v>3</v>
      </c>
      <c r="FE8" s="151">
        <v>3</v>
      </c>
      <c r="FF8" s="155">
        <v>6.5</v>
      </c>
      <c r="FG8" s="165">
        <v>8.1999999999999993</v>
      </c>
      <c r="FH8" s="165"/>
      <c r="FI8" s="22">
        <f t="shared" ref="FI8:FI42" si="456">ROUND((FF8*0.4+FG8*0.6),1)</f>
        <v>7.5</v>
      </c>
      <c r="FJ8" s="29">
        <f t="shared" ref="FJ8:FJ42" si="457">ROUND(MAX((FF8*0.4+FG8*0.6),(FF8*0.4+FH8*0.6)),1)</f>
        <v>7.5</v>
      </c>
      <c r="FK8" s="29" t="str">
        <f t="shared" si="204"/>
        <v>7.5</v>
      </c>
      <c r="FL8" s="35" t="str">
        <f t="shared" ref="FL8:FL10" si="458">IF(FJ8&gt;=8.5,"A",IF(FJ8&gt;=8,"B+",IF(FJ8&gt;=7,"B",IF(FJ8&gt;=6.5,"C+",IF(FJ8&gt;=5.5,"C",IF(FJ8&gt;=5,"D+",IF(FJ8&gt;=4,"D","F")))))))</f>
        <v>B</v>
      </c>
      <c r="FM8" s="33">
        <f t="shared" ref="FM8:FM10" si="459">IF(FL8="A",4,IF(FL8="B+",3.5,IF(FL8="B",3,IF(FL8="C+",2.5,IF(FL8="C",2,IF(FL8="D+",1.5,IF(FL8="D",1,0)))))))</f>
        <v>3</v>
      </c>
      <c r="FN8" s="49" t="str">
        <f t="shared" ref="FN8:FN10" si="460">TEXT(FM8,"0.0")</f>
        <v>3.0</v>
      </c>
      <c r="FO8" s="77">
        <v>1</v>
      </c>
      <c r="FP8" s="151">
        <v>1</v>
      </c>
      <c r="FQ8" s="41">
        <f t="shared" ref="FQ8:FQ42" si="461">CP8+DA8+DL8+DW8+EH8+ES8+FD8+FO8</f>
        <v>20</v>
      </c>
      <c r="FR8" s="43">
        <f t="shared" ref="FR8:FR42" si="462">(CN8*CP8+CY8*DA8+DJ8*DL8+DU8*DW8+EF8*EH8+EQ8*ES8+FB8*FD8+FM8*FO8)/FQ8</f>
        <v>1.4750000000000001</v>
      </c>
      <c r="FS8" s="45" t="str">
        <f t="shared" ref="FS8:FS42" si="463">TEXT(FR8,"0.00")</f>
        <v>1.48</v>
      </c>
      <c r="FT8" s="47" t="str">
        <f t="shared" ref="FT8:FT42" si="464">IF(AND(FR8&lt;1),"Cảnh báo KQHT","Lên lớp")</f>
        <v>Lên lớp</v>
      </c>
      <c r="FU8" s="145">
        <f t="shared" ref="FU8:FU42" si="465">CQ8+DB8+DM8+DX8+EI8+ET8+FE8+FP8</f>
        <v>17</v>
      </c>
      <c r="FV8" s="146">
        <f t="shared" ref="FV8:FV42" si="466" xml:space="preserve"> (CN8*CQ8+CY8*DB8+DJ8*DM8+DU8*DX8+EF8*EI8+EQ8*ET8+FB8*FE8+FM8*FP8)/FU8</f>
        <v>1.7352941176470589</v>
      </c>
      <c r="FW8" s="174">
        <f t="shared" ref="FW8:FW11" si="467">BY8+FQ8</f>
        <v>36</v>
      </c>
      <c r="FX8" s="41">
        <f t="shared" ref="FX8:FX11" si="468">CC8+FU8</f>
        <v>33</v>
      </c>
      <c r="FY8" s="43">
        <f t="shared" ref="FY8:FY11" si="469">(CD8*CC8+FV8*FU8)/FX8</f>
        <v>1.7878787878787878</v>
      </c>
      <c r="FZ8" s="45" t="str">
        <f t="shared" ref="FZ8:FZ42" si="470">TEXT(FY8,"0.00")</f>
        <v>1.79</v>
      </c>
      <c r="GA8" s="47" t="str">
        <f t="shared" ref="GA8:GA42" si="471">IF(AND(FY8&lt;1.2),"Cảnh báo KQHT","Lên lớp")</f>
        <v>Lên lớp</v>
      </c>
      <c r="GB8" s="47" t="s">
        <v>1143</v>
      </c>
      <c r="GC8" s="24">
        <v>6.3</v>
      </c>
      <c r="GD8" s="27">
        <v>7</v>
      </c>
      <c r="GE8" s="28"/>
      <c r="GF8" s="22">
        <f t="shared" ref="GF8:GF9" si="472">ROUND((GC8*0.4+GD8*0.6),1)</f>
        <v>6.7</v>
      </c>
      <c r="GG8" s="29">
        <f t="shared" ref="GG8:GG9" si="473">ROUND(MAX((GC8*0.4+GD8*0.6),(GC8*0.4+GE8*0.6)),1)</f>
        <v>6.7</v>
      </c>
      <c r="GH8" s="29" t="str">
        <f t="shared" si="205"/>
        <v>6.7</v>
      </c>
      <c r="GI8" s="35" t="str">
        <f t="shared" ref="GI8:GI9" si="474">IF(GG8&gt;=8.5,"A",IF(GG8&gt;=8,"B+",IF(GG8&gt;=7,"B",IF(GG8&gt;=6.5,"C+",IF(GG8&gt;=5.5,"C",IF(GG8&gt;=5,"D+",IF(GG8&gt;=4,"D","F")))))))</f>
        <v>C+</v>
      </c>
      <c r="GJ8" s="33">
        <f t="shared" ref="GJ8:GJ9" si="475">IF(GI8="A",4,IF(GI8="B+",3.5,IF(GI8="B",3,IF(GI8="C+",2.5,IF(GI8="C",2,IF(GI8="D+",1.5,IF(GI8="D",1,0)))))))</f>
        <v>2.5</v>
      </c>
      <c r="GK8" s="49" t="str">
        <f t="shared" ref="GK8:GK9" si="476">TEXT(GJ8,"0.0")</f>
        <v>2.5</v>
      </c>
      <c r="GL8" s="77">
        <v>2</v>
      </c>
      <c r="GM8" s="151">
        <v>2</v>
      </c>
      <c r="GN8" s="24">
        <v>5.6</v>
      </c>
      <c r="GO8" s="27">
        <v>6</v>
      </c>
      <c r="GP8" s="28"/>
      <c r="GQ8" s="30">
        <f t="shared" ref="GQ8:GQ10" si="477">ROUND((GN8*0.4+GO8*0.6),1)</f>
        <v>5.8</v>
      </c>
      <c r="GR8" s="31">
        <f t="shared" ref="GR8:GR9" si="478">ROUND(MAX((GN8*0.4+GO8*0.6),(GN8*0.4+GP8*0.6)),1)</f>
        <v>5.8</v>
      </c>
      <c r="GS8" s="29" t="str">
        <f t="shared" si="206"/>
        <v>5.8</v>
      </c>
      <c r="GT8" s="35" t="str">
        <f t="shared" ref="GT8:GT9" si="479">IF(GR8&gt;=8.5,"A",IF(GR8&gt;=8,"B+",IF(GR8&gt;=7,"B",IF(GR8&gt;=6.5,"C+",IF(GR8&gt;=5.5,"C",IF(GR8&gt;=5,"D+",IF(GR8&gt;=4,"D","F")))))))</f>
        <v>C</v>
      </c>
      <c r="GU8" s="33">
        <f t="shared" ref="GU8:GU9" si="480">IF(GT8="A",4,IF(GT8="B+",3.5,IF(GT8="B",3,IF(GT8="C+",2.5,IF(GT8="C",2,IF(GT8="D+",1.5,IF(GT8="D",1,0)))))))</f>
        <v>2</v>
      </c>
      <c r="GV8" s="49" t="str">
        <f t="shared" ref="GV8:GV9" si="481">TEXT(GU8,"0.0")</f>
        <v>2.0</v>
      </c>
      <c r="GW8" s="77">
        <v>3</v>
      </c>
      <c r="GX8" s="151">
        <v>3</v>
      </c>
      <c r="GY8" s="24">
        <v>5.4</v>
      </c>
      <c r="GZ8" s="27">
        <v>6</v>
      </c>
      <c r="HA8" s="28"/>
      <c r="HB8" s="22">
        <f t="shared" ref="HB8:HB9" si="482">ROUND((GY8*0.4+GZ8*0.6),1)</f>
        <v>5.8</v>
      </c>
      <c r="HC8" s="29">
        <f t="shared" ref="HC8:HC9" si="483">ROUND(MAX((GY8*0.4+GZ8*0.6),(GY8*0.4+HA8*0.6)),1)</f>
        <v>5.8</v>
      </c>
      <c r="HD8" s="29" t="str">
        <f t="shared" si="207"/>
        <v>5.8</v>
      </c>
      <c r="HE8" s="35" t="str">
        <f t="shared" ref="HE8:HE9" si="484">IF(HC8&gt;=8.5,"A",IF(HC8&gt;=8,"B+",IF(HC8&gt;=7,"B",IF(HC8&gt;=6.5,"C+",IF(HC8&gt;=5.5,"C",IF(HC8&gt;=5,"D+",IF(HC8&gt;=4,"D","F")))))))</f>
        <v>C</v>
      </c>
      <c r="HF8" s="33">
        <f t="shared" ref="HF8:HF9" si="485">IF(HE8="A",4,IF(HE8="B+",3.5,IF(HE8="B",3,IF(HE8="C+",2.5,IF(HE8="C",2,IF(HE8="D+",1.5,IF(HE8="D",1,0)))))))</f>
        <v>2</v>
      </c>
      <c r="HG8" s="49" t="str">
        <f t="shared" ref="HG8:HG9" si="486">TEXT(HF8,"0.0")</f>
        <v>2.0</v>
      </c>
      <c r="HH8" s="77">
        <v>2</v>
      </c>
      <c r="HI8" s="151">
        <v>2</v>
      </c>
      <c r="HJ8" s="24">
        <v>5.6</v>
      </c>
      <c r="HK8" s="27">
        <v>5</v>
      </c>
      <c r="HL8" s="28"/>
      <c r="HM8" s="22">
        <f t="shared" ref="HM8:HM9" si="487">ROUND((HJ8*0.4+HK8*0.6),1)</f>
        <v>5.2</v>
      </c>
      <c r="HN8" s="29">
        <f t="shared" ref="HN8:HN9" si="488">ROUND(MAX((HJ8*0.4+HK8*0.6),(HJ8*0.4+HL8*0.6)),1)</f>
        <v>5.2</v>
      </c>
      <c r="HO8" s="29" t="str">
        <f t="shared" si="208"/>
        <v>5.2</v>
      </c>
      <c r="HP8" s="35" t="str">
        <f t="shared" ref="HP8:HP9" si="489">IF(HN8&gt;=8.5,"A",IF(HN8&gt;=8,"B+",IF(HN8&gt;=7,"B",IF(HN8&gt;=6.5,"C+",IF(HN8&gt;=5.5,"C",IF(HN8&gt;=5,"D+",IF(HN8&gt;=4,"D","F")))))))</f>
        <v>D+</v>
      </c>
      <c r="HQ8" s="33">
        <f t="shared" ref="HQ8:HQ9" si="490">IF(HP8="A",4,IF(HP8="B+",3.5,IF(HP8="B",3,IF(HP8="C+",2.5,IF(HP8="C",2,IF(HP8="D+",1.5,IF(HP8="D",1,0)))))))</f>
        <v>1.5</v>
      </c>
      <c r="HR8" s="49" t="str">
        <f t="shared" ref="HR8:HR9" si="491">TEXT(HQ8,"0.0")</f>
        <v>1.5</v>
      </c>
      <c r="HS8" s="77">
        <v>2</v>
      </c>
      <c r="HT8" s="151">
        <v>2</v>
      </c>
      <c r="HU8" s="24">
        <v>5.3</v>
      </c>
      <c r="HV8" s="27">
        <v>6</v>
      </c>
      <c r="HW8" s="28"/>
      <c r="HX8" s="22">
        <f t="shared" ref="HX8:HX9" si="492">ROUND((HU8*0.4+HV8*0.6),1)</f>
        <v>5.7</v>
      </c>
      <c r="HY8" s="29">
        <f t="shared" ref="HY8:HY9" si="493">ROUND(MAX((HU8*0.4+HV8*0.6),(HU8*0.4+HW8*0.6)),1)</f>
        <v>5.7</v>
      </c>
      <c r="HZ8" s="29" t="str">
        <f t="shared" si="209"/>
        <v>5.7</v>
      </c>
      <c r="IA8" s="35" t="str">
        <f t="shared" ref="IA8:IA9" si="494">IF(HY8&gt;=8.5,"A",IF(HY8&gt;=8,"B+",IF(HY8&gt;=7,"B",IF(HY8&gt;=6.5,"C+",IF(HY8&gt;=5.5,"C",IF(HY8&gt;=5,"D+",IF(HY8&gt;=4,"D","F")))))))</f>
        <v>C</v>
      </c>
      <c r="IB8" s="33">
        <f t="shared" ref="IB8:IB9" si="495">IF(IA8="A",4,IF(IA8="B+",3.5,IF(IA8="B",3,IF(IA8="C+",2.5,IF(IA8="C",2,IF(IA8="D+",1.5,IF(IA8="D",1,0)))))))</f>
        <v>2</v>
      </c>
      <c r="IC8" s="49" t="str">
        <f t="shared" ref="IC8:IC9" si="496">TEXT(IB8,"0.0")</f>
        <v>2.0</v>
      </c>
      <c r="ID8" s="77">
        <v>3</v>
      </c>
      <c r="IE8" s="151">
        <v>3</v>
      </c>
      <c r="IF8" s="24">
        <v>6.7</v>
      </c>
      <c r="IG8" s="27">
        <v>2</v>
      </c>
      <c r="IH8" s="28">
        <v>5</v>
      </c>
      <c r="II8" s="22">
        <f t="shared" ref="II8:II9" si="497">ROUND((IF8*0.4+IG8*0.6),1)</f>
        <v>3.9</v>
      </c>
      <c r="IJ8" s="54">
        <f t="shared" ref="IJ8:IJ9" si="498">ROUND(MAX((IF8*0.4+IG8*0.6),(IF8*0.4+IH8*0.6)),1)</f>
        <v>5.7</v>
      </c>
      <c r="IK8" s="29" t="str">
        <f t="shared" si="210"/>
        <v>5.7</v>
      </c>
      <c r="IL8" s="162" t="str">
        <f t="shared" ref="IL8:IL9" si="499">IF(IJ8&gt;=8.5,"A",IF(IJ8&gt;=8,"B+",IF(IJ8&gt;=7,"B",IF(IJ8&gt;=6.5,"C+",IF(IJ8&gt;=5.5,"C",IF(IJ8&gt;=5,"D+",IF(IJ8&gt;=4,"D","F")))))))</f>
        <v>C</v>
      </c>
      <c r="IM8" s="33">
        <f t="shared" ref="IM8:IM9" si="500">IF(IL8="A",4,IF(IL8="B+",3.5,IF(IL8="B",3,IF(IL8="C+",2.5,IF(IL8="C",2,IF(IL8="D+",1.5,IF(IL8="D",1,0)))))))</f>
        <v>2</v>
      </c>
      <c r="IN8" s="49" t="str">
        <f t="shared" ref="IN8:IN9" si="501">TEXT(IM8,"0.0")</f>
        <v>2.0</v>
      </c>
      <c r="IO8" s="77">
        <v>2</v>
      </c>
      <c r="IP8" s="151">
        <v>2</v>
      </c>
      <c r="IQ8" s="24">
        <v>6.4</v>
      </c>
      <c r="IR8" s="27">
        <v>4</v>
      </c>
      <c r="IS8" s="28"/>
      <c r="IT8" s="30">
        <f t="shared" si="333"/>
        <v>5</v>
      </c>
      <c r="IU8" s="31">
        <f t="shared" si="334"/>
        <v>5</v>
      </c>
      <c r="IV8" s="29" t="str">
        <f t="shared" si="211"/>
        <v>5.0</v>
      </c>
      <c r="IW8" s="35" t="str">
        <f t="shared" ref="IW8:IW9" si="502">IF(IU8&gt;=8.5,"A",IF(IU8&gt;=8,"B+",IF(IU8&gt;=7,"B",IF(IU8&gt;=6.5,"C+",IF(IU8&gt;=5.5,"C",IF(IU8&gt;=5,"D+",IF(IU8&gt;=4,"D","F")))))))</f>
        <v>D+</v>
      </c>
      <c r="IX8" s="33">
        <f t="shared" ref="IX8:IX9" si="503">IF(IW8="A",4,IF(IW8="B+",3.5,IF(IW8="B",3,IF(IW8="C+",2.5,IF(IW8="C",2,IF(IW8="D+",1.5,IF(IW8="D",1,0)))))))</f>
        <v>1.5</v>
      </c>
      <c r="IY8" s="49" t="str">
        <f t="shared" ref="IY8:IY9" si="504">TEXT(IX8,"0.0")</f>
        <v>1.5</v>
      </c>
      <c r="IZ8" s="77">
        <v>3</v>
      </c>
      <c r="JA8" s="151">
        <v>3</v>
      </c>
      <c r="JB8" s="24">
        <v>6.8</v>
      </c>
      <c r="JC8" s="27">
        <v>7</v>
      </c>
      <c r="JD8" s="28"/>
      <c r="JE8" s="30">
        <f t="shared" ref="JE8:JE9" si="505">ROUND((JB8*0.4+JC8*0.6),1)</f>
        <v>6.9</v>
      </c>
      <c r="JF8" s="31">
        <f t="shared" ref="JF8:JF9" si="506">ROUND(MAX((JB8*0.4+JC8*0.6),(JB8*0.4+JD8*0.6)),1)</f>
        <v>6.9</v>
      </c>
      <c r="JG8" s="29" t="str">
        <f t="shared" si="212"/>
        <v>6.9</v>
      </c>
      <c r="JH8" s="35" t="str">
        <f t="shared" ref="JH8:JH9" si="507">IF(JF8&gt;=8.5,"A",IF(JF8&gt;=8,"B+",IF(JF8&gt;=7,"B",IF(JF8&gt;=6.5,"C+",IF(JF8&gt;=5.5,"C",IF(JF8&gt;=5,"D+",IF(JF8&gt;=4,"D","F")))))))</f>
        <v>C+</v>
      </c>
      <c r="JI8" s="33">
        <f t="shared" ref="JI8:JI9" si="508">IF(JH8="A",4,IF(JH8="B+",3.5,IF(JH8="B",3,IF(JH8="C+",2.5,IF(JH8="C",2,IF(JH8="D+",1.5,IF(JH8="D",1,0)))))))</f>
        <v>2.5</v>
      </c>
      <c r="JJ8" s="49" t="str">
        <f t="shared" ref="JJ8:JJ9" si="509">TEXT(JI8,"0.0")</f>
        <v>2.5</v>
      </c>
      <c r="JK8" s="77">
        <v>3</v>
      </c>
      <c r="JL8" s="151">
        <v>3</v>
      </c>
      <c r="JM8" s="24">
        <v>7</v>
      </c>
      <c r="JN8" s="214">
        <v>7.1</v>
      </c>
      <c r="JO8" s="140"/>
      <c r="JP8" s="30">
        <f t="shared" si="335"/>
        <v>7.1</v>
      </c>
      <c r="JQ8" s="31">
        <f t="shared" si="336"/>
        <v>7.1</v>
      </c>
      <c r="JR8" s="29" t="str">
        <f t="shared" si="213"/>
        <v>7.1</v>
      </c>
      <c r="JS8" s="35" t="str">
        <f t="shared" ref="JS8:JS9" si="510">IF(JQ8&gt;=8.5,"A",IF(JQ8&gt;=8,"B+",IF(JQ8&gt;=7,"B",IF(JQ8&gt;=6.5,"C+",IF(JQ8&gt;=5.5,"C",IF(JQ8&gt;=5,"D+",IF(JQ8&gt;=4,"D","F")))))))</f>
        <v>B</v>
      </c>
      <c r="JT8" s="33">
        <f t="shared" ref="JT8:JT9" si="511">IF(JS8="A",4,IF(JS8="B+",3.5,IF(JS8="B",3,IF(JS8="C+",2.5,IF(JS8="C",2,IF(JS8="D+",1.5,IF(JS8="D",1,0)))))))</f>
        <v>3</v>
      </c>
      <c r="JU8" s="49" t="str">
        <f t="shared" ref="JU8:JU9" si="512">TEXT(JT8,"0.0")</f>
        <v>3.0</v>
      </c>
      <c r="JV8" s="77">
        <v>2</v>
      </c>
      <c r="JW8" s="151">
        <v>2</v>
      </c>
      <c r="JX8" s="211">
        <f t="shared" ref="JX8:JX42" si="513">GL8+GW8+HH8+HS8+ID8+IO8+IZ8+JK8+JV8</f>
        <v>22</v>
      </c>
      <c r="JY8" s="43">
        <f t="shared" ref="JY8:JY42" si="514">(GJ8*GL8+GU8*GW8+HF8*HH8+HQ8*HS8+IB8*ID8+IM8*IO8+IX8*IZ8+JI8*JK8+JT8*JV8)/JX8</f>
        <v>2.0909090909090908</v>
      </c>
      <c r="JZ8" s="45" t="str">
        <f t="shared" ref="JZ8:JZ42" si="515">TEXT(JY8,"0.00")</f>
        <v>2.09</v>
      </c>
      <c r="KA8" s="47" t="str">
        <f t="shared" ref="KA8:KA42" si="516">IF(AND(JY8&lt;1),"Cảnh báo KQHT","Lên lớp")</f>
        <v>Lên lớp</v>
      </c>
      <c r="KB8" s="41">
        <f t="shared" ref="KB8:KB42" si="517">GM8+GX8+HI8+HT8+IE8+IP8+JA8+JL8+JW8</f>
        <v>22</v>
      </c>
      <c r="KC8" s="43">
        <f t="shared" ref="KC8:KC42" si="518">(GJ8*GM8+GU8*GX8+HF8*HI8+HQ8*HT8+IB8*IE8+IM8*IP8+IX8*JA8+JI8*JL8+JT8*JW8)/KB8</f>
        <v>2.0909090909090908</v>
      </c>
      <c r="KD8" s="229">
        <f t="shared" ref="KD8:KD42" si="519">BY8+FQ8+JX8</f>
        <v>58</v>
      </c>
      <c r="KE8" s="230">
        <f t="shared" ref="KE8:KE42" si="520">CC8+FU8+KB8</f>
        <v>55</v>
      </c>
      <c r="KF8" s="146">
        <f t="shared" ref="KF8:KF42" si="521" xml:space="preserve"> (CD8*CC8+FU8*FV8+KC8*KB8)/KE8</f>
        <v>1.9090909090909092</v>
      </c>
      <c r="KG8" s="45" t="str">
        <f t="shared" ref="KG8:KG42" si="522">TEXT(KF8,"0.00")</f>
        <v>1.91</v>
      </c>
      <c r="KH8" s="47" t="str">
        <f t="shared" ref="KH8:KH42" si="523">IF(AND(KF8&lt;1.4),"Cảnh báo KQHT","Lên lớp")</f>
        <v>Lên lớp</v>
      </c>
      <c r="KI8" s="47" t="s">
        <v>1143</v>
      </c>
      <c r="KJ8" s="24">
        <v>6.8</v>
      </c>
      <c r="KK8" s="27">
        <v>5</v>
      </c>
      <c r="KL8" s="28"/>
      <c r="KM8" s="30">
        <f t="shared" si="337"/>
        <v>5.7</v>
      </c>
      <c r="KN8" s="31">
        <f t="shared" si="338"/>
        <v>5.7</v>
      </c>
      <c r="KO8" s="29" t="str">
        <f t="shared" ref="KO8:KO12" si="524">TEXT(KN8,"0.0")</f>
        <v>5.7</v>
      </c>
      <c r="KP8" s="35" t="str">
        <f t="shared" si="339"/>
        <v>C</v>
      </c>
      <c r="KQ8" s="33">
        <f t="shared" si="340"/>
        <v>2</v>
      </c>
      <c r="KR8" s="49" t="str">
        <f t="shared" si="341"/>
        <v>2.0</v>
      </c>
      <c r="KS8" s="77">
        <v>2</v>
      </c>
      <c r="KT8" s="151">
        <v>2</v>
      </c>
      <c r="KU8" s="24">
        <v>8</v>
      </c>
      <c r="KV8" s="27">
        <v>6</v>
      </c>
      <c r="KW8" s="28"/>
      <c r="KX8" s="30">
        <f t="shared" si="342"/>
        <v>6.8</v>
      </c>
      <c r="KY8" s="31">
        <f t="shared" si="343"/>
        <v>6.8</v>
      </c>
      <c r="KZ8" s="29" t="str">
        <f t="shared" ref="KZ8:KZ12" si="525">TEXT(KY8,"0.0")</f>
        <v>6.8</v>
      </c>
      <c r="LA8" s="35" t="str">
        <f t="shared" si="344"/>
        <v>C+</v>
      </c>
      <c r="LB8" s="33">
        <f t="shared" si="345"/>
        <v>2.5</v>
      </c>
      <c r="LC8" s="49" t="str">
        <f t="shared" si="346"/>
        <v>2.5</v>
      </c>
      <c r="LD8" s="77">
        <v>2</v>
      </c>
      <c r="LE8" s="151">
        <v>2</v>
      </c>
      <c r="LF8" s="24">
        <v>6.7</v>
      </c>
      <c r="LG8" s="27">
        <v>4</v>
      </c>
      <c r="LH8" s="28"/>
      <c r="LI8" s="30">
        <f t="shared" si="347"/>
        <v>5.0999999999999996</v>
      </c>
      <c r="LJ8" s="31">
        <f t="shared" si="348"/>
        <v>5.0999999999999996</v>
      </c>
      <c r="LK8" s="29" t="str">
        <f t="shared" ref="LK8:LK12" si="526">TEXT(LJ8,"0.0")</f>
        <v>5.1</v>
      </c>
      <c r="LL8" s="35" t="str">
        <f t="shared" si="349"/>
        <v>D+</v>
      </c>
      <c r="LM8" s="33">
        <f t="shared" si="350"/>
        <v>1.5</v>
      </c>
      <c r="LN8" s="49" t="str">
        <f t="shared" si="351"/>
        <v>1.5</v>
      </c>
      <c r="LO8" s="77">
        <v>2</v>
      </c>
      <c r="LP8" s="151">
        <v>2</v>
      </c>
      <c r="LQ8" s="24">
        <v>7</v>
      </c>
      <c r="LR8" s="27">
        <v>6</v>
      </c>
      <c r="LS8" s="28"/>
      <c r="LT8" s="30">
        <f t="shared" si="352"/>
        <v>6.4</v>
      </c>
      <c r="LU8" s="31">
        <f t="shared" si="353"/>
        <v>6.4</v>
      </c>
      <c r="LV8" s="29" t="str">
        <f t="shared" si="220"/>
        <v>6.4</v>
      </c>
      <c r="LW8" s="35" t="str">
        <f t="shared" si="354"/>
        <v>C</v>
      </c>
      <c r="LX8" s="33">
        <f t="shared" si="355"/>
        <v>2</v>
      </c>
      <c r="LY8" s="49" t="str">
        <f t="shared" si="356"/>
        <v>2.0</v>
      </c>
      <c r="LZ8" s="77">
        <v>2</v>
      </c>
      <c r="MA8" s="151">
        <v>2</v>
      </c>
      <c r="MB8" s="24">
        <v>6.5</v>
      </c>
      <c r="MC8" s="27">
        <v>6</v>
      </c>
      <c r="MD8" s="28"/>
      <c r="ME8" s="30">
        <f t="shared" si="357"/>
        <v>6.2</v>
      </c>
      <c r="MF8" s="161">
        <f t="shared" si="358"/>
        <v>6.2</v>
      </c>
      <c r="MG8" s="29" t="str">
        <f t="shared" si="223"/>
        <v>6.2</v>
      </c>
      <c r="MH8" s="162" t="str">
        <f t="shared" si="359"/>
        <v>C</v>
      </c>
      <c r="MI8" s="163">
        <f t="shared" si="360"/>
        <v>2</v>
      </c>
      <c r="MJ8" s="56" t="str">
        <f t="shared" si="361"/>
        <v>2.0</v>
      </c>
      <c r="MK8" s="77">
        <v>1</v>
      </c>
      <c r="ML8" s="151">
        <v>1</v>
      </c>
      <c r="MM8" s="24">
        <v>6.1</v>
      </c>
      <c r="MN8" s="27">
        <v>1</v>
      </c>
      <c r="MO8" s="28">
        <v>5</v>
      </c>
      <c r="MP8" s="30">
        <f t="shared" si="362"/>
        <v>3</v>
      </c>
      <c r="MQ8" s="161">
        <f t="shared" si="363"/>
        <v>5.4</v>
      </c>
      <c r="MR8" s="29" t="str">
        <f t="shared" si="227"/>
        <v>5.4</v>
      </c>
      <c r="MS8" s="162" t="str">
        <f t="shared" si="364"/>
        <v>D+</v>
      </c>
      <c r="MT8" s="163">
        <f t="shared" si="365"/>
        <v>1.5</v>
      </c>
      <c r="MU8" s="56" t="str">
        <f t="shared" si="366"/>
        <v>1.5</v>
      </c>
      <c r="MV8" s="77">
        <v>3</v>
      </c>
      <c r="MW8" s="151">
        <v>3</v>
      </c>
      <c r="MX8" s="24">
        <v>6.7</v>
      </c>
      <c r="MY8" s="27">
        <v>5</v>
      </c>
      <c r="MZ8" s="28"/>
      <c r="NA8" s="30">
        <f t="shared" si="367"/>
        <v>5.7</v>
      </c>
      <c r="NB8" s="161">
        <f t="shared" si="368"/>
        <v>5.7</v>
      </c>
      <c r="NC8" s="29" t="str">
        <f t="shared" si="228"/>
        <v>5.7</v>
      </c>
      <c r="ND8" s="162" t="str">
        <f t="shared" si="369"/>
        <v>C</v>
      </c>
      <c r="NE8" s="163">
        <f t="shared" si="370"/>
        <v>2</v>
      </c>
      <c r="NF8" s="56" t="str">
        <f t="shared" si="371"/>
        <v>2.0</v>
      </c>
      <c r="NG8" s="77">
        <v>1</v>
      </c>
      <c r="NH8" s="151">
        <v>1</v>
      </c>
      <c r="NI8" s="24">
        <v>7.8</v>
      </c>
      <c r="NJ8" s="27">
        <v>5</v>
      </c>
      <c r="NK8" s="28"/>
      <c r="NL8" s="30">
        <f t="shared" si="372"/>
        <v>6.1</v>
      </c>
      <c r="NM8" s="31">
        <f t="shared" si="373"/>
        <v>6.1</v>
      </c>
      <c r="NN8" s="29" t="str">
        <f t="shared" ref="NN8:NN11" si="527">TEXT(NM8,"0.0")</f>
        <v>6.1</v>
      </c>
      <c r="NO8" s="35" t="str">
        <f t="shared" si="374"/>
        <v>C</v>
      </c>
      <c r="NP8" s="33">
        <f t="shared" si="375"/>
        <v>2</v>
      </c>
      <c r="NQ8" s="49" t="str">
        <f t="shared" si="376"/>
        <v>2.0</v>
      </c>
      <c r="NR8" s="77">
        <v>3</v>
      </c>
      <c r="NS8" s="151">
        <v>3</v>
      </c>
      <c r="NT8" s="24">
        <v>7</v>
      </c>
      <c r="NU8" s="214">
        <v>7.3</v>
      </c>
      <c r="NV8" s="28"/>
      <c r="NW8" s="30">
        <f t="shared" si="377"/>
        <v>7.2</v>
      </c>
      <c r="NX8" s="31">
        <f t="shared" si="378"/>
        <v>7.2</v>
      </c>
      <c r="NY8" s="29" t="str">
        <f t="shared" ref="NY8:NY12" si="528">TEXT(NX8,"0.0")</f>
        <v>7.2</v>
      </c>
      <c r="NZ8" s="35" t="str">
        <f t="shared" si="379"/>
        <v>B</v>
      </c>
      <c r="OA8" s="33">
        <f t="shared" si="380"/>
        <v>3</v>
      </c>
      <c r="OB8" s="49" t="str">
        <f t="shared" ref="OB8:OB12" si="529">TEXT(OA8,"0.0")</f>
        <v>3.0</v>
      </c>
      <c r="OC8" s="77">
        <v>2</v>
      </c>
      <c r="OD8" s="151">
        <v>2</v>
      </c>
      <c r="OE8" s="211">
        <f t="shared" si="230"/>
        <v>18</v>
      </c>
      <c r="OF8" s="43">
        <f t="shared" si="231"/>
        <v>2.0277777777777777</v>
      </c>
      <c r="OG8" s="45" t="str">
        <f t="shared" si="232"/>
        <v>2.03</v>
      </c>
      <c r="OH8" s="47" t="str">
        <f t="shared" si="233"/>
        <v>Lên lớp</v>
      </c>
      <c r="OI8" s="41">
        <f t="shared" si="234"/>
        <v>18</v>
      </c>
      <c r="OJ8" s="43">
        <f t="shared" si="235"/>
        <v>2.0277777777777777</v>
      </c>
      <c r="OK8" s="229">
        <f t="shared" si="236"/>
        <v>76</v>
      </c>
      <c r="OL8" s="230">
        <f t="shared" si="237"/>
        <v>73</v>
      </c>
      <c r="OM8" s="146">
        <f t="shared" si="238"/>
        <v>1.9383561643835616</v>
      </c>
      <c r="ON8" s="45" t="str">
        <f t="shared" si="138"/>
        <v>1.94</v>
      </c>
      <c r="OO8" s="47" t="str">
        <f t="shared" si="239"/>
        <v>Lên lớp</v>
      </c>
      <c r="OP8" s="47" t="s">
        <v>1143</v>
      </c>
      <c r="OQ8" s="24">
        <v>5</v>
      </c>
      <c r="OR8" s="27">
        <v>4</v>
      </c>
      <c r="OS8" s="28"/>
      <c r="OT8" s="30">
        <f t="shared" si="287"/>
        <v>4.4000000000000004</v>
      </c>
      <c r="OU8" s="31">
        <f t="shared" si="288"/>
        <v>4.4000000000000004</v>
      </c>
      <c r="OV8" s="31" t="str">
        <f t="shared" si="240"/>
        <v>4.4</v>
      </c>
      <c r="OW8" s="35" t="str">
        <f t="shared" si="289"/>
        <v>D</v>
      </c>
      <c r="OX8" s="33">
        <f t="shared" si="290"/>
        <v>1</v>
      </c>
      <c r="OY8" s="49" t="str">
        <f t="shared" si="291"/>
        <v>1.0</v>
      </c>
      <c r="OZ8" s="77">
        <v>2</v>
      </c>
      <c r="PA8" s="151">
        <v>2</v>
      </c>
      <c r="PB8" s="24">
        <v>5.8</v>
      </c>
      <c r="PC8" s="27">
        <v>8</v>
      </c>
      <c r="PD8" s="28"/>
      <c r="PE8" s="30">
        <f t="shared" si="292"/>
        <v>7.1</v>
      </c>
      <c r="PF8" s="31">
        <f t="shared" si="293"/>
        <v>7.1</v>
      </c>
      <c r="PG8" s="31" t="str">
        <f t="shared" si="241"/>
        <v>7.1</v>
      </c>
      <c r="PH8" s="35" t="str">
        <f t="shared" si="294"/>
        <v>B</v>
      </c>
      <c r="PI8" s="33">
        <f t="shared" si="295"/>
        <v>3</v>
      </c>
      <c r="PJ8" s="49" t="str">
        <f t="shared" si="296"/>
        <v>3.0</v>
      </c>
      <c r="PK8" s="77">
        <v>3</v>
      </c>
      <c r="PL8" s="151">
        <v>3</v>
      </c>
      <c r="PM8" s="24">
        <v>7</v>
      </c>
      <c r="PN8" s="27">
        <v>7</v>
      </c>
      <c r="PO8" s="28"/>
      <c r="PP8" s="30">
        <f t="shared" si="297"/>
        <v>7</v>
      </c>
      <c r="PQ8" s="31">
        <f t="shared" si="298"/>
        <v>7</v>
      </c>
      <c r="PR8" s="31" t="str">
        <f t="shared" si="242"/>
        <v>7.0</v>
      </c>
      <c r="PS8" s="35" t="str">
        <f t="shared" si="299"/>
        <v>B</v>
      </c>
      <c r="PT8" s="33">
        <f t="shared" si="300"/>
        <v>3</v>
      </c>
      <c r="PU8" s="49" t="str">
        <f t="shared" si="301"/>
        <v>3.0</v>
      </c>
      <c r="PV8" s="77">
        <v>2</v>
      </c>
      <c r="PW8" s="151">
        <v>2</v>
      </c>
      <c r="PX8" s="24">
        <v>6</v>
      </c>
      <c r="PY8" s="27">
        <v>7</v>
      </c>
      <c r="PZ8" s="28"/>
      <c r="QA8" s="30">
        <f t="shared" si="302"/>
        <v>6.6</v>
      </c>
      <c r="QB8" s="31">
        <f t="shared" si="303"/>
        <v>6.6</v>
      </c>
      <c r="QC8" s="31" t="str">
        <f t="shared" si="243"/>
        <v>6.6</v>
      </c>
      <c r="QD8" s="35" t="str">
        <f t="shared" si="304"/>
        <v>C+</v>
      </c>
      <c r="QE8" s="33">
        <f t="shared" si="305"/>
        <v>2.5</v>
      </c>
      <c r="QF8" s="49" t="str">
        <f t="shared" si="306"/>
        <v>2.5</v>
      </c>
      <c r="QG8" s="77">
        <v>3</v>
      </c>
      <c r="QH8" s="151">
        <v>3</v>
      </c>
      <c r="QI8" s="133">
        <v>7</v>
      </c>
      <c r="QJ8" s="125">
        <v>7</v>
      </c>
      <c r="QK8" s="126"/>
      <c r="QL8" s="127">
        <f t="shared" si="307"/>
        <v>7</v>
      </c>
      <c r="QM8" s="128">
        <f t="shared" si="308"/>
        <v>7</v>
      </c>
      <c r="QN8" s="128" t="str">
        <f t="shared" si="244"/>
        <v>7.0</v>
      </c>
      <c r="QO8" s="129" t="str">
        <f t="shared" si="309"/>
        <v>B</v>
      </c>
      <c r="QP8" s="130">
        <f t="shared" si="310"/>
        <v>3</v>
      </c>
      <c r="QQ8" s="131" t="str">
        <f t="shared" si="311"/>
        <v>3.0</v>
      </c>
      <c r="QR8" s="132">
        <v>1</v>
      </c>
      <c r="QS8" s="170">
        <v>1</v>
      </c>
      <c r="QT8" s="24">
        <v>6.5</v>
      </c>
      <c r="QU8" s="27">
        <v>5</v>
      </c>
      <c r="QV8" s="28"/>
      <c r="QW8" s="30">
        <f t="shared" si="312"/>
        <v>5.6</v>
      </c>
      <c r="QX8" s="31">
        <f t="shared" si="313"/>
        <v>5.6</v>
      </c>
      <c r="QY8" s="31" t="str">
        <f t="shared" si="245"/>
        <v>5.6</v>
      </c>
      <c r="QZ8" s="35" t="str">
        <f t="shared" si="314"/>
        <v>C</v>
      </c>
      <c r="RA8" s="33">
        <f t="shared" si="315"/>
        <v>2</v>
      </c>
      <c r="RB8" s="49" t="str">
        <f t="shared" si="316"/>
        <v>2.0</v>
      </c>
      <c r="RC8" s="77">
        <v>3</v>
      </c>
      <c r="RD8" s="151">
        <v>3</v>
      </c>
      <c r="RE8" s="24">
        <v>6.9</v>
      </c>
      <c r="RF8" s="27">
        <v>3</v>
      </c>
      <c r="RG8" s="28"/>
      <c r="RH8" s="30">
        <f t="shared" si="381"/>
        <v>4.5999999999999996</v>
      </c>
      <c r="RI8" s="31">
        <f t="shared" si="382"/>
        <v>4.5999999999999996</v>
      </c>
      <c r="RJ8" s="31" t="str">
        <f t="shared" si="246"/>
        <v>4.6</v>
      </c>
      <c r="RK8" s="35" t="str">
        <f t="shared" si="317"/>
        <v>D</v>
      </c>
      <c r="RL8" s="33">
        <f t="shared" si="318"/>
        <v>1</v>
      </c>
      <c r="RM8" s="49" t="str">
        <f t="shared" si="319"/>
        <v>1.0</v>
      </c>
      <c r="RN8" s="77">
        <v>1</v>
      </c>
      <c r="RO8" s="151">
        <v>1</v>
      </c>
      <c r="RP8" s="211">
        <f t="shared" si="247"/>
        <v>15</v>
      </c>
      <c r="RQ8" s="275">
        <f t="shared" si="248"/>
        <v>6.1533333333333324</v>
      </c>
      <c r="RR8" s="43">
        <f t="shared" si="249"/>
        <v>2.2999999999999998</v>
      </c>
      <c r="RS8" s="45" t="str">
        <f t="shared" si="250"/>
        <v>2.30</v>
      </c>
      <c r="RT8" s="47" t="str">
        <f t="shared" si="251"/>
        <v>Lên lớp</v>
      </c>
      <c r="RU8" s="41">
        <f t="shared" si="252"/>
        <v>15</v>
      </c>
      <c r="RV8" s="43">
        <f t="shared" si="253"/>
        <v>2.2999999999999998</v>
      </c>
      <c r="RW8" s="229">
        <f t="shared" si="254"/>
        <v>91</v>
      </c>
      <c r="RX8" s="230">
        <f t="shared" si="255"/>
        <v>88</v>
      </c>
      <c r="RY8" s="146">
        <f t="shared" si="256"/>
        <v>2</v>
      </c>
      <c r="RZ8" s="45" t="str">
        <f t="shared" si="257"/>
        <v>2.00</v>
      </c>
      <c r="SA8" s="47" t="str">
        <f t="shared" si="258"/>
        <v>Lên lớp</v>
      </c>
      <c r="SB8" s="47" t="s">
        <v>1143</v>
      </c>
      <c r="SC8" s="24"/>
      <c r="SD8" s="27"/>
      <c r="SE8" s="28"/>
      <c r="SF8" s="30">
        <f t="shared" si="320"/>
        <v>0</v>
      </c>
      <c r="SG8" s="31">
        <f t="shared" si="321"/>
        <v>0</v>
      </c>
      <c r="SH8" s="31" t="str">
        <f t="shared" si="259"/>
        <v>0.0</v>
      </c>
      <c r="SI8" s="35" t="str">
        <f t="shared" si="322"/>
        <v>F</v>
      </c>
      <c r="SJ8" s="33">
        <f t="shared" si="323"/>
        <v>0</v>
      </c>
      <c r="SK8" s="49" t="str">
        <f t="shared" si="324"/>
        <v>0.0</v>
      </c>
      <c r="SL8" s="77"/>
      <c r="SM8" s="151"/>
      <c r="SN8" s="24"/>
      <c r="SO8" s="27"/>
      <c r="SP8" s="28"/>
      <c r="SQ8" s="30">
        <f t="shared" si="325"/>
        <v>0</v>
      </c>
      <c r="SR8" s="31">
        <f t="shared" si="326"/>
        <v>0</v>
      </c>
      <c r="SS8" s="31" t="str">
        <f t="shared" si="260"/>
        <v>0.0</v>
      </c>
      <c r="ST8" s="35" t="str">
        <f t="shared" si="327"/>
        <v>F</v>
      </c>
      <c r="SU8" s="33">
        <f t="shared" si="328"/>
        <v>0</v>
      </c>
      <c r="SV8" s="49" t="str">
        <f t="shared" si="329"/>
        <v>0.0</v>
      </c>
      <c r="SW8" s="77"/>
      <c r="SX8" s="151"/>
      <c r="SY8" s="24">
        <v>8</v>
      </c>
      <c r="SZ8" s="27">
        <v>6</v>
      </c>
      <c r="TA8" s="28"/>
      <c r="TB8" s="30">
        <f t="shared" si="383"/>
        <v>6.8</v>
      </c>
      <c r="TC8" s="31">
        <f t="shared" si="384"/>
        <v>6.8</v>
      </c>
      <c r="TD8" s="31" t="str">
        <f t="shared" si="385"/>
        <v>6.8</v>
      </c>
      <c r="TE8" s="35" t="str">
        <f t="shared" si="179"/>
        <v>C+</v>
      </c>
      <c r="TF8" s="33">
        <f t="shared" si="180"/>
        <v>2.5</v>
      </c>
      <c r="TG8" s="49" t="str">
        <f t="shared" si="181"/>
        <v>2.5</v>
      </c>
      <c r="TH8" s="77">
        <v>4</v>
      </c>
      <c r="TI8" s="151">
        <v>4</v>
      </c>
      <c r="TJ8" s="320"/>
      <c r="TK8" s="321"/>
      <c r="TL8" s="322"/>
      <c r="TM8" s="322"/>
      <c r="TN8" s="322"/>
      <c r="TO8" s="127">
        <f t="shared" si="264"/>
        <v>0</v>
      </c>
      <c r="TP8" s="29" t="str">
        <f t="shared" si="265"/>
        <v>0.0</v>
      </c>
      <c r="TQ8" s="35" t="str">
        <f t="shared" si="182"/>
        <v>F</v>
      </c>
      <c r="TR8" s="33">
        <f t="shared" si="183"/>
        <v>0</v>
      </c>
      <c r="TS8" s="49" t="str">
        <f t="shared" si="184"/>
        <v>0.0</v>
      </c>
      <c r="TT8" s="323"/>
      <c r="TU8" s="324"/>
      <c r="TV8" s="340">
        <f t="shared" si="266"/>
        <v>4</v>
      </c>
      <c r="TW8" s="341">
        <f t="shared" si="267"/>
        <v>6.8</v>
      </c>
      <c r="TX8" s="342">
        <f t="shared" si="268"/>
        <v>2.5</v>
      </c>
      <c r="TY8" s="45" t="str">
        <f t="shared" si="185"/>
        <v>2.50</v>
      </c>
      <c r="TZ8" s="47" t="str">
        <f t="shared" si="186"/>
        <v>Lên lớp</v>
      </c>
      <c r="UA8" s="41">
        <f t="shared" si="269"/>
        <v>4</v>
      </c>
      <c r="UB8" s="43">
        <f t="shared" si="270"/>
        <v>2.5</v>
      </c>
    </row>
    <row r="9" spans="1:548" ht="18">
      <c r="A9" s="11">
        <v>5</v>
      </c>
      <c r="B9" s="70" t="s">
        <v>59</v>
      </c>
      <c r="C9" s="14" t="s">
        <v>115</v>
      </c>
      <c r="D9" s="71" t="s">
        <v>116</v>
      </c>
      <c r="E9" s="72" t="s">
        <v>117</v>
      </c>
      <c r="F9" s="9"/>
      <c r="G9" s="101" t="s">
        <v>635</v>
      </c>
      <c r="H9" s="102" t="s">
        <v>18</v>
      </c>
      <c r="I9" s="103" t="s">
        <v>675</v>
      </c>
      <c r="J9" s="13">
        <v>6.8</v>
      </c>
      <c r="K9" s="29" t="str">
        <f t="shared" si="187"/>
        <v>6.8</v>
      </c>
      <c r="L9" s="35" t="str">
        <f t="shared" si="386"/>
        <v>C+</v>
      </c>
      <c r="M9" s="33">
        <f t="shared" si="387"/>
        <v>2.5</v>
      </c>
      <c r="N9" s="49" t="str">
        <f t="shared" si="388"/>
        <v>2.5</v>
      </c>
      <c r="O9" s="12">
        <v>2</v>
      </c>
      <c r="P9" s="19">
        <v>6.3</v>
      </c>
      <c r="Q9" s="29" t="str">
        <f t="shared" si="188"/>
        <v>6.3</v>
      </c>
      <c r="R9" s="35" t="str">
        <f t="shared" si="389"/>
        <v>C</v>
      </c>
      <c r="S9" s="33">
        <f t="shared" si="390"/>
        <v>2</v>
      </c>
      <c r="T9" s="49" t="str">
        <f t="shared" si="391"/>
        <v>2.0</v>
      </c>
      <c r="U9" s="12">
        <v>3</v>
      </c>
      <c r="V9" s="24">
        <v>6.8</v>
      </c>
      <c r="W9" s="27">
        <v>7</v>
      </c>
      <c r="X9" s="28"/>
      <c r="Y9" s="22">
        <f t="shared" si="392"/>
        <v>6.9</v>
      </c>
      <c r="Z9" s="29">
        <f t="shared" si="393"/>
        <v>6.9</v>
      </c>
      <c r="AA9" s="29" t="str">
        <f t="shared" si="192"/>
        <v>6.9</v>
      </c>
      <c r="AB9" s="35" t="str">
        <f t="shared" si="394"/>
        <v>C+</v>
      </c>
      <c r="AC9" s="33">
        <f t="shared" si="395"/>
        <v>2.5</v>
      </c>
      <c r="AD9" s="49" t="str">
        <f t="shared" si="396"/>
        <v>2.5</v>
      </c>
      <c r="AE9" s="77">
        <v>5</v>
      </c>
      <c r="AF9" s="80">
        <v>5</v>
      </c>
      <c r="AG9" s="24">
        <v>6</v>
      </c>
      <c r="AH9" s="27">
        <v>3</v>
      </c>
      <c r="AI9" s="28"/>
      <c r="AJ9" s="22">
        <f t="shared" si="397"/>
        <v>4.2</v>
      </c>
      <c r="AK9" s="29">
        <f t="shared" si="398"/>
        <v>4.2</v>
      </c>
      <c r="AL9" s="29" t="str">
        <f t="shared" si="193"/>
        <v>4.2</v>
      </c>
      <c r="AM9" s="35" t="str">
        <f t="shared" si="399"/>
        <v>D</v>
      </c>
      <c r="AN9" s="33">
        <f t="shared" si="400"/>
        <v>1</v>
      </c>
      <c r="AO9" s="49" t="str">
        <f t="shared" si="401"/>
        <v>1.0</v>
      </c>
      <c r="AP9" s="77">
        <v>3</v>
      </c>
      <c r="AQ9" s="83">
        <v>3</v>
      </c>
      <c r="AR9" s="24">
        <v>5.0999999999999996</v>
      </c>
      <c r="AS9" s="27">
        <v>4</v>
      </c>
      <c r="AT9" s="28"/>
      <c r="AU9" s="22">
        <f t="shared" si="330"/>
        <v>4.4000000000000004</v>
      </c>
      <c r="AV9" s="29">
        <f t="shared" si="331"/>
        <v>4.4000000000000004</v>
      </c>
      <c r="AW9" s="29" t="str">
        <f t="shared" si="194"/>
        <v>4.4</v>
      </c>
      <c r="AX9" s="35" t="str">
        <f t="shared" si="402"/>
        <v>D</v>
      </c>
      <c r="AY9" s="33">
        <f t="shared" si="403"/>
        <v>1</v>
      </c>
      <c r="AZ9" s="49" t="str">
        <f t="shared" si="404"/>
        <v>1.0</v>
      </c>
      <c r="BA9" s="77">
        <v>3</v>
      </c>
      <c r="BB9" s="83">
        <v>3</v>
      </c>
      <c r="BC9" s="24">
        <v>6.2</v>
      </c>
      <c r="BD9" s="27">
        <v>7</v>
      </c>
      <c r="BE9" s="28"/>
      <c r="BF9" s="22">
        <f t="shared" si="405"/>
        <v>6.7</v>
      </c>
      <c r="BG9" s="29">
        <f t="shared" si="406"/>
        <v>6.7</v>
      </c>
      <c r="BH9" s="29" t="str">
        <f t="shared" si="195"/>
        <v>6.7</v>
      </c>
      <c r="BI9" s="35" t="str">
        <f t="shared" si="407"/>
        <v>C+</v>
      </c>
      <c r="BJ9" s="33">
        <f t="shared" si="408"/>
        <v>2.5</v>
      </c>
      <c r="BK9" s="49" t="str">
        <f t="shared" si="409"/>
        <v>2.5</v>
      </c>
      <c r="BL9" s="77">
        <v>3</v>
      </c>
      <c r="BM9" s="83">
        <v>3</v>
      </c>
      <c r="BN9" s="24">
        <v>7.3</v>
      </c>
      <c r="BO9" s="27">
        <v>7</v>
      </c>
      <c r="BP9" s="28"/>
      <c r="BQ9" s="22">
        <f t="shared" si="410"/>
        <v>7.1</v>
      </c>
      <c r="BR9" s="29">
        <f t="shared" si="332"/>
        <v>7.1</v>
      </c>
      <c r="BS9" s="29" t="str">
        <f t="shared" si="196"/>
        <v>7.1</v>
      </c>
      <c r="BT9" s="35" t="str">
        <f t="shared" si="411"/>
        <v>B</v>
      </c>
      <c r="BU9" s="33">
        <f t="shared" si="412"/>
        <v>3</v>
      </c>
      <c r="BV9" s="49" t="str">
        <f t="shared" si="413"/>
        <v>3.0</v>
      </c>
      <c r="BW9" s="77">
        <v>2</v>
      </c>
      <c r="BX9" s="83">
        <v>2</v>
      </c>
      <c r="BY9" s="41">
        <f t="shared" si="414"/>
        <v>16</v>
      </c>
      <c r="BZ9" s="43">
        <f t="shared" si="415"/>
        <v>2</v>
      </c>
      <c r="CA9" s="45" t="str">
        <f t="shared" si="416"/>
        <v>2.00</v>
      </c>
      <c r="CB9" s="47" t="str">
        <f t="shared" si="417"/>
        <v>Lên lớp</v>
      </c>
      <c r="CC9" s="145">
        <f t="shared" si="418"/>
        <v>16</v>
      </c>
      <c r="CD9" s="146">
        <f t="shared" si="419"/>
        <v>2</v>
      </c>
      <c r="CE9" s="47" t="str">
        <f t="shared" si="420"/>
        <v>Lên lớp</v>
      </c>
      <c r="CF9" s="47" t="s">
        <v>1143</v>
      </c>
      <c r="CG9" s="24">
        <v>6.9</v>
      </c>
      <c r="CH9" s="27">
        <v>4</v>
      </c>
      <c r="CI9" s="28"/>
      <c r="CJ9" s="30">
        <f t="shared" si="421"/>
        <v>5.2</v>
      </c>
      <c r="CK9" s="31">
        <f t="shared" si="422"/>
        <v>5.2</v>
      </c>
      <c r="CL9" s="29" t="str">
        <f t="shared" si="197"/>
        <v>5.2</v>
      </c>
      <c r="CM9" s="35" t="str">
        <f t="shared" si="423"/>
        <v>D+</v>
      </c>
      <c r="CN9" s="157">
        <f t="shared" si="424"/>
        <v>1.5</v>
      </c>
      <c r="CO9" s="49" t="str">
        <f t="shared" si="425"/>
        <v>1.5</v>
      </c>
      <c r="CP9" s="77">
        <v>3</v>
      </c>
      <c r="CQ9" s="151">
        <v>3</v>
      </c>
      <c r="CR9" s="24">
        <v>6.3</v>
      </c>
      <c r="CS9" s="27">
        <v>8</v>
      </c>
      <c r="CT9" s="28"/>
      <c r="CU9" s="30">
        <f t="shared" si="426"/>
        <v>7.3</v>
      </c>
      <c r="CV9" s="31">
        <f t="shared" si="427"/>
        <v>7.3</v>
      </c>
      <c r="CW9" s="29" t="str">
        <f t="shared" si="198"/>
        <v>7.3</v>
      </c>
      <c r="CX9" s="35" t="str">
        <f t="shared" si="428"/>
        <v>B</v>
      </c>
      <c r="CY9" s="157">
        <f t="shared" si="429"/>
        <v>3</v>
      </c>
      <c r="CZ9" s="49" t="str">
        <f t="shared" si="430"/>
        <v>3.0</v>
      </c>
      <c r="DA9" s="77">
        <v>2</v>
      </c>
      <c r="DB9" s="151">
        <v>2</v>
      </c>
      <c r="DC9" s="24">
        <v>6.1</v>
      </c>
      <c r="DD9" s="27">
        <v>7</v>
      </c>
      <c r="DE9" s="28"/>
      <c r="DF9" s="30">
        <f t="shared" si="431"/>
        <v>6.6</v>
      </c>
      <c r="DG9" s="31">
        <f t="shared" si="432"/>
        <v>6.6</v>
      </c>
      <c r="DH9" s="29" t="str">
        <f t="shared" si="199"/>
        <v>6.6</v>
      </c>
      <c r="DI9" s="35" t="str">
        <f t="shared" si="433"/>
        <v>C+</v>
      </c>
      <c r="DJ9" s="157">
        <f t="shared" si="434"/>
        <v>2.5</v>
      </c>
      <c r="DK9" s="49" t="str">
        <f t="shared" si="435"/>
        <v>2.5</v>
      </c>
      <c r="DL9" s="77">
        <v>4</v>
      </c>
      <c r="DM9" s="151">
        <v>4</v>
      </c>
      <c r="DN9" s="24">
        <v>6.6</v>
      </c>
      <c r="DO9" s="27">
        <v>4</v>
      </c>
      <c r="DP9" s="28"/>
      <c r="DQ9" s="30">
        <f t="shared" si="436"/>
        <v>5</v>
      </c>
      <c r="DR9" s="31">
        <f t="shared" si="437"/>
        <v>5</v>
      </c>
      <c r="DS9" s="29" t="str">
        <f t="shared" si="200"/>
        <v>5.0</v>
      </c>
      <c r="DT9" s="35" t="str">
        <f t="shared" si="438"/>
        <v>D+</v>
      </c>
      <c r="DU9" s="157">
        <f t="shared" si="439"/>
        <v>1.5</v>
      </c>
      <c r="DV9" s="49" t="str">
        <f t="shared" si="440"/>
        <v>1.5</v>
      </c>
      <c r="DW9" s="77">
        <v>3</v>
      </c>
      <c r="DX9" s="151">
        <v>3</v>
      </c>
      <c r="DY9" s="24">
        <v>6.7</v>
      </c>
      <c r="DZ9" s="27">
        <v>7</v>
      </c>
      <c r="EA9" s="28"/>
      <c r="EB9" s="30">
        <f t="shared" si="441"/>
        <v>6.9</v>
      </c>
      <c r="EC9" s="31">
        <f t="shared" si="442"/>
        <v>6.9</v>
      </c>
      <c r="ED9" s="29" t="str">
        <f t="shared" si="201"/>
        <v>6.9</v>
      </c>
      <c r="EE9" s="35" t="str">
        <f t="shared" si="443"/>
        <v>C+</v>
      </c>
      <c r="EF9" s="157">
        <f t="shared" si="444"/>
        <v>2.5</v>
      </c>
      <c r="EG9" s="49" t="str">
        <f t="shared" si="445"/>
        <v>2.5</v>
      </c>
      <c r="EH9" s="77">
        <v>2</v>
      </c>
      <c r="EI9" s="151">
        <v>2</v>
      </c>
      <c r="EJ9" s="24">
        <v>7.2</v>
      </c>
      <c r="EK9" s="27">
        <v>8</v>
      </c>
      <c r="EL9" s="28"/>
      <c r="EM9" s="30">
        <f t="shared" si="446"/>
        <v>7.7</v>
      </c>
      <c r="EN9" s="31">
        <f t="shared" si="447"/>
        <v>7.7</v>
      </c>
      <c r="EO9" s="29" t="str">
        <f t="shared" si="202"/>
        <v>7.7</v>
      </c>
      <c r="EP9" s="35" t="str">
        <f t="shared" si="448"/>
        <v>B</v>
      </c>
      <c r="EQ9" s="157">
        <f t="shared" si="449"/>
        <v>3</v>
      </c>
      <c r="ER9" s="49" t="str">
        <f t="shared" si="450"/>
        <v>3.0</v>
      </c>
      <c r="ES9" s="77">
        <v>2</v>
      </c>
      <c r="ET9" s="151">
        <v>2</v>
      </c>
      <c r="EU9" s="24">
        <v>5.7</v>
      </c>
      <c r="EV9" s="27">
        <v>6</v>
      </c>
      <c r="EW9" s="28"/>
      <c r="EX9" s="30">
        <f t="shared" si="451"/>
        <v>5.9</v>
      </c>
      <c r="EY9" s="31">
        <f t="shared" si="452"/>
        <v>5.9</v>
      </c>
      <c r="EZ9" s="29" t="str">
        <f t="shared" si="203"/>
        <v>5.9</v>
      </c>
      <c r="FA9" s="35" t="str">
        <f t="shared" si="453"/>
        <v>C</v>
      </c>
      <c r="FB9" s="157">
        <f t="shared" si="454"/>
        <v>2</v>
      </c>
      <c r="FC9" s="49" t="str">
        <f t="shared" si="455"/>
        <v>2.0</v>
      </c>
      <c r="FD9" s="77">
        <v>3</v>
      </c>
      <c r="FE9" s="151">
        <v>3</v>
      </c>
      <c r="FF9" s="155">
        <v>8.5</v>
      </c>
      <c r="FG9" s="165">
        <v>6.3</v>
      </c>
      <c r="FH9" s="165"/>
      <c r="FI9" s="22">
        <f t="shared" si="456"/>
        <v>7.2</v>
      </c>
      <c r="FJ9" s="29">
        <f t="shared" si="457"/>
        <v>7.2</v>
      </c>
      <c r="FK9" s="29" t="str">
        <f t="shared" si="204"/>
        <v>7.2</v>
      </c>
      <c r="FL9" s="35" t="str">
        <f t="shared" si="458"/>
        <v>B</v>
      </c>
      <c r="FM9" s="33">
        <f t="shared" si="459"/>
        <v>3</v>
      </c>
      <c r="FN9" s="49" t="str">
        <f t="shared" si="460"/>
        <v>3.0</v>
      </c>
      <c r="FO9" s="77">
        <v>1</v>
      </c>
      <c r="FP9" s="151">
        <v>1</v>
      </c>
      <c r="FQ9" s="41">
        <f t="shared" si="461"/>
        <v>20</v>
      </c>
      <c r="FR9" s="43">
        <f t="shared" si="462"/>
        <v>2.25</v>
      </c>
      <c r="FS9" s="45" t="str">
        <f t="shared" si="463"/>
        <v>2.25</v>
      </c>
      <c r="FT9" s="47" t="str">
        <f t="shared" si="464"/>
        <v>Lên lớp</v>
      </c>
      <c r="FU9" s="145">
        <f t="shared" si="465"/>
        <v>20</v>
      </c>
      <c r="FV9" s="146">
        <f t="shared" si="466"/>
        <v>2.25</v>
      </c>
      <c r="FW9" s="174">
        <f t="shared" si="467"/>
        <v>36</v>
      </c>
      <c r="FX9" s="41">
        <f t="shared" si="468"/>
        <v>36</v>
      </c>
      <c r="FY9" s="43">
        <f t="shared" si="469"/>
        <v>2.1388888888888888</v>
      </c>
      <c r="FZ9" s="45" t="str">
        <f t="shared" si="470"/>
        <v>2.14</v>
      </c>
      <c r="GA9" s="47" t="str">
        <f t="shared" si="471"/>
        <v>Lên lớp</v>
      </c>
      <c r="GB9" s="47" t="s">
        <v>1143</v>
      </c>
      <c r="GC9" s="24">
        <v>7</v>
      </c>
      <c r="GD9" s="27">
        <v>7</v>
      </c>
      <c r="GE9" s="28"/>
      <c r="GF9" s="30">
        <f t="shared" si="472"/>
        <v>7</v>
      </c>
      <c r="GG9" s="31">
        <f t="shared" si="473"/>
        <v>7</v>
      </c>
      <c r="GH9" s="29" t="str">
        <f t="shared" si="205"/>
        <v>7.0</v>
      </c>
      <c r="GI9" s="35" t="str">
        <f t="shared" si="474"/>
        <v>B</v>
      </c>
      <c r="GJ9" s="33">
        <f t="shared" si="475"/>
        <v>3</v>
      </c>
      <c r="GK9" s="49" t="str">
        <f t="shared" si="476"/>
        <v>3.0</v>
      </c>
      <c r="GL9" s="77">
        <v>2</v>
      </c>
      <c r="GM9" s="151">
        <v>2</v>
      </c>
      <c r="GN9" s="24">
        <v>6</v>
      </c>
      <c r="GO9" s="27">
        <v>7</v>
      </c>
      <c r="GP9" s="28"/>
      <c r="GQ9" s="30">
        <f t="shared" si="477"/>
        <v>6.6</v>
      </c>
      <c r="GR9" s="31">
        <f t="shared" si="478"/>
        <v>6.6</v>
      </c>
      <c r="GS9" s="29" t="str">
        <f t="shared" si="206"/>
        <v>6.6</v>
      </c>
      <c r="GT9" s="35" t="str">
        <f t="shared" si="479"/>
        <v>C+</v>
      </c>
      <c r="GU9" s="33">
        <f t="shared" si="480"/>
        <v>2.5</v>
      </c>
      <c r="GV9" s="49" t="str">
        <f t="shared" si="481"/>
        <v>2.5</v>
      </c>
      <c r="GW9" s="77">
        <v>3</v>
      </c>
      <c r="GX9" s="151">
        <v>3</v>
      </c>
      <c r="GY9" s="24">
        <v>7.2</v>
      </c>
      <c r="GZ9" s="27">
        <v>6</v>
      </c>
      <c r="HA9" s="28"/>
      <c r="HB9" s="30">
        <f t="shared" si="482"/>
        <v>6.5</v>
      </c>
      <c r="HC9" s="31">
        <f t="shared" si="483"/>
        <v>6.5</v>
      </c>
      <c r="HD9" s="29" t="str">
        <f t="shared" si="207"/>
        <v>6.5</v>
      </c>
      <c r="HE9" s="35" t="str">
        <f t="shared" si="484"/>
        <v>C+</v>
      </c>
      <c r="HF9" s="33">
        <f t="shared" si="485"/>
        <v>2.5</v>
      </c>
      <c r="HG9" s="49" t="str">
        <f t="shared" si="486"/>
        <v>2.5</v>
      </c>
      <c r="HH9" s="77">
        <v>2</v>
      </c>
      <c r="HI9" s="151">
        <v>2</v>
      </c>
      <c r="HJ9" s="24">
        <v>7.6</v>
      </c>
      <c r="HK9" s="27">
        <v>6</v>
      </c>
      <c r="HL9" s="28"/>
      <c r="HM9" s="30">
        <f t="shared" si="487"/>
        <v>6.6</v>
      </c>
      <c r="HN9" s="31">
        <f t="shared" si="488"/>
        <v>6.6</v>
      </c>
      <c r="HO9" s="29" t="str">
        <f t="shared" si="208"/>
        <v>6.6</v>
      </c>
      <c r="HP9" s="35" t="str">
        <f t="shared" si="489"/>
        <v>C+</v>
      </c>
      <c r="HQ9" s="33">
        <f t="shared" si="490"/>
        <v>2.5</v>
      </c>
      <c r="HR9" s="49" t="str">
        <f t="shared" si="491"/>
        <v>2.5</v>
      </c>
      <c r="HS9" s="77">
        <v>2</v>
      </c>
      <c r="HT9" s="151">
        <v>2</v>
      </c>
      <c r="HU9" s="24">
        <v>6.8</v>
      </c>
      <c r="HV9" s="27">
        <v>8</v>
      </c>
      <c r="HW9" s="28"/>
      <c r="HX9" s="30">
        <f t="shared" si="492"/>
        <v>7.5</v>
      </c>
      <c r="HY9" s="31">
        <f t="shared" si="493"/>
        <v>7.5</v>
      </c>
      <c r="HZ9" s="29" t="str">
        <f t="shared" si="209"/>
        <v>7.5</v>
      </c>
      <c r="IA9" s="35" t="str">
        <f t="shared" si="494"/>
        <v>B</v>
      </c>
      <c r="IB9" s="33">
        <f t="shared" si="495"/>
        <v>3</v>
      </c>
      <c r="IC9" s="49" t="str">
        <f t="shared" si="496"/>
        <v>3.0</v>
      </c>
      <c r="ID9" s="77">
        <v>3</v>
      </c>
      <c r="IE9" s="151">
        <v>3</v>
      </c>
      <c r="IF9" s="24">
        <v>6</v>
      </c>
      <c r="IG9" s="27">
        <v>6</v>
      </c>
      <c r="IH9" s="28"/>
      <c r="II9" s="30">
        <f t="shared" si="497"/>
        <v>6</v>
      </c>
      <c r="IJ9" s="31">
        <f t="shared" si="498"/>
        <v>6</v>
      </c>
      <c r="IK9" s="29" t="str">
        <f t="shared" si="210"/>
        <v>6.0</v>
      </c>
      <c r="IL9" s="35" t="str">
        <f t="shared" si="499"/>
        <v>C</v>
      </c>
      <c r="IM9" s="33">
        <f t="shared" si="500"/>
        <v>2</v>
      </c>
      <c r="IN9" s="49" t="str">
        <f t="shared" si="501"/>
        <v>2.0</v>
      </c>
      <c r="IO9" s="77">
        <v>2</v>
      </c>
      <c r="IP9" s="151">
        <v>2</v>
      </c>
      <c r="IQ9" s="24">
        <v>6.6</v>
      </c>
      <c r="IR9" s="27">
        <v>4</v>
      </c>
      <c r="IS9" s="28"/>
      <c r="IT9" s="30">
        <f t="shared" si="333"/>
        <v>5</v>
      </c>
      <c r="IU9" s="31">
        <f t="shared" si="334"/>
        <v>5</v>
      </c>
      <c r="IV9" s="29" t="str">
        <f t="shared" si="211"/>
        <v>5.0</v>
      </c>
      <c r="IW9" s="35" t="str">
        <f t="shared" si="502"/>
        <v>D+</v>
      </c>
      <c r="IX9" s="33">
        <f t="shared" si="503"/>
        <v>1.5</v>
      </c>
      <c r="IY9" s="49" t="str">
        <f t="shared" si="504"/>
        <v>1.5</v>
      </c>
      <c r="IZ9" s="77">
        <v>3</v>
      </c>
      <c r="JA9" s="151">
        <v>3</v>
      </c>
      <c r="JB9" s="24">
        <v>7.6</v>
      </c>
      <c r="JC9" s="27">
        <v>7</v>
      </c>
      <c r="JD9" s="28"/>
      <c r="JE9" s="30">
        <f t="shared" si="505"/>
        <v>7.2</v>
      </c>
      <c r="JF9" s="31">
        <f t="shared" si="506"/>
        <v>7.2</v>
      </c>
      <c r="JG9" s="29" t="str">
        <f t="shared" si="212"/>
        <v>7.2</v>
      </c>
      <c r="JH9" s="35" t="str">
        <f t="shared" si="507"/>
        <v>B</v>
      </c>
      <c r="JI9" s="33">
        <f t="shared" si="508"/>
        <v>3</v>
      </c>
      <c r="JJ9" s="49" t="str">
        <f t="shared" si="509"/>
        <v>3.0</v>
      </c>
      <c r="JK9" s="77">
        <v>3</v>
      </c>
      <c r="JL9" s="151">
        <v>3</v>
      </c>
      <c r="JM9" s="24">
        <v>8</v>
      </c>
      <c r="JN9" s="214">
        <v>7</v>
      </c>
      <c r="JO9" s="140"/>
      <c r="JP9" s="30">
        <f t="shared" si="335"/>
        <v>7.4</v>
      </c>
      <c r="JQ9" s="31">
        <f t="shared" si="336"/>
        <v>7.4</v>
      </c>
      <c r="JR9" s="29" t="str">
        <f t="shared" si="213"/>
        <v>7.4</v>
      </c>
      <c r="JS9" s="35" t="str">
        <f t="shared" si="510"/>
        <v>B</v>
      </c>
      <c r="JT9" s="33">
        <f t="shared" si="511"/>
        <v>3</v>
      </c>
      <c r="JU9" s="49" t="str">
        <f t="shared" si="512"/>
        <v>3.0</v>
      </c>
      <c r="JV9" s="77">
        <v>2</v>
      </c>
      <c r="JW9" s="151">
        <v>2</v>
      </c>
      <c r="JX9" s="211">
        <f t="shared" si="513"/>
        <v>22</v>
      </c>
      <c r="JY9" s="43">
        <f t="shared" si="514"/>
        <v>2.5454545454545454</v>
      </c>
      <c r="JZ9" s="45" t="str">
        <f t="shared" si="515"/>
        <v>2.55</v>
      </c>
      <c r="KA9" s="47" t="str">
        <f t="shared" si="516"/>
        <v>Lên lớp</v>
      </c>
      <c r="KB9" s="41">
        <f t="shared" si="517"/>
        <v>22</v>
      </c>
      <c r="KC9" s="43">
        <f t="shared" si="518"/>
        <v>2.5454545454545454</v>
      </c>
      <c r="KD9" s="229">
        <f t="shared" si="519"/>
        <v>58</v>
      </c>
      <c r="KE9" s="230">
        <f t="shared" si="520"/>
        <v>58</v>
      </c>
      <c r="KF9" s="146">
        <f t="shared" si="521"/>
        <v>2.2931034482758621</v>
      </c>
      <c r="KG9" s="45" t="str">
        <f t="shared" si="522"/>
        <v>2.29</v>
      </c>
      <c r="KH9" s="47" t="str">
        <f t="shared" si="523"/>
        <v>Lên lớp</v>
      </c>
      <c r="KI9" s="47" t="s">
        <v>1143</v>
      </c>
      <c r="KJ9" s="24">
        <v>6.6</v>
      </c>
      <c r="KK9" s="27">
        <v>5</v>
      </c>
      <c r="KL9" s="28"/>
      <c r="KM9" s="30">
        <f t="shared" si="337"/>
        <v>5.6</v>
      </c>
      <c r="KN9" s="31">
        <f t="shared" si="338"/>
        <v>5.6</v>
      </c>
      <c r="KO9" s="29" t="str">
        <f t="shared" si="524"/>
        <v>5.6</v>
      </c>
      <c r="KP9" s="35" t="str">
        <f t="shared" si="339"/>
        <v>C</v>
      </c>
      <c r="KQ9" s="33">
        <f t="shared" si="340"/>
        <v>2</v>
      </c>
      <c r="KR9" s="49" t="str">
        <f t="shared" si="341"/>
        <v>2.0</v>
      </c>
      <c r="KS9" s="77">
        <v>2</v>
      </c>
      <c r="KT9" s="151">
        <v>2</v>
      </c>
      <c r="KU9" s="24">
        <v>8</v>
      </c>
      <c r="KV9" s="27">
        <v>6</v>
      </c>
      <c r="KW9" s="28"/>
      <c r="KX9" s="30">
        <f t="shared" si="342"/>
        <v>6.8</v>
      </c>
      <c r="KY9" s="31">
        <f t="shared" si="343"/>
        <v>6.8</v>
      </c>
      <c r="KZ9" s="29" t="str">
        <f t="shared" si="525"/>
        <v>6.8</v>
      </c>
      <c r="LA9" s="35" t="str">
        <f t="shared" si="344"/>
        <v>C+</v>
      </c>
      <c r="LB9" s="33">
        <f t="shared" si="345"/>
        <v>2.5</v>
      </c>
      <c r="LC9" s="49" t="str">
        <f t="shared" si="346"/>
        <v>2.5</v>
      </c>
      <c r="LD9" s="77">
        <v>2</v>
      </c>
      <c r="LE9" s="151">
        <v>2</v>
      </c>
      <c r="LF9" s="24">
        <v>6</v>
      </c>
      <c r="LG9" s="27">
        <v>6</v>
      </c>
      <c r="LH9" s="28"/>
      <c r="LI9" s="30">
        <f t="shared" si="347"/>
        <v>6</v>
      </c>
      <c r="LJ9" s="31">
        <f t="shared" si="348"/>
        <v>6</v>
      </c>
      <c r="LK9" s="29" t="str">
        <f t="shared" si="526"/>
        <v>6.0</v>
      </c>
      <c r="LL9" s="35" t="str">
        <f t="shared" si="349"/>
        <v>C</v>
      </c>
      <c r="LM9" s="33">
        <f t="shared" si="350"/>
        <v>2</v>
      </c>
      <c r="LN9" s="49" t="str">
        <f t="shared" si="351"/>
        <v>2.0</v>
      </c>
      <c r="LO9" s="77">
        <v>2</v>
      </c>
      <c r="LP9" s="151">
        <v>2</v>
      </c>
      <c r="LQ9" s="24">
        <v>7.3</v>
      </c>
      <c r="LR9" s="27">
        <v>6</v>
      </c>
      <c r="LS9" s="28"/>
      <c r="LT9" s="30">
        <f t="shared" si="352"/>
        <v>6.5</v>
      </c>
      <c r="LU9" s="31">
        <f t="shared" si="353"/>
        <v>6.5</v>
      </c>
      <c r="LV9" s="29" t="str">
        <f t="shared" si="220"/>
        <v>6.5</v>
      </c>
      <c r="LW9" s="35" t="str">
        <f t="shared" si="354"/>
        <v>C+</v>
      </c>
      <c r="LX9" s="33">
        <f t="shared" si="355"/>
        <v>2.5</v>
      </c>
      <c r="LY9" s="49" t="str">
        <f t="shared" si="356"/>
        <v>2.5</v>
      </c>
      <c r="LZ9" s="77">
        <v>2</v>
      </c>
      <c r="MA9" s="151">
        <v>2</v>
      </c>
      <c r="MB9" s="24">
        <v>5</v>
      </c>
      <c r="MC9" s="27">
        <v>6</v>
      </c>
      <c r="MD9" s="28"/>
      <c r="ME9" s="30">
        <f t="shared" si="357"/>
        <v>5.6</v>
      </c>
      <c r="MF9" s="161">
        <f t="shared" si="358"/>
        <v>5.6</v>
      </c>
      <c r="MG9" s="29" t="str">
        <f t="shared" si="223"/>
        <v>5.6</v>
      </c>
      <c r="MH9" s="162" t="str">
        <f t="shared" si="359"/>
        <v>C</v>
      </c>
      <c r="MI9" s="163">
        <f t="shared" si="360"/>
        <v>2</v>
      </c>
      <c r="MJ9" s="56" t="str">
        <f t="shared" si="361"/>
        <v>2.0</v>
      </c>
      <c r="MK9" s="77">
        <v>1</v>
      </c>
      <c r="ML9" s="151">
        <v>1</v>
      </c>
      <c r="MM9" s="24">
        <v>5.0999999999999996</v>
      </c>
      <c r="MN9" s="27">
        <v>4</v>
      </c>
      <c r="MO9" s="28"/>
      <c r="MP9" s="30">
        <f t="shared" si="362"/>
        <v>4.4000000000000004</v>
      </c>
      <c r="MQ9" s="161">
        <f t="shared" si="363"/>
        <v>4.4000000000000004</v>
      </c>
      <c r="MR9" s="29" t="str">
        <f t="shared" si="227"/>
        <v>4.4</v>
      </c>
      <c r="MS9" s="162" t="str">
        <f t="shared" si="364"/>
        <v>D</v>
      </c>
      <c r="MT9" s="163">
        <f t="shared" si="365"/>
        <v>1</v>
      </c>
      <c r="MU9" s="56" t="str">
        <f t="shared" si="366"/>
        <v>1.0</v>
      </c>
      <c r="MV9" s="77">
        <v>3</v>
      </c>
      <c r="MW9" s="151">
        <v>3</v>
      </c>
      <c r="MX9" s="133">
        <v>5.8</v>
      </c>
      <c r="MY9" s="125">
        <v>1</v>
      </c>
      <c r="MZ9" s="126">
        <v>5</v>
      </c>
      <c r="NA9" s="127">
        <f t="shared" si="367"/>
        <v>2.9</v>
      </c>
      <c r="NB9" s="128">
        <f t="shared" si="368"/>
        <v>5.3</v>
      </c>
      <c r="NC9" s="29" t="str">
        <f t="shared" si="228"/>
        <v>5.3</v>
      </c>
      <c r="ND9" s="129" t="str">
        <f t="shared" si="369"/>
        <v>D+</v>
      </c>
      <c r="NE9" s="130">
        <f t="shared" si="370"/>
        <v>1.5</v>
      </c>
      <c r="NF9" s="131" t="str">
        <f t="shared" si="371"/>
        <v>1.5</v>
      </c>
      <c r="NG9" s="132">
        <v>1</v>
      </c>
      <c r="NH9" s="170">
        <v>1</v>
      </c>
      <c r="NI9" s="24">
        <v>6.2</v>
      </c>
      <c r="NJ9" s="27">
        <v>6</v>
      </c>
      <c r="NK9" s="28"/>
      <c r="NL9" s="22">
        <f t="shared" si="372"/>
        <v>6.1</v>
      </c>
      <c r="NM9" s="29">
        <f t="shared" si="373"/>
        <v>6.1</v>
      </c>
      <c r="NN9" s="29" t="str">
        <f t="shared" si="527"/>
        <v>6.1</v>
      </c>
      <c r="NO9" s="35" t="str">
        <f t="shared" si="374"/>
        <v>C</v>
      </c>
      <c r="NP9" s="33">
        <f t="shared" si="375"/>
        <v>2</v>
      </c>
      <c r="NQ9" s="49" t="str">
        <f t="shared" si="376"/>
        <v>2.0</v>
      </c>
      <c r="NR9" s="77">
        <v>3</v>
      </c>
      <c r="NS9" s="151">
        <v>3</v>
      </c>
      <c r="NT9" s="24">
        <v>8</v>
      </c>
      <c r="NU9" s="214">
        <v>6.9</v>
      </c>
      <c r="NV9" s="28"/>
      <c r="NW9" s="30">
        <f t="shared" si="377"/>
        <v>7.3</v>
      </c>
      <c r="NX9" s="31">
        <f t="shared" si="378"/>
        <v>7.3</v>
      </c>
      <c r="NY9" s="29" t="str">
        <f t="shared" si="528"/>
        <v>7.3</v>
      </c>
      <c r="NZ9" s="35" t="str">
        <f t="shared" si="379"/>
        <v>B</v>
      </c>
      <c r="OA9" s="33">
        <f t="shared" si="380"/>
        <v>3</v>
      </c>
      <c r="OB9" s="49" t="str">
        <f t="shared" si="529"/>
        <v>3.0</v>
      </c>
      <c r="OC9" s="77">
        <v>2</v>
      </c>
      <c r="OD9" s="151">
        <v>2</v>
      </c>
      <c r="OE9" s="211">
        <f t="shared" si="230"/>
        <v>18</v>
      </c>
      <c r="OF9" s="43">
        <f t="shared" si="231"/>
        <v>2.0277777777777777</v>
      </c>
      <c r="OG9" s="45" t="str">
        <f t="shared" si="232"/>
        <v>2.03</v>
      </c>
      <c r="OH9" s="47" t="str">
        <f t="shared" si="233"/>
        <v>Lên lớp</v>
      </c>
      <c r="OI9" s="41">
        <f t="shared" si="234"/>
        <v>18</v>
      </c>
      <c r="OJ9" s="43">
        <f t="shared" si="235"/>
        <v>2.0277777777777777</v>
      </c>
      <c r="OK9" s="229">
        <f t="shared" si="236"/>
        <v>76</v>
      </c>
      <c r="OL9" s="230">
        <f t="shared" si="237"/>
        <v>76</v>
      </c>
      <c r="OM9" s="146">
        <f t="shared" si="238"/>
        <v>2.2302631578947367</v>
      </c>
      <c r="ON9" s="45" t="str">
        <f t="shared" si="138"/>
        <v>2.23</v>
      </c>
      <c r="OO9" s="47" t="str">
        <f t="shared" si="239"/>
        <v>Lên lớp</v>
      </c>
      <c r="OP9" s="47" t="s">
        <v>1143</v>
      </c>
      <c r="OQ9" s="24">
        <v>5</v>
      </c>
      <c r="OR9" s="27">
        <v>4</v>
      </c>
      <c r="OS9" s="28"/>
      <c r="OT9" s="30">
        <f t="shared" si="287"/>
        <v>4.4000000000000004</v>
      </c>
      <c r="OU9" s="31">
        <f t="shared" si="288"/>
        <v>4.4000000000000004</v>
      </c>
      <c r="OV9" s="31" t="str">
        <f t="shared" si="240"/>
        <v>4.4</v>
      </c>
      <c r="OW9" s="35" t="str">
        <f t="shared" si="289"/>
        <v>D</v>
      </c>
      <c r="OX9" s="33">
        <f t="shared" si="290"/>
        <v>1</v>
      </c>
      <c r="OY9" s="49" t="str">
        <f t="shared" si="291"/>
        <v>1.0</v>
      </c>
      <c r="OZ9" s="77">
        <v>2</v>
      </c>
      <c r="PA9" s="151">
        <v>2</v>
      </c>
      <c r="PB9" s="24">
        <v>7.4</v>
      </c>
      <c r="PC9" s="27">
        <v>9</v>
      </c>
      <c r="PD9" s="28"/>
      <c r="PE9" s="30">
        <f t="shared" si="292"/>
        <v>8.4</v>
      </c>
      <c r="PF9" s="31">
        <f t="shared" si="293"/>
        <v>8.4</v>
      </c>
      <c r="PG9" s="31" t="str">
        <f t="shared" si="241"/>
        <v>8.4</v>
      </c>
      <c r="PH9" s="35" t="str">
        <f t="shared" si="294"/>
        <v>B+</v>
      </c>
      <c r="PI9" s="33">
        <f t="shared" si="295"/>
        <v>3.5</v>
      </c>
      <c r="PJ9" s="49" t="str">
        <f t="shared" si="296"/>
        <v>3.5</v>
      </c>
      <c r="PK9" s="77">
        <v>3</v>
      </c>
      <c r="PL9" s="151">
        <v>3</v>
      </c>
      <c r="PM9" s="24">
        <v>7.7</v>
      </c>
      <c r="PN9" s="27">
        <v>6</v>
      </c>
      <c r="PO9" s="28"/>
      <c r="PP9" s="30">
        <f t="shared" si="297"/>
        <v>6.7</v>
      </c>
      <c r="PQ9" s="31">
        <f t="shared" si="298"/>
        <v>6.7</v>
      </c>
      <c r="PR9" s="31" t="str">
        <f t="shared" si="242"/>
        <v>6.7</v>
      </c>
      <c r="PS9" s="35" t="str">
        <f t="shared" si="299"/>
        <v>C+</v>
      </c>
      <c r="PT9" s="33">
        <f t="shared" si="300"/>
        <v>2.5</v>
      </c>
      <c r="PU9" s="49" t="str">
        <f t="shared" si="301"/>
        <v>2.5</v>
      </c>
      <c r="PV9" s="77">
        <v>2</v>
      </c>
      <c r="PW9" s="151">
        <v>2</v>
      </c>
      <c r="PX9" s="24">
        <v>6</v>
      </c>
      <c r="PY9" s="27">
        <v>7</v>
      </c>
      <c r="PZ9" s="28"/>
      <c r="QA9" s="30">
        <f t="shared" si="302"/>
        <v>6.6</v>
      </c>
      <c r="QB9" s="31">
        <f t="shared" si="303"/>
        <v>6.6</v>
      </c>
      <c r="QC9" s="31" t="str">
        <f t="shared" si="243"/>
        <v>6.6</v>
      </c>
      <c r="QD9" s="35" t="str">
        <f t="shared" si="304"/>
        <v>C+</v>
      </c>
      <c r="QE9" s="33">
        <f t="shared" si="305"/>
        <v>2.5</v>
      </c>
      <c r="QF9" s="49" t="str">
        <f t="shared" si="306"/>
        <v>2.5</v>
      </c>
      <c r="QG9" s="77">
        <v>3</v>
      </c>
      <c r="QH9" s="151">
        <v>3</v>
      </c>
      <c r="QI9" s="24">
        <v>7</v>
      </c>
      <c r="QJ9" s="27">
        <v>6</v>
      </c>
      <c r="QK9" s="28"/>
      <c r="QL9" s="30">
        <f t="shared" si="307"/>
        <v>6.4</v>
      </c>
      <c r="QM9" s="31">
        <f t="shared" si="308"/>
        <v>6.4</v>
      </c>
      <c r="QN9" s="31" t="str">
        <f t="shared" si="244"/>
        <v>6.4</v>
      </c>
      <c r="QO9" s="35" t="str">
        <f t="shared" si="309"/>
        <v>C</v>
      </c>
      <c r="QP9" s="33">
        <f t="shared" si="310"/>
        <v>2</v>
      </c>
      <c r="QQ9" s="49" t="str">
        <f t="shared" si="311"/>
        <v>2.0</v>
      </c>
      <c r="QR9" s="77">
        <v>1</v>
      </c>
      <c r="QS9" s="151">
        <v>1</v>
      </c>
      <c r="QT9" s="24">
        <v>7.2</v>
      </c>
      <c r="QU9" s="27">
        <v>9</v>
      </c>
      <c r="QV9" s="28"/>
      <c r="QW9" s="30">
        <f t="shared" si="312"/>
        <v>8.3000000000000007</v>
      </c>
      <c r="QX9" s="31">
        <f t="shared" si="313"/>
        <v>8.3000000000000007</v>
      </c>
      <c r="QY9" s="31" t="str">
        <f t="shared" si="245"/>
        <v>8.3</v>
      </c>
      <c r="QZ9" s="35" t="str">
        <f t="shared" si="314"/>
        <v>B+</v>
      </c>
      <c r="RA9" s="33">
        <f t="shared" si="315"/>
        <v>3.5</v>
      </c>
      <c r="RB9" s="49" t="str">
        <f t="shared" si="316"/>
        <v>3.5</v>
      </c>
      <c r="RC9" s="77">
        <v>3</v>
      </c>
      <c r="RD9" s="151">
        <v>3</v>
      </c>
      <c r="RE9" s="24">
        <v>5</v>
      </c>
      <c r="RF9" s="27">
        <v>4</v>
      </c>
      <c r="RG9" s="28"/>
      <c r="RH9" s="30">
        <f t="shared" si="381"/>
        <v>4.4000000000000004</v>
      </c>
      <c r="RI9" s="31">
        <f t="shared" si="382"/>
        <v>4.4000000000000004</v>
      </c>
      <c r="RJ9" s="31" t="str">
        <f t="shared" si="246"/>
        <v>4.4</v>
      </c>
      <c r="RK9" s="35" t="str">
        <f t="shared" si="317"/>
        <v>D</v>
      </c>
      <c r="RL9" s="33">
        <f t="shared" si="318"/>
        <v>1</v>
      </c>
      <c r="RM9" s="49" t="str">
        <f t="shared" si="319"/>
        <v>1.0</v>
      </c>
      <c r="RN9" s="77">
        <v>1</v>
      </c>
      <c r="RO9" s="151">
        <v>1</v>
      </c>
      <c r="RP9" s="211">
        <f t="shared" si="247"/>
        <v>15</v>
      </c>
      <c r="RQ9" s="275">
        <f t="shared" si="248"/>
        <v>6.86</v>
      </c>
      <c r="RR9" s="43">
        <f t="shared" si="249"/>
        <v>2.5666666666666669</v>
      </c>
      <c r="RS9" s="45" t="str">
        <f t="shared" si="250"/>
        <v>2.57</v>
      </c>
      <c r="RT9" s="47" t="str">
        <f t="shared" si="251"/>
        <v>Lên lớp</v>
      </c>
      <c r="RU9" s="41">
        <f t="shared" si="252"/>
        <v>15</v>
      </c>
      <c r="RV9" s="43">
        <f t="shared" si="253"/>
        <v>2.5666666666666669</v>
      </c>
      <c r="RW9" s="229">
        <f t="shared" si="254"/>
        <v>91</v>
      </c>
      <c r="RX9" s="230">
        <f t="shared" si="255"/>
        <v>91</v>
      </c>
      <c r="RY9" s="146">
        <f t="shared" si="256"/>
        <v>2.2857142857142856</v>
      </c>
      <c r="RZ9" s="45" t="str">
        <f t="shared" si="257"/>
        <v>2.29</v>
      </c>
      <c r="SA9" s="47" t="str">
        <f t="shared" si="258"/>
        <v>Lên lớp</v>
      </c>
      <c r="SB9" s="47" t="s">
        <v>1143</v>
      </c>
      <c r="SC9" s="24"/>
      <c r="SD9" s="27"/>
      <c r="SE9" s="28"/>
      <c r="SF9" s="30">
        <f t="shared" si="320"/>
        <v>0</v>
      </c>
      <c r="SG9" s="31">
        <f t="shared" si="321"/>
        <v>0</v>
      </c>
      <c r="SH9" s="31" t="str">
        <f t="shared" si="259"/>
        <v>0.0</v>
      </c>
      <c r="SI9" s="35" t="str">
        <f t="shared" si="322"/>
        <v>F</v>
      </c>
      <c r="SJ9" s="33">
        <f t="shared" si="323"/>
        <v>0</v>
      </c>
      <c r="SK9" s="49" t="str">
        <f t="shared" si="324"/>
        <v>0.0</v>
      </c>
      <c r="SL9" s="77"/>
      <c r="SM9" s="151"/>
      <c r="SN9" s="24"/>
      <c r="SO9" s="27"/>
      <c r="SP9" s="28"/>
      <c r="SQ9" s="30">
        <f t="shared" si="325"/>
        <v>0</v>
      </c>
      <c r="SR9" s="31">
        <f t="shared" si="326"/>
        <v>0</v>
      </c>
      <c r="SS9" s="31" t="str">
        <f t="shared" si="260"/>
        <v>0.0</v>
      </c>
      <c r="ST9" s="35" t="str">
        <f t="shared" si="327"/>
        <v>F</v>
      </c>
      <c r="SU9" s="33">
        <f t="shared" si="328"/>
        <v>0</v>
      </c>
      <c r="SV9" s="49" t="str">
        <f t="shared" si="329"/>
        <v>0.0</v>
      </c>
      <c r="SW9" s="77"/>
      <c r="SX9" s="151"/>
      <c r="SY9" s="24">
        <v>8</v>
      </c>
      <c r="SZ9" s="27">
        <v>6</v>
      </c>
      <c r="TA9" s="28"/>
      <c r="TB9" s="30">
        <f t="shared" si="383"/>
        <v>6.8</v>
      </c>
      <c r="TC9" s="31">
        <f t="shared" si="384"/>
        <v>6.8</v>
      </c>
      <c r="TD9" s="31" t="str">
        <f t="shared" si="385"/>
        <v>6.8</v>
      </c>
      <c r="TE9" s="35" t="str">
        <f t="shared" si="179"/>
        <v>C+</v>
      </c>
      <c r="TF9" s="33">
        <f t="shared" si="180"/>
        <v>2.5</v>
      </c>
      <c r="TG9" s="49" t="str">
        <f t="shared" si="181"/>
        <v>2.5</v>
      </c>
      <c r="TH9" s="77">
        <v>4</v>
      </c>
      <c r="TI9" s="151">
        <v>4</v>
      </c>
      <c r="TJ9" s="320"/>
      <c r="TK9" s="321">
        <v>6.5</v>
      </c>
      <c r="TL9" s="322">
        <v>7.4</v>
      </c>
      <c r="TM9" s="322">
        <v>6.4</v>
      </c>
      <c r="TN9" s="322"/>
      <c r="TO9" s="127">
        <f t="shared" si="264"/>
        <v>6.7</v>
      </c>
      <c r="TP9" s="29" t="str">
        <f t="shared" si="265"/>
        <v>6.7</v>
      </c>
      <c r="TQ9" s="35" t="str">
        <f t="shared" si="182"/>
        <v>C+</v>
      </c>
      <c r="TR9" s="33">
        <f t="shared" si="183"/>
        <v>2.5</v>
      </c>
      <c r="TS9" s="49" t="str">
        <f t="shared" si="184"/>
        <v>2.5</v>
      </c>
      <c r="TT9" s="323">
        <v>5</v>
      </c>
      <c r="TU9" s="324">
        <v>5</v>
      </c>
      <c r="TV9" s="340">
        <f t="shared" si="266"/>
        <v>9</v>
      </c>
      <c r="TW9" s="341">
        <f t="shared" si="267"/>
        <v>6.7444444444444445</v>
      </c>
      <c r="TX9" s="342">
        <f t="shared" si="268"/>
        <v>2.5</v>
      </c>
      <c r="TY9" s="45" t="str">
        <f t="shared" si="185"/>
        <v>2.50</v>
      </c>
      <c r="TZ9" s="47" t="str">
        <f t="shared" si="186"/>
        <v>Lên lớp</v>
      </c>
      <c r="UA9" s="41">
        <f t="shared" si="269"/>
        <v>9</v>
      </c>
      <c r="UB9" s="43">
        <f t="shared" si="270"/>
        <v>2.5</v>
      </c>
    </row>
    <row r="10" spans="1:548" ht="18">
      <c r="A10" s="11">
        <v>6</v>
      </c>
      <c r="B10" s="70" t="s">
        <v>59</v>
      </c>
      <c r="C10" s="14" t="s">
        <v>118</v>
      </c>
      <c r="D10" s="71" t="s">
        <v>119</v>
      </c>
      <c r="E10" s="302" t="s">
        <v>120</v>
      </c>
      <c r="F10" s="9"/>
      <c r="G10" s="101" t="s">
        <v>636</v>
      </c>
      <c r="H10" s="102" t="s">
        <v>18</v>
      </c>
      <c r="I10" s="103" t="s">
        <v>676</v>
      </c>
      <c r="J10" s="13">
        <v>6</v>
      </c>
      <c r="K10" s="29" t="str">
        <f t="shared" si="187"/>
        <v>6.0</v>
      </c>
      <c r="L10" s="35" t="str">
        <f t="shared" si="386"/>
        <v>C</v>
      </c>
      <c r="M10" s="33">
        <f t="shared" si="387"/>
        <v>2</v>
      </c>
      <c r="N10" s="49" t="str">
        <f t="shared" si="388"/>
        <v>2.0</v>
      </c>
      <c r="O10" s="12">
        <v>2</v>
      </c>
      <c r="P10" s="19">
        <v>7.7</v>
      </c>
      <c r="Q10" s="29" t="str">
        <f t="shared" si="188"/>
        <v>7.7</v>
      </c>
      <c r="R10" s="35" t="str">
        <f t="shared" si="389"/>
        <v>B</v>
      </c>
      <c r="S10" s="33">
        <f t="shared" si="390"/>
        <v>3</v>
      </c>
      <c r="T10" s="49" t="str">
        <f t="shared" si="391"/>
        <v>3.0</v>
      </c>
      <c r="U10" s="12">
        <v>3</v>
      </c>
      <c r="V10" s="24">
        <v>7</v>
      </c>
      <c r="W10" s="27">
        <v>7</v>
      </c>
      <c r="X10" s="28"/>
      <c r="Y10" s="30">
        <f t="shared" si="392"/>
        <v>7</v>
      </c>
      <c r="Z10" s="31">
        <f t="shared" si="393"/>
        <v>7</v>
      </c>
      <c r="AA10" s="29" t="str">
        <f t="shared" si="192"/>
        <v>7.0</v>
      </c>
      <c r="AB10" s="35" t="str">
        <f t="shared" si="394"/>
        <v>B</v>
      </c>
      <c r="AC10" s="33">
        <f t="shared" si="395"/>
        <v>3</v>
      </c>
      <c r="AD10" s="49" t="str">
        <f t="shared" si="396"/>
        <v>3.0</v>
      </c>
      <c r="AE10" s="77">
        <v>5</v>
      </c>
      <c r="AF10" s="80">
        <v>5</v>
      </c>
      <c r="AG10" s="24">
        <v>5.7</v>
      </c>
      <c r="AH10" s="27">
        <v>4</v>
      </c>
      <c r="AI10" s="28"/>
      <c r="AJ10" s="30">
        <f t="shared" si="397"/>
        <v>4.7</v>
      </c>
      <c r="AK10" s="31">
        <f t="shared" si="398"/>
        <v>4.7</v>
      </c>
      <c r="AL10" s="29" t="str">
        <f t="shared" si="193"/>
        <v>4.7</v>
      </c>
      <c r="AM10" s="35" t="str">
        <f t="shared" si="399"/>
        <v>D</v>
      </c>
      <c r="AN10" s="33">
        <f t="shared" si="400"/>
        <v>1</v>
      </c>
      <c r="AO10" s="49" t="str">
        <f t="shared" si="401"/>
        <v>1.0</v>
      </c>
      <c r="AP10" s="77">
        <v>3</v>
      </c>
      <c r="AQ10" s="83">
        <v>3</v>
      </c>
      <c r="AR10" s="24">
        <v>5.0999999999999996</v>
      </c>
      <c r="AS10" s="27">
        <v>6</v>
      </c>
      <c r="AT10" s="28"/>
      <c r="AU10" s="30">
        <f t="shared" si="330"/>
        <v>5.6</v>
      </c>
      <c r="AV10" s="31">
        <f t="shared" si="331"/>
        <v>5.6</v>
      </c>
      <c r="AW10" s="29" t="str">
        <f t="shared" si="194"/>
        <v>5.6</v>
      </c>
      <c r="AX10" s="35" t="str">
        <f t="shared" si="402"/>
        <v>C</v>
      </c>
      <c r="AY10" s="33">
        <f t="shared" si="403"/>
        <v>2</v>
      </c>
      <c r="AZ10" s="49" t="str">
        <f t="shared" si="404"/>
        <v>2.0</v>
      </c>
      <c r="BA10" s="77">
        <v>3</v>
      </c>
      <c r="BB10" s="83">
        <v>3</v>
      </c>
      <c r="BC10" s="24">
        <v>7</v>
      </c>
      <c r="BD10" s="27">
        <v>7</v>
      </c>
      <c r="BE10" s="28"/>
      <c r="BF10" s="30">
        <f t="shared" si="405"/>
        <v>7</v>
      </c>
      <c r="BG10" s="31">
        <f t="shared" si="406"/>
        <v>7</v>
      </c>
      <c r="BH10" s="29" t="str">
        <f t="shared" si="195"/>
        <v>7.0</v>
      </c>
      <c r="BI10" s="35" t="str">
        <f t="shared" si="407"/>
        <v>B</v>
      </c>
      <c r="BJ10" s="33">
        <f t="shared" si="408"/>
        <v>3</v>
      </c>
      <c r="BK10" s="49" t="str">
        <f t="shared" si="409"/>
        <v>3.0</v>
      </c>
      <c r="BL10" s="77">
        <v>3</v>
      </c>
      <c r="BM10" s="83">
        <v>3</v>
      </c>
      <c r="BN10" s="24">
        <v>7</v>
      </c>
      <c r="BO10" s="27">
        <v>6</v>
      </c>
      <c r="BP10" s="28"/>
      <c r="BQ10" s="30">
        <f t="shared" si="410"/>
        <v>6.4</v>
      </c>
      <c r="BR10" s="31">
        <f t="shared" si="332"/>
        <v>6.4</v>
      </c>
      <c r="BS10" s="29" t="str">
        <f t="shared" si="196"/>
        <v>6.4</v>
      </c>
      <c r="BT10" s="35" t="str">
        <f t="shared" si="411"/>
        <v>C</v>
      </c>
      <c r="BU10" s="33">
        <f t="shared" si="412"/>
        <v>2</v>
      </c>
      <c r="BV10" s="49" t="str">
        <f t="shared" si="413"/>
        <v>2.0</v>
      </c>
      <c r="BW10" s="77">
        <v>2</v>
      </c>
      <c r="BX10" s="83">
        <v>2</v>
      </c>
      <c r="BY10" s="41">
        <f t="shared" si="414"/>
        <v>16</v>
      </c>
      <c r="BZ10" s="43">
        <f t="shared" si="415"/>
        <v>2.3125</v>
      </c>
      <c r="CA10" s="45" t="str">
        <f t="shared" si="416"/>
        <v>2.31</v>
      </c>
      <c r="CB10" s="47" t="str">
        <f t="shared" si="417"/>
        <v>Lên lớp</v>
      </c>
      <c r="CC10" s="145">
        <f t="shared" si="418"/>
        <v>16</v>
      </c>
      <c r="CD10" s="146">
        <f t="shared" si="419"/>
        <v>2.3125</v>
      </c>
      <c r="CE10" s="47" t="str">
        <f t="shared" si="420"/>
        <v>Lên lớp</v>
      </c>
      <c r="CF10" s="47" t="s">
        <v>1143</v>
      </c>
      <c r="CG10" s="24">
        <v>5.0999999999999996</v>
      </c>
      <c r="CH10" s="27">
        <v>5</v>
      </c>
      <c r="CI10" s="28"/>
      <c r="CJ10" s="30">
        <f t="shared" si="421"/>
        <v>5</v>
      </c>
      <c r="CK10" s="31">
        <f t="shared" si="422"/>
        <v>5</v>
      </c>
      <c r="CL10" s="29" t="str">
        <f t="shared" si="197"/>
        <v>5.0</v>
      </c>
      <c r="CM10" s="35" t="str">
        <f t="shared" si="423"/>
        <v>D+</v>
      </c>
      <c r="CN10" s="157">
        <f t="shared" si="424"/>
        <v>1.5</v>
      </c>
      <c r="CO10" s="49" t="str">
        <f t="shared" si="425"/>
        <v>1.5</v>
      </c>
      <c r="CP10" s="77">
        <v>3</v>
      </c>
      <c r="CQ10" s="151">
        <v>3</v>
      </c>
      <c r="CR10" s="24">
        <v>7</v>
      </c>
      <c r="CS10" s="27">
        <v>5</v>
      </c>
      <c r="CT10" s="28"/>
      <c r="CU10" s="30">
        <f t="shared" si="426"/>
        <v>5.8</v>
      </c>
      <c r="CV10" s="31">
        <f t="shared" si="427"/>
        <v>5.8</v>
      </c>
      <c r="CW10" s="29" t="str">
        <f t="shared" si="198"/>
        <v>5.8</v>
      </c>
      <c r="CX10" s="35" t="str">
        <f t="shared" si="428"/>
        <v>C</v>
      </c>
      <c r="CY10" s="157">
        <f t="shared" si="429"/>
        <v>2</v>
      </c>
      <c r="CZ10" s="49" t="str">
        <f t="shared" si="430"/>
        <v>2.0</v>
      </c>
      <c r="DA10" s="77">
        <v>2</v>
      </c>
      <c r="DB10" s="151">
        <v>2</v>
      </c>
      <c r="DC10" s="24">
        <v>6.1</v>
      </c>
      <c r="DD10" s="27">
        <v>6</v>
      </c>
      <c r="DE10" s="28"/>
      <c r="DF10" s="30">
        <f t="shared" si="431"/>
        <v>6</v>
      </c>
      <c r="DG10" s="31">
        <f t="shared" si="432"/>
        <v>6</v>
      </c>
      <c r="DH10" s="29" t="str">
        <f t="shared" si="199"/>
        <v>6.0</v>
      </c>
      <c r="DI10" s="35" t="str">
        <f t="shared" si="433"/>
        <v>C</v>
      </c>
      <c r="DJ10" s="157">
        <f t="shared" si="434"/>
        <v>2</v>
      </c>
      <c r="DK10" s="49" t="str">
        <f t="shared" si="435"/>
        <v>2.0</v>
      </c>
      <c r="DL10" s="77">
        <v>4</v>
      </c>
      <c r="DM10" s="151">
        <v>4</v>
      </c>
      <c r="DN10" s="24">
        <v>6.7</v>
      </c>
      <c r="DO10" s="27">
        <v>5</v>
      </c>
      <c r="DP10" s="28"/>
      <c r="DQ10" s="30">
        <f t="shared" si="436"/>
        <v>5.7</v>
      </c>
      <c r="DR10" s="31">
        <f t="shared" si="437"/>
        <v>5.7</v>
      </c>
      <c r="DS10" s="29" t="str">
        <f t="shared" si="200"/>
        <v>5.7</v>
      </c>
      <c r="DT10" s="35" t="str">
        <f t="shared" si="438"/>
        <v>C</v>
      </c>
      <c r="DU10" s="157">
        <f t="shared" si="439"/>
        <v>2</v>
      </c>
      <c r="DV10" s="49" t="str">
        <f t="shared" si="440"/>
        <v>2.0</v>
      </c>
      <c r="DW10" s="77">
        <v>3</v>
      </c>
      <c r="DX10" s="151">
        <v>3</v>
      </c>
      <c r="DY10" s="24">
        <v>6.7</v>
      </c>
      <c r="DZ10" s="27">
        <v>6</v>
      </c>
      <c r="EA10" s="28"/>
      <c r="EB10" s="30">
        <f t="shared" si="441"/>
        <v>6.3</v>
      </c>
      <c r="EC10" s="31">
        <f t="shared" si="442"/>
        <v>6.3</v>
      </c>
      <c r="ED10" s="29" t="str">
        <f t="shared" si="201"/>
        <v>6.3</v>
      </c>
      <c r="EE10" s="35" t="str">
        <f t="shared" si="443"/>
        <v>C</v>
      </c>
      <c r="EF10" s="157">
        <f t="shared" si="444"/>
        <v>2</v>
      </c>
      <c r="EG10" s="49" t="str">
        <f t="shared" si="445"/>
        <v>2.0</v>
      </c>
      <c r="EH10" s="77">
        <v>2</v>
      </c>
      <c r="EI10" s="151">
        <v>2</v>
      </c>
      <c r="EJ10" s="24">
        <v>7.4</v>
      </c>
      <c r="EK10" s="27">
        <v>7</v>
      </c>
      <c r="EL10" s="28"/>
      <c r="EM10" s="30">
        <f t="shared" si="446"/>
        <v>7.2</v>
      </c>
      <c r="EN10" s="31">
        <f t="shared" si="447"/>
        <v>7.2</v>
      </c>
      <c r="EO10" s="29" t="str">
        <f t="shared" si="202"/>
        <v>7.2</v>
      </c>
      <c r="EP10" s="35" t="str">
        <f t="shared" si="448"/>
        <v>B</v>
      </c>
      <c r="EQ10" s="157">
        <f t="shared" si="449"/>
        <v>3</v>
      </c>
      <c r="ER10" s="49" t="str">
        <f t="shared" si="450"/>
        <v>3.0</v>
      </c>
      <c r="ES10" s="77">
        <v>2</v>
      </c>
      <c r="ET10" s="151">
        <v>2</v>
      </c>
      <c r="EU10" s="24">
        <v>6.7</v>
      </c>
      <c r="EV10" s="27">
        <v>9</v>
      </c>
      <c r="EW10" s="28"/>
      <c r="EX10" s="30">
        <f t="shared" si="451"/>
        <v>8.1</v>
      </c>
      <c r="EY10" s="31">
        <f t="shared" si="452"/>
        <v>8.1</v>
      </c>
      <c r="EZ10" s="29" t="str">
        <f t="shared" si="203"/>
        <v>8.1</v>
      </c>
      <c r="FA10" s="35" t="str">
        <f t="shared" si="453"/>
        <v>B+</v>
      </c>
      <c r="FB10" s="157">
        <f t="shared" si="454"/>
        <v>3.5</v>
      </c>
      <c r="FC10" s="49" t="str">
        <f t="shared" si="455"/>
        <v>3.5</v>
      </c>
      <c r="FD10" s="77">
        <v>3</v>
      </c>
      <c r="FE10" s="151">
        <v>3</v>
      </c>
      <c r="FF10" s="155">
        <v>8.5</v>
      </c>
      <c r="FG10" s="165">
        <v>6.6</v>
      </c>
      <c r="FH10" s="165"/>
      <c r="FI10" s="22">
        <f t="shared" si="456"/>
        <v>7.4</v>
      </c>
      <c r="FJ10" s="29">
        <f t="shared" si="457"/>
        <v>7.4</v>
      </c>
      <c r="FK10" s="29" t="str">
        <f t="shared" si="204"/>
        <v>7.4</v>
      </c>
      <c r="FL10" s="35" t="str">
        <f t="shared" si="458"/>
        <v>B</v>
      </c>
      <c r="FM10" s="33">
        <f t="shared" si="459"/>
        <v>3</v>
      </c>
      <c r="FN10" s="49" t="str">
        <f t="shared" si="460"/>
        <v>3.0</v>
      </c>
      <c r="FO10" s="77">
        <v>1</v>
      </c>
      <c r="FP10" s="151">
        <v>1</v>
      </c>
      <c r="FQ10" s="41">
        <f t="shared" si="461"/>
        <v>20</v>
      </c>
      <c r="FR10" s="43">
        <f t="shared" si="462"/>
        <v>2.2999999999999998</v>
      </c>
      <c r="FS10" s="45" t="str">
        <f t="shared" si="463"/>
        <v>2.30</v>
      </c>
      <c r="FT10" s="47" t="str">
        <f t="shared" si="464"/>
        <v>Lên lớp</v>
      </c>
      <c r="FU10" s="145">
        <f t="shared" si="465"/>
        <v>20</v>
      </c>
      <c r="FV10" s="146">
        <f t="shared" si="466"/>
        <v>2.2999999999999998</v>
      </c>
      <c r="FW10" s="174">
        <f t="shared" si="467"/>
        <v>36</v>
      </c>
      <c r="FX10" s="41">
        <f t="shared" si="468"/>
        <v>36</v>
      </c>
      <c r="FY10" s="43">
        <f t="shared" si="469"/>
        <v>2.3055555555555554</v>
      </c>
      <c r="FZ10" s="45" t="str">
        <f t="shared" si="470"/>
        <v>2.31</v>
      </c>
      <c r="GA10" s="47" t="str">
        <f t="shared" si="471"/>
        <v>Lên lớp</v>
      </c>
      <c r="GB10" s="47" t="s">
        <v>1143</v>
      </c>
      <c r="GC10" s="24">
        <v>5</v>
      </c>
      <c r="GD10" s="27">
        <v>7</v>
      </c>
      <c r="GE10" s="28"/>
      <c r="GF10" s="22">
        <f t="shared" ref="GF10:GF42" si="530">ROUND((GC10*0.4+GD10*0.6),1)</f>
        <v>6.2</v>
      </c>
      <c r="GG10" s="29">
        <f t="shared" ref="GG10:GG42" si="531">ROUND(MAX((GC10*0.4+GD10*0.6),(GC10*0.4+GE10*0.6)),1)</f>
        <v>6.2</v>
      </c>
      <c r="GH10" s="29" t="str">
        <f t="shared" si="205"/>
        <v>6.2</v>
      </c>
      <c r="GI10" s="35" t="str">
        <f t="shared" ref="GI10:GI42" si="532">IF(GG10&gt;=8.5,"A",IF(GG10&gt;=8,"B+",IF(GG10&gt;=7,"B",IF(GG10&gt;=6.5,"C+",IF(GG10&gt;=5.5,"C",IF(GG10&gt;=5,"D+",IF(GG10&gt;=4,"D","F")))))))</f>
        <v>C</v>
      </c>
      <c r="GJ10" s="33">
        <f t="shared" ref="GJ10:GJ42" si="533">IF(GI10="A",4,IF(GI10="B+",3.5,IF(GI10="B",3,IF(GI10="C+",2.5,IF(GI10="C",2,IF(GI10="D+",1.5,IF(GI10="D",1,0)))))))</f>
        <v>2</v>
      </c>
      <c r="GK10" s="49" t="str">
        <f t="shared" ref="GK10:GK42" si="534">TEXT(GJ10,"0.0")</f>
        <v>2.0</v>
      </c>
      <c r="GL10" s="77">
        <v>2</v>
      </c>
      <c r="GM10" s="151">
        <v>2</v>
      </c>
      <c r="GN10" s="24">
        <v>5.6</v>
      </c>
      <c r="GO10" s="27">
        <v>7</v>
      </c>
      <c r="GP10" s="28"/>
      <c r="GQ10" s="22">
        <f t="shared" si="477"/>
        <v>6.4</v>
      </c>
      <c r="GR10" s="29">
        <f t="shared" ref="GR10:GR42" si="535">ROUND(MAX((GN10*0.4+GO10*0.6),(GN10*0.4+GP10*0.6)),1)</f>
        <v>6.4</v>
      </c>
      <c r="GS10" s="29" t="str">
        <f t="shared" si="206"/>
        <v>6.4</v>
      </c>
      <c r="GT10" s="35" t="str">
        <f t="shared" ref="GT10:GT42" si="536">IF(GR10&gt;=8.5,"A",IF(GR10&gt;=8,"B+",IF(GR10&gt;=7,"B",IF(GR10&gt;=6.5,"C+",IF(GR10&gt;=5.5,"C",IF(GR10&gt;=5,"D+",IF(GR10&gt;=4,"D","F")))))))</f>
        <v>C</v>
      </c>
      <c r="GU10" s="33">
        <f t="shared" ref="GU10:GU42" si="537">IF(GT10="A",4,IF(GT10="B+",3.5,IF(GT10="B",3,IF(GT10="C+",2.5,IF(GT10="C",2,IF(GT10="D+",1.5,IF(GT10="D",1,0)))))))</f>
        <v>2</v>
      </c>
      <c r="GV10" s="49" t="str">
        <f t="shared" ref="GV10:GV42" si="538">TEXT(GU10,"0.0")</f>
        <v>2.0</v>
      </c>
      <c r="GW10" s="77">
        <v>3</v>
      </c>
      <c r="GX10" s="151">
        <v>3</v>
      </c>
      <c r="GY10" s="24">
        <v>5.4</v>
      </c>
      <c r="GZ10" s="27">
        <v>8</v>
      </c>
      <c r="HA10" s="28"/>
      <c r="HB10" s="22">
        <f t="shared" ref="HB10:HB42" si="539">ROUND((GY10*0.4+GZ10*0.6),1)</f>
        <v>7</v>
      </c>
      <c r="HC10" s="29">
        <f t="shared" ref="HC10:HC42" si="540">ROUND(MAX((GY10*0.4+GZ10*0.6),(GY10*0.4+HA10*0.6)),1)</f>
        <v>7</v>
      </c>
      <c r="HD10" s="29" t="str">
        <f t="shared" si="207"/>
        <v>7.0</v>
      </c>
      <c r="HE10" s="35" t="str">
        <f t="shared" ref="HE10:HE42" si="541">IF(HC10&gt;=8.5,"A",IF(HC10&gt;=8,"B+",IF(HC10&gt;=7,"B",IF(HC10&gt;=6.5,"C+",IF(HC10&gt;=5.5,"C",IF(HC10&gt;=5,"D+",IF(HC10&gt;=4,"D","F")))))))</f>
        <v>B</v>
      </c>
      <c r="HF10" s="33">
        <f t="shared" ref="HF10:HF42" si="542">IF(HE10="A",4,IF(HE10="B+",3.5,IF(HE10="B",3,IF(HE10="C+",2.5,IF(HE10="C",2,IF(HE10="D+",1.5,IF(HE10="D",1,0)))))))</f>
        <v>3</v>
      </c>
      <c r="HG10" s="49" t="str">
        <f t="shared" ref="HG10:HG42" si="543">TEXT(HF10,"0.0")</f>
        <v>3.0</v>
      </c>
      <c r="HH10" s="77">
        <v>2</v>
      </c>
      <c r="HI10" s="151">
        <v>2</v>
      </c>
      <c r="HJ10" s="133">
        <v>7</v>
      </c>
      <c r="HK10" s="125">
        <v>4</v>
      </c>
      <c r="HL10" s="126"/>
      <c r="HM10" s="159">
        <f t="shared" ref="HM10:HM42" si="544">ROUND((HJ10*0.4+HK10*0.6),1)</f>
        <v>5.2</v>
      </c>
      <c r="HN10" s="160">
        <f t="shared" ref="HN10:HN42" si="545">ROUND(MAX((HJ10*0.4+HK10*0.6),(HJ10*0.4+HL10*0.6)),1)</f>
        <v>5.2</v>
      </c>
      <c r="HO10" s="29" t="str">
        <f t="shared" si="208"/>
        <v>5.2</v>
      </c>
      <c r="HP10" s="129" t="str">
        <f t="shared" ref="HP10:HP42" si="546">IF(HN10&gt;=8.5,"A",IF(HN10&gt;=8,"B+",IF(HN10&gt;=7,"B",IF(HN10&gt;=6.5,"C+",IF(HN10&gt;=5.5,"C",IF(HN10&gt;=5,"D+",IF(HN10&gt;=4,"D","F")))))))</f>
        <v>D+</v>
      </c>
      <c r="HQ10" s="130">
        <f t="shared" ref="HQ10:HQ42" si="547">IF(HP10="A",4,IF(HP10="B+",3.5,IF(HP10="B",3,IF(HP10="C+",2.5,IF(HP10="C",2,IF(HP10="D+",1.5,IF(HP10="D",1,0)))))))</f>
        <v>1.5</v>
      </c>
      <c r="HR10" s="131" t="str">
        <f t="shared" ref="HR10:HR42" si="548">TEXT(HQ10,"0.0")</f>
        <v>1.5</v>
      </c>
      <c r="HS10" s="132">
        <v>2</v>
      </c>
      <c r="HT10" s="170">
        <v>2</v>
      </c>
      <c r="HU10" s="24">
        <v>6.7</v>
      </c>
      <c r="HV10" s="27">
        <v>8</v>
      </c>
      <c r="HW10" s="28"/>
      <c r="HX10" s="22">
        <f t="shared" ref="HX10:HX42" si="549">ROUND((HU10*0.4+HV10*0.6),1)</f>
        <v>7.5</v>
      </c>
      <c r="HY10" s="29">
        <f t="shared" ref="HY10:HY42" si="550">ROUND(MAX((HU10*0.4+HV10*0.6),(HU10*0.4+HW10*0.6)),1)</f>
        <v>7.5</v>
      </c>
      <c r="HZ10" s="29" t="str">
        <f t="shared" si="209"/>
        <v>7.5</v>
      </c>
      <c r="IA10" s="35" t="str">
        <f t="shared" ref="IA10:IA42" si="551">IF(HY10&gt;=8.5,"A",IF(HY10&gt;=8,"B+",IF(HY10&gt;=7,"B",IF(HY10&gt;=6.5,"C+",IF(HY10&gt;=5.5,"C",IF(HY10&gt;=5,"D+",IF(HY10&gt;=4,"D","F")))))))</f>
        <v>B</v>
      </c>
      <c r="IB10" s="33">
        <f t="shared" ref="IB10:IB42" si="552">IF(IA10="A",4,IF(IA10="B+",3.5,IF(IA10="B",3,IF(IA10="C+",2.5,IF(IA10="C",2,IF(IA10="D+",1.5,IF(IA10="D",1,0)))))))</f>
        <v>3</v>
      </c>
      <c r="IC10" s="49" t="str">
        <f t="shared" ref="IC10:IC42" si="553">TEXT(IB10,"0.0")</f>
        <v>3.0</v>
      </c>
      <c r="ID10" s="77">
        <v>3</v>
      </c>
      <c r="IE10" s="151">
        <v>3</v>
      </c>
      <c r="IF10" s="24">
        <v>6.7</v>
      </c>
      <c r="IG10" s="27">
        <v>7</v>
      </c>
      <c r="IH10" s="28"/>
      <c r="II10" s="22">
        <f t="shared" ref="II10:II42" si="554">ROUND((IF10*0.4+IG10*0.6),1)</f>
        <v>6.9</v>
      </c>
      <c r="IJ10" s="29">
        <f t="shared" ref="IJ10:IJ42" si="555">ROUND(MAX((IF10*0.4+IG10*0.6),(IF10*0.4+IH10*0.6)),1)</f>
        <v>6.9</v>
      </c>
      <c r="IK10" s="29" t="str">
        <f t="shared" si="210"/>
        <v>6.9</v>
      </c>
      <c r="IL10" s="35" t="str">
        <f t="shared" ref="IL10:IL42" si="556">IF(IJ10&gt;=8.5,"A",IF(IJ10&gt;=8,"B+",IF(IJ10&gt;=7,"B",IF(IJ10&gt;=6.5,"C+",IF(IJ10&gt;=5.5,"C",IF(IJ10&gt;=5,"D+",IF(IJ10&gt;=4,"D","F")))))))</f>
        <v>C+</v>
      </c>
      <c r="IM10" s="33">
        <f t="shared" ref="IM10:IM42" si="557">IF(IL10="A",4,IF(IL10="B+",3.5,IF(IL10="B",3,IF(IL10="C+",2.5,IF(IL10="C",2,IF(IL10="D+",1.5,IF(IL10="D",1,0)))))))</f>
        <v>2.5</v>
      </c>
      <c r="IN10" s="49" t="str">
        <f t="shared" ref="IN10:IN42" si="558">TEXT(IM10,"0.0")</f>
        <v>2.5</v>
      </c>
      <c r="IO10" s="77">
        <v>2</v>
      </c>
      <c r="IP10" s="151">
        <v>2</v>
      </c>
      <c r="IQ10" s="24">
        <v>6.3</v>
      </c>
      <c r="IR10" s="27">
        <v>5</v>
      </c>
      <c r="IS10" s="28"/>
      <c r="IT10" s="22">
        <f t="shared" ref="IT10:IT42" si="559">ROUND((IQ10*0.4+IR10*0.6),1)</f>
        <v>5.5</v>
      </c>
      <c r="IU10" s="29">
        <f t="shared" ref="IU10:IU42" si="560">ROUND(MAX((IQ10*0.4+IR10*0.6),(IQ10*0.4+IS10*0.6)),1)</f>
        <v>5.5</v>
      </c>
      <c r="IV10" s="29" t="str">
        <f t="shared" si="211"/>
        <v>5.5</v>
      </c>
      <c r="IW10" s="35" t="str">
        <f t="shared" ref="IW10:IW42" si="561">IF(IU10&gt;=8.5,"A",IF(IU10&gt;=8,"B+",IF(IU10&gt;=7,"B",IF(IU10&gt;=6.5,"C+",IF(IU10&gt;=5.5,"C",IF(IU10&gt;=5,"D+",IF(IU10&gt;=4,"D","F")))))))</f>
        <v>C</v>
      </c>
      <c r="IX10" s="33">
        <f t="shared" ref="IX10:IX42" si="562">IF(IW10="A",4,IF(IW10="B+",3.5,IF(IW10="B",3,IF(IW10="C+",2.5,IF(IW10="C",2,IF(IW10="D+",1.5,IF(IW10="D",1,0)))))))</f>
        <v>2</v>
      </c>
      <c r="IY10" s="49" t="str">
        <f t="shared" ref="IY10:IY42" si="563">TEXT(IX10,"0.0")</f>
        <v>2.0</v>
      </c>
      <c r="IZ10" s="77">
        <v>3</v>
      </c>
      <c r="JA10" s="151">
        <v>3</v>
      </c>
      <c r="JB10" s="24">
        <v>6.2</v>
      </c>
      <c r="JC10" s="27">
        <v>7</v>
      </c>
      <c r="JD10" s="28"/>
      <c r="JE10" s="30">
        <f t="shared" ref="JE10:JE42" si="564">ROUND((JB10*0.4+JC10*0.6),1)</f>
        <v>6.7</v>
      </c>
      <c r="JF10" s="31">
        <f t="shared" ref="JF10:JF42" si="565">ROUND(MAX((JB10*0.4+JC10*0.6),(JB10*0.4+JD10*0.6)),1)</f>
        <v>6.7</v>
      </c>
      <c r="JG10" s="29" t="str">
        <f t="shared" si="212"/>
        <v>6.7</v>
      </c>
      <c r="JH10" s="35" t="str">
        <f t="shared" ref="JH10:JH42" si="566">IF(JF10&gt;=8.5,"A",IF(JF10&gt;=8,"B+",IF(JF10&gt;=7,"B",IF(JF10&gt;=6.5,"C+",IF(JF10&gt;=5.5,"C",IF(JF10&gt;=5,"D+",IF(JF10&gt;=4,"D","F")))))))</f>
        <v>C+</v>
      </c>
      <c r="JI10" s="33">
        <f t="shared" ref="JI10:JI42" si="567">IF(JH10="A",4,IF(JH10="B+",3.5,IF(JH10="B",3,IF(JH10="C+",2.5,IF(JH10="C",2,IF(JH10="D+",1.5,IF(JH10="D",1,0)))))))</f>
        <v>2.5</v>
      </c>
      <c r="JJ10" s="49" t="str">
        <f t="shared" ref="JJ10:JJ42" si="568">TEXT(JI10,"0.0")</f>
        <v>2.5</v>
      </c>
      <c r="JK10" s="77">
        <v>3</v>
      </c>
      <c r="JL10" s="151">
        <v>3</v>
      </c>
      <c r="JM10" s="24">
        <v>7</v>
      </c>
      <c r="JN10" s="214">
        <v>6.9</v>
      </c>
      <c r="JO10" s="140"/>
      <c r="JP10" s="22">
        <f t="shared" ref="JP10:JP40" si="569">ROUND((JM10*0.4+JN10*0.6),1)</f>
        <v>6.9</v>
      </c>
      <c r="JQ10" s="29">
        <f t="shared" ref="JQ10:JQ40" si="570">ROUND(MAX((JM10*0.4+JN10*0.6),(JM10*0.4+JO10*0.6)),1)</f>
        <v>6.9</v>
      </c>
      <c r="JR10" s="29" t="str">
        <f t="shared" si="213"/>
        <v>6.9</v>
      </c>
      <c r="JS10" s="35" t="str">
        <f t="shared" ref="JS10:JS42" si="571">IF(JQ10&gt;=8.5,"A",IF(JQ10&gt;=8,"B+",IF(JQ10&gt;=7,"B",IF(JQ10&gt;=6.5,"C+",IF(JQ10&gt;=5.5,"C",IF(JQ10&gt;=5,"D+",IF(JQ10&gt;=4,"D","F")))))))</f>
        <v>C+</v>
      </c>
      <c r="JT10" s="33">
        <f t="shared" ref="JT10:JT42" si="572">IF(JS10="A",4,IF(JS10="B+",3.5,IF(JS10="B",3,IF(JS10="C+",2.5,IF(JS10="C",2,IF(JS10="D+",1.5,IF(JS10="D",1,0)))))))</f>
        <v>2.5</v>
      </c>
      <c r="JU10" s="49" t="str">
        <f t="shared" ref="JU10:JU42" si="573">TEXT(JT10,"0.0")</f>
        <v>2.5</v>
      </c>
      <c r="JV10" s="77">
        <v>2</v>
      </c>
      <c r="JW10" s="151">
        <v>2</v>
      </c>
      <c r="JX10" s="211">
        <f t="shared" si="513"/>
        <v>22</v>
      </c>
      <c r="JY10" s="43">
        <f t="shared" si="514"/>
        <v>2.3409090909090908</v>
      </c>
      <c r="JZ10" s="45" t="str">
        <f t="shared" si="515"/>
        <v>2.34</v>
      </c>
      <c r="KA10" s="47" t="str">
        <f t="shared" si="516"/>
        <v>Lên lớp</v>
      </c>
      <c r="KB10" s="41">
        <f t="shared" si="517"/>
        <v>22</v>
      </c>
      <c r="KC10" s="43">
        <f t="shared" si="518"/>
        <v>2.3409090909090908</v>
      </c>
      <c r="KD10" s="229">
        <f t="shared" si="519"/>
        <v>58</v>
      </c>
      <c r="KE10" s="230">
        <f t="shared" si="520"/>
        <v>58</v>
      </c>
      <c r="KF10" s="146">
        <f t="shared" si="521"/>
        <v>2.3189655172413794</v>
      </c>
      <c r="KG10" s="45" t="str">
        <f t="shared" si="522"/>
        <v>2.32</v>
      </c>
      <c r="KH10" s="47" t="str">
        <f t="shared" si="523"/>
        <v>Lên lớp</v>
      </c>
      <c r="KI10" s="47" t="s">
        <v>1143</v>
      </c>
      <c r="KJ10" s="24">
        <v>7</v>
      </c>
      <c r="KK10" s="27">
        <v>7</v>
      </c>
      <c r="KL10" s="28"/>
      <c r="KM10" s="30">
        <f t="shared" si="337"/>
        <v>7</v>
      </c>
      <c r="KN10" s="31">
        <f t="shared" si="338"/>
        <v>7</v>
      </c>
      <c r="KO10" s="29" t="str">
        <f t="shared" si="524"/>
        <v>7.0</v>
      </c>
      <c r="KP10" s="35" t="str">
        <f t="shared" si="339"/>
        <v>B</v>
      </c>
      <c r="KQ10" s="33">
        <f t="shared" si="340"/>
        <v>3</v>
      </c>
      <c r="KR10" s="49" t="str">
        <f t="shared" si="341"/>
        <v>3.0</v>
      </c>
      <c r="KS10" s="77">
        <v>2</v>
      </c>
      <c r="KT10" s="151">
        <v>2</v>
      </c>
      <c r="KU10" s="24">
        <v>8.6999999999999993</v>
      </c>
      <c r="KV10" s="27">
        <v>8</v>
      </c>
      <c r="KW10" s="28"/>
      <c r="KX10" s="30">
        <f t="shared" si="342"/>
        <v>8.3000000000000007</v>
      </c>
      <c r="KY10" s="31">
        <f t="shared" si="343"/>
        <v>8.3000000000000007</v>
      </c>
      <c r="KZ10" s="29" t="str">
        <f t="shared" si="525"/>
        <v>8.3</v>
      </c>
      <c r="LA10" s="35" t="str">
        <f t="shared" si="344"/>
        <v>B+</v>
      </c>
      <c r="LB10" s="33">
        <f t="shared" si="345"/>
        <v>3.5</v>
      </c>
      <c r="LC10" s="49" t="str">
        <f t="shared" si="346"/>
        <v>3.5</v>
      </c>
      <c r="LD10" s="77">
        <v>2</v>
      </c>
      <c r="LE10" s="151">
        <v>2</v>
      </c>
      <c r="LF10" s="24">
        <v>7.3</v>
      </c>
      <c r="LG10" s="27">
        <v>4</v>
      </c>
      <c r="LH10" s="28"/>
      <c r="LI10" s="30">
        <f t="shared" si="347"/>
        <v>5.3</v>
      </c>
      <c r="LJ10" s="31">
        <f t="shared" si="348"/>
        <v>5.3</v>
      </c>
      <c r="LK10" s="29" t="str">
        <f t="shared" si="526"/>
        <v>5.3</v>
      </c>
      <c r="LL10" s="35" t="str">
        <f t="shared" si="349"/>
        <v>D+</v>
      </c>
      <c r="LM10" s="33">
        <f t="shared" si="350"/>
        <v>1.5</v>
      </c>
      <c r="LN10" s="49" t="str">
        <f t="shared" si="351"/>
        <v>1.5</v>
      </c>
      <c r="LO10" s="77">
        <v>2</v>
      </c>
      <c r="LP10" s="151">
        <v>2</v>
      </c>
      <c r="LQ10" s="24">
        <v>7</v>
      </c>
      <c r="LR10" s="27">
        <v>1</v>
      </c>
      <c r="LS10" s="28">
        <v>6</v>
      </c>
      <c r="LT10" s="30">
        <f t="shared" si="352"/>
        <v>3.4</v>
      </c>
      <c r="LU10" s="31">
        <f t="shared" si="353"/>
        <v>6.4</v>
      </c>
      <c r="LV10" s="29" t="str">
        <f t="shared" si="220"/>
        <v>6.4</v>
      </c>
      <c r="LW10" s="35" t="str">
        <f t="shared" si="354"/>
        <v>C</v>
      </c>
      <c r="LX10" s="33">
        <f t="shared" si="355"/>
        <v>2</v>
      </c>
      <c r="LY10" s="49" t="str">
        <f t="shared" si="356"/>
        <v>2.0</v>
      </c>
      <c r="LZ10" s="77">
        <v>2</v>
      </c>
      <c r="MA10" s="151">
        <v>2</v>
      </c>
      <c r="MB10" s="24">
        <v>6.8</v>
      </c>
      <c r="MC10" s="27">
        <v>6</v>
      </c>
      <c r="MD10" s="28"/>
      <c r="ME10" s="30">
        <f t="shared" si="357"/>
        <v>6.3</v>
      </c>
      <c r="MF10" s="161">
        <f t="shared" si="358"/>
        <v>6.3</v>
      </c>
      <c r="MG10" s="29" t="str">
        <f t="shared" si="223"/>
        <v>6.3</v>
      </c>
      <c r="MH10" s="162" t="str">
        <f t="shared" si="359"/>
        <v>C</v>
      </c>
      <c r="MI10" s="163">
        <f t="shared" si="360"/>
        <v>2</v>
      </c>
      <c r="MJ10" s="56" t="str">
        <f t="shared" si="361"/>
        <v>2.0</v>
      </c>
      <c r="MK10" s="77">
        <v>1</v>
      </c>
      <c r="ML10" s="151">
        <v>1</v>
      </c>
      <c r="MM10" s="24">
        <v>5.9</v>
      </c>
      <c r="MN10" s="27">
        <v>0</v>
      </c>
      <c r="MO10" s="28"/>
      <c r="MP10" s="30">
        <f t="shared" si="362"/>
        <v>2.4</v>
      </c>
      <c r="MQ10" s="161">
        <f t="shared" si="363"/>
        <v>2.4</v>
      </c>
      <c r="MR10" s="29" t="str">
        <f t="shared" si="227"/>
        <v>2.4</v>
      </c>
      <c r="MS10" s="162" t="str">
        <f t="shared" si="364"/>
        <v>F</v>
      </c>
      <c r="MT10" s="163">
        <f t="shared" si="365"/>
        <v>0</v>
      </c>
      <c r="MU10" s="56" t="str">
        <f t="shared" si="366"/>
        <v>0.0</v>
      </c>
      <c r="MV10" s="77">
        <v>3</v>
      </c>
      <c r="MW10" s="151"/>
      <c r="MX10" s="133">
        <v>5.4</v>
      </c>
      <c r="MY10" s="171"/>
      <c r="MZ10" s="233"/>
      <c r="NA10" s="127">
        <f t="shared" si="367"/>
        <v>2.2000000000000002</v>
      </c>
      <c r="NB10" s="128">
        <f t="shared" si="368"/>
        <v>2.2000000000000002</v>
      </c>
      <c r="NC10" s="29" t="str">
        <f t="shared" si="228"/>
        <v>2.2</v>
      </c>
      <c r="ND10" s="129" t="str">
        <f t="shared" si="369"/>
        <v>F</v>
      </c>
      <c r="NE10" s="130">
        <f t="shared" si="370"/>
        <v>0</v>
      </c>
      <c r="NF10" s="131" t="str">
        <f t="shared" si="371"/>
        <v>0.0</v>
      </c>
      <c r="NG10" s="132">
        <v>1</v>
      </c>
      <c r="NH10" s="170"/>
      <c r="NI10" s="24">
        <v>6.6</v>
      </c>
      <c r="NJ10" s="27">
        <v>5</v>
      </c>
      <c r="NK10" s="28"/>
      <c r="NL10" s="22">
        <f t="shared" si="372"/>
        <v>5.6</v>
      </c>
      <c r="NM10" s="29">
        <f t="shared" si="373"/>
        <v>5.6</v>
      </c>
      <c r="NN10" s="29" t="str">
        <f t="shared" si="527"/>
        <v>5.6</v>
      </c>
      <c r="NO10" s="35" t="str">
        <f t="shared" si="374"/>
        <v>C</v>
      </c>
      <c r="NP10" s="33">
        <f t="shared" si="375"/>
        <v>2</v>
      </c>
      <c r="NQ10" s="49" t="str">
        <f t="shared" si="376"/>
        <v>2.0</v>
      </c>
      <c r="NR10" s="77">
        <v>3</v>
      </c>
      <c r="NS10" s="151">
        <v>3</v>
      </c>
      <c r="NT10" s="24">
        <v>7</v>
      </c>
      <c r="NU10" s="214">
        <v>7.2</v>
      </c>
      <c r="NV10" s="28"/>
      <c r="NW10" s="30">
        <f t="shared" si="377"/>
        <v>7.1</v>
      </c>
      <c r="NX10" s="31">
        <f t="shared" si="378"/>
        <v>7.1</v>
      </c>
      <c r="NY10" s="29" t="str">
        <f t="shared" si="528"/>
        <v>7.1</v>
      </c>
      <c r="NZ10" s="35" t="str">
        <f t="shared" si="379"/>
        <v>B</v>
      </c>
      <c r="OA10" s="33">
        <f t="shared" si="380"/>
        <v>3</v>
      </c>
      <c r="OB10" s="49" t="str">
        <f t="shared" si="529"/>
        <v>3.0</v>
      </c>
      <c r="OC10" s="77">
        <v>2</v>
      </c>
      <c r="OD10" s="151">
        <v>2</v>
      </c>
      <c r="OE10" s="211">
        <f t="shared" si="230"/>
        <v>18</v>
      </c>
      <c r="OF10" s="43">
        <f t="shared" si="231"/>
        <v>1.8888888888888888</v>
      </c>
      <c r="OG10" s="45" t="str">
        <f t="shared" si="232"/>
        <v>1.89</v>
      </c>
      <c r="OH10" s="47" t="str">
        <f t="shared" si="233"/>
        <v>Lên lớp</v>
      </c>
      <c r="OI10" s="41">
        <f t="shared" si="234"/>
        <v>14</v>
      </c>
      <c r="OJ10" s="43">
        <f t="shared" si="235"/>
        <v>2.4285714285714284</v>
      </c>
      <c r="OK10" s="229">
        <f t="shared" si="236"/>
        <v>76</v>
      </c>
      <c r="OL10" s="230">
        <f t="shared" si="237"/>
        <v>72</v>
      </c>
      <c r="OM10" s="146">
        <f t="shared" si="238"/>
        <v>2.3402777777777777</v>
      </c>
      <c r="ON10" s="45" t="str">
        <f t="shared" si="138"/>
        <v>2.34</v>
      </c>
      <c r="OO10" s="47" t="str">
        <f t="shared" si="239"/>
        <v>Lên lớp</v>
      </c>
      <c r="OP10" s="47" t="s">
        <v>1143</v>
      </c>
      <c r="OQ10" s="24">
        <v>5.8</v>
      </c>
      <c r="OR10" s="27">
        <v>4</v>
      </c>
      <c r="OS10" s="28"/>
      <c r="OT10" s="30">
        <f t="shared" ref="OT10:OT42" si="574">ROUND((OQ10*0.4+OR10*0.6),1)</f>
        <v>4.7</v>
      </c>
      <c r="OU10" s="31">
        <f t="shared" ref="OU10:OU42" si="575">ROUND(MAX((OQ10*0.4+OR10*0.6),(OQ10*0.4+OS10*0.6)),1)</f>
        <v>4.7</v>
      </c>
      <c r="OV10" s="29" t="str">
        <f t="shared" ref="OV10:OV42" si="576">TEXT(OU10,"0.0")</f>
        <v>4.7</v>
      </c>
      <c r="OW10" s="35" t="str">
        <f t="shared" ref="OW10:OW42" si="577">IF(OU10&gt;=8.5,"A",IF(OU10&gt;=8,"B+",IF(OU10&gt;=7,"B",IF(OU10&gt;=6.5,"C+",IF(OU10&gt;=5.5,"C",IF(OU10&gt;=5,"D+",IF(OU10&gt;=4,"D","F")))))))</f>
        <v>D</v>
      </c>
      <c r="OX10" s="130">
        <f t="shared" ref="OX10:OX42" si="578">IF(OW10="A",4,IF(OW10="B+",3.5,IF(OW10="B",3,IF(OW10="C+",2.5,IF(OW10="C",2,IF(OW10="D+",1.5,IF(OW10="D",1,0)))))))</f>
        <v>1</v>
      </c>
      <c r="OY10" s="49" t="str">
        <f t="shared" ref="OY10:OY42" si="579">TEXT(OX10,"0.0")</f>
        <v>1.0</v>
      </c>
      <c r="OZ10" s="77">
        <v>2</v>
      </c>
      <c r="PA10" s="151">
        <v>2</v>
      </c>
      <c r="PB10" s="24">
        <v>8</v>
      </c>
      <c r="PC10" s="27">
        <v>9</v>
      </c>
      <c r="PD10" s="28"/>
      <c r="PE10" s="30">
        <f t="shared" ref="PE10:PE42" si="580">ROUND((PB10*0.4+PC10*0.6),1)</f>
        <v>8.6</v>
      </c>
      <c r="PF10" s="31">
        <f t="shared" ref="PF10:PF42" si="581">ROUND(MAX((PB10*0.4+PC10*0.6),(PB10*0.4+PD10*0.6)),1)</f>
        <v>8.6</v>
      </c>
      <c r="PG10" s="31" t="str">
        <f t="shared" ref="PG10:PG42" si="582">TEXT(PF10,"0.0")</f>
        <v>8.6</v>
      </c>
      <c r="PH10" s="35" t="str">
        <f t="shared" ref="PH10:PH42" si="583">IF(PF10&gt;=8.5,"A",IF(PF10&gt;=8,"B+",IF(PF10&gt;=7,"B",IF(PF10&gt;=6.5,"C+",IF(PF10&gt;=5.5,"C",IF(PF10&gt;=5,"D+",IF(PF10&gt;=4,"D","F")))))))</f>
        <v>A</v>
      </c>
      <c r="PI10" s="130">
        <f t="shared" ref="PI10:PI42" si="584">IF(PH10="A",4,IF(PH10="B+",3.5,IF(PH10="B",3,IF(PH10="C+",2.5,IF(PH10="C",2,IF(PH10="D+",1.5,IF(PH10="D",1,0)))))))</f>
        <v>4</v>
      </c>
      <c r="PJ10" s="49" t="str">
        <f t="shared" ref="PJ10:PJ42" si="585">TEXT(PI10,"0.0")</f>
        <v>4.0</v>
      </c>
      <c r="PK10" s="77">
        <v>3</v>
      </c>
      <c r="PL10" s="151">
        <v>3</v>
      </c>
      <c r="PM10" s="24">
        <v>7</v>
      </c>
      <c r="PN10" s="27">
        <v>6</v>
      </c>
      <c r="PO10" s="28"/>
      <c r="PP10" s="30">
        <f t="shared" ref="PP10:PP42" si="586">ROUND((PM10*0.4+PN10*0.6),1)</f>
        <v>6.4</v>
      </c>
      <c r="PQ10" s="31">
        <f t="shared" ref="PQ10:PQ42" si="587">ROUND(MAX((PM10*0.4+PN10*0.6),(PM10*0.4+PO10*0.6)),1)</f>
        <v>6.4</v>
      </c>
      <c r="PR10" s="29" t="str">
        <f t="shared" ref="PR10:PR42" si="588">TEXT(PQ10,"0.0")</f>
        <v>6.4</v>
      </c>
      <c r="PS10" s="35" t="str">
        <f t="shared" ref="PS10:PS42" si="589">IF(PQ10&gt;=8.5,"A",IF(PQ10&gt;=8,"B+",IF(PQ10&gt;=7,"B",IF(PQ10&gt;=6.5,"C+",IF(PQ10&gt;=5.5,"C",IF(PQ10&gt;=5,"D+",IF(PQ10&gt;=4,"D","F")))))))</f>
        <v>C</v>
      </c>
      <c r="PT10" s="130">
        <f t="shared" ref="PT10:PT42" si="590">IF(PS10="A",4,IF(PS10="B+",3.5,IF(PS10="B",3,IF(PS10="C+",2.5,IF(PS10="C",2,IF(PS10="D+",1.5,IF(PS10="D",1,0)))))))</f>
        <v>2</v>
      </c>
      <c r="PU10" s="49" t="str">
        <f t="shared" ref="PU10:PU42" si="591">TEXT(PT10,"0.0")</f>
        <v>2.0</v>
      </c>
      <c r="PV10" s="77">
        <v>2</v>
      </c>
      <c r="PW10" s="151">
        <v>2</v>
      </c>
      <c r="PX10" s="24">
        <v>5.9</v>
      </c>
      <c r="PY10" s="27">
        <v>8</v>
      </c>
      <c r="PZ10" s="28"/>
      <c r="QA10" s="22">
        <f t="shared" ref="QA10:QA42" si="592">ROUND((PX10*0.4+PY10*0.6),1)</f>
        <v>7.2</v>
      </c>
      <c r="QB10" s="29">
        <f t="shared" ref="QB10:QB42" si="593">ROUND(MAX((PX10*0.4+PY10*0.6),(PX10*0.4+PZ10*0.6)),1)</f>
        <v>7.2</v>
      </c>
      <c r="QC10" s="29" t="str">
        <f t="shared" ref="QC10:QC42" si="594">TEXT(QB10,"0.0")</f>
        <v>7.2</v>
      </c>
      <c r="QD10" s="35" t="str">
        <f t="shared" ref="QD10:QD42" si="595">IF(QB10&gt;=8.5,"A",IF(QB10&gt;=8,"B+",IF(QB10&gt;=7,"B",IF(QB10&gt;=6.5,"C+",IF(QB10&gt;=5.5,"C",IF(QB10&gt;=5,"D+",IF(QB10&gt;=4,"D","F")))))))</f>
        <v>B</v>
      </c>
      <c r="QE10" s="33">
        <f t="shared" ref="QE10:QE42" si="596">IF(QD10="A",4,IF(QD10="B+",3.5,IF(QD10="B",3,IF(QD10="C+",2.5,IF(QD10="C",2,IF(QD10="D+",1.5,IF(QD10="D",1,0)))))))</f>
        <v>3</v>
      </c>
      <c r="QF10" s="49" t="str">
        <f t="shared" ref="QF10:QF42" si="597">TEXT(QE10,"0.0")</f>
        <v>3.0</v>
      </c>
      <c r="QG10" s="77">
        <v>3</v>
      </c>
      <c r="QH10" s="151">
        <v>3</v>
      </c>
      <c r="QI10" s="24">
        <v>6.1</v>
      </c>
      <c r="QJ10" s="27">
        <v>5</v>
      </c>
      <c r="QK10" s="28"/>
      <c r="QL10" s="30">
        <f t="shared" ref="QL10:QL42" si="598">ROUND((QI10*0.4+QJ10*0.6),1)</f>
        <v>5.4</v>
      </c>
      <c r="QM10" s="31">
        <f t="shared" ref="QM10:QM42" si="599">ROUND(MAX((QI10*0.4+QJ10*0.6),(QI10*0.4+QK10*0.6)),1)</f>
        <v>5.4</v>
      </c>
      <c r="QN10" s="29" t="str">
        <f t="shared" ref="QN10:QN42" si="600">TEXT(QM10,"0.0")</f>
        <v>5.4</v>
      </c>
      <c r="QO10" s="35" t="str">
        <f t="shared" ref="QO10:QO42" si="601">IF(QM10&gt;=8.5,"A",IF(QM10&gt;=8,"B+",IF(QM10&gt;=7,"B",IF(QM10&gt;=6.5,"C+",IF(QM10&gt;=5.5,"C",IF(QM10&gt;=5,"D+",IF(QM10&gt;=4,"D","F")))))))</f>
        <v>D+</v>
      </c>
      <c r="QP10" s="130">
        <f t="shared" ref="QP10:QP42" si="602">IF(QO10="A",4,IF(QO10="B+",3.5,IF(QO10="B",3,IF(QO10="C+",2.5,IF(QO10="C",2,IF(QO10="D+",1.5,IF(QO10="D",1,0)))))))</f>
        <v>1.5</v>
      </c>
      <c r="QQ10" s="49" t="str">
        <f t="shared" ref="QQ10:QQ42" si="603">TEXT(QP10,"0.0")</f>
        <v>1.5</v>
      </c>
      <c r="QR10" s="77">
        <v>1</v>
      </c>
      <c r="QS10" s="151">
        <v>1</v>
      </c>
      <c r="QT10" s="24">
        <v>6.5</v>
      </c>
      <c r="QU10" s="27">
        <v>8</v>
      </c>
      <c r="QV10" s="28"/>
      <c r="QW10" s="30">
        <f t="shared" ref="QW10:QW42" si="604">ROUND((QT10*0.4+QU10*0.6),1)</f>
        <v>7.4</v>
      </c>
      <c r="QX10" s="31">
        <f t="shared" ref="QX10:QX42" si="605">ROUND(MAX((QT10*0.4+QU10*0.6),(QT10*0.4+QV10*0.6)),1)</f>
        <v>7.4</v>
      </c>
      <c r="QY10" s="29" t="str">
        <f t="shared" ref="QY10:QY42" si="606">TEXT(QX10,"0.0")</f>
        <v>7.4</v>
      </c>
      <c r="QZ10" s="35" t="str">
        <f t="shared" ref="QZ10:QZ42" si="607">IF(QX10&gt;=8.5,"A",IF(QX10&gt;=8,"B+",IF(QX10&gt;=7,"B",IF(QX10&gt;=6.5,"C+",IF(QX10&gt;=5.5,"C",IF(QX10&gt;=5,"D+",IF(QX10&gt;=4,"D","F")))))))</f>
        <v>B</v>
      </c>
      <c r="RA10" s="130">
        <f t="shared" ref="RA10:RA42" si="608">IF(QZ10="A",4,IF(QZ10="B+",3.5,IF(QZ10="B",3,IF(QZ10="C+",2.5,IF(QZ10="C",2,IF(QZ10="D+",1.5,IF(QZ10="D",1,0)))))))</f>
        <v>3</v>
      </c>
      <c r="RB10" s="49" t="str">
        <f t="shared" ref="RB10:RB42" si="609">TEXT(RA10,"0.0")</f>
        <v>3.0</v>
      </c>
      <c r="RC10" s="77">
        <v>3</v>
      </c>
      <c r="RD10" s="151">
        <v>3</v>
      </c>
      <c r="RE10" s="24">
        <v>7.4</v>
      </c>
      <c r="RF10" s="27">
        <v>3</v>
      </c>
      <c r="RG10" s="28"/>
      <c r="RH10" s="30">
        <f t="shared" si="381"/>
        <v>4.8</v>
      </c>
      <c r="RI10" s="31">
        <f t="shared" si="382"/>
        <v>4.8</v>
      </c>
      <c r="RJ10" s="29" t="str">
        <f t="shared" ref="RJ10:RJ42" si="610">TEXT(RI10,"0.0")</f>
        <v>4.8</v>
      </c>
      <c r="RK10" s="35" t="str">
        <f t="shared" si="317"/>
        <v>D</v>
      </c>
      <c r="RL10" s="130">
        <f t="shared" si="318"/>
        <v>1</v>
      </c>
      <c r="RM10" s="49" t="str">
        <f t="shared" si="319"/>
        <v>1.0</v>
      </c>
      <c r="RN10" s="77">
        <v>1</v>
      </c>
      <c r="RO10" s="151">
        <v>1</v>
      </c>
      <c r="RP10" s="211">
        <f t="shared" si="247"/>
        <v>15</v>
      </c>
      <c r="RQ10" s="275">
        <f t="shared" si="248"/>
        <v>6.8</v>
      </c>
      <c r="RR10" s="43">
        <f t="shared" si="249"/>
        <v>2.5666666666666669</v>
      </c>
      <c r="RS10" s="45" t="str">
        <f t="shared" si="250"/>
        <v>2.57</v>
      </c>
      <c r="RT10" s="47" t="str">
        <f t="shared" si="251"/>
        <v>Lên lớp</v>
      </c>
      <c r="RU10" s="41">
        <f t="shared" si="252"/>
        <v>15</v>
      </c>
      <c r="RV10" s="43">
        <f t="shared" si="253"/>
        <v>2.5666666666666669</v>
      </c>
      <c r="RW10" s="229">
        <f t="shared" si="254"/>
        <v>91</v>
      </c>
      <c r="RX10" s="230">
        <f t="shared" si="255"/>
        <v>87</v>
      </c>
      <c r="RY10" s="146">
        <f t="shared" si="256"/>
        <v>2.3793103448275863</v>
      </c>
      <c r="RZ10" s="45" t="str">
        <f t="shared" si="257"/>
        <v>2.38</v>
      </c>
      <c r="SA10" s="47" t="str">
        <f t="shared" si="258"/>
        <v>Lên lớp</v>
      </c>
      <c r="SB10" s="47" t="s">
        <v>1143</v>
      </c>
      <c r="SC10" s="24"/>
      <c r="SD10" s="27"/>
      <c r="SE10" s="28"/>
      <c r="SF10" s="30">
        <f t="shared" si="320"/>
        <v>0</v>
      </c>
      <c r="SG10" s="31">
        <f t="shared" si="321"/>
        <v>0</v>
      </c>
      <c r="SH10" s="29" t="str">
        <f t="shared" ref="SH10:SH42" si="611">TEXT(SG10,"0.0")</f>
        <v>0.0</v>
      </c>
      <c r="SI10" s="35" t="str">
        <f t="shared" si="322"/>
        <v>F</v>
      </c>
      <c r="SJ10" s="33">
        <f t="shared" si="323"/>
        <v>0</v>
      </c>
      <c r="SK10" s="49" t="str">
        <f t="shared" si="324"/>
        <v>0.0</v>
      </c>
      <c r="SL10" s="77"/>
      <c r="SM10" s="151"/>
      <c r="SN10" s="24"/>
      <c r="SO10" s="27"/>
      <c r="SP10" s="28"/>
      <c r="SQ10" s="30">
        <f t="shared" ref="SQ10:SQ42" si="612">ROUND((SN10*0.4+SO10*0.6),1)</f>
        <v>0</v>
      </c>
      <c r="SR10" s="31">
        <f t="shared" ref="SR10:SR42" si="613">ROUND(MAX((SN10*0.4+SO10*0.6),(SN10*0.4+SP10*0.6)),1)</f>
        <v>0</v>
      </c>
      <c r="SS10" s="31" t="str">
        <f t="shared" ref="SS10:SS42" si="614">TEXT(SR10,"0.0")</f>
        <v>0.0</v>
      </c>
      <c r="ST10" s="35" t="str">
        <f t="shared" ref="ST10:ST42" si="615">IF(SR10&gt;=8.5,"A",IF(SR10&gt;=8,"B+",IF(SR10&gt;=7,"B",IF(SR10&gt;=6.5,"C+",IF(SR10&gt;=5.5,"C",IF(SR10&gt;=5,"D+",IF(SR10&gt;=4,"D","F")))))))</f>
        <v>F</v>
      </c>
      <c r="SU10" s="33">
        <f t="shared" ref="SU10:SU42" si="616">IF(ST10="A",4,IF(ST10="B+",3.5,IF(ST10="B",3,IF(ST10="C+",2.5,IF(ST10="C",2,IF(ST10="D+",1.5,IF(ST10="D",1,0)))))))</f>
        <v>0</v>
      </c>
      <c r="SV10" s="49" t="str">
        <f t="shared" ref="SV10:SV42" si="617">TEXT(SU10,"0.0")</f>
        <v>0.0</v>
      </c>
      <c r="SW10" s="77"/>
      <c r="SX10" s="151"/>
      <c r="SY10" s="24">
        <v>8</v>
      </c>
      <c r="SZ10" s="27">
        <v>5</v>
      </c>
      <c r="TA10" s="28"/>
      <c r="TB10" s="30">
        <f t="shared" ref="TB10:TB41" si="618">ROUND((SY10*0.4+SZ10*0.6),1)</f>
        <v>6.2</v>
      </c>
      <c r="TC10" s="31">
        <f t="shared" ref="TC10:TC41" si="619">ROUND(MAX((SY10*0.4+SZ10*0.6),(SY10*0.4+TA10*0.6)),1)</f>
        <v>6.2</v>
      </c>
      <c r="TD10" s="29" t="str">
        <f t="shared" ref="TD10:TD42" si="620">TEXT(TC10,"0.0")</f>
        <v>6.2</v>
      </c>
      <c r="TE10" s="35" t="str">
        <f t="shared" ref="TE10:TE42" si="621">IF(TC10&gt;=8.5,"A",IF(TC10&gt;=8,"B+",IF(TC10&gt;=7,"B",IF(TC10&gt;=6.5,"C+",IF(TC10&gt;=5.5,"C",IF(TC10&gt;=5,"D+",IF(TC10&gt;=4,"D","F")))))))</f>
        <v>C</v>
      </c>
      <c r="TF10" s="130">
        <f t="shared" ref="TF10:TF42" si="622">IF(TE10="A",4,IF(TE10="B+",3.5,IF(TE10="B",3,IF(TE10="C+",2.5,IF(TE10="C",2,IF(TE10="D+",1.5,IF(TE10="D",1,0)))))))</f>
        <v>2</v>
      </c>
      <c r="TG10" s="49" t="str">
        <f t="shared" ref="TG10:TG42" si="623">TEXT(TF10,"0.0")</f>
        <v>2.0</v>
      </c>
      <c r="TH10" s="77">
        <v>4</v>
      </c>
      <c r="TI10" s="151">
        <v>4</v>
      </c>
      <c r="TJ10" s="320"/>
      <c r="TK10" s="321"/>
      <c r="TL10" s="322"/>
      <c r="TM10" s="322"/>
      <c r="TN10" s="322"/>
      <c r="TO10" s="127">
        <f t="shared" si="264"/>
        <v>0</v>
      </c>
      <c r="TP10" s="29" t="str">
        <f t="shared" si="265"/>
        <v>0.0</v>
      </c>
      <c r="TQ10" s="35" t="str">
        <f t="shared" si="182"/>
        <v>F</v>
      </c>
      <c r="TR10" s="33">
        <f t="shared" si="183"/>
        <v>0</v>
      </c>
      <c r="TS10" s="49" t="str">
        <f t="shared" si="184"/>
        <v>0.0</v>
      </c>
      <c r="TT10" s="323"/>
      <c r="TU10" s="324"/>
      <c r="TV10" s="340">
        <f t="shared" si="266"/>
        <v>4</v>
      </c>
      <c r="TW10" s="341">
        <f t="shared" si="267"/>
        <v>6.2</v>
      </c>
      <c r="TX10" s="342">
        <f t="shared" si="268"/>
        <v>2</v>
      </c>
      <c r="TY10" s="45" t="str">
        <f t="shared" si="185"/>
        <v>2.00</v>
      </c>
      <c r="TZ10" s="47" t="str">
        <f t="shared" si="186"/>
        <v>Lên lớp</v>
      </c>
      <c r="UA10" s="41">
        <f t="shared" si="269"/>
        <v>4</v>
      </c>
      <c r="UB10" s="43">
        <f t="shared" si="270"/>
        <v>2</v>
      </c>
    </row>
    <row r="11" spans="1:548" ht="18">
      <c r="A11" s="11">
        <v>7</v>
      </c>
      <c r="B11" s="70" t="s">
        <v>59</v>
      </c>
      <c r="C11" s="14" t="s">
        <v>121</v>
      </c>
      <c r="D11" s="71" t="s">
        <v>19</v>
      </c>
      <c r="E11" s="302" t="s">
        <v>122</v>
      </c>
      <c r="F11" s="9"/>
      <c r="G11" s="101" t="s">
        <v>637</v>
      </c>
      <c r="H11" s="102" t="s">
        <v>18</v>
      </c>
      <c r="I11" s="103" t="s">
        <v>677</v>
      </c>
      <c r="J11" s="13">
        <v>5.8</v>
      </c>
      <c r="K11" s="29" t="str">
        <f t="shared" si="187"/>
        <v>5.8</v>
      </c>
      <c r="L11" s="35" t="str">
        <f t="shared" ref="L11:L42" si="624">IF(J11&gt;=8.5,"A",IF(J11&gt;=8,"B+",IF(J11&gt;=7,"B",IF(J11&gt;=6.5,"C+",IF(J11&gt;=5.5,"C",IF(J11&gt;=5,"D+",IF(J11&gt;=4,"D","F")))))))</f>
        <v>C</v>
      </c>
      <c r="M11" s="33">
        <f t="shared" ref="M11:M42" si="625">IF(L11="A",4,IF(L11="B+",3.5,IF(L11="B",3,IF(L11="C+",2.5,IF(L11="C",2,IF(L11="D+",1.5,IF(L11="D",1,0)))))))</f>
        <v>2</v>
      </c>
      <c r="N11" s="49" t="str">
        <f t="shared" ref="N11:N42" si="626">TEXT(M11,"0.0")</f>
        <v>2.0</v>
      </c>
      <c r="O11" s="12">
        <v>2</v>
      </c>
      <c r="P11" s="19">
        <v>7.3</v>
      </c>
      <c r="Q11" s="29" t="str">
        <f t="shared" si="188"/>
        <v>7.3</v>
      </c>
      <c r="R11" s="35" t="str">
        <f t="shared" si="389"/>
        <v>B</v>
      </c>
      <c r="S11" s="33">
        <f t="shared" si="390"/>
        <v>3</v>
      </c>
      <c r="T11" s="49" t="str">
        <f t="shared" si="391"/>
        <v>3.0</v>
      </c>
      <c r="U11" s="12">
        <v>3</v>
      </c>
      <c r="V11" s="24">
        <v>7</v>
      </c>
      <c r="W11" s="27">
        <v>7</v>
      </c>
      <c r="X11" s="28"/>
      <c r="Y11" s="22">
        <f t="shared" ref="Y11:Y42" si="627">ROUND((V11*0.4+W11*0.6),1)</f>
        <v>7</v>
      </c>
      <c r="Z11" s="29">
        <f t="shared" ref="Z11:Z42" si="628">ROUND(MAX((V11*0.4+W11*0.6),(V11*0.4+X11*0.6)),1)</f>
        <v>7</v>
      </c>
      <c r="AA11" s="29" t="str">
        <f t="shared" si="192"/>
        <v>7.0</v>
      </c>
      <c r="AB11" s="35" t="str">
        <f t="shared" ref="AB11:AB42" si="629">IF(Z11&gt;=8.5,"A",IF(Z11&gt;=8,"B+",IF(Z11&gt;=7,"B",IF(Z11&gt;=6.5,"C+",IF(Z11&gt;=5.5,"C",IF(Z11&gt;=5,"D+",IF(Z11&gt;=4,"D","F")))))))</f>
        <v>B</v>
      </c>
      <c r="AC11" s="33">
        <f t="shared" ref="AC11:AC42" si="630">IF(AB11="A",4,IF(AB11="B+",3.5,IF(AB11="B",3,IF(AB11="C+",2.5,IF(AB11="C",2,IF(AB11="D+",1.5,IF(AB11="D",1,0)))))))</f>
        <v>3</v>
      </c>
      <c r="AD11" s="49" t="str">
        <f t="shared" ref="AD11:AD42" si="631">TEXT(AC11,"0.0")</f>
        <v>3.0</v>
      </c>
      <c r="AE11" s="77">
        <v>5</v>
      </c>
      <c r="AF11" s="80">
        <v>5</v>
      </c>
      <c r="AG11" s="24">
        <v>6.3</v>
      </c>
      <c r="AH11" s="27">
        <v>4</v>
      </c>
      <c r="AI11" s="28"/>
      <c r="AJ11" s="22">
        <f t="shared" ref="AJ11:AJ42" si="632">ROUND((AG11*0.4+AH11*0.6),1)</f>
        <v>4.9000000000000004</v>
      </c>
      <c r="AK11" s="29">
        <f t="shared" ref="AK11:AK42" si="633">ROUND(MAX((AG11*0.4+AH11*0.6),(AG11*0.4+AI11*0.6)),1)</f>
        <v>4.9000000000000004</v>
      </c>
      <c r="AL11" s="29" t="str">
        <f t="shared" si="193"/>
        <v>4.9</v>
      </c>
      <c r="AM11" s="35" t="str">
        <f t="shared" ref="AM11:AM42" si="634">IF(AK11&gt;=8.5,"A",IF(AK11&gt;=8,"B+",IF(AK11&gt;=7,"B",IF(AK11&gt;=6.5,"C+",IF(AK11&gt;=5.5,"C",IF(AK11&gt;=5,"D+",IF(AK11&gt;=4,"D","F")))))))</f>
        <v>D</v>
      </c>
      <c r="AN11" s="33">
        <f t="shared" ref="AN11:AN42" si="635">IF(AM11="A",4,IF(AM11="B+",3.5,IF(AM11="B",3,IF(AM11="C+",2.5,IF(AM11="C",2,IF(AM11="D+",1.5,IF(AM11="D",1,0)))))))</f>
        <v>1</v>
      </c>
      <c r="AO11" s="49" t="str">
        <f t="shared" ref="AO11:AO42" si="636">TEXT(AN11,"0.0")</f>
        <v>1.0</v>
      </c>
      <c r="AP11" s="77">
        <v>3</v>
      </c>
      <c r="AQ11" s="83">
        <v>3</v>
      </c>
      <c r="AR11" s="24">
        <v>5.6</v>
      </c>
      <c r="AS11" s="27">
        <v>5</v>
      </c>
      <c r="AT11" s="28"/>
      <c r="AU11" s="22">
        <f t="shared" ref="AU11:AU42" si="637">ROUND((AR11*0.4+AS11*0.6),1)</f>
        <v>5.2</v>
      </c>
      <c r="AV11" s="29">
        <f t="shared" ref="AV11:AV42" si="638">ROUND(MAX((AR11*0.4+AS11*0.6),(AR11*0.4+AT11*0.6)),1)</f>
        <v>5.2</v>
      </c>
      <c r="AW11" s="29" t="str">
        <f t="shared" si="194"/>
        <v>5.2</v>
      </c>
      <c r="AX11" s="35" t="str">
        <f t="shared" ref="AX11:AX42" si="639">IF(AV11&gt;=8.5,"A",IF(AV11&gt;=8,"B+",IF(AV11&gt;=7,"B",IF(AV11&gt;=6.5,"C+",IF(AV11&gt;=5.5,"C",IF(AV11&gt;=5,"D+",IF(AV11&gt;=4,"D","F")))))))</f>
        <v>D+</v>
      </c>
      <c r="AY11" s="33">
        <f t="shared" ref="AY11:AY42" si="640">IF(AX11="A",4,IF(AX11="B+",3.5,IF(AX11="B",3,IF(AX11="C+",2.5,IF(AX11="C",2,IF(AX11="D+",1.5,IF(AX11="D",1,0)))))))</f>
        <v>1.5</v>
      </c>
      <c r="AZ11" s="49" t="str">
        <f t="shared" ref="AZ11:AZ42" si="641">TEXT(AY11,"0.0")</f>
        <v>1.5</v>
      </c>
      <c r="BA11" s="77">
        <v>3</v>
      </c>
      <c r="BB11" s="83">
        <v>3</v>
      </c>
      <c r="BC11" s="24">
        <v>7</v>
      </c>
      <c r="BD11" s="27">
        <v>7</v>
      </c>
      <c r="BE11" s="28"/>
      <c r="BF11" s="22">
        <f t="shared" ref="BF11:BF42" si="642">ROUND((BC11*0.4+BD11*0.6),1)</f>
        <v>7</v>
      </c>
      <c r="BG11" s="29">
        <f t="shared" ref="BG11:BG42" si="643">ROUND(MAX((BC11*0.4+BD11*0.6),(BC11*0.4+BE11*0.6)),1)</f>
        <v>7</v>
      </c>
      <c r="BH11" s="29" t="str">
        <f t="shared" si="195"/>
        <v>7.0</v>
      </c>
      <c r="BI11" s="35" t="str">
        <f t="shared" ref="BI11:BI42" si="644">IF(BG11&gt;=8.5,"A",IF(BG11&gt;=8,"B+",IF(BG11&gt;=7,"B",IF(BG11&gt;=6.5,"C+",IF(BG11&gt;=5.5,"C",IF(BG11&gt;=5,"D+",IF(BG11&gt;=4,"D","F")))))))</f>
        <v>B</v>
      </c>
      <c r="BJ11" s="33">
        <f t="shared" ref="BJ11:BJ42" si="645">IF(BI11="A",4,IF(BI11="B+",3.5,IF(BI11="B",3,IF(BI11="C+",2.5,IF(BI11="C",2,IF(BI11="D+",1.5,IF(BI11="D",1,0)))))))</f>
        <v>3</v>
      </c>
      <c r="BK11" s="49" t="str">
        <f t="shared" ref="BK11:BK42" si="646">TEXT(BJ11,"0.0")</f>
        <v>3.0</v>
      </c>
      <c r="BL11" s="77">
        <v>3</v>
      </c>
      <c r="BM11" s="83">
        <v>3</v>
      </c>
      <c r="BN11" s="24">
        <v>6.7</v>
      </c>
      <c r="BO11" s="27">
        <v>9</v>
      </c>
      <c r="BP11" s="28"/>
      <c r="BQ11" s="22">
        <f t="shared" ref="BQ11:BQ42" si="647">ROUND((BN11*0.4+BO11*0.6),1)</f>
        <v>8.1</v>
      </c>
      <c r="BR11" s="29">
        <f t="shared" ref="BR11:BR42" si="648">ROUND(MAX((BN11*0.4+BO11*0.6),(BN11*0.4+BP11*0.6)),1)</f>
        <v>8.1</v>
      </c>
      <c r="BS11" s="29" t="str">
        <f t="shared" si="196"/>
        <v>8.1</v>
      </c>
      <c r="BT11" s="35" t="str">
        <f t="shared" ref="BT11:BT42" si="649">IF(BR11&gt;=8.5,"A",IF(BR11&gt;=8,"B+",IF(BR11&gt;=7,"B",IF(BR11&gt;=6.5,"C+",IF(BR11&gt;=5.5,"C",IF(BR11&gt;=5,"D+",IF(BR11&gt;=4,"D","F")))))))</f>
        <v>B+</v>
      </c>
      <c r="BU11" s="33">
        <f t="shared" ref="BU11:BU42" si="650">IF(BT11="A",4,IF(BT11="B+",3.5,IF(BT11="B",3,IF(BT11="C+",2.5,IF(BT11="C",2,IF(BT11="D+",1.5,IF(BT11="D",1,0)))))))</f>
        <v>3.5</v>
      </c>
      <c r="BV11" s="49" t="str">
        <f t="shared" ref="BV11:BV42" si="651">TEXT(BU11,"0.0")</f>
        <v>3.5</v>
      </c>
      <c r="BW11" s="77">
        <v>2</v>
      </c>
      <c r="BX11" s="83">
        <v>2</v>
      </c>
      <c r="BY11" s="41">
        <f t="shared" si="414"/>
        <v>16</v>
      </c>
      <c r="BZ11" s="43">
        <f t="shared" si="415"/>
        <v>2.40625</v>
      </c>
      <c r="CA11" s="45" t="str">
        <f t="shared" si="416"/>
        <v>2.41</v>
      </c>
      <c r="CB11" s="47" t="str">
        <f t="shared" si="417"/>
        <v>Lên lớp</v>
      </c>
      <c r="CC11" s="145">
        <f t="shared" si="418"/>
        <v>16</v>
      </c>
      <c r="CD11" s="146">
        <f t="shared" si="419"/>
        <v>2.40625</v>
      </c>
      <c r="CE11" s="47" t="str">
        <f t="shared" si="420"/>
        <v>Lên lớp</v>
      </c>
      <c r="CF11" s="47" t="s">
        <v>1143</v>
      </c>
      <c r="CG11" s="24">
        <v>5.8</v>
      </c>
      <c r="CH11" s="27">
        <v>5</v>
      </c>
      <c r="CI11" s="28"/>
      <c r="CJ11" s="30">
        <f t="shared" ref="CJ11:CJ13" si="652">ROUND((CG11*0.4+CH11*0.6),1)</f>
        <v>5.3</v>
      </c>
      <c r="CK11" s="31">
        <f t="shared" ref="CK11:CK13" si="653">ROUND(MAX((CG11*0.4+CH11*0.6),(CG11*0.4+CI11*0.6)),1)</f>
        <v>5.3</v>
      </c>
      <c r="CL11" s="29" t="str">
        <f t="shared" si="197"/>
        <v>5.3</v>
      </c>
      <c r="CM11" s="35" t="str">
        <f t="shared" ref="CM11:CM13" si="654">IF(CK11&gt;=8.5,"A",IF(CK11&gt;=8,"B+",IF(CK11&gt;=7,"B",IF(CK11&gt;=6.5,"C+",IF(CK11&gt;=5.5,"C",IF(CK11&gt;=5,"D+",IF(CK11&gt;=4,"D","F")))))))</f>
        <v>D+</v>
      </c>
      <c r="CN11" s="157">
        <f t="shared" ref="CN11:CN13" si="655">IF(CM11="A",4,IF(CM11="B+",3.5,IF(CM11="B",3,IF(CM11="C+",2.5,IF(CM11="C",2,IF(CM11="D+",1.5,IF(CM11="D",1,0)))))))</f>
        <v>1.5</v>
      </c>
      <c r="CO11" s="49" t="str">
        <f t="shared" ref="CO11:CO13" si="656">TEXT(CN11,"0.0")</f>
        <v>1.5</v>
      </c>
      <c r="CP11" s="77">
        <v>3</v>
      </c>
      <c r="CQ11" s="151">
        <v>3</v>
      </c>
      <c r="CR11" s="24">
        <v>7</v>
      </c>
      <c r="CS11" s="27">
        <v>6</v>
      </c>
      <c r="CT11" s="28"/>
      <c r="CU11" s="30">
        <f t="shared" ref="CU11:CU14" si="657">ROUND((CR11*0.4+CS11*0.6),1)</f>
        <v>6.4</v>
      </c>
      <c r="CV11" s="31">
        <f t="shared" ref="CV11:CV14" si="658">ROUND(MAX((CR11*0.4+CS11*0.6),(CR11*0.4+CT11*0.6)),1)</f>
        <v>6.4</v>
      </c>
      <c r="CW11" s="29" t="str">
        <f t="shared" si="198"/>
        <v>6.4</v>
      </c>
      <c r="CX11" s="35" t="str">
        <f t="shared" ref="CX11:CX14" si="659">IF(CV11&gt;=8.5,"A",IF(CV11&gt;=8,"B+",IF(CV11&gt;=7,"B",IF(CV11&gt;=6.5,"C+",IF(CV11&gt;=5.5,"C",IF(CV11&gt;=5,"D+",IF(CV11&gt;=4,"D","F")))))))</f>
        <v>C</v>
      </c>
      <c r="CY11" s="157">
        <f t="shared" ref="CY11:CY14" si="660">IF(CX11="A",4,IF(CX11="B+",3.5,IF(CX11="B",3,IF(CX11="C+",2.5,IF(CX11="C",2,IF(CX11="D+",1.5,IF(CX11="D",1,0)))))))</f>
        <v>2</v>
      </c>
      <c r="CZ11" s="49" t="str">
        <f t="shared" ref="CZ11:CZ14" si="661">TEXT(CY11,"0.0")</f>
        <v>2.0</v>
      </c>
      <c r="DA11" s="77">
        <v>2</v>
      </c>
      <c r="DB11" s="151">
        <v>2</v>
      </c>
      <c r="DC11" s="24">
        <v>5.0999999999999996</v>
      </c>
      <c r="DD11" s="27">
        <v>6</v>
      </c>
      <c r="DE11" s="28"/>
      <c r="DF11" s="30">
        <f t="shared" ref="DF11:DF13" si="662">ROUND((DC11*0.4+DD11*0.6),1)</f>
        <v>5.6</v>
      </c>
      <c r="DG11" s="31">
        <f t="shared" ref="DG11:DG13" si="663">ROUND(MAX((DC11*0.4+DD11*0.6),(DC11*0.4+DE11*0.6)),1)</f>
        <v>5.6</v>
      </c>
      <c r="DH11" s="29" t="str">
        <f t="shared" si="199"/>
        <v>5.6</v>
      </c>
      <c r="DI11" s="35" t="str">
        <f t="shared" ref="DI11:DI13" si="664">IF(DG11&gt;=8.5,"A",IF(DG11&gt;=8,"B+",IF(DG11&gt;=7,"B",IF(DG11&gt;=6.5,"C+",IF(DG11&gt;=5.5,"C",IF(DG11&gt;=5,"D+",IF(DG11&gt;=4,"D","F")))))))</f>
        <v>C</v>
      </c>
      <c r="DJ11" s="157">
        <f t="shared" ref="DJ11:DJ13" si="665">IF(DI11="A",4,IF(DI11="B+",3.5,IF(DI11="B",3,IF(DI11="C+",2.5,IF(DI11="C",2,IF(DI11="D+",1.5,IF(DI11="D",1,0)))))))</f>
        <v>2</v>
      </c>
      <c r="DK11" s="49" t="str">
        <f t="shared" ref="DK11:DK13" si="666">TEXT(DJ11,"0.0")</f>
        <v>2.0</v>
      </c>
      <c r="DL11" s="77">
        <v>4</v>
      </c>
      <c r="DM11" s="151">
        <v>4</v>
      </c>
      <c r="DN11" s="24">
        <v>6.5</v>
      </c>
      <c r="DO11" s="27">
        <v>6</v>
      </c>
      <c r="DP11" s="28"/>
      <c r="DQ11" s="30">
        <f t="shared" ref="DQ11:DQ13" si="667">ROUND((DN11*0.4+DO11*0.6),1)</f>
        <v>6.2</v>
      </c>
      <c r="DR11" s="31">
        <f t="shared" ref="DR11:DR13" si="668">ROUND(MAX((DN11*0.4+DO11*0.6),(DN11*0.4+DP11*0.6)),1)</f>
        <v>6.2</v>
      </c>
      <c r="DS11" s="29" t="str">
        <f t="shared" si="200"/>
        <v>6.2</v>
      </c>
      <c r="DT11" s="35" t="str">
        <f t="shared" ref="DT11:DT13" si="669">IF(DR11&gt;=8.5,"A",IF(DR11&gt;=8,"B+",IF(DR11&gt;=7,"B",IF(DR11&gt;=6.5,"C+",IF(DR11&gt;=5.5,"C",IF(DR11&gt;=5,"D+",IF(DR11&gt;=4,"D","F")))))))</f>
        <v>C</v>
      </c>
      <c r="DU11" s="157">
        <f t="shared" ref="DU11:DU13" si="670">IF(DT11="A",4,IF(DT11="B+",3.5,IF(DT11="B",3,IF(DT11="C+",2.5,IF(DT11="C",2,IF(DT11="D+",1.5,IF(DT11="D",1,0)))))))</f>
        <v>2</v>
      </c>
      <c r="DV11" s="49" t="str">
        <f t="shared" ref="DV11:DV13" si="671">TEXT(DU11,"0.0")</f>
        <v>2.0</v>
      </c>
      <c r="DW11" s="77">
        <v>3</v>
      </c>
      <c r="DX11" s="151">
        <v>3</v>
      </c>
      <c r="DY11" s="24">
        <v>5.7</v>
      </c>
      <c r="DZ11" s="27">
        <v>6</v>
      </c>
      <c r="EA11" s="28"/>
      <c r="EB11" s="30">
        <f t="shared" si="441"/>
        <v>5.9</v>
      </c>
      <c r="EC11" s="31">
        <f t="shared" si="442"/>
        <v>5.9</v>
      </c>
      <c r="ED11" s="29" t="str">
        <f t="shared" si="201"/>
        <v>5.9</v>
      </c>
      <c r="EE11" s="35" t="str">
        <f t="shared" si="443"/>
        <v>C</v>
      </c>
      <c r="EF11" s="157">
        <f t="shared" si="444"/>
        <v>2</v>
      </c>
      <c r="EG11" s="49" t="str">
        <f t="shared" si="445"/>
        <v>2.0</v>
      </c>
      <c r="EH11" s="77">
        <v>2</v>
      </c>
      <c r="EI11" s="151">
        <v>2</v>
      </c>
      <c r="EJ11" s="24">
        <v>7.8</v>
      </c>
      <c r="EK11" s="27">
        <v>6</v>
      </c>
      <c r="EL11" s="28"/>
      <c r="EM11" s="30">
        <f t="shared" ref="EM11:EM13" si="672">ROUND((EJ11*0.4+EK11*0.6),1)</f>
        <v>6.7</v>
      </c>
      <c r="EN11" s="31">
        <f t="shared" ref="EN11:EN13" si="673">ROUND(MAX((EJ11*0.4+EK11*0.6),(EJ11*0.4+EL11*0.6)),1)</f>
        <v>6.7</v>
      </c>
      <c r="EO11" s="29" t="str">
        <f t="shared" si="202"/>
        <v>6.7</v>
      </c>
      <c r="EP11" s="35" t="str">
        <f t="shared" ref="EP11:EP13" si="674">IF(EN11&gt;=8.5,"A",IF(EN11&gt;=8,"B+",IF(EN11&gt;=7,"B",IF(EN11&gt;=6.5,"C+",IF(EN11&gt;=5.5,"C",IF(EN11&gt;=5,"D+",IF(EN11&gt;=4,"D","F")))))))</f>
        <v>C+</v>
      </c>
      <c r="EQ11" s="157">
        <f t="shared" ref="EQ11:EQ13" si="675">IF(EP11="A",4,IF(EP11="B+",3.5,IF(EP11="B",3,IF(EP11="C+",2.5,IF(EP11="C",2,IF(EP11="D+",1.5,IF(EP11="D",1,0)))))))</f>
        <v>2.5</v>
      </c>
      <c r="ER11" s="49" t="str">
        <f t="shared" ref="ER11:ER13" si="676">TEXT(EQ11,"0.0")</f>
        <v>2.5</v>
      </c>
      <c r="ES11" s="77">
        <v>2</v>
      </c>
      <c r="ET11" s="151">
        <v>2</v>
      </c>
      <c r="EU11" s="24">
        <v>7</v>
      </c>
      <c r="EV11" s="27">
        <v>9</v>
      </c>
      <c r="EW11" s="28"/>
      <c r="EX11" s="30">
        <f t="shared" si="451"/>
        <v>8.1999999999999993</v>
      </c>
      <c r="EY11" s="31">
        <f t="shared" si="452"/>
        <v>8.1999999999999993</v>
      </c>
      <c r="EZ11" s="29" t="str">
        <f t="shared" si="203"/>
        <v>8.2</v>
      </c>
      <c r="FA11" s="35" t="str">
        <f t="shared" si="453"/>
        <v>B+</v>
      </c>
      <c r="FB11" s="157">
        <f t="shared" si="454"/>
        <v>3.5</v>
      </c>
      <c r="FC11" s="49" t="str">
        <f t="shared" si="455"/>
        <v>3.5</v>
      </c>
      <c r="FD11" s="77">
        <v>3</v>
      </c>
      <c r="FE11" s="151">
        <v>3</v>
      </c>
      <c r="FF11" s="155">
        <v>8.5</v>
      </c>
      <c r="FG11" s="165">
        <v>7.7</v>
      </c>
      <c r="FH11" s="165"/>
      <c r="FI11" s="22">
        <f t="shared" si="456"/>
        <v>8</v>
      </c>
      <c r="FJ11" s="29">
        <f t="shared" si="457"/>
        <v>8</v>
      </c>
      <c r="FK11" s="29" t="str">
        <f t="shared" si="204"/>
        <v>8.0</v>
      </c>
      <c r="FL11" s="35" t="str">
        <f t="shared" ref="FL11:FL13" si="677">IF(FJ11&gt;=8.5,"A",IF(FJ11&gt;=8,"B+",IF(FJ11&gt;=7,"B",IF(FJ11&gt;=6.5,"C+",IF(FJ11&gt;=5.5,"C",IF(FJ11&gt;=5,"D+",IF(FJ11&gt;=4,"D","F")))))))</f>
        <v>B+</v>
      </c>
      <c r="FM11" s="33">
        <f t="shared" ref="FM11:FM13" si="678">IF(FL11="A",4,IF(FL11="B+",3.5,IF(FL11="B",3,IF(FL11="C+",2.5,IF(FL11="C",2,IF(FL11="D+",1.5,IF(FL11="D",1,0)))))))</f>
        <v>3.5</v>
      </c>
      <c r="FN11" s="49" t="str">
        <f t="shared" ref="FN11:FN13" si="679">TEXT(FM11,"0.0")</f>
        <v>3.5</v>
      </c>
      <c r="FO11" s="77">
        <v>1</v>
      </c>
      <c r="FP11" s="151">
        <v>1</v>
      </c>
      <c r="FQ11" s="41">
        <f t="shared" si="461"/>
        <v>20</v>
      </c>
      <c r="FR11" s="43">
        <f t="shared" si="462"/>
        <v>2.2749999999999999</v>
      </c>
      <c r="FS11" s="45" t="str">
        <f t="shared" si="463"/>
        <v>2.28</v>
      </c>
      <c r="FT11" s="47" t="str">
        <f t="shared" si="464"/>
        <v>Lên lớp</v>
      </c>
      <c r="FU11" s="145">
        <f t="shared" si="465"/>
        <v>20</v>
      </c>
      <c r="FV11" s="146">
        <f t="shared" si="466"/>
        <v>2.2749999999999999</v>
      </c>
      <c r="FW11" s="174">
        <f t="shared" si="467"/>
        <v>36</v>
      </c>
      <c r="FX11" s="41">
        <f t="shared" si="468"/>
        <v>36</v>
      </c>
      <c r="FY11" s="43">
        <f t="shared" si="469"/>
        <v>2.3333333333333335</v>
      </c>
      <c r="FZ11" s="45" t="str">
        <f t="shared" si="470"/>
        <v>2.33</v>
      </c>
      <c r="GA11" s="47" t="str">
        <f t="shared" si="471"/>
        <v>Lên lớp</v>
      </c>
      <c r="GB11" s="47" t="s">
        <v>1143</v>
      </c>
      <c r="GC11" s="24">
        <v>7.2</v>
      </c>
      <c r="GD11" s="27">
        <v>7</v>
      </c>
      <c r="GE11" s="28"/>
      <c r="GF11" s="30">
        <f t="shared" si="530"/>
        <v>7.1</v>
      </c>
      <c r="GG11" s="31">
        <f t="shared" si="531"/>
        <v>7.1</v>
      </c>
      <c r="GH11" s="29" t="str">
        <f t="shared" si="205"/>
        <v>7.1</v>
      </c>
      <c r="GI11" s="35" t="str">
        <f t="shared" si="532"/>
        <v>B</v>
      </c>
      <c r="GJ11" s="33">
        <f t="shared" si="533"/>
        <v>3</v>
      </c>
      <c r="GK11" s="49" t="str">
        <f t="shared" si="534"/>
        <v>3.0</v>
      </c>
      <c r="GL11" s="77">
        <v>2</v>
      </c>
      <c r="GM11" s="151">
        <v>2</v>
      </c>
      <c r="GN11" s="24">
        <v>6.4</v>
      </c>
      <c r="GO11" s="27">
        <v>5</v>
      </c>
      <c r="GP11" s="28"/>
      <c r="GQ11" s="22">
        <f t="shared" ref="GQ11:GQ42" si="680">ROUND((GN11*0.4+GO11*0.6),1)</f>
        <v>5.6</v>
      </c>
      <c r="GR11" s="29">
        <f t="shared" si="535"/>
        <v>5.6</v>
      </c>
      <c r="GS11" s="29" t="str">
        <f t="shared" si="206"/>
        <v>5.6</v>
      </c>
      <c r="GT11" s="35" t="str">
        <f t="shared" si="536"/>
        <v>C</v>
      </c>
      <c r="GU11" s="33">
        <f t="shared" si="537"/>
        <v>2</v>
      </c>
      <c r="GV11" s="49" t="str">
        <f t="shared" si="538"/>
        <v>2.0</v>
      </c>
      <c r="GW11" s="77">
        <v>3</v>
      </c>
      <c r="GX11" s="151">
        <v>3</v>
      </c>
      <c r="GY11" s="24">
        <v>6.2</v>
      </c>
      <c r="GZ11" s="27">
        <v>5</v>
      </c>
      <c r="HA11" s="28"/>
      <c r="HB11" s="22">
        <f t="shared" si="539"/>
        <v>5.5</v>
      </c>
      <c r="HC11" s="29">
        <f t="shared" si="540"/>
        <v>5.5</v>
      </c>
      <c r="HD11" s="29" t="str">
        <f t="shared" si="207"/>
        <v>5.5</v>
      </c>
      <c r="HE11" s="35" t="str">
        <f t="shared" si="541"/>
        <v>C</v>
      </c>
      <c r="HF11" s="33">
        <f t="shared" si="542"/>
        <v>2</v>
      </c>
      <c r="HG11" s="49" t="str">
        <f t="shared" si="543"/>
        <v>2.0</v>
      </c>
      <c r="HH11" s="77">
        <v>2</v>
      </c>
      <c r="HI11" s="151">
        <v>2</v>
      </c>
      <c r="HJ11" s="24">
        <v>7.2</v>
      </c>
      <c r="HK11" s="27">
        <v>6</v>
      </c>
      <c r="HL11" s="28"/>
      <c r="HM11" s="22">
        <f t="shared" si="544"/>
        <v>6.5</v>
      </c>
      <c r="HN11" s="29">
        <f t="shared" si="545"/>
        <v>6.5</v>
      </c>
      <c r="HO11" s="29" t="str">
        <f t="shared" si="208"/>
        <v>6.5</v>
      </c>
      <c r="HP11" s="35" t="str">
        <f t="shared" si="546"/>
        <v>C+</v>
      </c>
      <c r="HQ11" s="33">
        <f t="shared" si="547"/>
        <v>2.5</v>
      </c>
      <c r="HR11" s="49" t="str">
        <f t="shared" si="548"/>
        <v>2.5</v>
      </c>
      <c r="HS11" s="77">
        <v>2</v>
      </c>
      <c r="HT11" s="151">
        <v>2</v>
      </c>
      <c r="HU11" s="24">
        <v>6.5</v>
      </c>
      <c r="HV11" s="27">
        <v>8</v>
      </c>
      <c r="HW11" s="28"/>
      <c r="HX11" s="22">
        <f t="shared" si="549"/>
        <v>7.4</v>
      </c>
      <c r="HY11" s="29">
        <f t="shared" si="550"/>
        <v>7.4</v>
      </c>
      <c r="HZ11" s="29" t="str">
        <f t="shared" si="209"/>
        <v>7.4</v>
      </c>
      <c r="IA11" s="35" t="str">
        <f t="shared" si="551"/>
        <v>B</v>
      </c>
      <c r="IB11" s="33">
        <f t="shared" si="552"/>
        <v>3</v>
      </c>
      <c r="IC11" s="49" t="str">
        <f t="shared" si="553"/>
        <v>3.0</v>
      </c>
      <c r="ID11" s="77">
        <v>3</v>
      </c>
      <c r="IE11" s="151">
        <v>3</v>
      </c>
      <c r="IF11" s="24">
        <v>6.7</v>
      </c>
      <c r="IG11" s="27">
        <v>4</v>
      </c>
      <c r="IH11" s="126"/>
      <c r="II11" s="22">
        <f t="shared" si="554"/>
        <v>5.0999999999999996</v>
      </c>
      <c r="IJ11" s="54">
        <f t="shared" si="555"/>
        <v>5.0999999999999996</v>
      </c>
      <c r="IK11" s="29" t="str">
        <f t="shared" si="210"/>
        <v>5.1</v>
      </c>
      <c r="IL11" s="162" t="str">
        <f t="shared" si="556"/>
        <v>D+</v>
      </c>
      <c r="IM11" s="33">
        <f t="shared" si="557"/>
        <v>1.5</v>
      </c>
      <c r="IN11" s="49" t="str">
        <f t="shared" si="558"/>
        <v>1.5</v>
      </c>
      <c r="IO11" s="77">
        <v>2</v>
      </c>
      <c r="IP11" s="151">
        <v>2</v>
      </c>
      <c r="IQ11" s="24">
        <v>6</v>
      </c>
      <c r="IR11" s="27">
        <v>5</v>
      </c>
      <c r="IS11" s="28"/>
      <c r="IT11" s="30">
        <f t="shared" si="559"/>
        <v>5.4</v>
      </c>
      <c r="IU11" s="31">
        <f t="shared" si="560"/>
        <v>5.4</v>
      </c>
      <c r="IV11" s="29" t="str">
        <f t="shared" si="211"/>
        <v>5.4</v>
      </c>
      <c r="IW11" s="35" t="str">
        <f t="shared" si="561"/>
        <v>D+</v>
      </c>
      <c r="IX11" s="33">
        <f t="shared" si="562"/>
        <v>1.5</v>
      </c>
      <c r="IY11" s="49" t="str">
        <f t="shared" si="563"/>
        <v>1.5</v>
      </c>
      <c r="IZ11" s="77">
        <v>3</v>
      </c>
      <c r="JA11" s="151">
        <v>3</v>
      </c>
      <c r="JB11" s="24">
        <v>6.8</v>
      </c>
      <c r="JC11" s="27">
        <v>6</v>
      </c>
      <c r="JD11" s="28"/>
      <c r="JE11" s="30">
        <f t="shared" si="564"/>
        <v>6.3</v>
      </c>
      <c r="JF11" s="31">
        <f t="shared" si="565"/>
        <v>6.3</v>
      </c>
      <c r="JG11" s="29" t="str">
        <f t="shared" si="212"/>
        <v>6.3</v>
      </c>
      <c r="JH11" s="35" t="str">
        <f t="shared" si="566"/>
        <v>C</v>
      </c>
      <c r="JI11" s="33">
        <f t="shared" si="567"/>
        <v>2</v>
      </c>
      <c r="JJ11" s="49" t="str">
        <f t="shared" si="568"/>
        <v>2.0</v>
      </c>
      <c r="JK11" s="77">
        <v>3</v>
      </c>
      <c r="JL11" s="151">
        <v>3</v>
      </c>
      <c r="JM11" s="24">
        <v>8</v>
      </c>
      <c r="JN11" s="214">
        <v>7.1</v>
      </c>
      <c r="JO11" s="140"/>
      <c r="JP11" s="30">
        <f t="shared" si="569"/>
        <v>7.5</v>
      </c>
      <c r="JQ11" s="31">
        <f t="shared" si="570"/>
        <v>7.5</v>
      </c>
      <c r="JR11" s="29" t="str">
        <f t="shared" si="213"/>
        <v>7.5</v>
      </c>
      <c r="JS11" s="35" t="str">
        <f t="shared" si="571"/>
        <v>B</v>
      </c>
      <c r="JT11" s="33">
        <f t="shared" si="572"/>
        <v>3</v>
      </c>
      <c r="JU11" s="49" t="str">
        <f t="shared" si="573"/>
        <v>3.0</v>
      </c>
      <c r="JV11" s="77">
        <v>2</v>
      </c>
      <c r="JW11" s="151">
        <v>2</v>
      </c>
      <c r="JX11" s="211">
        <f t="shared" si="513"/>
        <v>22</v>
      </c>
      <c r="JY11" s="43">
        <f t="shared" si="514"/>
        <v>2.25</v>
      </c>
      <c r="JZ11" s="45" t="str">
        <f t="shared" si="515"/>
        <v>2.25</v>
      </c>
      <c r="KA11" s="47" t="str">
        <f t="shared" si="516"/>
        <v>Lên lớp</v>
      </c>
      <c r="KB11" s="41">
        <f t="shared" si="517"/>
        <v>22</v>
      </c>
      <c r="KC11" s="43">
        <f t="shared" si="518"/>
        <v>2.25</v>
      </c>
      <c r="KD11" s="229">
        <f t="shared" si="519"/>
        <v>58</v>
      </c>
      <c r="KE11" s="230">
        <f t="shared" si="520"/>
        <v>58</v>
      </c>
      <c r="KF11" s="146">
        <f t="shared" si="521"/>
        <v>2.3017241379310347</v>
      </c>
      <c r="KG11" s="45" t="str">
        <f t="shared" si="522"/>
        <v>2.30</v>
      </c>
      <c r="KH11" s="47" t="str">
        <f t="shared" si="523"/>
        <v>Lên lớp</v>
      </c>
      <c r="KI11" s="47" t="s">
        <v>1143</v>
      </c>
      <c r="KJ11" s="24">
        <v>6.6</v>
      </c>
      <c r="KK11" s="27">
        <v>7</v>
      </c>
      <c r="KL11" s="28"/>
      <c r="KM11" s="30">
        <f t="shared" si="337"/>
        <v>6.8</v>
      </c>
      <c r="KN11" s="31">
        <f t="shared" si="338"/>
        <v>6.8</v>
      </c>
      <c r="KO11" s="29" t="str">
        <f t="shared" si="524"/>
        <v>6.8</v>
      </c>
      <c r="KP11" s="35" t="str">
        <f t="shared" si="339"/>
        <v>C+</v>
      </c>
      <c r="KQ11" s="33">
        <f t="shared" si="340"/>
        <v>2.5</v>
      </c>
      <c r="KR11" s="49" t="str">
        <f t="shared" si="341"/>
        <v>2.5</v>
      </c>
      <c r="KS11" s="77">
        <v>2</v>
      </c>
      <c r="KT11" s="151">
        <v>2</v>
      </c>
      <c r="KU11" s="24">
        <v>8</v>
      </c>
      <c r="KV11" s="27">
        <v>7</v>
      </c>
      <c r="KW11" s="28"/>
      <c r="KX11" s="30">
        <f t="shared" si="342"/>
        <v>7.4</v>
      </c>
      <c r="KY11" s="31">
        <f t="shared" si="343"/>
        <v>7.4</v>
      </c>
      <c r="KZ11" s="29" t="str">
        <f t="shared" si="525"/>
        <v>7.4</v>
      </c>
      <c r="LA11" s="35" t="str">
        <f t="shared" si="344"/>
        <v>B</v>
      </c>
      <c r="LB11" s="33">
        <f t="shared" si="345"/>
        <v>3</v>
      </c>
      <c r="LC11" s="49" t="str">
        <f t="shared" si="346"/>
        <v>3.0</v>
      </c>
      <c r="LD11" s="77">
        <v>2</v>
      </c>
      <c r="LE11" s="151">
        <v>2</v>
      </c>
      <c r="LF11" s="24">
        <v>7</v>
      </c>
      <c r="LG11" s="27">
        <v>5</v>
      </c>
      <c r="LH11" s="28"/>
      <c r="LI11" s="30">
        <f t="shared" si="347"/>
        <v>5.8</v>
      </c>
      <c r="LJ11" s="31">
        <f t="shared" si="348"/>
        <v>5.8</v>
      </c>
      <c r="LK11" s="29" t="str">
        <f t="shared" si="526"/>
        <v>5.8</v>
      </c>
      <c r="LL11" s="35" t="str">
        <f t="shared" si="349"/>
        <v>C</v>
      </c>
      <c r="LM11" s="33">
        <f t="shared" si="350"/>
        <v>2</v>
      </c>
      <c r="LN11" s="49" t="str">
        <f t="shared" si="351"/>
        <v>2.0</v>
      </c>
      <c r="LO11" s="77">
        <v>2</v>
      </c>
      <c r="LP11" s="151">
        <v>2</v>
      </c>
      <c r="LQ11" s="24">
        <v>6.7</v>
      </c>
      <c r="LR11" s="27">
        <v>6</v>
      </c>
      <c r="LS11" s="28"/>
      <c r="LT11" s="30">
        <f t="shared" si="352"/>
        <v>6.3</v>
      </c>
      <c r="LU11" s="31">
        <f t="shared" si="353"/>
        <v>6.3</v>
      </c>
      <c r="LV11" s="29" t="str">
        <f t="shared" si="220"/>
        <v>6.3</v>
      </c>
      <c r="LW11" s="35" t="str">
        <f t="shared" si="354"/>
        <v>C</v>
      </c>
      <c r="LX11" s="33">
        <f t="shared" si="355"/>
        <v>2</v>
      </c>
      <c r="LY11" s="49" t="str">
        <f t="shared" si="356"/>
        <v>2.0</v>
      </c>
      <c r="LZ11" s="77">
        <v>2</v>
      </c>
      <c r="MA11" s="151">
        <v>2</v>
      </c>
      <c r="MB11" s="24">
        <v>6</v>
      </c>
      <c r="MC11" s="27">
        <v>6</v>
      </c>
      <c r="MD11" s="28"/>
      <c r="ME11" s="30">
        <f t="shared" si="357"/>
        <v>6</v>
      </c>
      <c r="MF11" s="161">
        <f t="shared" si="358"/>
        <v>6</v>
      </c>
      <c r="MG11" s="29" t="str">
        <f t="shared" si="223"/>
        <v>6.0</v>
      </c>
      <c r="MH11" s="162" t="str">
        <f t="shared" si="359"/>
        <v>C</v>
      </c>
      <c r="MI11" s="163">
        <f t="shared" si="360"/>
        <v>2</v>
      </c>
      <c r="MJ11" s="56" t="str">
        <f t="shared" si="361"/>
        <v>2.0</v>
      </c>
      <c r="MK11" s="77">
        <v>1</v>
      </c>
      <c r="ML11" s="151">
        <v>1</v>
      </c>
      <c r="MM11" s="24">
        <v>6</v>
      </c>
      <c r="MN11" s="124"/>
      <c r="MO11" s="28">
        <v>4</v>
      </c>
      <c r="MP11" s="30">
        <f t="shared" si="362"/>
        <v>2.4</v>
      </c>
      <c r="MQ11" s="161">
        <f t="shared" si="363"/>
        <v>4.8</v>
      </c>
      <c r="MR11" s="29" t="str">
        <f t="shared" si="227"/>
        <v>4.8</v>
      </c>
      <c r="MS11" s="162" t="str">
        <f t="shared" si="364"/>
        <v>D</v>
      </c>
      <c r="MT11" s="163">
        <f t="shared" si="365"/>
        <v>1</v>
      </c>
      <c r="MU11" s="56" t="str">
        <f t="shared" si="366"/>
        <v>1.0</v>
      </c>
      <c r="MV11" s="77">
        <v>3</v>
      </c>
      <c r="MW11" s="151">
        <v>3</v>
      </c>
      <c r="MX11" s="24">
        <v>7.9</v>
      </c>
      <c r="MY11" s="27">
        <v>5</v>
      </c>
      <c r="MZ11" s="28"/>
      <c r="NA11" s="30">
        <f t="shared" si="367"/>
        <v>6.2</v>
      </c>
      <c r="NB11" s="161">
        <f t="shared" si="368"/>
        <v>6.2</v>
      </c>
      <c r="NC11" s="29" t="str">
        <f t="shared" si="228"/>
        <v>6.2</v>
      </c>
      <c r="ND11" s="162" t="str">
        <f t="shared" si="369"/>
        <v>C</v>
      </c>
      <c r="NE11" s="163">
        <f t="shared" si="370"/>
        <v>2</v>
      </c>
      <c r="NF11" s="56" t="str">
        <f t="shared" si="371"/>
        <v>2.0</v>
      </c>
      <c r="NG11" s="77">
        <v>1</v>
      </c>
      <c r="NH11" s="151">
        <v>1</v>
      </c>
      <c r="NI11" s="24">
        <v>6.2</v>
      </c>
      <c r="NJ11" s="27">
        <v>8</v>
      </c>
      <c r="NK11" s="28"/>
      <c r="NL11" s="30">
        <f t="shared" ref="NL11:NL42" si="681">ROUND((NI11*0.4+NJ11*0.6),1)</f>
        <v>7.3</v>
      </c>
      <c r="NM11" s="31">
        <f t="shared" ref="NM11:NM42" si="682">ROUND(MAX((NI11*0.4+NJ11*0.6),(NI11*0.4+NK11*0.6)),1)</f>
        <v>7.3</v>
      </c>
      <c r="NN11" s="31" t="str">
        <f t="shared" si="527"/>
        <v>7.3</v>
      </c>
      <c r="NO11" s="35" t="str">
        <f t="shared" ref="NO11:NO42" si="683">IF(NM11&gt;=8.5,"A",IF(NM11&gt;=8,"B+",IF(NM11&gt;=7,"B",IF(NM11&gt;=6.5,"C+",IF(NM11&gt;=5.5,"C",IF(NM11&gt;=5,"D+",IF(NM11&gt;=4,"D","F")))))))</f>
        <v>B</v>
      </c>
      <c r="NP11" s="33">
        <f t="shared" ref="NP11:NP42" si="684">IF(NO11="A",4,IF(NO11="B+",3.5,IF(NO11="B",3,IF(NO11="C+",2.5,IF(NO11="C",2,IF(NO11="D+",1.5,IF(NO11="D",1,0)))))))</f>
        <v>3</v>
      </c>
      <c r="NQ11" s="49" t="str">
        <f t="shared" ref="NQ11:NQ42" si="685">TEXT(NP11,"0.0")</f>
        <v>3.0</v>
      </c>
      <c r="NR11" s="77">
        <v>3</v>
      </c>
      <c r="NS11" s="151">
        <v>3</v>
      </c>
      <c r="NT11" s="24">
        <v>8</v>
      </c>
      <c r="NU11" s="214">
        <v>8</v>
      </c>
      <c r="NV11" s="28"/>
      <c r="NW11" s="30">
        <f t="shared" si="377"/>
        <v>8</v>
      </c>
      <c r="NX11" s="31">
        <f t="shared" si="378"/>
        <v>8</v>
      </c>
      <c r="NY11" s="29" t="str">
        <f t="shared" si="528"/>
        <v>8.0</v>
      </c>
      <c r="NZ11" s="35" t="str">
        <f t="shared" si="379"/>
        <v>B+</v>
      </c>
      <c r="OA11" s="33">
        <f t="shared" si="380"/>
        <v>3.5</v>
      </c>
      <c r="OB11" s="49" t="str">
        <f t="shared" si="529"/>
        <v>3.5</v>
      </c>
      <c r="OC11" s="77">
        <v>2</v>
      </c>
      <c r="OD11" s="151">
        <v>2</v>
      </c>
      <c r="OE11" s="211">
        <f t="shared" si="230"/>
        <v>18</v>
      </c>
      <c r="OF11" s="43">
        <f t="shared" si="231"/>
        <v>2.3333333333333335</v>
      </c>
      <c r="OG11" s="45" t="str">
        <f t="shared" si="232"/>
        <v>2.33</v>
      </c>
      <c r="OH11" s="47" t="str">
        <f t="shared" si="233"/>
        <v>Lên lớp</v>
      </c>
      <c r="OI11" s="41">
        <f t="shared" si="234"/>
        <v>18</v>
      </c>
      <c r="OJ11" s="43">
        <f t="shared" si="235"/>
        <v>2.3333333333333335</v>
      </c>
      <c r="OK11" s="229">
        <f t="shared" si="236"/>
        <v>76</v>
      </c>
      <c r="OL11" s="230">
        <f t="shared" si="237"/>
        <v>76</v>
      </c>
      <c r="OM11" s="146">
        <f t="shared" si="238"/>
        <v>2.3092105263157894</v>
      </c>
      <c r="ON11" s="45" t="str">
        <f t="shared" si="138"/>
        <v>2.31</v>
      </c>
      <c r="OO11" s="47" t="str">
        <f t="shared" si="239"/>
        <v>Lên lớp</v>
      </c>
      <c r="OP11" s="47" t="s">
        <v>1143</v>
      </c>
      <c r="OQ11" s="24">
        <v>7</v>
      </c>
      <c r="OR11" s="27">
        <v>5</v>
      </c>
      <c r="OS11" s="28"/>
      <c r="OT11" s="30">
        <f t="shared" si="574"/>
        <v>5.8</v>
      </c>
      <c r="OU11" s="31">
        <f t="shared" si="575"/>
        <v>5.8</v>
      </c>
      <c r="OV11" s="31" t="str">
        <f t="shared" si="576"/>
        <v>5.8</v>
      </c>
      <c r="OW11" s="35" t="str">
        <f t="shared" si="577"/>
        <v>C</v>
      </c>
      <c r="OX11" s="33">
        <f t="shared" si="578"/>
        <v>2</v>
      </c>
      <c r="OY11" s="49" t="str">
        <f t="shared" si="579"/>
        <v>2.0</v>
      </c>
      <c r="OZ11" s="77">
        <v>2</v>
      </c>
      <c r="PA11" s="151">
        <v>2</v>
      </c>
      <c r="PB11" s="63">
        <v>5.6</v>
      </c>
      <c r="PC11" s="27"/>
      <c r="PD11" s="28"/>
      <c r="PE11" s="30">
        <f t="shared" si="580"/>
        <v>2.2000000000000002</v>
      </c>
      <c r="PF11" s="31">
        <f t="shared" si="581"/>
        <v>2.2000000000000002</v>
      </c>
      <c r="PG11" s="31" t="str">
        <f t="shared" si="582"/>
        <v>2.2</v>
      </c>
      <c r="PH11" s="35" t="str">
        <f t="shared" si="583"/>
        <v>F</v>
      </c>
      <c r="PI11" s="33">
        <f t="shared" si="584"/>
        <v>0</v>
      </c>
      <c r="PJ11" s="49" t="str">
        <f t="shared" si="585"/>
        <v>0.0</v>
      </c>
      <c r="PK11" s="77">
        <v>3</v>
      </c>
      <c r="PL11" s="151"/>
      <c r="PM11" s="24">
        <v>7.7</v>
      </c>
      <c r="PN11" s="27">
        <v>8</v>
      </c>
      <c r="PO11" s="28"/>
      <c r="PP11" s="30">
        <f t="shared" si="586"/>
        <v>7.9</v>
      </c>
      <c r="PQ11" s="31">
        <f t="shared" si="587"/>
        <v>7.9</v>
      </c>
      <c r="PR11" s="31" t="str">
        <f t="shared" si="588"/>
        <v>7.9</v>
      </c>
      <c r="PS11" s="35" t="str">
        <f t="shared" si="589"/>
        <v>B</v>
      </c>
      <c r="PT11" s="33">
        <f t="shared" si="590"/>
        <v>3</v>
      </c>
      <c r="PU11" s="49" t="str">
        <f t="shared" si="591"/>
        <v>3.0</v>
      </c>
      <c r="PV11" s="77">
        <v>2</v>
      </c>
      <c r="PW11" s="151">
        <v>2</v>
      </c>
      <c r="PX11" s="24">
        <v>5.6</v>
      </c>
      <c r="PY11" s="27">
        <v>8</v>
      </c>
      <c r="PZ11" s="28"/>
      <c r="QA11" s="30">
        <f t="shared" si="592"/>
        <v>7</v>
      </c>
      <c r="QB11" s="31">
        <f t="shared" si="593"/>
        <v>7</v>
      </c>
      <c r="QC11" s="29" t="str">
        <f t="shared" si="594"/>
        <v>7.0</v>
      </c>
      <c r="QD11" s="35" t="str">
        <f t="shared" si="595"/>
        <v>B</v>
      </c>
      <c r="QE11" s="130">
        <f t="shared" si="596"/>
        <v>3</v>
      </c>
      <c r="QF11" s="49" t="str">
        <f t="shared" si="597"/>
        <v>3.0</v>
      </c>
      <c r="QG11" s="77">
        <v>3</v>
      </c>
      <c r="QH11" s="151">
        <v>3</v>
      </c>
      <c r="QI11" s="24">
        <v>6.8</v>
      </c>
      <c r="QJ11" s="27">
        <v>5</v>
      </c>
      <c r="QK11" s="28"/>
      <c r="QL11" s="30">
        <f t="shared" si="598"/>
        <v>5.7</v>
      </c>
      <c r="QM11" s="31">
        <f t="shared" si="599"/>
        <v>5.7</v>
      </c>
      <c r="QN11" s="31" t="str">
        <f t="shared" si="600"/>
        <v>5.7</v>
      </c>
      <c r="QO11" s="35" t="str">
        <f t="shared" si="601"/>
        <v>C</v>
      </c>
      <c r="QP11" s="33">
        <f t="shared" si="602"/>
        <v>2</v>
      </c>
      <c r="QQ11" s="49" t="str">
        <f t="shared" si="603"/>
        <v>2.0</v>
      </c>
      <c r="QR11" s="77">
        <v>1</v>
      </c>
      <c r="QS11" s="151">
        <v>1</v>
      </c>
      <c r="QT11" s="24">
        <v>7.2</v>
      </c>
      <c r="QU11" s="27">
        <v>8</v>
      </c>
      <c r="QV11" s="28"/>
      <c r="QW11" s="30">
        <f t="shared" si="604"/>
        <v>7.7</v>
      </c>
      <c r="QX11" s="31">
        <f t="shared" si="605"/>
        <v>7.7</v>
      </c>
      <c r="QY11" s="31" t="str">
        <f t="shared" si="606"/>
        <v>7.7</v>
      </c>
      <c r="QZ11" s="35" t="str">
        <f t="shared" si="607"/>
        <v>B</v>
      </c>
      <c r="RA11" s="33">
        <f t="shared" si="608"/>
        <v>3</v>
      </c>
      <c r="RB11" s="49" t="str">
        <f t="shared" si="609"/>
        <v>3.0</v>
      </c>
      <c r="RC11" s="77">
        <v>3</v>
      </c>
      <c r="RD11" s="151">
        <v>3</v>
      </c>
      <c r="RE11" s="24">
        <v>7</v>
      </c>
      <c r="RF11" s="27">
        <v>3</v>
      </c>
      <c r="RG11" s="28"/>
      <c r="RH11" s="30">
        <f t="shared" si="381"/>
        <v>4.5999999999999996</v>
      </c>
      <c r="RI11" s="31">
        <f t="shared" si="382"/>
        <v>4.5999999999999996</v>
      </c>
      <c r="RJ11" s="29" t="str">
        <f t="shared" si="610"/>
        <v>4.6</v>
      </c>
      <c r="RK11" s="35" t="str">
        <f t="shared" si="317"/>
        <v>D</v>
      </c>
      <c r="RL11" s="33">
        <f t="shared" si="318"/>
        <v>1</v>
      </c>
      <c r="RM11" s="49" t="str">
        <f t="shared" si="319"/>
        <v>1.0</v>
      </c>
      <c r="RN11" s="77">
        <v>1</v>
      </c>
      <c r="RO11" s="151">
        <v>1</v>
      </c>
      <c r="RP11" s="211">
        <f t="shared" si="247"/>
        <v>15</v>
      </c>
      <c r="RQ11" s="275">
        <f t="shared" si="248"/>
        <v>5.8933333333333335</v>
      </c>
      <c r="RR11" s="43">
        <f t="shared" si="249"/>
        <v>2.0666666666666669</v>
      </c>
      <c r="RS11" s="45" t="str">
        <f t="shared" si="250"/>
        <v>2.07</v>
      </c>
      <c r="RT11" s="47" t="str">
        <f t="shared" si="251"/>
        <v>Lên lớp</v>
      </c>
      <c r="RU11" s="41">
        <f t="shared" si="252"/>
        <v>12</v>
      </c>
      <c r="RV11" s="43">
        <f t="shared" si="253"/>
        <v>2.5833333333333335</v>
      </c>
      <c r="RW11" s="229">
        <f t="shared" si="254"/>
        <v>91</v>
      </c>
      <c r="RX11" s="230">
        <f t="shared" si="255"/>
        <v>88</v>
      </c>
      <c r="RY11" s="146">
        <f t="shared" si="256"/>
        <v>2.3465909090909092</v>
      </c>
      <c r="RZ11" s="45" t="str">
        <f t="shared" si="257"/>
        <v>2.35</v>
      </c>
      <c r="SA11" s="47" t="str">
        <f t="shared" si="258"/>
        <v>Lên lớp</v>
      </c>
      <c r="SB11" s="47" t="s">
        <v>1143</v>
      </c>
      <c r="SC11" s="24"/>
      <c r="SD11" s="27"/>
      <c r="SE11" s="28"/>
      <c r="SF11" s="22">
        <f t="shared" ref="SF11:SF42" si="686">ROUND((SC11*0.4+SD11*0.6),1)</f>
        <v>0</v>
      </c>
      <c r="SG11" s="29">
        <f t="shared" ref="SG11:SG42" si="687">ROUND(MAX((SC11*0.4+SD11*0.6),(SC11*0.4+SE11*0.6)),1)</f>
        <v>0</v>
      </c>
      <c r="SH11" s="29" t="str">
        <f t="shared" si="611"/>
        <v>0.0</v>
      </c>
      <c r="SI11" s="35" t="str">
        <f t="shared" ref="SI11:SI42" si="688">IF(SG11&gt;=8.5,"A",IF(SG11&gt;=8,"B+",IF(SG11&gt;=7,"B",IF(SG11&gt;=6.5,"C+",IF(SG11&gt;=5.5,"C",IF(SG11&gt;=5,"D+",IF(SG11&gt;=4,"D","F")))))))</f>
        <v>F</v>
      </c>
      <c r="SJ11" s="33">
        <f t="shared" ref="SJ11:SJ42" si="689">IF(SI11="A",4,IF(SI11="B+",3.5,IF(SI11="B",3,IF(SI11="C+",2.5,IF(SI11="C",2,IF(SI11="D+",1.5,IF(SI11="D",1,0)))))))</f>
        <v>0</v>
      </c>
      <c r="SK11" s="49" t="str">
        <f t="shared" ref="SK11:SK42" si="690">TEXT(SJ11,"0.0")</f>
        <v>0.0</v>
      </c>
      <c r="SL11" s="77"/>
      <c r="SM11" s="151"/>
      <c r="SN11" s="24"/>
      <c r="SO11" s="27"/>
      <c r="SP11" s="28"/>
      <c r="SQ11" s="30">
        <f t="shared" si="612"/>
        <v>0</v>
      </c>
      <c r="SR11" s="31">
        <f t="shared" si="613"/>
        <v>0</v>
      </c>
      <c r="SS11" s="31" t="str">
        <f t="shared" si="614"/>
        <v>0.0</v>
      </c>
      <c r="ST11" s="35" t="str">
        <f t="shared" si="615"/>
        <v>F</v>
      </c>
      <c r="SU11" s="33">
        <f t="shared" si="616"/>
        <v>0</v>
      </c>
      <c r="SV11" s="49" t="str">
        <f t="shared" si="617"/>
        <v>0.0</v>
      </c>
      <c r="SW11" s="77"/>
      <c r="SX11" s="151"/>
      <c r="SY11" s="24">
        <v>8</v>
      </c>
      <c r="SZ11" s="27">
        <v>7</v>
      </c>
      <c r="TA11" s="28"/>
      <c r="TB11" s="30">
        <f t="shared" si="618"/>
        <v>7.4</v>
      </c>
      <c r="TC11" s="31">
        <f t="shared" si="619"/>
        <v>7.4</v>
      </c>
      <c r="TD11" s="31" t="str">
        <f t="shared" si="620"/>
        <v>7.4</v>
      </c>
      <c r="TE11" s="35" t="str">
        <f t="shared" si="621"/>
        <v>B</v>
      </c>
      <c r="TF11" s="33">
        <f t="shared" si="622"/>
        <v>3</v>
      </c>
      <c r="TG11" s="49" t="str">
        <f t="shared" si="623"/>
        <v>3.0</v>
      </c>
      <c r="TH11" s="77">
        <v>4</v>
      </c>
      <c r="TI11" s="151">
        <v>4</v>
      </c>
      <c r="TJ11" s="320"/>
      <c r="TK11" s="321">
        <v>6</v>
      </c>
      <c r="TL11" s="322">
        <v>6.5</v>
      </c>
      <c r="TM11" s="322">
        <v>6.8</v>
      </c>
      <c r="TN11" s="322"/>
      <c r="TO11" s="127">
        <f t="shared" ref="TO11:TO42" si="691">ROUND((TK11*0.2+TL11*0.3+TM11*0.5),1)</f>
        <v>6.6</v>
      </c>
      <c r="TP11" s="29" t="str">
        <f t="shared" ref="TP11:TP42" si="692">TEXT(TO11,"0.0")</f>
        <v>6.6</v>
      </c>
      <c r="TQ11" s="35" t="str">
        <f t="shared" ref="TQ11:TQ42" si="693">IF(TO11&gt;=8.5,"A",IF(TO11&gt;=8,"B+",IF(TO11&gt;=7,"B",IF(TO11&gt;=6.5,"C+",IF(TO11&gt;=5.5,"C",IF(TO11&gt;=5,"D+",IF(TO11&gt;=4,"D","F")))))))</f>
        <v>C+</v>
      </c>
      <c r="TR11" s="33">
        <f t="shared" ref="TR11:TR42" si="694">IF(TQ11="A",4,IF(TQ11="B+",3.5,IF(TQ11="B",3,IF(TQ11="C+",2.5,IF(TQ11="C",2,IF(TQ11="D+",1.5,IF(TQ11="D",1,0)))))))</f>
        <v>2.5</v>
      </c>
      <c r="TS11" s="49" t="str">
        <f t="shared" ref="TS11:TS42" si="695">TEXT(TR11,"0.0")</f>
        <v>2.5</v>
      </c>
      <c r="TT11" s="323">
        <v>5</v>
      </c>
      <c r="TU11" s="324">
        <v>5</v>
      </c>
      <c r="TV11" s="340">
        <f t="shared" ref="TV11:TV42" si="696">TH11+TT11</f>
        <v>9</v>
      </c>
      <c r="TW11" s="341">
        <f t="shared" si="267"/>
        <v>6.9555555555555557</v>
      </c>
      <c r="TX11" s="342">
        <f t="shared" ref="TX11:TX42" si="697">(TF11*TH11+TR11*TT11)/TV11</f>
        <v>2.7222222222222223</v>
      </c>
      <c r="TY11" s="45" t="str">
        <f t="shared" ref="TY11:TY42" si="698">TEXT(TX11,"0.00")</f>
        <v>2.72</v>
      </c>
      <c r="TZ11" s="47" t="str">
        <f t="shared" ref="TZ11:TZ42" si="699">IF(AND(TX11&lt;1),"Cảnh báo KQHT","Lên lớp")</f>
        <v>Lên lớp</v>
      </c>
      <c r="UA11" s="41">
        <f t="shared" ref="UA11:UA42" si="700">TI11+TU11</f>
        <v>9</v>
      </c>
      <c r="UB11" s="43">
        <f t="shared" ref="UB11:UB42" si="701">(TF11*TI11+TR11*TU11)/UA11</f>
        <v>2.7222222222222223</v>
      </c>
    </row>
    <row r="12" spans="1:548" ht="18">
      <c r="A12" s="11">
        <v>8</v>
      </c>
      <c r="B12" s="70" t="s">
        <v>59</v>
      </c>
      <c r="C12" s="14" t="s">
        <v>123</v>
      </c>
      <c r="D12" s="71" t="s">
        <v>124</v>
      </c>
      <c r="E12" s="302" t="s">
        <v>125</v>
      </c>
      <c r="F12" s="9"/>
      <c r="G12" s="101" t="s">
        <v>638</v>
      </c>
      <c r="H12" s="102" t="s">
        <v>18</v>
      </c>
      <c r="I12" s="103" t="s">
        <v>678</v>
      </c>
      <c r="J12" s="13">
        <v>5.5</v>
      </c>
      <c r="K12" s="29" t="str">
        <f t="shared" si="187"/>
        <v>5.5</v>
      </c>
      <c r="L12" s="35" t="str">
        <f t="shared" si="624"/>
        <v>C</v>
      </c>
      <c r="M12" s="33">
        <f t="shared" si="625"/>
        <v>2</v>
      </c>
      <c r="N12" s="49" t="str">
        <f t="shared" si="626"/>
        <v>2.0</v>
      </c>
      <c r="O12" s="12">
        <v>2</v>
      </c>
      <c r="P12" s="19">
        <v>7.6</v>
      </c>
      <c r="Q12" s="29" t="str">
        <f t="shared" si="188"/>
        <v>7.6</v>
      </c>
      <c r="R12" s="35" t="str">
        <f t="shared" ref="R12:R42" si="702">IF(P12&gt;=8.5,"A",IF(P12&gt;=8,"B+",IF(P12&gt;=7,"B",IF(P12&gt;=6.5,"C+",IF(P12&gt;=5.5,"C",IF(P12&gt;=5,"D+",IF(P12&gt;=4,"D","F")))))))</f>
        <v>B</v>
      </c>
      <c r="S12" s="33">
        <f t="shared" ref="S12:S42" si="703">IF(R12="A",4,IF(R12="B+",3.5,IF(R12="B",3,IF(R12="C+",2.5,IF(R12="C",2,IF(R12="D+",1.5,IF(R12="D",1,0)))))))</f>
        <v>3</v>
      </c>
      <c r="T12" s="49" t="str">
        <f t="shared" ref="T12:T42" si="704">TEXT(S12,"0.0")</f>
        <v>3.0</v>
      </c>
      <c r="U12" s="12">
        <v>3</v>
      </c>
      <c r="V12" s="24">
        <v>7.6</v>
      </c>
      <c r="W12" s="27">
        <v>7</v>
      </c>
      <c r="X12" s="28"/>
      <c r="Y12" s="30">
        <f t="shared" si="627"/>
        <v>7.2</v>
      </c>
      <c r="Z12" s="31">
        <f t="shared" si="628"/>
        <v>7.2</v>
      </c>
      <c r="AA12" s="29" t="str">
        <f t="shared" si="192"/>
        <v>7.2</v>
      </c>
      <c r="AB12" s="35" t="str">
        <f t="shared" si="629"/>
        <v>B</v>
      </c>
      <c r="AC12" s="33">
        <f t="shared" si="630"/>
        <v>3</v>
      </c>
      <c r="AD12" s="49" t="str">
        <f t="shared" si="631"/>
        <v>3.0</v>
      </c>
      <c r="AE12" s="77">
        <v>5</v>
      </c>
      <c r="AF12" s="80">
        <v>5</v>
      </c>
      <c r="AG12" s="24">
        <v>6.3</v>
      </c>
      <c r="AH12" s="27">
        <v>4</v>
      </c>
      <c r="AI12" s="28"/>
      <c r="AJ12" s="22">
        <f t="shared" si="632"/>
        <v>4.9000000000000004</v>
      </c>
      <c r="AK12" s="29">
        <f t="shared" si="633"/>
        <v>4.9000000000000004</v>
      </c>
      <c r="AL12" s="29" t="str">
        <f t="shared" si="193"/>
        <v>4.9</v>
      </c>
      <c r="AM12" s="35" t="str">
        <f t="shared" si="634"/>
        <v>D</v>
      </c>
      <c r="AN12" s="33">
        <f t="shared" si="635"/>
        <v>1</v>
      </c>
      <c r="AO12" s="49" t="str">
        <f t="shared" si="636"/>
        <v>1.0</v>
      </c>
      <c r="AP12" s="77">
        <v>3</v>
      </c>
      <c r="AQ12" s="83">
        <v>3</v>
      </c>
      <c r="AR12" s="24">
        <v>5.4</v>
      </c>
      <c r="AS12" s="27">
        <v>5</v>
      </c>
      <c r="AT12" s="28"/>
      <c r="AU12" s="22">
        <f t="shared" si="637"/>
        <v>5.2</v>
      </c>
      <c r="AV12" s="29">
        <f t="shared" si="638"/>
        <v>5.2</v>
      </c>
      <c r="AW12" s="29" t="str">
        <f t="shared" si="194"/>
        <v>5.2</v>
      </c>
      <c r="AX12" s="35" t="str">
        <f t="shared" si="639"/>
        <v>D+</v>
      </c>
      <c r="AY12" s="33">
        <f t="shared" si="640"/>
        <v>1.5</v>
      </c>
      <c r="AZ12" s="49" t="str">
        <f t="shared" si="641"/>
        <v>1.5</v>
      </c>
      <c r="BA12" s="77">
        <v>3</v>
      </c>
      <c r="BB12" s="83">
        <v>3</v>
      </c>
      <c r="BC12" s="24">
        <v>7.2</v>
      </c>
      <c r="BD12" s="27">
        <v>7</v>
      </c>
      <c r="BE12" s="28"/>
      <c r="BF12" s="22">
        <f t="shared" si="642"/>
        <v>7.1</v>
      </c>
      <c r="BG12" s="29">
        <f t="shared" si="643"/>
        <v>7.1</v>
      </c>
      <c r="BH12" s="29" t="str">
        <f t="shared" si="195"/>
        <v>7.1</v>
      </c>
      <c r="BI12" s="35" t="str">
        <f t="shared" si="644"/>
        <v>B</v>
      </c>
      <c r="BJ12" s="33">
        <f t="shared" si="645"/>
        <v>3</v>
      </c>
      <c r="BK12" s="49" t="str">
        <f t="shared" si="646"/>
        <v>3.0</v>
      </c>
      <c r="BL12" s="77">
        <v>3</v>
      </c>
      <c r="BM12" s="83">
        <v>3</v>
      </c>
      <c r="BN12" s="24">
        <v>6.3</v>
      </c>
      <c r="BO12" s="27">
        <v>7</v>
      </c>
      <c r="BP12" s="28"/>
      <c r="BQ12" s="30">
        <f t="shared" si="647"/>
        <v>6.7</v>
      </c>
      <c r="BR12" s="31">
        <f t="shared" si="648"/>
        <v>6.7</v>
      </c>
      <c r="BS12" s="29" t="str">
        <f t="shared" si="196"/>
        <v>6.7</v>
      </c>
      <c r="BT12" s="35" t="str">
        <f t="shared" si="649"/>
        <v>C+</v>
      </c>
      <c r="BU12" s="33">
        <f t="shared" si="650"/>
        <v>2.5</v>
      </c>
      <c r="BV12" s="49" t="str">
        <f t="shared" si="651"/>
        <v>2.5</v>
      </c>
      <c r="BW12" s="77">
        <v>2</v>
      </c>
      <c r="BX12" s="83">
        <v>2</v>
      </c>
      <c r="BY12" s="41">
        <f t="shared" ref="BY12:BY42" si="705">AE12+AP12+BA12+BL12+BW12</f>
        <v>16</v>
      </c>
      <c r="BZ12" s="43">
        <f t="shared" ref="BZ12:BZ42" si="706">(AC12*AE12+AN12*AP12+AY12*BA12+BJ12*BL12+BU12*BW12)/BY12</f>
        <v>2.28125</v>
      </c>
      <c r="CA12" s="45" t="str">
        <f t="shared" ref="CA12:CA42" si="707">TEXT(BZ12,"0.00")</f>
        <v>2.28</v>
      </c>
      <c r="CB12" s="47" t="str">
        <f t="shared" ref="CB12:CB42" si="708">IF(AND(BZ12&lt;0.8),"Cảnh báo KQHT","Lên lớp")</f>
        <v>Lên lớp</v>
      </c>
      <c r="CC12" s="145">
        <f t="shared" ref="CC12:CC42" si="709">AF12+AQ12+BB12+BM12+BX12</f>
        <v>16</v>
      </c>
      <c r="CD12" s="146">
        <f t="shared" ref="CD12:CD42" si="710" xml:space="preserve"> (AC12*AF12+AN12*AQ12+AY12*BB12+BJ12*BM12+BU12*BX12)/CC12</f>
        <v>2.28125</v>
      </c>
      <c r="CE12" s="47" t="str">
        <f t="shared" ref="CE12:CE42" si="711">IF(AND(CD12&lt;1.2),"Cảnh báo KQHT","Lên lớp")</f>
        <v>Lên lớp</v>
      </c>
      <c r="CF12" s="47" t="s">
        <v>1143</v>
      </c>
      <c r="CG12" s="24">
        <v>6.6</v>
      </c>
      <c r="CH12" s="27">
        <v>5</v>
      </c>
      <c r="CI12" s="28"/>
      <c r="CJ12" s="30">
        <f t="shared" si="652"/>
        <v>5.6</v>
      </c>
      <c r="CK12" s="31">
        <f t="shared" si="653"/>
        <v>5.6</v>
      </c>
      <c r="CL12" s="29" t="str">
        <f t="shared" si="197"/>
        <v>5.6</v>
      </c>
      <c r="CM12" s="35" t="str">
        <f t="shared" si="654"/>
        <v>C</v>
      </c>
      <c r="CN12" s="157">
        <f t="shared" si="655"/>
        <v>2</v>
      </c>
      <c r="CO12" s="49" t="str">
        <f t="shared" si="656"/>
        <v>2.0</v>
      </c>
      <c r="CP12" s="77">
        <v>3</v>
      </c>
      <c r="CQ12" s="151">
        <v>3</v>
      </c>
      <c r="CR12" s="24">
        <v>8.3000000000000007</v>
      </c>
      <c r="CS12" s="27">
        <v>6</v>
      </c>
      <c r="CT12" s="28"/>
      <c r="CU12" s="22">
        <f t="shared" si="657"/>
        <v>6.9</v>
      </c>
      <c r="CV12" s="29">
        <f t="shared" si="658"/>
        <v>6.9</v>
      </c>
      <c r="CW12" s="29" t="str">
        <f t="shared" si="198"/>
        <v>6.9</v>
      </c>
      <c r="CX12" s="35" t="str">
        <f t="shared" si="659"/>
        <v>C+</v>
      </c>
      <c r="CY12" s="157">
        <f t="shared" si="660"/>
        <v>2.5</v>
      </c>
      <c r="CZ12" s="49" t="str">
        <f t="shared" si="661"/>
        <v>2.5</v>
      </c>
      <c r="DA12" s="77">
        <v>2</v>
      </c>
      <c r="DB12" s="151">
        <v>2</v>
      </c>
      <c r="DC12" s="24">
        <v>6</v>
      </c>
      <c r="DD12" s="27">
        <v>3</v>
      </c>
      <c r="DE12" s="28"/>
      <c r="DF12" s="30">
        <f t="shared" si="662"/>
        <v>4.2</v>
      </c>
      <c r="DG12" s="31">
        <f t="shared" si="663"/>
        <v>4.2</v>
      </c>
      <c r="DH12" s="29" t="str">
        <f t="shared" si="199"/>
        <v>4.2</v>
      </c>
      <c r="DI12" s="35" t="str">
        <f t="shared" si="664"/>
        <v>D</v>
      </c>
      <c r="DJ12" s="157">
        <f t="shared" si="665"/>
        <v>1</v>
      </c>
      <c r="DK12" s="49" t="str">
        <f t="shared" si="666"/>
        <v>1.0</v>
      </c>
      <c r="DL12" s="77">
        <v>4</v>
      </c>
      <c r="DM12" s="151">
        <v>4</v>
      </c>
      <c r="DN12" s="24">
        <v>6.2</v>
      </c>
      <c r="DO12" s="27">
        <v>5</v>
      </c>
      <c r="DP12" s="28"/>
      <c r="DQ12" s="30">
        <f t="shared" si="667"/>
        <v>5.5</v>
      </c>
      <c r="DR12" s="31">
        <f t="shared" si="668"/>
        <v>5.5</v>
      </c>
      <c r="DS12" s="29" t="str">
        <f t="shared" si="200"/>
        <v>5.5</v>
      </c>
      <c r="DT12" s="35" t="str">
        <f t="shared" si="669"/>
        <v>C</v>
      </c>
      <c r="DU12" s="157">
        <f t="shared" si="670"/>
        <v>2</v>
      </c>
      <c r="DV12" s="49" t="str">
        <f t="shared" si="671"/>
        <v>2.0</v>
      </c>
      <c r="DW12" s="77">
        <v>3</v>
      </c>
      <c r="DX12" s="151">
        <v>3</v>
      </c>
      <c r="DY12" s="63">
        <v>2.7</v>
      </c>
      <c r="DZ12" s="27"/>
      <c r="EA12" s="28"/>
      <c r="EB12" s="22">
        <f t="shared" ref="EB12:EB42" si="712">ROUND((DY12*0.4+DZ12*0.6),1)</f>
        <v>1.1000000000000001</v>
      </c>
      <c r="EC12" s="29">
        <f t="shared" ref="EC12:EC42" si="713">ROUND(MAX((DY12*0.4+DZ12*0.6),(DY12*0.4+EA12*0.6)),1)</f>
        <v>1.1000000000000001</v>
      </c>
      <c r="ED12" s="29" t="str">
        <f t="shared" si="201"/>
        <v>1.1</v>
      </c>
      <c r="EE12" s="35" t="str">
        <f t="shared" ref="EE12:EE42" si="714">IF(EC12&gt;=8.5,"A",IF(EC12&gt;=8,"B+",IF(EC12&gt;=7,"B",IF(EC12&gt;=6.5,"C+",IF(EC12&gt;=5.5,"C",IF(EC12&gt;=5,"D+",IF(EC12&gt;=4,"D","F")))))))</f>
        <v>F</v>
      </c>
      <c r="EF12" s="157">
        <f t="shared" ref="EF12:EF42" si="715">IF(EE12="A",4,IF(EE12="B+",3.5,IF(EE12="B",3,IF(EE12="C+",2.5,IF(EE12="C",2,IF(EE12="D+",1.5,IF(EE12="D",1,0)))))))</f>
        <v>0</v>
      </c>
      <c r="EG12" s="49" t="str">
        <f t="shared" ref="EG12:EG42" si="716">TEXT(EF12,"0.0")</f>
        <v>0.0</v>
      </c>
      <c r="EH12" s="77">
        <v>2</v>
      </c>
      <c r="EI12" s="151"/>
      <c r="EJ12" s="24">
        <v>7</v>
      </c>
      <c r="EK12" s="27">
        <v>6</v>
      </c>
      <c r="EL12" s="28"/>
      <c r="EM12" s="30">
        <f t="shared" si="672"/>
        <v>6.4</v>
      </c>
      <c r="EN12" s="31">
        <f t="shared" si="673"/>
        <v>6.4</v>
      </c>
      <c r="EO12" s="29" t="str">
        <f t="shared" si="202"/>
        <v>6.4</v>
      </c>
      <c r="EP12" s="35" t="str">
        <f t="shared" si="674"/>
        <v>C</v>
      </c>
      <c r="EQ12" s="157">
        <f t="shared" si="675"/>
        <v>2</v>
      </c>
      <c r="ER12" s="49" t="str">
        <f t="shared" si="676"/>
        <v>2.0</v>
      </c>
      <c r="ES12" s="77">
        <v>2</v>
      </c>
      <c r="ET12" s="151">
        <v>2</v>
      </c>
      <c r="EU12" s="24">
        <v>6.8</v>
      </c>
      <c r="EV12" s="27">
        <v>9</v>
      </c>
      <c r="EW12" s="28"/>
      <c r="EX12" s="22">
        <f t="shared" ref="EX12:EX42" si="717">ROUND((EU12*0.4+EV12*0.6),1)</f>
        <v>8.1</v>
      </c>
      <c r="EY12" s="29">
        <f t="shared" ref="EY12:EY42" si="718">ROUND(MAX((EU12*0.4+EV12*0.6),(EU12*0.4+EW12*0.6)),1)</f>
        <v>8.1</v>
      </c>
      <c r="EZ12" s="29" t="str">
        <f t="shared" si="203"/>
        <v>8.1</v>
      </c>
      <c r="FA12" s="35" t="str">
        <f t="shared" ref="FA12:FA42" si="719">IF(EY12&gt;=8.5,"A",IF(EY12&gt;=8,"B+",IF(EY12&gt;=7,"B",IF(EY12&gt;=6.5,"C+",IF(EY12&gt;=5.5,"C",IF(EY12&gt;=5,"D+",IF(EY12&gt;=4,"D","F")))))))</f>
        <v>B+</v>
      </c>
      <c r="FB12" s="157">
        <f t="shared" ref="FB12:FB42" si="720">IF(FA12="A",4,IF(FA12="B+",3.5,IF(FA12="B",3,IF(FA12="C+",2.5,IF(FA12="C",2,IF(FA12="D+",1.5,IF(FA12="D",1,0)))))))</f>
        <v>3.5</v>
      </c>
      <c r="FC12" s="49" t="str">
        <f t="shared" ref="FC12:FC42" si="721">TEXT(FB12,"0.0")</f>
        <v>3.5</v>
      </c>
      <c r="FD12" s="77">
        <v>3</v>
      </c>
      <c r="FE12" s="151">
        <v>3</v>
      </c>
      <c r="FF12" s="155">
        <v>8.5</v>
      </c>
      <c r="FG12" s="165">
        <v>8.4</v>
      </c>
      <c r="FH12" s="165"/>
      <c r="FI12" s="22">
        <f t="shared" si="456"/>
        <v>8.4</v>
      </c>
      <c r="FJ12" s="29">
        <f t="shared" si="457"/>
        <v>8.4</v>
      </c>
      <c r="FK12" s="29" t="str">
        <f t="shared" si="204"/>
        <v>8.4</v>
      </c>
      <c r="FL12" s="35" t="str">
        <f t="shared" si="677"/>
        <v>B+</v>
      </c>
      <c r="FM12" s="33">
        <f t="shared" si="678"/>
        <v>3.5</v>
      </c>
      <c r="FN12" s="49" t="str">
        <f t="shared" si="679"/>
        <v>3.5</v>
      </c>
      <c r="FO12" s="77">
        <v>1</v>
      </c>
      <c r="FP12" s="151">
        <v>1</v>
      </c>
      <c r="FQ12" s="41">
        <f t="shared" si="461"/>
        <v>20</v>
      </c>
      <c r="FR12" s="43">
        <f t="shared" si="462"/>
        <v>1.95</v>
      </c>
      <c r="FS12" s="45" t="str">
        <f t="shared" si="463"/>
        <v>1.95</v>
      </c>
      <c r="FT12" s="47" t="str">
        <f t="shared" si="464"/>
        <v>Lên lớp</v>
      </c>
      <c r="FU12" s="145">
        <f t="shared" si="465"/>
        <v>18</v>
      </c>
      <c r="FV12" s="146">
        <f t="shared" si="466"/>
        <v>2.1666666666666665</v>
      </c>
      <c r="FW12" s="174">
        <f t="shared" ref="FW12:FW42" si="722">BY12+FQ12</f>
        <v>36</v>
      </c>
      <c r="FX12" s="41">
        <f t="shared" ref="FX12:FX42" si="723">CC12+FU12</f>
        <v>34</v>
      </c>
      <c r="FY12" s="43">
        <f t="shared" ref="FY12:FY42" si="724">(CD12*CC12+FV12*FU12)/FX12</f>
        <v>2.2205882352941178</v>
      </c>
      <c r="FZ12" s="45" t="str">
        <f t="shared" si="470"/>
        <v>2.22</v>
      </c>
      <c r="GA12" s="47" t="str">
        <f t="shared" si="471"/>
        <v>Lên lớp</v>
      </c>
      <c r="GB12" s="47" t="s">
        <v>1143</v>
      </c>
      <c r="GC12" s="24">
        <v>8</v>
      </c>
      <c r="GD12" s="27">
        <v>9</v>
      </c>
      <c r="GE12" s="28"/>
      <c r="GF12" s="22">
        <f t="shared" si="530"/>
        <v>8.6</v>
      </c>
      <c r="GG12" s="29">
        <f t="shared" si="531"/>
        <v>8.6</v>
      </c>
      <c r="GH12" s="29" t="str">
        <f t="shared" si="205"/>
        <v>8.6</v>
      </c>
      <c r="GI12" s="35" t="str">
        <f t="shared" si="532"/>
        <v>A</v>
      </c>
      <c r="GJ12" s="33">
        <f t="shared" si="533"/>
        <v>4</v>
      </c>
      <c r="GK12" s="49" t="str">
        <f t="shared" si="534"/>
        <v>4.0</v>
      </c>
      <c r="GL12" s="77">
        <v>2</v>
      </c>
      <c r="GM12" s="151">
        <v>2</v>
      </c>
      <c r="GN12" s="24">
        <v>6.6</v>
      </c>
      <c r="GO12" s="27">
        <v>8</v>
      </c>
      <c r="GP12" s="28"/>
      <c r="GQ12" s="30">
        <f t="shared" si="680"/>
        <v>7.4</v>
      </c>
      <c r="GR12" s="31">
        <f t="shared" si="535"/>
        <v>7.4</v>
      </c>
      <c r="GS12" s="29" t="str">
        <f t="shared" si="206"/>
        <v>7.4</v>
      </c>
      <c r="GT12" s="35" t="str">
        <f t="shared" si="536"/>
        <v>B</v>
      </c>
      <c r="GU12" s="33">
        <f t="shared" si="537"/>
        <v>3</v>
      </c>
      <c r="GV12" s="49" t="str">
        <f t="shared" si="538"/>
        <v>3.0</v>
      </c>
      <c r="GW12" s="77">
        <v>3</v>
      </c>
      <c r="GX12" s="151">
        <v>3</v>
      </c>
      <c r="GY12" s="24">
        <v>6.4</v>
      </c>
      <c r="GZ12" s="27">
        <v>4</v>
      </c>
      <c r="HA12" s="28"/>
      <c r="HB12" s="30">
        <f t="shared" si="539"/>
        <v>5</v>
      </c>
      <c r="HC12" s="31">
        <f t="shared" si="540"/>
        <v>5</v>
      </c>
      <c r="HD12" s="29" t="str">
        <f t="shared" si="207"/>
        <v>5.0</v>
      </c>
      <c r="HE12" s="35" t="str">
        <f t="shared" si="541"/>
        <v>D+</v>
      </c>
      <c r="HF12" s="33">
        <f t="shared" si="542"/>
        <v>1.5</v>
      </c>
      <c r="HG12" s="49" t="str">
        <f t="shared" si="543"/>
        <v>1.5</v>
      </c>
      <c r="HH12" s="77">
        <v>2</v>
      </c>
      <c r="HI12" s="151">
        <v>2</v>
      </c>
      <c r="HJ12" s="24">
        <v>7.2</v>
      </c>
      <c r="HK12" s="27">
        <v>1</v>
      </c>
      <c r="HL12" s="28">
        <v>7</v>
      </c>
      <c r="HM12" s="30">
        <f t="shared" si="544"/>
        <v>3.5</v>
      </c>
      <c r="HN12" s="31">
        <f t="shared" si="545"/>
        <v>7.1</v>
      </c>
      <c r="HO12" s="29" t="str">
        <f t="shared" si="208"/>
        <v>7.1</v>
      </c>
      <c r="HP12" s="35" t="str">
        <f t="shared" si="546"/>
        <v>B</v>
      </c>
      <c r="HQ12" s="33">
        <f t="shared" si="547"/>
        <v>3</v>
      </c>
      <c r="HR12" s="49" t="str">
        <f t="shared" si="548"/>
        <v>3.0</v>
      </c>
      <c r="HS12" s="77">
        <v>2</v>
      </c>
      <c r="HT12" s="151">
        <v>2</v>
      </c>
      <c r="HU12" s="24">
        <v>6.8</v>
      </c>
      <c r="HV12" s="27">
        <v>8</v>
      </c>
      <c r="HW12" s="28"/>
      <c r="HX12" s="30">
        <f t="shared" si="549"/>
        <v>7.5</v>
      </c>
      <c r="HY12" s="31">
        <f t="shared" si="550"/>
        <v>7.5</v>
      </c>
      <c r="HZ12" s="29" t="str">
        <f t="shared" si="209"/>
        <v>7.5</v>
      </c>
      <c r="IA12" s="35" t="str">
        <f t="shared" si="551"/>
        <v>B</v>
      </c>
      <c r="IB12" s="33">
        <f t="shared" si="552"/>
        <v>3</v>
      </c>
      <c r="IC12" s="49" t="str">
        <f t="shared" si="553"/>
        <v>3.0</v>
      </c>
      <c r="ID12" s="77">
        <v>3</v>
      </c>
      <c r="IE12" s="151">
        <v>3</v>
      </c>
      <c r="IF12" s="24">
        <v>7.7</v>
      </c>
      <c r="IG12" s="27">
        <v>7</v>
      </c>
      <c r="IH12" s="28"/>
      <c r="II12" s="30">
        <f t="shared" si="554"/>
        <v>7.3</v>
      </c>
      <c r="IJ12" s="31">
        <f t="shared" si="555"/>
        <v>7.3</v>
      </c>
      <c r="IK12" s="29" t="str">
        <f t="shared" si="210"/>
        <v>7.3</v>
      </c>
      <c r="IL12" s="35" t="str">
        <f t="shared" si="556"/>
        <v>B</v>
      </c>
      <c r="IM12" s="33">
        <f t="shared" si="557"/>
        <v>3</v>
      </c>
      <c r="IN12" s="49" t="str">
        <f t="shared" si="558"/>
        <v>3.0</v>
      </c>
      <c r="IO12" s="77">
        <v>2</v>
      </c>
      <c r="IP12" s="151">
        <v>2</v>
      </c>
      <c r="IQ12" s="24">
        <v>7</v>
      </c>
      <c r="IR12" s="27">
        <v>2</v>
      </c>
      <c r="IS12" s="28"/>
      <c r="IT12" s="30">
        <f t="shared" si="559"/>
        <v>4</v>
      </c>
      <c r="IU12" s="31">
        <f t="shared" si="560"/>
        <v>4</v>
      </c>
      <c r="IV12" s="29" t="str">
        <f t="shared" si="211"/>
        <v>4.0</v>
      </c>
      <c r="IW12" s="35" t="str">
        <f t="shared" si="561"/>
        <v>D</v>
      </c>
      <c r="IX12" s="33">
        <f t="shared" si="562"/>
        <v>1</v>
      </c>
      <c r="IY12" s="49" t="str">
        <f t="shared" si="563"/>
        <v>1.0</v>
      </c>
      <c r="IZ12" s="77">
        <v>3</v>
      </c>
      <c r="JA12" s="151">
        <v>3</v>
      </c>
      <c r="JB12" s="24">
        <v>7.4</v>
      </c>
      <c r="JC12" s="27">
        <v>7</v>
      </c>
      <c r="JD12" s="28"/>
      <c r="JE12" s="30">
        <f t="shared" si="564"/>
        <v>7.2</v>
      </c>
      <c r="JF12" s="31">
        <f t="shared" si="565"/>
        <v>7.2</v>
      </c>
      <c r="JG12" s="29" t="str">
        <f t="shared" si="212"/>
        <v>7.2</v>
      </c>
      <c r="JH12" s="35" t="str">
        <f t="shared" si="566"/>
        <v>B</v>
      </c>
      <c r="JI12" s="33">
        <f t="shared" si="567"/>
        <v>3</v>
      </c>
      <c r="JJ12" s="49" t="str">
        <f t="shared" si="568"/>
        <v>3.0</v>
      </c>
      <c r="JK12" s="77">
        <v>3</v>
      </c>
      <c r="JL12" s="151">
        <v>3</v>
      </c>
      <c r="JM12" s="24">
        <v>8</v>
      </c>
      <c r="JN12" s="214">
        <v>7.6</v>
      </c>
      <c r="JO12" s="140"/>
      <c r="JP12" s="30">
        <f t="shared" si="569"/>
        <v>7.8</v>
      </c>
      <c r="JQ12" s="31">
        <f t="shared" si="570"/>
        <v>7.8</v>
      </c>
      <c r="JR12" s="29" t="str">
        <f t="shared" si="213"/>
        <v>7.8</v>
      </c>
      <c r="JS12" s="35" t="str">
        <f t="shared" si="571"/>
        <v>B</v>
      </c>
      <c r="JT12" s="33">
        <f t="shared" si="572"/>
        <v>3</v>
      </c>
      <c r="JU12" s="49" t="str">
        <f t="shared" si="573"/>
        <v>3.0</v>
      </c>
      <c r="JV12" s="77">
        <v>2</v>
      </c>
      <c r="JW12" s="151">
        <v>2</v>
      </c>
      <c r="JX12" s="211">
        <f t="shared" si="513"/>
        <v>22</v>
      </c>
      <c r="JY12" s="43">
        <f t="shared" si="514"/>
        <v>2.6818181818181817</v>
      </c>
      <c r="JZ12" s="45" t="str">
        <f t="shared" si="515"/>
        <v>2.68</v>
      </c>
      <c r="KA12" s="47" t="str">
        <f t="shared" si="516"/>
        <v>Lên lớp</v>
      </c>
      <c r="KB12" s="41">
        <f t="shared" si="517"/>
        <v>22</v>
      </c>
      <c r="KC12" s="43">
        <f t="shared" si="518"/>
        <v>2.6818181818181817</v>
      </c>
      <c r="KD12" s="229">
        <f t="shared" si="519"/>
        <v>58</v>
      </c>
      <c r="KE12" s="230">
        <f t="shared" si="520"/>
        <v>56</v>
      </c>
      <c r="KF12" s="146">
        <f t="shared" si="521"/>
        <v>2.4017857142857144</v>
      </c>
      <c r="KG12" s="45" t="str">
        <f t="shared" si="522"/>
        <v>2.40</v>
      </c>
      <c r="KH12" s="47" t="str">
        <f t="shared" si="523"/>
        <v>Lên lớp</v>
      </c>
      <c r="KI12" s="47" t="s">
        <v>1143</v>
      </c>
      <c r="KJ12" s="24">
        <v>7</v>
      </c>
      <c r="KK12" s="27">
        <v>5</v>
      </c>
      <c r="KL12" s="28"/>
      <c r="KM12" s="30">
        <f t="shared" si="337"/>
        <v>5.8</v>
      </c>
      <c r="KN12" s="31">
        <f t="shared" si="338"/>
        <v>5.8</v>
      </c>
      <c r="KO12" s="31" t="str">
        <f t="shared" si="524"/>
        <v>5.8</v>
      </c>
      <c r="KP12" s="35" t="str">
        <f t="shared" si="339"/>
        <v>C</v>
      </c>
      <c r="KQ12" s="33">
        <f t="shared" si="340"/>
        <v>2</v>
      </c>
      <c r="KR12" s="49" t="str">
        <f t="shared" si="341"/>
        <v>2.0</v>
      </c>
      <c r="KS12" s="77">
        <v>2</v>
      </c>
      <c r="KT12" s="151">
        <v>2</v>
      </c>
      <c r="KU12" s="24">
        <v>8</v>
      </c>
      <c r="KV12" s="27">
        <v>7</v>
      </c>
      <c r="KW12" s="28"/>
      <c r="KX12" s="22">
        <f t="shared" si="342"/>
        <v>7.4</v>
      </c>
      <c r="KY12" s="29">
        <f t="shared" si="343"/>
        <v>7.4</v>
      </c>
      <c r="KZ12" s="29" t="str">
        <f t="shared" si="525"/>
        <v>7.4</v>
      </c>
      <c r="LA12" s="35" t="str">
        <f t="shared" si="344"/>
        <v>B</v>
      </c>
      <c r="LB12" s="33">
        <f t="shared" si="345"/>
        <v>3</v>
      </c>
      <c r="LC12" s="49" t="str">
        <f t="shared" si="346"/>
        <v>3.0</v>
      </c>
      <c r="LD12" s="77">
        <v>2</v>
      </c>
      <c r="LE12" s="151">
        <v>2</v>
      </c>
      <c r="LF12" s="24">
        <v>8.6999999999999993</v>
      </c>
      <c r="LG12" s="27">
        <v>9</v>
      </c>
      <c r="LH12" s="28"/>
      <c r="LI12" s="30">
        <f t="shared" si="347"/>
        <v>8.9</v>
      </c>
      <c r="LJ12" s="31">
        <f t="shared" si="348"/>
        <v>8.9</v>
      </c>
      <c r="LK12" s="31" t="str">
        <f t="shared" si="526"/>
        <v>8.9</v>
      </c>
      <c r="LL12" s="35" t="str">
        <f t="shared" si="349"/>
        <v>A</v>
      </c>
      <c r="LM12" s="33">
        <f t="shared" si="350"/>
        <v>4</v>
      </c>
      <c r="LN12" s="49" t="str">
        <f t="shared" si="351"/>
        <v>4.0</v>
      </c>
      <c r="LO12" s="77">
        <v>2</v>
      </c>
      <c r="LP12" s="151">
        <v>2</v>
      </c>
      <c r="LQ12" s="24">
        <v>7.3</v>
      </c>
      <c r="LR12" s="27">
        <v>7</v>
      </c>
      <c r="LS12" s="28"/>
      <c r="LT12" s="30">
        <f t="shared" si="352"/>
        <v>7.1</v>
      </c>
      <c r="LU12" s="31">
        <f t="shared" si="353"/>
        <v>7.1</v>
      </c>
      <c r="LV12" s="29" t="str">
        <f t="shared" si="220"/>
        <v>7.1</v>
      </c>
      <c r="LW12" s="35" t="str">
        <f t="shared" si="354"/>
        <v>B</v>
      </c>
      <c r="LX12" s="33">
        <f t="shared" si="355"/>
        <v>3</v>
      </c>
      <c r="LY12" s="49" t="str">
        <f t="shared" si="356"/>
        <v>3.0</v>
      </c>
      <c r="LZ12" s="77">
        <v>2</v>
      </c>
      <c r="MA12" s="151">
        <v>2</v>
      </c>
      <c r="MB12" s="24">
        <v>8</v>
      </c>
      <c r="MC12" s="27">
        <v>8</v>
      </c>
      <c r="MD12" s="28"/>
      <c r="ME12" s="30">
        <f t="shared" si="357"/>
        <v>8</v>
      </c>
      <c r="MF12" s="161">
        <f t="shared" si="358"/>
        <v>8</v>
      </c>
      <c r="MG12" s="29" t="str">
        <f t="shared" si="223"/>
        <v>8.0</v>
      </c>
      <c r="MH12" s="162" t="str">
        <f t="shared" si="359"/>
        <v>B+</v>
      </c>
      <c r="MI12" s="163">
        <f t="shared" si="360"/>
        <v>3.5</v>
      </c>
      <c r="MJ12" s="56" t="str">
        <f t="shared" si="361"/>
        <v>3.5</v>
      </c>
      <c r="MK12" s="77">
        <v>1</v>
      </c>
      <c r="ML12" s="151">
        <v>1</v>
      </c>
      <c r="MM12" s="24">
        <v>5.3</v>
      </c>
      <c r="MN12" s="27">
        <v>5</v>
      </c>
      <c r="MO12" s="28"/>
      <c r="MP12" s="30">
        <f t="shared" si="362"/>
        <v>5.0999999999999996</v>
      </c>
      <c r="MQ12" s="161">
        <f t="shared" si="363"/>
        <v>5.0999999999999996</v>
      </c>
      <c r="MR12" s="29" t="str">
        <f t="shared" si="227"/>
        <v>5.1</v>
      </c>
      <c r="MS12" s="162" t="str">
        <f t="shared" si="364"/>
        <v>D+</v>
      </c>
      <c r="MT12" s="163">
        <f t="shared" si="365"/>
        <v>1.5</v>
      </c>
      <c r="MU12" s="56" t="str">
        <f t="shared" si="366"/>
        <v>1.5</v>
      </c>
      <c r="MV12" s="77">
        <v>3</v>
      </c>
      <c r="MW12" s="151">
        <v>3</v>
      </c>
      <c r="MX12" s="24">
        <v>7</v>
      </c>
      <c r="MY12" s="27">
        <v>6</v>
      </c>
      <c r="MZ12" s="28"/>
      <c r="NA12" s="30">
        <f t="shared" si="367"/>
        <v>6.4</v>
      </c>
      <c r="NB12" s="161">
        <f t="shared" si="368"/>
        <v>6.4</v>
      </c>
      <c r="NC12" s="29" t="str">
        <f t="shared" si="228"/>
        <v>6.4</v>
      </c>
      <c r="ND12" s="162" t="str">
        <f t="shared" si="369"/>
        <v>C</v>
      </c>
      <c r="NE12" s="163">
        <f t="shared" si="370"/>
        <v>2</v>
      </c>
      <c r="NF12" s="56" t="str">
        <f t="shared" si="371"/>
        <v>2.0</v>
      </c>
      <c r="NG12" s="77">
        <v>1</v>
      </c>
      <c r="NH12" s="151">
        <v>1</v>
      </c>
      <c r="NI12" s="24">
        <v>6.8</v>
      </c>
      <c r="NJ12" s="27">
        <v>6</v>
      </c>
      <c r="NK12" s="28"/>
      <c r="NL12" s="30">
        <f t="shared" si="681"/>
        <v>6.3</v>
      </c>
      <c r="NM12" s="31">
        <f t="shared" si="682"/>
        <v>6.3</v>
      </c>
      <c r="NN12" s="29" t="str">
        <f t="shared" ref="NN12:NN42" si="725">TEXT(NM12,"0.0")</f>
        <v>6.3</v>
      </c>
      <c r="NO12" s="35" t="str">
        <f t="shared" si="683"/>
        <v>C</v>
      </c>
      <c r="NP12" s="33">
        <f t="shared" si="684"/>
        <v>2</v>
      </c>
      <c r="NQ12" s="49" t="str">
        <f t="shared" si="685"/>
        <v>2.0</v>
      </c>
      <c r="NR12" s="77">
        <v>3</v>
      </c>
      <c r="NS12" s="151">
        <v>3</v>
      </c>
      <c r="NT12" s="24">
        <v>8</v>
      </c>
      <c r="NU12" s="214">
        <v>8.4</v>
      </c>
      <c r="NV12" s="28"/>
      <c r="NW12" s="30">
        <f t="shared" si="377"/>
        <v>8.1999999999999993</v>
      </c>
      <c r="NX12" s="31">
        <f t="shared" si="378"/>
        <v>8.1999999999999993</v>
      </c>
      <c r="NY12" s="31" t="str">
        <f t="shared" si="528"/>
        <v>8.2</v>
      </c>
      <c r="NZ12" s="35" t="str">
        <f t="shared" si="379"/>
        <v>B+</v>
      </c>
      <c r="OA12" s="33">
        <f t="shared" si="380"/>
        <v>3.5</v>
      </c>
      <c r="OB12" s="49" t="str">
        <f t="shared" si="529"/>
        <v>3.5</v>
      </c>
      <c r="OC12" s="77">
        <v>2</v>
      </c>
      <c r="OD12" s="151">
        <v>2</v>
      </c>
      <c r="OE12" s="211">
        <f t="shared" si="230"/>
        <v>18</v>
      </c>
      <c r="OF12" s="43">
        <f t="shared" si="231"/>
        <v>2.6111111111111112</v>
      </c>
      <c r="OG12" s="45" t="str">
        <f t="shared" si="232"/>
        <v>2.61</v>
      </c>
      <c r="OH12" s="47" t="str">
        <f t="shared" si="233"/>
        <v>Lên lớp</v>
      </c>
      <c r="OI12" s="41">
        <f t="shared" si="234"/>
        <v>18</v>
      </c>
      <c r="OJ12" s="43">
        <f t="shared" si="235"/>
        <v>2.6111111111111112</v>
      </c>
      <c r="OK12" s="229">
        <f t="shared" si="236"/>
        <v>76</v>
      </c>
      <c r="OL12" s="230">
        <f t="shared" si="237"/>
        <v>74</v>
      </c>
      <c r="OM12" s="146">
        <f t="shared" si="238"/>
        <v>2.4527027027027026</v>
      </c>
      <c r="ON12" s="45" t="str">
        <f t="shared" si="138"/>
        <v>2.45</v>
      </c>
      <c r="OO12" s="47" t="str">
        <f t="shared" si="239"/>
        <v>Lên lớp</v>
      </c>
      <c r="OP12" s="47" t="s">
        <v>1143</v>
      </c>
      <c r="OQ12" s="24">
        <v>6.6</v>
      </c>
      <c r="OR12" s="27">
        <v>5</v>
      </c>
      <c r="OS12" s="28"/>
      <c r="OT12" s="30">
        <f t="shared" si="574"/>
        <v>5.6</v>
      </c>
      <c r="OU12" s="31">
        <f t="shared" si="575"/>
        <v>5.6</v>
      </c>
      <c r="OV12" s="31" t="str">
        <f t="shared" si="576"/>
        <v>5.6</v>
      </c>
      <c r="OW12" s="35" t="str">
        <f t="shared" si="577"/>
        <v>C</v>
      </c>
      <c r="OX12" s="33">
        <f t="shared" si="578"/>
        <v>2</v>
      </c>
      <c r="OY12" s="49" t="str">
        <f t="shared" si="579"/>
        <v>2.0</v>
      </c>
      <c r="OZ12" s="77">
        <v>2</v>
      </c>
      <c r="PA12" s="151">
        <v>2</v>
      </c>
      <c r="PB12" s="24">
        <v>7</v>
      </c>
      <c r="PC12" s="27">
        <v>9</v>
      </c>
      <c r="PD12" s="28"/>
      <c r="PE12" s="30">
        <f t="shared" si="580"/>
        <v>8.1999999999999993</v>
      </c>
      <c r="PF12" s="31">
        <f t="shared" si="581"/>
        <v>8.1999999999999993</v>
      </c>
      <c r="PG12" s="31" t="str">
        <f t="shared" si="582"/>
        <v>8.2</v>
      </c>
      <c r="PH12" s="35" t="str">
        <f t="shared" si="583"/>
        <v>B+</v>
      </c>
      <c r="PI12" s="33">
        <f t="shared" si="584"/>
        <v>3.5</v>
      </c>
      <c r="PJ12" s="49" t="str">
        <f t="shared" si="585"/>
        <v>3.5</v>
      </c>
      <c r="PK12" s="77">
        <v>3</v>
      </c>
      <c r="PL12" s="151">
        <v>3</v>
      </c>
      <c r="PM12" s="24">
        <v>7.7</v>
      </c>
      <c r="PN12" s="27">
        <v>7</v>
      </c>
      <c r="PO12" s="28"/>
      <c r="PP12" s="30">
        <f t="shared" si="586"/>
        <v>7.3</v>
      </c>
      <c r="PQ12" s="31">
        <f t="shared" si="587"/>
        <v>7.3</v>
      </c>
      <c r="PR12" s="31" t="str">
        <f t="shared" si="588"/>
        <v>7.3</v>
      </c>
      <c r="PS12" s="35" t="str">
        <f t="shared" si="589"/>
        <v>B</v>
      </c>
      <c r="PT12" s="33">
        <f t="shared" si="590"/>
        <v>3</v>
      </c>
      <c r="PU12" s="49" t="str">
        <f t="shared" si="591"/>
        <v>3.0</v>
      </c>
      <c r="PV12" s="77">
        <v>2</v>
      </c>
      <c r="PW12" s="151">
        <v>2</v>
      </c>
      <c r="PX12" s="24">
        <v>7.1</v>
      </c>
      <c r="PY12" s="27">
        <v>7</v>
      </c>
      <c r="PZ12" s="28"/>
      <c r="QA12" s="30">
        <f t="shared" si="592"/>
        <v>7</v>
      </c>
      <c r="QB12" s="31">
        <f t="shared" si="593"/>
        <v>7</v>
      </c>
      <c r="QC12" s="31" t="str">
        <f t="shared" si="594"/>
        <v>7.0</v>
      </c>
      <c r="QD12" s="35" t="str">
        <f t="shared" si="595"/>
        <v>B</v>
      </c>
      <c r="QE12" s="33">
        <f t="shared" si="596"/>
        <v>3</v>
      </c>
      <c r="QF12" s="49" t="str">
        <f t="shared" si="597"/>
        <v>3.0</v>
      </c>
      <c r="QG12" s="77">
        <v>3</v>
      </c>
      <c r="QH12" s="151">
        <v>3</v>
      </c>
      <c r="QI12" s="24">
        <v>7.4</v>
      </c>
      <c r="QJ12" s="27">
        <v>6</v>
      </c>
      <c r="QK12" s="28"/>
      <c r="QL12" s="30">
        <f t="shared" si="598"/>
        <v>6.6</v>
      </c>
      <c r="QM12" s="31">
        <f t="shared" si="599"/>
        <v>6.6</v>
      </c>
      <c r="QN12" s="31" t="str">
        <f t="shared" si="600"/>
        <v>6.6</v>
      </c>
      <c r="QO12" s="35" t="str">
        <f t="shared" si="601"/>
        <v>C+</v>
      </c>
      <c r="QP12" s="33">
        <f t="shared" si="602"/>
        <v>2.5</v>
      </c>
      <c r="QQ12" s="49" t="str">
        <f t="shared" si="603"/>
        <v>2.5</v>
      </c>
      <c r="QR12" s="77">
        <v>1</v>
      </c>
      <c r="QS12" s="151">
        <v>1</v>
      </c>
      <c r="QT12" s="24">
        <v>7.2</v>
      </c>
      <c r="QU12" s="27">
        <v>8</v>
      </c>
      <c r="QV12" s="28"/>
      <c r="QW12" s="30">
        <f t="shared" si="604"/>
        <v>7.7</v>
      </c>
      <c r="QX12" s="31">
        <f t="shared" si="605"/>
        <v>7.7</v>
      </c>
      <c r="QY12" s="31" t="str">
        <f t="shared" si="606"/>
        <v>7.7</v>
      </c>
      <c r="QZ12" s="35" t="str">
        <f t="shared" si="607"/>
        <v>B</v>
      </c>
      <c r="RA12" s="33">
        <f t="shared" si="608"/>
        <v>3</v>
      </c>
      <c r="RB12" s="49" t="str">
        <f t="shared" si="609"/>
        <v>3.0</v>
      </c>
      <c r="RC12" s="77">
        <v>3</v>
      </c>
      <c r="RD12" s="151">
        <v>3</v>
      </c>
      <c r="RE12" s="24">
        <v>7</v>
      </c>
      <c r="RF12" s="27">
        <v>6</v>
      </c>
      <c r="RG12" s="28"/>
      <c r="RH12" s="22">
        <f t="shared" si="381"/>
        <v>6.4</v>
      </c>
      <c r="RI12" s="29">
        <f t="shared" si="382"/>
        <v>6.4</v>
      </c>
      <c r="RJ12" s="29" t="str">
        <f t="shared" si="610"/>
        <v>6.4</v>
      </c>
      <c r="RK12" s="35" t="str">
        <f t="shared" ref="RK12:RK42" si="726">IF(RI12&gt;=8.5,"A",IF(RI12&gt;=8,"B+",IF(RI12&gt;=7,"B",IF(RI12&gt;=6.5,"C+",IF(RI12&gt;=5.5,"C",IF(RI12&gt;=5,"D+",IF(RI12&gt;=4,"D","F")))))))</f>
        <v>C</v>
      </c>
      <c r="RL12" s="33">
        <f t="shared" ref="RL12:RL42" si="727">IF(RK12="A",4,IF(RK12="B+",3.5,IF(RK12="B",3,IF(RK12="C+",2.5,IF(RK12="C",2,IF(RK12="D+",1.5,IF(RK12="D",1,0)))))))</f>
        <v>2</v>
      </c>
      <c r="RM12" s="49" t="str">
        <f t="shared" ref="RM12:RM42" si="728">TEXT(RL12,"0.0")</f>
        <v>2.0</v>
      </c>
      <c r="RN12" s="77">
        <v>1</v>
      </c>
      <c r="RO12" s="151">
        <v>1</v>
      </c>
      <c r="RP12" s="211">
        <f t="shared" si="247"/>
        <v>15</v>
      </c>
      <c r="RQ12" s="275">
        <f t="shared" si="248"/>
        <v>7.166666666666667</v>
      </c>
      <c r="RR12" s="43">
        <f t="shared" si="249"/>
        <v>2.8666666666666667</v>
      </c>
      <c r="RS12" s="45" t="str">
        <f t="shared" si="250"/>
        <v>2.87</v>
      </c>
      <c r="RT12" s="47" t="str">
        <f t="shared" si="251"/>
        <v>Lên lớp</v>
      </c>
      <c r="RU12" s="41">
        <f t="shared" si="252"/>
        <v>15</v>
      </c>
      <c r="RV12" s="43">
        <f t="shared" si="253"/>
        <v>2.8666666666666667</v>
      </c>
      <c r="RW12" s="229">
        <f t="shared" si="254"/>
        <v>91</v>
      </c>
      <c r="RX12" s="230">
        <f t="shared" si="255"/>
        <v>89</v>
      </c>
      <c r="RY12" s="146">
        <f t="shared" si="256"/>
        <v>2.5224719101123596</v>
      </c>
      <c r="RZ12" s="45" t="str">
        <f t="shared" si="257"/>
        <v>2.52</v>
      </c>
      <c r="SA12" s="47" t="str">
        <f t="shared" si="258"/>
        <v>Lên lớp</v>
      </c>
      <c r="SB12" s="47" t="s">
        <v>1143</v>
      </c>
      <c r="SC12" s="24"/>
      <c r="SD12" s="27"/>
      <c r="SE12" s="28"/>
      <c r="SF12" s="30">
        <f t="shared" si="686"/>
        <v>0</v>
      </c>
      <c r="SG12" s="31">
        <f t="shared" si="687"/>
        <v>0</v>
      </c>
      <c r="SH12" s="29" t="str">
        <f t="shared" si="611"/>
        <v>0.0</v>
      </c>
      <c r="SI12" s="35" t="str">
        <f t="shared" si="688"/>
        <v>F</v>
      </c>
      <c r="SJ12" s="130">
        <f t="shared" si="689"/>
        <v>0</v>
      </c>
      <c r="SK12" s="49" t="str">
        <f t="shared" si="690"/>
        <v>0.0</v>
      </c>
      <c r="SL12" s="77"/>
      <c r="SM12" s="151"/>
      <c r="SN12" s="24"/>
      <c r="SO12" s="27"/>
      <c r="SP12" s="28"/>
      <c r="SQ12" s="30">
        <f t="shared" si="612"/>
        <v>0</v>
      </c>
      <c r="SR12" s="31">
        <f t="shared" si="613"/>
        <v>0</v>
      </c>
      <c r="SS12" s="31" t="str">
        <f t="shared" si="614"/>
        <v>0.0</v>
      </c>
      <c r="ST12" s="35" t="str">
        <f t="shared" si="615"/>
        <v>F</v>
      </c>
      <c r="SU12" s="33">
        <f t="shared" si="616"/>
        <v>0</v>
      </c>
      <c r="SV12" s="49" t="str">
        <f t="shared" si="617"/>
        <v>0.0</v>
      </c>
      <c r="SW12" s="77"/>
      <c r="SX12" s="151"/>
      <c r="SY12" s="24">
        <v>8</v>
      </c>
      <c r="SZ12" s="27">
        <v>8</v>
      </c>
      <c r="TA12" s="28"/>
      <c r="TB12" s="30">
        <f t="shared" si="618"/>
        <v>8</v>
      </c>
      <c r="TC12" s="31">
        <f t="shared" si="619"/>
        <v>8</v>
      </c>
      <c r="TD12" s="31" t="str">
        <f t="shared" si="620"/>
        <v>8.0</v>
      </c>
      <c r="TE12" s="35" t="str">
        <f t="shared" si="621"/>
        <v>B+</v>
      </c>
      <c r="TF12" s="33">
        <f t="shared" si="622"/>
        <v>3.5</v>
      </c>
      <c r="TG12" s="49" t="str">
        <f t="shared" si="623"/>
        <v>3.5</v>
      </c>
      <c r="TH12" s="77">
        <v>4</v>
      </c>
      <c r="TI12" s="151">
        <v>4</v>
      </c>
      <c r="TJ12" s="320"/>
      <c r="TK12" s="321">
        <v>6.7</v>
      </c>
      <c r="TL12" s="322">
        <v>7.6</v>
      </c>
      <c r="TM12" s="322">
        <v>7.4</v>
      </c>
      <c r="TN12" s="322"/>
      <c r="TO12" s="127">
        <f t="shared" si="691"/>
        <v>7.3</v>
      </c>
      <c r="TP12" s="29" t="str">
        <f t="shared" si="692"/>
        <v>7.3</v>
      </c>
      <c r="TQ12" s="35" t="str">
        <f t="shared" si="693"/>
        <v>B</v>
      </c>
      <c r="TR12" s="33">
        <f t="shared" si="694"/>
        <v>3</v>
      </c>
      <c r="TS12" s="49" t="str">
        <f t="shared" si="695"/>
        <v>3.0</v>
      </c>
      <c r="TT12" s="323">
        <v>5</v>
      </c>
      <c r="TU12" s="324">
        <v>5</v>
      </c>
      <c r="TV12" s="340">
        <f t="shared" si="696"/>
        <v>9</v>
      </c>
      <c r="TW12" s="341">
        <f t="shared" si="267"/>
        <v>7.6111111111111107</v>
      </c>
      <c r="TX12" s="342">
        <f t="shared" si="697"/>
        <v>3.2222222222222223</v>
      </c>
      <c r="TY12" s="45" t="str">
        <f t="shared" si="698"/>
        <v>3.22</v>
      </c>
      <c r="TZ12" s="47" t="str">
        <f t="shared" si="699"/>
        <v>Lên lớp</v>
      </c>
      <c r="UA12" s="41">
        <f t="shared" si="700"/>
        <v>9</v>
      </c>
      <c r="UB12" s="43">
        <f t="shared" si="701"/>
        <v>3.2222222222222223</v>
      </c>
    </row>
    <row r="13" spans="1:548" ht="18">
      <c r="A13" s="11">
        <v>9</v>
      </c>
      <c r="B13" s="70" t="s">
        <v>59</v>
      </c>
      <c r="C13" s="14" t="s">
        <v>126</v>
      </c>
      <c r="D13" s="71" t="s">
        <v>127</v>
      </c>
      <c r="E13" s="302" t="s">
        <v>128</v>
      </c>
      <c r="F13" s="9"/>
      <c r="G13" s="101" t="s">
        <v>639</v>
      </c>
      <c r="H13" s="102" t="s">
        <v>18</v>
      </c>
      <c r="I13" s="103" t="s">
        <v>679</v>
      </c>
      <c r="J13" s="13">
        <v>5.3</v>
      </c>
      <c r="K13" s="29" t="str">
        <f t="shared" si="187"/>
        <v>5.3</v>
      </c>
      <c r="L13" s="35" t="str">
        <f t="shared" si="624"/>
        <v>D+</v>
      </c>
      <c r="M13" s="33">
        <f t="shared" si="625"/>
        <v>1.5</v>
      </c>
      <c r="N13" s="49" t="str">
        <f t="shared" si="626"/>
        <v>1.5</v>
      </c>
      <c r="O13" s="12">
        <v>2</v>
      </c>
      <c r="P13" s="19">
        <v>7.1</v>
      </c>
      <c r="Q13" s="29" t="str">
        <f t="shared" si="188"/>
        <v>7.1</v>
      </c>
      <c r="R13" s="35" t="str">
        <f t="shared" si="702"/>
        <v>B</v>
      </c>
      <c r="S13" s="33">
        <f t="shared" si="703"/>
        <v>3</v>
      </c>
      <c r="T13" s="49" t="str">
        <f t="shared" si="704"/>
        <v>3.0</v>
      </c>
      <c r="U13" s="12">
        <v>3</v>
      </c>
      <c r="V13" s="24">
        <v>6.9</v>
      </c>
      <c r="W13" s="27">
        <v>7</v>
      </c>
      <c r="X13" s="28"/>
      <c r="Y13" s="22">
        <f t="shared" si="627"/>
        <v>7</v>
      </c>
      <c r="Z13" s="29">
        <f t="shared" si="628"/>
        <v>7</v>
      </c>
      <c r="AA13" s="29" t="str">
        <f t="shared" si="192"/>
        <v>7.0</v>
      </c>
      <c r="AB13" s="35" t="str">
        <f t="shared" si="629"/>
        <v>B</v>
      </c>
      <c r="AC13" s="33">
        <f t="shared" si="630"/>
        <v>3</v>
      </c>
      <c r="AD13" s="49" t="str">
        <f t="shared" si="631"/>
        <v>3.0</v>
      </c>
      <c r="AE13" s="77">
        <v>5</v>
      </c>
      <c r="AF13" s="80">
        <v>5</v>
      </c>
      <c r="AG13" s="24">
        <v>6</v>
      </c>
      <c r="AH13" s="27">
        <v>3</v>
      </c>
      <c r="AI13" s="28"/>
      <c r="AJ13" s="30">
        <f t="shared" si="632"/>
        <v>4.2</v>
      </c>
      <c r="AK13" s="31">
        <f t="shared" si="633"/>
        <v>4.2</v>
      </c>
      <c r="AL13" s="29" t="str">
        <f t="shared" si="193"/>
        <v>4.2</v>
      </c>
      <c r="AM13" s="35" t="str">
        <f t="shared" si="634"/>
        <v>D</v>
      </c>
      <c r="AN13" s="33">
        <f t="shared" si="635"/>
        <v>1</v>
      </c>
      <c r="AO13" s="49" t="str">
        <f t="shared" si="636"/>
        <v>1.0</v>
      </c>
      <c r="AP13" s="77">
        <v>3</v>
      </c>
      <c r="AQ13" s="83">
        <v>3</v>
      </c>
      <c r="AR13" s="24">
        <v>5</v>
      </c>
      <c r="AS13" s="27">
        <v>6</v>
      </c>
      <c r="AT13" s="28"/>
      <c r="AU13" s="30">
        <f t="shared" si="637"/>
        <v>5.6</v>
      </c>
      <c r="AV13" s="31">
        <f t="shared" si="638"/>
        <v>5.6</v>
      </c>
      <c r="AW13" s="29" t="str">
        <f t="shared" si="194"/>
        <v>5.6</v>
      </c>
      <c r="AX13" s="35" t="str">
        <f t="shared" si="639"/>
        <v>C</v>
      </c>
      <c r="AY13" s="33">
        <f t="shared" si="640"/>
        <v>2</v>
      </c>
      <c r="AZ13" s="49" t="str">
        <f t="shared" si="641"/>
        <v>2.0</v>
      </c>
      <c r="BA13" s="77">
        <v>3</v>
      </c>
      <c r="BB13" s="83">
        <v>3</v>
      </c>
      <c r="BC13" s="24">
        <v>7.2</v>
      </c>
      <c r="BD13" s="27">
        <v>7</v>
      </c>
      <c r="BE13" s="28"/>
      <c r="BF13" s="30">
        <f t="shared" si="642"/>
        <v>7.1</v>
      </c>
      <c r="BG13" s="31">
        <f t="shared" si="643"/>
        <v>7.1</v>
      </c>
      <c r="BH13" s="29" t="str">
        <f t="shared" si="195"/>
        <v>7.1</v>
      </c>
      <c r="BI13" s="35" t="str">
        <f t="shared" si="644"/>
        <v>B</v>
      </c>
      <c r="BJ13" s="33">
        <f t="shared" si="645"/>
        <v>3</v>
      </c>
      <c r="BK13" s="49" t="str">
        <f t="shared" si="646"/>
        <v>3.0</v>
      </c>
      <c r="BL13" s="77">
        <v>3</v>
      </c>
      <c r="BM13" s="83">
        <v>3</v>
      </c>
      <c r="BN13" s="24">
        <v>7.3</v>
      </c>
      <c r="BO13" s="27">
        <v>8</v>
      </c>
      <c r="BP13" s="28"/>
      <c r="BQ13" s="22">
        <f t="shared" si="647"/>
        <v>7.7</v>
      </c>
      <c r="BR13" s="29">
        <f t="shared" si="648"/>
        <v>7.7</v>
      </c>
      <c r="BS13" s="29" t="str">
        <f t="shared" si="196"/>
        <v>7.7</v>
      </c>
      <c r="BT13" s="35" t="str">
        <f t="shared" si="649"/>
        <v>B</v>
      </c>
      <c r="BU13" s="33">
        <f t="shared" si="650"/>
        <v>3</v>
      </c>
      <c r="BV13" s="49" t="str">
        <f t="shared" si="651"/>
        <v>3.0</v>
      </c>
      <c r="BW13" s="77">
        <v>2</v>
      </c>
      <c r="BX13" s="83">
        <v>2</v>
      </c>
      <c r="BY13" s="41">
        <f t="shared" si="705"/>
        <v>16</v>
      </c>
      <c r="BZ13" s="43">
        <f t="shared" si="706"/>
        <v>2.4375</v>
      </c>
      <c r="CA13" s="45" t="str">
        <f t="shared" si="707"/>
        <v>2.44</v>
      </c>
      <c r="CB13" s="47" t="str">
        <f t="shared" si="708"/>
        <v>Lên lớp</v>
      </c>
      <c r="CC13" s="145">
        <f t="shared" si="709"/>
        <v>16</v>
      </c>
      <c r="CD13" s="146">
        <f t="shared" si="710"/>
        <v>2.4375</v>
      </c>
      <c r="CE13" s="47" t="str">
        <f t="shared" si="711"/>
        <v>Lên lớp</v>
      </c>
      <c r="CF13" s="47" t="s">
        <v>1143</v>
      </c>
      <c r="CG13" s="24">
        <v>5</v>
      </c>
      <c r="CH13" s="27">
        <v>6</v>
      </c>
      <c r="CI13" s="28"/>
      <c r="CJ13" s="30">
        <f t="shared" si="652"/>
        <v>5.6</v>
      </c>
      <c r="CK13" s="31">
        <f t="shared" si="653"/>
        <v>5.6</v>
      </c>
      <c r="CL13" s="29" t="str">
        <f t="shared" si="197"/>
        <v>5.6</v>
      </c>
      <c r="CM13" s="35" t="str">
        <f t="shared" si="654"/>
        <v>C</v>
      </c>
      <c r="CN13" s="157">
        <f t="shared" si="655"/>
        <v>2</v>
      </c>
      <c r="CO13" s="49" t="str">
        <f t="shared" si="656"/>
        <v>2.0</v>
      </c>
      <c r="CP13" s="77">
        <v>3</v>
      </c>
      <c r="CQ13" s="151">
        <v>3</v>
      </c>
      <c r="CR13" s="24">
        <v>8</v>
      </c>
      <c r="CS13" s="27">
        <v>6</v>
      </c>
      <c r="CT13" s="28"/>
      <c r="CU13" s="30">
        <f t="shared" si="657"/>
        <v>6.8</v>
      </c>
      <c r="CV13" s="31">
        <f t="shared" si="658"/>
        <v>6.8</v>
      </c>
      <c r="CW13" s="29" t="str">
        <f t="shared" si="198"/>
        <v>6.8</v>
      </c>
      <c r="CX13" s="35" t="str">
        <f t="shared" si="659"/>
        <v>C+</v>
      </c>
      <c r="CY13" s="157">
        <f t="shared" si="660"/>
        <v>2.5</v>
      </c>
      <c r="CZ13" s="49" t="str">
        <f t="shared" si="661"/>
        <v>2.5</v>
      </c>
      <c r="DA13" s="77">
        <v>2</v>
      </c>
      <c r="DB13" s="151">
        <v>2</v>
      </c>
      <c r="DC13" s="63">
        <v>0.2</v>
      </c>
      <c r="DD13" s="27"/>
      <c r="DE13" s="28"/>
      <c r="DF13" s="30">
        <f t="shared" si="662"/>
        <v>0.1</v>
      </c>
      <c r="DG13" s="31">
        <f t="shared" si="663"/>
        <v>0.1</v>
      </c>
      <c r="DH13" s="29" t="str">
        <f t="shared" si="199"/>
        <v>0.1</v>
      </c>
      <c r="DI13" s="35" t="str">
        <f t="shared" si="664"/>
        <v>F</v>
      </c>
      <c r="DJ13" s="157">
        <f t="shared" si="665"/>
        <v>0</v>
      </c>
      <c r="DK13" s="49" t="str">
        <f t="shared" si="666"/>
        <v>0.0</v>
      </c>
      <c r="DL13" s="77">
        <v>4</v>
      </c>
      <c r="DM13" s="151"/>
      <c r="DN13" s="24">
        <v>6.7</v>
      </c>
      <c r="DO13" s="27">
        <v>5</v>
      </c>
      <c r="DP13" s="28"/>
      <c r="DQ13" s="30">
        <f t="shared" si="667"/>
        <v>5.7</v>
      </c>
      <c r="DR13" s="31">
        <f t="shared" si="668"/>
        <v>5.7</v>
      </c>
      <c r="DS13" s="29" t="str">
        <f t="shared" si="200"/>
        <v>5.7</v>
      </c>
      <c r="DT13" s="35" t="str">
        <f t="shared" si="669"/>
        <v>C</v>
      </c>
      <c r="DU13" s="157">
        <f t="shared" si="670"/>
        <v>2</v>
      </c>
      <c r="DV13" s="49" t="str">
        <f t="shared" si="671"/>
        <v>2.0</v>
      </c>
      <c r="DW13" s="77">
        <v>3</v>
      </c>
      <c r="DX13" s="151">
        <v>3</v>
      </c>
      <c r="DY13" s="24">
        <v>6.3</v>
      </c>
      <c r="DZ13" s="27">
        <v>6</v>
      </c>
      <c r="EA13" s="28"/>
      <c r="EB13" s="30">
        <f t="shared" si="712"/>
        <v>6.1</v>
      </c>
      <c r="EC13" s="31">
        <f t="shared" si="713"/>
        <v>6.1</v>
      </c>
      <c r="ED13" s="29" t="str">
        <f t="shared" si="201"/>
        <v>6.1</v>
      </c>
      <c r="EE13" s="35" t="str">
        <f t="shared" si="714"/>
        <v>C</v>
      </c>
      <c r="EF13" s="157">
        <f t="shared" si="715"/>
        <v>2</v>
      </c>
      <c r="EG13" s="49" t="str">
        <f t="shared" si="716"/>
        <v>2.0</v>
      </c>
      <c r="EH13" s="77">
        <v>2</v>
      </c>
      <c r="EI13" s="151">
        <v>2</v>
      </c>
      <c r="EJ13" s="24">
        <v>7.2</v>
      </c>
      <c r="EK13" s="27">
        <v>7</v>
      </c>
      <c r="EL13" s="28"/>
      <c r="EM13" s="30">
        <f t="shared" si="672"/>
        <v>7.1</v>
      </c>
      <c r="EN13" s="31">
        <f t="shared" si="673"/>
        <v>7.1</v>
      </c>
      <c r="EO13" s="29" t="str">
        <f t="shared" si="202"/>
        <v>7.1</v>
      </c>
      <c r="EP13" s="35" t="str">
        <f t="shared" si="674"/>
        <v>B</v>
      </c>
      <c r="EQ13" s="157">
        <f t="shared" si="675"/>
        <v>3</v>
      </c>
      <c r="ER13" s="49" t="str">
        <f t="shared" si="676"/>
        <v>3.0</v>
      </c>
      <c r="ES13" s="77">
        <v>2</v>
      </c>
      <c r="ET13" s="151">
        <v>2</v>
      </c>
      <c r="EU13" s="24">
        <v>7.4</v>
      </c>
      <c r="EV13" s="27">
        <v>8</v>
      </c>
      <c r="EW13" s="28"/>
      <c r="EX13" s="30">
        <f t="shared" si="717"/>
        <v>7.8</v>
      </c>
      <c r="EY13" s="31">
        <f t="shared" si="718"/>
        <v>7.8</v>
      </c>
      <c r="EZ13" s="29" t="str">
        <f t="shared" si="203"/>
        <v>7.8</v>
      </c>
      <c r="FA13" s="35" t="str">
        <f t="shared" si="719"/>
        <v>B</v>
      </c>
      <c r="FB13" s="157">
        <f t="shared" si="720"/>
        <v>3</v>
      </c>
      <c r="FC13" s="49" t="str">
        <f t="shared" si="721"/>
        <v>3.0</v>
      </c>
      <c r="FD13" s="77">
        <v>3</v>
      </c>
      <c r="FE13" s="151">
        <v>3</v>
      </c>
      <c r="FF13" s="155">
        <v>7.5</v>
      </c>
      <c r="FG13" s="165">
        <v>7.8</v>
      </c>
      <c r="FH13" s="165"/>
      <c r="FI13" s="22">
        <f t="shared" si="456"/>
        <v>7.7</v>
      </c>
      <c r="FJ13" s="29">
        <f t="shared" si="457"/>
        <v>7.7</v>
      </c>
      <c r="FK13" s="29" t="str">
        <f t="shared" si="204"/>
        <v>7.7</v>
      </c>
      <c r="FL13" s="35" t="str">
        <f t="shared" si="677"/>
        <v>B</v>
      </c>
      <c r="FM13" s="33">
        <f t="shared" si="678"/>
        <v>3</v>
      </c>
      <c r="FN13" s="49" t="str">
        <f t="shared" si="679"/>
        <v>3.0</v>
      </c>
      <c r="FO13" s="77">
        <v>1</v>
      </c>
      <c r="FP13" s="151">
        <v>1</v>
      </c>
      <c r="FQ13" s="41">
        <f t="shared" si="461"/>
        <v>20</v>
      </c>
      <c r="FR13" s="43">
        <f t="shared" si="462"/>
        <v>1.95</v>
      </c>
      <c r="FS13" s="45" t="str">
        <f t="shared" si="463"/>
        <v>1.95</v>
      </c>
      <c r="FT13" s="47" t="str">
        <f t="shared" si="464"/>
        <v>Lên lớp</v>
      </c>
      <c r="FU13" s="145">
        <f t="shared" si="465"/>
        <v>16</v>
      </c>
      <c r="FV13" s="146">
        <f t="shared" si="466"/>
        <v>2.4375</v>
      </c>
      <c r="FW13" s="174">
        <f t="shared" si="722"/>
        <v>36</v>
      </c>
      <c r="FX13" s="41">
        <f t="shared" si="723"/>
        <v>32</v>
      </c>
      <c r="FY13" s="43">
        <f t="shared" si="724"/>
        <v>2.4375</v>
      </c>
      <c r="FZ13" s="45" t="str">
        <f t="shared" si="470"/>
        <v>2.44</v>
      </c>
      <c r="GA13" s="47" t="str">
        <f t="shared" si="471"/>
        <v>Lên lớp</v>
      </c>
      <c r="GB13" s="47" t="s">
        <v>1143</v>
      </c>
      <c r="GC13" s="24">
        <v>6.8</v>
      </c>
      <c r="GD13" s="27">
        <v>7</v>
      </c>
      <c r="GE13" s="28"/>
      <c r="GF13" s="30">
        <f t="shared" si="530"/>
        <v>6.9</v>
      </c>
      <c r="GG13" s="31">
        <f t="shared" si="531"/>
        <v>6.9</v>
      </c>
      <c r="GH13" s="29" t="str">
        <f t="shared" si="205"/>
        <v>6.9</v>
      </c>
      <c r="GI13" s="35" t="str">
        <f t="shared" si="532"/>
        <v>C+</v>
      </c>
      <c r="GJ13" s="33">
        <f t="shared" si="533"/>
        <v>2.5</v>
      </c>
      <c r="GK13" s="49" t="str">
        <f t="shared" si="534"/>
        <v>2.5</v>
      </c>
      <c r="GL13" s="77">
        <v>2</v>
      </c>
      <c r="GM13" s="151">
        <v>2</v>
      </c>
      <c r="GN13" s="24">
        <v>6.4</v>
      </c>
      <c r="GO13" s="27">
        <v>6</v>
      </c>
      <c r="GP13" s="28"/>
      <c r="GQ13" s="30">
        <f t="shared" si="680"/>
        <v>6.2</v>
      </c>
      <c r="GR13" s="31">
        <f t="shared" si="535"/>
        <v>6.2</v>
      </c>
      <c r="GS13" s="29" t="str">
        <f t="shared" si="206"/>
        <v>6.2</v>
      </c>
      <c r="GT13" s="35" t="str">
        <f t="shared" si="536"/>
        <v>C</v>
      </c>
      <c r="GU13" s="33">
        <f t="shared" si="537"/>
        <v>2</v>
      </c>
      <c r="GV13" s="49" t="str">
        <f t="shared" si="538"/>
        <v>2.0</v>
      </c>
      <c r="GW13" s="77">
        <v>3</v>
      </c>
      <c r="GX13" s="151">
        <v>3</v>
      </c>
      <c r="GY13" s="24">
        <v>7</v>
      </c>
      <c r="GZ13" s="27">
        <v>8</v>
      </c>
      <c r="HA13" s="28"/>
      <c r="HB13" s="22">
        <f t="shared" si="539"/>
        <v>7.6</v>
      </c>
      <c r="HC13" s="29">
        <f t="shared" si="540"/>
        <v>7.6</v>
      </c>
      <c r="HD13" s="29" t="str">
        <f t="shared" si="207"/>
        <v>7.6</v>
      </c>
      <c r="HE13" s="35" t="str">
        <f t="shared" si="541"/>
        <v>B</v>
      </c>
      <c r="HF13" s="33">
        <f t="shared" si="542"/>
        <v>3</v>
      </c>
      <c r="HG13" s="49" t="str">
        <f t="shared" si="543"/>
        <v>3.0</v>
      </c>
      <c r="HH13" s="77">
        <v>2</v>
      </c>
      <c r="HI13" s="151">
        <v>2</v>
      </c>
      <c r="HJ13" s="24">
        <v>7</v>
      </c>
      <c r="HK13" s="27">
        <v>6</v>
      </c>
      <c r="HL13" s="28"/>
      <c r="HM13" s="22">
        <f t="shared" si="544"/>
        <v>6.4</v>
      </c>
      <c r="HN13" s="29">
        <f t="shared" si="545"/>
        <v>6.4</v>
      </c>
      <c r="HO13" s="29" t="str">
        <f t="shared" si="208"/>
        <v>6.4</v>
      </c>
      <c r="HP13" s="35" t="str">
        <f t="shared" si="546"/>
        <v>C</v>
      </c>
      <c r="HQ13" s="33">
        <f t="shared" si="547"/>
        <v>2</v>
      </c>
      <c r="HR13" s="49" t="str">
        <f t="shared" si="548"/>
        <v>2.0</v>
      </c>
      <c r="HS13" s="77">
        <v>2</v>
      </c>
      <c r="HT13" s="151">
        <v>2</v>
      </c>
      <c r="HU13" s="24">
        <v>6.8</v>
      </c>
      <c r="HV13" s="27">
        <v>7</v>
      </c>
      <c r="HW13" s="28"/>
      <c r="HX13" s="22">
        <f t="shared" si="549"/>
        <v>6.9</v>
      </c>
      <c r="HY13" s="29">
        <f t="shared" si="550"/>
        <v>6.9</v>
      </c>
      <c r="HZ13" s="29" t="str">
        <f t="shared" si="209"/>
        <v>6.9</v>
      </c>
      <c r="IA13" s="35" t="str">
        <f t="shared" si="551"/>
        <v>C+</v>
      </c>
      <c r="IB13" s="33">
        <f t="shared" si="552"/>
        <v>2.5</v>
      </c>
      <c r="IC13" s="49" t="str">
        <f t="shared" si="553"/>
        <v>2.5</v>
      </c>
      <c r="ID13" s="77">
        <v>3</v>
      </c>
      <c r="IE13" s="151">
        <v>3</v>
      </c>
      <c r="IF13" s="24">
        <v>6.7</v>
      </c>
      <c r="IG13" s="27">
        <v>8</v>
      </c>
      <c r="IH13" s="28"/>
      <c r="II13" s="22">
        <f t="shared" si="554"/>
        <v>7.5</v>
      </c>
      <c r="IJ13" s="29">
        <f t="shared" si="555"/>
        <v>7.5</v>
      </c>
      <c r="IK13" s="29" t="str">
        <f t="shared" si="210"/>
        <v>7.5</v>
      </c>
      <c r="IL13" s="35" t="str">
        <f t="shared" si="556"/>
        <v>B</v>
      </c>
      <c r="IM13" s="33">
        <f t="shared" si="557"/>
        <v>3</v>
      </c>
      <c r="IN13" s="49" t="str">
        <f t="shared" si="558"/>
        <v>3.0</v>
      </c>
      <c r="IO13" s="77">
        <v>2</v>
      </c>
      <c r="IP13" s="151">
        <v>2</v>
      </c>
      <c r="IQ13" s="24">
        <v>7</v>
      </c>
      <c r="IR13" s="27">
        <v>7</v>
      </c>
      <c r="IS13" s="28"/>
      <c r="IT13" s="22">
        <f t="shared" si="559"/>
        <v>7</v>
      </c>
      <c r="IU13" s="29">
        <f t="shared" si="560"/>
        <v>7</v>
      </c>
      <c r="IV13" s="29" t="str">
        <f t="shared" si="211"/>
        <v>7.0</v>
      </c>
      <c r="IW13" s="35" t="str">
        <f t="shared" si="561"/>
        <v>B</v>
      </c>
      <c r="IX13" s="33">
        <f t="shared" si="562"/>
        <v>3</v>
      </c>
      <c r="IY13" s="49" t="str">
        <f t="shared" si="563"/>
        <v>3.0</v>
      </c>
      <c r="IZ13" s="77">
        <v>3</v>
      </c>
      <c r="JA13" s="151">
        <v>3</v>
      </c>
      <c r="JB13" s="24">
        <v>5.8</v>
      </c>
      <c r="JC13" s="27">
        <v>8</v>
      </c>
      <c r="JD13" s="28"/>
      <c r="JE13" s="30">
        <f t="shared" si="564"/>
        <v>7.1</v>
      </c>
      <c r="JF13" s="31">
        <f t="shared" si="565"/>
        <v>7.1</v>
      </c>
      <c r="JG13" s="29" t="str">
        <f t="shared" si="212"/>
        <v>7.1</v>
      </c>
      <c r="JH13" s="35" t="str">
        <f t="shared" si="566"/>
        <v>B</v>
      </c>
      <c r="JI13" s="33">
        <f t="shared" si="567"/>
        <v>3</v>
      </c>
      <c r="JJ13" s="49" t="str">
        <f t="shared" si="568"/>
        <v>3.0</v>
      </c>
      <c r="JK13" s="77">
        <v>3</v>
      </c>
      <c r="JL13" s="151">
        <v>3</v>
      </c>
      <c r="JM13" s="24">
        <v>8</v>
      </c>
      <c r="JN13" s="214">
        <v>7.2</v>
      </c>
      <c r="JO13" s="140"/>
      <c r="JP13" s="22">
        <f t="shared" si="569"/>
        <v>7.5</v>
      </c>
      <c r="JQ13" s="29">
        <f t="shared" si="570"/>
        <v>7.5</v>
      </c>
      <c r="JR13" s="29" t="str">
        <f t="shared" si="213"/>
        <v>7.5</v>
      </c>
      <c r="JS13" s="35" t="str">
        <f t="shared" si="571"/>
        <v>B</v>
      </c>
      <c r="JT13" s="33">
        <f t="shared" si="572"/>
        <v>3</v>
      </c>
      <c r="JU13" s="49" t="str">
        <f t="shared" si="573"/>
        <v>3.0</v>
      </c>
      <c r="JV13" s="77">
        <v>2</v>
      </c>
      <c r="JW13" s="151">
        <v>2</v>
      </c>
      <c r="JX13" s="211">
        <f t="shared" si="513"/>
        <v>22</v>
      </c>
      <c r="JY13" s="43">
        <f t="shared" si="514"/>
        <v>2.6590909090909092</v>
      </c>
      <c r="JZ13" s="45" t="str">
        <f t="shared" si="515"/>
        <v>2.66</v>
      </c>
      <c r="KA13" s="47" t="str">
        <f t="shared" si="516"/>
        <v>Lên lớp</v>
      </c>
      <c r="KB13" s="41">
        <f t="shared" si="517"/>
        <v>22</v>
      </c>
      <c r="KC13" s="43">
        <f t="shared" si="518"/>
        <v>2.6590909090909092</v>
      </c>
      <c r="KD13" s="229">
        <f t="shared" si="519"/>
        <v>58</v>
      </c>
      <c r="KE13" s="230">
        <f t="shared" si="520"/>
        <v>54</v>
      </c>
      <c r="KF13" s="146">
        <f t="shared" si="521"/>
        <v>2.5277777777777777</v>
      </c>
      <c r="KG13" s="45" t="str">
        <f t="shared" si="522"/>
        <v>2.53</v>
      </c>
      <c r="KH13" s="47" t="str">
        <f t="shared" si="523"/>
        <v>Lên lớp</v>
      </c>
      <c r="KI13" s="47" t="s">
        <v>1143</v>
      </c>
      <c r="KJ13" s="24">
        <v>7.6</v>
      </c>
      <c r="KK13" s="27">
        <v>5</v>
      </c>
      <c r="KL13" s="28"/>
      <c r="KM13" s="30">
        <f t="shared" ref="KM13:KM42" si="729">ROUND((KJ13*0.4+KK13*0.6),1)</f>
        <v>6</v>
      </c>
      <c r="KN13" s="31">
        <f t="shared" ref="KN13:KN42" si="730">ROUND(MAX((KJ13*0.4+KK13*0.6),(KJ13*0.4+KL13*0.6)),1)</f>
        <v>6</v>
      </c>
      <c r="KO13" s="29" t="str">
        <f t="shared" ref="KO13:KO42" si="731">TEXT(KN13,"0.0")</f>
        <v>6.0</v>
      </c>
      <c r="KP13" s="35" t="str">
        <f t="shared" ref="KP13:KP42" si="732">IF(KN13&gt;=8.5,"A",IF(KN13&gt;=8,"B+",IF(KN13&gt;=7,"B",IF(KN13&gt;=6.5,"C+",IF(KN13&gt;=5.5,"C",IF(KN13&gt;=5,"D+",IF(KN13&gt;=4,"D","F")))))))</f>
        <v>C</v>
      </c>
      <c r="KQ13" s="33">
        <f t="shared" ref="KQ13:KQ42" si="733">IF(KP13="A",4,IF(KP13="B+",3.5,IF(KP13="B",3,IF(KP13="C+",2.5,IF(KP13="C",2,IF(KP13="D+",1.5,IF(KP13="D",1,0)))))))</f>
        <v>2</v>
      </c>
      <c r="KR13" s="49" t="str">
        <f t="shared" ref="KR13:KR42" si="734">TEXT(KQ13,"0.0")</f>
        <v>2.0</v>
      </c>
      <c r="KS13" s="77">
        <v>2</v>
      </c>
      <c r="KT13" s="151">
        <v>2</v>
      </c>
      <c r="KU13" s="24">
        <v>8</v>
      </c>
      <c r="KV13" s="27">
        <v>9</v>
      </c>
      <c r="KW13" s="28"/>
      <c r="KX13" s="30">
        <f t="shared" ref="KX13:KX42" si="735">ROUND((KU13*0.4+KV13*0.6),1)</f>
        <v>8.6</v>
      </c>
      <c r="KY13" s="31">
        <f t="shared" ref="KY13:KY42" si="736">ROUND(MAX((KU13*0.4+KV13*0.6),(KU13*0.4+KW13*0.6)),1)</f>
        <v>8.6</v>
      </c>
      <c r="KZ13" s="29" t="str">
        <f t="shared" ref="KZ13:KZ42" si="737">TEXT(KY13,"0.0")</f>
        <v>8.6</v>
      </c>
      <c r="LA13" s="35" t="str">
        <f t="shared" ref="LA13:LA42" si="738">IF(KY13&gt;=8.5,"A",IF(KY13&gt;=8,"B+",IF(KY13&gt;=7,"B",IF(KY13&gt;=6.5,"C+",IF(KY13&gt;=5.5,"C",IF(KY13&gt;=5,"D+",IF(KY13&gt;=4,"D","F")))))))</f>
        <v>A</v>
      </c>
      <c r="LB13" s="33">
        <f t="shared" ref="LB13:LB42" si="739">IF(LA13="A",4,IF(LA13="B+",3.5,IF(LA13="B",3,IF(LA13="C+",2.5,IF(LA13="C",2,IF(LA13="D+",1.5,IF(LA13="D",1,0)))))))</f>
        <v>4</v>
      </c>
      <c r="LC13" s="49" t="str">
        <f t="shared" ref="LC13:LC42" si="740">TEXT(LB13,"0.0")</f>
        <v>4.0</v>
      </c>
      <c r="LD13" s="77">
        <v>2</v>
      </c>
      <c r="LE13" s="151">
        <v>2</v>
      </c>
      <c r="LF13" s="24">
        <v>6</v>
      </c>
      <c r="LG13" s="27">
        <v>4</v>
      </c>
      <c r="LH13" s="28"/>
      <c r="LI13" s="30">
        <f t="shared" ref="LI13:LI42" si="741">ROUND((LF13*0.4+LG13*0.6),1)</f>
        <v>4.8</v>
      </c>
      <c r="LJ13" s="31">
        <f t="shared" ref="LJ13:LJ42" si="742">ROUND(MAX((LF13*0.4+LG13*0.6),(LF13*0.4+LH13*0.6)),1)</f>
        <v>4.8</v>
      </c>
      <c r="LK13" s="29" t="str">
        <f t="shared" ref="LK13:LK42" si="743">TEXT(LJ13,"0.0")</f>
        <v>4.8</v>
      </c>
      <c r="LL13" s="35" t="str">
        <f t="shared" ref="LL13:LL42" si="744">IF(LJ13&gt;=8.5,"A",IF(LJ13&gt;=8,"B+",IF(LJ13&gt;=7,"B",IF(LJ13&gt;=6.5,"C+",IF(LJ13&gt;=5.5,"C",IF(LJ13&gt;=5,"D+",IF(LJ13&gt;=4,"D","F")))))))</f>
        <v>D</v>
      </c>
      <c r="LM13" s="33">
        <f t="shared" ref="LM13:LM42" si="745">IF(LL13="A",4,IF(LL13="B+",3.5,IF(LL13="B",3,IF(LL13="C+",2.5,IF(LL13="C",2,IF(LL13="D+",1.5,IF(LL13="D",1,0)))))))</f>
        <v>1</v>
      </c>
      <c r="LN13" s="49" t="str">
        <f t="shared" ref="LN13:LN42" si="746">TEXT(LM13,"0.0")</f>
        <v>1.0</v>
      </c>
      <c r="LO13" s="77">
        <v>2</v>
      </c>
      <c r="LP13" s="151">
        <v>2</v>
      </c>
      <c r="LQ13" s="24">
        <v>7</v>
      </c>
      <c r="LR13" s="27">
        <v>8</v>
      </c>
      <c r="LS13" s="28"/>
      <c r="LT13" s="30">
        <f t="shared" ref="LT13:LT42" si="747">ROUND((LQ13*0.4+LR13*0.6),1)</f>
        <v>7.6</v>
      </c>
      <c r="LU13" s="31">
        <f t="shared" ref="LU13:LU42" si="748">ROUND(MAX((LQ13*0.4+LR13*0.6),(LQ13*0.4+LS13*0.6)),1)</f>
        <v>7.6</v>
      </c>
      <c r="LV13" s="29" t="str">
        <f t="shared" si="220"/>
        <v>7.6</v>
      </c>
      <c r="LW13" s="35" t="str">
        <f t="shared" ref="LW13:LW42" si="749">IF(LU13&gt;=8.5,"A",IF(LU13&gt;=8,"B+",IF(LU13&gt;=7,"B",IF(LU13&gt;=6.5,"C+",IF(LU13&gt;=5.5,"C",IF(LU13&gt;=5,"D+",IF(LU13&gt;=4,"D","F")))))))</f>
        <v>B</v>
      </c>
      <c r="LX13" s="33">
        <f t="shared" ref="LX13:LX42" si="750">IF(LW13="A",4,IF(LW13="B+",3.5,IF(LW13="B",3,IF(LW13="C+",2.5,IF(LW13="C",2,IF(LW13="D+",1.5,IF(LW13="D",1,0)))))))</f>
        <v>3</v>
      </c>
      <c r="LY13" s="49" t="str">
        <f t="shared" ref="LY13:LY42" si="751">TEXT(LX13,"0.0")</f>
        <v>3.0</v>
      </c>
      <c r="LZ13" s="77">
        <v>2</v>
      </c>
      <c r="MA13" s="151">
        <v>2</v>
      </c>
      <c r="MB13" s="24">
        <v>5.5</v>
      </c>
      <c r="MC13" s="27">
        <v>5</v>
      </c>
      <c r="MD13" s="28"/>
      <c r="ME13" s="30">
        <f t="shared" ref="ME13:ME42" si="752">ROUND((MB13*0.4+MC13*0.6),1)</f>
        <v>5.2</v>
      </c>
      <c r="MF13" s="161">
        <f t="shared" ref="MF13:MF42" si="753">ROUND(MAX((MB13*0.4+MC13*0.6),(MB13*0.4+MD13*0.6)),1)</f>
        <v>5.2</v>
      </c>
      <c r="MG13" s="29" t="str">
        <f t="shared" si="223"/>
        <v>5.2</v>
      </c>
      <c r="MH13" s="162" t="str">
        <f t="shared" ref="MH13:MH42" si="754">IF(MF13&gt;=8.5,"A",IF(MF13&gt;=8,"B+",IF(MF13&gt;=7,"B",IF(MF13&gt;=6.5,"C+",IF(MF13&gt;=5.5,"C",IF(MF13&gt;=5,"D+",IF(MF13&gt;=4,"D","F")))))))</f>
        <v>D+</v>
      </c>
      <c r="MI13" s="163">
        <f t="shared" ref="MI13:MI42" si="755">IF(MH13="A",4,IF(MH13="B+",3.5,IF(MH13="B",3,IF(MH13="C+",2.5,IF(MH13="C",2,IF(MH13="D+",1.5,IF(MH13="D",1,0)))))))</f>
        <v>1.5</v>
      </c>
      <c r="MJ13" s="56" t="str">
        <f t="shared" ref="MJ13:MJ42" si="756">TEXT(MI13,"0.0")</f>
        <v>1.5</v>
      </c>
      <c r="MK13" s="77">
        <v>1</v>
      </c>
      <c r="ML13" s="151">
        <v>1</v>
      </c>
      <c r="MM13" s="24">
        <v>7.7</v>
      </c>
      <c r="MN13" s="27">
        <v>1</v>
      </c>
      <c r="MO13" s="28">
        <v>5</v>
      </c>
      <c r="MP13" s="30">
        <f t="shared" ref="MP13:MP42" si="757">ROUND((MM13*0.4+MN13*0.6),1)</f>
        <v>3.7</v>
      </c>
      <c r="MQ13" s="161">
        <f t="shared" ref="MQ13:MQ42" si="758">ROUND(MAX((MM13*0.4+MN13*0.6),(MM13*0.4+MO13*0.6)),1)</f>
        <v>6.1</v>
      </c>
      <c r="MR13" s="29" t="str">
        <f t="shared" si="227"/>
        <v>6.1</v>
      </c>
      <c r="MS13" s="162" t="str">
        <f t="shared" ref="MS13:MS42" si="759">IF(MQ13&gt;=8.5,"A",IF(MQ13&gt;=8,"B+",IF(MQ13&gt;=7,"B",IF(MQ13&gt;=6.5,"C+",IF(MQ13&gt;=5.5,"C",IF(MQ13&gt;=5,"D+",IF(MQ13&gt;=4,"D","F")))))))</f>
        <v>C</v>
      </c>
      <c r="MT13" s="163">
        <f t="shared" ref="MT13:MT42" si="760">IF(MS13="A",4,IF(MS13="B+",3.5,IF(MS13="B",3,IF(MS13="C+",2.5,IF(MS13="C",2,IF(MS13="D+",1.5,IF(MS13="D",1,0)))))))</f>
        <v>2</v>
      </c>
      <c r="MU13" s="56" t="str">
        <f t="shared" ref="MU13:MU42" si="761">TEXT(MT13,"0.0")</f>
        <v>2.0</v>
      </c>
      <c r="MV13" s="77">
        <v>3</v>
      </c>
      <c r="MW13" s="151">
        <v>3</v>
      </c>
      <c r="MX13" s="24">
        <v>8</v>
      </c>
      <c r="MY13" s="27">
        <v>7</v>
      </c>
      <c r="MZ13" s="28"/>
      <c r="NA13" s="30">
        <f t="shared" ref="NA13:NA42" si="762">ROUND((MX13*0.4+MY13*0.6),1)</f>
        <v>7.4</v>
      </c>
      <c r="NB13" s="161">
        <f t="shared" ref="NB13:NB42" si="763">ROUND(MAX((MX13*0.4+MY13*0.6),(MX13*0.4+MZ13*0.6)),1)</f>
        <v>7.4</v>
      </c>
      <c r="NC13" s="29" t="str">
        <f t="shared" si="228"/>
        <v>7.4</v>
      </c>
      <c r="ND13" s="162" t="str">
        <f t="shared" ref="ND13:ND42" si="764">IF(NB13&gt;=8.5,"A",IF(NB13&gt;=8,"B+",IF(NB13&gt;=7,"B",IF(NB13&gt;=6.5,"C+",IF(NB13&gt;=5.5,"C",IF(NB13&gt;=5,"D+",IF(NB13&gt;=4,"D","F")))))))</f>
        <v>B</v>
      </c>
      <c r="NE13" s="163">
        <f t="shared" ref="NE13:NE42" si="765">IF(ND13="A",4,IF(ND13="B+",3.5,IF(ND13="B",3,IF(ND13="C+",2.5,IF(ND13="C",2,IF(ND13="D+",1.5,IF(ND13="D",1,0)))))))</f>
        <v>3</v>
      </c>
      <c r="NF13" s="56" t="str">
        <f t="shared" ref="NF13:NF42" si="766">TEXT(NE13,"0.0")</f>
        <v>3.0</v>
      </c>
      <c r="NG13" s="77">
        <v>1</v>
      </c>
      <c r="NH13" s="151">
        <v>1</v>
      </c>
      <c r="NI13" s="24">
        <v>7.2</v>
      </c>
      <c r="NJ13" s="27">
        <v>6</v>
      </c>
      <c r="NK13" s="28"/>
      <c r="NL13" s="22">
        <f t="shared" si="681"/>
        <v>6.5</v>
      </c>
      <c r="NM13" s="29">
        <f t="shared" si="682"/>
        <v>6.5</v>
      </c>
      <c r="NN13" s="29" t="str">
        <f t="shared" si="725"/>
        <v>6.5</v>
      </c>
      <c r="NO13" s="35" t="str">
        <f t="shared" si="683"/>
        <v>C+</v>
      </c>
      <c r="NP13" s="33">
        <f t="shared" si="684"/>
        <v>2.5</v>
      </c>
      <c r="NQ13" s="49" t="str">
        <f t="shared" si="685"/>
        <v>2.5</v>
      </c>
      <c r="NR13" s="77">
        <v>3</v>
      </c>
      <c r="NS13" s="151">
        <v>3</v>
      </c>
      <c r="NT13" s="24">
        <v>7</v>
      </c>
      <c r="NU13" s="214">
        <v>7.8</v>
      </c>
      <c r="NV13" s="28"/>
      <c r="NW13" s="30">
        <f t="shared" ref="NW13:NW42" si="767">ROUND((NT13*0.4+NU13*0.6),1)</f>
        <v>7.5</v>
      </c>
      <c r="NX13" s="31">
        <f t="shared" ref="NX13:NX42" si="768">ROUND(MAX((NT13*0.4+NU13*0.6),(NT13*0.4+NV13*0.6)),1)</f>
        <v>7.5</v>
      </c>
      <c r="NY13" s="29" t="str">
        <f t="shared" ref="NY13:NY42" si="769">TEXT(NX13,"0.0")</f>
        <v>7.5</v>
      </c>
      <c r="NZ13" s="35" t="str">
        <f t="shared" ref="NZ13:NZ42" si="770">IF(NX13&gt;=8.5,"A",IF(NX13&gt;=8,"B+",IF(NX13&gt;=7,"B",IF(NX13&gt;=6.5,"C+",IF(NX13&gt;=5.5,"C",IF(NX13&gt;=5,"D+",IF(NX13&gt;=4,"D","F")))))))</f>
        <v>B</v>
      </c>
      <c r="OA13" s="33">
        <f t="shared" ref="OA13:OA42" si="771">IF(NZ13="A",4,IF(NZ13="B+",3.5,IF(NZ13="B",3,IF(NZ13="C+",2.5,IF(NZ13="C",2,IF(NZ13="D+",1.5,IF(NZ13="D",1,0)))))))</f>
        <v>3</v>
      </c>
      <c r="OB13" s="49" t="str">
        <f t="shared" ref="OB13:OB42" si="772">TEXT(OA13,"0.0")</f>
        <v>3.0</v>
      </c>
      <c r="OC13" s="77">
        <v>2</v>
      </c>
      <c r="OD13" s="151">
        <v>2</v>
      </c>
      <c r="OE13" s="211">
        <f t="shared" si="230"/>
        <v>18</v>
      </c>
      <c r="OF13" s="43">
        <f t="shared" si="231"/>
        <v>2.4444444444444446</v>
      </c>
      <c r="OG13" s="45" t="str">
        <f t="shared" si="232"/>
        <v>2.44</v>
      </c>
      <c r="OH13" s="47" t="str">
        <f t="shared" si="233"/>
        <v>Lên lớp</v>
      </c>
      <c r="OI13" s="41">
        <f t="shared" si="234"/>
        <v>18</v>
      </c>
      <c r="OJ13" s="43">
        <f t="shared" si="235"/>
        <v>2.4444444444444446</v>
      </c>
      <c r="OK13" s="229">
        <f t="shared" si="236"/>
        <v>76</v>
      </c>
      <c r="OL13" s="230">
        <f t="shared" si="237"/>
        <v>72</v>
      </c>
      <c r="OM13" s="146">
        <f t="shared" si="238"/>
        <v>2.5069444444444446</v>
      </c>
      <c r="ON13" s="45" t="str">
        <f t="shared" si="138"/>
        <v>2.51</v>
      </c>
      <c r="OO13" s="47" t="str">
        <f t="shared" si="239"/>
        <v>Lên lớp</v>
      </c>
      <c r="OP13" s="47" t="s">
        <v>1143</v>
      </c>
      <c r="OQ13" s="24">
        <v>7.2</v>
      </c>
      <c r="OR13" s="27">
        <v>3</v>
      </c>
      <c r="OS13" s="28"/>
      <c r="OT13" s="30">
        <f t="shared" si="574"/>
        <v>4.7</v>
      </c>
      <c r="OU13" s="31">
        <f t="shared" si="575"/>
        <v>4.7</v>
      </c>
      <c r="OV13" s="29" t="str">
        <f t="shared" si="576"/>
        <v>4.7</v>
      </c>
      <c r="OW13" s="35" t="str">
        <f t="shared" si="577"/>
        <v>D</v>
      </c>
      <c r="OX13" s="130">
        <f t="shared" si="578"/>
        <v>1</v>
      </c>
      <c r="OY13" s="49" t="str">
        <f t="shared" si="579"/>
        <v>1.0</v>
      </c>
      <c r="OZ13" s="77">
        <v>2</v>
      </c>
      <c r="PA13" s="151">
        <v>2</v>
      </c>
      <c r="PB13" s="24">
        <v>6</v>
      </c>
      <c r="PC13" s="27">
        <v>9</v>
      </c>
      <c r="PD13" s="28"/>
      <c r="PE13" s="30">
        <f t="shared" si="580"/>
        <v>7.8</v>
      </c>
      <c r="PF13" s="31">
        <f t="shared" si="581"/>
        <v>7.8</v>
      </c>
      <c r="PG13" s="31" t="str">
        <f t="shared" si="582"/>
        <v>7.8</v>
      </c>
      <c r="PH13" s="35" t="str">
        <f t="shared" si="583"/>
        <v>B</v>
      </c>
      <c r="PI13" s="130">
        <f t="shared" si="584"/>
        <v>3</v>
      </c>
      <c r="PJ13" s="49" t="str">
        <f t="shared" si="585"/>
        <v>3.0</v>
      </c>
      <c r="PK13" s="77">
        <v>3</v>
      </c>
      <c r="PL13" s="151">
        <v>3</v>
      </c>
      <c r="PM13" s="24">
        <v>7.7</v>
      </c>
      <c r="PN13" s="27">
        <v>7</v>
      </c>
      <c r="PO13" s="28"/>
      <c r="PP13" s="30">
        <f t="shared" si="586"/>
        <v>7.3</v>
      </c>
      <c r="PQ13" s="31">
        <f t="shared" si="587"/>
        <v>7.3</v>
      </c>
      <c r="PR13" s="29" t="str">
        <f t="shared" si="588"/>
        <v>7.3</v>
      </c>
      <c r="PS13" s="35" t="str">
        <f t="shared" si="589"/>
        <v>B</v>
      </c>
      <c r="PT13" s="130">
        <f t="shared" si="590"/>
        <v>3</v>
      </c>
      <c r="PU13" s="49" t="str">
        <f t="shared" si="591"/>
        <v>3.0</v>
      </c>
      <c r="PV13" s="77">
        <v>2</v>
      </c>
      <c r="PW13" s="151">
        <v>2</v>
      </c>
      <c r="PX13" s="24">
        <v>6.9</v>
      </c>
      <c r="PY13" s="27">
        <v>6</v>
      </c>
      <c r="PZ13" s="28"/>
      <c r="QA13" s="30">
        <f t="shared" si="592"/>
        <v>6.4</v>
      </c>
      <c r="QB13" s="31">
        <f t="shared" si="593"/>
        <v>6.4</v>
      </c>
      <c r="QC13" s="31" t="str">
        <f t="shared" si="594"/>
        <v>6.4</v>
      </c>
      <c r="QD13" s="35" t="str">
        <f t="shared" si="595"/>
        <v>C</v>
      </c>
      <c r="QE13" s="33">
        <f t="shared" si="596"/>
        <v>2</v>
      </c>
      <c r="QF13" s="49" t="str">
        <f t="shared" si="597"/>
        <v>2.0</v>
      </c>
      <c r="QG13" s="77">
        <v>3</v>
      </c>
      <c r="QH13" s="151">
        <v>3</v>
      </c>
      <c r="QI13" s="24">
        <v>6.4</v>
      </c>
      <c r="QJ13" s="27">
        <v>5</v>
      </c>
      <c r="QK13" s="28"/>
      <c r="QL13" s="30">
        <f t="shared" si="598"/>
        <v>5.6</v>
      </c>
      <c r="QM13" s="31">
        <f t="shared" si="599"/>
        <v>5.6</v>
      </c>
      <c r="QN13" s="29" t="str">
        <f t="shared" si="600"/>
        <v>5.6</v>
      </c>
      <c r="QO13" s="35" t="str">
        <f t="shared" si="601"/>
        <v>C</v>
      </c>
      <c r="QP13" s="130">
        <f t="shared" si="602"/>
        <v>2</v>
      </c>
      <c r="QQ13" s="49" t="str">
        <f t="shared" si="603"/>
        <v>2.0</v>
      </c>
      <c r="QR13" s="77">
        <v>1</v>
      </c>
      <c r="QS13" s="151">
        <v>1</v>
      </c>
      <c r="QT13" s="24">
        <v>5.8</v>
      </c>
      <c r="QU13" s="27">
        <v>8</v>
      </c>
      <c r="QV13" s="28"/>
      <c r="QW13" s="30">
        <f t="shared" si="604"/>
        <v>7.1</v>
      </c>
      <c r="QX13" s="31">
        <f t="shared" si="605"/>
        <v>7.1</v>
      </c>
      <c r="QY13" s="29" t="str">
        <f t="shared" si="606"/>
        <v>7.1</v>
      </c>
      <c r="QZ13" s="35" t="str">
        <f t="shared" si="607"/>
        <v>B</v>
      </c>
      <c r="RA13" s="130">
        <f t="shared" si="608"/>
        <v>3</v>
      </c>
      <c r="RB13" s="49" t="str">
        <f t="shared" si="609"/>
        <v>3.0</v>
      </c>
      <c r="RC13" s="77">
        <v>3</v>
      </c>
      <c r="RD13" s="151">
        <v>3</v>
      </c>
      <c r="RE13" s="24">
        <v>8</v>
      </c>
      <c r="RF13" s="27">
        <v>4</v>
      </c>
      <c r="RG13" s="28"/>
      <c r="RH13" s="30">
        <f t="shared" ref="RH13:RH42" si="773">ROUND((RE13*0.4+RF13*0.6),1)</f>
        <v>5.6</v>
      </c>
      <c r="RI13" s="31">
        <f t="shared" ref="RI13:RI42" si="774">ROUND(MAX((RE13*0.4+RF13*0.6),(RE13*0.4+RG13*0.6)),1)</f>
        <v>5.6</v>
      </c>
      <c r="RJ13" s="29" t="str">
        <f t="shared" si="610"/>
        <v>5.6</v>
      </c>
      <c r="RK13" s="35" t="str">
        <f t="shared" si="726"/>
        <v>C</v>
      </c>
      <c r="RL13" s="130">
        <f t="shared" si="727"/>
        <v>2</v>
      </c>
      <c r="RM13" s="49" t="str">
        <f t="shared" si="728"/>
        <v>2.0</v>
      </c>
      <c r="RN13" s="77">
        <v>1</v>
      </c>
      <c r="RO13" s="151">
        <v>1</v>
      </c>
      <c r="RP13" s="211">
        <f t="shared" si="247"/>
        <v>15</v>
      </c>
      <c r="RQ13" s="275">
        <f t="shared" si="248"/>
        <v>6.6066666666666656</v>
      </c>
      <c r="RR13" s="43">
        <f t="shared" si="249"/>
        <v>2.4</v>
      </c>
      <c r="RS13" s="45" t="str">
        <f t="shared" si="250"/>
        <v>2.40</v>
      </c>
      <c r="RT13" s="47" t="str">
        <f t="shared" si="251"/>
        <v>Lên lớp</v>
      </c>
      <c r="RU13" s="41">
        <f t="shared" si="252"/>
        <v>15</v>
      </c>
      <c r="RV13" s="43">
        <f t="shared" si="253"/>
        <v>2.4</v>
      </c>
      <c r="RW13" s="229">
        <f t="shared" si="254"/>
        <v>91</v>
      </c>
      <c r="RX13" s="230">
        <f t="shared" si="255"/>
        <v>87</v>
      </c>
      <c r="RY13" s="146">
        <f t="shared" si="256"/>
        <v>2.4885057471264367</v>
      </c>
      <c r="RZ13" s="45" t="str">
        <f t="shared" si="257"/>
        <v>2.49</v>
      </c>
      <c r="SA13" s="47" t="str">
        <f t="shared" si="258"/>
        <v>Lên lớp</v>
      </c>
      <c r="SB13" s="47" t="s">
        <v>1143</v>
      </c>
      <c r="SC13" s="24"/>
      <c r="SD13" s="27"/>
      <c r="SE13" s="28"/>
      <c r="SF13" s="30">
        <f t="shared" si="686"/>
        <v>0</v>
      </c>
      <c r="SG13" s="31">
        <f t="shared" si="687"/>
        <v>0</v>
      </c>
      <c r="SH13" s="31" t="str">
        <f t="shared" si="611"/>
        <v>0.0</v>
      </c>
      <c r="SI13" s="35" t="str">
        <f t="shared" si="688"/>
        <v>F</v>
      </c>
      <c r="SJ13" s="33">
        <f t="shared" si="689"/>
        <v>0</v>
      </c>
      <c r="SK13" s="49" t="str">
        <f t="shared" si="690"/>
        <v>0.0</v>
      </c>
      <c r="SL13" s="77"/>
      <c r="SM13" s="151"/>
      <c r="SN13" s="24"/>
      <c r="SO13" s="27"/>
      <c r="SP13" s="28"/>
      <c r="SQ13" s="30">
        <f t="shared" si="612"/>
        <v>0</v>
      </c>
      <c r="SR13" s="31">
        <f t="shared" si="613"/>
        <v>0</v>
      </c>
      <c r="SS13" s="31" t="str">
        <f t="shared" si="614"/>
        <v>0.0</v>
      </c>
      <c r="ST13" s="35" t="str">
        <f t="shared" si="615"/>
        <v>F</v>
      </c>
      <c r="SU13" s="33">
        <f t="shared" si="616"/>
        <v>0</v>
      </c>
      <c r="SV13" s="49" t="str">
        <f t="shared" si="617"/>
        <v>0.0</v>
      </c>
      <c r="SW13" s="77"/>
      <c r="SX13" s="151"/>
      <c r="SY13" s="24">
        <v>8</v>
      </c>
      <c r="SZ13" s="27">
        <v>6</v>
      </c>
      <c r="TA13" s="28"/>
      <c r="TB13" s="30">
        <f t="shared" si="618"/>
        <v>6.8</v>
      </c>
      <c r="TC13" s="31">
        <f t="shared" si="619"/>
        <v>6.8</v>
      </c>
      <c r="TD13" s="29" t="str">
        <f t="shared" si="620"/>
        <v>6.8</v>
      </c>
      <c r="TE13" s="35" t="str">
        <f t="shared" si="621"/>
        <v>C+</v>
      </c>
      <c r="TF13" s="130">
        <f t="shared" si="622"/>
        <v>2.5</v>
      </c>
      <c r="TG13" s="49" t="str">
        <f t="shared" si="623"/>
        <v>2.5</v>
      </c>
      <c r="TH13" s="77">
        <v>4</v>
      </c>
      <c r="TI13" s="151">
        <v>4</v>
      </c>
      <c r="TJ13" s="320"/>
      <c r="TK13" s="321">
        <v>7.3</v>
      </c>
      <c r="TL13" s="322">
        <v>7.7</v>
      </c>
      <c r="TM13" s="322">
        <v>6</v>
      </c>
      <c r="TN13" s="322"/>
      <c r="TO13" s="127">
        <f t="shared" si="691"/>
        <v>6.8</v>
      </c>
      <c r="TP13" s="29" t="str">
        <f t="shared" si="692"/>
        <v>6.8</v>
      </c>
      <c r="TQ13" s="35" t="str">
        <f t="shared" si="693"/>
        <v>C+</v>
      </c>
      <c r="TR13" s="33">
        <f t="shared" si="694"/>
        <v>2.5</v>
      </c>
      <c r="TS13" s="49" t="str">
        <f t="shared" si="695"/>
        <v>2.5</v>
      </c>
      <c r="TT13" s="323">
        <v>5</v>
      </c>
      <c r="TU13" s="324">
        <v>5</v>
      </c>
      <c r="TV13" s="340">
        <f t="shared" si="696"/>
        <v>9</v>
      </c>
      <c r="TW13" s="341">
        <f t="shared" si="267"/>
        <v>6.8000000000000007</v>
      </c>
      <c r="TX13" s="342">
        <f t="shared" si="697"/>
        <v>2.5</v>
      </c>
      <c r="TY13" s="45" t="str">
        <f t="shared" si="698"/>
        <v>2.50</v>
      </c>
      <c r="TZ13" s="47" t="str">
        <f t="shared" si="699"/>
        <v>Lên lớp</v>
      </c>
      <c r="UA13" s="41">
        <f t="shared" si="700"/>
        <v>9</v>
      </c>
      <c r="UB13" s="43">
        <f t="shared" si="701"/>
        <v>2.5</v>
      </c>
    </row>
    <row r="14" spans="1:548" ht="18">
      <c r="A14" s="11">
        <v>10</v>
      </c>
      <c r="B14" s="70" t="s">
        <v>59</v>
      </c>
      <c r="C14" s="14" t="s">
        <v>129</v>
      </c>
      <c r="D14" s="71" t="s">
        <v>130</v>
      </c>
      <c r="E14" s="72" t="s">
        <v>128</v>
      </c>
      <c r="F14" s="9"/>
      <c r="G14" s="101" t="s">
        <v>640</v>
      </c>
      <c r="H14" s="102" t="s">
        <v>18</v>
      </c>
      <c r="I14" s="103" t="s">
        <v>680</v>
      </c>
      <c r="J14" s="13">
        <v>7</v>
      </c>
      <c r="K14" s="29" t="str">
        <f t="shared" si="187"/>
        <v>7.0</v>
      </c>
      <c r="L14" s="35" t="str">
        <f t="shared" si="624"/>
        <v>B</v>
      </c>
      <c r="M14" s="33">
        <f t="shared" si="625"/>
        <v>3</v>
      </c>
      <c r="N14" s="49" t="str">
        <f t="shared" si="626"/>
        <v>3.0</v>
      </c>
      <c r="O14" s="12">
        <v>2</v>
      </c>
      <c r="P14" s="19">
        <v>7.3</v>
      </c>
      <c r="Q14" s="29" t="str">
        <f t="shared" si="188"/>
        <v>7.3</v>
      </c>
      <c r="R14" s="35" t="str">
        <f t="shared" si="702"/>
        <v>B</v>
      </c>
      <c r="S14" s="33">
        <f t="shared" si="703"/>
        <v>3</v>
      </c>
      <c r="T14" s="49" t="str">
        <f t="shared" si="704"/>
        <v>3.0</v>
      </c>
      <c r="U14" s="12">
        <v>3</v>
      </c>
      <c r="V14" s="24">
        <v>6.8</v>
      </c>
      <c r="W14" s="27">
        <v>7</v>
      </c>
      <c r="X14" s="28"/>
      <c r="Y14" s="30">
        <f t="shared" si="627"/>
        <v>6.9</v>
      </c>
      <c r="Z14" s="31">
        <f t="shared" si="628"/>
        <v>6.9</v>
      </c>
      <c r="AA14" s="29" t="str">
        <f t="shared" si="192"/>
        <v>6.9</v>
      </c>
      <c r="AB14" s="35" t="str">
        <f t="shared" si="629"/>
        <v>C+</v>
      </c>
      <c r="AC14" s="33">
        <f t="shared" si="630"/>
        <v>2.5</v>
      </c>
      <c r="AD14" s="49" t="str">
        <f t="shared" si="631"/>
        <v>2.5</v>
      </c>
      <c r="AE14" s="77">
        <v>5</v>
      </c>
      <c r="AF14" s="80">
        <v>5</v>
      </c>
      <c r="AG14" s="24">
        <v>8</v>
      </c>
      <c r="AH14" s="27">
        <v>6</v>
      </c>
      <c r="AI14" s="28"/>
      <c r="AJ14" s="22">
        <f t="shared" si="632"/>
        <v>6.8</v>
      </c>
      <c r="AK14" s="29">
        <f t="shared" si="633"/>
        <v>6.8</v>
      </c>
      <c r="AL14" s="29" t="str">
        <f t="shared" si="193"/>
        <v>6.8</v>
      </c>
      <c r="AM14" s="35" t="str">
        <f t="shared" si="634"/>
        <v>C+</v>
      </c>
      <c r="AN14" s="33">
        <f t="shared" si="635"/>
        <v>2.5</v>
      </c>
      <c r="AO14" s="49" t="str">
        <f t="shared" si="636"/>
        <v>2.5</v>
      </c>
      <c r="AP14" s="77">
        <v>3</v>
      </c>
      <c r="AQ14" s="83">
        <v>3</v>
      </c>
      <c r="AR14" s="24">
        <v>7.4</v>
      </c>
      <c r="AS14" s="27">
        <v>6</v>
      </c>
      <c r="AT14" s="28"/>
      <c r="AU14" s="22">
        <f t="shared" si="637"/>
        <v>6.6</v>
      </c>
      <c r="AV14" s="29">
        <f t="shared" si="638"/>
        <v>6.6</v>
      </c>
      <c r="AW14" s="29" t="str">
        <f t="shared" si="194"/>
        <v>6.6</v>
      </c>
      <c r="AX14" s="35" t="str">
        <f t="shared" si="639"/>
        <v>C+</v>
      </c>
      <c r="AY14" s="33">
        <f t="shared" si="640"/>
        <v>2.5</v>
      </c>
      <c r="AZ14" s="49" t="str">
        <f t="shared" si="641"/>
        <v>2.5</v>
      </c>
      <c r="BA14" s="77">
        <v>3</v>
      </c>
      <c r="BB14" s="83">
        <v>3</v>
      </c>
      <c r="BC14" s="24">
        <v>8</v>
      </c>
      <c r="BD14" s="27">
        <v>7</v>
      </c>
      <c r="BE14" s="28"/>
      <c r="BF14" s="22">
        <f t="shared" si="642"/>
        <v>7.4</v>
      </c>
      <c r="BG14" s="29">
        <f t="shared" si="643"/>
        <v>7.4</v>
      </c>
      <c r="BH14" s="29" t="str">
        <f t="shared" si="195"/>
        <v>7.4</v>
      </c>
      <c r="BI14" s="35" t="str">
        <f t="shared" si="644"/>
        <v>B</v>
      </c>
      <c r="BJ14" s="33">
        <f t="shared" si="645"/>
        <v>3</v>
      </c>
      <c r="BK14" s="49" t="str">
        <f t="shared" si="646"/>
        <v>3.0</v>
      </c>
      <c r="BL14" s="77">
        <v>3</v>
      </c>
      <c r="BM14" s="83">
        <v>3</v>
      </c>
      <c r="BN14" s="24">
        <v>7.3</v>
      </c>
      <c r="BO14" s="27">
        <v>8</v>
      </c>
      <c r="BP14" s="28"/>
      <c r="BQ14" s="30">
        <f t="shared" si="647"/>
        <v>7.7</v>
      </c>
      <c r="BR14" s="31">
        <f t="shared" si="648"/>
        <v>7.7</v>
      </c>
      <c r="BS14" s="29" t="str">
        <f t="shared" si="196"/>
        <v>7.7</v>
      </c>
      <c r="BT14" s="35" t="str">
        <f t="shared" si="649"/>
        <v>B</v>
      </c>
      <c r="BU14" s="33">
        <f t="shared" si="650"/>
        <v>3</v>
      </c>
      <c r="BV14" s="49" t="str">
        <f t="shared" si="651"/>
        <v>3.0</v>
      </c>
      <c r="BW14" s="77">
        <v>2</v>
      </c>
      <c r="BX14" s="83">
        <v>2</v>
      </c>
      <c r="BY14" s="41">
        <f t="shared" si="705"/>
        <v>16</v>
      </c>
      <c r="BZ14" s="43">
        <f t="shared" si="706"/>
        <v>2.65625</v>
      </c>
      <c r="CA14" s="45" t="str">
        <f t="shared" si="707"/>
        <v>2.66</v>
      </c>
      <c r="CB14" s="47" t="str">
        <f t="shared" si="708"/>
        <v>Lên lớp</v>
      </c>
      <c r="CC14" s="145">
        <f t="shared" si="709"/>
        <v>16</v>
      </c>
      <c r="CD14" s="146">
        <f t="shared" si="710"/>
        <v>2.65625</v>
      </c>
      <c r="CE14" s="47" t="str">
        <f t="shared" si="711"/>
        <v>Lên lớp</v>
      </c>
      <c r="CF14" s="47" t="s">
        <v>1143</v>
      </c>
      <c r="CG14" s="24">
        <v>8</v>
      </c>
      <c r="CH14" s="27">
        <v>7</v>
      </c>
      <c r="CI14" s="28"/>
      <c r="CJ14" s="30">
        <f t="shared" ref="CJ14:CJ42" si="775">ROUND((CG14*0.4+CH14*0.6),1)</f>
        <v>7.4</v>
      </c>
      <c r="CK14" s="31">
        <f t="shared" ref="CK14:CK42" si="776">ROUND(MAX((CG14*0.4+CH14*0.6),(CG14*0.4+CI14*0.6)),1)</f>
        <v>7.4</v>
      </c>
      <c r="CL14" s="29" t="str">
        <f t="shared" si="197"/>
        <v>7.4</v>
      </c>
      <c r="CM14" s="35" t="str">
        <f t="shared" ref="CM14:CM42" si="777">IF(CK14&gt;=8.5,"A",IF(CK14&gt;=8,"B+",IF(CK14&gt;=7,"B",IF(CK14&gt;=6.5,"C+",IF(CK14&gt;=5.5,"C",IF(CK14&gt;=5,"D+",IF(CK14&gt;=4,"D","F")))))))</f>
        <v>B</v>
      </c>
      <c r="CN14" s="157">
        <f t="shared" ref="CN14:CN42" si="778">IF(CM14="A",4,IF(CM14="B+",3.5,IF(CM14="B",3,IF(CM14="C+",2.5,IF(CM14="C",2,IF(CM14="D+",1.5,IF(CM14="D",1,0)))))))</f>
        <v>3</v>
      </c>
      <c r="CO14" s="49" t="str">
        <f t="shared" ref="CO14:CO42" si="779">TEXT(CN14,"0.0")</f>
        <v>3.0</v>
      </c>
      <c r="CP14" s="77">
        <v>3</v>
      </c>
      <c r="CQ14" s="151">
        <v>3</v>
      </c>
      <c r="CR14" s="24">
        <v>7.7</v>
      </c>
      <c r="CS14" s="27">
        <v>7</v>
      </c>
      <c r="CT14" s="28"/>
      <c r="CU14" s="30">
        <f t="shared" si="657"/>
        <v>7.3</v>
      </c>
      <c r="CV14" s="31">
        <f t="shared" si="658"/>
        <v>7.3</v>
      </c>
      <c r="CW14" s="29" t="str">
        <f t="shared" si="198"/>
        <v>7.3</v>
      </c>
      <c r="CX14" s="35" t="str">
        <f t="shared" si="659"/>
        <v>B</v>
      </c>
      <c r="CY14" s="157">
        <f t="shared" si="660"/>
        <v>3</v>
      </c>
      <c r="CZ14" s="49" t="str">
        <f t="shared" si="661"/>
        <v>3.0</v>
      </c>
      <c r="DA14" s="77">
        <v>2</v>
      </c>
      <c r="DB14" s="151">
        <v>2</v>
      </c>
      <c r="DC14" s="24">
        <v>6.6</v>
      </c>
      <c r="DD14" s="27">
        <v>7</v>
      </c>
      <c r="DE14" s="28"/>
      <c r="DF14" s="30">
        <f t="shared" ref="DF14:DF42" si="780">ROUND((DC14*0.4+DD14*0.6),1)</f>
        <v>6.8</v>
      </c>
      <c r="DG14" s="31">
        <f t="shared" ref="DG14:DG42" si="781">ROUND(MAX((DC14*0.4+DD14*0.6),(DC14*0.4+DE14*0.6)),1)</f>
        <v>6.8</v>
      </c>
      <c r="DH14" s="29" t="str">
        <f t="shared" si="199"/>
        <v>6.8</v>
      </c>
      <c r="DI14" s="35" t="str">
        <f t="shared" ref="DI14:DI42" si="782">IF(DG14&gt;=8.5,"A",IF(DG14&gt;=8,"B+",IF(DG14&gt;=7,"B",IF(DG14&gt;=6.5,"C+",IF(DG14&gt;=5.5,"C",IF(DG14&gt;=5,"D+",IF(DG14&gt;=4,"D","F")))))))</f>
        <v>C+</v>
      </c>
      <c r="DJ14" s="157">
        <f t="shared" ref="DJ14:DJ42" si="783">IF(DI14="A",4,IF(DI14="B+",3.5,IF(DI14="B",3,IF(DI14="C+",2.5,IF(DI14="C",2,IF(DI14="D+",1.5,IF(DI14="D",1,0)))))))</f>
        <v>2.5</v>
      </c>
      <c r="DK14" s="49" t="str">
        <f t="shared" ref="DK14:DK42" si="784">TEXT(DJ14,"0.0")</f>
        <v>2.5</v>
      </c>
      <c r="DL14" s="77">
        <v>4</v>
      </c>
      <c r="DM14" s="151">
        <v>4</v>
      </c>
      <c r="DN14" s="24">
        <v>7.9</v>
      </c>
      <c r="DO14" s="27">
        <v>7</v>
      </c>
      <c r="DP14" s="28"/>
      <c r="DQ14" s="30">
        <f t="shared" ref="DQ14:DQ42" si="785">ROUND((DN14*0.4+DO14*0.6),1)</f>
        <v>7.4</v>
      </c>
      <c r="DR14" s="31">
        <f t="shared" ref="DR14:DR42" si="786">ROUND(MAX((DN14*0.4+DO14*0.6),(DN14*0.4+DP14*0.6)),1)</f>
        <v>7.4</v>
      </c>
      <c r="DS14" s="29" t="str">
        <f t="shared" si="200"/>
        <v>7.4</v>
      </c>
      <c r="DT14" s="35" t="str">
        <f t="shared" ref="DT14:DT42" si="787">IF(DR14&gt;=8.5,"A",IF(DR14&gt;=8,"B+",IF(DR14&gt;=7,"B",IF(DR14&gt;=6.5,"C+",IF(DR14&gt;=5.5,"C",IF(DR14&gt;=5,"D+",IF(DR14&gt;=4,"D","F")))))))</f>
        <v>B</v>
      </c>
      <c r="DU14" s="157">
        <f t="shared" ref="DU14:DU42" si="788">IF(DT14="A",4,IF(DT14="B+",3.5,IF(DT14="B",3,IF(DT14="C+",2.5,IF(DT14="C",2,IF(DT14="D+",1.5,IF(DT14="D",1,0)))))))</f>
        <v>3</v>
      </c>
      <c r="DV14" s="49" t="str">
        <f t="shared" ref="DV14:DV42" si="789">TEXT(DU14,"0.0")</f>
        <v>3.0</v>
      </c>
      <c r="DW14" s="77">
        <v>3</v>
      </c>
      <c r="DX14" s="151">
        <v>3</v>
      </c>
      <c r="DY14" s="24">
        <v>6.3</v>
      </c>
      <c r="DZ14" s="27">
        <v>6</v>
      </c>
      <c r="EA14" s="28"/>
      <c r="EB14" s="30">
        <f t="shared" si="712"/>
        <v>6.1</v>
      </c>
      <c r="EC14" s="31">
        <f t="shared" si="713"/>
        <v>6.1</v>
      </c>
      <c r="ED14" s="29" t="str">
        <f t="shared" si="201"/>
        <v>6.1</v>
      </c>
      <c r="EE14" s="35" t="str">
        <f t="shared" si="714"/>
        <v>C</v>
      </c>
      <c r="EF14" s="157">
        <f t="shared" si="715"/>
        <v>2</v>
      </c>
      <c r="EG14" s="49" t="str">
        <f t="shared" si="716"/>
        <v>2.0</v>
      </c>
      <c r="EH14" s="77">
        <v>2</v>
      </c>
      <c r="EI14" s="151">
        <v>2</v>
      </c>
      <c r="EJ14" s="24">
        <v>8.1999999999999993</v>
      </c>
      <c r="EK14" s="27">
        <v>9</v>
      </c>
      <c r="EL14" s="28"/>
      <c r="EM14" s="30">
        <f t="shared" ref="EM14:EM42" si="790">ROUND((EJ14*0.4+EK14*0.6),1)</f>
        <v>8.6999999999999993</v>
      </c>
      <c r="EN14" s="31">
        <f t="shared" ref="EN14:EN42" si="791">ROUND(MAX((EJ14*0.4+EK14*0.6),(EJ14*0.4+EL14*0.6)),1)</f>
        <v>8.6999999999999993</v>
      </c>
      <c r="EO14" s="29" t="str">
        <f t="shared" si="202"/>
        <v>8.7</v>
      </c>
      <c r="EP14" s="35" t="str">
        <f t="shared" ref="EP14:EP42" si="792">IF(EN14&gt;=8.5,"A",IF(EN14&gt;=8,"B+",IF(EN14&gt;=7,"B",IF(EN14&gt;=6.5,"C+",IF(EN14&gt;=5.5,"C",IF(EN14&gt;=5,"D+",IF(EN14&gt;=4,"D","F")))))))</f>
        <v>A</v>
      </c>
      <c r="EQ14" s="157">
        <f t="shared" ref="EQ14:EQ42" si="793">IF(EP14="A",4,IF(EP14="B+",3.5,IF(EP14="B",3,IF(EP14="C+",2.5,IF(EP14="C",2,IF(EP14="D+",1.5,IF(EP14="D",1,0)))))))</f>
        <v>4</v>
      </c>
      <c r="ER14" s="49" t="str">
        <f t="shared" ref="ER14:ER42" si="794">TEXT(EQ14,"0.0")</f>
        <v>4.0</v>
      </c>
      <c r="ES14" s="77">
        <v>2</v>
      </c>
      <c r="ET14" s="151">
        <v>2</v>
      </c>
      <c r="EU14" s="24">
        <v>7.3</v>
      </c>
      <c r="EV14" s="27">
        <v>9</v>
      </c>
      <c r="EW14" s="28"/>
      <c r="EX14" s="30">
        <f t="shared" si="717"/>
        <v>8.3000000000000007</v>
      </c>
      <c r="EY14" s="31">
        <f t="shared" si="718"/>
        <v>8.3000000000000007</v>
      </c>
      <c r="EZ14" s="29" t="str">
        <f t="shared" si="203"/>
        <v>8.3</v>
      </c>
      <c r="FA14" s="35" t="str">
        <f t="shared" si="719"/>
        <v>B+</v>
      </c>
      <c r="FB14" s="157">
        <f t="shared" si="720"/>
        <v>3.5</v>
      </c>
      <c r="FC14" s="49" t="str">
        <f t="shared" si="721"/>
        <v>3.5</v>
      </c>
      <c r="FD14" s="77">
        <v>3</v>
      </c>
      <c r="FE14" s="151">
        <v>3</v>
      </c>
      <c r="FF14" s="155">
        <v>7.5</v>
      </c>
      <c r="FG14" s="165">
        <v>9</v>
      </c>
      <c r="FH14" s="165"/>
      <c r="FI14" s="22">
        <f t="shared" si="456"/>
        <v>8.4</v>
      </c>
      <c r="FJ14" s="29">
        <f t="shared" si="457"/>
        <v>8.4</v>
      </c>
      <c r="FK14" s="29" t="str">
        <f t="shared" si="204"/>
        <v>8.4</v>
      </c>
      <c r="FL14" s="35" t="str">
        <f t="shared" ref="FL14:FL42" si="795">IF(FJ14&gt;=8.5,"A",IF(FJ14&gt;=8,"B+",IF(FJ14&gt;=7,"B",IF(FJ14&gt;=6.5,"C+",IF(FJ14&gt;=5.5,"C",IF(FJ14&gt;=5,"D+",IF(FJ14&gt;=4,"D","F")))))))</f>
        <v>B+</v>
      </c>
      <c r="FM14" s="33">
        <f t="shared" ref="FM14:FM42" si="796">IF(FL14="A",4,IF(FL14="B+",3.5,IF(FL14="B",3,IF(FL14="C+",2.5,IF(FL14="C",2,IF(FL14="D+",1.5,IF(FL14="D",1,0)))))))</f>
        <v>3.5</v>
      </c>
      <c r="FN14" s="49" t="str">
        <f t="shared" ref="FN14:FN42" si="797">TEXT(FM14,"0.0")</f>
        <v>3.5</v>
      </c>
      <c r="FO14" s="77">
        <v>1</v>
      </c>
      <c r="FP14" s="151">
        <v>1</v>
      </c>
      <c r="FQ14" s="41">
        <f t="shared" si="461"/>
        <v>20</v>
      </c>
      <c r="FR14" s="43">
        <f t="shared" si="462"/>
        <v>3</v>
      </c>
      <c r="FS14" s="45" t="str">
        <f t="shared" si="463"/>
        <v>3.00</v>
      </c>
      <c r="FT14" s="47" t="str">
        <f t="shared" si="464"/>
        <v>Lên lớp</v>
      </c>
      <c r="FU14" s="145">
        <f t="shared" si="465"/>
        <v>20</v>
      </c>
      <c r="FV14" s="146">
        <f t="shared" si="466"/>
        <v>3</v>
      </c>
      <c r="FW14" s="174">
        <f t="shared" si="722"/>
        <v>36</v>
      </c>
      <c r="FX14" s="41">
        <f t="shared" si="723"/>
        <v>36</v>
      </c>
      <c r="FY14" s="43">
        <f t="shared" si="724"/>
        <v>2.8472222222222223</v>
      </c>
      <c r="FZ14" s="45" t="str">
        <f t="shared" si="470"/>
        <v>2.85</v>
      </c>
      <c r="GA14" s="47" t="str">
        <f t="shared" si="471"/>
        <v>Lên lớp</v>
      </c>
      <c r="GB14" s="47" t="s">
        <v>1143</v>
      </c>
      <c r="GC14" s="24">
        <v>6.8</v>
      </c>
      <c r="GD14" s="27">
        <v>8</v>
      </c>
      <c r="GE14" s="28"/>
      <c r="GF14" s="22">
        <f t="shared" si="530"/>
        <v>7.5</v>
      </c>
      <c r="GG14" s="29">
        <f t="shared" si="531"/>
        <v>7.5</v>
      </c>
      <c r="GH14" s="29" t="str">
        <f t="shared" si="205"/>
        <v>7.5</v>
      </c>
      <c r="GI14" s="35" t="str">
        <f t="shared" si="532"/>
        <v>B</v>
      </c>
      <c r="GJ14" s="33">
        <f t="shared" si="533"/>
        <v>3</v>
      </c>
      <c r="GK14" s="49" t="str">
        <f t="shared" si="534"/>
        <v>3.0</v>
      </c>
      <c r="GL14" s="77">
        <v>2</v>
      </c>
      <c r="GM14" s="151">
        <v>2</v>
      </c>
      <c r="GN14" s="24">
        <v>6.6</v>
      </c>
      <c r="GO14" s="27">
        <v>5</v>
      </c>
      <c r="GP14" s="28"/>
      <c r="GQ14" s="22">
        <f t="shared" si="680"/>
        <v>5.6</v>
      </c>
      <c r="GR14" s="29">
        <f t="shared" si="535"/>
        <v>5.6</v>
      </c>
      <c r="GS14" s="29" t="str">
        <f t="shared" si="206"/>
        <v>5.6</v>
      </c>
      <c r="GT14" s="35" t="str">
        <f t="shared" si="536"/>
        <v>C</v>
      </c>
      <c r="GU14" s="33">
        <f t="shared" si="537"/>
        <v>2</v>
      </c>
      <c r="GV14" s="49" t="str">
        <f t="shared" si="538"/>
        <v>2.0</v>
      </c>
      <c r="GW14" s="77">
        <v>3</v>
      </c>
      <c r="GX14" s="151">
        <v>3</v>
      </c>
      <c r="GY14" s="24">
        <v>7.8</v>
      </c>
      <c r="GZ14" s="27">
        <v>9</v>
      </c>
      <c r="HA14" s="28"/>
      <c r="HB14" s="22">
        <f t="shared" si="539"/>
        <v>8.5</v>
      </c>
      <c r="HC14" s="29">
        <f t="shared" si="540"/>
        <v>8.5</v>
      </c>
      <c r="HD14" s="29" t="str">
        <f t="shared" si="207"/>
        <v>8.5</v>
      </c>
      <c r="HE14" s="35" t="str">
        <f t="shared" si="541"/>
        <v>A</v>
      </c>
      <c r="HF14" s="33">
        <f t="shared" si="542"/>
        <v>4</v>
      </c>
      <c r="HG14" s="49" t="str">
        <f t="shared" si="543"/>
        <v>4.0</v>
      </c>
      <c r="HH14" s="77">
        <v>2</v>
      </c>
      <c r="HI14" s="151">
        <v>2</v>
      </c>
      <c r="HJ14" s="24">
        <v>9</v>
      </c>
      <c r="HK14" s="27">
        <v>9</v>
      </c>
      <c r="HL14" s="28"/>
      <c r="HM14" s="22">
        <f t="shared" si="544"/>
        <v>9</v>
      </c>
      <c r="HN14" s="29">
        <f t="shared" si="545"/>
        <v>9</v>
      </c>
      <c r="HO14" s="29" t="str">
        <f t="shared" si="208"/>
        <v>9.0</v>
      </c>
      <c r="HP14" s="35" t="str">
        <f t="shared" si="546"/>
        <v>A</v>
      </c>
      <c r="HQ14" s="33">
        <f t="shared" si="547"/>
        <v>4</v>
      </c>
      <c r="HR14" s="49" t="str">
        <f t="shared" si="548"/>
        <v>4.0</v>
      </c>
      <c r="HS14" s="77">
        <v>2</v>
      </c>
      <c r="HT14" s="151">
        <v>2</v>
      </c>
      <c r="HU14" s="24">
        <v>7.8</v>
      </c>
      <c r="HV14" s="27">
        <v>8</v>
      </c>
      <c r="HW14" s="28"/>
      <c r="HX14" s="22">
        <f t="shared" si="549"/>
        <v>7.9</v>
      </c>
      <c r="HY14" s="29">
        <f t="shared" si="550"/>
        <v>7.9</v>
      </c>
      <c r="HZ14" s="29" t="str">
        <f t="shared" si="209"/>
        <v>7.9</v>
      </c>
      <c r="IA14" s="35" t="str">
        <f t="shared" si="551"/>
        <v>B</v>
      </c>
      <c r="IB14" s="33">
        <f t="shared" si="552"/>
        <v>3</v>
      </c>
      <c r="IC14" s="49" t="str">
        <f t="shared" si="553"/>
        <v>3.0</v>
      </c>
      <c r="ID14" s="77">
        <v>3</v>
      </c>
      <c r="IE14" s="151">
        <v>3</v>
      </c>
      <c r="IF14" s="24">
        <v>7.7</v>
      </c>
      <c r="IG14" s="27">
        <v>8</v>
      </c>
      <c r="IH14" s="126"/>
      <c r="II14" s="22">
        <f t="shared" si="554"/>
        <v>7.9</v>
      </c>
      <c r="IJ14" s="54">
        <f t="shared" si="555"/>
        <v>7.9</v>
      </c>
      <c r="IK14" s="29" t="str">
        <f t="shared" si="210"/>
        <v>7.9</v>
      </c>
      <c r="IL14" s="162" t="str">
        <f t="shared" si="556"/>
        <v>B</v>
      </c>
      <c r="IM14" s="33">
        <f t="shared" si="557"/>
        <v>3</v>
      </c>
      <c r="IN14" s="49" t="str">
        <f t="shared" si="558"/>
        <v>3.0</v>
      </c>
      <c r="IO14" s="77">
        <v>2</v>
      </c>
      <c r="IP14" s="151">
        <v>2</v>
      </c>
      <c r="IQ14" s="24">
        <v>7.2</v>
      </c>
      <c r="IR14" s="27">
        <v>4</v>
      </c>
      <c r="IS14" s="28"/>
      <c r="IT14" s="30">
        <f t="shared" si="559"/>
        <v>5.3</v>
      </c>
      <c r="IU14" s="31">
        <f t="shared" si="560"/>
        <v>5.3</v>
      </c>
      <c r="IV14" s="29" t="str">
        <f t="shared" si="211"/>
        <v>5.3</v>
      </c>
      <c r="IW14" s="35" t="str">
        <f t="shared" si="561"/>
        <v>D+</v>
      </c>
      <c r="IX14" s="33">
        <f t="shared" si="562"/>
        <v>1.5</v>
      </c>
      <c r="IY14" s="49" t="str">
        <f t="shared" si="563"/>
        <v>1.5</v>
      </c>
      <c r="IZ14" s="77">
        <v>3</v>
      </c>
      <c r="JA14" s="151">
        <v>3</v>
      </c>
      <c r="JB14" s="24">
        <v>7.4</v>
      </c>
      <c r="JC14" s="27">
        <v>7</v>
      </c>
      <c r="JD14" s="28"/>
      <c r="JE14" s="30">
        <f t="shared" si="564"/>
        <v>7.2</v>
      </c>
      <c r="JF14" s="31">
        <f t="shared" si="565"/>
        <v>7.2</v>
      </c>
      <c r="JG14" s="29" t="str">
        <f t="shared" si="212"/>
        <v>7.2</v>
      </c>
      <c r="JH14" s="35" t="str">
        <f t="shared" si="566"/>
        <v>B</v>
      </c>
      <c r="JI14" s="33">
        <f t="shared" si="567"/>
        <v>3</v>
      </c>
      <c r="JJ14" s="49" t="str">
        <f t="shared" si="568"/>
        <v>3.0</v>
      </c>
      <c r="JK14" s="77">
        <v>3</v>
      </c>
      <c r="JL14" s="151">
        <v>3</v>
      </c>
      <c r="JM14" s="24">
        <v>8</v>
      </c>
      <c r="JN14" s="214">
        <v>7.2</v>
      </c>
      <c r="JO14" s="140"/>
      <c r="JP14" s="30">
        <f t="shared" si="569"/>
        <v>7.5</v>
      </c>
      <c r="JQ14" s="31">
        <f t="shared" si="570"/>
        <v>7.5</v>
      </c>
      <c r="JR14" s="29" t="str">
        <f t="shared" si="213"/>
        <v>7.5</v>
      </c>
      <c r="JS14" s="35" t="str">
        <f t="shared" si="571"/>
        <v>B</v>
      </c>
      <c r="JT14" s="33">
        <f t="shared" si="572"/>
        <v>3</v>
      </c>
      <c r="JU14" s="49" t="str">
        <f t="shared" si="573"/>
        <v>3.0</v>
      </c>
      <c r="JV14" s="77">
        <v>2</v>
      </c>
      <c r="JW14" s="151">
        <v>2</v>
      </c>
      <c r="JX14" s="211">
        <f t="shared" si="513"/>
        <v>22</v>
      </c>
      <c r="JY14" s="43">
        <f t="shared" si="514"/>
        <v>2.8409090909090908</v>
      </c>
      <c r="JZ14" s="45" t="str">
        <f t="shared" si="515"/>
        <v>2.84</v>
      </c>
      <c r="KA14" s="47" t="str">
        <f t="shared" si="516"/>
        <v>Lên lớp</v>
      </c>
      <c r="KB14" s="41">
        <f t="shared" si="517"/>
        <v>22</v>
      </c>
      <c r="KC14" s="43">
        <f t="shared" si="518"/>
        <v>2.8409090909090908</v>
      </c>
      <c r="KD14" s="229">
        <f t="shared" si="519"/>
        <v>58</v>
      </c>
      <c r="KE14" s="230">
        <f t="shared" si="520"/>
        <v>58</v>
      </c>
      <c r="KF14" s="146">
        <f t="shared" si="521"/>
        <v>2.8448275862068964</v>
      </c>
      <c r="KG14" s="45" t="str">
        <f t="shared" si="522"/>
        <v>2.84</v>
      </c>
      <c r="KH14" s="47" t="str">
        <f t="shared" si="523"/>
        <v>Lên lớp</v>
      </c>
      <c r="KI14" s="47" t="s">
        <v>1143</v>
      </c>
      <c r="KJ14" s="24">
        <v>8.4</v>
      </c>
      <c r="KK14" s="27">
        <v>9</v>
      </c>
      <c r="KL14" s="28"/>
      <c r="KM14" s="30">
        <f t="shared" si="729"/>
        <v>8.8000000000000007</v>
      </c>
      <c r="KN14" s="31">
        <f t="shared" si="730"/>
        <v>8.8000000000000007</v>
      </c>
      <c r="KO14" s="29" t="str">
        <f t="shared" si="731"/>
        <v>8.8</v>
      </c>
      <c r="KP14" s="35" t="str">
        <f t="shared" si="732"/>
        <v>A</v>
      </c>
      <c r="KQ14" s="33">
        <f t="shared" si="733"/>
        <v>4</v>
      </c>
      <c r="KR14" s="49" t="str">
        <f t="shared" si="734"/>
        <v>4.0</v>
      </c>
      <c r="KS14" s="77">
        <v>2</v>
      </c>
      <c r="KT14" s="151">
        <v>2</v>
      </c>
      <c r="KU14" s="24">
        <v>8</v>
      </c>
      <c r="KV14" s="27">
        <v>7</v>
      </c>
      <c r="KW14" s="28"/>
      <c r="KX14" s="22">
        <f t="shared" si="735"/>
        <v>7.4</v>
      </c>
      <c r="KY14" s="29">
        <f t="shared" si="736"/>
        <v>7.4</v>
      </c>
      <c r="KZ14" s="29" t="str">
        <f t="shared" si="737"/>
        <v>7.4</v>
      </c>
      <c r="LA14" s="35" t="str">
        <f t="shared" si="738"/>
        <v>B</v>
      </c>
      <c r="LB14" s="33">
        <f t="shared" si="739"/>
        <v>3</v>
      </c>
      <c r="LC14" s="49" t="str">
        <f t="shared" si="740"/>
        <v>3.0</v>
      </c>
      <c r="LD14" s="77">
        <v>2</v>
      </c>
      <c r="LE14" s="151">
        <v>2</v>
      </c>
      <c r="LF14" s="24">
        <v>8.6999999999999993</v>
      </c>
      <c r="LG14" s="27">
        <v>5</v>
      </c>
      <c r="LH14" s="28"/>
      <c r="LI14" s="30">
        <f t="shared" si="741"/>
        <v>6.5</v>
      </c>
      <c r="LJ14" s="31">
        <f t="shared" si="742"/>
        <v>6.5</v>
      </c>
      <c r="LK14" s="31" t="str">
        <f t="shared" si="743"/>
        <v>6.5</v>
      </c>
      <c r="LL14" s="35" t="str">
        <f t="shared" si="744"/>
        <v>C+</v>
      </c>
      <c r="LM14" s="33">
        <f t="shared" si="745"/>
        <v>2.5</v>
      </c>
      <c r="LN14" s="49" t="str">
        <f t="shared" si="746"/>
        <v>2.5</v>
      </c>
      <c r="LO14" s="77">
        <v>2</v>
      </c>
      <c r="LP14" s="151">
        <v>2</v>
      </c>
      <c r="LQ14" s="24">
        <v>8.6999999999999993</v>
      </c>
      <c r="LR14" s="27">
        <v>8</v>
      </c>
      <c r="LS14" s="28"/>
      <c r="LT14" s="30">
        <f t="shared" si="747"/>
        <v>8.3000000000000007</v>
      </c>
      <c r="LU14" s="31">
        <f t="shared" si="748"/>
        <v>8.3000000000000007</v>
      </c>
      <c r="LV14" s="29" t="str">
        <f t="shared" si="220"/>
        <v>8.3</v>
      </c>
      <c r="LW14" s="35" t="str">
        <f t="shared" si="749"/>
        <v>B+</v>
      </c>
      <c r="LX14" s="33">
        <f t="shared" si="750"/>
        <v>3.5</v>
      </c>
      <c r="LY14" s="49" t="str">
        <f t="shared" si="751"/>
        <v>3.5</v>
      </c>
      <c r="LZ14" s="77">
        <v>2</v>
      </c>
      <c r="MA14" s="151">
        <v>2</v>
      </c>
      <c r="MB14" s="24">
        <v>8</v>
      </c>
      <c r="MC14" s="27">
        <v>8</v>
      </c>
      <c r="MD14" s="28"/>
      <c r="ME14" s="30">
        <f t="shared" si="752"/>
        <v>8</v>
      </c>
      <c r="MF14" s="161">
        <f t="shared" si="753"/>
        <v>8</v>
      </c>
      <c r="MG14" s="29" t="str">
        <f t="shared" si="223"/>
        <v>8.0</v>
      </c>
      <c r="MH14" s="162" t="str">
        <f t="shared" si="754"/>
        <v>B+</v>
      </c>
      <c r="MI14" s="163">
        <f t="shared" si="755"/>
        <v>3.5</v>
      </c>
      <c r="MJ14" s="56" t="str">
        <f t="shared" si="756"/>
        <v>3.5</v>
      </c>
      <c r="MK14" s="77">
        <v>1</v>
      </c>
      <c r="ML14" s="151">
        <v>1</v>
      </c>
      <c r="MM14" s="24">
        <v>7.9</v>
      </c>
      <c r="MN14" s="27">
        <v>7</v>
      </c>
      <c r="MO14" s="28"/>
      <c r="MP14" s="30">
        <f t="shared" si="757"/>
        <v>7.4</v>
      </c>
      <c r="MQ14" s="161">
        <f t="shared" si="758"/>
        <v>7.4</v>
      </c>
      <c r="MR14" s="29" t="str">
        <f t="shared" si="227"/>
        <v>7.4</v>
      </c>
      <c r="MS14" s="162" t="str">
        <f t="shared" si="759"/>
        <v>B</v>
      </c>
      <c r="MT14" s="163">
        <f t="shared" si="760"/>
        <v>3</v>
      </c>
      <c r="MU14" s="56" t="str">
        <f t="shared" si="761"/>
        <v>3.0</v>
      </c>
      <c r="MV14" s="77">
        <v>3</v>
      </c>
      <c r="MW14" s="151">
        <v>3</v>
      </c>
      <c r="MX14" s="24">
        <v>7.7</v>
      </c>
      <c r="MY14" s="27">
        <v>6</v>
      </c>
      <c r="MZ14" s="28"/>
      <c r="NA14" s="30">
        <f t="shared" si="762"/>
        <v>6.7</v>
      </c>
      <c r="NB14" s="161">
        <f t="shared" si="763"/>
        <v>6.7</v>
      </c>
      <c r="NC14" s="29" t="str">
        <f t="shared" si="228"/>
        <v>6.7</v>
      </c>
      <c r="ND14" s="162" t="str">
        <f t="shared" si="764"/>
        <v>C+</v>
      </c>
      <c r="NE14" s="163">
        <f t="shared" si="765"/>
        <v>2.5</v>
      </c>
      <c r="NF14" s="56" t="str">
        <f t="shared" si="766"/>
        <v>2.5</v>
      </c>
      <c r="NG14" s="77">
        <v>1</v>
      </c>
      <c r="NH14" s="151">
        <v>1</v>
      </c>
      <c r="NI14" s="24">
        <v>7.6</v>
      </c>
      <c r="NJ14" s="27">
        <v>8</v>
      </c>
      <c r="NK14" s="28"/>
      <c r="NL14" s="22">
        <f t="shared" si="681"/>
        <v>7.8</v>
      </c>
      <c r="NM14" s="29">
        <f t="shared" si="682"/>
        <v>7.8</v>
      </c>
      <c r="NN14" s="29" t="str">
        <f t="shared" si="725"/>
        <v>7.8</v>
      </c>
      <c r="NO14" s="35" t="str">
        <f t="shared" si="683"/>
        <v>B</v>
      </c>
      <c r="NP14" s="33">
        <f t="shared" si="684"/>
        <v>3</v>
      </c>
      <c r="NQ14" s="49" t="str">
        <f t="shared" si="685"/>
        <v>3.0</v>
      </c>
      <c r="NR14" s="77">
        <v>3</v>
      </c>
      <c r="NS14" s="151">
        <v>3</v>
      </c>
      <c r="NT14" s="24">
        <v>8</v>
      </c>
      <c r="NU14" s="214">
        <v>7.9</v>
      </c>
      <c r="NV14" s="28"/>
      <c r="NW14" s="30">
        <f t="shared" si="767"/>
        <v>7.9</v>
      </c>
      <c r="NX14" s="31">
        <f t="shared" si="768"/>
        <v>7.9</v>
      </c>
      <c r="NY14" s="31" t="str">
        <f t="shared" si="769"/>
        <v>7.9</v>
      </c>
      <c r="NZ14" s="35" t="str">
        <f t="shared" si="770"/>
        <v>B</v>
      </c>
      <c r="OA14" s="33">
        <f t="shared" si="771"/>
        <v>3</v>
      </c>
      <c r="OB14" s="49" t="str">
        <f t="shared" si="772"/>
        <v>3.0</v>
      </c>
      <c r="OC14" s="77">
        <v>2</v>
      </c>
      <c r="OD14" s="151">
        <v>2</v>
      </c>
      <c r="OE14" s="211">
        <f t="shared" si="230"/>
        <v>18</v>
      </c>
      <c r="OF14" s="43">
        <f t="shared" si="231"/>
        <v>3.1111111111111112</v>
      </c>
      <c r="OG14" s="45" t="str">
        <f t="shared" si="232"/>
        <v>3.11</v>
      </c>
      <c r="OH14" s="47" t="str">
        <f t="shared" si="233"/>
        <v>Lên lớp</v>
      </c>
      <c r="OI14" s="41">
        <f t="shared" si="234"/>
        <v>18</v>
      </c>
      <c r="OJ14" s="43">
        <f t="shared" si="235"/>
        <v>3.1111111111111112</v>
      </c>
      <c r="OK14" s="229">
        <f t="shared" si="236"/>
        <v>76</v>
      </c>
      <c r="OL14" s="230">
        <f t="shared" si="237"/>
        <v>76</v>
      </c>
      <c r="OM14" s="146">
        <f t="shared" si="238"/>
        <v>2.9078947368421053</v>
      </c>
      <c r="ON14" s="45" t="str">
        <f t="shared" si="138"/>
        <v>2.91</v>
      </c>
      <c r="OO14" s="47" t="str">
        <f t="shared" si="239"/>
        <v>Lên lớp</v>
      </c>
      <c r="OP14" s="47" t="s">
        <v>1143</v>
      </c>
      <c r="OQ14" s="24">
        <v>5.6</v>
      </c>
      <c r="OR14" s="27">
        <v>5</v>
      </c>
      <c r="OS14" s="28"/>
      <c r="OT14" s="30">
        <f t="shared" si="574"/>
        <v>5.2</v>
      </c>
      <c r="OU14" s="31">
        <f t="shared" si="575"/>
        <v>5.2</v>
      </c>
      <c r="OV14" s="31" t="str">
        <f t="shared" si="576"/>
        <v>5.2</v>
      </c>
      <c r="OW14" s="35" t="str">
        <f t="shared" si="577"/>
        <v>D+</v>
      </c>
      <c r="OX14" s="33">
        <f t="shared" si="578"/>
        <v>1.5</v>
      </c>
      <c r="OY14" s="49" t="str">
        <f t="shared" si="579"/>
        <v>1.5</v>
      </c>
      <c r="OZ14" s="77">
        <v>2</v>
      </c>
      <c r="PA14" s="151">
        <v>2</v>
      </c>
      <c r="PB14" s="24">
        <v>7.2</v>
      </c>
      <c r="PC14" s="27">
        <v>9</v>
      </c>
      <c r="PD14" s="28"/>
      <c r="PE14" s="30">
        <f t="shared" si="580"/>
        <v>8.3000000000000007</v>
      </c>
      <c r="PF14" s="31">
        <f t="shared" si="581"/>
        <v>8.3000000000000007</v>
      </c>
      <c r="PG14" s="31" t="str">
        <f t="shared" si="582"/>
        <v>8.3</v>
      </c>
      <c r="PH14" s="35" t="str">
        <f t="shared" si="583"/>
        <v>B+</v>
      </c>
      <c r="PI14" s="33">
        <f t="shared" si="584"/>
        <v>3.5</v>
      </c>
      <c r="PJ14" s="49" t="str">
        <f t="shared" si="585"/>
        <v>3.5</v>
      </c>
      <c r="PK14" s="77">
        <v>3</v>
      </c>
      <c r="PL14" s="151">
        <v>3</v>
      </c>
      <c r="PM14" s="24">
        <v>7.7</v>
      </c>
      <c r="PN14" s="27">
        <v>7</v>
      </c>
      <c r="PO14" s="28"/>
      <c r="PP14" s="30">
        <f t="shared" si="586"/>
        <v>7.3</v>
      </c>
      <c r="PQ14" s="31">
        <f t="shared" si="587"/>
        <v>7.3</v>
      </c>
      <c r="PR14" s="31" t="str">
        <f t="shared" si="588"/>
        <v>7.3</v>
      </c>
      <c r="PS14" s="35" t="str">
        <f t="shared" si="589"/>
        <v>B</v>
      </c>
      <c r="PT14" s="33">
        <f t="shared" si="590"/>
        <v>3</v>
      </c>
      <c r="PU14" s="49" t="str">
        <f t="shared" si="591"/>
        <v>3.0</v>
      </c>
      <c r="PV14" s="77">
        <v>2</v>
      </c>
      <c r="PW14" s="151">
        <v>2</v>
      </c>
      <c r="PX14" s="24">
        <v>8.6</v>
      </c>
      <c r="PY14" s="27">
        <v>9</v>
      </c>
      <c r="PZ14" s="28"/>
      <c r="QA14" s="22">
        <f t="shared" si="592"/>
        <v>8.8000000000000007</v>
      </c>
      <c r="QB14" s="29">
        <f t="shared" si="593"/>
        <v>8.8000000000000007</v>
      </c>
      <c r="QC14" s="29" t="str">
        <f t="shared" si="594"/>
        <v>8.8</v>
      </c>
      <c r="QD14" s="35" t="str">
        <f t="shared" si="595"/>
        <v>A</v>
      </c>
      <c r="QE14" s="33">
        <f t="shared" si="596"/>
        <v>4</v>
      </c>
      <c r="QF14" s="49" t="str">
        <f t="shared" si="597"/>
        <v>4.0</v>
      </c>
      <c r="QG14" s="77">
        <v>3</v>
      </c>
      <c r="QH14" s="151">
        <v>3</v>
      </c>
      <c r="QI14" s="24">
        <v>7.9</v>
      </c>
      <c r="QJ14" s="27">
        <v>7</v>
      </c>
      <c r="QK14" s="28"/>
      <c r="QL14" s="30">
        <f t="shared" si="598"/>
        <v>7.4</v>
      </c>
      <c r="QM14" s="31">
        <f t="shared" si="599"/>
        <v>7.4</v>
      </c>
      <c r="QN14" s="31" t="str">
        <f t="shared" si="600"/>
        <v>7.4</v>
      </c>
      <c r="QO14" s="35" t="str">
        <f t="shared" si="601"/>
        <v>B</v>
      </c>
      <c r="QP14" s="33">
        <f t="shared" si="602"/>
        <v>3</v>
      </c>
      <c r="QQ14" s="49" t="str">
        <f t="shared" si="603"/>
        <v>3.0</v>
      </c>
      <c r="QR14" s="77">
        <v>1</v>
      </c>
      <c r="QS14" s="151">
        <v>1</v>
      </c>
      <c r="QT14" s="24">
        <v>7.5</v>
      </c>
      <c r="QU14" s="27">
        <v>9</v>
      </c>
      <c r="QV14" s="28"/>
      <c r="QW14" s="30">
        <f t="shared" si="604"/>
        <v>8.4</v>
      </c>
      <c r="QX14" s="31">
        <f t="shared" si="605"/>
        <v>8.4</v>
      </c>
      <c r="QY14" s="31" t="str">
        <f t="shared" si="606"/>
        <v>8.4</v>
      </c>
      <c r="QZ14" s="35" t="str">
        <f t="shared" si="607"/>
        <v>B+</v>
      </c>
      <c r="RA14" s="33">
        <f t="shared" si="608"/>
        <v>3.5</v>
      </c>
      <c r="RB14" s="49" t="str">
        <f t="shared" si="609"/>
        <v>3.5</v>
      </c>
      <c r="RC14" s="77">
        <v>3</v>
      </c>
      <c r="RD14" s="151">
        <v>3</v>
      </c>
      <c r="RE14" s="24">
        <v>7.3</v>
      </c>
      <c r="RF14" s="27">
        <v>7</v>
      </c>
      <c r="RG14" s="28"/>
      <c r="RH14" s="30">
        <f t="shared" si="773"/>
        <v>7.1</v>
      </c>
      <c r="RI14" s="31">
        <f t="shared" si="774"/>
        <v>7.1</v>
      </c>
      <c r="RJ14" s="31" t="str">
        <f t="shared" si="610"/>
        <v>7.1</v>
      </c>
      <c r="RK14" s="35" t="str">
        <f t="shared" si="726"/>
        <v>B</v>
      </c>
      <c r="RL14" s="33">
        <f t="shared" si="727"/>
        <v>3</v>
      </c>
      <c r="RM14" s="49" t="str">
        <f t="shared" si="728"/>
        <v>3.0</v>
      </c>
      <c r="RN14" s="77">
        <v>1</v>
      </c>
      <c r="RO14" s="151">
        <v>1</v>
      </c>
      <c r="RP14" s="211">
        <f t="shared" si="247"/>
        <v>15</v>
      </c>
      <c r="RQ14" s="275">
        <f t="shared" si="248"/>
        <v>7.7333333333333343</v>
      </c>
      <c r="RR14" s="43">
        <f t="shared" si="249"/>
        <v>3.2</v>
      </c>
      <c r="RS14" s="45" t="str">
        <f t="shared" si="250"/>
        <v>3.20</v>
      </c>
      <c r="RT14" s="47" t="str">
        <f t="shared" si="251"/>
        <v>Lên lớp</v>
      </c>
      <c r="RU14" s="41">
        <f t="shared" si="252"/>
        <v>15</v>
      </c>
      <c r="RV14" s="43">
        <f t="shared" si="253"/>
        <v>3.2</v>
      </c>
      <c r="RW14" s="229">
        <f t="shared" si="254"/>
        <v>91</v>
      </c>
      <c r="RX14" s="230">
        <f t="shared" si="255"/>
        <v>91</v>
      </c>
      <c r="RY14" s="146">
        <f t="shared" si="256"/>
        <v>2.9560439560439562</v>
      </c>
      <c r="RZ14" s="45" t="str">
        <f t="shared" si="257"/>
        <v>2.96</v>
      </c>
      <c r="SA14" s="47" t="str">
        <f t="shared" si="258"/>
        <v>Lên lớp</v>
      </c>
      <c r="SB14" s="47" t="s">
        <v>1143</v>
      </c>
      <c r="SC14" s="24"/>
      <c r="SD14" s="27"/>
      <c r="SE14" s="28"/>
      <c r="SF14" s="30">
        <f t="shared" si="686"/>
        <v>0</v>
      </c>
      <c r="SG14" s="31">
        <f t="shared" si="687"/>
        <v>0</v>
      </c>
      <c r="SH14" s="31" t="str">
        <f t="shared" si="611"/>
        <v>0.0</v>
      </c>
      <c r="SI14" s="35" t="str">
        <f t="shared" si="688"/>
        <v>F</v>
      </c>
      <c r="SJ14" s="33">
        <f t="shared" si="689"/>
        <v>0</v>
      </c>
      <c r="SK14" s="49" t="str">
        <f t="shared" si="690"/>
        <v>0.0</v>
      </c>
      <c r="SL14" s="77"/>
      <c r="SM14" s="151"/>
      <c r="SN14" s="24"/>
      <c r="SO14" s="27"/>
      <c r="SP14" s="28"/>
      <c r="SQ14" s="30">
        <f t="shared" si="612"/>
        <v>0</v>
      </c>
      <c r="SR14" s="31">
        <f t="shared" si="613"/>
        <v>0</v>
      </c>
      <c r="SS14" s="31" t="str">
        <f t="shared" si="614"/>
        <v>0.0</v>
      </c>
      <c r="ST14" s="35" t="str">
        <f t="shared" si="615"/>
        <v>F</v>
      </c>
      <c r="SU14" s="33">
        <f t="shared" si="616"/>
        <v>0</v>
      </c>
      <c r="SV14" s="49" t="str">
        <f t="shared" si="617"/>
        <v>0.0</v>
      </c>
      <c r="SW14" s="77"/>
      <c r="SX14" s="151"/>
      <c r="SY14" s="24">
        <v>8.4</v>
      </c>
      <c r="SZ14" s="27">
        <v>8</v>
      </c>
      <c r="TA14" s="28"/>
      <c r="TB14" s="30">
        <f t="shared" si="618"/>
        <v>8.1999999999999993</v>
      </c>
      <c r="TC14" s="31">
        <f t="shared" si="619"/>
        <v>8.1999999999999993</v>
      </c>
      <c r="TD14" s="31" t="str">
        <f t="shared" si="620"/>
        <v>8.2</v>
      </c>
      <c r="TE14" s="35" t="str">
        <f t="shared" si="621"/>
        <v>B+</v>
      </c>
      <c r="TF14" s="33">
        <f t="shared" si="622"/>
        <v>3.5</v>
      </c>
      <c r="TG14" s="49" t="str">
        <f t="shared" si="623"/>
        <v>3.5</v>
      </c>
      <c r="TH14" s="77">
        <v>4</v>
      </c>
      <c r="TI14" s="151">
        <v>4</v>
      </c>
      <c r="TJ14" s="320"/>
      <c r="TK14" s="321">
        <v>7.6</v>
      </c>
      <c r="TL14" s="322">
        <v>7.8</v>
      </c>
      <c r="TM14" s="322">
        <v>7.4</v>
      </c>
      <c r="TN14" s="322"/>
      <c r="TO14" s="127">
        <f t="shared" si="691"/>
        <v>7.6</v>
      </c>
      <c r="TP14" s="29" t="str">
        <f t="shared" si="692"/>
        <v>7.6</v>
      </c>
      <c r="TQ14" s="35" t="str">
        <f t="shared" si="693"/>
        <v>B</v>
      </c>
      <c r="TR14" s="33">
        <f t="shared" si="694"/>
        <v>3</v>
      </c>
      <c r="TS14" s="49" t="str">
        <f t="shared" si="695"/>
        <v>3.0</v>
      </c>
      <c r="TT14" s="323">
        <v>5</v>
      </c>
      <c r="TU14" s="324">
        <v>5</v>
      </c>
      <c r="TV14" s="340">
        <f t="shared" si="696"/>
        <v>9</v>
      </c>
      <c r="TW14" s="341">
        <f t="shared" si="267"/>
        <v>7.8666666666666663</v>
      </c>
      <c r="TX14" s="342">
        <f t="shared" si="697"/>
        <v>3.2222222222222223</v>
      </c>
      <c r="TY14" s="45" t="str">
        <f t="shared" si="698"/>
        <v>3.22</v>
      </c>
      <c r="TZ14" s="47" t="str">
        <f t="shared" si="699"/>
        <v>Lên lớp</v>
      </c>
      <c r="UA14" s="41">
        <f t="shared" si="700"/>
        <v>9</v>
      </c>
      <c r="UB14" s="43">
        <f t="shared" si="701"/>
        <v>3.2222222222222223</v>
      </c>
    </row>
    <row r="15" spans="1:548" ht="18">
      <c r="A15" s="11">
        <v>11</v>
      </c>
      <c r="B15" s="70" t="s">
        <v>59</v>
      </c>
      <c r="C15" s="14" t="s">
        <v>131</v>
      </c>
      <c r="D15" s="71" t="s">
        <v>132</v>
      </c>
      <c r="E15" s="72" t="s">
        <v>128</v>
      </c>
      <c r="F15" s="9"/>
      <c r="G15" s="101" t="s">
        <v>641</v>
      </c>
      <c r="H15" s="102" t="s">
        <v>18</v>
      </c>
      <c r="I15" s="103" t="s">
        <v>700</v>
      </c>
      <c r="J15" s="13">
        <v>6</v>
      </c>
      <c r="K15" s="29" t="str">
        <f t="shared" si="187"/>
        <v>6.0</v>
      </c>
      <c r="L15" s="35" t="str">
        <f t="shared" si="624"/>
        <v>C</v>
      </c>
      <c r="M15" s="33">
        <f t="shared" si="625"/>
        <v>2</v>
      </c>
      <c r="N15" s="49" t="str">
        <f t="shared" si="626"/>
        <v>2.0</v>
      </c>
      <c r="O15" s="12">
        <v>2</v>
      </c>
      <c r="P15" s="19">
        <v>7.3</v>
      </c>
      <c r="Q15" s="29" t="str">
        <f t="shared" si="188"/>
        <v>7.3</v>
      </c>
      <c r="R15" s="35" t="str">
        <f t="shared" si="702"/>
        <v>B</v>
      </c>
      <c r="S15" s="33">
        <f t="shared" si="703"/>
        <v>3</v>
      </c>
      <c r="T15" s="49" t="str">
        <f t="shared" si="704"/>
        <v>3.0</v>
      </c>
      <c r="U15" s="12">
        <v>3</v>
      </c>
      <c r="V15" s="24">
        <v>6.9</v>
      </c>
      <c r="W15" s="27">
        <v>7</v>
      </c>
      <c r="X15" s="28"/>
      <c r="Y15" s="22">
        <f t="shared" si="627"/>
        <v>7</v>
      </c>
      <c r="Z15" s="29">
        <f t="shared" si="628"/>
        <v>7</v>
      </c>
      <c r="AA15" s="29" t="str">
        <f t="shared" si="192"/>
        <v>7.0</v>
      </c>
      <c r="AB15" s="35" t="str">
        <f t="shared" si="629"/>
        <v>B</v>
      </c>
      <c r="AC15" s="33">
        <f t="shared" si="630"/>
        <v>3</v>
      </c>
      <c r="AD15" s="49" t="str">
        <f t="shared" si="631"/>
        <v>3.0</v>
      </c>
      <c r="AE15" s="77">
        <v>5</v>
      </c>
      <c r="AF15" s="80">
        <v>5</v>
      </c>
      <c r="AG15" s="24">
        <v>6.7</v>
      </c>
      <c r="AH15" s="27">
        <v>5</v>
      </c>
      <c r="AI15" s="28"/>
      <c r="AJ15" s="22">
        <f t="shared" si="632"/>
        <v>5.7</v>
      </c>
      <c r="AK15" s="29">
        <f t="shared" si="633"/>
        <v>5.7</v>
      </c>
      <c r="AL15" s="29" t="str">
        <f t="shared" si="193"/>
        <v>5.7</v>
      </c>
      <c r="AM15" s="35" t="str">
        <f t="shared" si="634"/>
        <v>C</v>
      </c>
      <c r="AN15" s="33">
        <f t="shared" si="635"/>
        <v>2</v>
      </c>
      <c r="AO15" s="49" t="str">
        <f t="shared" si="636"/>
        <v>2.0</v>
      </c>
      <c r="AP15" s="77">
        <v>3</v>
      </c>
      <c r="AQ15" s="83">
        <v>3</v>
      </c>
      <c r="AR15" s="24">
        <v>5</v>
      </c>
      <c r="AS15" s="27">
        <v>4</v>
      </c>
      <c r="AT15" s="28"/>
      <c r="AU15" s="22">
        <f t="shared" si="637"/>
        <v>4.4000000000000004</v>
      </c>
      <c r="AV15" s="29">
        <f t="shared" si="638"/>
        <v>4.4000000000000004</v>
      </c>
      <c r="AW15" s="29" t="str">
        <f t="shared" si="194"/>
        <v>4.4</v>
      </c>
      <c r="AX15" s="35" t="str">
        <f t="shared" si="639"/>
        <v>D</v>
      </c>
      <c r="AY15" s="33">
        <f t="shared" si="640"/>
        <v>1</v>
      </c>
      <c r="AZ15" s="49" t="str">
        <f t="shared" si="641"/>
        <v>1.0</v>
      </c>
      <c r="BA15" s="77">
        <v>3</v>
      </c>
      <c r="BB15" s="83">
        <v>3</v>
      </c>
      <c r="BC15" s="24">
        <v>7.2</v>
      </c>
      <c r="BD15" s="27">
        <v>4</v>
      </c>
      <c r="BE15" s="28"/>
      <c r="BF15" s="22">
        <f t="shared" si="642"/>
        <v>5.3</v>
      </c>
      <c r="BG15" s="29">
        <f t="shared" si="643"/>
        <v>5.3</v>
      </c>
      <c r="BH15" s="29" t="str">
        <f t="shared" si="195"/>
        <v>5.3</v>
      </c>
      <c r="BI15" s="35" t="str">
        <f t="shared" si="644"/>
        <v>D+</v>
      </c>
      <c r="BJ15" s="33">
        <f t="shared" si="645"/>
        <v>1.5</v>
      </c>
      <c r="BK15" s="49" t="str">
        <f t="shared" si="646"/>
        <v>1.5</v>
      </c>
      <c r="BL15" s="77">
        <v>3</v>
      </c>
      <c r="BM15" s="83">
        <v>3</v>
      </c>
      <c r="BN15" s="24">
        <v>6.7</v>
      </c>
      <c r="BO15" s="27">
        <v>8</v>
      </c>
      <c r="BP15" s="28"/>
      <c r="BQ15" s="22">
        <f t="shared" si="647"/>
        <v>7.5</v>
      </c>
      <c r="BR15" s="29">
        <f t="shared" si="648"/>
        <v>7.5</v>
      </c>
      <c r="BS15" s="29" t="str">
        <f t="shared" si="196"/>
        <v>7.5</v>
      </c>
      <c r="BT15" s="35" t="str">
        <f t="shared" si="649"/>
        <v>B</v>
      </c>
      <c r="BU15" s="33">
        <f t="shared" si="650"/>
        <v>3</v>
      </c>
      <c r="BV15" s="49" t="str">
        <f t="shared" si="651"/>
        <v>3.0</v>
      </c>
      <c r="BW15" s="77">
        <v>2</v>
      </c>
      <c r="BX15" s="83">
        <v>2</v>
      </c>
      <c r="BY15" s="41">
        <f t="shared" si="705"/>
        <v>16</v>
      </c>
      <c r="BZ15" s="43">
        <f t="shared" si="706"/>
        <v>2.15625</v>
      </c>
      <c r="CA15" s="45" t="str">
        <f t="shared" si="707"/>
        <v>2.16</v>
      </c>
      <c r="CB15" s="47" t="str">
        <f t="shared" si="708"/>
        <v>Lên lớp</v>
      </c>
      <c r="CC15" s="145">
        <f t="shared" si="709"/>
        <v>16</v>
      </c>
      <c r="CD15" s="146">
        <f t="shared" si="710"/>
        <v>2.15625</v>
      </c>
      <c r="CE15" s="47" t="str">
        <f t="shared" si="711"/>
        <v>Lên lớp</v>
      </c>
      <c r="CF15" s="47" t="s">
        <v>1143</v>
      </c>
      <c r="CG15" s="24">
        <v>5.9</v>
      </c>
      <c r="CH15" s="27">
        <v>5</v>
      </c>
      <c r="CI15" s="28"/>
      <c r="CJ15" s="30">
        <f t="shared" si="775"/>
        <v>5.4</v>
      </c>
      <c r="CK15" s="31">
        <f t="shared" si="776"/>
        <v>5.4</v>
      </c>
      <c r="CL15" s="29" t="str">
        <f t="shared" si="197"/>
        <v>5.4</v>
      </c>
      <c r="CM15" s="35" t="str">
        <f t="shared" si="777"/>
        <v>D+</v>
      </c>
      <c r="CN15" s="157">
        <f t="shared" si="778"/>
        <v>1.5</v>
      </c>
      <c r="CO15" s="49" t="str">
        <f t="shared" si="779"/>
        <v>1.5</v>
      </c>
      <c r="CP15" s="77">
        <v>3</v>
      </c>
      <c r="CQ15" s="151">
        <v>3</v>
      </c>
      <c r="CR15" s="24">
        <v>8</v>
      </c>
      <c r="CS15" s="27">
        <v>5</v>
      </c>
      <c r="CT15" s="28"/>
      <c r="CU15" s="30">
        <f t="shared" ref="CU15:CU42" si="798">ROUND((CR15*0.4+CS15*0.6),1)</f>
        <v>6.2</v>
      </c>
      <c r="CV15" s="31">
        <f t="shared" ref="CV15:CV42" si="799">ROUND(MAX((CR15*0.4+CS15*0.6),(CR15*0.4+CT15*0.6)),1)</f>
        <v>6.2</v>
      </c>
      <c r="CW15" s="29" t="str">
        <f t="shared" si="198"/>
        <v>6.2</v>
      </c>
      <c r="CX15" s="35" t="str">
        <f t="shared" ref="CX15:CX42" si="800">IF(CV15&gt;=8.5,"A",IF(CV15&gt;=8,"B+",IF(CV15&gt;=7,"B",IF(CV15&gt;=6.5,"C+",IF(CV15&gt;=5.5,"C",IF(CV15&gt;=5,"D+",IF(CV15&gt;=4,"D","F")))))))</f>
        <v>C</v>
      </c>
      <c r="CY15" s="157">
        <f t="shared" ref="CY15:CY42" si="801">IF(CX15="A",4,IF(CX15="B+",3.5,IF(CX15="B",3,IF(CX15="C+",2.5,IF(CX15="C",2,IF(CX15="D+",1.5,IF(CX15="D",1,0)))))))</f>
        <v>2</v>
      </c>
      <c r="CZ15" s="49" t="str">
        <f t="shared" ref="CZ15:CZ42" si="802">TEXT(CY15,"0.0")</f>
        <v>2.0</v>
      </c>
      <c r="DA15" s="77">
        <v>2</v>
      </c>
      <c r="DB15" s="151">
        <v>2</v>
      </c>
      <c r="DC15" s="24">
        <v>5.9</v>
      </c>
      <c r="DD15" s="27">
        <v>7</v>
      </c>
      <c r="DE15" s="28"/>
      <c r="DF15" s="30">
        <f t="shared" si="780"/>
        <v>6.6</v>
      </c>
      <c r="DG15" s="31">
        <f t="shared" si="781"/>
        <v>6.6</v>
      </c>
      <c r="DH15" s="29" t="str">
        <f t="shared" si="199"/>
        <v>6.6</v>
      </c>
      <c r="DI15" s="35" t="str">
        <f t="shared" si="782"/>
        <v>C+</v>
      </c>
      <c r="DJ15" s="157">
        <f t="shared" si="783"/>
        <v>2.5</v>
      </c>
      <c r="DK15" s="49" t="str">
        <f t="shared" si="784"/>
        <v>2.5</v>
      </c>
      <c r="DL15" s="77">
        <v>4</v>
      </c>
      <c r="DM15" s="151">
        <v>4</v>
      </c>
      <c r="DN15" s="24">
        <v>7</v>
      </c>
      <c r="DO15" s="27">
        <v>4</v>
      </c>
      <c r="DP15" s="28"/>
      <c r="DQ15" s="30">
        <f t="shared" si="785"/>
        <v>5.2</v>
      </c>
      <c r="DR15" s="31">
        <f t="shared" si="786"/>
        <v>5.2</v>
      </c>
      <c r="DS15" s="29" t="str">
        <f t="shared" si="200"/>
        <v>5.2</v>
      </c>
      <c r="DT15" s="35" t="str">
        <f t="shared" si="787"/>
        <v>D+</v>
      </c>
      <c r="DU15" s="157">
        <f t="shared" si="788"/>
        <v>1.5</v>
      </c>
      <c r="DV15" s="49" t="str">
        <f t="shared" si="789"/>
        <v>1.5</v>
      </c>
      <c r="DW15" s="77">
        <v>3</v>
      </c>
      <c r="DX15" s="151">
        <v>3</v>
      </c>
      <c r="DY15" s="24">
        <v>6.3</v>
      </c>
      <c r="DZ15" s="27">
        <v>6</v>
      </c>
      <c r="EA15" s="28"/>
      <c r="EB15" s="30">
        <f t="shared" si="712"/>
        <v>6.1</v>
      </c>
      <c r="EC15" s="31">
        <f t="shared" si="713"/>
        <v>6.1</v>
      </c>
      <c r="ED15" s="29" t="str">
        <f t="shared" si="201"/>
        <v>6.1</v>
      </c>
      <c r="EE15" s="35" t="str">
        <f t="shared" si="714"/>
        <v>C</v>
      </c>
      <c r="EF15" s="157">
        <f t="shared" si="715"/>
        <v>2</v>
      </c>
      <c r="EG15" s="49" t="str">
        <f t="shared" si="716"/>
        <v>2.0</v>
      </c>
      <c r="EH15" s="77">
        <v>2</v>
      </c>
      <c r="EI15" s="151">
        <v>2</v>
      </c>
      <c r="EJ15" s="24">
        <v>7.4</v>
      </c>
      <c r="EK15" s="27">
        <v>6</v>
      </c>
      <c r="EL15" s="28"/>
      <c r="EM15" s="30">
        <f t="shared" si="790"/>
        <v>6.6</v>
      </c>
      <c r="EN15" s="31">
        <f t="shared" si="791"/>
        <v>6.6</v>
      </c>
      <c r="EO15" s="29" t="str">
        <f t="shared" si="202"/>
        <v>6.6</v>
      </c>
      <c r="EP15" s="35" t="str">
        <f t="shared" si="792"/>
        <v>C+</v>
      </c>
      <c r="EQ15" s="157">
        <f t="shared" si="793"/>
        <v>2.5</v>
      </c>
      <c r="ER15" s="49" t="str">
        <f t="shared" si="794"/>
        <v>2.5</v>
      </c>
      <c r="ES15" s="77">
        <v>2</v>
      </c>
      <c r="ET15" s="151">
        <v>2</v>
      </c>
      <c r="EU15" s="24">
        <v>6.8</v>
      </c>
      <c r="EV15" s="27">
        <v>9</v>
      </c>
      <c r="EW15" s="28"/>
      <c r="EX15" s="30">
        <f t="shared" si="717"/>
        <v>8.1</v>
      </c>
      <c r="EY15" s="31">
        <f t="shared" si="718"/>
        <v>8.1</v>
      </c>
      <c r="EZ15" s="29" t="str">
        <f t="shared" si="203"/>
        <v>8.1</v>
      </c>
      <c r="FA15" s="35" t="str">
        <f t="shared" si="719"/>
        <v>B+</v>
      </c>
      <c r="FB15" s="157">
        <f t="shared" si="720"/>
        <v>3.5</v>
      </c>
      <c r="FC15" s="49" t="str">
        <f t="shared" si="721"/>
        <v>3.5</v>
      </c>
      <c r="FD15" s="77">
        <v>3</v>
      </c>
      <c r="FE15" s="151">
        <v>3</v>
      </c>
      <c r="FF15" s="155">
        <v>7.5</v>
      </c>
      <c r="FG15" s="165">
        <v>7.8</v>
      </c>
      <c r="FH15" s="165"/>
      <c r="FI15" s="22">
        <f t="shared" si="456"/>
        <v>7.7</v>
      </c>
      <c r="FJ15" s="29">
        <f t="shared" si="457"/>
        <v>7.7</v>
      </c>
      <c r="FK15" s="29" t="str">
        <f t="shared" si="204"/>
        <v>7.7</v>
      </c>
      <c r="FL15" s="35" t="str">
        <f t="shared" si="795"/>
        <v>B</v>
      </c>
      <c r="FM15" s="33">
        <f t="shared" si="796"/>
        <v>3</v>
      </c>
      <c r="FN15" s="49" t="str">
        <f t="shared" si="797"/>
        <v>3.0</v>
      </c>
      <c r="FO15" s="77">
        <v>1</v>
      </c>
      <c r="FP15" s="151">
        <v>1</v>
      </c>
      <c r="FQ15" s="41">
        <f t="shared" si="461"/>
        <v>20</v>
      </c>
      <c r="FR15" s="43">
        <f t="shared" si="462"/>
        <v>2.2749999999999999</v>
      </c>
      <c r="FS15" s="45" t="str">
        <f t="shared" si="463"/>
        <v>2.28</v>
      </c>
      <c r="FT15" s="47" t="str">
        <f t="shared" si="464"/>
        <v>Lên lớp</v>
      </c>
      <c r="FU15" s="145">
        <f t="shared" si="465"/>
        <v>20</v>
      </c>
      <c r="FV15" s="146">
        <f t="shared" si="466"/>
        <v>2.2749999999999999</v>
      </c>
      <c r="FW15" s="174">
        <f t="shared" si="722"/>
        <v>36</v>
      </c>
      <c r="FX15" s="41">
        <f t="shared" si="723"/>
        <v>36</v>
      </c>
      <c r="FY15" s="43">
        <f t="shared" si="724"/>
        <v>2.2222222222222223</v>
      </c>
      <c r="FZ15" s="45" t="str">
        <f t="shared" si="470"/>
        <v>2.22</v>
      </c>
      <c r="GA15" s="47" t="str">
        <f t="shared" si="471"/>
        <v>Lên lớp</v>
      </c>
      <c r="GB15" s="47" t="s">
        <v>1143</v>
      </c>
      <c r="GC15" s="24">
        <v>6.2</v>
      </c>
      <c r="GD15" s="27">
        <v>4</v>
      </c>
      <c r="GE15" s="28"/>
      <c r="GF15" s="30">
        <f t="shared" si="530"/>
        <v>4.9000000000000004</v>
      </c>
      <c r="GG15" s="31">
        <f t="shared" si="531"/>
        <v>4.9000000000000004</v>
      </c>
      <c r="GH15" s="29" t="str">
        <f t="shared" si="205"/>
        <v>4.9</v>
      </c>
      <c r="GI15" s="35" t="str">
        <f t="shared" si="532"/>
        <v>D</v>
      </c>
      <c r="GJ15" s="33">
        <f t="shared" si="533"/>
        <v>1</v>
      </c>
      <c r="GK15" s="49" t="str">
        <f t="shared" si="534"/>
        <v>1.0</v>
      </c>
      <c r="GL15" s="77">
        <v>2</v>
      </c>
      <c r="GM15" s="151">
        <v>2</v>
      </c>
      <c r="GN15" s="24">
        <v>6.3</v>
      </c>
      <c r="GO15" s="27">
        <v>5</v>
      </c>
      <c r="GP15" s="28"/>
      <c r="GQ15" s="22">
        <f t="shared" si="680"/>
        <v>5.5</v>
      </c>
      <c r="GR15" s="29">
        <f t="shared" si="535"/>
        <v>5.5</v>
      </c>
      <c r="GS15" s="29" t="str">
        <f t="shared" si="206"/>
        <v>5.5</v>
      </c>
      <c r="GT15" s="35" t="str">
        <f t="shared" si="536"/>
        <v>C</v>
      </c>
      <c r="GU15" s="33">
        <f t="shared" si="537"/>
        <v>2</v>
      </c>
      <c r="GV15" s="49" t="str">
        <f t="shared" si="538"/>
        <v>2.0</v>
      </c>
      <c r="GW15" s="77">
        <v>3</v>
      </c>
      <c r="GX15" s="151">
        <v>3</v>
      </c>
      <c r="GY15" s="24">
        <v>5</v>
      </c>
      <c r="GZ15" s="27">
        <v>7</v>
      </c>
      <c r="HA15" s="28"/>
      <c r="HB15" s="30">
        <f t="shared" si="539"/>
        <v>6.2</v>
      </c>
      <c r="HC15" s="31">
        <f t="shared" si="540"/>
        <v>6.2</v>
      </c>
      <c r="HD15" s="29" t="str">
        <f t="shared" si="207"/>
        <v>6.2</v>
      </c>
      <c r="HE15" s="35" t="str">
        <f t="shared" si="541"/>
        <v>C</v>
      </c>
      <c r="HF15" s="33">
        <f t="shared" si="542"/>
        <v>2</v>
      </c>
      <c r="HG15" s="49" t="str">
        <f t="shared" si="543"/>
        <v>2.0</v>
      </c>
      <c r="HH15" s="77">
        <v>2</v>
      </c>
      <c r="HI15" s="151">
        <v>2</v>
      </c>
      <c r="HJ15" s="24">
        <v>8</v>
      </c>
      <c r="HK15" s="27">
        <v>9</v>
      </c>
      <c r="HL15" s="28"/>
      <c r="HM15" s="30">
        <f t="shared" si="544"/>
        <v>8.6</v>
      </c>
      <c r="HN15" s="31">
        <f t="shared" si="545"/>
        <v>8.6</v>
      </c>
      <c r="HO15" s="29" t="str">
        <f t="shared" si="208"/>
        <v>8.6</v>
      </c>
      <c r="HP15" s="35" t="str">
        <f t="shared" si="546"/>
        <v>A</v>
      </c>
      <c r="HQ15" s="33">
        <f t="shared" si="547"/>
        <v>4</v>
      </c>
      <c r="HR15" s="49" t="str">
        <f t="shared" si="548"/>
        <v>4.0</v>
      </c>
      <c r="HS15" s="77">
        <v>2</v>
      </c>
      <c r="HT15" s="151">
        <v>2</v>
      </c>
      <c r="HU15" s="24">
        <v>7.5</v>
      </c>
      <c r="HV15" s="27">
        <v>6</v>
      </c>
      <c r="HW15" s="28"/>
      <c r="HX15" s="30">
        <f t="shared" si="549"/>
        <v>6.6</v>
      </c>
      <c r="HY15" s="31">
        <f t="shared" si="550"/>
        <v>6.6</v>
      </c>
      <c r="HZ15" s="29" t="str">
        <f t="shared" si="209"/>
        <v>6.6</v>
      </c>
      <c r="IA15" s="35" t="str">
        <f t="shared" si="551"/>
        <v>C+</v>
      </c>
      <c r="IB15" s="33">
        <f t="shared" si="552"/>
        <v>2.5</v>
      </c>
      <c r="IC15" s="49" t="str">
        <f t="shared" si="553"/>
        <v>2.5</v>
      </c>
      <c r="ID15" s="77">
        <v>3</v>
      </c>
      <c r="IE15" s="151">
        <v>3</v>
      </c>
      <c r="IF15" s="24">
        <v>7</v>
      </c>
      <c r="IG15" s="27">
        <v>5</v>
      </c>
      <c r="IH15" s="28"/>
      <c r="II15" s="30">
        <f t="shared" si="554"/>
        <v>5.8</v>
      </c>
      <c r="IJ15" s="31">
        <f t="shared" si="555"/>
        <v>5.8</v>
      </c>
      <c r="IK15" s="29" t="str">
        <f t="shared" si="210"/>
        <v>5.8</v>
      </c>
      <c r="IL15" s="35" t="str">
        <f t="shared" si="556"/>
        <v>C</v>
      </c>
      <c r="IM15" s="33">
        <f t="shared" si="557"/>
        <v>2</v>
      </c>
      <c r="IN15" s="49" t="str">
        <f t="shared" si="558"/>
        <v>2.0</v>
      </c>
      <c r="IO15" s="77">
        <v>2</v>
      </c>
      <c r="IP15" s="151">
        <v>2</v>
      </c>
      <c r="IQ15" s="24">
        <v>7.3</v>
      </c>
      <c r="IR15" s="27">
        <v>5</v>
      </c>
      <c r="IS15" s="28"/>
      <c r="IT15" s="30">
        <f t="shared" si="559"/>
        <v>5.9</v>
      </c>
      <c r="IU15" s="31">
        <f t="shared" si="560"/>
        <v>5.9</v>
      </c>
      <c r="IV15" s="29" t="str">
        <f t="shared" si="211"/>
        <v>5.9</v>
      </c>
      <c r="IW15" s="35" t="str">
        <f t="shared" si="561"/>
        <v>C</v>
      </c>
      <c r="IX15" s="33">
        <f t="shared" si="562"/>
        <v>2</v>
      </c>
      <c r="IY15" s="49" t="str">
        <f t="shared" si="563"/>
        <v>2.0</v>
      </c>
      <c r="IZ15" s="77">
        <v>3</v>
      </c>
      <c r="JA15" s="151">
        <v>3</v>
      </c>
      <c r="JB15" s="24">
        <v>7.8</v>
      </c>
      <c r="JC15" s="27">
        <v>5</v>
      </c>
      <c r="JD15" s="28"/>
      <c r="JE15" s="30">
        <f t="shared" si="564"/>
        <v>6.1</v>
      </c>
      <c r="JF15" s="31">
        <f t="shared" si="565"/>
        <v>6.1</v>
      </c>
      <c r="JG15" s="29" t="str">
        <f t="shared" si="212"/>
        <v>6.1</v>
      </c>
      <c r="JH15" s="35" t="str">
        <f t="shared" si="566"/>
        <v>C</v>
      </c>
      <c r="JI15" s="33">
        <f t="shared" si="567"/>
        <v>2</v>
      </c>
      <c r="JJ15" s="49" t="str">
        <f t="shared" si="568"/>
        <v>2.0</v>
      </c>
      <c r="JK15" s="77">
        <v>3</v>
      </c>
      <c r="JL15" s="151">
        <v>3</v>
      </c>
      <c r="JM15" s="24">
        <v>8</v>
      </c>
      <c r="JN15" s="214">
        <v>6.8</v>
      </c>
      <c r="JO15" s="140"/>
      <c r="JP15" s="30">
        <f t="shared" si="569"/>
        <v>7.3</v>
      </c>
      <c r="JQ15" s="31">
        <f t="shared" si="570"/>
        <v>7.3</v>
      </c>
      <c r="JR15" s="29" t="str">
        <f t="shared" si="213"/>
        <v>7.3</v>
      </c>
      <c r="JS15" s="35" t="str">
        <f t="shared" si="571"/>
        <v>B</v>
      </c>
      <c r="JT15" s="33">
        <f t="shared" si="572"/>
        <v>3</v>
      </c>
      <c r="JU15" s="49" t="str">
        <f t="shared" si="573"/>
        <v>3.0</v>
      </c>
      <c r="JV15" s="77">
        <v>2</v>
      </c>
      <c r="JW15" s="151">
        <v>2</v>
      </c>
      <c r="JX15" s="211">
        <f t="shared" si="513"/>
        <v>22</v>
      </c>
      <c r="JY15" s="43">
        <f t="shared" si="514"/>
        <v>2.25</v>
      </c>
      <c r="JZ15" s="45" t="str">
        <f t="shared" si="515"/>
        <v>2.25</v>
      </c>
      <c r="KA15" s="47" t="str">
        <f t="shared" si="516"/>
        <v>Lên lớp</v>
      </c>
      <c r="KB15" s="41">
        <f t="shared" si="517"/>
        <v>22</v>
      </c>
      <c r="KC15" s="43">
        <f t="shared" si="518"/>
        <v>2.25</v>
      </c>
      <c r="KD15" s="229">
        <f t="shared" si="519"/>
        <v>58</v>
      </c>
      <c r="KE15" s="230">
        <f t="shared" si="520"/>
        <v>58</v>
      </c>
      <c r="KF15" s="146">
        <f t="shared" si="521"/>
        <v>2.2327586206896552</v>
      </c>
      <c r="KG15" s="45" t="str">
        <f t="shared" si="522"/>
        <v>2.23</v>
      </c>
      <c r="KH15" s="47" t="str">
        <f t="shared" si="523"/>
        <v>Lên lớp</v>
      </c>
      <c r="KI15" s="47" t="s">
        <v>1143</v>
      </c>
      <c r="KJ15" s="24">
        <v>6.6</v>
      </c>
      <c r="KK15" s="27">
        <v>5</v>
      </c>
      <c r="KL15" s="28"/>
      <c r="KM15" s="30">
        <f t="shared" si="729"/>
        <v>5.6</v>
      </c>
      <c r="KN15" s="31">
        <f t="shared" si="730"/>
        <v>5.6</v>
      </c>
      <c r="KO15" s="29" t="str">
        <f t="shared" si="731"/>
        <v>5.6</v>
      </c>
      <c r="KP15" s="35" t="str">
        <f t="shared" si="732"/>
        <v>C</v>
      </c>
      <c r="KQ15" s="33">
        <f t="shared" si="733"/>
        <v>2</v>
      </c>
      <c r="KR15" s="49" t="str">
        <f t="shared" si="734"/>
        <v>2.0</v>
      </c>
      <c r="KS15" s="77">
        <v>2</v>
      </c>
      <c r="KT15" s="151">
        <v>2</v>
      </c>
      <c r="KU15" s="24">
        <v>8</v>
      </c>
      <c r="KV15" s="27">
        <v>8</v>
      </c>
      <c r="KW15" s="28"/>
      <c r="KX15" s="30">
        <f t="shared" si="735"/>
        <v>8</v>
      </c>
      <c r="KY15" s="31">
        <f t="shared" si="736"/>
        <v>8</v>
      </c>
      <c r="KZ15" s="29" t="str">
        <f t="shared" si="737"/>
        <v>8.0</v>
      </c>
      <c r="LA15" s="35" t="str">
        <f t="shared" si="738"/>
        <v>B+</v>
      </c>
      <c r="LB15" s="33">
        <f t="shared" si="739"/>
        <v>3.5</v>
      </c>
      <c r="LC15" s="49" t="str">
        <f t="shared" si="740"/>
        <v>3.5</v>
      </c>
      <c r="LD15" s="77">
        <v>2</v>
      </c>
      <c r="LE15" s="151">
        <v>2</v>
      </c>
      <c r="LF15" s="24">
        <v>6.7</v>
      </c>
      <c r="LG15" s="27">
        <v>5</v>
      </c>
      <c r="LH15" s="28"/>
      <c r="LI15" s="30">
        <f t="shared" si="741"/>
        <v>5.7</v>
      </c>
      <c r="LJ15" s="31">
        <f t="shared" si="742"/>
        <v>5.7</v>
      </c>
      <c r="LK15" s="29" t="str">
        <f t="shared" si="743"/>
        <v>5.7</v>
      </c>
      <c r="LL15" s="35" t="str">
        <f t="shared" si="744"/>
        <v>C</v>
      </c>
      <c r="LM15" s="33">
        <f t="shared" si="745"/>
        <v>2</v>
      </c>
      <c r="LN15" s="49" t="str">
        <f t="shared" si="746"/>
        <v>2.0</v>
      </c>
      <c r="LO15" s="77">
        <v>2</v>
      </c>
      <c r="LP15" s="151">
        <v>2</v>
      </c>
      <c r="LQ15" s="24">
        <v>7.7</v>
      </c>
      <c r="LR15" s="27">
        <v>6</v>
      </c>
      <c r="LS15" s="28"/>
      <c r="LT15" s="30">
        <f t="shared" si="747"/>
        <v>6.7</v>
      </c>
      <c r="LU15" s="31">
        <f t="shared" si="748"/>
        <v>6.7</v>
      </c>
      <c r="LV15" s="29" t="str">
        <f t="shared" si="220"/>
        <v>6.7</v>
      </c>
      <c r="LW15" s="35" t="str">
        <f t="shared" si="749"/>
        <v>C+</v>
      </c>
      <c r="LX15" s="33">
        <f t="shared" si="750"/>
        <v>2.5</v>
      </c>
      <c r="LY15" s="49" t="str">
        <f t="shared" si="751"/>
        <v>2.5</v>
      </c>
      <c r="LZ15" s="77">
        <v>2</v>
      </c>
      <c r="MA15" s="151">
        <v>2</v>
      </c>
      <c r="MB15" s="24">
        <v>7.5</v>
      </c>
      <c r="MC15" s="27">
        <v>8</v>
      </c>
      <c r="MD15" s="28"/>
      <c r="ME15" s="30">
        <f t="shared" si="752"/>
        <v>7.8</v>
      </c>
      <c r="MF15" s="161">
        <f t="shared" si="753"/>
        <v>7.8</v>
      </c>
      <c r="MG15" s="29" t="str">
        <f t="shared" si="223"/>
        <v>7.8</v>
      </c>
      <c r="MH15" s="162" t="str">
        <f t="shared" si="754"/>
        <v>B</v>
      </c>
      <c r="MI15" s="163">
        <f t="shared" si="755"/>
        <v>3</v>
      </c>
      <c r="MJ15" s="56" t="str">
        <f t="shared" si="756"/>
        <v>3.0</v>
      </c>
      <c r="MK15" s="77">
        <v>1</v>
      </c>
      <c r="ML15" s="151">
        <v>1</v>
      </c>
      <c r="MM15" s="24">
        <v>7.9</v>
      </c>
      <c r="MN15" s="27">
        <v>6</v>
      </c>
      <c r="MO15" s="28"/>
      <c r="MP15" s="30">
        <f t="shared" si="757"/>
        <v>6.8</v>
      </c>
      <c r="MQ15" s="161">
        <f t="shared" si="758"/>
        <v>6.8</v>
      </c>
      <c r="MR15" s="29" t="str">
        <f t="shared" si="227"/>
        <v>6.8</v>
      </c>
      <c r="MS15" s="162" t="str">
        <f t="shared" si="759"/>
        <v>C+</v>
      </c>
      <c r="MT15" s="163">
        <f t="shared" si="760"/>
        <v>2.5</v>
      </c>
      <c r="MU15" s="56" t="str">
        <f t="shared" si="761"/>
        <v>2.5</v>
      </c>
      <c r="MV15" s="77">
        <v>3</v>
      </c>
      <c r="MW15" s="151">
        <v>3</v>
      </c>
      <c r="MX15" s="24">
        <v>8.3000000000000007</v>
      </c>
      <c r="MY15" s="27">
        <v>5</v>
      </c>
      <c r="MZ15" s="28"/>
      <c r="NA15" s="30">
        <f t="shared" si="762"/>
        <v>6.3</v>
      </c>
      <c r="NB15" s="161">
        <f t="shared" si="763"/>
        <v>6.3</v>
      </c>
      <c r="NC15" s="29" t="str">
        <f t="shared" si="228"/>
        <v>6.3</v>
      </c>
      <c r="ND15" s="162" t="str">
        <f t="shared" si="764"/>
        <v>C</v>
      </c>
      <c r="NE15" s="163">
        <f t="shared" si="765"/>
        <v>2</v>
      </c>
      <c r="NF15" s="56" t="str">
        <f t="shared" si="766"/>
        <v>2.0</v>
      </c>
      <c r="NG15" s="77">
        <v>1</v>
      </c>
      <c r="NH15" s="151">
        <v>1</v>
      </c>
      <c r="NI15" s="24">
        <v>7.4</v>
      </c>
      <c r="NJ15" s="27">
        <v>7</v>
      </c>
      <c r="NK15" s="28"/>
      <c r="NL15" s="30">
        <f t="shared" si="681"/>
        <v>7.2</v>
      </c>
      <c r="NM15" s="31">
        <f t="shared" si="682"/>
        <v>7.2</v>
      </c>
      <c r="NN15" s="31" t="str">
        <f t="shared" si="725"/>
        <v>7.2</v>
      </c>
      <c r="NO15" s="35" t="str">
        <f t="shared" si="683"/>
        <v>B</v>
      </c>
      <c r="NP15" s="33">
        <f t="shared" si="684"/>
        <v>3</v>
      </c>
      <c r="NQ15" s="49" t="str">
        <f t="shared" si="685"/>
        <v>3.0</v>
      </c>
      <c r="NR15" s="77">
        <v>3</v>
      </c>
      <c r="NS15" s="151">
        <v>3</v>
      </c>
      <c r="NT15" s="24">
        <v>8</v>
      </c>
      <c r="NU15" s="214">
        <v>8.1</v>
      </c>
      <c r="NV15" s="28"/>
      <c r="NW15" s="30">
        <f t="shared" si="767"/>
        <v>8.1</v>
      </c>
      <c r="NX15" s="31">
        <f t="shared" si="768"/>
        <v>8.1</v>
      </c>
      <c r="NY15" s="29" t="str">
        <f t="shared" si="769"/>
        <v>8.1</v>
      </c>
      <c r="NZ15" s="35" t="str">
        <f t="shared" si="770"/>
        <v>B+</v>
      </c>
      <c r="OA15" s="33">
        <f t="shared" si="771"/>
        <v>3.5</v>
      </c>
      <c r="OB15" s="49" t="str">
        <f t="shared" si="772"/>
        <v>3.5</v>
      </c>
      <c r="OC15" s="77">
        <v>2</v>
      </c>
      <c r="OD15" s="151">
        <v>2</v>
      </c>
      <c r="OE15" s="211">
        <f t="shared" si="230"/>
        <v>18</v>
      </c>
      <c r="OF15" s="43">
        <f t="shared" si="231"/>
        <v>2.6944444444444446</v>
      </c>
      <c r="OG15" s="45" t="str">
        <f t="shared" si="232"/>
        <v>2.69</v>
      </c>
      <c r="OH15" s="47" t="str">
        <f t="shared" si="233"/>
        <v>Lên lớp</v>
      </c>
      <c r="OI15" s="41">
        <f t="shared" si="234"/>
        <v>18</v>
      </c>
      <c r="OJ15" s="43">
        <f t="shared" si="235"/>
        <v>2.6944444444444446</v>
      </c>
      <c r="OK15" s="229">
        <f t="shared" si="236"/>
        <v>76</v>
      </c>
      <c r="OL15" s="230">
        <f t="shared" si="237"/>
        <v>76</v>
      </c>
      <c r="OM15" s="146">
        <f t="shared" si="238"/>
        <v>2.3421052631578947</v>
      </c>
      <c r="ON15" s="45" t="str">
        <f t="shared" si="138"/>
        <v>2.34</v>
      </c>
      <c r="OO15" s="47" t="str">
        <f t="shared" si="239"/>
        <v>Lên lớp</v>
      </c>
      <c r="OP15" s="47" t="s">
        <v>1143</v>
      </c>
      <c r="OQ15" s="24">
        <v>6.6</v>
      </c>
      <c r="OR15" s="27">
        <v>7</v>
      </c>
      <c r="OS15" s="28"/>
      <c r="OT15" s="30">
        <f t="shared" si="574"/>
        <v>6.8</v>
      </c>
      <c r="OU15" s="31">
        <f t="shared" si="575"/>
        <v>6.8</v>
      </c>
      <c r="OV15" s="31" t="str">
        <f t="shared" si="576"/>
        <v>6.8</v>
      </c>
      <c r="OW15" s="35" t="str">
        <f t="shared" si="577"/>
        <v>C+</v>
      </c>
      <c r="OX15" s="33">
        <f t="shared" si="578"/>
        <v>2.5</v>
      </c>
      <c r="OY15" s="49" t="str">
        <f t="shared" si="579"/>
        <v>2.5</v>
      </c>
      <c r="OZ15" s="77">
        <v>2</v>
      </c>
      <c r="PA15" s="151">
        <v>2</v>
      </c>
      <c r="PB15" s="24">
        <v>6</v>
      </c>
      <c r="PC15" s="27">
        <v>6</v>
      </c>
      <c r="PD15" s="28"/>
      <c r="PE15" s="30">
        <f t="shared" si="580"/>
        <v>6</v>
      </c>
      <c r="PF15" s="31">
        <f t="shared" si="581"/>
        <v>6</v>
      </c>
      <c r="PG15" s="31" t="str">
        <f t="shared" si="582"/>
        <v>6.0</v>
      </c>
      <c r="PH15" s="35" t="str">
        <f t="shared" si="583"/>
        <v>C</v>
      </c>
      <c r="PI15" s="33">
        <f t="shared" si="584"/>
        <v>2</v>
      </c>
      <c r="PJ15" s="49" t="str">
        <f t="shared" si="585"/>
        <v>2.0</v>
      </c>
      <c r="PK15" s="77">
        <v>3</v>
      </c>
      <c r="PL15" s="151">
        <v>3</v>
      </c>
      <c r="PM15" s="24">
        <v>6.7</v>
      </c>
      <c r="PN15" s="27">
        <v>6</v>
      </c>
      <c r="PO15" s="28"/>
      <c r="PP15" s="30">
        <f t="shared" si="586"/>
        <v>6.3</v>
      </c>
      <c r="PQ15" s="31">
        <f t="shared" si="587"/>
        <v>6.3</v>
      </c>
      <c r="PR15" s="31" t="str">
        <f t="shared" si="588"/>
        <v>6.3</v>
      </c>
      <c r="PS15" s="35" t="str">
        <f t="shared" si="589"/>
        <v>C</v>
      </c>
      <c r="PT15" s="33">
        <f t="shared" si="590"/>
        <v>2</v>
      </c>
      <c r="PU15" s="49" t="str">
        <f t="shared" si="591"/>
        <v>2.0</v>
      </c>
      <c r="PV15" s="77">
        <v>2</v>
      </c>
      <c r="PW15" s="151">
        <v>2</v>
      </c>
      <c r="PX15" s="24">
        <v>7.7</v>
      </c>
      <c r="PY15" s="27">
        <v>6</v>
      </c>
      <c r="PZ15" s="28"/>
      <c r="QA15" s="30">
        <f t="shared" si="592"/>
        <v>6.7</v>
      </c>
      <c r="QB15" s="31">
        <f t="shared" si="593"/>
        <v>6.7</v>
      </c>
      <c r="QC15" s="29" t="str">
        <f t="shared" si="594"/>
        <v>6.7</v>
      </c>
      <c r="QD15" s="35" t="str">
        <f t="shared" si="595"/>
        <v>C+</v>
      </c>
      <c r="QE15" s="130">
        <f t="shared" si="596"/>
        <v>2.5</v>
      </c>
      <c r="QF15" s="49" t="str">
        <f t="shared" si="597"/>
        <v>2.5</v>
      </c>
      <c r="QG15" s="77">
        <v>3</v>
      </c>
      <c r="QH15" s="151">
        <v>3</v>
      </c>
      <c r="QI15" s="24">
        <v>6.8</v>
      </c>
      <c r="QJ15" s="27">
        <v>6</v>
      </c>
      <c r="QK15" s="28"/>
      <c r="QL15" s="30">
        <f t="shared" si="598"/>
        <v>6.3</v>
      </c>
      <c r="QM15" s="31">
        <f t="shared" si="599"/>
        <v>6.3</v>
      </c>
      <c r="QN15" s="31" t="str">
        <f t="shared" si="600"/>
        <v>6.3</v>
      </c>
      <c r="QO15" s="35" t="str">
        <f t="shared" si="601"/>
        <v>C</v>
      </c>
      <c r="QP15" s="33">
        <f t="shared" si="602"/>
        <v>2</v>
      </c>
      <c r="QQ15" s="49" t="str">
        <f t="shared" si="603"/>
        <v>2.0</v>
      </c>
      <c r="QR15" s="77">
        <v>1</v>
      </c>
      <c r="QS15" s="151">
        <v>1</v>
      </c>
      <c r="QT15" s="24">
        <v>7.2</v>
      </c>
      <c r="QU15" s="27">
        <v>6</v>
      </c>
      <c r="QV15" s="28"/>
      <c r="QW15" s="30">
        <f t="shared" si="604"/>
        <v>6.5</v>
      </c>
      <c r="QX15" s="31">
        <f t="shared" si="605"/>
        <v>6.5</v>
      </c>
      <c r="QY15" s="31" t="str">
        <f t="shared" si="606"/>
        <v>6.5</v>
      </c>
      <c r="QZ15" s="35" t="str">
        <f t="shared" si="607"/>
        <v>C+</v>
      </c>
      <c r="RA15" s="33">
        <f t="shared" si="608"/>
        <v>2.5</v>
      </c>
      <c r="RB15" s="49" t="str">
        <f t="shared" si="609"/>
        <v>2.5</v>
      </c>
      <c r="RC15" s="77">
        <v>3</v>
      </c>
      <c r="RD15" s="151">
        <v>3</v>
      </c>
      <c r="RE15" s="24">
        <v>7.5</v>
      </c>
      <c r="RF15" s="27">
        <v>7</v>
      </c>
      <c r="RG15" s="28"/>
      <c r="RH15" s="30">
        <f t="shared" si="773"/>
        <v>7.2</v>
      </c>
      <c r="RI15" s="31">
        <f t="shared" si="774"/>
        <v>7.2</v>
      </c>
      <c r="RJ15" s="31" t="str">
        <f t="shared" si="610"/>
        <v>7.2</v>
      </c>
      <c r="RK15" s="35" t="str">
        <f t="shared" si="726"/>
        <v>B</v>
      </c>
      <c r="RL15" s="33">
        <f t="shared" si="727"/>
        <v>3</v>
      </c>
      <c r="RM15" s="49" t="str">
        <f t="shared" si="728"/>
        <v>3.0</v>
      </c>
      <c r="RN15" s="77">
        <v>1</v>
      </c>
      <c r="RO15" s="151">
        <v>1</v>
      </c>
      <c r="RP15" s="211">
        <f t="shared" si="247"/>
        <v>15</v>
      </c>
      <c r="RQ15" s="275">
        <f t="shared" si="248"/>
        <v>6.4866666666666672</v>
      </c>
      <c r="RR15" s="43">
        <f t="shared" si="249"/>
        <v>2.3333333333333335</v>
      </c>
      <c r="RS15" s="45" t="str">
        <f t="shared" si="250"/>
        <v>2.33</v>
      </c>
      <c r="RT15" s="47" t="str">
        <f t="shared" si="251"/>
        <v>Lên lớp</v>
      </c>
      <c r="RU15" s="41">
        <f t="shared" si="252"/>
        <v>15</v>
      </c>
      <c r="RV15" s="43">
        <f t="shared" si="253"/>
        <v>2.3333333333333335</v>
      </c>
      <c r="RW15" s="229">
        <f t="shared" si="254"/>
        <v>91</v>
      </c>
      <c r="RX15" s="230">
        <f t="shared" si="255"/>
        <v>91</v>
      </c>
      <c r="RY15" s="146">
        <f t="shared" si="256"/>
        <v>2.3406593406593408</v>
      </c>
      <c r="RZ15" s="45" t="str">
        <f t="shared" si="257"/>
        <v>2.34</v>
      </c>
      <c r="SA15" s="47" t="str">
        <f t="shared" si="258"/>
        <v>Lên lớp</v>
      </c>
      <c r="SB15" s="47" t="s">
        <v>1143</v>
      </c>
      <c r="SC15" s="24"/>
      <c r="SD15" s="27"/>
      <c r="SE15" s="28"/>
      <c r="SF15" s="30">
        <f t="shared" si="686"/>
        <v>0</v>
      </c>
      <c r="SG15" s="31">
        <f t="shared" si="687"/>
        <v>0</v>
      </c>
      <c r="SH15" s="29" t="str">
        <f t="shared" si="611"/>
        <v>0.0</v>
      </c>
      <c r="SI15" s="35" t="str">
        <f t="shared" si="688"/>
        <v>F</v>
      </c>
      <c r="SJ15" s="33">
        <f t="shared" si="689"/>
        <v>0</v>
      </c>
      <c r="SK15" s="49" t="str">
        <f t="shared" si="690"/>
        <v>0.0</v>
      </c>
      <c r="SL15" s="77"/>
      <c r="SM15" s="151"/>
      <c r="SN15" s="24"/>
      <c r="SO15" s="27"/>
      <c r="SP15" s="28"/>
      <c r="SQ15" s="30">
        <f t="shared" si="612"/>
        <v>0</v>
      </c>
      <c r="SR15" s="31">
        <f t="shared" si="613"/>
        <v>0</v>
      </c>
      <c r="SS15" s="31" t="str">
        <f t="shared" si="614"/>
        <v>0.0</v>
      </c>
      <c r="ST15" s="35" t="str">
        <f t="shared" si="615"/>
        <v>F</v>
      </c>
      <c r="SU15" s="33">
        <f t="shared" si="616"/>
        <v>0</v>
      </c>
      <c r="SV15" s="49" t="str">
        <f t="shared" si="617"/>
        <v>0.0</v>
      </c>
      <c r="SW15" s="77"/>
      <c r="SX15" s="151"/>
      <c r="SY15" s="24">
        <v>8.6999999999999993</v>
      </c>
      <c r="SZ15" s="27">
        <v>7</v>
      </c>
      <c r="TA15" s="28"/>
      <c r="TB15" s="30">
        <f t="shared" si="618"/>
        <v>7.7</v>
      </c>
      <c r="TC15" s="31">
        <f t="shared" si="619"/>
        <v>7.7</v>
      </c>
      <c r="TD15" s="31" t="str">
        <f t="shared" si="620"/>
        <v>7.7</v>
      </c>
      <c r="TE15" s="35" t="str">
        <f t="shared" si="621"/>
        <v>B</v>
      </c>
      <c r="TF15" s="33">
        <f t="shared" si="622"/>
        <v>3</v>
      </c>
      <c r="TG15" s="49" t="str">
        <f t="shared" si="623"/>
        <v>3.0</v>
      </c>
      <c r="TH15" s="77">
        <v>4</v>
      </c>
      <c r="TI15" s="151">
        <v>4</v>
      </c>
      <c r="TJ15" s="320"/>
      <c r="TK15" s="321">
        <v>6.8</v>
      </c>
      <c r="TL15" s="322">
        <v>6.4</v>
      </c>
      <c r="TM15" s="322">
        <v>6.2</v>
      </c>
      <c r="TN15" s="322"/>
      <c r="TO15" s="127">
        <f t="shared" si="691"/>
        <v>6.4</v>
      </c>
      <c r="TP15" s="29" t="str">
        <f t="shared" si="692"/>
        <v>6.4</v>
      </c>
      <c r="TQ15" s="35" t="str">
        <f t="shared" si="693"/>
        <v>C</v>
      </c>
      <c r="TR15" s="33">
        <f t="shared" si="694"/>
        <v>2</v>
      </c>
      <c r="TS15" s="49" t="str">
        <f t="shared" si="695"/>
        <v>2.0</v>
      </c>
      <c r="TT15" s="323">
        <v>5</v>
      </c>
      <c r="TU15" s="324">
        <v>5</v>
      </c>
      <c r="TV15" s="340">
        <f t="shared" si="696"/>
        <v>9</v>
      </c>
      <c r="TW15" s="341">
        <f t="shared" si="267"/>
        <v>6.9777777777777779</v>
      </c>
      <c r="TX15" s="342">
        <f t="shared" si="697"/>
        <v>2.4444444444444446</v>
      </c>
      <c r="TY15" s="45" t="str">
        <f t="shared" si="698"/>
        <v>2.44</v>
      </c>
      <c r="TZ15" s="47" t="str">
        <f t="shared" si="699"/>
        <v>Lên lớp</v>
      </c>
      <c r="UA15" s="41">
        <f t="shared" si="700"/>
        <v>9</v>
      </c>
      <c r="UB15" s="43">
        <f t="shared" si="701"/>
        <v>2.4444444444444446</v>
      </c>
    </row>
    <row r="16" spans="1:548" ht="18">
      <c r="A16" s="11">
        <v>12</v>
      </c>
      <c r="B16" s="70" t="s">
        <v>59</v>
      </c>
      <c r="C16" s="14" t="s">
        <v>133</v>
      </c>
      <c r="D16" s="71" t="s">
        <v>134</v>
      </c>
      <c r="E16" s="302" t="s">
        <v>128</v>
      </c>
      <c r="F16" s="9"/>
      <c r="G16" s="101" t="s">
        <v>642</v>
      </c>
      <c r="H16" s="102" t="s">
        <v>18</v>
      </c>
      <c r="I16" s="103" t="s">
        <v>681</v>
      </c>
      <c r="J16" s="13">
        <v>5.5</v>
      </c>
      <c r="K16" s="29" t="str">
        <f t="shared" si="187"/>
        <v>5.5</v>
      </c>
      <c r="L16" s="35" t="str">
        <f t="shared" si="624"/>
        <v>C</v>
      </c>
      <c r="M16" s="33">
        <f t="shared" si="625"/>
        <v>2</v>
      </c>
      <c r="N16" s="49" t="str">
        <f t="shared" si="626"/>
        <v>2.0</v>
      </c>
      <c r="O16" s="12">
        <v>2</v>
      </c>
      <c r="P16" s="19">
        <v>6.6</v>
      </c>
      <c r="Q16" s="29" t="str">
        <f t="shared" si="188"/>
        <v>6.6</v>
      </c>
      <c r="R16" s="35" t="str">
        <f t="shared" si="702"/>
        <v>C+</v>
      </c>
      <c r="S16" s="33">
        <f t="shared" si="703"/>
        <v>2.5</v>
      </c>
      <c r="T16" s="49" t="str">
        <f t="shared" si="704"/>
        <v>2.5</v>
      </c>
      <c r="U16" s="12">
        <v>3</v>
      </c>
      <c r="V16" s="24">
        <v>6</v>
      </c>
      <c r="W16" s="27">
        <v>7</v>
      </c>
      <c r="X16" s="28"/>
      <c r="Y16" s="30">
        <f t="shared" si="627"/>
        <v>6.6</v>
      </c>
      <c r="Z16" s="31">
        <f t="shared" si="628"/>
        <v>6.6</v>
      </c>
      <c r="AA16" s="29" t="str">
        <f t="shared" si="192"/>
        <v>6.6</v>
      </c>
      <c r="AB16" s="35" t="str">
        <f t="shared" si="629"/>
        <v>C+</v>
      </c>
      <c r="AC16" s="33">
        <f t="shared" si="630"/>
        <v>2.5</v>
      </c>
      <c r="AD16" s="49" t="str">
        <f t="shared" si="631"/>
        <v>2.5</v>
      </c>
      <c r="AE16" s="77">
        <v>5</v>
      </c>
      <c r="AF16" s="80">
        <v>5</v>
      </c>
      <c r="AG16" s="24">
        <v>5</v>
      </c>
      <c r="AH16" s="27">
        <v>2</v>
      </c>
      <c r="AI16" s="28">
        <v>3</v>
      </c>
      <c r="AJ16" s="30">
        <f t="shared" si="632"/>
        <v>3.2</v>
      </c>
      <c r="AK16" s="31">
        <f t="shared" si="633"/>
        <v>3.8</v>
      </c>
      <c r="AL16" s="29" t="str">
        <f t="shared" si="193"/>
        <v>3.8</v>
      </c>
      <c r="AM16" s="35" t="str">
        <f t="shared" si="634"/>
        <v>F</v>
      </c>
      <c r="AN16" s="33">
        <f t="shared" si="635"/>
        <v>0</v>
      </c>
      <c r="AO16" s="49" t="str">
        <f t="shared" si="636"/>
        <v>0.0</v>
      </c>
      <c r="AP16" s="77">
        <v>3</v>
      </c>
      <c r="AQ16" s="83"/>
      <c r="AR16" s="24">
        <v>5</v>
      </c>
      <c r="AS16" s="27">
        <v>5</v>
      </c>
      <c r="AT16" s="28"/>
      <c r="AU16" s="30">
        <f t="shared" si="637"/>
        <v>5</v>
      </c>
      <c r="AV16" s="31">
        <f t="shared" si="638"/>
        <v>5</v>
      </c>
      <c r="AW16" s="29" t="str">
        <f t="shared" si="194"/>
        <v>5.0</v>
      </c>
      <c r="AX16" s="35" t="str">
        <f t="shared" si="639"/>
        <v>D+</v>
      </c>
      <c r="AY16" s="33">
        <f t="shared" si="640"/>
        <v>1.5</v>
      </c>
      <c r="AZ16" s="49" t="str">
        <f t="shared" si="641"/>
        <v>1.5</v>
      </c>
      <c r="BA16" s="77">
        <v>3</v>
      </c>
      <c r="BB16" s="83">
        <v>3</v>
      </c>
      <c r="BC16" s="24">
        <v>7.3</v>
      </c>
      <c r="BD16" s="27">
        <v>5</v>
      </c>
      <c r="BE16" s="28"/>
      <c r="BF16" s="30">
        <f t="shared" si="642"/>
        <v>5.9</v>
      </c>
      <c r="BG16" s="31">
        <f t="shared" si="643"/>
        <v>5.9</v>
      </c>
      <c r="BH16" s="29" t="str">
        <f t="shared" si="195"/>
        <v>5.9</v>
      </c>
      <c r="BI16" s="35" t="str">
        <f t="shared" si="644"/>
        <v>C</v>
      </c>
      <c r="BJ16" s="33">
        <f t="shared" si="645"/>
        <v>2</v>
      </c>
      <c r="BK16" s="49" t="str">
        <f t="shared" si="646"/>
        <v>2.0</v>
      </c>
      <c r="BL16" s="77">
        <v>3</v>
      </c>
      <c r="BM16" s="83">
        <v>3</v>
      </c>
      <c r="BN16" s="24">
        <v>7.3</v>
      </c>
      <c r="BO16" s="27">
        <v>7</v>
      </c>
      <c r="BP16" s="28"/>
      <c r="BQ16" s="30">
        <f t="shared" si="647"/>
        <v>7.1</v>
      </c>
      <c r="BR16" s="31">
        <f t="shared" si="648"/>
        <v>7.1</v>
      </c>
      <c r="BS16" s="29" t="str">
        <f t="shared" si="196"/>
        <v>7.1</v>
      </c>
      <c r="BT16" s="35" t="str">
        <f t="shared" si="649"/>
        <v>B</v>
      </c>
      <c r="BU16" s="33">
        <f t="shared" si="650"/>
        <v>3</v>
      </c>
      <c r="BV16" s="49" t="str">
        <f t="shared" si="651"/>
        <v>3.0</v>
      </c>
      <c r="BW16" s="77">
        <v>2</v>
      </c>
      <c r="BX16" s="83">
        <v>2</v>
      </c>
      <c r="BY16" s="41">
        <f t="shared" si="705"/>
        <v>16</v>
      </c>
      <c r="BZ16" s="43">
        <f t="shared" si="706"/>
        <v>1.8125</v>
      </c>
      <c r="CA16" s="45" t="str">
        <f t="shared" si="707"/>
        <v>1.81</v>
      </c>
      <c r="CB16" s="47" t="str">
        <f t="shared" si="708"/>
        <v>Lên lớp</v>
      </c>
      <c r="CC16" s="145">
        <f t="shared" si="709"/>
        <v>13</v>
      </c>
      <c r="CD16" s="146">
        <f t="shared" si="710"/>
        <v>2.2307692307692308</v>
      </c>
      <c r="CE16" s="47" t="str">
        <f t="shared" si="711"/>
        <v>Lên lớp</v>
      </c>
      <c r="CF16" s="47" t="s">
        <v>1143</v>
      </c>
      <c r="CG16" s="24">
        <v>5</v>
      </c>
      <c r="CH16" s="27">
        <v>2</v>
      </c>
      <c r="CI16" s="28">
        <v>6</v>
      </c>
      <c r="CJ16" s="30">
        <f t="shared" si="775"/>
        <v>3.2</v>
      </c>
      <c r="CK16" s="31">
        <f t="shared" si="776"/>
        <v>5.6</v>
      </c>
      <c r="CL16" s="29" t="str">
        <f t="shared" si="197"/>
        <v>5.6</v>
      </c>
      <c r="CM16" s="35" t="str">
        <f t="shared" si="777"/>
        <v>C</v>
      </c>
      <c r="CN16" s="157">
        <f t="shared" si="778"/>
        <v>2</v>
      </c>
      <c r="CO16" s="49" t="str">
        <f t="shared" si="779"/>
        <v>2.0</v>
      </c>
      <c r="CP16" s="77">
        <v>3</v>
      </c>
      <c r="CQ16" s="151">
        <v>3</v>
      </c>
      <c r="CR16" s="24">
        <v>7.7</v>
      </c>
      <c r="CS16" s="27">
        <v>6</v>
      </c>
      <c r="CT16" s="28"/>
      <c r="CU16" s="22">
        <f t="shared" si="798"/>
        <v>6.7</v>
      </c>
      <c r="CV16" s="29">
        <f t="shared" si="799"/>
        <v>6.7</v>
      </c>
      <c r="CW16" s="29" t="str">
        <f t="shared" si="198"/>
        <v>6.7</v>
      </c>
      <c r="CX16" s="35" t="str">
        <f t="shared" si="800"/>
        <v>C+</v>
      </c>
      <c r="CY16" s="157">
        <f t="shared" si="801"/>
        <v>2.5</v>
      </c>
      <c r="CZ16" s="49" t="str">
        <f t="shared" si="802"/>
        <v>2.5</v>
      </c>
      <c r="DA16" s="77">
        <v>2</v>
      </c>
      <c r="DB16" s="151">
        <v>2</v>
      </c>
      <c r="DC16" s="24">
        <v>5.0999999999999996</v>
      </c>
      <c r="DD16" s="27">
        <v>4</v>
      </c>
      <c r="DE16" s="28"/>
      <c r="DF16" s="30">
        <f t="shared" si="780"/>
        <v>4.4000000000000004</v>
      </c>
      <c r="DG16" s="31">
        <f t="shared" si="781"/>
        <v>4.4000000000000004</v>
      </c>
      <c r="DH16" s="29" t="str">
        <f t="shared" si="199"/>
        <v>4.4</v>
      </c>
      <c r="DI16" s="35" t="str">
        <f t="shared" si="782"/>
        <v>D</v>
      </c>
      <c r="DJ16" s="157">
        <f t="shared" si="783"/>
        <v>1</v>
      </c>
      <c r="DK16" s="49" t="str">
        <f t="shared" si="784"/>
        <v>1.0</v>
      </c>
      <c r="DL16" s="77">
        <v>4</v>
      </c>
      <c r="DM16" s="151">
        <v>4</v>
      </c>
      <c r="DN16" s="24">
        <v>5.9</v>
      </c>
      <c r="DO16" s="27">
        <v>4</v>
      </c>
      <c r="DP16" s="28"/>
      <c r="DQ16" s="30">
        <f t="shared" si="785"/>
        <v>4.8</v>
      </c>
      <c r="DR16" s="31">
        <f t="shared" si="786"/>
        <v>4.8</v>
      </c>
      <c r="DS16" s="29" t="str">
        <f t="shared" si="200"/>
        <v>4.8</v>
      </c>
      <c r="DT16" s="35" t="str">
        <f t="shared" si="787"/>
        <v>D</v>
      </c>
      <c r="DU16" s="157">
        <f t="shared" si="788"/>
        <v>1</v>
      </c>
      <c r="DV16" s="49" t="str">
        <f t="shared" si="789"/>
        <v>1.0</v>
      </c>
      <c r="DW16" s="77">
        <v>3</v>
      </c>
      <c r="DX16" s="151">
        <v>3</v>
      </c>
      <c r="DY16" s="24">
        <v>7.7</v>
      </c>
      <c r="DZ16" s="27">
        <v>6</v>
      </c>
      <c r="EA16" s="28"/>
      <c r="EB16" s="22">
        <f t="shared" si="712"/>
        <v>6.7</v>
      </c>
      <c r="EC16" s="29">
        <f t="shared" si="713"/>
        <v>6.7</v>
      </c>
      <c r="ED16" s="29" t="str">
        <f t="shared" si="201"/>
        <v>6.7</v>
      </c>
      <c r="EE16" s="35" t="str">
        <f t="shared" si="714"/>
        <v>C+</v>
      </c>
      <c r="EF16" s="157">
        <f t="shared" si="715"/>
        <v>2.5</v>
      </c>
      <c r="EG16" s="49" t="str">
        <f t="shared" si="716"/>
        <v>2.5</v>
      </c>
      <c r="EH16" s="77">
        <v>2</v>
      </c>
      <c r="EI16" s="151">
        <v>2</v>
      </c>
      <c r="EJ16" s="24">
        <v>7.4</v>
      </c>
      <c r="EK16" s="27">
        <v>3</v>
      </c>
      <c r="EL16" s="28"/>
      <c r="EM16" s="30">
        <f t="shared" si="790"/>
        <v>4.8</v>
      </c>
      <c r="EN16" s="31">
        <f t="shared" si="791"/>
        <v>4.8</v>
      </c>
      <c r="EO16" s="29" t="str">
        <f t="shared" si="202"/>
        <v>4.8</v>
      </c>
      <c r="EP16" s="35" t="str">
        <f t="shared" si="792"/>
        <v>D</v>
      </c>
      <c r="EQ16" s="157">
        <f t="shared" si="793"/>
        <v>1</v>
      </c>
      <c r="ER16" s="49" t="str">
        <f t="shared" si="794"/>
        <v>1.0</v>
      </c>
      <c r="ES16" s="77">
        <v>2</v>
      </c>
      <c r="ET16" s="151">
        <v>2</v>
      </c>
      <c r="EU16" s="24">
        <v>6.6</v>
      </c>
      <c r="EV16" s="27">
        <v>7</v>
      </c>
      <c r="EW16" s="28"/>
      <c r="EX16" s="22">
        <f t="shared" si="717"/>
        <v>6.8</v>
      </c>
      <c r="EY16" s="29">
        <f t="shared" si="718"/>
        <v>6.8</v>
      </c>
      <c r="EZ16" s="29" t="str">
        <f t="shared" si="203"/>
        <v>6.8</v>
      </c>
      <c r="FA16" s="35" t="str">
        <f t="shared" si="719"/>
        <v>C+</v>
      </c>
      <c r="FB16" s="157">
        <f t="shared" si="720"/>
        <v>2.5</v>
      </c>
      <c r="FC16" s="49" t="str">
        <f t="shared" si="721"/>
        <v>2.5</v>
      </c>
      <c r="FD16" s="77">
        <v>3</v>
      </c>
      <c r="FE16" s="151">
        <v>3</v>
      </c>
      <c r="FF16" s="155">
        <v>8</v>
      </c>
      <c r="FG16" s="165">
        <v>6.7</v>
      </c>
      <c r="FH16" s="165"/>
      <c r="FI16" s="22">
        <f t="shared" si="456"/>
        <v>7.2</v>
      </c>
      <c r="FJ16" s="29">
        <f t="shared" si="457"/>
        <v>7.2</v>
      </c>
      <c r="FK16" s="29" t="str">
        <f t="shared" si="204"/>
        <v>7.2</v>
      </c>
      <c r="FL16" s="35" t="str">
        <f t="shared" si="795"/>
        <v>B</v>
      </c>
      <c r="FM16" s="33">
        <f t="shared" si="796"/>
        <v>3</v>
      </c>
      <c r="FN16" s="49" t="str">
        <f t="shared" si="797"/>
        <v>3.0</v>
      </c>
      <c r="FO16" s="77">
        <v>1</v>
      </c>
      <c r="FP16" s="151">
        <v>1</v>
      </c>
      <c r="FQ16" s="41">
        <f t="shared" si="461"/>
        <v>20</v>
      </c>
      <c r="FR16" s="43">
        <f t="shared" si="462"/>
        <v>1.7749999999999999</v>
      </c>
      <c r="FS16" s="45" t="str">
        <f t="shared" si="463"/>
        <v>1.78</v>
      </c>
      <c r="FT16" s="47" t="str">
        <f t="shared" si="464"/>
        <v>Lên lớp</v>
      </c>
      <c r="FU16" s="145">
        <f t="shared" si="465"/>
        <v>20</v>
      </c>
      <c r="FV16" s="146">
        <f t="shared" si="466"/>
        <v>1.7749999999999999</v>
      </c>
      <c r="FW16" s="174">
        <f t="shared" si="722"/>
        <v>36</v>
      </c>
      <c r="FX16" s="41">
        <f t="shared" si="723"/>
        <v>33</v>
      </c>
      <c r="FY16" s="43">
        <f t="shared" si="724"/>
        <v>1.9545454545454546</v>
      </c>
      <c r="FZ16" s="45" t="str">
        <f t="shared" si="470"/>
        <v>1.95</v>
      </c>
      <c r="GA16" s="47" t="str">
        <f t="shared" si="471"/>
        <v>Lên lớp</v>
      </c>
      <c r="GB16" s="47" t="s">
        <v>1143</v>
      </c>
      <c r="GC16" s="63">
        <v>0</v>
      </c>
      <c r="GD16" s="27"/>
      <c r="GE16" s="28"/>
      <c r="GF16" s="22">
        <f t="shared" si="530"/>
        <v>0</v>
      </c>
      <c r="GG16" s="29">
        <f t="shared" si="531"/>
        <v>0</v>
      </c>
      <c r="GH16" s="29" t="str">
        <f t="shared" si="205"/>
        <v>0.0</v>
      </c>
      <c r="GI16" s="35" t="str">
        <f t="shared" si="532"/>
        <v>F</v>
      </c>
      <c r="GJ16" s="33">
        <f t="shared" si="533"/>
        <v>0</v>
      </c>
      <c r="GK16" s="49" t="str">
        <f t="shared" si="534"/>
        <v>0.0</v>
      </c>
      <c r="GL16" s="77">
        <v>2</v>
      </c>
      <c r="GM16" s="151"/>
      <c r="GN16" s="24">
        <v>6.1</v>
      </c>
      <c r="GO16" s="27">
        <v>3</v>
      </c>
      <c r="GP16" s="28"/>
      <c r="GQ16" s="30">
        <f t="shared" si="680"/>
        <v>4.2</v>
      </c>
      <c r="GR16" s="31">
        <f t="shared" si="535"/>
        <v>4.2</v>
      </c>
      <c r="GS16" s="29" t="str">
        <f t="shared" si="206"/>
        <v>4.2</v>
      </c>
      <c r="GT16" s="35" t="str">
        <f t="shared" si="536"/>
        <v>D</v>
      </c>
      <c r="GU16" s="33">
        <f t="shared" si="537"/>
        <v>1</v>
      </c>
      <c r="GV16" s="49" t="str">
        <f t="shared" si="538"/>
        <v>1.0</v>
      </c>
      <c r="GW16" s="77">
        <v>3</v>
      </c>
      <c r="GX16" s="151">
        <v>3</v>
      </c>
      <c r="GY16" s="24">
        <v>5.6</v>
      </c>
      <c r="GZ16" s="27">
        <v>5</v>
      </c>
      <c r="HA16" s="28"/>
      <c r="HB16" s="22">
        <f t="shared" si="539"/>
        <v>5.2</v>
      </c>
      <c r="HC16" s="29">
        <f t="shared" si="540"/>
        <v>5.2</v>
      </c>
      <c r="HD16" s="29" t="str">
        <f t="shared" si="207"/>
        <v>5.2</v>
      </c>
      <c r="HE16" s="35" t="str">
        <f t="shared" si="541"/>
        <v>D+</v>
      </c>
      <c r="HF16" s="33">
        <f t="shared" si="542"/>
        <v>1.5</v>
      </c>
      <c r="HG16" s="49" t="str">
        <f t="shared" si="543"/>
        <v>1.5</v>
      </c>
      <c r="HH16" s="77">
        <v>2</v>
      </c>
      <c r="HI16" s="151">
        <v>2</v>
      </c>
      <c r="HJ16" s="24">
        <v>8</v>
      </c>
      <c r="HK16" s="27">
        <v>8</v>
      </c>
      <c r="HL16" s="28"/>
      <c r="HM16" s="22">
        <f t="shared" si="544"/>
        <v>8</v>
      </c>
      <c r="HN16" s="29">
        <f t="shared" si="545"/>
        <v>8</v>
      </c>
      <c r="HO16" s="29" t="str">
        <f t="shared" si="208"/>
        <v>8.0</v>
      </c>
      <c r="HP16" s="35" t="str">
        <f t="shared" si="546"/>
        <v>B+</v>
      </c>
      <c r="HQ16" s="33">
        <f t="shared" si="547"/>
        <v>3.5</v>
      </c>
      <c r="HR16" s="49" t="str">
        <f t="shared" si="548"/>
        <v>3.5</v>
      </c>
      <c r="HS16" s="77">
        <v>2</v>
      </c>
      <c r="HT16" s="151">
        <v>2</v>
      </c>
      <c r="HU16" s="24">
        <v>6.3</v>
      </c>
      <c r="HV16" s="27">
        <v>6</v>
      </c>
      <c r="HW16" s="28"/>
      <c r="HX16" s="22">
        <f t="shared" si="549"/>
        <v>6.1</v>
      </c>
      <c r="HY16" s="29">
        <f t="shared" si="550"/>
        <v>6.1</v>
      </c>
      <c r="HZ16" s="29" t="str">
        <f t="shared" si="209"/>
        <v>6.1</v>
      </c>
      <c r="IA16" s="35" t="str">
        <f t="shared" si="551"/>
        <v>C</v>
      </c>
      <c r="IB16" s="33">
        <f t="shared" si="552"/>
        <v>2</v>
      </c>
      <c r="IC16" s="49" t="str">
        <f t="shared" si="553"/>
        <v>2.0</v>
      </c>
      <c r="ID16" s="77">
        <v>3</v>
      </c>
      <c r="IE16" s="151">
        <v>3</v>
      </c>
      <c r="IF16" s="24">
        <v>5.7</v>
      </c>
      <c r="IG16" s="27">
        <v>3</v>
      </c>
      <c r="IH16" s="28"/>
      <c r="II16" s="22">
        <f t="shared" si="554"/>
        <v>4.0999999999999996</v>
      </c>
      <c r="IJ16" s="29">
        <f t="shared" si="555"/>
        <v>4.0999999999999996</v>
      </c>
      <c r="IK16" s="29" t="str">
        <f t="shared" si="210"/>
        <v>4.1</v>
      </c>
      <c r="IL16" s="35" t="str">
        <f t="shared" si="556"/>
        <v>D</v>
      </c>
      <c r="IM16" s="33">
        <f t="shared" si="557"/>
        <v>1</v>
      </c>
      <c r="IN16" s="49" t="str">
        <f t="shared" si="558"/>
        <v>1.0</v>
      </c>
      <c r="IO16" s="77">
        <v>2</v>
      </c>
      <c r="IP16" s="151">
        <v>2</v>
      </c>
      <c r="IQ16" s="24">
        <v>6.5</v>
      </c>
      <c r="IR16" s="27">
        <v>3</v>
      </c>
      <c r="IS16" s="28"/>
      <c r="IT16" s="22">
        <f t="shared" si="559"/>
        <v>4.4000000000000004</v>
      </c>
      <c r="IU16" s="29">
        <f t="shared" si="560"/>
        <v>4.4000000000000004</v>
      </c>
      <c r="IV16" s="29" t="str">
        <f t="shared" si="211"/>
        <v>4.4</v>
      </c>
      <c r="IW16" s="35" t="str">
        <f t="shared" si="561"/>
        <v>D</v>
      </c>
      <c r="IX16" s="33">
        <f t="shared" si="562"/>
        <v>1</v>
      </c>
      <c r="IY16" s="49" t="str">
        <f t="shared" si="563"/>
        <v>1.0</v>
      </c>
      <c r="IZ16" s="77">
        <v>3</v>
      </c>
      <c r="JA16" s="151">
        <v>3</v>
      </c>
      <c r="JB16" s="24">
        <v>5.2</v>
      </c>
      <c r="JC16" s="27">
        <v>7</v>
      </c>
      <c r="JD16" s="28"/>
      <c r="JE16" s="30">
        <f t="shared" si="564"/>
        <v>6.3</v>
      </c>
      <c r="JF16" s="31">
        <f t="shared" si="565"/>
        <v>6.3</v>
      </c>
      <c r="JG16" s="29" t="str">
        <f t="shared" si="212"/>
        <v>6.3</v>
      </c>
      <c r="JH16" s="35" t="str">
        <f t="shared" si="566"/>
        <v>C</v>
      </c>
      <c r="JI16" s="33">
        <f t="shared" si="567"/>
        <v>2</v>
      </c>
      <c r="JJ16" s="49" t="str">
        <f t="shared" si="568"/>
        <v>2.0</v>
      </c>
      <c r="JK16" s="77">
        <v>3</v>
      </c>
      <c r="JL16" s="151">
        <v>3</v>
      </c>
      <c r="JM16" s="24">
        <v>7</v>
      </c>
      <c r="JN16" s="214">
        <v>6.7</v>
      </c>
      <c r="JO16" s="140"/>
      <c r="JP16" s="22">
        <f t="shared" si="569"/>
        <v>6.8</v>
      </c>
      <c r="JQ16" s="29">
        <f t="shared" si="570"/>
        <v>6.8</v>
      </c>
      <c r="JR16" s="29" t="str">
        <f t="shared" si="213"/>
        <v>6.8</v>
      </c>
      <c r="JS16" s="35" t="str">
        <f t="shared" si="571"/>
        <v>C+</v>
      </c>
      <c r="JT16" s="33">
        <f t="shared" si="572"/>
        <v>2.5</v>
      </c>
      <c r="JU16" s="49" t="str">
        <f t="shared" si="573"/>
        <v>2.5</v>
      </c>
      <c r="JV16" s="77">
        <v>2</v>
      </c>
      <c r="JW16" s="151">
        <v>2</v>
      </c>
      <c r="JX16" s="211">
        <f t="shared" si="513"/>
        <v>22</v>
      </c>
      <c r="JY16" s="43">
        <f t="shared" si="514"/>
        <v>1.5909090909090908</v>
      </c>
      <c r="JZ16" s="45" t="str">
        <f t="shared" si="515"/>
        <v>1.59</v>
      </c>
      <c r="KA16" s="47" t="str">
        <f t="shared" si="516"/>
        <v>Lên lớp</v>
      </c>
      <c r="KB16" s="41">
        <f t="shared" si="517"/>
        <v>20</v>
      </c>
      <c r="KC16" s="43">
        <f t="shared" si="518"/>
        <v>1.75</v>
      </c>
      <c r="KD16" s="229">
        <f t="shared" si="519"/>
        <v>58</v>
      </c>
      <c r="KE16" s="230">
        <f t="shared" si="520"/>
        <v>53</v>
      </c>
      <c r="KF16" s="146">
        <f t="shared" si="521"/>
        <v>1.8773584905660377</v>
      </c>
      <c r="KG16" s="45" t="str">
        <f t="shared" si="522"/>
        <v>1.88</v>
      </c>
      <c r="KH16" s="47" t="str">
        <f t="shared" si="523"/>
        <v>Lên lớp</v>
      </c>
      <c r="KI16" s="47" t="s">
        <v>1143</v>
      </c>
      <c r="KJ16" s="24">
        <v>7.2</v>
      </c>
      <c r="KK16" s="27">
        <v>5</v>
      </c>
      <c r="KL16" s="28"/>
      <c r="KM16" s="30">
        <f t="shared" si="729"/>
        <v>5.9</v>
      </c>
      <c r="KN16" s="31">
        <f t="shared" si="730"/>
        <v>5.9</v>
      </c>
      <c r="KO16" s="31" t="str">
        <f t="shared" si="731"/>
        <v>5.9</v>
      </c>
      <c r="KP16" s="35" t="str">
        <f t="shared" si="732"/>
        <v>C</v>
      </c>
      <c r="KQ16" s="33">
        <f t="shared" si="733"/>
        <v>2</v>
      </c>
      <c r="KR16" s="49" t="str">
        <f t="shared" si="734"/>
        <v>2.0</v>
      </c>
      <c r="KS16" s="77">
        <v>2</v>
      </c>
      <c r="KT16" s="151">
        <v>2</v>
      </c>
      <c r="KU16" s="24">
        <v>8</v>
      </c>
      <c r="KV16" s="27">
        <v>6</v>
      </c>
      <c r="KW16" s="28"/>
      <c r="KX16" s="22">
        <f t="shared" si="735"/>
        <v>6.8</v>
      </c>
      <c r="KY16" s="29">
        <f t="shared" si="736"/>
        <v>6.8</v>
      </c>
      <c r="KZ16" s="29" t="str">
        <f t="shared" si="737"/>
        <v>6.8</v>
      </c>
      <c r="LA16" s="35" t="str">
        <f t="shared" si="738"/>
        <v>C+</v>
      </c>
      <c r="LB16" s="33">
        <f t="shared" si="739"/>
        <v>2.5</v>
      </c>
      <c r="LC16" s="49" t="str">
        <f t="shared" si="740"/>
        <v>2.5</v>
      </c>
      <c r="LD16" s="77">
        <v>2</v>
      </c>
      <c r="LE16" s="151">
        <v>2</v>
      </c>
      <c r="LF16" s="24">
        <v>7.3</v>
      </c>
      <c r="LG16" s="27">
        <v>1</v>
      </c>
      <c r="LH16" s="28">
        <v>4</v>
      </c>
      <c r="LI16" s="30">
        <f t="shared" si="741"/>
        <v>3.5</v>
      </c>
      <c r="LJ16" s="31">
        <f t="shared" si="742"/>
        <v>5.3</v>
      </c>
      <c r="LK16" s="31" t="str">
        <f t="shared" si="743"/>
        <v>5.3</v>
      </c>
      <c r="LL16" s="35" t="str">
        <f t="shared" si="744"/>
        <v>D+</v>
      </c>
      <c r="LM16" s="33">
        <f t="shared" si="745"/>
        <v>1.5</v>
      </c>
      <c r="LN16" s="49" t="str">
        <f t="shared" si="746"/>
        <v>1.5</v>
      </c>
      <c r="LO16" s="77">
        <v>2</v>
      </c>
      <c r="LP16" s="151">
        <v>2</v>
      </c>
      <c r="LQ16" s="24">
        <v>7.7</v>
      </c>
      <c r="LR16" s="27">
        <v>7</v>
      </c>
      <c r="LS16" s="28"/>
      <c r="LT16" s="30">
        <f t="shared" si="747"/>
        <v>7.3</v>
      </c>
      <c r="LU16" s="31">
        <f t="shared" si="748"/>
        <v>7.3</v>
      </c>
      <c r="LV16" s="29" t="str">
        <f t="shared" si="220"/>
        <v>7.3</v>
      </c>
      <c r="LW16" s="35" t="str">
        <f t="shared" si="749"/>
        <v>B</v>
      </c>
      <c r="LX16" s="33">
        <f t="shared" si="750"/>
        <v>3</v>
      </c>
      <c r="LY16" s="49" t="str">
        <f t="shared" si="751"/>
        <v>3.0</v>
      </c>
      <c r="LZ16" s="77">
        <v>2</v>
      </c>
      <c r="MA16" s="151">
        <v>2</v>
      </c>
      <c r="MB16" s="24">
        <v>5</v>
      </c>
      <c r="MC16" s="27">
        <v>8</v>
      </c>
      <c r="MD16" s="28"/>
      <c r="ME16" s="30">
        <f t="shared" si="752"/>
        <v>6.8</v>
      </c>
      <c r="MF16" s="161">
        <f t="shared" si="753"/>
        <v>6.8</v>
      </c>
      <c r="MG16" s="29" t="str">
        <f t="shared" si="223"/>
        <v>6.8</v>
      </c>
      <c r="MH16" s="162" t="str">
        <f t="shared" si="754"/>
        <v>C+</v>
      </c>
      <c r="MI16" s="163">
        <f t="shared" si="755"/>
        <v>2.5</v>
      </c>
      <c r="MJ16" s="56" t="str">
        <f t="shared" si="756"/>
        <v>2.5</v>
      </c>
      <c r="MK16" s="77">
        <v>1</v>
      </c>
      <c r="ML16" s="151">
        <v>1</v>
      </c>
      <c r="MM16" s="24">
        <v>6.9</v>
      </c>
      <c r="MN16" s="27">
        <v>1</v>
      </c>
      <c r="MO16" s="28">
        <v>4</v>
      </c>
      <c r="MP16" s="30">
        <f t="shared" si="757"/>
        <v>3.4</v>
      </c>
      <c r="MQ16" s="161">
        <f t="shared" si="758"/>
        <v>5.2</v>
      </c>
      <c r="MR16" s="29" t="str">
        <f t="shared" si="227"/>
        <v>5.2</v>
      </c>
      <c r="MS16" s="162" t="str">
        <f t="shared" si="759"/>
        <v>D+</v>
      </c>
      <c r="MT16" s="163">
        <f t="shared" si="760"/>
        <v>1.5</v>
      </c>
      <c r="MU16" s="56" t="str">
        <f t="shared" si="761"/>
        <v>1.5</v>
      </c>
      <c r="MV16" s="77">
        <v>3</v>
      </c>
      <c r="MW16" s="151">
        <v>3</v>
      </c>
      <c r="MX16" s="24">
        <v>5</v>
      </c>
      <c r="MY16" s="124"/>
      <c r="MZ16" s="28">
        <v>5</v>
      </c>
      <c r="NA16" s="30">
        <f t="shared" si="762"/>
        <v>2</v>
      </c>
      <c r="NB16" s="161">
        <f t="shared" si="763"/>
        <v>5</v>
      </c>
      <c r="NC16" s="29" t="str">
        <f t="shared" si="228"/>
        <v>5.0</v>
      </c>
      <c r="ND16" s="162" t="str">
        <f t="shared" si="764"/>
        <v>D+</v>
      </c>
      <c r="NE16" s="163">
        <f t="shared" si="765"/>
        <v>1.5</v>
      </c>
      <c r="NF16" s="56" t="str">
        <f t="shared" si="766"/>
        <v>1.5</v>
      </c>
      <c r="NG16" s="77">
        <v>1</v>
      </c>
      <c r="NH16" s="151">
        <v>1</v>
      </c>
      <c r="NI16" s="24">
        <v>6</v>
      </c>
      <c r="NJ16" s="27">
        <v>6</v>
      </c>
      <c r="NK16" s="28"/>
      <c r="NL16" s="30">
        <f t="shared" si="681"/>
        <v>6</v>
      </c>
      <c r="NM16" s="31">
        <f t="shared" si="682"/>
        <v>6</v>
      </c>
      <c r="NN16" s="29" t="str">
        <f t="shared" si="725"/>
        <v>6.0</v>
      </c>
      <c r="NO16" s="35" t="str">
        <f t="shared" si="683"/>
        <v>C</v>
      </c>
      <c r="NP16" s="33">
        <f t="shared" si="684"/>
        <v>2</v>
      </c>
      <c r="NQ16" s="49" t="str">
        <f t="shared" si="685"/>
        <v>2.0</v>
      </c>
      <c r="NR16" s="77">
        <v>3</v>
      </c>
      <c r="NS16" s="151">
        <v>3</v>
      </c>
      <c r="NT16" s="24">
        <v>7.5</v>
      </c>
      <c r="NU16" s="214">
        <v>8.1</v>
      </c>
      <c r="NV16" s="28"/>
      <c r="NW16" s="30">
        <f t="shared" si="767"/>
        <v>7.9</v>
      </c>
      <c r="NX16" s="31">
        <f t="shared" si="768"/>
        <v>7.9</v>
      </c>
      <c r="NY16" s="31" t="str">
        <f t="shared" si="769"/>
        <v>7.9</v>
      </c>
      <c r="NZ16" s="35" t="str">
        <f t="shared" si="770"/>
        <v>B</v>
      </c>
      <c r="OA16" s="33">
        <f t="shared" si="771"/>
        <v>3</v>
      </c>
      <c r="OB16" s="49" t="str">
        <f t="shared" si="772"/>
        <v>3.0</v>
      </c>
      <c r="OC16" s="77">
        <v>2</v>
      </c>
      <c r="OD16" s="151">
        <v>2</v>
      </c>
      <c r="OE16" s="211">
        <f t="shared" si="230"/>
        <v>18</v>
      </c>
      <c r="OF16" s="43">
        <f t="shared" si="231"/>
        <v>2.1388888888888888</v>
      </c>
      <c r="OG16" s="45" t="str">
        <f t="shared" si="232"/>
        <v>2.14</v>
      </c>
      <c r="OH16" s="47" t="str">
        <f t="shared" si="233"/>
        <v>Lên lớp</v>
      </c>
      <c r="OI16" s="41">
        <f t="shared" si="234"/>
        <v>18</v>
      </c>
      <c r="OJ16" s="43">
        <f t="shared" si="235"/>
        <v>2.1388888888888888</v>
      </c>
      <c r="OK16" s="229">
        <f t="shared" si="236"/>
        <v>76</v>
      </c>
      <c r="OL16" s="230">
        <f t="shared" si="237"/>
        <v>71</v>
      </c>
      <c r="OM16" s="146">
        <f t="shared" si="238"/>
        <v>1.943661971830986</v>
      </c>
      <c r="ON16" s="45" t="str">
        <f t="shared" si="138"/>
        <v>1.94</v>
      </c>
      <c r="OO16" s="47" t="str">
        <f t="shared" si="239"/>
        <v>Lên lớp</v>
      </c>
      <c r="OP16" s="47" t="s">
        <v>1143</v>
      </c>
      <c r="OQ16" s="24">
        <v>6.8</v>
      </c>
      <c r="OR16" s="27">
        <v>3</v>
      </c>
      <c r="OS16" s="28"/>
      <c r="OT16" s="30">
        <f t="shared" si="574"/>
        <v>4.5</v>
      </c>
      <c r="OU16" s="31">
        <f t="shared" si="575"/>
        <v>4.5</v>
      </c>
      <c r="OV16" s="29" t="str">
        <f t="shared" si="576"/>
        <v>4.5</v>
      </c>
      <c r="OW16" s="35" t="str">
        <f t="shared" si="577"/>
        <v>D</v>
      </c>
      <c r="OX16" s="130">
        <f t="shared" si="578"/>
        <v>1</v>
      </c>
      <c r="OY16" s="49" t="str">
        <f t="shared" si="579"/>
        <v>1.0</v>
      </c>
      <c r="OZ16" s="77">
        <v>2</v>
      </c>
      <c r="PA16" s="151">
        <v>2</v>
      </c>
      <c r="PB16" s="24">
        <v>6.6</v>
      </c>
      <c r="PC16" s="27">
        <v>5</v>
      </c>
      <c r="PD16" s="28"/>
      <c r="PE16" s="30">
        <f t="shared" si="580"/>
        <v>5.6</v>
      </c>
      <c r="PF16" s="31">
        <f t="shared" si="581"/>
        <v>5.6</v>
      </c>
      <c r="PG16" s="31" t="str">
        <f t="shared" si="582"/>
        <v>5.6</v>
      </c>
      <c r="PH16" s="35" t="str">
        <f t="shared" si="583"/>
        <v>C</v>
      </c>
      <c r="PI16" s="130">
        <f t="shared" si="584"/>
        <v>2</v>
      </c>
      <c r="PJ16" s="49" t="str">
        <f t="shared" si="585"/>
        <v>2.0</v>
      </c>
      <c r="PK16" s="77">
        <v>3</v>
      </c>
      <c r="PL16" s="151">
        <v>3</v>
      </c>
      <c r="PM16" s="24">
        <v>6.7</v>
      </c>
      <c r="PN16" s="27">
        <v>7</v>
      </c>
      <c r="PO16" s="28"/>
      <c r="PP16" s="30">
        <f t="shared" si="586"/>
        <v>6.9</v>
      </c>
      <c r="PQ16" s="31">
        <f t="shared" si="587"/>
        <v>6.9</v>
      </c>
      <c r="PR16" s="29" t="str">
        <f t="shared" si="588"/>
        <v>6.9</v>
      </c>
      <c r="PS16" s="35" t="str">
        <f t="shared" si="589"/>
        <v>C+</v>
      </c>
      <c r="PT16" s="130">
        <f t="shared" si="590"/>
        <v>2.5</v>
      </c>
      <c r="PU16" s="49" t="str">
        <f t="shared" si="591"/>
        <v>2.5</v>
      </c>
      <c r="PV16" s="77">
        <v>2</v>
      </c>
      <c r="PW16" s="151">
        <v>2</v>
      </c>
      <c r="PX16" s="24">
        <v>6.3</v>
      </c>
      <c r="PY16" s="27">
        <v>7</v>
      </c>
      <c r="PZ16" s="28"/>
      <c r="QA16" s="30">
        <f t="shared" si="592"/>
        <v>6.7</v>
      </c>
      <c r="QB16" s="31">
        <f t="shared" si="593"/>
        <v>6.7</v>
      </c>
      <c r="QC16" s="31" t="str">
        <f t="shared" si="594"/>
        <v>6.7</v>
      </c>
      <c r="QD16" s="35" t="str">
        <f t="shared" si="595"/>
        <v>C+</v>
      </c>
      <c r="QE16" s="33">
        <f t="shared" si="596"/>
        <v>2.5</v>
      </c>
      <c r="QF16" s="49" t="str">
        <f t="shared" si="597"/>
        <v>2.5</v>
      </c>
      <c r="QG16" s="77">
        <v>3</v>
      </c>
      <c r="QH16" s="151">
        <v>3</v>
      </c>
      <c r="QI16" s="24">
        <v>6.2</v>
      </c>
      <c r="QJ16" s="27">
        <v>5</v>
      </c>
      <c r="QK16" s="28"/>
      <c r="QL16" s="30">
        <f t="shared" si="598"/>
        <v>5.5</v>
      </c>
      <c r="QM16" s="31">
        <f t="shared" si="599"/>
        <v>5.5</v>
      </c>
      <c r="QN16" s="29" t="str">
        <f t="shared" si="600"/>
        <v>5.5</v>
      </c>
      <c r="QO16" s="35" t="str">
        <f t="shared" si="601"/>
        <v>C</v>
      </c>
      <c r="QP16" s="130">
        <f t="shared" si="602"/>
        <v>2</v>
      </c>
      <c r="QQ16" s="49" t="str">
        <f t="shared" si="603"/>
        <v>2.0</v>
      </c>
      <c r="QR16" s="77">
        <v>1</v>
      </c>
      <c r="QS16" s="151">
        <v>1</v>
      </c>
      <c r="QT16" s="24">
        <v>7.2</v>
      </c>
      <c r="QU16" s="27">
        <v>8</v>
      </c>
      <c r="QV16" s="28"/>
      <c r="QW16" s="30">
        <f t="shared" si="604"/>
        <v>7.7</v>
      </c>
      <c r="QX16" s="31">
        <f t="shared" si="605"/>
        <v>7.7</v>
      </c>
      <c r="QY16" s="29" t="str">
        <f t="shared" si="606"/>
        <v>7.7</v>
      </c>
      <c r="QZ16" s="35" t="str">
        <f t="shared" si="607"/>
        <v>B</v>
      </c>
      <c r="RA16" s="130">
        <f t="shared" si="608"/>
        <v>3</v>
      </c>
      <c r="RB16" s="49" t="str">
        <f t="shared" si="609"/>
        <v>3.0</v>
      </c>
      <c r="RC16" s="77">
        <v>3</v>
      </c>
      <c r="RD16" s="151">
        <v>3</v>
      </c>
      <c r="RE16" s="24">
        <v>7.6</v>
      </c>
      <c r="RF16" s="27">
        <v>5</v>
      </c>
      <c r="RG16" s="28"/>
      <c r="RH16" s="30">
        <f t="shared" si="773"/>
        <v>6</v>
      </c>
      <c r="RI16" s="31">
        <f t="shared" si="774"/>
        <v>6</v>
      </c>
      <c r="RJ16" s="29" t="str">
        <f t="shared" si="610"/>
        <v>6.0</v>
      </c>
      <c r="RK16" s="35" t="str">
        <f t="shared" si="726"/>
        <v>C</v>
      </c>
      <c r="RL16" s="130">
        <f t="shared" si="727"/>
        <v>2</v>
      </c>
      <c r="RM16" s="49" t="str">
        <f t="shared" si="728"/>
        <v>2.0</v>
      </c>
      <c r="RN16" s="77">
        <v>1</v>
      </c>
      <c r="RO16" s="151">
        <v>1</v>
      </c>
      <c r="RP16" s="211">
        <f t="shared" si="247"/>
        <v>15</v>
      </c>
      <c r="RQ16" s="275">
        <f t="shared" si="248"/>
        <v>6.2866666666666653</v>
      </c>
      <c r="RR16" s="43">
        <f t="shared" si="249"/>
        <v>2.2333333333333334</v>
      </c>
      <c r="RS16" s="45" t="str">
        <f t="shared" si="250"/>
        <v>2.23</v>
      </c>
      <c r="RT16" s="47" t="str">
        <f t="shared" si="251"/>
        <v>Lên lớp</v>
      </c>
      <c r="RU16" s="41">
        <f t="shared" si="252"/>
        <v>15</v>
      </c>
      <c r="RV16" s="43">
        <f t="shared" si="253"/>
        <v>2.2333333333333334</v>
      </c>
      <c r="RW16" s="229">
        <f t="shared" si="254"/>
        <v>91</v>
      </c>
      <c r="RX16" s="230">
        <f t="shared" si="255"/>
        <v>86</v>
      </c>
      <c r="RY16" s="146">
        <f t="shared" si="256"/>
        <v>1.9941860465116279</v>
      </c>
      <c r="RZ16" s="45" t="str">
        <f t="shared" si="257"/>
        <v>1.99</v>
      </c>
      <c r="SA16" s="47" t="str">
        <f t="shared" si="258"/>
        <v>Lên lớp</v>
      </c>
      <c r="SB16" s="47" t="s">
        <v>1143</v>
      </c>
      <c r="SC16" s="24"/>
      <c r="SD16" s="27"/>
      <c r="SE16" s="28"/>
      <c r="SF16" s="22">
        <f t="shared" si="686"/>
        <v>0</v>
      </c>
      <c r="SG16" s="29">
        <f t="shared" si="687"/>
        <v>0</v>
      </c>
      <c r="SH16" s="29" t="str">
        <f t="shared" si="611"/>
        <v>0.0</v>
      </c>
      <c r="SI16" s="35" t="str">
        <f t="shared" si="688"/>
        <v>F</v>
      </c>
      <c r="SJ16" s="33">
        <f t="shared" si="689"/>
        <v>0</v>
      </c>
      <c r="SK16" s="49" t="str">
        <f t="shared" si="690"/>
        <v>0.0</v>
      </c>
      <c r="SL16" s="77"/>
      <c r="SM16" s="151"/>
      <c r="SN16" s="24"/>
      <c r="SO16" s="27"/>
      <c r="SP16" s="28"/>
      <c r="SQ16" s="30">
        <f t="shared" si="612"/>
        <v>0</v>
      </c>
      <c r="SR16" s="31">
        <f t="shared" si="613"/>
        <v>0</v>
      </c>
      <c r="SS16" s="31" t="str">
        <f t="shared" si="614"/>
        <v>0.0</v>
      </c>
      <c r="ST16" s="35" t="str">
        <f t="shared" si="615"/>
        <v>F</v>
      </c>
      <c r="SU16" s="33">
        <f t="shared" si="616"/>
        <v>0</v>
      </c>
      <c r="SV16" s="49" t="str">
        <f t="shared" si="617"/>
        <v>0.0</v>
      </c>
      <c r="SW16" s="77"/>
      <c r="SX16" s="151"/>
      <c r="SY16" s="24">
        <v>5</v>
      </c>
      <c r="SZ16" s="27">
        <v>1</v>
      </c>
      <c r="TA16" s="28"/>
      <c r="TB16" s="30">
        <f t="shared" si="618"/>
        <v>2.6</v>
      </c>
      <c r="TC16" s="31">
        <f t="shared" si="619"/>
        <v>2.6</v>
      </c>
      <c r="TD16" s="29" t="str">
        <f t="shared" si="620"/>
        <v>2.6</v>
      </c>
      <c r="TE16" s="35" t="str">
        <f t="shared" si="621"/>
        <v>F</v>
      </c>
      <c r="TF16" s="130">
        <f t="shared" si="622"/>
        <v>0</v>
      </c>
      <c r="TG16" s="49" t="str">
        <f t="shared" si="623"/>
        <v>0.0</v>
      </c>
      <c r="TH16" s="77">
        <v>4</v>
      </c>
      <c r="TI16" s="151"/>
      <c r="TJ16" s="320"/>
      <c r="TK16" s="321"/>
      <c r="TL16" s="322"/>
      <c r="TM16" s="322"/>
      <c r="TN16" s="322"/>
      <c r="TO16" s="127">
        <f t="shared" si="691"/>
        <v>0</v>
      </c>
      <c r="TP16" s="29" t="str">
        <f t="shared" si="692"/>
        <v>0.0</v>
      </c>
      <c r="TQ16" s="35" t="str">
        <f t="shared" si="693"/>
        <v>F</v>
      </c>
      <c r="TR16" s="33">
        <f t="shared" si="694"/>
        <v>0</v>
      </c>
      <c r="TS16" s="49" t="str">
        <f t="shared" si="695"/>
        <v>0.0</v>
      </c>
      <c r="TT16" s="323">
        <v>5</v>
      </c>
      <c r="TU16" s="324"/>
      <c r="TV16" s="340">
        <f t="shared" si="696"/>
        <v>9</v>
      </c>
      <c r="TW16" s="341">
        <f t="shared" si="267"/>
        <v>1.1555555555555557</v>
      </c>
      <c r="TX16" s="342">
        <f t="shared" si="697"/>
        <v>0</v>
      </c>
      <c r="TY16" s="45" t="str">
        <f t="shared" si="698"/>
        <v>0.00</v>
      </c>
      <c r="TZ16" s="47" t="str">
        <f t="shared" si="699"/>
        <v>Cảnh báo KQHT</v>
      </c>
      <c r="UA16" s="41">
        <f t="shared" si="700"/>
        <v>0</v>
      </c>
      <c r="UB16" s="43" t="e">
        <f t="shared" si="701"/>
        <v>#DIV/0!</v>
      </c>
    </row>
    <row r="17" spans="1:548" ht="18">
      <c r="A17" s="11">
        <v>14</v>
      </c>
      <c r="B17" s="70" t="s">
        <v>59</v>
      </c>
      <c r="C17" s="14" t="s">
        <v>137</v>
      </c>
      <c r="D17" s="71" t="s">
        <v>138</v>
      </c>
      <c r="E17" s="72" t="s">
        <v>139</v>
      </c>
      <c r="F17" s="9"/>
      <c r="G17" s="101" t="s">
        <v>644</v>
      </c>
      <c r="H17" s="102" t="s">
        <v>18</v>
      </c>
      <c r="I17" s="103" t="s">
        <v>683</v>
      </c>
      <c r="J17" s="13">
        <v>5.3</v>
      </c>
      <c r="K17" s="29" t="str">
        <f t="shared" si="187"/>
        <v>5.3</v>
      </c>
      <c r="L17" s="35" t="str">
        <f t="shared" si="624"/>
        <v>D+</v>
      </c>
      <c r="M17" s="33">
        <f t="shared" si="625"/>
        <v>1.5</v>
      </c>
      <c r="N17" s="49" t="str">
        <f t="shared" si="626"/>
        <v>1.5</v>
      </c>
      <c r="O17" s="12">
        <v>2</v>
      </c>
      <c r="P17" s="19">
        <v>6.5</v>
      </c>
      <c r="Q17" s="29" t="str">
        <f t="shared" si="188"/>
        <v>6.5</v>
      </c>
      <c r="R17" s="35" t="str">
        <f t="shared" si="702"/>
        <v>C+</v>
      </c>
      <c r="S17" s="33">
        <f t="shared" si="703"/>
        <v>2.5</v>
      </c>
      <c r="T17" s="49" t="str">
        <f t="shared" si="704"/>
        <v>2.5</v>
      </c>
      <c r="U17" s="12">
        <v>3</v>
      </c>
      <c r="V17" s="24">
        <v>6.7</v>
      </c>
      <c r="W17" s="27">
        <v>7</v>
      </c>
      <c r="X17" s="28"/>
      <c r="Y17" s="30">
        <f t="shared" si="627"/>
        <v>6.9</v>
      </c>
      <c r="Z17" s="31">
        <f t="shared" si="628"/>
        <v>6.9</v>
      </c>
      <c r="AA17" s="29" t="str">
        <f t="shared" si="192"/>
        <v>6.9</v>
      </c>
      <c r="AB17" s="35" t="str">
        <f t="shared" si="629"/>
        <v>C+</v>
      </c>
      <c r="AC17" s="33">
        <f t="shared" si="630"/>
        <v>2.5</v>
      </c>
      <c r="AD17" s="49" t="str">
        <f t="shared" si="631"/>
        <v>2.5</v>
      </c>
      <c r="AE17" s="77">
        <v>5</v>
      </c>
      <c r="AF17" s="80">
        <v>5</v>
      </c>
      <c r="AG17" s="24">
        <v>6</v>
      </c>
      <c r="AH17" s="27">
        <v>6</v>
      </c>
      <c r="AI17" s="28"/>
      <c r="AJ17" s="22">
        <f t="shared" si="632"/>
        <v>6</v>
      </c>
      <c r="AK17" s="29">
        <f t="shared" si="633"/>
        <v>6</v>
      </c>
      <c r="AL17" s="29" t="str">
        <f t="shared" si="193"/>
        <v>6.0</v>
      </c>
      <c r="AM17" s="35" t="str">
        <f t="shared" si="634"/>
        <v>C</v>
      </c>
      <c r="AN17" s="33">
        <f t="shared" si="635"/>
        <v>2</v>
      </c>
      <c r="AO17" s="49" t="str">
        <f t="shared" si="636"/>
        <v>2.0</v>
      </c>
      <c r="AP17" s="77">
        <v>3</v>
      </c>
      <c r="AQ17" s="83">
        <v>3</v>
      </c>
      <c r="AR17" s="24">
        <v>5</v>
      </c>
      <c r="AS17" s="27">
        <v>4</v>
      </c>
      <c r="AT17" s="28"/>
      <c r="AU17" s="22">
        <f t="shared" si="637"/>
        <v>4.4000000000000004</v>
      </c>
      <c r="AV17" s="29">
        <f t="shared" si="638"/>
        <v>4.4000000000000004</v>
      </c>
      <c r="AW17" s="29" t="str">
        <f t="shared" si="194"/>
        <v>4.4</v>
      </c>
      <c r="AX17" s="35" t="str">
        <f t="shared" si="639"/>
        <v>D</v>
      </c>
      <c r="AY17" s="33">
        <f t="shared" si="640"/>
        <v>1</v>
      </c>
      <c r="AZ17" s="49" t="str">
        <f t="shared" si="641"/>
        <v>1.0</v>
      </c>
      <c r="BA17" s="77">
        <v>3</v>
      </c>
      <c r="BB17" s="83">
        <v>3</v>
      </c>
      <c r="BC17" s="24">
        <v>7.2</v>
      </c>
      <c r="BD17" s="27">
        <v>7</v>
      </c>
      <c r="BE17" s="28"/>
      <c r="BF17" s="22">
        <f t="shared" si="642"/>
        <v>7.1</v>
      </c>
      <c r="BG17" s="29">
        <f t="shared" si="643"/>
        <v>7.1</v>
      </c>
      <c r="BH17" s="29" t="str">
        <f t="shared" si="195"/>
        <v>7.1</v>
      </c>
      <c r="BI17" s="35" t="str">
        <f t="shared" si="644"/>
        <v>B</v>
      </c>
      <c r="BJ17" s="33">
        <f t="shared" si="645"/>
        <v>3</v>
      </c>
      <c r="BK17" s="49" t="str">
        <f t="shared" si="646"/>
        <v>3.0</v>
      </c>
      <c r="BL17" s="77">
        <v>3</v>
      </c>
      <c r="BM17" s="83">
        <v>3</v>
      </c>
      <c r="BN17" s="24">
        <v>8.3000000000000007</v>
      </c>
      <c r="BO17" s="27">
        <v>8</v>
      </c>
      <c r="BP17" s="28"/>
      <c r="BQ17" s="30">
        <f t="shared" si="647"/>
        <v>8.1</v>
      </c>
      <c r="BR17" s="31">
        <f t="shared" si="648"/>
        <v>8.1</v>
      </c>
      <c r="BS17" s="29" t="str">
        <f t="shared" si="196"/>
        <v>8.1</v>
      </c>
      <c r="BT17" s="35" t="str">
        <f t="shared" si="649"/>
        <v>B+</v>
      </c>
      <c r="BU17" s="33">
        <f t="shared" si="650"/>
        <v>3.5</v>
      </c>
      <c r="BV17" s="49" t="str">
        <f t="shared" si="651"/>
        <v>3.5</v>
      </c>
      <c r="BW17" s="77">
        <v>2</v>
      </c>
      <c r="BX17" s="83">
        <v>2</v>
      </c>
      <c r="BY17" s="41">
        <f t="shared" si="705"/>
        <v>16</v>
      </c>
      <c r="BZ17" s="43">
        <f t="shared" si="706"/>
        <v>2.34375</v>
      </c>
      <c r="CA17" s="45" t="str">
        <f t="shared" si="707"/>
        <v>2.34</v>
      </c>
      <c r="CB17" s="47" t="str">
        <f t="shared" si="708"/>
        <v>Lên lớp</v>
      </c>
      <c r="CC17" s="145">
        <f t="shared" si="709"/>
        <v>16</v>
      </c>
      <c r="CD17" s="146">
        <f t="shared" si="710"/>
        <v>2.34375</v>
      </c>
      <c r="CE17" s="47" t="str">
        <f t="shared" si="711"/>
        <v>Lên lớp</v>
      </c>
      <c r="CF17" s="47" t="s">
        <v>1143</v>
      </c>
      <c r="CG17" s="24">
        <v>6.1</v>
      </c>
      <c r="CH17" s="27">
        <v>5</v>
      </c>
      <c r="CI17" s="28"/>
      <c r="CJ17" s="30">
        <f t="shared" si="775"/>
        <v>5.4</v>
      </c>
      <c r="CK17" s="31">
        <f t="shared" si="776"/>
        <v>5.4</v>
      </c>
      <c r="CL17" s="29" t="str">
        <f t="shared" si="197"/>
        <v>5.4</v>
      </c>
      <c r="CM17" s="35" t="str">
        <f t="shared" si="777"/>
        <v>D+</v>
      </c>
      <c r="CN17" s="157">
        <f t="shared" si="778"/>
        <v>1.5</v>
      </c>
      <c r="CO17" s="49" t="str">
        <f t="shared" si="779"/>
        <v>1.5</v>
      </c>
      <c r="CP17" s="77">
        <v>3</v>
      </c>
      <c r="CQ17" s="151">
        <v>3</v>
      </c>
      <c r="CR17" s="24">
        <v>7</v>
      </c>
      <c r="CS17" s="27">
        <v>5</v>
      </c>
      <c r="CT17" s="28"/>
      <c r="CU17" s="30">
        <f t="shared" si="798"/>
        <v>5.8</v>
      </c>
      <c r="CV17" s="31">
        <f t="shared" si="799"/>
        <v>5.8</v>
      </c>
      <c r="CW17" s="29" t="str">
        <f t="shared" si="198"/>
        <v>5.8</v>
      </c>
      <c r="CX17" s="35" t="str">
        <f t="shared" si="800"/>
        <v>C</v>
      </c>
      <c r="CY17" s="157">
        <f t="shared" si="801"/>
        <v>2</v>
      </c>
      <c r="CZ17" s="49" t="str">
        <f t="shared" si="802"/>
        <v>2.0</v>
      </c>
      <c r="DA17" s="77">
        <v>2</v>
      </c>
      <c r="DB17" s="151">
        <v>2</v>
      </c>
      <c r="DC17" s="24">
        <v>5.7</v>
      </c>
      <c r="DD17" s="27">
        <v>4</v>
      </c>
      <c r="DE17" s="28"/>
      <c r="DF17" s="30">
        <f t="shared" si="780"/>
        <v>4.7</v>
      </c>
      <c r="DG17" s="31">
        <f t="shared" si="781"/>
        <v>4.7</v>
      </c>
      <c r="DH17" s="29" t="str">
        <f t="shared" si="199"/>
        <v>4.7</v>
      </c>
      <c r="DI17" s="35" t="str">
        <f t="shared" si="782"/>
        <v>D</v>
      </c>
      <c r="DJ17" s="157">
        <f t="shared" si="783"/>
        <v>1</v>
      </c>
      <c r="DK17" s="49" t="str">
        <f t="shared" si="784"/>
        <v>1.0</v>
      </c>
      <c r="DL17" s="77">
        <v>4</v>
      </c>
      <c r="DM17" s="151">
        <v>4</v>
      </c>
      <c r="DN17" s="24">
        <v>7.8</v>
      </c>
      <c r="DO17" s="27">
        <v>4</v>
      </c>
      <c r="DP17" s="28"/>
      <c r="DQ17" s="30">
        <f t="shared" si="785"/>
        <v>5.5</v>
      </c>
      <c r="DR17" s="31">
        <f t="shared" si="786"/>
        <v>5.5</v>
      </c>
      <c r="DS17" s="29" t="str">
        <f t="shared" si="200"/>
        <v>5.5</v>
      </c>
      <c r="DT17" s="35" t="str">
        <f t="shared" si="787"/>
        <v>C</v>
      </c>
      <c r="DU17" s="157">
        <f t="shared" si="788"/>
        <v>2</v>
      </c>
      <c r="DV17" s="49" t="str">
        <f t="shared" si="789"/>
        <v>2.0</v>
      </c>
      <c r="DW17" s="77">
        <v>3</v>
      </c>
      <c r="DX17" s="151">
        <v>3</v>
      </c>
      <c r="DY17" s="24">
        <v>6.3</v>
      </c>
      <c r="DZ17" s="27">
        <v>4</v>
      </c>
      <c r="EA17" s="28"/>
      <c r="EB17" s="30">
        <f t="shared" si="712"/>
        <v>4.9000000000000004</v>
      </c>
      <c r="EC17" s="31">
        <f t="shared" si="713"/>
        <v>4.9000000000000004</v>
      </c>
      <c r="ED17" s="29" t="str">
        <f t="shared" si="201"/>
        <v>4.9</v>
      </c>
      <c r="EE17" s="35" t="str">
        <f t="shared" si="714"/>
        <v>D</v>
      </c>
      <c r="EF17" s="157">
        <f t="shared" si="715"/>
        <v>1</v>
      </c>
      <c r="EG17" s="49" t="str">
        <f t="shared" si="716"/>
        <v>1.0</v>
      </c>
      <c r="EH17" s="77">
        <v>2</v>
      </c>
      <c r="EI17" s="151">
        <v>2</v>
      </c>
      <c r="EJ17" s="24">
        <v>7.8</v>
      </c>
      <c r="EK17" s="27">
        <v>7</v>
      </c>
      <c r="EL17" s="28"/>
      <c r="EM17" s="30">
        <f t="shared" si="790"/>
        <v>7.3</v>
      </c>
      <c r="EN17" s="31">
        <f t="shared" si="791"/>
        <v>7.3</v>
      </c>
      <c r="EO17" s="29" t="str">
        <f t="shared" si="202"/>
        <v>7.3</v>
      </c>
      <c r="EP17" s="35" t="str">
        <f t="shared" si="792"/>
        <v>B</v>
      </c>
      <c r="EQ17" s="157">
        <f t="shared" si="793"/>
        <v>3</v>
      </c>
      <c r="ER17" s="49" t="str">
        <f t="shared" si="794"/>
        <v>3.0</v>
      </c>
      <c r="ES17" s="77">
        <v>2</v>
      </c>
      <c r="ET17" s="151">
        <v>2</v>
      </c>
      <c r="EU17" s="24">
        <v>7.4</v>
      </c>
      <c r="EV17" s="27">
        <v>8</v>
      </c>
      <c r="EW17" s="28"/>
      <c r="EX17" s="30">
        <f t="shared" si="717"/>
        <v>7.8</v>
      </c>
      <c r="EY17" s="31">
        <f t="shared" si="718"/>
        <v>7.8</v>
      </c>
      <c r="EZ17" s="29" t="str">
        <f t="shared" si="203"/>
        <v>7.8</v>
      </c>
      <c r="FA17" s="35" t="str">
        <f t="shared" si="719"/>
        <v>B</v>
      </c>
      <c r="FB17" s="157">
        <f t="shared" si="720"/>
        <v>3</v>
      </c>
      <c r="FC17" s="49" t="str">
        <f t="shared" si="721"/>
        <v>3.0</v>
      </c>
      <c r="FD17" s="77">
        <v>3</v>
      </c>
      <c r="FE17" s="151">
        <v>3</v>
      </c>
      <c r="FF17" s="155">
        <v>8.5</v>
      </c>
      <c r="FG17" s="165">
        <v>6.9</v>
      </c>
      <c r="FH17" s="165"/>
      <c r="FI17" s="22">
        <f t="shared" si="456"/>
        <v>7.5</v>
      </c>
      <c r="FJ17" s="29">
        <f t="shared" si="457"/>
        <v>7.5</v>
      </c>
      <c r="FK17" s="29" t="str">
        <f t="shared" si="204"/>
        <v>7.5</v>
      </c>
      <c r="FL17" s="35" t="str">
        <f t="shared" si="795"/>
        <v>B</v>
      </c>
      <c r="FM17" s="33">
        <f t="shared" si="796"/>
        <v>3</v>
      </c>
      <c r="FN17" s="49" t="str">
        <f t="shared" si="797"/>
        <v>3.0</v>
      </c>
      <c r="FO17" s="77">
        <v>1</v>
      </c>
      <c r="FP17" s="151">
        <v>1</v>
      </c>
      <c r="FQ17" s="41">
        <f t="shared" si="461"/>
        <v>20</v>
      </c>
      <c r="FR17" s="43">
        <f t="shared" si="462"/>
        <v>1.925</v>
      </c>
      <c r="FS17" s="45" t="str">
        <f t="shared" si="463"/>
        <v>1.93</v>
      </c>
      <c r="FT17" s="47" t="str">
        <f t="shared" si="464"/>
        <v>Lên lớp</v>
      </c>
      <c r="FU17" s="145">
        <f t="shared" si="465"/>
        <v>20</v>
      </c>
      <c r="FV17" s="146">
        <f t="shared" si="466"/>
        <v>1.925</v>
      </c>
      <c r="FW17" s="174">
        <f t="shared" si="722"/>
        <v>36</v>
      </c>
      <c r="FX17" s="41">
        <f t="shared" si="723"/>
        <v>36</v>
      </c>
      <c r="FY17" s="43">
        <f t="shared" si="724"/>
        <v>2.1111111111111112</v>
      </c>
      <c r="FZ17" s="45" t="str">
        <f t="shared" si="470"/>
        <v>2.11</v>
      </c>
      <c r="GA17" s="47" t="str">
        <f t="shared" si="471"/>
        <v>Lên lớp</v>
      </c>
      <c r="GB17" s="47" t="s">
        <v>1143</v>
      </c>
      <c r="GC17" s="24">
        <v>8.3000000000000007</v>
      </c>
      <c r="GD17" s="27">
        <v>9</v>
      </c>
      <c r="GE17" s="28"/>
      <c r="GF17" s="30">
        <f t="shared" si="530"/>
        <v>8.6999999999999993</v>
      </c>
      <c r="GG17" s="31">
        <f t="shared" si="531"/>
        <v>8.6999999999999993</v>
      </c>
      <c r="GH17" s="29" t="str">
        <f t="shared" si="205"/>
        <v>8.7</v>
      </c>
      <c r="GI17" s="35" t="str">
        <f t="shared" si="532"/>
        <v>A</v>
      </c>
      <c r="GJ17" s="33">
        <f t="shared" si="533"/>
        <v>4</v>
      </c>
      <c r="GK17" s="49" t="str">
        <f t="shared" si="534"/>
        <v>4.0</v>
      </c>
      <c r="GL17" s="77">
        <v>2</v>
      </c>
      <c r="GM17" s="151">
        <v>2</v>
      </c>
      <c r="GN17" s="24">
        <v>7.1</v>
      </c>
      <c r="GO17" s="27">
        <v>5</v>
      </c>
      <c r="GP17" s="28"/>
      <c r="GQ17" s="30">
        <f t="shared" si="680"/>
        <v>5.8</v>
      </c>
      <c r="GR17" s="31">
        <f t="shared" si="535"/>
        <v>5.8</v>
      </c>
      <c r="GS17" s="29" t="str">
        <f t="shared" si="206"/>
        <v>5.8</v>
      </c>
      <c r="GT17" s="35" t="str">
        <f t="shared" si="536"/>
        <v>C</v>
      </c>
      <c r="GU17" s="33">
        <f t="shared" si="537"/>
        <v>2</v>
      </c>
      <c r="GV17" s="49" t="str">
        <f t="shared" si="538"/>
        <v>2.0</v>
      </c>
      <c r="GW17" s="77">
        <v>3</v>
      </c>
      <c r="GX17" s="151">
        <v>3</v>
      </c>
      <c r="GY17" s="24">
        <v>6</v>
      </c>
      <c r="GZ17" s="27">
        <v>5</v>
      </c>
      <c r="HA17" s="28"/>
      <c r="HB17" s="22">
        <f t="shared" si="539"/>
        <v>5.4</v>
      </c>
      <c r="HC17" s="29">
        <f t="shared" si="540"/>
        <v>5.4</v>
      </c>
      <c r="HD17" s="29" t="str">
        <f t="shared" si="207"/>
        <v>5.4</v>
      </c>
      <c r="HE17" s="35" t="str">
        <f t="shared" si="541"/>
        <v>D+</v>
      </c>
      <c r="HF17" s="33">
        <f t="shared" si="542"/>
        <v>1.5</v>
      </c>
      <c r="HG17" s="49" t="str">
        <f t="shared" si="543"/>
        <v>1.5</v>
      </c>
      <c r="HH17" s="77">
        <v>2</v>
      </c>
      <c r="HI17" s="151">
        <v>2</v>
      </c>
      <c r="HJ17" s="24">
        <v>8.6</v>
      </c>
      <c r="HK17" s="27">
        <v>8</v>
      </c>
      <c r="HL17" s="28"/>
      <c r="HM17" s="22">
        <f t="shared" si="544"/>
        <v>8.1999999999999993</v>
      </c>
      <c r="HN17" s="29">
        <f t="shared" si="545"/>
        <v>8.1999999999999993</v>
      </c>
      <c r="HO17" s="29" t="str">
        <f t="shared" si="208"/>
        <v>8.2</v>
      </c>
      <c r="HP17" s="35" t="str">
        <f t="shared" si="546"/>
        <v>B+</v>
      </c>
      <c r="HQ17" s="33">
        <f t="shared" si="547"/>
        <v>3.5</v>
      </c>
      <c r="HR17" s="49" t="str">
        <f t="shared" si="548"/>
        <v>3.5</v>
      </c>
      <c r="HS17" s="77">
        <v>2</v>
      </c>
      <c r="HT17" s="151">
        <v>2</v>
      </c>
      <c r="HU17" s="24">
        <v>7.8</v>
      </c>
      <c r="HV17" s="27">
        <v>8</v>
      </c>
      <c r="HW17" s="28"/>
      <c r="HX17" s="22">
        <f t="shared" si="549"/>
        <v>7.9</v>
      </c>
      <c r="HY17" s="29">
        <f t="shared" si="550"/>
        <v>7.9</v>
      </c>
      <c r="HZ17" s="29" t="str">
        <f t="shared" si="209"/>
        <v>7.9</v>
      </c>
      <c r="IA17" s="35" t="str">
        <f t="shared" si="551"/>
        <v>B</v>
      </c>
      <c r="IB17" s="33">
        <f t="shared" si="552"/>
        <v>3</v>
      </c>
      <c r="IC17" s="49" t="str">
        <f t="shared" si="553"/>
        <v>3.0</v>
      </c>
      <c r="ID17" s="77">
        <v>3</v>
      </c>
      <c r="IE17" s="151">
        <v>3</v>
      </c>
      <c r="IF17" s="24">
        <v>7</v>
      </c>
      <c r="IG17" s="27">
        <v>5</v>
      </c>
      <c r="IH17" s="126"/>
      <c r="II17" s="22">
        <f t="shared" si="554"/>
        <v>5.8</v>
      </c>
      <c r="IJ17" s="54">
        <f t="shared" si="555"/>
        <v>5.8</v>
      </c>
      <c r="IK17" s="29" t="str">
        <f t="shared" si="210"/>
        <v>5.8</v>
      </c>
      <c r="IL17" s="162" t="str">
        <f t="shared" si="556"/>
        <v>C</v>
      </c>
      <c r="IM17" s="33">
        <f t="shared" si="557"/>
        <v>2</v>
      </c>
      <c r="IN17" s="49" t="str">
        <f t="shared" si="558"/>
        <v>2.0</v>
      </c>
      <c r="IO17" s="77">
        <v>2</v>
      </c>
      <c r="IP17" s="151">
        <v>2</v>
      </c>
      <c r="IQ17" s="24">
        <v>7.6</v>
      </c>
      <c r="IR17" s="27">
        <v>6</v>
      </c>
      <c r="IS17" s="28"/>
      <c r="IT17" s="30">
        <f t="shared" si="559"/>
        <v>6.6</v>
      </c>
      <c r="IU17" s="31">
        <f t="shared" si="560"/>
        <v>6.6</v>
      </c>
      <c r="IV17" s="29" t="str">
        <f t="shared" si="211"/>
        <v>6.6</v>
      </c>
      <c r="IW17" s="35" t="str">
        <f t="shared" si="561"/>
        <v>C+</v>
      </c>
      <c r="IX17" s="33">
        <f t="shared" si="562"/>
        <v>2.5</v>
      </c>
      <c r="IY17" s="49" t="str">
        <f t="shared" si="563"/>
        <v>2.5</v>
      </c>
      <c r="IZ17" s="77">
        <v>3</v>
      </c>
      <c r="JA17" s="151">
        <v>3</v>
      </c>
      <c r="JB17" s="24">
        <v>8.1999999999999993</v>
      </c>
      <c r="JC17" s="27">
        <v>5</v>
      </c>
      <c r="JD17" s="28"/>
      <c r="JE17" s="30">
        <f t="shared" si="564"/>
        <v>6.3</v>
      </c>
      <c r="JF17" s="31">
        <f t="shared" si="565"/>
        <v>6.3</v>
      </c>
      <c r="JG17" s="29" t="str">
        <f t="shared" si="212"/>
        <v>6.3</v>
      </c>
      <c r="JH17" s="35" t="str">
        <f t="shared" si="566"/>
        <v>C</v>
      </c>
      <c r="JI17" s="33">
        <f t="shared" si="567"/>
        <v>2</v>
      </c>
      <c r="JJ17" s="49" t="str">
        <f t="shared" si="568"/>
        <v>2.0</v>
      </c>
      <c r="JK17" s="77">
        <v>3</v>
      </c>
      <c r="JL17" s="151">
        <v>3</v>
      </c>
      <c r="JM17" s="24">
        <v>8</v>
      </c>
      <c r="JN17" s="214">
        <v>7.1</v>
      </c>
      <c r="JO17" s="140"/>
      <c r="JP17" s="30">
        <f t="shared" si="569"/>
        <v>7.5</v>
      </c>
      <c r="JQ17" s="31">
        <f t="shared" si="570"/>
        <v>7.5</v>
      </c>
      <c r="JR17" s="29" t="str">
        <f t="shared" si="213"/>
        <v>7.5</v>
      </c>
      <c r="JS17" s="35" t="str">
        <f t="shared" si="571"/>
        <v>B</v>
      </c>
      <c r="JT17" s="33">
        <f t="shared" si="572"/>
        <v>3</v>
      </c>
      <c r="JU17" s="49" t="str">
        <f t="shared" si="573"/>
        <v>3.0</v>
      </c>
      <c r="JV17" s="77">
        <v>2</v>
      </c>
      <c r="JW17" s="151">
        <v>2</v>
      </c>
      <c r="JX17" s="211">
        <f t="shared" si="513"/>
        <v>22</v>
      </c>
      <c r="JY17" s="43">
        <f t="shared" si="514"/>
        <v>2.5681818181818183</v>
      </c>
      <c r="JZ17" s="45" t="str">
        <f t="shared" si="515"/>
        <v>2.57</v>
      </c>
      <c r="KA17" s="47" t="str">
        <f t="shared" si="516"/>
        <v>Lên lớp</v>
      </c>
      <c r="KB17" s="41">
        <f t="shared" si="517"/>
        <v>22</v>
      </c>
      <c r="KC17" s="43">
        <f t="shared" si="518"/>
        <v>2.5681818181818183</v>
      </c>
      <c r="KD17" s="229">
        <f t="shared" si="519"/>
        <v>58</v>
      </c>
      <c r="KE17" s="230">
        <f t="shared" si="520"/>
        <v>58</v>
      </c>
      <c r="KF17" s="146">
        <f t="shared" si="521"/>
        <v>2.2844827586206895</v>
      </c>
      <c r="KG17" s="45" t="str">
        <f t="shared" si="522"/>
        <v>2.28</v>
      </c>
      <c r="KH17" s="47" t="str">
        <f t="shared" si="523"/>
        <v>Lên lớp</v>
      </c>
      <c r="KI17" s="47" t="s">
        <v>1143</v>
      </c>
      <c r="KJ17" s="24">
        <v>7.2</v>
      </c>
      <c r="KK17" s="27">
        <v>6</v>
      </c>
      <c r="KL17" s="28"/>
      <c r="KM17" s="30">
        <f t="shared" si="729"/>
        <v>6.5</v>
      </c>
      <c r="KN17" s="31">
        <f t="shared" si="730"/>
        <v>6.5</v>
      </c>
      <c r="KO17" s="29" t="str">
        <f t="shared" si="731"/>
        <v>6.5</v>
      </c>
      <c r="KP17" s="35" t="str">
        <f t="shared" si="732"/>
        <v>C+</v>
      </c>
      <c r="KQ17" s="33">
        <f t="shared" si="733"/>
        <v>2.5</v>
      </c>
      <c r="KR17" s="49" t="str">
        <f t="shared" si="734"/>
        <v>2.5</v>
      </c>
      <c r="KS17" s="77">
        <v>2</v>
      </c>
      <c r="KT17" s="151">
        <v>2</v>
      </c>
      <c r="KU17" s="24">
        <v>8</v>
      </c>
      <c r="KV17" s="27">
        <v>8</v>
      </c>
      <c r="KW17" s="28"/>
      <c r="KX17" s="30">
        <f t="shared" si="735"/>
        <v>8</v>
      </c>
      <c r="KY17" s="31">
        <f t="shared" si="736"/>
        <v>8</v>
      </c>
      <c r="KZ17" s="29" t="str">
        <f t="shared" si="737"/>
        <v>8.0</v>
      </c>
      <c r="LA17" s="35" t="str">
        <f t="shared" si="738"/>
        <v>B+</v>
      </c>
      <c r="LB17" s="33">
        <f t="shared" si="739"/>
        <v>3.5</v>
      </c>
      <c r="LC17" s="49" t="str">
        <f t="shared" si="740"/>
        <v>3.5</v>
      </c>
      <c r="LD17" s="77">
        <v>2</v>
      </c>
      <c r="LE17" s="151">
        <v>2</v>
      </c>
      <c r="LF17" s="24">
        <v>7.7</v>
      </c>
      <c r="LG17" s="27">
        <v>7</v>
      </c>
      <c r="LH17" s="28"/>
      <c r="LI17" s="30">
        <f t="shared" si="741"/>
        <v>7.3</v>
      </c>
      <c r="LJ17" s="31">
        <f t="shared" si="742"/>
        <v>7.3</v>
      </c>
      <c r="LK17" s="29" t="str">
        <f t="shared" si="743"/>
        <v>7.3</v>
      </c>
      <c r="LL17" s="35" t="str">
        <f t="shared" si="744"/>
        <v>B</v>
      </c>
      <c r="LM17" s="33">
        <f t="shared" si="745"/>
        <v>3</v>
      </c>
      <c r="LN17" s="49" t="str">
        <f t="shared" si="746"/>
        <v>3.0</v>
      </c>
      <c r="LO17" s="77">
        <v>2</v>
      </c>
      <c r="LP17" s="151">
        <v>2</v>
      </c>
      <c r="LQ17" s="24">
        <v>8.3000000000000007</v>
      </c>
      <c r="LR17" s="27">
        <v>7</v>
      </c>
      <c r="LS17" s="28"/>
      <c r="LT17" s="30">
        <f t="shared" si="747"/>
        <v>7.5</v>
      </c>
      <c r="LU17" s="31">
        <f t="shared" si="748"/>
        <v>7.5</v>
      </c>
      <c r="LV17" s="29" t="str">
        <f t="shared" si="220"/>
        <v>7.5</v>
      </c>
      <c r="LW17" s="35" t="str">
        <f t="shared" si="749"/>
        <v>B</v>
      </c>
      <c r="LX17" s="33">
        <f t="shared" si="750"/>
        <v>3</v>
      </c>
      <c r="LY17" s="49" t="str">
        <f t="shared" si="751"/>
        <v>3.0</v>
      </c>
      <c r="LZ17" s="77">
        <v>2</v>
      </c>
      <c r="MA17" s="151">
        <v>2</v>
      </c>
      <c r="MB17" s="24">
        <v>7.2</v>
      </c>
      <c r="MC17" s="27">
        <v>8</v>
      </c>
      <c r="MD17" s="28"/>
      <c r="ME17" s="30">
        <f t="shared" si="752"/>
        <v>7.7</v>
      </c>
      <c r="MF17" s="161">
        <f t="shared" si="753"/>
        <v>7.7</v>
      </c>
      <c r="MG17" s="29" t="str">
        <f t="shared" si="223"/>
        <v>7.7</v>
      </c>
      <c r="MH17" s="162" t="str">
        <f t="shared" si="754"/>
        <v>B</v>
      </c>
      <c r="MI17" s="163">
        <f t="shared" si="755"/>
        <v>3</v>
      </c>
      <c r="MJ17" s="56" t="str">
        <f t="shared" si="756"/>
        <v>3.0</v>
      </c>
      <c r="MK17" s="77">
        <v>1</v>
      </c>
      <c r="ML17" s="151">
        <v>1</v>
      </c>
      <c r="MM17" s="24">
        <v>9.1</v>
      </c>
      <c r="MN17" s="27">
        <v>7</v>
      </c>
      <c r="MO17" s="28"/>
      <c r="MP17" s="30">
        <f t="shared" si="757"/>
        <v>7.8</v>
      </c>
      <c r="MQ17" s="161">
        <f t="shared" si="758"/>
        <v>7.8</v>
      </c>
      <c r="MR17" s="29" t="str">
        <f t="shared" si="227"/>
        <v>7.8</v>
      </c>
      <c r="MS17" s="162" t="str">
        <f t="shared" si="759"/>
        <v>B</v>
      </c>
      <c r="MT17" s="163">
        <f t="shared" si="760"/>
        <v>3</v>
      </c>
      <c r="MU17" s="56" t="str">
        <f t="shared" si="761"/>
        <v>3.0</v>
      </c>
      <c r="MV17" s="77">
        <v>3</v>
      </c>
      <c r="MW17" s="151">
        <v>3</v>
      </c>
      <c r="MX17" s="24">
        <v>7.8</v>
      </c>
      <c r="MY17" s="27">
        <v>5</v>
      </c>
      <c r="MZ17" s="28"/>
      <c r="NA17" s="30">
        <f t="shared" si="762"/>
        <v>6.1</v>
      </c>
      <c r="NB17" s="161">
        <f t="shared" si="763"/>
        <v>6.1</v>
      </c>
      <c r="NC17" s="29" t="str">
        <f t="shared" si="228"/>
        <v>6.1</v>
      </c>
      <c r="ND17" s="162" t="str">
        <f t="shared" si="764"/>
        <v>C</v>
      </c>
      <c r="NE17" s="163">
        <f t="shared" si="765"/>
        <v>2</v>
      </c>
      <c r="NF17" s="56" t="str">
        <f t="shared" si="766"/>
        <v>2.0</v>
      </c>
      <c r="NG17" s="77">
        <v>1</v>
      </c>
      <c r="NH17" s="151">
        <v>1</v>
      </c>
      <c r="NI17" s="24">
        <v>7.2</v>
      </c>
      <c r="NJ17" s="27">
        <v>6</v>
      </c>
      <c r="NK17" s="28"/>
      <c r="NL17" s="22">
        <f t="shared" si="681"/>
        <v>6.5</v>
      </c>
      <c r="NM17" s="29">
        <f t="shared" si="682"/>
        <v>6.5</v>
      </c>
      <c r="NN17" s="29" t="str">
        <f t="shared" si="725"/>
        <v>6.5</v>
      </c>
      <c r="NO17" s="35" t="str">
        <f t="shared" si="683"/>
        <v>C+</v>
      </c>
      <c r="NP17" s="33">
        <f t="shared" si="684"/>
        <v>2.5</v>
      </c>
      <c r="NQ17" s="49" t="str">
        <f t="shared" si="685"/>
        <v>2.5</v>
      </c>
      <c r="NR17" s="77">
        <v>3</v>
      </c>
      <c r="NS17" s="151">
        <v>3</v>
      </c>
      <c r="NT17" s="24">
        <v>8</v>
      </c>
      <c r="NU17" s="214">
        <v>7.6</v>
      </c>
      <c r="NV17" s="28"/>
      <c r="NW17" s="30">
        <f t="shared" si="767"/>
        <v>7.8</v>
      </c>
      <c r="NX17" s="31">
        <f t="shared" si="768"/>
        <v>7.8</v>
      </c>
      <c r="NY17" s="29" t="str">
        <f t="shared" si="769"/>
        <v>7.8</v>
      </c>
      <c r="NZ17" s="35" t="str">
        <f t="shared" si="770"/>
        <v>B</v>
      </c>
      <c r="OA17" s="33">
        <f t="shared" si="771"/>
        <v>3</v>
      </c>
      <c r="OB17" s="49" t="str">
        <f t="shared" si="772"/>
        <v>3.0</v>
      </c>
      <c r="OC17" s="77">
        <v>2</v>
      </c>
      <c r="OD17" s="151">
        <v>2</v>
      </c>
      <c r="OE17" s="211">
        <f t="shared" si="230"/>
        <v>18</v>
      </c>
      <c r="OF17" s="43">
        <f t="shared" si="231"/>
        <v>2.8611111111111112</v>
      </c>
      <c r="OG17" s="45" t="str">
        <f t="shared" si="232"/>
        <v>2.86</v>
      </c>
      <c r="OH17" s="47" t="str">
        <f t="shared" si="233"/>
        <v>Lên lớp</v>
      </c>
      <c r="OI17" s="41">
        <f t="shared" si="234"/>
        <v>18</v>
      </c>
      <c r="OJ17" s="43">
        <f t="shared" si="235"/>
        <v>2.8611111111111112</v>
      </c>
      <c r="OK17" s="229">
        <f t="shared" si="236"/>
        <v>76</v>
      </c>
      <c r="OL17" s="230">
        <f t="shared" si="237"/>
        <v>76</v>
      </c>
      <c r="OM17" s="146">
        <f t="shared" si="238"/>
        <v>2.4210526315789473</v>
      </c>
      <c r="ON17" s="45" t="str">
        <f t="shared" si="138"/>
        <v>2.42</v>
      </c>
      <c r="OO17" s="47" t="str">
        <f t="shared" si="239"/>
        <v>Lên lớp</v>
      </c>
      <c r="OP17" s="47" t="s">
        <v>1143</v>
      </c>
      <c r="OQ17" s="24">
        <v>8.6</v>
      </c>
      <c r="OR17" s="27">
        <v>8</v>
      </c>
      <c r="OS17" s="28"/>
      <c r="OT17" s="30">
        <f t="shared" si="574"/>
        <v>8.1999999999999993</v>
      </c>
      <c r="OU17" s="31">
        <f t="shared" si="575"/>
        <v>8.1999999999999993</v>
      </c>
      <c r="OV17" s="31" t="str">
        <f t="shared" si="576"/>
        <v>8.2</v>
      </c>
      <c r="OW17" s="35" t="str">
        <f t="shared" si="577"/>
        <v>B+</v>
      </c>
      <c r="OX17" s="33">
        <f t="shared" si="578"/>
        <v>3.5</v>
      </c>
      <c r="OY17" s="49" t="str">
        <f t="shared" si="579"/>
        <v>3.5</v>
      </c>
      <c r="OZ17" s="77">
        <v>2</v>
      </c>
      <c r="PA17" s="151">
        <v>2</v>
      </c>
      <c r="PB17" s="24">
        <v>7.6</v>
      </c>
      <c r="PC17" s="27">
        <v>9</v>
      </c>
      <c r="PD17" s="28"/>
      <c r="PE17" s="30">
        <f t="shared" si="580"/>
        <v>8.4</v>
      </c>
      <c r="PF17" s="31">
        <f t="shared" si="581"/>
        <v>8.4</v>
      </c>
      <c r="PG17" s="31" t="str">
        <f t="shared" si="582"/>
        <v>8.4</v>
      </c>
      <c r="PH17" s="35" t="str">
        <f t="shared" si="583"/>
        <v>B+</v>
      </c>
      <c r="PI17" s="33">
        <f t="shared" si="584"/>
        <v>3.5</v>
      </c>
      <c r="PJ17" s="49" t="str">
        <f t="shared" si="585"/>
        <v>3.5</v>
      </c>
      <c r="PK17" s="77">
        <v>3</v>
      </c>
      <c r="PL17" s="151">
        <v>3</v>
      </c>
      <c r="PM17" s="24">
        <v>7.3</v>
      </c>
      <c r="PN17" s="27">
        <v>7</v>
      </c>
      <c r="PO17" s="28"/>
      <c r="PP17" s="30">
        <f t="shared" si="586"/>
        <v>7.1</v>
      </c>
      <c r="PQ17" s="31">
        <f t="shared" si="587"/>
        <v>7.1</v>
      </c>
      <c r="PR17" s="31" t="str">
        <f t="shared" si="588"/>
        <v>7.1</v>
      </c>
      <c r="PS17" s="35" t="str">
        <f t="shared" si="589"/>
        <v>B</v>
      </c>
      <c r="PT17" s="33">
        <f t="shared" si="590"/>
        <v>3</v>
      </c>
      <c r="PU17" s="49" t="str">
        <f t="shared" si="591"/>
        <v>3.0</v>
      </c>
      <c r="PV17" s="77">
        <v>2</v>
      </c>
      <c r="PW17" s="151">
        <v>2</v>
      </c>
      <c r="PX17" s="24">
        <v>8.3000000000000007</v>
      </c>
      <c r="PY17" s="27">
        <v>8</v>
      </c>
      <c r="PZ17" s="28"/>
      <c r="QA17" s="30">
        <f t="shared" si="592"/>
        <v>8.1</v>
      </c>
      <c r="QB17" s="31">
        <f t="shared" si="593"/>
        <v>8.1</v>
      </c>
      <c r="QC17" s="31" t="str">
        <f t="shared" si="594"/>
        <v>8.1</v>
      </c>
      <c r="QD17" s="35" t="str">
        <f t="shared" si="595"/>
        <v>B+</v>
      </c>
      <c r="QE17" s="33">
        <f t="shared" si="596"/>
        <v>3.5</v>
      </c>
      <c r="QF17" s="49" t="str">
        <f t="shared" si="597"/>
        <v>3.5</v>
      </c>
      <c r="QG17" s="77">
        <v>3</v>
      </c>
      <c r="QH17" s="151">
        <v>3</v>
      </c>
      <c r="QI17" s="24">
        <v>7.4</v>
      </c>
      <c r="QJ17" s="27">
        <v>7</v>
      </c>
      <c r="QK17" s="28"/>
      <c r="QL17" s="30">
        <f t="shared" si="598"/>
        <v>7.2</v>
      </c>
      <c r="QM17" s="31">
        <f t="shared" si="599"/>
        <v>7.2</v>
      </c>
      <c r="QN17" s="31" t="str">
        <f t="shared" si="600"/>
        <v>7.2</v>
      </c>
      <c r="QO17" s="35" t="str">
        <f t="shared" si="601"/>
        <v>B</v>
      </c>
      <c r="QP17" s="33">
        <f t="shared" si="602"/>
        <v>3</v>
      </c>
      <c r="QQ17" s="49" t="str">
        <f t="shared" si="603"/>
        <v>3.0</v>
      </c>
      <c r="QR17" s="77">
        <v>1</v>
      </c>
      <c r="QS17" s="151">
        <v>1</v>
      </c>
      <c r="QT17" s="24">
        <v>7.5</v>
      </c>
      <c r="QU17" s="27">
        <v>6</v>
      </c>
      <c r="QV17" s="28"/>
      <c r="QW17" s="30">
        <f t="shared" si="604"/>
        <v>6.6</v>
      </c>
      <c r="QX17" s="31">
        <f t="shared" si="605"/>
        <v>6.6</v>
      </c>
      <c r="QY17" s="31" t="str">
        <f t="shared" si="606"/>
        <v>6.6</v>
      </c>
      <c r="QZ17" s="35" t="str">
        <f t="shared" si="607"/>
        <v>C+</v>
      </c>
      <c r="RA17" s="33">
        <f t="shared" si="608"/>
        <v>2.5</v>
      </c>
      <c r="RB17" s="49" t="str">
        <f t="shared" si="609"/>
        <v>2.5</v>
      </c>
      <c r="RC17" s="77">
        <v>3</v>
      </c>
      <c r="RD17" s="151">
        <v>3</v>
      </c>
      <c r="RE17" s="24">
        <v>8</v>
      </c>
      <c r="RF17" s="27">
        <v>6</v>
      </c>
      <c r="RG17" s="28"/>
      <c r="RH17" s="30">
        <f t="shared" si="773"/>
        <v>6.8</v>
      </c>
      <c r="RI17" s="31">
        <f t="shared" si="774"/>
        <v>6.8</v>
      </c>
      <c r="RJ17" s="29" t="str">
        <f t="shared" si="610"/>
        <v>6.8</v>
      </c>
      <c r="RK17" s="35" t="str">
        <f t="shared" si="726"/>
        <v>C+</v>
      </c>
      <c r="RL17" s="33">
        <f t="shared" si="727"/>
        <v>2.5</v>
      </c>
      <c r="RM17" s="49" t="str">
        <f t="shared" si="728"/>
        <v>2.5</v>
      </c>
      <c r="RN17" s="77">
        <v>1</v>
      </c>
      <c r="RO17" s="151">
        <v>1</v>
      </c>
      <c r="RP17" s="211">
        <f t="shared" si="247"/>
        <v>15</v>
      </c>
      <c r="RQ17" s="275">
        <f t="shared" si="248"/>
        <v>7.5933333333333328</v>
      </c>
      <c r="RR17" s="43">
        <f t="shared" si="249"/>
        <v>3.1333333333333333</v>
      </c>
      <c r="RS17" s="45" t="str">
        <f t="shared" si="250"/>
        <v>3.13</v>
      </c>
      <c r="RT17" s="47" t="str">
        <f t="shared" si="251"/>
        <v>Lên lớp</v>
      </c>
      <c r="RU17" s="41">
        <f t="shared" si="252"/>
        <v>15</v>
      </c>
      <c r="RV17" s="43">
        <f t="shared" si="253"/>
        <v>3.1333333333333333</v>
      </c>
      <c r="RW17" s="229">
        <f t="shared" si="254"/>
        <v>91</v>
      </c>
      <c r="RX17" s="230">
        <f t="shared" si="255"/>
        <v>91</v>
      </c>
      <c r="RY17" s="146">
        <f t="shared" si="256"/>
        <v>2.5384615384615383</v>
      </c>
      <c r="RZ17" s="45" t="str">
        <f t="shared" si="257"/>
        <v>2.54</v>
      </c>
      <c r="SA17" s="47" t="str">
        <f t="shared" si="258"/>
        <v>Lên lớp</v>
      </c>
      <c r="SB17" s="47" t="s">
        <v>1143</v>
      </c>
      <c r="SC17" s="24"/>
      <c r="SD17" s="27"/>
      <c r="SE17" s="28"/>
      <c r="SF17" s="30">
        <f t="shared" si="686"/>
        <v>0</v>
      </c>
      <c r="SG17" s="31">
        <f t="shared" si="687"/>
        <v>0</v>
      </c>
      <c r="SH17" s="29" t="str">
        <f t="shared" si="611"/>
        <v>0.0</v>
      </c>
      <c r="SI17" s="35" t="str">
        <f t="shared" si="688"/>
        <v>F</v>
      </c>
      <c r="SJ17" s="130">
        <f t="shared" si="689"/>
        <v>0</v>
      </c>
      <c r="SK17" s="49" t="str">
        <f t="shared" si="690"/>
        <v>0.0</v>
      </c>
      <c r="SL17" s="77"/>
      <c r="SM17" s="151"/>
      <c r="SN17" s="24"/>
      <c r="SO17" s="27"/>
      <c r="SP17" s="28"/>
      <c r="SQ17" s="30">
        <f t="shared" si="612"/>
        <v>0</v>
      </c>
      <c r="SR17" s="31">
        <f t="shared" si="613"/>
        <v>0</v>
      </c>
      <c r="SS17" s="31" t="str">
        <f t="shared" si="614"/>
        <v>0.0</v>
      </c>
      <c r="ST17" s="35" t="str">
        <f t="shared" si="615"/>
        <v>F</v>
      </c>
      <c r="SU17" s="33">
        <f t="shared" si="616"/>
        <v>0</v>
      </c>
      <c r="SV17" s="49" t="str">
        <f t="shared" si="617"/>
        <v>0.0</v>
      </c>
      <c r="SW17" s="77"/>
      <c r="SX17" s="151"/>
      <c r="SY17" s="24">
        <v>9.1</v>
      </c>
      <c r="SZ17" s="27">
        <v>8</v>
      </c>
      <c r="TA17" s="28"/>
      <c r="TB17" s="30">
        <f t="shared" si="618"/>
        <v>8.4</v>
      </c>
      <c r="TC17" s="31">
        <f t="shared" si="619"/>
        <v>8.4</v>
      </c>
      <c r="TD17" s="31" t="str">
        <f t="shared" si="620"/>
        <v>8.4</v>
      </c>
      <c r="TE17" s="35" t="str">
        <f t="shared" si="621"/>
        <v>B+</v>
      </c>
      <c r="TF17" s="33">
        <f t="shared" si="622"/>
        <v>3.5</v>
      </c>
      <c r="TG17" s="49" t="str">
        <f t="shared" si="623"/>
        <v>3.5</v>
      </c>
      <c r="TH17" s="77">
        <v>4</v>
      </c>
      <c r="TI17" s="151">
        <v>4</v>
      </c>
      <c r="TJ17" s="320"/>
      <c r="TK17" s="321">
        <v>7.5</v>
      </c>
      <c r="TL17" s="322">
        <v>7.6</v>
      </c>
      <c r="TM17" s="322">
        <v>7.9</v>
      </c>
      <c r="TN17" s="322"/>
      <c r="TO17" s="127">
        <f t="shared" si="691"/>
        <v>7.7</v>
      </c>
      <c r="TP17" s="29" t="str">
        <f t="shared" si="692"/>
        <v>7.7</v>
      </c>
      <c r="TQ17" s="35" t="str">
        <f t="shared" si="693"/>
        <v>B</v>
      </c>
      <c r="TR17" s="33">
        <f t="shared" si="694"/>
        <v>3</v>
      </c>
      <c r="TS17" s="49" t="str">
        <f t="shared" si="695"/>
        <v>3.0</v>
      </c>
      <c r="TT17" s="323">
        <v>5</v>
      </c>
      <c r="TU17" s="324">
        <v>5</v>
      </c>
      <c r="TV17" s="340">
        <f t="shared" si="696"/>
        <v>9</v>
      </c>
      <c r="TW17" s="341">
        <f t="shared" si="267"/>
        <v>8.0111111111111111</v>
      </c>
      <c r="TX17" s="342">
        <f t="shared" si="697"/>
        <v>3.2222222222222223</v>
      </c>
      <c r="TY17" s="45" t="str">
        <f t="shared" si="698"/>
        <v>3.22</v>
      </c>
      <c r="TZ17" s="47" t="str">
        <f t="shared" si="699"/>
        <v>Lên lớp</v>
      </c>
      <c r="UA17" s="41">
        <f t="shared" si="700"/>
        <v>9</v>
      </c>
      <c r="UB17" s="43">
        <f t="shared" si="701"/>
        <v>3.2222222222222223</v>
      </c>
    </row>
    <row r="18" spans="1:548" ht="18">
      <c r="A18" s="11">
        <v>15</v>
      </c>
      <c r="B18" s="70" t="s">
        <v>59</v>
      </c>
      <c r="C18" s="14" t="s">
        <v>140</v>
      </c>
      <c r="D18" s="71" t="s">
        <v>141</v>
      </c>
      <c r="E18" s="72" t="s">
        <v>142</v>
      </c>
      <c r="F18" s="9"/>
      <c r="G18" s="101" t="s">
        <v>645</v>
      </c>
      <c r="H18" s="102" t="s">
        <v>18</v>
      </c>
      <c r="I18" s="103" t="s">
        <v>673</v>
      </c>
      <c r="J18" s="13">
        <v>5</v>
      </c>
      <c r="K18" s="29" t="str">
        <f t="shared" si="187"/>
        <v>5.0</v>
      </c>
      <c r="L18" s="35" t="str">
        <f t="shared" si="624"/>
        <v>D+</v>
      </c>
      <c r="M18" s="33">
        <f t="shared" si="625"/>
        <v>1.5</v>
      </c>
      <c r="N18" s="49" t="str">
        <f t="shared" si="626"/>
        <v>1.5</v>
      </c>
      <c r="O18" s="12">
        <v>2</v>
      </c>
      <c r="P18" s="19">
        <v>6.5</v>
      </c>
      <c r="Q18" s="29" t="str">
        <f t="shared" si="188"/>
        <v>6.5</v>
      </c>
      <c r="R18" s="35" t="str">
        <f t="shared" si="702"/>
        <v>C+</v>
      </c>
      <c r="S18" s="33">
        <f t="shared" si="703"/>
        <v>2.5</v>
      </c>
      <c r="T18" s="49" t="str">
        <f t="shared" si="704"/>
        <v>2.5</v>
      </c>
      <c r="U18" s="12">
        <v>3</v>
      </c>
      <c r="V18" s="24">
        <v>7.3</v>
      </c>
      <c r="W18" s="27">
        <v>7</v>
      </c>
      <c r="X18" s="28"/>
      <c r="Y18" s="22">
        <f t="shared" si="627"/>
        <v>7.1</v>
      </c>
      <c r="Z18" s="29">
        <f t="shared" si="628"/>
        <v>7.1</v>
      </c>
      <c r="AA18" s="29" t="str">
        <f t="shared" si="192"/>
        <v>7.1</v>
      </c>
      <c r="AB18" s="35" t="str">
        <f t="shared" si="629"/>
        <v>B</v>
      </c>
      <c r="AC18" s="33">
        <f t="shared" si="630"/>
        <v>3</v>
      </c>
      <c r="AD18" s="49" t="str">
        <f t="shared" si="631"/>
        <v>3.0</v>
      </c>
      <c r="AE18" s="77">
        <v>5</v>
      </c>
      <c r="AF18" s="80">
        <v>5</v>
      </c>
      <c r="AG18" s="24">
        <v>8.3000000000000007</v>
      </c>
      <c r="AH18" s="27">
        <v>6</v>
      </c>
      <c r="AI18" s="28"/>
      <c r="AJ18" s="30">
        <f t="shared" si="632"/>
        <v>6.9</v>
      </c>
      <c r="AK18" s="31">
        <f t="shared" si="633"/>
        <v>6.9</v>
      </c>
      <c r="AL18" s="29" t="str">
        <f t="shared" si="193"/>
        <v>6.9</v>
      </c>
      <c r="AM18" s="35" t="str">
        <f t="shared" si="634"/>
        <v>C+</v>
      </c>
      <c r="AN18" s="33">
        <f t="shared" si="635"/>
        <v>2.5</v>
      </c>
      <c r="AO18" s="49" t="str">
        <f t="shared" si="636"/>
        <v>2.5</v>
      </c>
      <c r="AP18" s="77">
        <v>3</v>
      </c>
      <c r="AQ18" s="83">
        <v>3</v>
      </c>
      <c r="AR18" s="24">
        <v>6.9</v>
      </c>
      <c r="AS18" s="27">
        <v>6</v>
      </c>
      <c r="AT18" s="28"/>
      <c r="AU18" s="30">
        <f t="shared" si="637"/>
        <v>6.4</v>
      </c>
      <c r="AV18" s="31">
        <f t="shared" si="638"/>
        <v>6.4</v>
      </c>
      <c r="AW18" s="29" t="str">
        <f t="shared" si="194"/>
        <v>6.4</v>
      </c>
      <c r="AX18" s="35" t="str">
        <f t="shared" si="639"/>
        <v>C</v>
      </c>
      <c r="AY18" s="33">
        <f t="shared" si="640"/>
        <v>2</v>
      </c>
      <c r="AZ18" s="49" t="str">
        <f t="shared" si="641"/>
        <v>2.0</v>
      </c>
      <c r="BA18" s="77">
        <v>3</v>
      </c>
      <c r="BB18" s="83">
        <v>3</v>
      </c>
      <c r="BC18" s="24">
        <v>7.3</v>
      </c>
      <c r="BD18" s="27">
        <v>7</v>
      </c>
      <c r="BE18" s="28"/>
      <c r="BF18" s="30">
        <f t="shared" si="642"/>
        <v>7.1</v>
      </c>
      <c r="BG18" s="31">
        <f t="shared" si="643"/>
        <v>7.1</v>
      </c>
      <c r="BH18" s="29" t="str">
        <f t="shared" si="195"/>
        <v>7.1</v>
      </c>
      <c r="BI18" s="35" t="str">
        <f t="shared" si="644"/>
        <v>B</v>
      </c>
      <c r="BJ18" s="33">
        <f t="shared" si="645"/>
        <v>3</v>
      </c>
      <c r="BK18" s="49" t="str">
        <f t="shared" si="646"/>
        <v>3.0</v>
      </c>
      <c r="BL18" s="77">
        <v>3</v>
      </c>
      <c r="BM18" s="83">
        <v>3</v>
      </c>
      <c r="BN18" s="24">
        <v>7.7</v>
      </c>
      <c r="BO18" s="27">
        <v>9</v>
      </c>
      <c r="BP18" s="28"/>
      <c r="BQ18" s="22">
        <f t="shared" si="647"/>
        <v>8.5</v>
      </c>
      <c r="BR18" s="29">
        <f t="shared" si="648"/>
        <v>8.5</v>
      </c>
      <c r="BS18" s="29" t="str">
        <f t="shared" si="196"/>
        <v>8.5</v>
      </c>
      <c r="BT18" s="35" t="str">
        <f t="shared" si="649"/>
        <v>A</v>
      </c>
      <c r="BU18" s="33">
        <f t="shared" si="650"/>
        <v>4</v>
      </c>
      <c r="BV18" s="49" t="str">
        <f t="shared" si="651"/>
        <v>4.0</v>
      </c>
      <c r="BW18" s="77">
        <v>2</v>
      </c>
      <c r="BX18" s="83">
        <v>2</v>
      </c>
      <c r="BY18" s="41">
        <f t="shared" si="705"/>
        <v>16</v>
      </c>
      <c r="BZ18" s="43">
        <f t="shared" si="706"/>
        <v>2.84375</v>
      </c>
      <c r="CA18" s="45" t="str">
        <f t="shared" si="707"/>
        <v>2.84</v>
      </c>
      <c r="CB18" s="47" t="str">
        <f t="shared" si="708"/>
        <v>Lên lớp</v>
      </c>
      <c r="CC18" s="145">
        <f t="shared" si="709"/>
        <v>16</v>
      </c>
      <c r="CD18" s="146">
        <f t="shared" si="710"/>
        <v>2.84375</v>
      </c>
      <c r="CE18" s="47" t="str">
        <f t="shared" si="711"/>
        <v>Lên lớp</v>
      </c>
      <c r="CF18" s="47" t="s">
        <v>1143</v>
      </c>
      <c r="CG18" s="24">
        <v>7.8</v>
      </c>
      <c r="CH18" s="27">
        <v>8</v>
      </c>
      <c r="CI18" s="28"/>
      <c r="CJ18" s="30">
        <f t="shared" si="775"/>
        <v>7.9</v>
      </c>
      <c r="CK18" s="31">
        <f t="shared" si="776"/>
        <v>7.9</v>
      </c>
      <c r="CL18" s="29" t="str">
        <f t="shared" si="197"/>
        <v>7.9</v>
      </c>
      <c r="CM18" s="35" t="str">
        <f t="shared" si="777"/>
        <v>B</v>
      </c>
      <c r="CN18" s="157">
        <f t="shared" si="778"/>
        <v>3</v>
      </c>
      <c r="CO18" s="49" t="str">
        <f t="shared" si="779"/>
        <v>3.0</v>
      </c>
      <c r="CP18" s="77">
        <v>3</v>
      </c>
      <c r="CQ18" s="151">
        <v>3</v>
      </c>
      <c r="CR18" s="24">
        <v>7.7</v>
      </c>
      <c r="CS18" s="27">
        <v>6</v>
      </c>
      <c r="CT18" s="28"/>
      <c r="CU18" s="30">
        <f t="shared" si="798"/>
        <v>6.7</v>
      </c>
      <c r="CV18" s="31">
        <f t="shared" si="799"/>
        <v>6.7</v>
      </c>
      <c r="CW18" s="29" t="str">
        <f t="shared" si="198"/>
        <v>6.7</v>
      </c>
      <c r="CX18" s="35" t="str">
        <f t="shared" si="800"/>
        <v>C+</v>
      </c>
      <c r="CY18" s="157">
        <f t="shared" si="801"/>
        <v>2.5</v>
      </c>
      <c r="CZ18" s="49" t="str">
        <f t="shared" si="802"/>
        <v>2.5</v>
      </c>
      <c r="DA18" s="77">
        <v>2</v>
      </c>
      <c r="DB18" s="151">
        <v>2</v>
      </c>
      <c r="DC18" s="24">
        <v>7.3</v>
      </c>
      <c r="DD18" s="27">
        <v>9</v>
      </c>
      <c r="DE18" s="28"/>
      <c r="DF18" s="30">
        <f t="shared" si="780"/>
        <v>8.3000000000000007</v>
      </c>
      <c r="DG18" s="31">
        <f t="shared" si="781"/>
        <v>8.3000000000000007</v>
      </c>
      <c r="DH18" s="29" t="str">
        <f t="shared" si="199"/>
        <v>8.3</v>
      </c>
      <c r="DI18" s="35" t="str">
        <f t="shared" si="782"/>
        <v>B+</v>
      </c>
      <c r="DJ18" s="157">
        <f t="shared" si="783"/>
        <v>3.5</v>
      </c>
      <c r="DK18" s="49" t="str">
        <f t="shared" si="784"/>
        <v>3.5</v>
      </c>
      <c r="DL18" s="77">
        <v>4</v>
      </c>
      <c r="DM18" s="151">
        <v>4</v>
      </c>
      <c r="DN18" s="24">
        <v>7.4</v>
      </c>
      <c r="DO18" s="27">
        <v>5</v>
      </c>
      <c r="DP18" s="28"/>
      <c r="DQ18" s="30">
        <f t="shared" si="785"/>
        <v>6</v>
      </c>
      <c r="DR18" s="31">
        <f t="shared" si="786"/>
        <v>6</v>
      </c>
      <c r="DS18" s="29" t="str">
        <f t="shared" si="200"/>
        <v>6.0</v>
      </c>
      <c r="DT18" s="35" t="str">
        <f t="shared" si="787"/>
        <v>C</v>
      </c>
      <c r="DU18" s="157">
        <f t="shared" si="788"/>
        <v>2</v>
      </c>
      <c r="DV18" s="49" t="str">
        <f t="shared" si="789"/>
        <v>2.0</v>
      </c>
      <c r="DW18" s="77">
        <v>3</v>
      </c>
      <c r="DX18" s="151">
        <v>3</v>
      </c>
      <c r="DY18" s="24">
        <v>6</v>
      </c>
      <c r="DZ18" s="27">
        <v>7</v>
      </c>
      <c r="EA18" s="28"/>
      <c r="EB18" s="30">
        <f t="shared" si="712"/>
        <v>6.6</v>
      </c>
      <c r="EC18" s="31">
        <f t="shared" si="713"/>
        <v>6.6</v>
      </c>
      <c r="ED18" s="29" t="str">
        <f t="shared" si="201"/>
        <v>6.6</v>
      </c>
      <c r="EE18" s="35" t="str">
        <f t="shared" si="714"/>
        <v>C+</v>
      </c>
      <c r="EF18" s="157">
        <f t="shared" si="715"/>
        <v>2.5</v>
      </c>
      <c r="EG18" s="49" t="str">
        <f t="shared" si="716"/>
        <v>2.5</v>
      </c>
      <c r="EH18" s="77">
        <v>2</v>
      </c>
      <c r="EI18" s="151">
        <v>2</v>
      </c>
      <c r="EJ18" s="24">
        <v>8.1999999999999993</v>
      </c>
      <c r="EK18" s="27">
        <v>8</v>
      </c>
      <c r="EL18" s="28"/>
      <c r="EM18" s="30">
        <f t="shared" si="790"/>
        <v>8.1</v>
      </c>
      <c r="EN18" s="31">
        <f t="shared" si="791"/>
        <v>8.1</v>
      </c>
      <c r="EO18" s="29" t="str">
        <f t="shared" si="202"/>
        <v>8.1</v>
      </c>
      <c r="EP18" s="35" t="str">
        <f t="shared" si="792"/>
        <v>B+</v>
      </c>
      <c r="EQ18" s="157">
        <f t="shared" si="793"/>
        <v>3.5</v>
      </c>
      <c r="ER18" s="49" t="str">
        <f t="shared" si="794"/>
        <v>3.5</v>
      </c>
      <c r="ES18" s="77">
        <v>2</v>
      </c>
      <c r="ET18" s="151">
        <v>2</v>
      </c>
      <c r="EU18" s="24">
        <v>8</v>
      </c>
      <c r="EV18" s="27">
        <v>7</v>
      </c>
      <c r="EW18" s="28"/>
      <c r="EX18" s="30">
        <f t="shared" si="717"/>
        <v>7.4</v>
      </c>
      <c r="EY18" s="31">
        <f t="shared" si="718"/>
        <v>7.4</v>
      </c>
      <c r="EZ18" s="29" t="str">
        <f t="shared" si="203"/>
        <v>7.4</v>
      </c>
      <c r="FA18" s="35" t="str">
        <f t="shared" si="719"/>
        <v>B</v>
      </c>
      <c r="FB18" s="157">
        <f t="shared" si="720"/>
        <v>3</v>
      </c>
      <c r="FC18" s="49" t="str">
        <f t="shared" si="721"/>
        <v>3.0</v>
      </c>
      <c r="FD18" s="77">
        <v>3</v>
      </c>
      <c r="FE18" s="151">
        <v>3</v>
      </c>
      <c r="FF18" s="155">
        <v>8</v>
      </c>
      <c r="FG18" s="165">
        <v>7.1</v>
      </c>
      <c r="FH18" s="165"/>
      <c r="FI18" s="22">
        <f t="shared" si="456"/>
        <v>7.5</v>
      </c>
      <c r="FJ18" s="29">
        <f t="shared" si="457"/>
        <v>7.5</v>
      </c>
      <c r="FK18" s="29" t="str">
        <f t="shared" si="204"/>
        <v>7.5</v>
      </c>
      <c r="FL18" s="35" t="str">
        <f t="shared" si="795"/>
        <v>B</v>
      </c>
      <c r="FM18" s="33">
        <f t="shared" si="796"/>
        <v>3</v>
      </c>
      <c r="FN18" s="49" t="str">
        <f t="shared" si="797"/>
        <v>3.0</v>
      </c>
      <c r="FO18" s="77">
        <v>1</v>
      </c>
      <c r="FP18" s="151">
        <v>1</v>
      </c>
      <c r="FQ18" s="41">
        <f t="shared" si="461"/>
        <v>20</v>
      </c>
      <c r="FR18" s="43">
        <f t="shared" si="462"/>
        <v>2.9</v>
      </c>
      <c r="FS18" s="45" t="str">
        <f t="shared" si="463"/>
        <v>2.90</v>
      </c>
      <c r="FT18" s="47" t="str">
        <f t="shared" si="464"/>
        <v>Lên lớp</v>
      </c>
      <c r="FU18" s="145">
        <f t="shared" si="465"/>
        <v>20</v>
      </c>
      <c r="FV18" s="146">
        <f t="shared" si="466"/>
        <v>2.9</v>
      </c>
      <c r="FW18" s="174">
        <f t="shared" si="722"/>
        <v>36</v>
      </c>
      <c r="FX18" s="41">
        <f t="shared" si="723"/>
        <v>36</v>
      </c>
      <c r="FY18" s="43">
        <f t="shared" si="724"/>
        <v>2.875</v>
      </c>
      <c r="FZ18" s="45" t="str">
        <f t="shared" si="470"/>
        <v>2.88</v>
      </c>
      <c r="GA18" s="47" t="str">
        <f t="shared" si="471"/>
        <v>Lên lớp</v>
      </c>
      <c r="GB18" s="47" t="s">
        <v>1143</v>
      </c>
      <c r="GC18" s="24">
        <v>8.3000000000000007</v>
      </c>
      <c r="GD18" s="27">
        <v>8</v>
      </c>
      <c r="GE18" s="28"/>
      <c r="GF18" s="22">
        <f t="shared" si="530"/>
        <v>8.1</v>
      </c>
      <c r="GG18" s="29">
        <f t="shared" si="531"/>
        <v>8.1</v>
      </c>
      <c r="GH18" s="29" t="str">
        <f t="shared" si="205"/>
        <v>8.1</v>
      </c>
      <c r="GI18" s="35" t="str">
        <f t="shared" si="532"/>
        <v>B+</v>
      </c>
      <c r="GJ18" s="33">
        <f t="shared" si="533"/>
        <v>3.5</v>
      </c>
      <c r="GK18" s="49" t="str">
        <f t="shared" si="534"/>
        <v>3.5</v>
      </c>
      <c r="GL18" s="77">
        <v>2</v>
      </c>
      <c r="GM18" s="151">
        <v>2</v>
      </c>
      <c r="GN18" s="24">
        <v>6</v>
      </c>
      <c r="GO18" s="27">
        <v>5</v>
      </c>
      <c r="GP18" s="28"/>
      <c r="GQ18" s="22">
        <f t="shared" si="680"/>
        <v>5.4</v>
      </c>
      <c r="GR18" s="29">
        <f t="shared" si="535"/>
        <v>5.4</v>
      </c>
      <c r="GS18" s="29" t="str">
        <f t="shared" si="206"/>
        <v>5.4</v>
      </c>
      <c r="GT18" s="35" t="str">
        <f t="shared" si="536"/>
        <v>D+</v>
      </c>
      <c r="GU18" s="33">
        <f t="shared" si="537"/>
        <v>1.5</v>
      </c>
      <c r="GV18" s="49" t="str">
        <f t="shared" si="538"/>
        <v>1.5</v>
      </c>
      <c r="GW18" s="77">
        <v>3</v>
      </c>
      <c r="GX18" s="151">
        <v>3</v>
      </c>
      <c r="GY18" s="24">
        <v>7.4</v>
      </c>
      <c r="GZ18" s="27">
        <v>7</v>
      </c>
      <c r="HA18" s="28"/>
      <c r="HB18" s="30">
        <f t="shared" si="539"/>
        <v>7.2</v>
      </c>
      <c r="HC18" s="31">
        <f t="shared" si="540"/>
        <v>7.2</v>
      </c>
      <c r="HD18" s="29" t="str">
        <f t="shared" si="207"/>
        <v>7.2</v>
      </c>
      <c r="HE18" s="35" t="str">
        <f t="shared" si="541"/>
        <v>B</v>
      </c>
      <c r="HF18" s="33">
        <f t="shared" si="542"/>
        <v>3</v>
      </c>
      <c r="HG18" s="49" t="str">
        <f t="shared" si="543"/>
        <v>3.0</v>
      </c>
      <c r="HH18" s="77">
        <v>2</v>
      </c>
      <c r="HI18" s="151">
        <v>2</v>
      </c>
      <c r="HJ18" s="24">
        <v>8.1999999999999993</v>
      </c>
      <c r="HK18" s="27">
        <v>9</v>
      </c>
      <c r="HL18" s="28"/>
      <c r="HM18" s="30">
        <f t="shared" si="544"/>
        <v>8.6999999999999993</v>
      </c>
      <c r="HN18" s="31">
        <f t="shared" si="545"/>
        <v>8.6999999999999993</v>
      </c>
      <c r="HO18" s="29" t="str">
        <f t="shared" si="208"/>
        <v>8.7</v>
      </c>
      <c r="HP18" s="35" t="str">
        <f t="shared" si="546"/>
        <v>A</v>
      </c>
      <c r="HQ18" s="33">
        <f t="shared" si="547"/>
        <v>4</v>
      </c>
      <c r="HR18" s="49" t="str">
        <f t="shared" si="548"/>
        <v>4.0</v>
      </c>
      <c r="HS18" s="77">
        <v>2</v>
      </c>
      <c r="HT18" s="151">
        <v>2</v>
      </c>
      <c r="HU18" s="24">
        <v>7.7</v>
      </c>
      <c r="HV18" s="27">
        <v>8</v>
      </c>
      <c r="HW18" s="28"/>
      <c r="HX18" s="30">
        <f t="shared" si="549"/>
        <v>7.9</v>
      </c>
      <c r="HY18" s="31">
        <f t="shared" si="550"/>
        <v>7.9</v>
      </c>
      <c r="HZ18" s="29" t="str">
        <f t="shared" si="209"/>
        <v>7.9</v>
      </c>
      <c r="IA18" s="35" t="str">
        <f t="shared" si="551"/>
        <v>B</v>
      </c>
      <c r="IB18" s="33">
        <f t="shared" si="552"/>
        <v>3</v>
      </c>
      <c r="IC18" s="49" t="str">
        <f t="shared" si="553"/>
        <v>3.0</v>
      </c>
      <c r="ID18" s="77">
        <v>3</v>
      </c>
      <c r="IE18" s="151">
        <v>3</v>
      </c>
      <c r="IF18" s="24">
        <v>8.5</v>
      </c>
      <c r="IG18" s="27">
        <v>5</v>
      </c>
      <c r="IH18" s="28"/>
      <c r="II18" s="30">
        <f t="shared" si="554"/>
        <v>6.4</v>
      </c>
      <c r="IJ18" s="31">
        <f t="shared" si="555"/>
        <v>6.4</v>
      </c>
      <c r="IK18" s="29" t="str">
        <f t="shared" si="210"/>
        <v>6.4</v>
      </c>
      <c r="IL18" s="35" t="str">
        <f t="shared" si="556"/>
        <v>C</v>
      </c>
      <c r="IM18" s="33">
        <f t="shared" si="557"/>
        <v>2</v>
      </c>
      <c r="IN18" s="49" t="str">
        <f t="shared" si="558"/>
        <v>2.0</v>
      </c>
      <c r="IO18" s="77">
        <v>2</v>
      </c>
      <c r="IP18" s="151">
        <v>2</v>
      </c>
      <c r="IQ18" s="24">
        <v>8</v>
      </c>
      <c r="IR18" s="27">
        <v>6</v>
      </c>
      <c r="IS18" s="28"/>
      <c r="IT18" s="30">
        <f t="shared" si="559"/>
        <v>6.8</v>
      </c>
      <c r="IU18" s="31">
        <f t="shared" si="560"/>
        <v>6.8</v>
      </c>
      <c r="IV18" s="29" t="str">
        <f t="shared" si="211"/>
        <v>6.8</v>
      </c>
      <c r="IW18" s="35" t="str">
        <f t="shared" si="561"/>
        <v>C+</v>
      </c>
      <c r="IX18" s="33">
        <f t="shared" si="562"/>
        <v>2.5</v>
      </c>
      <c r="IY18" s="49" t="str">
        <f t="shared" si="563"/>
        <v>2.5</v>
      </c>
      <c r="IZ18" s="77">
        <v>3</v>
      </c>
      <c r="JA18" s="151">
        <v>3</v>
      </c>
      <c r="JB18" s="24">
        <v>8.1999999999999993</v>
      </c>
      <c r="JC18" s="27">
        <v>7</v>
      </c>
      <c r="JD18" s="28"/>
      <c r="JE18" s="30">
        <f t="shared" si="564"/>
        <v>7.5</v>
      </c>
      <c r="JF18" s="31">
        <f t="shared" si="565"/>
        <v>7.5</v>
      </c>
      <c r="JG18" s="29" t="str">
        <f t="shared" si="212"/>
        <v>7.5</v>
      </c>
      <c r="JH18" s="35" t="str">
        <f t="shared" si="566"/>
        <v>B</v>
      </c>
      <c r="JI18" s="33">
        <f t="shared" si="567"/>
        <v>3</v>
      </c>
      <c r="JJ18" s="49" t="str">
        <f t="shared" si="568"/>
        <v>3.0</v>
      </c>
      <c r="JK18" s="77">
        <v>3</v>
      </c>
      <c r="JL18" s="151">
        <v>3</v>
      </c>
      <c r="JM18" s="24">
        <v>8</v>
      </c>
      <c r="JN18" s="214">
        <v>7</v>
      </c>
      <c r="JO18" s="140"/>
      <c r="JP18" s="30">
        <f t="shared" si="569"/>
        <v>7.4</v>
      </c>
      <c r="JQ18" s="31">
        <f t="shared" si="570"/>
        <v>7.4</v>
      </c>
      <c r="JR18" s="29" t="str">
        <f t="shared" si="213"/>
        <v>7.4</v>
      </c>
      <c r="JS18" s="35" t="str">
        <f t="shared" si="571"/>
        <v>B</v>
      </c>
      <c r="JT18" s="33">
        <f t="shared" si="572"/>
        <v>3</v>
      </c>
      <c r="JU18" s="49" t="str">
        <f t="shared" si="573"/>
        <v>3.0</v>
      </c>
      <c r="JV18" s="77">
        <v>2</v>
      </c>
      <c r="JW18" s="151">
        <v>2</v>
      </c>
      <c r="JX18" s="211">
        <f t="shared" si="513"/>
        <v>22</v>
      </c>
      <c r="JY18" s="43">
        <f t="shared" si="514"/>
        <v>2.7727272727272729</v>
      </c>
      <c r="JZ18" s="45" t="str">
        <f t="shared" si="515"/>
        <v>2.77</v>
      </c>
      <c r="KA18" s="47" t="str">
        <f t="shared" si="516"/>
        <v>Lên lớp</v>
      </c>
      <c r="KB18" s="41">
        <f t="shared" si="517"/>
        <v>22</v>
      </c>
      <c r="KC18" s="43">
        <f t="shared" si="518"/>
        <v>2.7727272727272729</v>
      </c>
      <c r="KD18" s="229">
        <f t="shared" si="519"/>
        <v>58</v>
      </c>
      <c r="KE18" s="230">
        <f t="shared" si="520"/>
        <v>58</v>
      </c>
      <c r="KF18" s="146">
        <f t="shared" si="521"/>
        <v>2.8362068965517242</v>
      </c>
      <c r="KG18" s="45" t="str">
        <f t="shared" si="522"/>
        <v>2.84</v>
      </c>
      <c r="KH18" s="47" t="str">
        <f t="shared" si="523"/>
        <v>Lên lớp</v>
      </c>
      <c r="KI18" s="47" t="s">
        <v>1143</v>
      </c>
      <c r="KJ18" s="24">
        <v>7</v>
      </c>
      <c r="KK18" s="27">
        <v>7</v>
      </c>
      <c r="KL18" s="28"/>
      <c r="KM18" s="30">
        <f t="shared" si="729"/>
        <v>7</v>
      </c>
      <c r="KN18" s="31">
        <f t="shared" si="730"/>
        <v>7</v>
      </c>
      <c r="KO18" s="29" t="str">
        <f t="shared" si="731"/>
        <v>7.0</v>
      </c>
      <c r="KP18" s="35" t="str">
        <f t="shared" si="732"/>
        <v>B</v>
      </c>
      <c r="KQ18" s="33">
        <f t="shared" si="733"/>
        <v>3</v>
      </c>
      <c r="KR18" s="49" t="str">
        <f t="shared" si="734"/>
        <v>3.0</v>
      </c>
      <c r="KS18" s="77">
        <v>2</v>
      </c>
      <c r="KT18" s="151">
        <v>2</v>
      </c>
      <c r="KU18" s="24">
        <v>8</v>
      </c>
      <c r="KV18" s="27">
        <v>8</v>
      </c>
      <c r="KW18" s="28"/>
      <c r="KX18" s="22">
        <f t="shared" si="735"/>
        <v>8</v>
      </c>
      <c r="KY18" s="29">
        <f t="shared" si="736"/>
        <v>8</v>
      </c>
      <c r="KZ18" s="29" t="str">
        <f t="shared" si="737"/>
        <v>8.0</v>
      </c>
      <c r="LA18" s="35" t="str">
        <f t="shared" si="738"/>
        <v>B+</v>
      </c>
      <c r="LB18" s="33">
        <f t="shared" si="739"/>
        <v>3.5</v>
      </c>
      <c r="LC18" s="49" t="str">
        <f t="shared" si="740"/>
        <v>3.5</v>
      </c>
      <c r="LD18" s="77">
        <v>2</v>
      </c>
      <c r="LE18" s="151">
        <v>2</v>
      </c>
      <c r="LF18" s="24">
        <v>8.6999999999999993</v>
      </c>
      <c r="LG18" s="27">
        <v>8</v>
      </c>
      <c r="LH18" s="28"/>
      <c r="LI18" s="30">
        <f t="shared" si="741"/>
        <v>8.3000000000000007</v>
      </c>
      <c r="LJ18" s="31">
        <f t="shared" si="742"/>
        <v>8.3000000000000007</v>
      </c>
      <c r="LK18" s="31" t="str">
        <f t="shared" si="743"/>
        <v>8.3</v>
      </c>
      <c r="LL18" s="35" t="str">
        <f t="shared" si="744"/>
        <v>B+</v>
      </c>
      <c r="LM18" s="33">
        <f t="shared" si="745"/>
        <v>3.5</v>
      </c>
      <c r="LN18" s="49" t="str">
        <f t="shared" si="746"/>
        <v>3.5</v>
      </c>
      <c r="LO18" s="77">
        <v>2</v>
      </c>
      <c r="LP18" s="151">
        <v>2</v>
      </c>
      <c r="LQ18" s="24">
        <v>8.6999999999999993</v>
      </c>
      <c r="LR18" s="27">
        <v>8</v>
      </c>
      <c r="LS18" s="28"/>
      <c r="LT18" s="30">
        <f t="shared" si="747"/>
        <v>8.3000000000000007</v>
      </c>
      <c r="LU18" s="31">
        <f t="shared" si="748"/>
        <v>8.3000000000000007</v>
      </c>
      <c r="LV18" s="29" t="str">
        <f t="shared" si="220"/>
        <v>8.3</v>
      </c>
      <c r="LW18" s="35" t="str">
        <f t="shared" si="749"/>
        <v>B+</v>
      </c>
      <c r="LX18" s="33">
        <f t="shared" si="750"/>
        <v>3.5</v>
      </c>
      <c r="LY18" s="49" t="str">
        <f t="shared" si="751"/>
        <v>3.5</v>
      </c>
      <c r="LZ18" s="77">
        <v>2</v>
      </c>
      <c r="MA18" s="151">
        <v>2</v>
      </c>
      <c r="MB18" s="24">
        <v>9</v>
      </c>
      <c r="MC18" s="27">
        <v>8</v>
      </c>
      <c r="MD18" s="28"/>
      <c r="ME18" s="30">
        <f t="shared" si="752"/>
        <v>8.4</v>
      </c>
      <c r="MF18" s="161">
        <f t="shared" si="753"/>
        <v>8.4</v>
      </c>
      <c r="MG18" s="29" t="str">
        <f t="shared" si="223"/>
        <v>8.4</v>
      </c>
      <c r="MH18" s="162" t="str">
        <f t="shared" si="754"/>
        <v>B+</v>
      </c>
      <c r="MI18" s="163">
        <f t="shared" si="755"/>
        <v>3.5</v>
      </c>
      <c r="MJ18" s="56" t="str">
        <f t="shared" si="756"/>
        <v>3.5</v>
      </c>
      <c r="MK18" s="77">
        <v>1</v>
      </c>
      <c r="ML18" s="151">
        <v>1</v>
      </c>
      <c r="MM18" s="24">
        <v>7.4</v>
      </c>
      <c r="MN18" s="27">
        <v>6</v>
      </c>
      <c r="MO18" s="28"/>
      <c r="MP18" s="30">
        <f t="shared" si="757"/>
        <v>6.6</v>
      </c>
      <c r="MQ18" s="161">
        <f t="shared" si="758"/>
        <v>6.6</v>
      </c>
      <c r="MR18" s="29" t="str">
        <f t="shared" si="227"/>
        <v>6.6</v>
      </c>
      <c r="MS18" s="162" t="str">
        <f t="shared" si="759"/>
        <v>C+</v>
      </c>
      <c r="MT18" s="163">
        <f t="shared" si="760"/>
        <v>2.5</v>
      </c>
      <c r="MU18" s="56" t="str">
        <f t="shared" si="761"/>
        <v>2.5</v>
      </c>
      <c r="MV18" s="77">
        <v>3</v>
      </c>
      <c r="MW18" s="151">
        <v>3</v>
      </c>
      <c r="MX18" s="24">
        <v>8.1</v>
      </c>
      <c r="MY18" s="27">
        <v>6</v>
      </c>
      <c r="MZ18" s="28"/>
      <c r="NA18" s="30">
        <f t="shared" si="762"/>
        <v>6.8</v>
      </c>
      <c r="NB18" s="161">
        <f t="shared" si="763"/>
        <v>6.8</v>
      </c>
      <c r="NC18" s="29" t="str">
        <f t="shared" si="228"/>
        <v>6.8</v>
      </c>
      <c r="ND18" s="162" t="str">
        <f t="shared" si="764"/>
        <v>C+</v>
      </c>
      <c r="NE18" s="163">
        <f t="shared" si="765"/>
        <v>2.5</v>
      </c>
      <c r="NF18" s="56" t="str">
        <f t="shared" si="766"/>
        <v>2.5</v>
      </c>
      <c r="NG18" s="77">
        <v>1</v>
      </c>
      <c r="NH18" s="151">
        <v>1</v>
      </c>
      <c r="NI18" s="24">
        <v>7.6</v>
      </c>
      <c r="NJ18" s="27">
        <v>6</v>
      </c>
      <c r="NK18" s="28"/>
      <c r="NL18" s="22">
        <f t="shared" si="681"/>
        <v>6.6</v>
      </c>
      <c r="NM18" s="29">
        <f t="shared" si="682"/>
        <v>6.6</v>
      </c>
      <c r="NN18" s="29" t="str">
        <f t="shared" si="725"/>
        <v>6.6</v>
      </c>
      <c r="NO18" s="35" t="str">
        <f t="shared" si="683"/>
        <v>C+</v>
      </c>
      <c r="NP18" s="33">
        <f t="shared" si="684"/>
        <v>2.5</v>
      </c>
      <c r="NQ18" s="49" t="str">
        <f t="shared" si="685"/>
        <v>2.5</v>
      </c>
      <c r="NR18" s="77">
        <v>3</v>
      </c>
      <c r="NS18" s="151">
        <v>3</v>
      </c>
      <c r="NT18" s="24">
        <v>8</v>
      </c>
      <c r="NU18" s="214">
        <v>7.3</v>
      </c>
      <c r="NV18" s="28"/>
      <c r="NW18" s="30">
        <f t="shared" si="767"/>
        <v>7.6</v>
      </c>
      <c r="NX18" s="31">
        <f t="shared" si="768"/>
        <v>7.6</v>
      </c>
      <c r="NY18" s="31" t="str">
        <f t="shared" si="769"/>
        <v>7.6</v>
      </c>
      <c r="NZ18" s="35" t="str">
        <f t="shared" si="770"/>
        <v>B</v>
      </c>
      <c r="OA18" s="33">
        <f t="shared" si="771"/>
        <v>3</v>
      </c>
      <c r="OB18" s="49" t="str">
        <f t="shared" si="772"/>
        <v>3.0</v>
      </c>
      <c r="OC18" s="77">
        <v>2</v>
      </c>
      <c r="OD18" s="151">
        <v>2</v>
      </c>
      <c r="OE18" s="211">
        <f t="shared" si="230"/>
        <v>18</v>
      </c>
      <c r="OF18" s="43">
        <f t="shared" si="231"/>
        <v>3</v>
      </c>
      <c r="OG18" s="45" t="str">
        <f t="shared" si="232"/>
        <v>3.00</v>
      </c>
      <c r="OH18" s="47" t="str">
        <f t="shared" si="233"/>
        <v>Lên lớp</v>
      </c>
      <c r="OI18" s="41">
        <f t="shared" si="234"/>
        <v>18</v>
      </c>
      <c r="OJ18" s="43">
        <f t="shared" si="235"/>
        <v>3</v>
      </c>
      <c r="OK18" s="229">
        <f t="shared" si="236"/>
        <v>76</v>
      </c>
      <c r="OL18" s="230">
        <f t="shared" si="237"/>
        <v>76</v>
      </c>
      <c r="OM18" s="146">
        <f t="shared" si="238"/>
        <v>2.875</v>
      </c>
      <c r="ON18" s="45" t="str">
        <f t="shared" si="138"/>
        <v>2.88</v>
      </c>
      <c r="OO18" s="47" t="str">
        <f t="shared" si="239"/>
        <v>Lên lớp</v>
      </c>
      <c r="OP18" s="47" t="s">
        <v>1143</v>
      </c>
      <c r="OQ18" s="24">
        <v>8.6</v>
      </c>
      <c r="OR18" s="27">
        <v>9</v>
      </c>
      <c r="OS18" s="28"/>
      <c r="OT18" s="30">
        <f t="shared" si="574"/>
        <v>8.8000000000000007</v>
      </c>
      <c r="OU18" s="31">
        <f t="shared" si="575"/>
        <v>8.8000000000000007</v>
      </c>
      <c r="OV18" s="31" t="str">
        <f t="shared" si="576"/>
        <v>8.8</v>
      </c>
      <c r="OW18" s="35" t="str">
        <f t="shared" si="577"/>
        <v>A</v>
      </c>
      <c r="OX18" s="33">
        <f t="shared" si="578"/>
        <v>4</v>
      </c>
      <c r="OY18" s="49" t="str">
        <f t="shared" si="579"/>
        <v>4.0</v>
      </c>
      <c r="OZ18" s="77">
        <v>2</v>
      </c>
      <c r="PA18" s="151">
        <v>2</v>
      </c>
      <c r="PB18" s="24">
        <v>7.4</v>
      </c>
      <c r="PC18" s="27">
        <v>9</v>
      </c>
      <c r="PD18" s="28"/>
      <c r="PE18" s="30">
        <f t="shared" si="580"/>
        <v>8.4</v>
      </c>
      <c r="PF18" s="31">
        <f t="shared" si="581"/>
        <v>8.4</v>
      </c>
      <c r="PG18" s="31" t="str">
        <f t="shared" si="582"/>
        <v>8.4</v>
      </c>
      <c r="PH18" s="35" t="str">
        <f t="shared" si="583"/>
        <v>B+</v>
      </c>
      <c r="PI18" s="33">
        <f t="shared" si="584"/>
        <v>3.5</v>
      </c>
      <c r="PJ18" s="49" t="str">
        <f t="shared" si="585"/>
        <v>3.5</v>
      </c>
      <c r="PK18" s="77">
        <v>3</v>
      </c>
      <c r="PL18" s="151">
        <v>3</v>
      </c>
      <c r="PM18" s="24">
        <v>7.3</v>
      </c>
      <c r="PN18" s="27">
        <v>8</v>
      </c>
      <c r="PO18" s="28"/>
      <c r="PP18" s="30">
        <f t="shared" si="586"/>
        <v>7.7</v>
      </c>
      <c r="PQ18" s="31">
        <f t="shared" si="587"/>
        <v>7.7</v>
      </c>
      <c r="PR18" s="31" t="str">
        <f t="shared" si="588"/>
        <v>7.7</v>
      </c>
      <c r="PS18" s="35" t="str">
        <f t="shared" si="589"/>
        <v>B</v>
      </c>
      <c r="PT18" s="33">
        <f t="shared" si="590"/>
        <v>3</v>
      </c>
      <c r="PU18" s="49" t="str">
        <f t="shared" si="591"/>
        <v>3.0</v>
      </c>
      <c r="PV18" s="77">
        <v>2</v>
      </c>
      <c r="PW18" s="151">
        <v>2</v>
      </c>
      <c r="PX18" s="24">
        <v>7.9</v>
      </c>
      <c r="PY18" s="27">
        <v>8</v>
      </c>
      <c r="PZ18" s="28"/>
      <c r="QA18" s="22">
        <f t="shared" si="592"/>
        <v>8</v>
      </c>
      <c r="QB18" s="29">
        <f t="shared" si="593"/>
        <v>8</v>
      </c>
      <c r="QC18" s="29" t="str">
        <f t="shared" si="594"/>
        <v>8.0</v>
      </c>
      <c r="QD18" s="35" t="str">
        <f t="shared" si="595"/>
        <v>B+</v>
      </c>
      <c r="QE18" s="33">
        <f t="shared" si="596"/>
        <v>3.5</v>
      </c>
      <c r="QF18" s="49" t="str">
        <f t="shared" si="597"/>
        <v>3.5</v>
      </c>
      <c r="QG18" s="77">
        <v>3</v>
      </c>
      <c r="QH18" s="151">
        <v>3</v>
      </c>
      <c r="QI18" s="24">
        <v>7.9</v>
      </c>
      <c r="QJ18" s="27">
        <v>1</v>
      </c>
      <c r="QK18" s="28">
        <v>6</v>
      </c>
      <c r="QL18" s="30">
        <f t="shared" si="598"/>
        <v>3.8</v>
      </c>
      <c r="QM18" s="31">
        <f t="shared" si="599"/>
        <v>6.8</v>
      </c>
      <c r="QN18" s="31" t="str">
        <f t="shared" si="600"/>
        <v>6.8</v>
      </c>
      <c r="QO18" s="35" t="str">
        <f t="shared" si="601"/>
        <v>C+</v>
      </c>
      <c r="QP18" s="33">
        <f t="shared" si="602"/>
        <v>2.5</v>
      </c>
      <c r="QQ18" s="49" t="str">
        <f t="shared" si="603"/>
        <v>2.5</v>
      </c>
      <c r="QR18" s="77">
        <v>1</v>
      </c>
      <c r="QS18" s="151">
        <v>1</v>
      </c>
      <c r="QT18" s="24">
        <v>7.3</v>
      </c>
      <c r="QU18" s="27">
        <v>9</v>
      </c>
      <c r="QV18" s="28"/>
      <c r="QW18" s="30">
        <f t="shared" si="604"/>
        <v>8.3000000000000007</v>
      </c>
      <c r="QX18" s="31">
        <f t="shared" si="605"/>
        <v>8.3000000000000007</v>
      </c>
      <c r="QY18" s="31" t="str">
        <f t="shared" si="606"/>
        <v>8.3</v>
      </c>
      <c r="QZ18" s="35" t="str">
        <f t="shared" si="607"/>
        <v>B+</v>
      </c>
      <c r="RA18" s="33">
        <f t="shared" si="608"/>
        <v>3.5</v>
      </c>
      <c r="RB18" s="49" t="str">
        <f t="shared" si="609"/>
        <v>3.5</v>
      </c>
      <c r="RC18" s="77">
        <v>3</v>
      </c>
      <c r="RD18" s="151">
        <v>3</v>
      </c>
      <c r="RE18" s="24">
        <v>7.6</v>
      </c>
      <c r="RF18" s="27">
        <v>8</v>
      </c>
      <c r="RG18" s="28"/>
      <c r="RH18" s="22">
        <f t="shared" si="773"/>
        <v>7.8</v>
      </c>
      <c r="RI18" s="29">
        <f t="shared" si="774"/>
        <v>7.8</v>
      </c>
      <c r="RJ18" s="29" t="str">
        <f t="shared" si="610"/>
        <v>7.8</v>
      </c>
      <c r="RK18" s="35" t="str">
        <f t="shared" si="726"/>
        <v>B</v>
      </c>
      <c r="RL18" s="33">
        <f t="shared" si="727"/>
        <v>3</v>
      </c>
      <c r="RM18" s="49" t="str">
        <f t="shared" si="728"/>
        <v>3.0</v>
      </c>
      <c r="RN18" s="77">
        <v>1</v>
      </c>
      <c r="RO18" s="151">
        <v>1</v>
      </c>
      <c r="RP18" s="211">
        <f t="shared" si="247"/>
        <v>15</v>
      </c>
      <c r="RQ18" s="275">
        <f t="shared" si="248"/>
        <v>8.1133333333333333</v>
      </c>
      <c r="RR18" s="43">
        <f t="shared" si="249"/>
        <v>3.4</v>
      </c>
      <c r="RS18" s="45" t="str">
        <f t="shared" si="250"/>
        <v>3.40</v>
      </c>
      <c r="RT18" s="47" t="str">
        <f t="shared" si="251"/>
        <v>Lên lớp</v>
      </c>
      <c r="RU18" s="41">
        <f t="shared" si="252"/>
        <v>15</v>
      </c>
      <c r="RV18" s="43">
        <f t="shared" si="253"/>
        <v>3.4</v>
      </c>
      <c r="RW18" s="229">
        <f t="shared" si="254"/>
        <v>91</v>
      </c>
      <c r="RX18" s="230">
        <f t="shared" si="255"/>
        <v>91</v>
      </c>
      <c r="RY18" s="146">
        <f t="shared" si="256"/>
        <v>2.9615384615384617</v>
      </c>
      <c r="RZ18" s="45" t="str">
        <f t="shared" si="257"/>
        <v>2.96</v>
      </c>
      <c r="SA18" s="47" t="str">
        <f t="shared" si="258"/>
        <v>Lên lớp</v>
      </c>
      <c r="SB18" s="47" t="s">
        <v>1143</v>
      </c>
      <c r="SC18" s="24"/>
      <c r="SD18" s="27"/>
      <c r="SE18" s="28"/>
      <c r="SF18" s="30">
        <f t="shared" si="686"/>
        <v>0</v>
      </c>
      <c r="SG18" s="31">
        <f t="shared" si="687"/>
        <v>0</v>
      </c>
      <c r="SH18" s="31" t="str">
        <f t="shared" si="611"/>
        <v>0.0</v>
      </c>
      <c r="SI18" s="35" t="str">
        <f t="shared" si="688"/>
        <v>F</v>
      </c>
      <c r="SJ18" s="33">
        <f t="shared" si="689"/>
        <v>0</v>
      </c>
      <c r="SK18" s="49" t="str">
        <f t="shared" si="690"/>
        <v>0.0</v>
      </c>
      <c r="SL18" s="77"/>
      <c r="SM18" s="151"/>
      <c r="SN18" s="24"/>
      <c r="SO18" s="27"/>
      <c r="SP18" s="28"/>
      <c r="SQ18" s="30">
        <f t="shared" si="612"/>
        <v>0</v>
      </c>
      <c r="SR18" s="31">
        <f t="shared" si="613"/>
        <v>0</v>
      </c>
      <c r="SS18" s="31" t="str">
        <f t="shared" si="614"/>
        <v>0.0</v>
      </c>
      <c r="ST18" s="35" t="str">
        <f t="shared" si="615"/>
        <v>F</v>
      </c>
      <c r="SU18" s="33">
        <f t="shared" si="616"/>
        <v>0</v>
      </c>
      <c r="SV18" s="49" t="str">
        <f t="shared" si="617"/>
        <v>0.0</v>
      </c>
      <c r="SW18" s="77"/>
      <c r="SX18" s="151"/>
      <c r="SY18" s="24">
        <v>9</v>
      </c>
      <c r="SZ18" s="27">
        <v>6</v>
      </c>
      <c r="TA18" s="28"/>
      <c r="TB18" s="30">
        <f t="shared" si="618"/>
        <v>7.2</v>
      </c>
      <c r="TC18" s="31">
        <f t="shared" si="619"/>
        <v>7.2</v>
      </c>
      <c r="TD18" s="31" t="str">
        <f t="shared" si="620"/>
        <v>7.2</v>
      </c>
      <c r="TE18" s="35" t="str">
        <f t="shared" si="621"/>
        <v>B</v>
      </c>
      <c r="TF18" s="33">
        <f t="shared" si="622"/>
        <v>3</v>
      </c>
      <c r="TG18" s="49" t="str">
        <f t="shared" si="623"/>
        <v>3.0</v>
      </c>
      <c r="TH18" s="77">
        <v>4</v>
      </c>
      <c r="TI18" s="151">
        <v>4</v>
      </c>
      <c r="TJ18" s="320"/>
      <c r="TK18" s="321">
        <v>8.1999999999999993</v>
      </c>
      <c r="TL18" s="322">
        <v>8.1</v>
      </c>
      <c r="TM18" s="322">
        <v>8</v>
      </c>
      <c r="TN18" s="322"/>
      <c r="TO18" s="127">
        <f t="shared" si="691"/>
        <v>8.1</v>
      </c>
      <c r="TP18" s="29" t="str">
        <f t="shared" si="692"/>
        <v>8.1</v>
      </c>
      <c r="TQ18" s="35" t="str">
        <f t="shared" si="693"/>
        <v>B+</v>
      </c>
      <c r="TR18" s="33">
        <f t="shared" si="694"/>
        <v>3.5</v>
      </c>
      <c r="TS18" s="49" t="str">
        <f t="shared" si="695"/>
        <v>3.5</v>
      </c>
      <c r="TT18" s="323">
        <v>5</v>
      </c>
      <c r="TU18" s="324">
        <v>5</v>
      </c>
      <c r="TV18" s="340">
        <f t="shared" si="696"/>
        <v>9</v>
      </c>
      <c r="TW18" s="341">
        <f t="shared" si="267"/>
        <v>7.6999999999999993</v>
      </c>
      <c r="TX18" s="342">
        <f t="shared" si="697"/>
        <v>3.2777777777777777</v>
      </c>
      <c r="TY18" s="45" t="str">
        <f t="shared" si="698"/>
        <v>3.28</v>
      </c>
      <c r="TZ18" s="47" t="str">
        <f t="shared" si="699"/>
        <v>Lên lớp</v>
      </c>
      <c r="UA18" s="41">
        <f t="shared" si="700"/>
        <v>9</v>
      </c>
      <c r="UB18" s="43">
        <f t="shared" si="701"/>
        <v>3.2777777777777777</v>
      </c>
    </row>
    <row r="19" spans="1:548" ht="18">
      <c r="A19" s="11">
        <v>16</v>
      </c>
      <c r="B19" s="70" t="s">
        <v>59</v>
      </c>
      <c r="C19" s="14" t="s">
        <v>143</v>
      </c>
      <c r="D19" s="71" t="s">
        <v>119</v>
      </c>
      <c r="E19" s="302" t="s">
        <v>142</v>
      </c>
      <c r="F19" s="9"/>
      <c r="G19" s="101" t="s">
        <v>646</v>
      </c>
      <c r="H19" s="102" t="s">
        <v>18</v>
      </c>
      <c r="I19" s="103" t="s">
        <v>684</v>
      </c>
      <c r="J19" s="13">
        <v>6.3</v>
      </c>
      <c r="K19" s="29" t="str">
        <f t="shared" si="187"/>
        <v>6.3</v>
      </c>
      <c r="L19" s="35" t="str">
        <f t="shared" si="624"/>
        <v>C</v>
      </c>
      <c r="M19" s="33">
        <f t="shared" si="625"/>
        <v>2</v>
      </c>
      <c r="N19" s="49" t="str">
        <f t="shared" si="626"/>
        <v>2.0</v>
      </c>
      <c r="O19" s="12">
        <v>2</v>
      </c>
      <c r="P19" s="19">
        <v>6.4</v>
      </c>
      <c r="Q19" s="29" t="str">
        <f t="shared" si="188"/>
        <v>6.4</v>
      </c>
      <c r="R19" s="35" t="str">
        <f t="shared" si="702"/>
        <v>C</v>
      </c>
      <c r="S19" s="33">
        <f t="shared" si="703"/>
        <v>2</v>
      </c>
      <c r="T19" s="49" t="str">
        <f t="shared" si="704"/>
        <v>2.0</v>
      </c>
      <c r="U19" s="12">
        <v>3</v>
      </c>
      <c r="V19" s="24">
        <v>6.4</v>
      </c>
      <c r="W19" s="27">
        <v>6</v>
      </c>
      <c r="X19" s="28"/>
      <c r="Y19" s="30">
        <f t="shared" si="627"/>
        <v>6.2</v>
      </c>
      <c r="Z19" s="31">
        <f t="shared" si="628"/>
        <v>6.2</v>
      </c>
      <c r="AA19" s="29" t="str">
        <f t="shared" si="192"/>
        <v>6.2</v>
      </c>
      <c r="AB19" s="35" t="str">
        <f t="shared" si="629"/>
        <v>C</v>
      </c>
      <c r="AC19" s="33">
        <f t="shared" si="630"/>
        <v>2</v>
      </c>
      <c r="AD19" s="49" t="str">
        <f t="shared" si="631"/>
        <v>2.0</v>
      </c>
      <c r="AE19" s="77">
        <v>5</v>
      </c>
      <c r="AF19" s="80">
        <v>5</v>
      </c>
      <c r="AG19" s="63">
        <v>1.7</v>
      </c>
      <c r="AH19" s="27"/>
      <c r="AI19" s="28"/>
      <c r="AJ19" s="22">
        <f t="shared" si="632"/>
        <v>0.7</v>
      </c>
      <c r="AK19" s="29">
        <f t="shared" si="633"/>
        <v>0.7</v>
      </c>
      <c r="AL19" s="29" t="str">
        <f t="shared" si="193"/>
        <v>0.7</v>
      </c>
      <c r="AM19" s="35" t="str">
        <f t="shared" si="634"/>
        <v>F</v>
      </c>
      <c r="AN19" s="33">
        <f t="shared" si="635"/>
        <v>0</v>
      </c>
      <c r="AO19" s="49" t="str">
        <f t="shared" si="636"/>
        <v>0.0</v>
      </c>
      <c r="AP19" s="77">
        <v>3</v>
      </c>
      <c r="AQ19" s="83"/>
      <c r="AR19" s="24">
        <v>5</v>
      </c>
      <c r="AS19" s="27">
        <v>5</v>
      </c>
      <c r="AT19" s="28"/>
      <c r="AU19" s="22">
        <f t="shared" si="637"/>
        <v>5</v>
      </c>
      <c r="AV19" s="29">
        <f t="shared" si="638"/>
        <v>5</v>
      </c>
      <c r="AW19" s="29" t="str">
        <f t="shared" si="194"/>
        <v>5.0</v>
      </c>
      <c r="AX19" s="35" t="str">
        <f t="shared" si="639"/>
        <v>D+</v>
      </c>
      <c r="AY19" s="33">
        <f t="shared" si="640"/>
        <v>1.5</v>
      </c>
      <c r="AZ19" s="49" t="str">
        <f t="shared" si="641"/>
        <v>1.5</v>
      </c>
      <c r="BA19" s="77">
        <v>3</v>
      </c>
      <c r="BB19" s="83">
        <v>3</v>
      </c>
      <c r="BC19" s="24">
        <v>7.2</v>
      </c>
      <c r="BD19" s="27">
        <v>6</v>
      </c>
      <c r="BE19" s="28"/>
      <c r="BF19" s="22">
        <f t="shared" si="642"/>
        <v>6.5</v>
      </c>
      <c r="BG19" s="29">
        <f t="shared" si="643"/>
        <v>6.5</v>
      </c>
      <c r="BH19" s="29" t="str">
        <f t="shared" si="195"/>
        <v>6.5</v>
      </c>
      <c r="BI19" s="35" t="str">
        <f t="shared" si="644"/>
        <v>C+</v>
      </c>
      <c r="BJ19" s="33">
        <f t="shared" si="645"/>
        <v>2.5</v>
      </c>
      <c r="BK19" s="49" t="str">
        <f t="shared" si="646"/>
        <v>2.5</v>
      </c>
      <c r="BL19" s="77">
        <v>3</v>
      </c>
      <c r="BM19" s="83">
        <v>3</v>
      </c>
      <c r="BN19" s="24">
        <v>6.7</v>
      </c>
      <c r="BO19" s="27">
        <v>7</v>
      </c>
      <c r="BP19" s="28"/>
      <c r="BQ19" s="30">
        <f t="shared" si="647"/>
        <v>6.9</v>
      </c>
      <c r="BR19" s="31">
        <f t="shared" si="648"/>
        <v>6.9</v>
      </c>
      <c r="BS19" s="29" t="str">
        <f t="shared" si="196"/>
        <v>6.9</v>
      </c>
      <c r="BT19" s="35" t="str">
        <f t="shared" si="649"/>
        <v>C+</v>
      </c>
      <c r="BU19" s="33">
        <f t="shared" si="650"/>
        <v>2.5</v>
      </c>
      <c r="BV19" s="49" t="str">
        <f t="shared" si="651"/>
        <v>2.5</v>
      </c>
      <c r="BW19" s="77">
        <v>2</v>
      </c>
      <c r="BX19" s="83">
        <v>2</v>
      </c>
      <c r="BY19" s="41">
        <f t="shared" si="705"/>
        <v>16</v>
      </c>
      <c r="BZ19" s="43">
        <f t="shared" si="706"/>
        <v>1.6875</v>
      </c>
      <c r="CA19" s="45" t="str">
        <f t="shared" si="707"/>
        <v>1.69</v>
      </c>
      <c r="CB19" s="47" t="str">
        <f t="shared" si="708"/>
        <v>Lên lớp</v>
      </c>
      <c r="CC19" s="145">
        <f t="shared" si="709"/>
        <v>13</v>
      </c>
      <c r="CD19" s="146">
        <f t="shared" si="710"/>
        <v>2.0769230769230771</v>
      </c>
      <c r="CE19" s="47" t="str">
        <f t="shared" si="711"/>
        <v>Lên lớp</v>
      </c>
      <c r="CF19" s="47" t="s">
        <v>1143</v>
      </c>
      <c r="CG19" s="24">
        <v>6.4</v>
      </c>
      <c r="CH19" s="27">
        <v>6</v>
      </c>
      <c r="CI19" s="28"/>
      <c r="CJ19" s="30">
        <f t="shared" si="775"/>
        <v>6.2</v>
      </c>
      <c r="CK19" s="31">
        <f t="shared" si="776"/>
        <v>6.2</v>
      </c>
      <c r="CL19" s="29" t="str">
        <f t="shared" si="197"/>
        <v>6.2</v>
      </c>
      <c r="CM19" s="35" t="str">
        <f t="shared" si="777"/>
        <v>C</v>
      </c>
      <c r="CN19" s="157">
        <f t="shared" si="778"/>
        <v>2</v>
      </c>
      <c r="CO19" s="49" t="str">
        <f t="shared" si="779"/>
        <v>2.0</v>
      </c>
      <c r="CP19" s="77">
        <v>3</v>
      </c>
      <c r="CQ19" s="151">
        <v>3</v>
      </c>
      <c r="CR19" s="24">
        <v>6</v>
      </c>
      <c r="CS19" s="27">
        <v>6</v>
      </c>
      <c r="CT19" s="28"/>
      <c r="CU19" s="22">
        <f t="shared" si="798"/>
        <v>6</v>
      </c>
      <c r="CV19" s="29">
        <f t="shared" si="799"/>
        <v>6</v>
      </c>
      <c r="CW19" s="29" t="str">
        <f t="shared" si="198"/>
        <v>6.0</v>
      </c>
      <c r="CX19" s="35" t="str">
        <f t="shared" si="800"/>
        <v>C</v>
      </c>
      <c r="CY19" s="157">
        <f t="shared" si="801"/>
        <v>2</v>
      </c>
      <c r="CZ19" s="49" t="str">
        <f t="shared" si="802"/>
        <v>2.0</v>
      </c>
      <c r="DA19" s="77">
        <v>2</v>
      </c>
      <c r="DB19" s="151">
        <v>2</v>
      </c>
      <c r="DC19" s="24">
        <v>5.8</v>
      </c>
      <c r="DD19" s="27">
        <v>7</v>
      </c>
      <c r="DE19" s="28"/>
      <c r="DF19" s="30">
        <f t="shared" si="780"/>
        <v>6.5</v>
      </c>
      <c r="DG19" s="31">
        <f t="shared" si="781"/>
        <v>6.5</v>
      </c>
      <c r="DH19" s="29" t="str">
        <f t="shared" si="199"/>
        <v>6.5</v>
      </c>
      <c r="DI19" s="35" t="str">
        <f t="shared" si="782"/>
        <v>C+</v>
      </c>
      <c r="DJ19" s="157">
        <f t="shared" si="783"/>
        <v>2.5</v>
      </c>
      <c r="DK19" s="49" t="str">
        <f t="shared" si="784"/>
        <v>2.5</v>
      </c>
      <c r="DL19" s="77">
        <v>4</v>
      </c>
      <c r="DM19" s="151">
        <v>4</v>
      </c>
      <c r="DN19" s="24">
        <v>6.2</v>
      </c>
      <c r="DO19" s="27">
        <v>5</v>
      </c>
      <c r="DP19" s="28"/>
      <c r="DQ19" s="30">
        <f t="shared" si="785"/>
        <v>5.5</v>
      </c>
      <c r="DR19" s="31">
        <f t="shared" si="786"/>
        <v>5.5</v>
      </c>
      <c r="DS19" s="29" t="str">
        <f t="shared" si="200"/>
        <v>5.5</v>
      </c>
      <c r="DT19" s="35" t="str">
        <f t="shared" si="787"/>
        <v>C</v>
      </c>
      <c r="DU19" s="157">
        <f t="shared" si="788"/>
        <v>2</v>
      </c>
      <c r="DV19" s="49" t="str">
        <f t="shared" si="789"/>
        <v>2.0</v>
      </c>
      <c r="DW19" s="77">
        <v>3</v>
      </c>
      <c r="DX19" s="151">
        <v>3</v>
      </c>
      <c r="DY19" s="24">
        <v>6</v>
      </c>
      <c r="DZ19" s="27">
        <v>8</v>
      </c>
      <c r="EA19" s="28"/>
      <c r="EB19" s="22">
        <f t="shared" si="712"/>
        <v>7.2</v>
      </c>
      <c r="EC19" s="29">
        <f t="shared" si="713"/>
        <v>7.2</v>
      </c>
      <c r="ED19" s="29" t="str">
        <f t="shared" si="201"/>
        <v>7.2</v>
      </c>
      <c r="EE19" s="35" t="str">
        <f t="shared" si="714"/>
        <v>B</v>
      </c>
      <c r="EF19" s="157">
        <f t="shared" si="715"/>
        <v>3</v>
      </c>
      <c r="EG19" s="49" t="str">
        <f t="shared" si="716"/>
        <v>3.0</v>
      </c>
      <c r="EH19" s="77">
        <v>2</v>
      </c>
      <c r="EI19" s="151">
        <v>2</v>
      </c>
      <c r="EJ19" s="24">
        <v>7.6</v>
      </c>
      <c r="EK19" s="27">
        <v>8</v>
      </c>
      <c r="EL19" s="28"/>
      <c r="EM19" s="30">
        <f t="shared" si="790"/>
        <v>7.8</v>
      </c>
      <c r="EN19" s="31">
        <f t="shared" si="791"/>
        <v>7.8</v>
      </c>
      <c r="EO19" s="29" t="str">
        <f t="shared" si="202"/>
        <v>7.8</v>
      </c>
      <c r="EP19" s="35" t="str">
        <f t="shared" si="792"/>
        <v>B</v>
      </c>
      <c r="EQ19" s="157">
        <f t="shared" si="793"/>
        <v>3</v>
      </c>
      <c r="ER19" s="49" t="str">
        <f t="shared" si="794"/>
        <v>3.0</v>
      </c>
      <c r="ES19" s="77">
        <v>2</v>
      </c>
      <c r="ET19" s="151">
        <v>2</v>
      </c>
      <c r="EU19" s="24">
        <v>7.6</v>
      </c>
      <c r="EV19" s="27">
        <v>9</v>
      </c>
      <c r="EW19" s="28"/>
      <c r="EX19" s="22">
        <f t="shared" si="717"/>
        <v>8.4</v>
      </c>
      <c r="EY19" s="29">
        <f t="shared" si="718"/>
        <v>8.4</v>
      </c>
      <c r="EZ19" s="29" t="str">
        <f t="shared" si="203"/>
        <v>8.4</v>
      </c>
      <c r="FA19" s="35" t="str">
        <f t="shared" si="719"/>
        <v>B+</v>
      </c>
      <c r="FB19" s="157">
        <f t="shared" si="720"/>
        <v>3.5</v>
      </c>
      <c r="FC19" s="49" t="str">
        <f t="shared" si="721"/>
        <v>3.5</v>
      </c>
      <c r="FD19" s="77">
        <v>3</v>
      </c>
      <c r="FE19" s="151">
        <v>3</v>
      </c>
      <c r="FF19" s="155">
        <v>5.5</v>
      </c>
      <c r="FG19" s="165">
        <v>7.3</v>
      </c>
      <c r="FH19" s="165"/>
      <c r="FI19" s="22">
        <f t="shared" si="456"/>
        <v>6.6</v>
      </c>
      <c r="FJ19" s="29">
        <f t="shared" si="457"/>
        <v>6.6</v>
      </c>
      <c r="FK19" s="29" t="str">
        <f t="shared" si="204"/>
        <v>6.6</v>
      </c>
      <c r="FL19" s="35" t="str">
        <f t="shared" si="795"/>
        <v>C+</v>
      </c>
      <c r="FM19" s="33">
        <f t="shared" si="796"/>
        <v>2.5</v>
      </c>
      <c r="FN19" s="49" t="str">
        <f t="shared" si="797"/>
        <v>2.5</v>
      </c>
      <c r="FO19" s="77">
        <v>1</v>
      </c>
      <c r="FP19" s="151">
        <v>1</v>
      </c>
      <c r="FQ19" s="41">
        <f t="shared" si="461"/>
        <v>20</v>
      </c>
      <c r="FR19" s="43">
        <f t="shared" si="462"/>
        <v>2.5499999999999998</v>
      </c>
      <c r="FS19" s="45" t="str">
        <f t="shared" si="463"/>
        <v>2.55</v>
      </c>
      <c r="FT19" s="47" t="str">
        <f t="shared" si="464"/>
        <v>Lên lớp</v>
      </c>
      <c r="FU19" s="145">
        <f t="shared" si="465"/>
        <v>20</v>
      </c>
      <c r="FV19" s="146">
        <f t="shared" si="466"/>
        <v>2.5499999999999998</v>
      </c>
      <c r="FW19" s="174">
        <f t="shared" si="722"/>
        <v>36</v>
      </c>
      <c r="FX19" s="41">
        <f t="shared" si="723"/>
        <v>33</v>
      </c>
      <c r="FY19" s="43">
        <f t="shared" si="724"/>
        <v>2.3636363636363638</v>
      </c>
      <c r="FZ19" s="45" t="str">
        <f t="shared" si="470"/>
        <v>2.36</v>
      </c>
      <c r="GA19" s="47" t="str">
        <f t="shared" si="471"/>
        <v>Lên lớp</v>
      </c>
      <c r="GB19" s="47" t="s">
        <v>1143</v>
      </c>
      <c r="GC19" s="24">
        <v>7.2</v>
      </c>
      <c r="GD19" s="27">
        <v>6</v>
      </c>
      <c r="GE19" s="28"/>
      <c r="GF19" s="30">
        <f t="shared" si="530"/>
        <v>6.5</v>
      </c>
      <c r="GG19" s="31">
        <f t="shared" si="531"/>
        <v>6.5</v>
      </c>
      <c r="GH19" s="29" t="str">
        <f t="shared" si="205"/>
        <v>6.5</v>
      </c>
      <c r="GI19" s="35" t="str">
        <f t="shared" si="532"/>
        <v>C+</v>
      </c>
      <c r="GJ19" s="33">
        <f t="shared" si="533"/>
        <v>2.5</v>
      </c>
      <c r="GK19" s="49" t="str">
        <f t="shared" si="534"/>
        <v>2.5</v>
      </c>
      <c r="GL19" s="77">
        <v>2</v>
      </c>
      <c r="GM19" s="151">
        <v>2</v>
      </c>
      <c r="GN19" s="24">
        <v>5.9</v>
      </c>
      <c r="GO19" s="27">
        <v>5</v>
      </c>
      <c r="GP19" s="28"/>
      <c r="GQ19" s="22">
        <f t="shared" si="680"/>
        <v>5.4</v>
      </c>
      <c r="GR19" s="29">
        <f t="shared" si="535"/>
        <v>5.4</v>
      </c>
      <c r="GS19" s="29" t="str">
        <f t="shared" si="206"/>
        <v>5.4</v>
      </c>
      <c r="GT19" s="35" t="str">
        <f t="shared" si="536"/>
        <v>D+</v>
      </c>
      <c r="GU19" s="33">
        <f t="shared" si="537"/>
        <v>1.5</v>
      </c>
      <c r="GV19" s="49" t="str">
        <f t="shared" si="538"/>
        <v>1.5</v>
      </c>
      <c r="GW19" s="77">
        <v>3</v>
      </c>
      <c r="GX19" s="151">
        <v>3</v>
      </c>
      <c r="GY19" s="24">
        <v>7.4</v>
      </c>
      <c r="GZ19" s="124"/>
      <c r="HA19" s="28">
        <v>9</v>
      </c>
      <c r="HB19" s="22">
        <f t="shared" si="539"/>
        <v>3</v>
      </c>
      <c r="HC19" s="29">
        <f t="shared" si="540"/>
        <v>8.4</v>
      </c>
      <c r="HD19" s="29" t="str">
        <f t="shared" si="207"/>
        <v>8.4</v>
      </c>
      <c r="HE19" s="35" t="str">
        <f t="shared" si="541"/>
        <v>B+</v>
      </c>
      <c r="HF19" s="33">
        <f t="shared" si="542"/>
        <v>3.5</v>
      </c>
      <c r="HG19" s="49" t="str">
        <f t="shared" si="543"/>
        <v>3.5</v>
      </c>
      <c r="HH19" s="77">
        <v>2</v>
      </c>
      <c r="HI19" s="151">
        <v>2</v>
      </c>
      <c r="HJ19" s="24">
        <v>8</v>
      </c>
      <c r="HK19" s="27">
        <v>8</v>
      </c>
      <c r="HL19" s="28"/>
      <c r="HM19" s="22">
        <f t="shared" si="544"/>
        <v>8</v>
      </c>
      <c r="HN19" s="29">
        <f t="shared" si="545"/>
        <v>8</v>
      </c>
      <c r="HO19" s="29" t="str">
        <f t="shared" si="208"/>
        <v>8.0</v>
      </c>
      <c r="HP19" s="35" t="str">
        <f t="shared" si="546"/>
        <v>B+</v>
      </c>
      <c r="HQ19" s="33">
        <f t="shared" si="547"/>
        <v>3.5</v>
      </c>
      <c r="HR19" s="49" t="str">
        <f t="shared" si="548"/>
        <v>3.5</v>
      </c>
      <c r="HS19" s="77">
        <v>2</v>
      </c>
      <c r="HT19" s="151">
        <v>2</v>
      </c>
      <c r="HU19" s="24">
        <v>6.8</v>
      </c>
      <c r="HV19" s="27">
        <v>7</v>
      </c>
      <c r="HW19" s="28"/>
      <c r="HX19" s="22">
        <f t="shared" si="549"/>
        <v>6.9</v>
      </c>
      <c r="HY19" s="29">
        <f t="shared" si="550"/>
        <v>6.9</v>
      </c>
      <c r="HZ19" s="29" t="str">
        <f t="shared" si="209"/>
        <v>6.9</v>
      </c>
      <c r="IA19" s="35" t="str">
        <f t="shared" si="551"/>
        <v>C+</v>
      </c>
      <c r="IB19" s="33">
        <f t="shared" si="552"/>
        <v>2.5</v>
      </c>
      <c r="IC19" s="49" t="str">
        <f t="shared" si="553"/>
        <v>2.5</v>
      </c>
      <c r="ID19" s="77">
        <v>3</v>
      </c>
      <c r="IE19" s="151">
        <v>3</v>
      </c>
      <c r="IF19" s="24">
        <v>7</v>
      </c>
      <c r="IG19" s="27">
        <v>7</v>
      </c>
      <c r="IH19" s="28"/>
      <c r="II19" s="22">
        <f t="shared" si="554"/>
        <v>7</v>
      </c>
      <c r="IJ19" s="29">
        <f t="shared" si="555"/>
        <v>7</v>
      </c>
      <c r="IK19" s="29" t="str">
        <f t="shared" si="210"/>
        <v>7.0</v>
      </c>
      <c r="IL19" s="35" t="str">
        <f t="shared" si="556"/>
        <v>B</v>
      </c>
      <c r="IM19" s="33">
        <f t="shared" si="557"/>
        <v>3</v>
      </c>
      <c r="IN19" s="49" t="str">
        <f t="shared" si="558"/>
        <v>3.0</v>
      </c>
      <c r="IO19" s="77">
        <v>2</v>
      </c>
      <c r="IP19" s="151">
        <v>2</v>
      </c>
      <c r="IQ19" s="24">
        <v>7</v>
      </c>
      <c r="IR19" s="27">
        <v>6</v>
      </c>
      <c r="IS19" s="28"/>
      <c r="IT19" s="22">
        <f t="shared" si="559"/>
        <v>6.4</v>
      </c>
      <c r="IU19" s="29">
        <f t="shared" si="560"/>
        <v>6.4</v>
      </c>
      <c r="IV19" s="29" t="str">
        <f t="shared" si="211"/>
        <v>6.4</v>
      </c>
      <c r="IW19" s="35" t="str">
        <f t="shared" si="561"/>
        <v>C</v>
      </c>
      <c r="IX19" s="33">
        <f t="shared" si="562"/>
        <v>2</v>
      </c>
      <c r="IY19" s="49" t="str">
        <f t="shared" si="563"/>
        <v>2.0</v>
      </c>
      <c r="IZ19" s="77">
        <v>3</v>
      </c>
      <c r="JA19" s="151">
        <v>3</v>
      </c>
      <c r="JB19" s="24">
        <v>6.6</v>
      </c>
      <c r="JC19" s="27">
        <v>7</v>
      </c>
      <c r="JD19" s="28"/>
      <c r="JE19" s="30">
        <f t="shared" si="564"/>
        <v>6.8</v>
      </c>
      <c r="JF19" s="31">
        <f t="shared" si="565"/>
        <v>6.8</v>
      </c>
      <c r="JG19" s="29" t="str">
        <f t="shared" si="212"/>
        <v>6.8</v>
      </c>
      <c r="JH19" s="35" t="str">
        <f t="shared" si="566"/>
        <v>C+</v>
      </c>
      <c r="JI19" s="33">
        <f t="shared" si="567"/>
        <v>2.5</v>
      </c>
      <c r="JJ19" s="49" t="str">
        <f t="shared" si="568"/>
        <v>2.5</v>
      </c>
      <c r="JK19" s="77">
        <v>3</v>
      </c>
      <c r="JL19" s="151">
        <v>3</v>
      </c>
      <c r="JM19" s="24">
        <v>8</v>
      </c>
      <c r="JN19" s="214">
        <v>7.3</v>
      </c>
      <c r="JO19" s="140"/>
      <c r="JP19" s="22">
        <f t="shared" si="569"/>
        <v>7.6</v>
      </c>
      <c r="JQ19" s="29">
        <f t="shared" si="570"/>
        <v>7.6</v>
      </c>
      <c r="JR19" s="29" t="str">
        <f t="shared" si="213"/>
        <v>7.6</v>
      </c>
      <c r="JS19" s="35" t="str">
        <f t="shared" si="571"/>
        <v>B</v>
      </c>
      <c r="JT19" s="33">
        <f t="shared" si="572"/>
        <v>3</v>
      </c>
      <c r="JU19" s="49" t="str">
        <f t="shared" si="573"/>
        <v>3.0</v>
      </c>
      <c r="JV19" s="77">
        <v>2</v>
      </c>
      <c r="JW19" s="151">
        <v>2</v>
      </c>
      <c r="JX19" s="211">
        <f t="shared" si="513"/>
        <v>22</v>
      </c>
      <c r="JY19" s="43">
        <f t="shared" si="514"/>
        <v>2.5681818181818183</v>
      </c>
      <c r="JZ19" s="45" t="str">
        <f t="shared" si="515"/>
        <v>2.57</v>
      </c>
      <c r="KA19" s="47" t="str">
        <f t="shared" si="516"/>
        <v>Lên lớp</v>
      </c>
      <c r="KB19" s="41">
        <f t="shared" si="517"/>
        <v>22</v>
      </c>
      <c r="KC19" s="43">
        <f t="shared" si="518"/>
        <v>2.5681818181818183</v>
      </c>
      <c r="KD19" s="229">
        <f t="shared" si="519"/>
        <v>58</v>
      </c>
      <c r="KE19" s="230">
        <f t="shared" si="520"/>
        <v>55</v>
      </c>
      <c r="KF19" s="146">
        <f t="shared" si="521"/>
        <v>2.4454545454545453</v>
      </c>
      <c r="KG19" s="45" t="str">
        <f t="shared" si="522"/>
        <v>2.45</v>
      </c>
      <c r="KH19" s="47" t="str">
        <f t="shared" si="523"/>
        <v>Lên lớp</v>
      </c>
      <c r="KI19" s="47" t="s">
        <v>1143</v>
      </c>
      <c r="KJ19" s="24">
        <v>7.4</v>
      </c>
      <c r="KK19" s="27">
        <v>5</v>
      </c>
      <c r="KL19" s="28"/>
      <c r="KM19" s="30">
        <f t="shared" si="729"/>
        <v>6</v>
      </c>
      <c r="KN19" s="31">
        <f t="shared" si="730"/>
        <v>6</v>
      </c>
      <c r="KO19" s="29" t="str">
        <f t="shared" si="731"/>
        <v>6.0</v>
      </c>
      <c r="KP19" s="35" t="str">
        <f t="shared" si="732"/>
        <v>C</v>
      </c>
      <c r="KQ19" s="33">
        <f t="shared" si="733"/>
        <v>2</v>
      </c>
      <c r="KR19" s="49" t="str">
        <f t="shared" si="734"/>
        <v>2.0</v>
      </c>
      <c r="KS19" s="77">
        <v>2</v>
      </c>
      <c r="KT19" s="151">
        <v>2</v>
      </c>
      <c r="KU19" s="24">
        <v>8</v>
      </c>
      <c r="KV19" s="27">
        <v>7</v>
      </c>
      <c r="KW19" s="28"/>
      <c r="KX19" s="30">
        <f t="shared" si="735"/>
        <v>7.4</v>
      </c>
      <c r="KY19" s="31">
        <f t="shared" si="736"/>
        <v>7.4</v>
      </c>
      <c r="KZ19" s="29" t="str">
        <f t="shared" si="737"/>
        <v>7.4</v>
      </c>
      <c r="LA19" s="35" t="str">
        <f t="shared" si="738"/>
        <v>B</v>
      </c>
      <c r="LB19" s="33">
        <f t="shared" si="739"/>
        <v>3</v>
      </c>
      <c r="LC19" s="49" t="str">
        <f t="shared" si="740"/>
        <v>3.0</v>
      </c>
      <c r="LD19" s="77">
        <v>2</v>
      </c>
      <c r="LE19" s="151">
        <v>2</v>
      </c>
      <c r="LF19" s="24">
        <v>7.3</v>
      </c>
      <c r="LG19" s="27">
        <v>4</v>
      </c>
      <c r="LH19" s="28"/>
      <c r="LI19" s="30">
        <f t="shared" si="741"/>
        <v>5.3</v>
      </c>
      <c r="LJ19" s="31">
        <f t="shared" si="742"/>
        <v>5.3</v>
      </c>
      <c r="LK19" s="29" t="str">
        <f t="shared" si="743"/>
        <v>5.3</v>
      </c>
      <c r="LL19" s="35" t="str">
        <f t="shared" si="744"/>
        <v>D+</v>
      </c>
      <c r="LM19" s="33">
        <f t="shared" si="745"/>
        <v>1.5</v>
      </c>
      <c r="LN19" s="49" t="str">
        <f t="shared" si="746"/>
        <v>1.5</v>
      </c>
      <c r="LO19" s="77">
        <v>2</v>
      </c>
      <c r="LP19" s="151">
        <v>2</v>
      </c>
      <c r="LQ19" s="24">
        <v>8</v>
      </c>
      <c r="LR19" s="27">
        <v>8</v>
      </c>
      <c r="LS19" s="28"/>
      <c r="LT19" s="30">
        <f t="shared" si="747"/>
        <v>8</v>
      </c>
      <c r="LU19" s="31">
        <f t="shared" si="748"/>
        <v>8</v>
      </c>
      <c r="LV19" s="29" t="str">
        <f t="shared" si="220"/>
        <v>8.0</v>
      </c>
      <c r="LW19" s="35" t="str">
        <f t="shared" si="749"/>
        <v>B+</v>
      </c>
      <c r="LX19" s="33">
        <f t="shared" si="750"/>
        <v>3.5</v>
      </c>
      <c r="LY19" s="49" t="str">
        <f t="shared" si="751"/>
        <v>3.5</v>
      </c>
      <c r="LZ19" s="77">
        <v>2</v>
      </c>
      <c r="MA19" s="151">
        <v>2</v>
      </c>
      <c r="MB19" s="24">
        <v>6.5</v>
      </c>
      <c r="MC19" s="27">
        <v>8</v>
      </c>
      <c r="MD19" s="28"/>
      <c r="ME19" s="30">
        <f t="shared" si="752"/>
        <v>7.4</v>
      </c>
      <c r="MF19" s="161">
        <f t="shared" si="753"/>
        <v>7.4</v>
      </c>
      <c r="MG19" s="29" t="str">
        <f t="shared" si="223"/>
        <v>7.4</v>
      </c>
      <c r="MH19" s="162" t="str">
        <f t="shared" si="754"/>
        <v>B</v>
      </c>
      <c r="MI19" s="163">
        <f t="shared" si="755"/>
        <v>3</v>
      </c>
      <c r="MJ19" s="56" t="str">
        <f t="shared" si="756"/>
        <v>3.0</v>
      </c>
      <c r="MK19" s="77">
        <v>1</v>
      </c>
      <c r="ML19" s="151">
        <v>1</v>
      </c>
      <c r="MM19" s="24">
        <v>6.7</v>
      </c>
      <c r="MN19" s="27">
        <v>5</v>
      </c>
      <c r="MO19" s="28"/>
      <c r="MP19" s="30">
        <f t="shared" si="757"/>
        <v>5.7</v>
      </c>
      <c r="MQ19" s="161">
        <f t="shared" si="758"/>
        <v>5.7</v>
      </c>
      <c r="MR19" s="29" t="str">
        <f t="shared" si="227"/>
        <v>5.7</v>
      </c>
      <c r="MS19" s="162" t="str">
        <f t="shared" si="759"/>
        <v>C</v>
      </c>
      <c r="MT19" s="163">
        <f t="shared" si="760"/>
        <v>2</v>
      </c>
      <c r="MU19" s="56" t="str">
        <f t="shared" si="761"/>
        <v>2.0</v>
      </c>
      <c r="MV19" s="77">
        <v>3</v>
      </c>
      <c r="MW19" s="151">
        <v>3</v>
      </c>
      <c r="MX19" s="133">
        <v>8.1999999999999993</v>
      </c>
      <c r="MY19" s="125">
        <v>5</v>
      </c>
      <c r="MZ19" s="126"/>
      <c r="NA19" s="127">
        <f t="shared" si="762"/>
        <v>6.3</v>
      </c>
      <c r="NB19" s="128">
        <f t="shared" si="763"/>
        <v>6.3</v>
      </c>
      <c r="NC19" s="29" t="str">
        <f t="shared" si="228"/>
        <v>6.3</v>
      </c>
      <c r="ND19" s="129" t="str">
        <f t="shared" si="764"/>
        <v>C</v>
      </c>
      <c r="NE19" s="130">
        <f t="shared" si="765"/>
        <v>2</v>
      </c>
      <c r="NF19" s="131" t="str">
        <f t="shared" si="766"/>
        <v>2.0</v>
      </c>
      <c r="NG19" s="132">
        <v>1</v>
      </c>
      <c r="NH19" s="170">
        <v>1</v>
      </c>
      <c r="NI19" s="24">
        <v>6.8</v>
      </c>
      <c r="NJ19" s="27">
        <v>8</v>
      </c>
      <c r="NK19" s="28"/>
      <c r="NL19" s="30">
        <f t="shared" si="681"/>
        <v>7.5</v>
      </c>
      <c r="NM19" s="31">
        <f t="shared" si="682"/>
        <v>7.5</v>
      </c>
      <c r="NN19" s="31" t="str">
        <f t="shared" si="725"/>
        <v>7.5</v>
      </c>
      <c r="NO19" s="35" t="str">
        <f t="shared" si="683"/>
        <v>B</v>
      </c>
      <c r="NP19" s="33">
        <f t="shared" si="684"/>
        <v>3</v>
      </c>
      <c r="NQ19" s="49" t="str">
        <f t="shared" si="685"/>
        <v>3.0</v>
      </c>
      <c r="NR19" s="77">
        <v>3</v>
      </c>
      <c r="NS19" s="151">
        <v>3</v>
      </c>
      <c r="NT19" s="24">
        <v>7.5</v>
      </c>
      <c r="NU19" s="214">
        <v>7.4</v>
      </c>
      <c r="NV19" s="28"/>
      <c r="NW19" s="30">
        <f t="shared" si="767"/>
        <v>7.4</v>
      </c>
      <c r="NX19" s="31">
        <f t="shared" si="768"/>
        <v>7.4</v>
      </c>
      <c r="NY19" s="29" t="str">
        <f t="shared" si="769"/>
        <v>7.4</v>
      </c>
      <c r="NZ19" s="35" t="str">
        <f t="shared" si="770"/>
        <v>B</v>
      </c>
      <c r="OA19" s="33">
        <f t="shared" si="771"/>
        <v>3</v>
      </c>
      <c r="OB19" s="49" t="str">
        <f t="shared" si="772"/>
        <v>3.0</v>
      </c>
      <c r="OC19" s="77">
        <v>2</v>
      </c>
      <c r="OD19" s="151">
        <v>2</v>
      </c>
      <c r="OE19" s="211">
        <f t="shared" si="230"/>
        <v>18</v>
      </c>
      <c r="OF19" s="43">
        <f t="shared" si="231"/>
        <v>2.5555555555555554</v>
      </c>
      <c r="OG19" s="45" t="str">
        <f t="shared" si="232"/>
        <v>2.56</v>
      </c>
      <c r="OH19" s="47" t="str">
        <f t="shared" si="233"/>
        <v>Lên lớp</v>
      </c>
      <c r="OI19" s="41">
        <f t="shared" si="234"/>
        <v>18</v>
      </c>
      <c r="OJ19" s="43">
        <f t="shared" si="235"/>
        <v>2.5555555555555554</v>
      </c>
      <c r="OK19" s="229">
        <f t="shared" si="236"/>
        <v>76</v>
      </c>
      <c r="OL19" s="230">
        <f t="shared" si="237"/>
        <v>73</v>
      </c>
      <c r="OM19" s="146">
        <f t="shared" si="238"/>
        <v>2.4726027397260273</v>
      </c>
      <c r="ON19" s="45" t="str">
        <f t="shared" si="138"/>
        <v>2.47</v>
      </c>
      <c r="OO19" s="47" t="str">
        <f t="shared" si="239"/>
        <v>Lên lớp</v>
      </c>
      <c r="OP19" s="47" t="s">
        <v>1143</v>
      </c>
      <c r="OQ19" s="24">
        <v>7</v>
      </c>
      <c r="OR19" s="27">
        <v>4</v>
      </c>
      <c r="OS19" s="28"/>
      <c r="OT19" s="30">
        <f t="shared" si="574"/>
        <v>5.2</v>
      </c>
      <c r="OU19" s="31">
        <f t="shared" si="575"/>
        <v>5.2</v>
      </c>
      <c r="OV19" s="29" t="str">
        <f t="shared" si="576"/>
        <v>5.2</v>
      </c>
      <c r="OW19" s="35" t="str">
        <f t="shared" si="577"/>
        <v>D+</v>
      </c>
      <c r="OX19" s="130">
        <f t="shared" si="578"/>
        <v>1.5</v>
      </c>
      <c r="OY19" s="49" t="str">
        <f t="shared" si="579"/>
        <v>1.5</v>
      </c>
      <c r="OZ19" s="77">
        <v>2</v>
      </c>
      <c r="PA19" s="151">
        <v>2</v>
      </c>
      <c r="PB19" s="24">
        <v>6.8</v>
      </c>
      <c r="PC19" s="27">
        <v>9</v>
      </c>
      <c r="PD19" s="28"/>
      <c r="PE19" s="30">
        <f t="shared" si="580"/>
        <v>8.1</v>
      </c>
      <c r="PF19" s="31">
        <f t="shared" si="581"/>
        <v>8.1</v>
      </c>
      <c r="PG19" s="31" t="str">
        <f t="shared" si="582"/>
        <v>8.1</v>
      </c>
      <c r="PH19" s="35" t="str">
        <f t="shared" si="583"/>
        <v>B+</v>
      </c>
      <c r="PI19" s="130">
        <f t="shared" si="584"/>
        <v>3.5</v>
      </c>
      <c r="PJ19" s="49" t="str">
        <f t="shared" si="585"/>
        <v>3.5</v>
      </c>
      <c r="PK19" s="77">
        <v>3</v>
      </c>
      <c r="PL19" s="151">
        <v>3</v>
      </c>
      <c r="PM19" s="24">
        <v>7.3</v>
      </c>
      <c r="PN19" s="27">
        <v>5</v>
      </c>
      <c r="PO19" s="28"/>
      <c r="PP19" s="30">
        <f t="shared" si="586"/>
        <v>5.9</v>
      </c>
      <c r="PQ19" s="31">
        <f t="shared" si="587"/>
        <v>5.9</v>
      </c>
      <c r="PR19" s="29" t="str">
        <f t="shared" si="588"/>
        <v>5.9</v>
      </c>
      <c r="PS19" s="35" t="str">
        <f t="shared" si="589"/>
        <v>C</v>
      </c>
      <c r="PT19" s="130">
        <f t="shared" si="590"/>
        <v>2</v>
      </c>
      <c r="PU19" s="49" t="str">
        <f t="shared" si="591"/>
        <v>2.0</v>
      </c>
      <c r="PV19" s="77">
        <v>2</v>
      </c>
      <c r="PW19" s="151">
        <v>2</v>
      </c>
      <c r="PX19" s="24">
        <v>6.9</v>
      </c>
      <c r="PY19" s="27">
        <v>7</v>
      </c>
      <c r="PZ19" s="28"/>
      <c r="QA19" s="30">
        <f t="shared" si="592"/>
        <v>7</v>
      </c>
      <c r="QB19" s="31">
        <f t="shared" si="593"/>
        <v>7</v>
      </c>
      <c r="QC19" s="29" t="str">
        <f t="shared" si="594"/>
        <v>7.0</v>
      </c>
      <c r="QD19" s="35" t="str">
        <f t="shared" si="595"/>
        <v>B</v>
      </c>
      <c r="QE19" s="130">
        <f t="shared" si="596"/>
        <v>3</v>
      </c>
      <c r="QF19" s="49" t="str">
        <f t="shared" si="597"/>
        <v>3.0</v>
      </c>
      <c r="QG19" s="77">
        <v>3</v>
      </c>
      <c r="QH19" s="151">
        <v>3</v>
      </c>
      <c r="QI19" s="24">
        <v>6.6</v>
      </c>
      <c r="QJ19" s="27">
        <v>5</v>
      </c>
      <c r="QK19" s="28"/>
      <c r="QL19" s="30">
        <f t="shared" si="598"/>
        <v>5.6</v>
      </c>
      <c r="QM19" s="31">
        <f t="shared" si="599"/>
        <v>5.6</v>
      </c>
      <c r="QN19" s="29" t="str">
        <f t="shared" si="600"/>
        <v>5.6</v>
      </c>
      <c r="QO19" s="35" t="str">
        <f t="shared" si="601"/>
        <v>C</v>
      </c>
      <c r="QP19" s="130">
        <f t="shared" si="602"/>
        <v>2</v>
      </c>
      <c r="QQ19" s="49" t="str">
        <f t="shared" si="603"/>
        <v>2.0</v>
      </c>
      <c r="QR19" s="77">
        <v>1</v>
      </c>
      <c r="QS19" s="151">
        <v>1</v>
      </c>
      <c r="QT19" s="24">
        <v>7.2</v>
      </c>
      <c r="QU19" s="27">
        <v>7</v>
      </c>
      <c r="QV19" s="28"/>
      <c r="QW19" s="30">
        <f t="shared" si="604"/>
        <v>7.1</v>
      </c>
      <c r="QX19" s="31">
        <f t="shared" si="605"/>
        <v>7.1</v>
      </c>
      <c r="QY19" s="29" t="str">
        <f t="shared" si="606"/>
        <v>7.1</v>
      </c>
      <c r="QZ19" s="35" t="str">
        <f t="shared" si="607"/>
        <v>B</v>
      </c>
      <c r="RA19" s="130">
        <f t="shared" si="608"/>
        <v>3</v>
      </c>
      <c r="RB19" s="49" t="str">
        <f t="shared" si="609"/>
        <v>3.0</v>
      </c>
      <c r="RC19" s="77">
        <v>3</v>
      </c>
      <c r="RD19" s="151">
        <v>3</v>
      </c>
      <c r="RE19" s="24">
        <v>7</v>
      </c>
      <c r="RF19" s="27">
        <v>6</v>
      </c>
      <c r="RG19" s="28"/>
      <c r="RH19" s="30">
        <f t="shared" si="773"/>
        <v>6.4</v>
      </c>
      <c r="RI19" s="31">
        <f t="shared" si="774"/>
        <v>6.4</v>
      </c>
      <c r="RJ19" s="29" t="str">
        <f t="shared" si="610"/>
        <v>6.4</v>
      </c>
      <c r="RK19" s="35" t="str">
        <f t="shared" si="726"/>
        <v>C</v>
      </c>
      <c r="RL19" s="130">
        <f t="shared" si="727"/>
        <v>2</v>
      </c>
      <c r="RM19" s="49" t="str">
        <f t="shared" si="728"/>
        <v>2.0</v>
      </c>
      <c r="RN19" s="77">
        <v>1</v>
      </c>
      <c r="RO19" s="151">
        <v>1</v>
      </c>
      <c r="RP19" s="211">
        <f t="shared" si="247"/>
        <v>15</v>
      </c>
      <c r="RQ19" s="275">
        <f t="shared" si="248"/>
        <v>6.72</v>
      </c>
      <c r="RR19" s="43">
        <f t="shared" si="249"/>
        <v>2.6333333333333333</v>
      </c>
      <c r="RS19" s="45" t="str">
        <f t="shared" si="250"/>
        <v>2.63</v>
      </c>
      <c r="RT19" s="47" t="str">
        <f t="shared" si="251"/>
        <v>Lên lớp</v>
      </c>
      <c r="RU19" s="41">
        <f t="shared" si="252"/>
        <v>15</v>
      </c>
      <c r="RV19" s="43">
        <f t="shared" si="253"/>
        <v>2.6333333333333333</v>
      </c>
      <c r="RW19" s="229">
        <f t="shared" si="254"/>
        <v>91</v>
      </c>
      <c r="RX19" s="230">
        <f t="shared" si="255"/>
        <v>88</v>
      </c>
      <c r="RY19" s="146">
        <f t="shared" si="256"/>
        <v>2.5</v>
      </c>
      <c r="RZ19" s="45" t="str">
        <f t="shared" si="257"/>
        <v>2.50</v>
      </c>
      <c r="SA19" s="47" t="str">
        <f t="shared" si="258"/>
        <v>Lên lớp</v>
      </c>
      <c r="SB19" s="47" t="s">
        <v>1143</v>
      </c>
      <c r="SC19" s="24"/>
      <c r="SD19" s="27"/>
      <c r="SE19" s="28"/>
      <c r="SF19" s="30">
        <f t="shared" si="686"/>
        <v>0</v>
      </c>
      <c r="SG19" s="31">
        <f t="shared" si="687"/>
        <v>0</v>
      </c>
      <c r="SH19" s="31" t="str">
        <f t="shared" si="611"/>
        <v>0.0</v>
      </c>
      <c r="SI19" s="35" t="str">
        <f t="shared" si="688"/>
        <v>F</v>
      </c>
      <c r="SJ19" s="33">
        <f t="shared" si="689"/>
        <v>0</v>
      </c>
      <c r="SK19" s="49" t="str">
        <f t="shared" si="690"/>
        <v>0.0</v>
      </c>
      <c r="SL19" s="77"/>
      <c r="SM19" s="151"/>
      <c r="SN19" s="24"/>
      <c r="SO19" s="27"/>
      <c r="SP19" s="28"/>
      <c r="SQ19" s="30">
        <f t="shared" si="612"/>
        <v>0</v>
      </c>
      <c r="SR19" s="31">
        <f t="shared" si="613"/>
        <v>0</v>
      </c>
      <c r="SS19" s="31" t="str">
        <f t="shared" si="614"/>
        <v>0.0</v>
      </c>
      <c r="ST19" s="35" t="str">
        <f t="shared" si="615"/>
        <v>F</v>
      </c>
      <c r="SU19" s="33">
        <f t="shared" si="616"/>
        <v>0</v>
      </c>
      <c r="SV19" s="49" t="str">
        <f t="shared" si="617"/>
        <v>0.0</v>
      </c>
      <c r="SW19" s="77"/>
      <c r="SX19" s="151"/>
      <c r="SY19" s="24">
        <v>8</v>
      </c>
      <c r="SZ19" s="27">
        <v>8</v>
      </c>
      <c r="TA19" s="28"/>
      <c r="TB19" s="30">
        <f t="shared" si="618"/>
        <v>8</v>
      </c>
      <c r="TC19" s="31">
        <f t="shared" si="619"/>
        <v>8</v>
      </c>
      <c r="TD19" s="29" t="str">
        <f t="shared" si="620"/>
        <v>8.0</v>
      </c>
      <c r="TE19" s="35" t="str">
        <f t="shared" si="621"/>
        <v>B+</v>
      </c>
      <c r="TF19" s="130">
        <f t="shared" si="622"/>
        <v>3.5</v>
      </c>
      <c r="TG19" s="49" t="str">
        <f t="shared" si="623"/>
        <v>3.5</v>
      </c>
      <c r="TH19" s="77">
        <v>4</v>
      </c>
      <c r="TI19" s="151">
        <v>4</v>
      </c>
      <c r="TJ19" s="320"/>
      <c r="TK19" s="321">
        <v>6.8</v>
      </c>
      <c r="TL19" s="322">
        <v>6.8</v>
      </c>
      <c r="TM19" s="322">
        <v>7.4</v>
      </c>
      <c r="TN19" s="322"/>
      <c r="TO19" s="127">
        <f t="shared" si="691"/>
        <v>7.1</v>
      </c>
      <c r="TP19" s="29" t="str">
        <f t="shared" si="692"/>
        <v>7.1</v>
      </c>
      <c r="TQ19" s="35" t="str">
        <f t="shared" si="693"/>
        <v>B</v>
      </c>
      <c r="TR19" s="33">
        <f t="shared" si="694"/>
        <v>3</v>
      </c>
      <c r="TS19" s="49" t="str">
        <f t="shared" si="695"/>
        <v>3.0</v>
      </c>
      <c r="TT19" s="323">
        <v>5</v>
      </c>
      <c r="TU19" s="324">
        <v>5</v>
      </c>
      <c r="TV19" s="340">
        <f t="shared" si="696"/>
        <v>9</v>
      </c>
      <c r="TW19" s="341">
        <f t="shared" si="267"/>
        <v>7.5</v>
      </c>
      <c r="TX19" s="342">
        <f t="shared" si="697"/>
        <v>3.2222222222222223</v>
      </c>
      <c r="TY19" s="45" t="str">
        <f t="shared" si="698"/>
        <v>3.22</v>
      </c>
      <c r="TZ19" s="47" t="str">
        <f t="shared" si="699"/>
        <v>Lên lớp</v>
      </c>
      <c r="UA19" s="41">
        <f t="shared" si="700"/>
        <v>9</v>
      </c>
      <c r="UB19" s="43">
        <f t="shared" si="701"/>
        <v>3.2222222222222223</v>
      </c>
    </row>
    <row r="20" spans="1:548" ht="18">
      <c r="A20" s="11">
        <v>17</v>
      </c>
      <c r="B20" s="70" t="s">
        <v>59</v>
      </c>
      <c r="C20" s="14" t="s">
        <v>144</v>
      </c>
      <c r="D20" s="71" t="s">
        <v>145</v>
      </c>
      <c r="E20" s="72" t="s">
        <v>142</v>
      </c>
      <c r="F20" s="9"/>
      <c r="G20" s="101" t="s">
        <v>647</v>
      </c>
      <c r="H20" s="102" t="s">
        <v>18</v>
      </c>
      <c r="I20" s="103" t="s">
        <v>685</v>
      </c>
      <c r="J20" s="13">
        <v>5.5</v>
      </c>
      <c r="K20" s="29" t="str">
        <f t="shared" si="187"/>
        <v>5.5</v>
      </c>
      <c r="L20" s="35" t="str">
        <f t="shared" si="624"/>
        <v>C</v>
      </c>
      <c r="M20" s="33">
        <f t="shared" si="625"/>
        <v>2</v>
      </c>
      <c r="N20" s="49" t="str">
        <f t="shared" si="626"/>
        <v>2.0</v>
      </c>
      <c r="O20" s="12">
        <v>2</v>
      </c>
      <c r="P20" s="19">
        <v>6.9</v>
      </c>
      <c r="Q20" s="29" t="str">
        <f t="shared" si="188"/>
        <v>6.9</v>
      </c>
      <c r="R20" s="35" t="str">
        <f t="shared" si="702"/>
        <v>C+</v>
      </c>
      <c r="S20" s="33">
        <f t="shared" si="703"/>
        <v>2.5</v>
      </c>
      <c r="T20" s="49" t="str">
        <f t="shared" si="704"/>
        <v>2.5</v>
      </c>
      <c r="U20" s="12">
        <v>3</v>
      </c>
      <c r="V20" s="24">
        <v>7.3</v>
      </c>
      <c r="W20" s="27">
        <v>8</v>
      </c>
      <c r="X20" s="28"/>
      <c r="Y20" s="22">
        <f t="shared" si="627"/>
        <v>7.7</v>
      </c>
      <c r="Z20" s="29">
        <f t="shared" si="628"/>
        <v>7.7</v>
      </c>
      <c r="AA20" s="29" t="str">
        <f t="shared" si="192"/>
        <v>7.7</v>
      </c>
      <c r="AB20" s="35" t="str">
        <f t="shared" si="629"/>
        <v>B</v>
      </c>
      <c r="AC20" s="33">
        <f t="shared" si="630"/>
        <v>3</v>
      </c>
      <c r="AD20" s="49" t="str">
        <f t="shared" si="631"/>
        <v>3.0</v>
      </c>
      <c r="AE20" s="77">
        <v>5</v>
      </c>
      <c r="AF20" s="80">
        <v>5</v>
      </c>
      <c r="AG20" s="24">
        <v>8</v>
      </c>
      <c r="AH20" s="27">
        <v>6</v>
      </c>
      <c r="AI20" s="28"/>
      <c r="AJ20" s="22">
        <f t="shared" si="632"/>
        <v>6.8</v>
      </c>
      <c r="AK20" s="29">
        <f t="shared" si="633"/>
        <v>6.8</v>
      </c>
      <c r="AL20" s="29" t="str">
        <f t="shared" si="193"/>
        <v>6.8</v>
      </c>
      <c r="AM20" s="35" t="str">
        <f t="shared" si="634"/>
        <v>C+</v>
      </c>
      <c r="AN20" s="33">
        <f t="shared" si="635"/>
        <v>2.5</v>
      </c>
      <c r="AO20" s="49" t="str">
        <f t="shared" si="636"/>
        <v>2.5</v>
      </c>
      <c r="AP20" s="77">
        <v>3</v>
      </c>
      <c r="AQ20" s="83">
        <v>3</v>
      </c>
      <c r="AR20" s="24">
        <v>5.0999999999999996</v>
      </c>
      <c r="AS20" s="27">
        <v>5</v>
      </c>
      <c r="AT20" s="28"/>
      <c r="AU20" s="22">
        <f t="shared" si="637"/>
        <v>5</v>
      </c>
      <c r="AV20" s="29">
        <f t="shared" si="638"/>
        <v>5</v>
      </c>
      <c r="AW20" s="29" t="str">
        <f t="shared" si="194"/>
        <v>5.0</v>
      </c>
      <c r="AX20" s="35" t="str">
        <f t="shared" si="639"/>
        <v>D+</v>
      </c>
      <c r="AY20" s="33">
        <f t="shared" si="640"/>
        <v>1.5</v>
      </c>
      <c r="AZ20" s="49" t="str">
        <f t="shared" si="641"/>
        <v>1.5</v>
      </c>
      <c r="BA20" s="77">
        <v>3</v>
      </c>
      <c r="BB20" s="83">
        <v>3</v>
      </c>
      <c r="BC20" s="24">
        <v>7.3</v>
      </c>
      <c r="BD20" s="27">
        <v>7</v>
      </c>
      <c r="BE20" s="28"/>
      <c r="BF20" s="22">
        <f t="shared" si="642"/>
        <v>7.1</v>
      </c>
      <c r="BG20" s="29">
        <f t="shared" si="643"/>
        <v>7.1</v>
      </c>
      <c r="BH20" s="29" t="str">
        <f t="shared" si="195"/>
        <v>7.1</v>
      </c>
      <c r="BI20" s="35" t="str">
        <f t="shared" si="644"/>
        <v>B</v>
      </c>
      <c r="BJ20" s="33">
        <f t="shared" si="645"/>
        <v>3</v>
      </c>
      <c r="BK20" s="49" t="str">
        <f t="shared" si="646"/>
        <v>3.0</v>
      </c>
      <c r="BL20" s="77">
        <v>3</v>
      </c>
      <c r="BM20" s="83">
        <v>3</v>
      </c>
      <c r="BN20" s="24">
        <v>7.7</v>
      </c>
      <c r="BO20" s="27">
        <v>9</v>
      </c>
      <c r="BP20" s="28"/>
      <c r="BQ20" s="22">
        <f t="shared" si="647"/>
        <v>8.5</v>
      </c>
      <c r="BR20" s="29">
        <f t="shared" si="648"/>
        <v>8.5</v>
      </c>
      <c r="BS20" s="29" t="str">
        <f t="shared" si="196"/>
        <v>8.5</v>
      </c>
      <c r="BT20" s="35" t="str">
        <f t="shared" si="649"/>
        <v>A</v>
      </c>
      <c r="BU20" s="33">
        <f t="shared" si="650"/>
        <v>4</v>
      </c>
      <c r="BV20" s="49" t="str">
        <f t="shared" si="651"/>
        <v>4.0</v>
      </c>
      <c r="BW20" s="77">
        <v>2</v>
      </c>
      <c r="BX20" s="83">
        <v>2</v>
      </c>
      <c r="BY20" s="41">
        <f t="shared" si="705"/>
        <v>16</v>
      </c>
      <c r="BZ20" s="43">
        <f t="shared" si="706"/>
        <v>2.75</v>
      </c>
      <c r="CA20" s="45" t="str">
        <f t="shared" si="707"/>
        <v>2.75</v>
      </c>
      <c r="CB20" s="47" t="str">
        <f t="shared" si="708"/>
        <v>Lên lớp</v>
      </c>
      <c r="CC20" s="145">
        <f t="shared" si="709"/>
        <v>16</v>
      </c>
      <c r="CD20" s="146">
        <f t="shared" si="710"/>
        <v>2.75</v>
      </c>
      <c r="CE20" s="47" t="str">
        <f t="shared" si="711"/>
        <v>Lên lớp</v>
      </c>
      <c r="CF20" s="47" t="s">
        <v>1143</v>
      </c>
      <c r="CG20" s="24">
        <v>8.1</v>
      </c>
      <c r="CH20" s="27">
        <v>9</v>
      </c>
      <c r="CI20" s="28"/>
      <c r="CJ20" s="30">
        <f t="shared" si="775"/>
        <v>8.6</v>
      </c>
      <c r="CK20" s="31">
        <f t="shared" si="776"/>
        <v>8.6</v>
      </c>
      <c r="CL20" s="29" t="str">
        <f t="shared" si="197"/>
        <v>8.6</v>
      </c>
      <c r="CM20" s="35" t="str">
        <f t="shared" si="777"/>
        <v>A</v>
      </c>
      <c r="CN20" s="157">
        <f t="shared" si="778"/>
        <v>4</v>
      </c>
      <c r="CO20" s="49" t="str">
        <f t="shared" si="779"/>
        <v>4.0</v>
      </c>
      <c r="CP20" s="77">
        <v>3</v>
      </c>
      <c r="CQ20" s="151">
        <v>3</v>
      </c>
      <c r="CR20" s="24">
        <v>7.7</v>
      </c>
      <c r="CS20" s="27">
        <v>6</v>
      </c>
      <c r="CT20" s="28"/>
      <c r="CU20" s="30">
        <f t="shared" si="798"/>
        <v>6.7</v>
      </c>
      <c r="CV20" s="31">
        <f t="shared" si="799"/>
        <v>6.7</v>
      </c>
      <c r="CW20" s="29" t="str">
        <f t="shared" si="198"/>
        <v>6.7</v>
      </c>
      <c r="CX20" s="35" t="str">
        <f t="shared" si="800"/>
        <v>C+</v>
      </c>
      <c r="CY20" s="157">
        <f t="shared" si="801"/>
        <v>2.5</v>
      </c>
      <c r="CZ20" s="49" t="str">
        <f t="shared" si="802"/>
        <v>2.5</v>
      </c>
      <c r="DA20" s="77">
        <v>2</v>
      </c>
      <c r="DB20" s="151">
        <v>2</v>
      </c>
      <c r="DC20" s="24">
        <v>7.6</v>
      </c>
      <c r="DD20" s="27">
        <v>9</v>
      </c>
      <c r="DE20" s="28"/>
      <c r="DF20" s="30">
        <f t="shared" si="780"/>
        <v>8.4</v>
      </c>
      <c r="DG20" s="31">
        <f t="shared" si="781"/>
        <v>8.4</v>
      </c>
      <c r="DH20" s="29" t="str">
        <f t="shared" si="199"/>
        <v>8.4</v>
      </c>
      <c r="DI20" s="35" t="str">
        <f t="shared" si="782"/>
        <v>B+</v>
      </c>
      <c r="DJ20" s="157">
        <f t="shared" si="783"/>
        <v>3.5</v>
      </c>
      <c r="DK20" s="49" t="str">
        <f t="shared" si="784"/>
        <v>3.5</v>
      </c>
      <c r="DL20" s="77">
        <v>4</v>
      </c>
      <c r="DM20" s="151">
        <v>4</v>
      </c>
      <c r="DN20" s="24">
        <v>8.1</v>
      </c>
      <c r="DO20" s="27">
        <v>6</v>
      </c>
      <c r="DP20" s="28"/>
      <c r="DQ20" s="30">
        <f t="shared" si="785"/>
        <v>6.8</v>
      </c>
      <c r="DR20" s="31">
        <f t="shared" si="786"/>
        <v>6.8</v>
      </c>
      <c r="DS20" s="29" t="str">
        <f t="shared" si="200"/>
        <v>6.8</v>
      </c>
      <c r="DT20" s="35" t="str">
        <f t="shared" si="787"/>
        <v>C+</v>
      </c>
      <c r="DU20" s="157">
        <f t="shared" si="788"/>
        <v>2.5</v>
      </c>
      <c r="DV20" s="49" t="str">
        <f t="shared" si="789"/>
        <v>2.5</v>
      </c>
      <c r="DW20" s="77">
        <v>3</v>
      </c>
      <c r="DX20" s="151">
        <v>3</v>
      </c>
      <c r="DY20" s="24">
        <v>8</v>
      </c>
      <c r="DZ20" s="27">
        <v>7</v>
      </c>
      <c r="EA20" s="28"/>
      <c r="EB20" s="30">
        <f t="shared" si="712"/>
        <v>7.4</v>
      </c>
      <c r="EC20" s="31">
        <f t="shared" si="713"/>
        <v>7.4</v>
      </c>
      <c r="ED20" s="29" t="str">
        <f t="shared" si="201"/>
        <v>7.4</v>
      </c>
      <c r="EE20" s="35" t="str">
        <f t="shared" si="714"/>
        <v>B</v>
      </c>
      <c r="EF20" s="157">
        <f t="shared" si="715"/>
        <v>3</v>
      </c>
      <c r="EG20" s="49" t="str">
        <f t="shared" si="716"/>
        <v>3.0</v>
      </c>
      <c r="EH20" s="77">
        <v>2</v>
      </c>
      <c r="EI20" s="151">
        <v>2</v>
      </c>
      <c r="EJ20" s="24">
        <v>7.8</v>
      </c>
      <c r="EK20" s="27">
        <v>7</v>
      </c>
      <c r="EL20" s="28"/>
      <c r="EM20" s="30">
        <f t="shared" si="790"/>
        <v>7.3</v>
      </c>
      <c r="EN20" s="31">
        <f t="shared" si="791"/>
        <v>7.3</v>
      </c>
      <c r="EO20" s="29" t="str">
        <f t="shared" si="202"/>
        <v>7.3</v>
      </c>
      <c r="EP20" s="35" t="str">
        <f t="shared" si="792"/>
        <v>B</v>
      </c>
      <c r="EQ20" s="157">
        <f t="shared" si="793"/>
        <v>3</v>
      </c>
      <c r="ER20" s="49" t="str">
        <f t="shared" si="794"/>
        <v>3.0</v>
      </c>
      <c r="ES20" s="77">
        <v>2</v>
      </c>
      <c r="ET20" s="151">
        <v>2</v>
      </c>
      <c r="EU20" s="24">
        <v>8</v>
      </c>
      <c r="EV20" s="27">
        <v>7</v>
      </c>
      <c r="EW20" s="28"/>
      <c r="EX20" s="30">
        <f t="shared" si="717"/>
        <v>7.4</v>
      </c>
      <c r="EY20" s="31">
        <f t="shared" si="718"/>
        <v>7.4</v>
      </c>
      <c r="EZ20" s="29" t="str">
        <f t="shared" si="203"/>
        <v>7.4</v>
      </c>
      <c r="FA20" s="35" t="str">
        <f t="shared" si="719"/>
        <v>B</v>
      </c>
      <c r="FB20" s="157">
        <f t="shared" si="720"/>
        <v>3</v>
      </c>
      <c r="FC20" s="49" t="str">
        <f t="shared" si="721"/>
        <v>3.0</v>
      </c>
      <c r="FD20" s="77">
        <v>3</v>
      </c>
      <c r="FE20" s="151">
        <v>3</v>
      </c>
      <c r="FF20" s="155">
        <v>8.5</v>
      </c>
      <c r="FG20" s="165">
        <v>7.1</v>
      </c>
      <c r="FH20" s="165"/>
      <c r="FI20" s="22">
        <f t="shared" si="456"/>
        <v>7.7</v>
      </c>
      <c r="FJ20" s="29">
        <f t="shared" si="457"/>
        <v>7.7</v>
      </c>
      <c r="FK20" s="29" t="str">
        <f t="shared" si="204"/>
        <v>7.7</v>
      </c>
      <c r="FL20" s="35" t="str">
        <f t="shared" si="795"/>
        <v>B</v>
      </c>
      <c r="FM20" s="33">
        <f t="shared" si="796"/>
        <v>3</v>
      </c>
      <c r="FN20" s="49" t="str">
        <f t="shared" si="797"/>
        <v>3.0</v>
      </c>
      <c r="FO20" s="77">
        <v>1</v>
      </c>
      <c r="FP20" s="151">
        <v>1</v>
      </c>
      <c r="FQ20" s="41">
        <f t="shared" si="461"/>
        <v>20</v>
      </c>
      <c r="FR20" s="43">
        <f t="shared" si="462"/>
        <v>3.125</v>
      </c>
      <c r="FS20" s="45" t="str">
        <f t="shared" si="463"/>
        <v>3.13</v>
      </c>
      <c r="FT20" s="47" t="str">
        <f t="shared" si="464"/>
        <v>Lên lớp</v>
      </c>
      <c r="FU20" s="145">
        <f t="shared" si="465"/>
        <v>20</v>
      </c>
      <c r="FV20" s="146">
        <f t="shared" si="466"/>
        <v>3.125</v>
      </c>
      <c r="FW20" s="174">
        <f t="shared" si="722"/>
        <v>36</v>
      </c>
      <c r="FX20" s="41">
        <f t="shared" si="723"/>
        <v>36</v>
      </c>
      <c r="FY20" s="43">
        <f t="shared" si="724"/>
        <v>2.9583333333333335</v>
      </c>
      <c r="FZ20" s="45" t="str">
        <f t="shared" si="470"/>
        <v>2.96</v>
      </c>
      <c r="GA20" s="47" t="str">
        <f t="shared" si="471"/>
        <v>Lên lớp</v>
      </c>
      <c r="GB20" s="47" t="s">
        <v>1143</v>
      </c>
      <c r="GC20" s="24">
        <v>8.3000000000000007</v>
      </c>
      <c r="GD20" s="27">
        <v>7</v>
      </c>
      <c r="GE20" s="28"/>
      <c r="GF20" s="22">
        <f t="shared" si="530"/>
        <v>7.5</v>
      </c>
      <c r="GG20" s="29">
        <f t="shared" si="531"/>
        <v>7.5</v>
      </c>
      <c r="GH20" s="29" t="str">
        <f t="shared" si="205"/>
        <v>7.5</v>
      </c>
      <c r="GI20" s="35" t="str">
        <f t="shared" si="532"/>
        <v>B</v>
      </c>
      <c r="GJ20" s="33">
        <f t="shared" si="533"/>
        <v>3</v>
      </c>
      <c r="GK20" s="49" t="str">
        <f t="shared" si="534"/>
        <v>3.0</v>
      </c>
      <c r="GL20" s="77">
        <v>2</v>
      </c>
      <c r="GM20" s="151">
        <v>2</v>
      </c>
      <c r="GN20" s="24">
        <v>6.6</v>
      </c>
      <c r="GO20" s="27">
        <v>5</v>
      </c>
      <c r="GP20" s="28"/>
      <c r="GQ20" s="30">
        <f t="shared" si="680"/>
        <v>5.6</v>
      </c>
      <c r="GR20" s="31">
        <f t="shared" si="535"/>
        <v>5.6</v>
      </c>
      <c r="GS20" s="29" t="str">
        <f t="shared" si="206"/>
        <v>5.6</v>
      </c>
      <c r="GT20" s="35" t="str">
        <f t="shared" si="536"/>
        <v>C</v>
      </c>
      <c r="GU20" s="33">
        <f t="shared" si="537"/>
        <v>2</v>
      </c>
      <c r="GV20" s="49" t="str">
        <f t="shared" si="538"/>
        <v>2.0</v>
      </c>
      <c r="GW20" s="77">
        <v>3</v>
      </c>
      <c r="GX20" s="151">
        <v>3</v>
      </c>
      <c r="GY20" s="24">
        <v>6.6</v>
      </c>
      <c r="GZ20" s="27">
        <v>6</v>
      </c>
      <c r="HA20" s="28"/>
      <c r="HB20" s="22">
        <f t="shared" si="539"/>
        <v>6.2</v>
      </c>
      <c r="HC20" s="29">
        <f t="shared" si="540"/>
        <v>6.2</v>
      </c>
      <c r="HD20" s="29" t="str">
        <f t="shared" si="207"/>
        <v>6.2</v>
      </c>
      <c r="HE20" s="35" t="str">
        <f t="shared" si="541"/>
        <v>C</v>
      </c>
      <c r="HF20" s="33">
        <f t="shared" si="542"/>
        <v>2</v>
      </c>
      <c r="HG20" s="49" t="str">
        <f t="shared" si="543"/>
        <v>2.0</v>
      </c>
      <c r="HH20" s="77">
        <v>2</v>
      </c>
      <c r="HI20" s="151">
        <v>2</v>
      </c>
      <c r="HJ20" s="24">
        <v>9</v>
      </c>
      <c r="HK20" s="27">
        <v>9</v>
      </c>
      <c r="HL20" s="28"/>
      <c r="HM20" s="22">
        <f t="shared" si="544"/>
        <v>9</v>
      </c>
      <c r="HN20" s="29">
        <f t="shared" si="545"/>
        <v>9</v>
      </c>
      <c r="HO20" s="29" t="str">
        <f t="shared" si="208"/>
        <v>9.0</v>
      </c>
      <c r="HP20" s="35" t="str">
        <f t="shared" si="546"/>
        <v>A</v>
      </c>
      <c r="HQ20" s="33">
        <f t="shared" si="547"/>
        <v>4</v>
      </c>
      <c r="HR20" s="49" t="str">
        <f t="shared" si="548"/>
        <v>4.0</v>
      </c>
      <c r="HS20" s="77">
        <v>2</v>
      </c>
      <c r="HT20" s="151">
        <v>2</v>
      </c>
      <c r="HU20" s="24">
        <v>6.8</v>
      </c>
      <c r="HV20" s="27">
        <v>7</v>
      </c>
      <c r="HW20" s="28"/>
      <c r="HX20" s="22">
        <f t="shared" si="549"/>
        <v>6.9</v>
      </c>
      <c r="HY20" s="29">
        <f t="shared" si="550"/>
        <v>6.9</v>
      </c>
      <c r="HZ20" s="29" t="str">
        <f t="shared" si="209"/>
        <v>6.9</v>
      </c>
      <c r="IA20" s="35" t="str">
        <f t="shared" si="551"/>
        <v>C+</v>
      </c>
      <c r="IB20" s="33">
        <f t="shared" si="552"/>
        <v>2.5</v>
      </c>
      <c r="IC20" s="49" t="str">
        <f t="shared" si="553"/>
        <v>2.5</v>
      </c>
      <c r="ID20" s="77">
        <v>3</v>
      </c>
      <c r="IE20" s="151">
        <v>3</v>
      </c>
      <c r="IF20" s="24">
        <v>8.3000000000000007</v>
      </c>
      <c r="IG20" s="27">
        <v>6</v>
      </c>
      <c r="IH20" s="126"/>
      <c r="II20" s="22">
        <f t="shared" si="554"/>
        <v>6.9</v>
      </c>
      <c r="IJ20" s="54">
        <f t="shared" si="555"/>
        <v>6.9</v>
      </c>
      <c r="IK20" s="29" t="str">
        <f t="shared" si="210"/>
        <v>6.9</v>
      </c>
      <c r="IL20" s="162" t="str">
        <f t="shared" si="556"/>
        <v>C+</v>
      </c>
      <c r="IM20" s="33">
        <f t="shared" si="557"/>
        <v>2.5</v>
      </c>
      <c r="IN20" s="49" t="str">
        <f t="shared" si="558"/>
        <v>2.5</v>
      </c>
      <c r="IO20" s="77">
        <v>2</v>
      </c>
      <c r="IP20" s="151">
        <v>2</v>
      </c>
      <c r="IQ20" s="24">
        <v>8</v>
      </c>
      <c r="IR20" s="27">
        <v>6</v>
      </c>
      <c r="IS20" s="28"/>
      <c r="IT20" s="30">
        <f t="shared" si="559"/>
        <v>6.8</v>
      </c>
      <c r="IU20" s="31">
        <f t="shared" si="560"/>
        <v>6.8</v>
      </c>
      <c r="IV20" s="29" t="str">
        <f t="shared" si="211"/>
        <v>6.8</v>
      </c>
      <c r="IW20" s="35" t="str">
        <f t="shared" si="561"/>
        <v>C+</v>
      </c>
      <c r="IX20" s="33">
        <f t="shared" si="562"/>
        <v>2.5</v>
      </c>
      <c r="IY20" s="49" t="str">
        <f t="shared" si="563"/>
        <v>2.5</v>
      </c>
      <c r="IZ20" s="77">
        <v>3</v>
      </c>
      <c r="JA20" s="151">
        <v>3</v>
      </c>
      <c r="JB20" s="24">
        <v>8.6</v>
      </c>
      <c r="JC20" s="27">
        <v>7</v>
      </c>
      <c r="JD20" s="28"/>
      <c r="JE20" s="30">
        <f t="shared" si="564"/>
        <v>7.6</v>
      </c>
      <c r="JF20" s="31">
        <f t="shared" si="565"/>
        <v>7.6</v>
      </c>
      <c r="JG20" s="29" t="str">
        <f t="shared" si="212"/>
        <v>7.6</v>
      </c>
      <c r="JH20" s="35" t="str">
        <f t="shared" si="566"/>
        <v>B</v>
      </c>
      <c r="JI20" s="33">
        <f t="shared" si="567"/>
        <v>3</v>
      </c>
      <c r="JJ20" s="49" t="str">
        <f t="shared" si="568"/>
        <v>3.0</v>
      </c>
      <c r="JK20" s="77">
        <v>3</v>
      </c>
      <c r="JL20" s="151">
        <v>3</v>
      </c>
      <c r="JM20" s="24">
        <v>8</v>
      </c>
      <c r="JN20" s="214">
        <v>7.3</v>
      </c>
      <c r="JO20" s="140"/>
      <c r="JP20" s="30">
        <f t="shared" si="569"/>
        <v>7.6</v>
      </c>
      <c r="JQ20" s="31">
        <f t="shared" si="570"/>
        <v>7.6</v>
      </c>
      <c r="JR20" s="29" t="str">
        <f t="shared" si="213"/>
        <v>7.6</v>
      </c>
      <c r="JS20" s="35" t="str">
        <f t="shared" si="571"/>
        <v>B</v>
      </c>
      <c r="JT20" s="33">
        <f t="shared" si="572"/>
        <v>3</v>
      </c>
      <c r="JU20" s="49" t="str">
        <f t="shared" si="573"/>
        <v>3.0</v>
      </c>
      <c r="JV20" s="77">
        <v>2</v>
      </c>
      <c r="JW20" s="151">
        <v>2</v>
      </c>
      <c r="JX20" s="211">
        <f t="shared" si="513"/>
        <v>22</v>
      </c>
      <c r="JY20" s="43">
        <f t="shared" si="514"/>
        <v>2.6818181818181817</v>
      </c>
      <c r="JZ20" s="45" t="str">
        <f t="shared" si="515"/>
        <v>2.68</v>
      </c>
      <c r="KA20" s="47" t="str">
        <f t="shared" si="516"/>
        <v>Lên lớp</v>
      </c>
      <c r="KB20" s="41">
        <f t="shared" si="517"/>
        <v>22</v>
      </c>
      <c r="KC20" s="43">
        <f t="shared" si="518"/>
        <v>2.6818181818181817</v>
      </c>
      <c r="KD20" s="229">
        <f t="shared" si="519"/>
        <v>58</v>
      </c>
      <c r="KE20" s="230">
        <f t="shared" si="520"/>
        <v>58</v>
      </c>
      <c r="KF20" s="146">
        <f t="shared" si="521"/>
        <v>2.853448275862069</v>
      </c>
      <c r="KG20" s="45" t="str">
        <f t="shared" si="522"/>
        <v>2.85</v>
      </c>
      <c r="KH20" s="47" t="str">
        <f t="shared" si="523"/>
        <v>Lên lớp</v>
      </c>
      <c r="KI20" s="47" t="s">
        <v>1143</v>
      </c>
      <c r="KJ20" s="24">
        <v>7.4</v>
      </c>
      <c r="KK20" s="27">
        <v>7</v>
      </c>
      <c r="KL20" s="28"/>
      <c r="KM20" s="30">
        <f t="shared" si="729"/>
        <v>7.2</v>
      </c>
      <c r="KN20" s="31">
        <f t="shared" si="730"/>
        <v>7.2</v>
      </c>
      <c r="KO20" s="31" t="str">
        <f t="shared" si="731"/>
        <v>7.2</v>
      </c>
      <c r="KP20" s="35" t="str">
        <f t="shared" si="732"/>
        <v>B</v>
      </c>
      <c r="KQ20" s="33">
        <f t="shared" si="733"/>
        <v>3</v>
      </c>
      <c r="KR20" s="49" t="str">
        <f t="shared" si="734"/>
        <v>3.0</v>
      </c>
      <c r="KS20" s="77">
        <v>2</v>
      </c>
      <c r="KT20" s="151">
        <v>2</v>
      </c>
      <c r="KU20" s="24">
        <v>8.6999999999999993</v>
      </c>
      <c r="KV20" s="27">
        <v>8</v>
      </c>
      <c r="KW20" s="28"/>
      <c r="KX20" s="22">
        <f t="shared" si="735"/>
        <v>8.3000000000000007</v>
      </c>
      <c r="KY20" s="29">
        <f t="shared" si="736"/>
        <v>8.3000000000000007</v>
      </c>
      <c r="KZ20" s="29" t="str">
        <f t="shared" si="737"/>
        <v>8.3</v>
      </c>
      <c r="LA20" s="35" t="str">
        <f t="shared" si="738"/>
        <v>B+</v>
      </c>
      <c r="LB20" s="33">
        <f t="shared" si="739"/>
        <v>3.5</v>
      </c>
      <c r="LC20" s="49" t="str">
        <f t="shared" si="740"/>
        <v>3.5</v>
      </c>
      <c r="LD20" s="77">
        <v>2</v>
      </c>
      <c r="LE20" s="151">
        <v>2</v>
      </c>
      <c r="LF20" s="24">
        <v>9</v>
      </c>
      <c r="LG20" s="27">
        <v>6</v>
      </c>
      <c r="LH20" s="28"/>
      <c r="LI20" s="30">
        <f t="shared" si="741"/>
        <v>7.2</v>
      </c>
      <c r="LJ20" s="31">
        <f t="shared" si="742"/>
        <v>7.2</v>
      </c>
      <c r="LK20" s="31" t="str">
        <f t="shared" si="743"/>
        <v>7.2</v>
      </c>
      <c r="LL20" s="35" t="str">
        <f t="shared" si="744"/>
        <v>B</v>
      </c>
      <c r="LM20" s="33">
        <f t="shared" si="745"/>
        <v>3</v>
      </c>
      <c r="LN20" s="49" t="str">
        <f t="shared" si="746"/>
        <v>3.0</v>
      </c>
      <c r="LO20" s="77">
        <v>2</v>
      </c>
      <c r="LP20" s="151">
        <v>2</v>
      </c>
      <c r="LQ20" s="24">
        <v>8.6999999999999993</v>
      </c>
      <c r="LR20" s="27">
        <v>7</v>
      </c>
      <c r="LS20" s="28"/>
      <c r="LT20" s="30">
        <f t="shared" si="747"/>
        <v>7.7</v>
      </c>
      <c r="LU20" s="31">
        <f t="shared" si="748"/>
        <v>7.7</v>
      </c>
      <c r="LV20" s="29" t="str">
        <f t="shared" si="220"/>
        <v>7.7</v>
      </c>
      <c r="LW20" s="35" t="str">
        <f t="shared" si="749"/>
        <v>B</v>
      </c>
      <c r="LX20" s="33">
        <f t="shared" si="750"/>
        <v>3</v>
      </c>
      <c r="LY20" s="49" t="str">
        <f t="shared" si="751"/>
        <v>3.0</v>
      </c>
      <c r="LZ20" s="77">
        <v>2</v>
      </c>
      <c r="MA20" s="151">
        <v>2</v>
      </c>
      <c r="MB20" s="24">
        <v>8.5</v>
      </c>
      <c r="MC20" s="27">
        <v>8</v>
      </c>
      <c r="MD20" s="28"/>
      <c r="ME20" s="30">
        <f t="shared" si="752"/>
        <v>8.1999999999999993</v>
      </c>
      <c r="MF20" s="161">
        <f t="shared" si="753"/>
        <v>8.1999999999999993</v>
      </c>
      <c r="MG20" s="29" t="str">
        <f t="shared" si="223"/>
        <v>8.2</v>
      </c>
      <c r="MH20" s="162" t="str">
        <f t="shared" si="754"/>
        <v>B+</v>
      </c>
      <c r="MI20" s="163">
        <f t="shared" si="755"/>
        <v>3.5</v>
      </c>
      <c r="MJ20" s="56" t="str">
        <f t="shared" si="756"/>
        <v>3.5</v>
      </c>
      <c r="MK20" s="77">
        <v>1</v>
      </c>
      <c r="ML20" s="151">
        <v>1</v>
      </c>
      <c r="MM20" s="24">
        <v>7.7</v>
      </c>
      <c r="MN20" s="27">
        <v>6</v>
      </c>
      <c r="MO20" s="28"/>
      <c r="MP20" s="30">
        <f t="shared" si="757"/>
        <v>6.7</v>
      </c>
      <c r="MQ20" s="161">
        <f t="shared" si="758"/>
        <v>6.7</v>
      </c>
      <c r="MR20" s="29" t="str">
        <f t="shared" si="227"/>
        <v>6.7</v>
      </c>
      <c r="MS20" s="162" t="str">
        <f t="shared" si="759"/>
        <v>C+</v>
      </c>
      <c r="MT20" s="163">
        <f t="shared" si="760"/>
        <v>2.5</v>
      </c>
      <c r="MU20" s="56" t="str">
        <f t="shared" si="761"/>
        <v>2.5</v>
      </c>
      <c r="MV20" s="77">
        <v>3</v>
      </c>
      <c r="MW20" s="151">
        <v>3</v>
      </c>
      <c r="MX20" s="24">
        <v>8</v>
      </c>
      <c r="MY20" s="27">
        <v>8</v>
      </c>
      <c r="MZ20" s="28"/>
      <c r="NA20" s="30">
        <f t="shared" si="762"/>
        <v>8</v>
      </c>
      <c r="NB20" s="161">
        <f t="shared" si="763"/>
        <v>8</v>
      </c>
      <c r="NC20" s="29" t="str">
        <f t="shared" si="228"/>
        <v>8.0</v>
      </c>
      <c r="ND20" s="162" t="str">
        <f t="shared" si="764"/>
        <v>B+</v>
      </c>
      <c r="NE20" s="163">
        <f t="shared" si="765"/>
        <v>3.5</v>
      </c>
      <c r="NF20" s="56" t="str">
        <f t="shared" si="766"/>
        <v>3.5</v>
      </c>
      <c r="NG20" s="77">
        <v>1</v>
      </c>
      <c r="NH20" s="151">
        <v>1</v>
      </c>
      <c r="NI20" s="24">
        <v>7</v>
      </c>
      <c r="NJ20" s="27">
        <v>8</v>
      </c>
      <c r="NK20" s="28"/>
      <c r="NL20" s="30">
        <f t="shared" si="681"/>
        <v>7.6</v>
      </c>
      <c r="NM20" s="31">
        <f t="shared" si="682"/>
        <v>7.6</v>
      </c>
      <c r="NN20" s="29" t="str">
        <f t="shared" si="725"/>
        <v>7.6</v>
      </c>
      <c r="NO20" s="35" t="str">
        <f t="shared" si="683"/>
        <v>B</v>
      </c>
      <c r="NP20" s="33">
        <f t="shared" si="684"/>
        <v>3</v>
      </c>
      <c r="NQ20" s="49" t="str">
        <f t="shared" si="685"/>
        <v>3.0</v>
      </c>
      <c r="NR20" s="77">
        <v>3</v>
      </c>
      <c r="NS20" s="151">
        <v>3</v>
      </c>
      <c r="NT20" s="24">
        <v>8</v>
      </c>
      <c r="NU20" s="214">
        <v>8.3000000000000007</v>
      </c>
      <c r="NV20" s="28"/>
      <c r="NW20" s="30">
        <f t="shared" si="767"/>
        <v>8.1999999999999993</v>
      </c>
      <c r="NX20" s="31">
        <f t="shared" si="768"/>
        <v>8.1999999999999993</v>
      </c>
      <c r="NY20" s="31" t="str">
        <f t="shared" si="769"/>
        <v>8.2</v>
      </c>
      <c r="NZ20" s="35" t="str">
        <f t="shared" si="770"/>
        <v>B+</v>
      </c>
      <c r="OA20" s="33">
        <f t="shared" si="771"/>
        <v>3.5</v>
      </c>
      <c r="OB20" s="49" t="str">
        <f t="shared" si="772"/>
        <v>3.5</v>
      </c>
      <c r="OC20" s="77">
        <v>2</v>
      </c>
      <c r="OD20" s="151">
        <v>2</v>
      </c>
      <c r="OE20" s="211">
        <f t="shared" si="230"/>
        <v>18</v>
      </c>
      <c r="OF20" s="43">
        <f t="shared" si="231"/>
        <v>3.0833333333333335</v>
      </c>
      <c r="OG20" s="45" t="str">
        <f t="shared" si="232"/>
        <v>3.08</v>
      </c>
      <c r="OH20" s="47" t="str">
        <f t="shared" si="233"/>
        <v>Lên lớp</v>
      </c>
      <c r="OI20" s="41">
        <f t="shared" si="234"/>
        <v>18</v>
      </c>
      <c r="OJ20" s="43">
        <f t="shared" si="235"/>
        <v>3.0833333333333335</v>
      </c>
      <c r="OK20" s="229">
        <f t="shared" si="236"/>
        <v>76</v>
      </c>
      <c r="OL20" s="230">
        <f t="shared" si="237"/>
        <v>76</v>
      </c>
      <c r="OM20" s="146">
        <f t="shared" si="238"/>
        <v>2.9078947368421053</v>
      </c>
      <c r="ON20" s="45" t="str">
        <f t="shared" si="138"/>
        <v>2.91</v>
      </c>
      <c r="OO20" s="47" t="str">
        <f t="shared" si="239"/>
        <v>Lên lớp</v>
      </c>
      <c r="OP20" s="47" t="s">
        <v>1143</v>
      </c>
      <c r="OQ20" s="24">
        <v>8</v>
      </c>
      <c r="OR20" s="27">
        <v>7</v>
      </c>
      <c r="OS20" s="28"/>
      <c r="OT20" s="30">
        <f t="shared" si="574"/>
        <v>7.4</v>
      </c>
      <c r="OU20" s="31">
        <f t="shared" si="575"/>
        <v>7.4</v>
      </c>
      <c r="OV20" s="31" t="str">
        <f t="shared" si="576"/>
        <v>7.4</v>
      </c>
      <c r="OW20" s="35" t="str">
        <f t="shared" si="577"/>
        <v>B</v>
      </c>
      <c r="OX20" s="33">
        <f t="shared" si="578"/>
        <v>3</v>
      </c>
      <c r="OY20" s="49" t="str">
        <f t="shared" si="579"/>
        <v>3.0</v>
      </c>
      <c r="OZ20" s="77">
        <v>2</v>
      </c>
      <c r="PA20" s="151">
        <v>2</v>
      </c>
      <c r="PB20" s="24">
        <v>8.4</v>
      </c>
      <c r="PC20" s="27">
        <v>9</v>
      </c>
      <c r="PD20" s="28"/>
      <c r="PE20" s="30">
        <f t="shared" si="580"/>
        <v>8.8000000000000007</v>
      </c>
      <c r="PF20" s="31">
        <f t="shared" si="581"/>
        <v>8.8000000000000007</v>
      </c>
      <c r="PG20" s="31" t="str">
        <f t="shared" si="582"/>
        <v>8.8</v>
      </c>
      <c r="PH20" s="35" t="str">
        <f t="shared" si="583"/>
        <v>A</v>
      </c>
      <c r="PI20" s="33">
        <f t="shared" si="584"/>
        <v>4</v>
      </c>
      <c r="PJ20" s="49" t="str">
        <f t="shared" si="585"/>
        <v>4.0</v>
      </c>
      <c r="PK20" s="77">
        <v>3</v>
      </c>
      <c r="PL20" s="151">
        <v>3</v>
      </c>
      <c r="PM20" s="24">
        <v>7.3</v>
      </c>
      <c r="PN20" s="27">
        <v>8</v>
      </c>
      <c r="PO20" s="28"/>
      <c r="PP20" s="30">
        <f t="shared" si="586"/>
        <v>7.7</v>
      </c>
      <c r="PQ20" s="31">
        <f t="shared" si="587"/>
        <v>7.7</v>
      </c>
      <c r="PR20" s="31" t="str">
        <f t="shared" si="588"/>
        <v>7.7</v>
      </c>
      <c r="PS20" s="35" t="str">
        <f t="shared" si="589"/>
        <v>B</v>
      </c>
      <c r="PT20" s="33">
        <f t="shared" si="590"/>
        <v>3</v>
      </c>
      <c r="PU20" s="49" t="str">
        <f t="shared" si="591"/>
        <v>3.0</v>
      </c>
      <c r="PV20" s="77">
        <v>2</v>
      </c>
      <c r="PW20" s="151">
        <v>2</v>
      </c>
      <c r="PX20" s="24">
        <v>8.3000000000000007</v>
      </c>
      <c r="PY20" s="27">
        <v>9</v>
      </c>
      <c r="PZ20" s="28"/>
      <c r="QA20" s="30">
        <f t="shared" si="592"/>
        <v>8.6999999999999993</v>
      </c>
      <c r="QB20" s="31">
        <f t="shared" si="593"/>
        <v>8.6999999999999993</v>
      </c>
      <c r="QC20" s="31" t="str">
        <f t="shared" si="594"/>
        <v>8.7</v>
      </c>
      <c r="QD20" s="35" t="str">
        <f t="shared" si="595"/>
        <v>A</v>
      </c>
      <c r="QE20" s="33">
        <f t="shared" si="596"/>
        <v>4</v>
      </c>
      <c r="QF20" s="49" t="str">
        <f t="shared" si="597"/>
        <v>4.0</v>
      </c>
      <c r="QG20" s="77">
        <v>3</v>
      </c>
      <c r="QH20" s="151">
        <v>3</v>
      </c>
      <c r="QI20" s="24">
        <v>8.1999999999999993</v>
      </c>
      <c r="QJ20" s="27">
        <v>7</v>
      </c>
      <c r="QK20" s="28"/>
      <c r="QL20" s="30">
        <f t="shared" si="598"/>
        <v>7.5</v>
      </c>
      <c r="QM20" s="31">
        <f t="shared" si="599"/>
        <v>7.5</v>
      </c>
      <c r="QN20" s="31" t="str">
        <f t="shared" si="600"/>
        <v>7.5</v>
      </c>
      <c r="QO20" s="35" t="str">
        <f t="shared" si="601"/>
        <v>B</v>
      </c>
      <c r="QP20" s="33">
        <f t="shared" si="602"/>
        <v>3</v>
      </c>
      <c r="QQ20" s="49" t="str">
        <f t="shared" si="603"/>
        <v>3.0</v>
      </c>
      <c r="QR20" s="77">
        <v>1</v>
      </c>
      <c r="QS20" s="151">
        <v>1</v>
      </c>
      <c r="QT20" s="24">
        <v>7.5</v>
      </c>
      <c r="QU20" s="27">
        <v>9</v>
      </c>
      <c r="QV20" s="28"/>
      <c r="QW20" s="30">
        <f t="shared" si="604"/>
        <v>8.4</v>
      </c>
      <c r="QX20" s="31">
        <f t="shared" si="605"/>
        <v>8.4</v>
      </c>
      <c r="QY20" s="31" t="str">
        <f t="shared" si="606"/>
        <v>8.4</v>
      </c>
      <c r="QZ20" s="35" t="str">
        <f t="shared" si="607"/>
        <v>B+</v>
      </c>
      <c r="RA20" s="33">
        <f t="shared" si="608"/>
        <v>3.5</v>
      </c>
      <c r="RB20" s="49" t="str">
        <f t="shared" si="609"/>
        <v>3.5</v>
      </c>
      <c r="RC20" s="77">
        <v>3</v>
      </c>
      <c r="RD20" s="151">
        <v>3</v>
      </c>
      <c r="RE20" s="24">
        <v>8.8000000000000007</v>
      </c>
      <c r="RF20" s="27">
        <v>9</v>
      </c>
      <c r="RG20" s="28"/>
      <c r="RH20" s="30">
        <f t="shared" si="773"/>
        <v>8.9</v>
      </c>
      <c r="RI20" s="31">
        <f t="shared" si="774"/>
        <v>8.9</v>
      </c>
      <c r="RJ20" s="31" t="str">
        <f t="shared" si="610"/>
        <v>8.9</v>
      </c>
      <c r="RK20" s="35" t="str">
        <f t="shared" si="726"/>
        <v>A</v>
      </c>
      <c r="RL20" s="33">
        <f t="shared" si="727"/>
        <v>4</v>
      </c>
      <c r="RM20" s="49" t="str">
        <f t="shared" si="728"/>
        <v>4.0</v>
      </c>
      <c r="RN20" s="77">
        <v>1</v>
      </c>
      <c r="RO20" s="151">
        <v>1</v>
      </c>
      <c r="RP20" s="211">
        <f t="shared" si="247"/>
        <v>15</v>
      </c>
      <c r="RQ20" s="275">
        <f t="shared" si="248"/>
        <v>8.2866666666666671</v>
      </c>
      <c r="RR20" s="43">
        <f t="shared" si="249"/>
        <v>3.5666666666666669</v>
      </c>
      <c r="RS20" s="45" t="str">
        <f t="shared" si="250"/>
        <v>3.57</v>
      </c>
      <c r="RT20" s="47" t="str">
        <f t="shared" si="251"/>
        <v>Lên lớp</v>
      </c>
      <c r="RU20" s="41">
        <f t="shared" si="252"/>
        <v>15</v>
      </c>
      <c r="RV20" s="43">
        <f t="shared" si="253"/>
        <v>3.5666666666666669</v>
      </c>
      <c r="RW20" s="229">
        <f t="shared" si="254"/>
        <v>91</v>
      </c>
      <c r="RX20" s="230">
        <f t="shared" si="255"/>
        <v>91</v>
      </c>
      <c r="RY20" s="146">
        <f t="shared" si="256"/>
        <v>3.0164835164835164</v>
      </c>
      <c r="RZ20" s="45" t="str">
        <f t="shared" si="257"/>
        <v>3.02</v>
      </c>
      <c r="SA20" s="47" t="str">
        <f t="shared" si="258"/>
        <v>Lên lớp</v>
      </c>
      <c r="SB20" s="47" t="s">
        <v>1143</v>
      </c>
      <c r="SC20" s="24"/>
      <c r="SD20" s="27"/>
      <c r="SE20" s="28"/>
      <c r="SF20" s="30">
        <f t="shared" si="686"/>
        <v>0</v>
      </c>
      <c r="SG20" s="31">
        <f t="shared" si="687"/>
        <v>0</v>
      </c>
      <c r="SH20" s="29" t="str">
        <f t="shared" si="611"/>
        <v>0.0</v>
      </c>
      <c r="SI20" s="35" t="str">
        <f t="shared" si="688"/>
        <v>F</v>
      </c>
      <c r="SJ20" s="33">
        <f t="shared" si="689"/>
        <v>0</v>
      </c>
      <c r="SK20" s="49" t="str">
        <f t="shared" si="690"/>
        <v>0.0</v>
      </c>
      <c r="SL20" s="77"/>
      <c r="SM20" s="151"/>
      <c r="SN20" s="24"/>
      <c r="SO20" s="27"/>
      <c r="SP20" s="28"/>
      <c r="SQ20" s="30">
        <f t="shared" si="612"/>
        <v>0</v>
      </c>
      <c r="SR20" s="31">
        <f t="shared" si="613"/>
        <v>0</v>
      </c>
      <c r="SS20" s="31" t="str">
        <f t="shared" si="614"/>
        <v>0.0</v>
      </c>
      <c r="ST20" s="35" t="str">
        <f t="shared" si="615"/>
        <v>F</v>
      </c>
      <c r="SU20" s="33">
        <f t="shared" si="616"/>
        <v>0</v>
      </c>
      <c r="SV20" s="49" t="str">
        <f t="shared" si="617"/>
        <v>0.0</v>
      </c>
      <c r="SW20" s="77"/>
      <c r="SX20" s="151"/>
      <c r="SY20" s="24">
        <v>8</v>
      </c>
      <c r="SZ20" s="27">
        <v>5</v>
      </c>
      <c r="TA20" s="28"/>
      <c r="TB20" s="30">
        <f t="shared" si="618"/>
        <v>6.2</v>
      </c>
      <c r="TC20" s="31">
        <f t="shared" si="619"/>
        <v>6.2</v>
      </c>
      <c r="TD20" s="31" t="str">
        <f t="shared" si="620"/>
        <v>6.2</v>
      </c>
      <c r="TE20" s="35" t="str">
        <f t="shared" si="621"/>
        <v>C</v>
      </c>
      <c r="TF20" s="33">
        <f t="shared" si="622"/>
        <v>2</v>
      </c>
      <c r="TG20" s="49" t="str">
        <f t="shared" si="623"/>
        <v>2.0</v>
      </c>
      <c r="TH20" s="77">
        <v>4</v>
      </c>
      <c r="TI20" s="151">
        <v>4</v>
      </c>
      <c r="TJ20" s="320"/>
      <c r="TK20" s="321">
        <v>7.1</v>
      </c>
      <c r="TL20" s="322">
        <v>8</v>
      </c>
      <c r="TM20" s="322">
        <v>6.7</v>
      </c>
      <c r="TN20" s="322"/>
      <c r="TO20" s="127">
        <f t="shared" si="691"/>
        <v>7.2</v>
      </c>
      <c r="TP20" s="29" t="str">
        <f t="shared" si="692"/>
        <v>7.2</v>
      </c>
      <c r="TQ20" s="35" t="str">
        <f t="shared" si="693"/>
        <v>B</v>
      </c>
      <c r="TR20" s="33">
        <f t="shared" si="694"/>
        <v>3</v>
      </c>
      <c r="TS20" s="49" t="str">
        <f t="shared" si="695"/>
        <v>3.0</v>
      </c>
      <c r="TT20" s="323">
        <v>5</v>
      </c>
      <c r="TU20" s="324">
        <v>5</v>
      </c>
      <c r="TV20" s="340">
        <f t="shared" si="696"/>
        <v>9</v>
      </c>
      <c r="TW20" s="341">
        <f t="shared" si="267"/>
        <v>6.7555555555555555</v>
      </c>
      <c r="TX20" s="342">
        <f t="shared" si="697"/>
        <v>2.5555555555555554</v>
      </c>
      <c r="TY20" s="45" t="str">
        <f t="shared" si="698"/>
        <v>2.56</v>
      </c>
      <c r="TZ20" s="47" t="str">
        <f t="shared" si="699"/>
        <v>Lên lớp</v>
      </c>
      <c r="UA20" s="41">
        <f t="shared" si="700"/>
        <v>9</v>
      </c>
      <c r="UB20" s="43">
        <f t="shared" si="701"/>
        <v>2.5555555555555554</v>
      </c>
    </row>
    <row r="21" spans="1:548" ht="18">
      <c r="A21" s="11">
        <v>18</v>
      </c>
      <c r="B21" s="70" t="s">
        <v>59</v>
      </c>
      <c r="C21" s="14" t="s">
        <v>146</v>
      </c>
      <c r="D21" s="71" t="s">
        <v>147</v>
      </c>
      <c r="E21" s="302" t="s">
        <v>148</v>
      </c>
      <c r="F21" s="9"/>
      <c r="G21" s="101" t="s">
        <v>648</v>
      </c>
      <c r="H21" s="102" t="s">
        <v>18</v>
      </c>
      <c r="I21" s="103" t="s">
        <v>686</v>
      </c>
      <c r="J21" s="13">
        <v>6</v>
      </c>
      <c r="K21" s="29" t="str">
        <f t="shared" si="187"/>
        <v>6.0</v>
      </c>
      <c r="L21" s="35" t="str">
        <f t="shared" si="624"/>
        <v>C</v>
      </c>
      <c r="M21" s="33">
        <f t="shared" si="625"/>
        <v>2</v>
      </c>
      <c r="N21" s="49" t="str">
        <f t="shared" si="626"/>
        <v>2.0</v>
      </c>
      <c r="O21" s="12">
        <v>2</v>
      </c>
      <c r="P21" s="19">
        <v>6.9</v>
      </c>
      <c r="Q21" s="29" t="str">
        <f t="shared" si="188"/>
        <v>6.9</v>
      </c>
      <c r="R21" s="35" t="str">
        <f t="shared" si="702"/>
        <v>C+</v>
      </c>
      <c r="S21" s="33">
        <f t="shared" si="703"/>
        <v>2.5</v>
      </c>
      <c r="T21" s="49" t="str">
        <f t="shared" si="704"/>
        <v>2.5</v>
      </c>
      <c r="U21" s="12">
        <v>3</v>
      </c>
      <c r="V21" s="24">
        <v>7.3</v>
      </c>
      <c r="W21" s="27">
        <v>7</v>
      </c>
      <c r="X21" s="28"/>
      <c r="Y21" s="30">
        <f t="shared" si="627"/>
        <v>7.1</v>
      </c>
      <c r="Z21" s="31">
        <f t="shared" si="628"/>
        <v>7.1</v>
      </c>
      <c r="AA21" s="29" t="str">
        <f t="shared" si="192"/>
        <v>7.1</v>
      </c>
      <c r="AB21" s="35" t="str">
        <f t="shared" si="629"/>
        <v>B</v>
      </c>
      <c r="AC21" s="33">
        <f t="shared" si="630"/>
        <v>3</v>
      </c>
      <c r="AD21" s="49" t="str">
        <f t="shared" si="631"/>
        <v>3.0</v>
      </c>
      <c r="AE21" s="77">
        <v>5</v>
      </c>
      <c r="AF21" s="80">
        <v>5</v>
      </c>
      <c r="AG21" s="63">
        <v>2</v>
      </c>
      <c r="AH21" s="27"/>
      <c r="AI21" s="28"/>
      <c r="AJ21" s="30">
        <f t="shared" si="632"/>
        <v>0.8</v>
      </c>
      <c r="AK21" s="31">
        <f t="shared" si="633"/>
        <v>0.8</v>
      </c>
      <c r="AL21" s="29" t="str">
        <f t="shared" si="193"/>
        <v>0.8</v>
      </c>
      <c r="AM21" s="35" t="str">
        <f t="shared" si="634"/>
        <v>F</v>
      </c>
      <c r="AN21" s="33">
        <f t="shared" si="635"/>
        <v>0</v>
      </c>
      <c r="AO21" s="49" t="str">
        <f t="shared" si="636"/>
        <v>0.0</v>
      </c>
      <c r="AP21" s="77">
        <v>3</v>
      </c>
      <c r="AQ21" s="83"/>
      <c r="AR21" s="24">
        <v>7</v>
      </c>
      <c r="AS21" s="27">
        <v>6</v>
      </c>
      <c r="AT21" s="28"/>
      <c r="AU21" s="30">
        <f t="shared" si="637"/>
        <v>6.4</v>
      </c>
      <c r="AV21" s="31">
        <f t="shared" si="638"/>
        <v>6.4</v>
      </c>
      <c r="AW21" s="29" t="str">
        <f t="shared" si="194"/>
        <v>6.4</v>
      </c>
      <c r="AX21" s="35" t="str">
        <f t="shared" si="639"/>
        <v>C</v>
      </c>
      <c r="AY21" s="33">
        <f t="shared" si="640"/>
        <v>2</v>
      </c>
      <c r="AZ21" s="49" t="str">
        <f t="shared" si="641"/>
        <v>2.0</v>
      </c>
      <c r="BA21" s="77">
        <v>3</v>
      </c>
      <c r="BB21" s="83">
        <v>3</v>
      </c>
      <c r="BC21" s="24">
        <v>7.8</v>
      </c>
      <c r="BD21" s="27">
        <v>7</v>
      </c>
      <c r="BE21" s="28"/>
      <c r="BF21" s="30">
        <f t="shared" si="642"/>
        <v>7.3</v>
      </c>
      <c r="BG21" s="31">
        <f t="shared" si="643"/>
        <v>7.3</v>
      </c>
      <c r="BH21" s="29" t="str">
        <f t="shared" si="195"/>
        <v>7.3</v>
      </c>
      <c r="BI21" s="35" t="str">
        <f t="shared" si="644"/>
        <v>B</v>
      </c>
      <c r="BJ21" s="33">
        <f t="shared" si="645"/>
        <v>3</v>
      </c>
      <c r="BK21" s="49" t="str">
        <f t="shared" si="646"/>
        <v>3.0</v>
      </c>
      <c r="BL21" s="77">
        <v>3</v>
      </c>
      <c r="BM21" s="83">
        <v>3</v>
      </c>
      <c r="BN21" s="24">
        <v>7.3</v>
      </c>
      <c r="BO21" s="27">
        <v>8</v>
      </c>
      <c r="BP21" s="28"/>
      <c r="BQ21" s="30">
        <f t="shared" si="647"/>
        <v>7.7</v>
      </c>
      <c r="BR21" s="31">
        <f t="shared" si="648"/>
        <v>7.7</v>
      </c>
      <c r="BS21" s="29" t="str">
        <f t="shared" si="196"/>
        <v>7.7</v>
      </c>
      <c r="BT21" s="35" t="str">
        <f t="shared" si="649"/>
        <v>B</v>
      </c>
      <c r="BU21" s="33">
        <f t="shared" si="650"/>
        <v>3</v>
      </c>
      <c r="BV21" s="49" t="str">
        <f t="shared" si="651"/>
        <v>3.0</v>
      </c>
      <c r="BW21" s="77">
        <v>2</v>
      </c>
      <c r="BX21" s="83">
        <v>2</v>
      </c>
      <c r="BY21" s="41">
        <f t="shared" si="705"/>
        <v>16</v>
      </c>
      <c r="BZ21" s="43">
        <f t="shared" si="706"/>
        <v>2.25</v>
      </c>
      <c r="CA21" s="45" t="str">
        <f t="shared" si="707"/>
        <v>2.25</v>
      </c>
      <c r="CB21" s="47" t="str">
        <f t="shared" si="708"/>
        <v>Lên lớp</v>
      </c>
      <c r="CC21" s="145">
        <f t="shared" si="709"/>
        <v>13</v>
      </c>
      <c r="CD21" s="146">
        <f t="shared" si="710"/>
        <v>2.7692307692307692</v>
      </c>
      <c r="CE21" s="47" t="str">
        <f t="shared" si="711"/>
        <v>Lên lớp</v>
      </c>
      <c r="CF21" s="47" t="s">
        <v>1143</v>
      </c>
      <c r="CG21" s="133">
        <v>6.8</v>
      </c>
      <c r="CH21" s="125">
        <v>5</v>
      </c>
      <c r="CI21" s="126"/>
      <c r="CJ21" s="127">
        <f t="shared" si="775"/>
        <v>5.7</v>
      </c>
      <c r="CK21" s="128">
        <f t="shared" si="776"/>
        <v>5.7</v>
      </c>
      <c r="CL21" s="29" t="str">
        <f t="shared" si="197"/>
        <v>5.7</v>
      </c>
      <c r="CM21" s="129" t="str">
        <f t="shared" si="777"/>
        <v>C</v>
      </c>
      <c r="CN21" s="130">
        <f t="shared" si="778"/>
        <v>2</v>
      </c>
      <c r="CO21" s="131" t="str">
        <f t="shared" si="779"/>
        <v>2.0</v>
      </c>
      <c r="CP21" s="132">
        <v>3</v>
      </c>
      <c r="CQ21" s="170">
        <v>3</v>
      </c>
      <c r="CR21" s="24">
        <v>7.3</v>
      </c>
      <c r="CS21" s="27">
        <v>5</v>
      </c>
      <c r="CT21" s="28"/>
      <c r="CU21" s="30">
        <f t="shared" si="798"/>
        <v>5.9</v>
      </c>
      <c r="CV21" s="31">
        <f t="shared" si="799"/>
        <v>5.9</v>
      </c>
      <c r="CW21" s="29" t="str">
        <f t="shared" si="198"/>
        <v>5.9</v>
      </c>
      <c r="CX21" s="35" t="str">
        <f t="shared" si="800"/>
        <v>C</v>
      </c>
      <c r="CY21" s="157">
        <f t="shared" si="801"/>
        <v>2</v>
      </c>
      <c r="CZ21" s="49" t="str">
        <f t="shared" si="802"/>
        <v>2.0</v>
      </c>
      <c r="DA21" s="77">
        <v>2</v>
      </c>
      <c r="DB21" s="151">
        <v>2</v>
      </c>
      <c r="DC21" s="24">
        <v>5.0999999999999996</v>
      </c>
      <c r="DD21" s="27">
        <v>6</v>
      </c>
      <c r="DE21" s="28"/>
      <c r="DF21" s="30">
        <f t="shared" si="780"/>
        <v>5.6</v>
      </c>
      <c r="DG21" s="31">
        <f t="shared" si="781"/>
        <v>5.6</v>
      </c>
      <c r="DH21" s="29" t="str">
        <f t="shared" si="199"/>
        <v>5.6</v>
      </c>
      <c r="DI21" s="35" t="str">
        <f t="shared" si="782"/>
        <v>C</v>
      </c>
      <c r="DJ21" s="157">
        <f t="shared" si="783"/>
        <v>2</v>
      </c>
      <c r="DK21" s="49" t="str">
        <f t="shared" si="784"/>
        <v>2.0</v>
      </c>
      <c r="DL21" s="77">
        <v>4</v>
      </c>
      <c r="DM21" s="151">
        <v>4</v>
      </c>
      <c r="DN21" s="24">
        <v>6.5</v>
      </c>
      <c r="DO21" s="27">
        <v>4</v>
      </c>
      <c r="DP21" s="28"/>
      <c r="DQ21" s="30">
        <f t="shared" si="785"/>
        <v>5</v>
      </c>
      <c r="DR21" s="31">
        <f t="shared" si="786"/>
        <v>5</v>
      </c>
      <c r="DS21" s="29" t="str">
        <f t="shared" si="200"/>
        <v>5.0</v>
      </c>
      <c r="DT21" s="35" t="str">
        <f t="shared" si="787"/>
        <v>D+</v>
      </c>
      <c r="DU21" s="157">
        <f t="shared" si="788"/>
        <v>1.5</v>
      </c>
      <c r="DV21" s="49" t="str">
        <f t="shared" si="789"/>
        <v>1.5</v>
      </c>
      <c r="DW21" s="77">
        <v>3</v>
      </c>
      <c r="DX21" s="151">
        <v>3</v>
      </c>
      <c r="DY21" s="24">
        <v>6.7</v>
      </c>
      <c r="DZ21" s="27">
        <v>6</v>
      </c>
      <c r="EA21" s="28"/>
      <c r="EB21" s="30">
        <f t="shared" si="712"/>
        <v>6.3</v>
      </c>
      <c r="EC21" s="31">
        <f t="shared" si="713"/>
        <v>6.3</v>
      </c>
      <c r="ED21" s="29" t="str">
        <f t="shared" si="201"/>
        <v>6.3</v>
      </c>
      <c r="EE21" s="35" t="str">
        <f t="shared" si="714"/>
        <v>C</v>
      </c>
      <c r="EF21" s="157">
        <f t="shared" si="715"/>
        <v>2</v>
      </c>
      <c r="EG21" s="49" t="str">
        <f t="shared" si="716"/>
        <v>2.0</v>
      </c>
      <c r="EH21" s="77">
        <v>2</v>
      </c>
      <c r="EI21" s="151">
        <v>2</v>
      </c>
      <c r="EJ21" s="24">
        <v>6.2</v>
      </c>
      <c r="EK21" s="27">
        <v>9</v>
      </c>
      <c r="EL21" s="28"/>
      <c r="EM21" s="30">
        <f t="shared" si="790"/>
        <v>7.9</v>
      </c>
      <c r="EN21" s="31">
        <f t="shared" si="791"/>
        <v>7.9</v>
      </c>
      <c r="EO21" s="29" t="str">
        <f t="shared" si="202"/>
        <v>7.9</v>
      </c>
      <c r="EP21" s="35" t="str">
        <f t="shared" si="792"/>
        <v>B</v>
      </c>
      <c r="EQ21" s="157">
        <f t="shared" si="793"/>
        <v>3</v>
      </c>
      <c r="ER21" s="49" t="str">
        <f t="shared" si="794"/>
        <v>3.0</v>
      </c>
      <c r="ES21" s="77">
        <v>2</v>
      </c>
      <c r="ET21" s="151">
        <v>2</v>
      </c>
      <c r="EU21" s="24">
        <v>7</v>
      </c>
      <c r="EV21" s="27">
        <v>9</v>
      </c>
      <c r="EW21" s="28"/>
      <c r="EX21" s="30">
        <f t="shared" si="717"/>
        <v>8.1999999999999993</v>
      </c>
      <c r="EY21" s="31">
        <f t="shared" si="718"/>
        <v>8.1999999999999993</v>
      </c>
      <c r="EZ21" s="29" t="str">
        <f t="shared" si="203"/>
        <v>8.2</v>
      </c>
      <c r="FA21" s="35" t="str">
        <f t="shared" si="719"/>
        <v>B+</v>
      </c>
      <c r="FB21" s="157">
        <f t="shared" si="720"/>
        <v>3.5</v>
      </c>
      <c r="FC21" s="49" t="str">
        <f t="shared" si="721"/>
        <v>3.5</v>
      </c>
      <c r="FD21" s="77">
        <v>3</v>
      </c>
      <c r="FE21" s="151">
        <v>3</v>
      </c>
      <c r="FF21" s="155">
        <v>7.5</v>
      </c>
      <c r="FG21" s="165">
        <v>7.4</v>
      </c>
      <c r="FH21" s="165"/>
      <c r="FI21" s="22">
        <f t="shared" si="456"/>
        <v>7.4</v>
      </c>
      <c r="FJ21" s="29">
        <f t="shared" si="457"/>
        <v>7.4</v>
      </c>
      <c r="FK21" s="29" t="str">
        <f t="shared" si="204"/>
        <v>7.4</v>
      </c>
      <c r="FL21" s="35" t="str">
        <f t="shared" si="795"/>
        <v>B</v>
      </c>
      <c r="FM21" s="33">
        <f t="shared" si="796"/>
        <v>3</v>
      </c>
      <c r="FN21" s="49" t="str">
        <f t="shared" si="797"/>
        <v>3.0</v>
      </c>
      <c r="FO21" s="77">
        <v>1</v>
      </c>
      <c r="FP21" s="151">
        <v>1</v>
      </c>
      <c r="FQ21" s="41">
        <f t="shared" si="461"/>
        <v>20</v>
      </c>
      <c r="FR21" s="43">
        <f t="shared" si="462"/>
        <v>2.2999999999999998</v>
      </c>
      <c r="FS21" s="45" t="str">
        <f t="shared" si="463"/>
        <v>2.30</v>
      </c>
      <c r="FT21" s="47" t="str">
        <f t="shared" si="464"/>
        <v>Lên lớp</v>
      </c>
      <c r="FU21" s="145">
        <f t="shared" si="465"/>
        <v>20</v>
      </c>
      <c r="FV21" s="146">
        <f t="shared" si="466"/>
        <v>2.2999999999999998</v>
      </c>
      <c r="FW21" s="174">
        <f t="shared" si="722"/>
        <v>36</v>
      </c>
      <c r="FX21" s="41">
        <f t="shared" si="723"/>
        <v>33</v>
      </c>
      <c r="FY21" s="43">
        <f t="shared" si="724"/>
        <v>2.4848484848484849</v>
      </c>
      <c r="FZ21" s="45" t="str">
        <f t="shared" si="470"/>
        <v>2.48</v>
      </c>
      <c r="GA21" s="47" t="str">
        <f t="shared" si="471"/>
        <v>Lên lớp</v>
      </c>
      <c r="GB21" s="47" t="s">
        <v>1143</v>
      </c>
      <c r="GC21" s="24">
        <v>7.7</v>
      </c>
      <c r="GD21" s="27">
        <v>8</v>
      </c>
      <c r="GE21" s="28"/>
      <c r="GF21" s="30">
        <f t="shared" si="530"/>
        <v>7.9</v>
      </c>
      <c r="GG21" s="31">
        <f t="shared" si="531"/>
        <v>7.9</v>
      </c>
      <c r="GH21" s="29" t="str">
        <f t="shared" si="205"/>
        <v>7.9</v>
      </c>
      <c r="GI21" s="35" t="str">
        <f t="shared" si="532"/>
        <v>B</v>
      </c>
      <c r="GJ21" s="33">
        <f t="shared" si="533"/>
        <v>3</v>
      </c>
      <c r="GK21" s="49" t="str">
        <f t="shared" si="534"/>
        <v>3.0</v>
      </c>
      <c r="GL21" s="77">
        <v>2</v>
      </c>
      <c r="GM21" s="151">
        <v>2</v>
      </c>
      <c r="GN21" s="24">
        <v>5.9</v>
      </c>
      <c r="GO21" s="27">
        <v>5</v>
      </c>
      <c r="GP21" s="28"/>
      <c r="GQ21" s="30">
        <f t="shared" si="680"/>
        <v>5.4</v>
      </c>
      <c r="GR21" s="31">
        <f t="shared" si="535"/>
        <v>5.4</v>
      </c>
      <c r="GS21" s="29" t="str">
        <f t="shared" si="206"/>
        <v>5.4</v>
      </c>
      <c r="GT21" s="35" t="str">
        <f t="shared" si="536"/>
        <v>D+</v>
      </c>
      <c r="GU21" s="33">
        <f t="shared" si="537"/>
        <v>1.5</v>
      </c>
      <c r="GV21" s="49" t="str">
        <f t="shared" si="538"/>
        <v>1.5</v>
      </c>
      <c r="GW21" s="77">
        <v>3</v>
      </c>
      <c r="GX21" s="151">
        <v>3</v>
      </c>
      <c r="GY21" s="24">
        <v>6.2</v>
      </c>
      <c r="GZ21" s="27">
        <v>6</v>
      </c>
      <c r="HA21" s="28"/>
      <c r="HB21" s="30">
        <f t="shared" si="539"/>
        <v>6.1</v>
      </c>
      <c r="HC21" s="31">
        <f t="shared" si="540"/>
        <v>6.1</v>
      </c>
      <c r="HD21" s="29" t="str">
        <f t="shared" si="207"/>
        <v>6.1</v>
      </c>
      <c r="HE21" s="35" t="str">
        <f t="shared" si="541"/>
        <v>C</v>
      </c>
      <c r="HF21" s="33">
        <f t="shared" si="542"/>
        <v>2</v>
      </c>
      <c r="HG21" s="49" t="str">
        <f t="shared" si="543"/>
        <v>2.0</v>
      </c>
      <c r="HH21" s="77">
        <v>2</v>
      </c>
      <c r="HI21" s="151">
        <v>2</v>
      </c>
      <c r="HJ21" s="24">
        <v>6.6</v>
      </c>
      <c r="HK21" s="27">
        <v>5</v>
      </c>
      <c r="HL21" s="28"/>
      <c r="HM21" s="30">
        <f t="shared" si="544"/>
        <v>5.6</v>
      </c>
      <c r="HN21" s="31">
        <f t="shared" si="545"/>
        <v>5.6</v>
      </c>
      <c r="HO21" s="29" t="str">
        <f t="shared" si="208"/>
        <v>5.6</v>
      </c>
      <c r="HP21" s="35" t="str">
        <f t="shared" si="546"/>
        <v>C</v>
      </c>
      <c r="HQ21" s="33">
        <f t="shared" si="547"/>
        <v>2</v>
      </c>
      <c r="HR21" s="49" t="str">
        <f t="shared" si="548"/>
        <v>2.0</v>
      </c>
      <c r="HS21" s="77">
        <v>2</v>
      </c>
      <c r="HT21" s="151">
        <v>2</v>
      </c>
      <c r="HU21" s="24">
        <v>7</v>
      </c>
      <c r="HV21" s="27">
        <v>8</v>
      </c>
      <c r="HW21" s="28"/>
      <c r="HX21" s="30">
        <f t="shared" si="549"/>
        <v>7.6</v>
      </c>
      <c r="HY21" s="31">
        <f t="shared" si="550"/>
        <v>7.6</v>
      </c>
      <c r="HZ21" s="29" t="str">
        <f t="shared" si="209"/>
        <v>7.6</v>
      </c>
      <c r="IA21" s="35" t="str">
        <f t="shared" si="551"/>
        <v>B</v>
      </c>
      <c r="IB21" s="33">
        <f t="shared" si="552"/>
        <v>3</v>
      </c>
      <c r="IC21" s="49" t="str">
        <f t="shared" si="553"/>
        <v>3.0</v>
      </c>
      <c r="ID21" s="77">
        <v>3</v>
      </c>
      <c r="IE21" s="151">
        <v>3</v>
      </c>
      <c r="IF21" s="24">
        <v>7</v>
      </c>
      <c r="IG21" s="27">
        <v>3</v>
      </c>
      <c r="IH21" s="28"/>
      <c r="II21" s="30">
        <f t="shared" si="554"/>
        <v>4.5999999999999996</v>
      </c>
      <c r="IJ21" s="31">
        <f t="shared" si="555"/>
        <v>4.5999999999999996</v>
      </c>
      <c r="IK21" s="29" t="str">
        <f t="shared" si="210"/>
        <v>4.6</v>
      </c>
      <c r="IL21" s="35" t="str">
        <f t="shared" si="556"/>
        <v>D</v>
      </c>
      <c r="IM21" s="33">
        <f t="shared" si="557"/>
        <v>1</v>
      </c>
      <c r="IN21" s="49" t="str">
        <f t="shared" si="558"/>
        <v>1.0</v>
      </c>
      <c r="IO21" s="77">
        <v>2</v>
      </c>
      <c r="IP21" s="151">
        <v>2</v>
      </c>
      <c r="IQ21" s="24">
        <v>6.3</v>
      </c>
      <c r="IR21" s="27">
        <v>5</v>
      </c>
      <c r="IS21" s="28"/>
      <c r="IT21" s="30">
        <f t="shared" si="559"/>
        <v>5.5</v>
      </c>
      <c r="IU21" s="31">
        <f t="shared" si="560"/>
        <v>5.5</v>
      </c>
      <c r="IV21" s="29" t="str">
        <f t="shared" si="211"/>
        <v>5.5</v>
      </c>
      <c r="IW21" s="35" t="str">
        <f t="shared" si="561"/>
        <v>C</v>
      </c>
      <c r="IX21" s="33">
        <f t="shared" si="562"/>
        <v>2</v>
      </c>
      <c r="IY21" s="49" t="str">
        <f t="shared" si="563"/>
        <v>2.0</v>
      </c>
      <c r="IZ21" s="77">
        <v>3</v>
      </c>
      <c r="JA21" s="151">
        <v>3</v>
      </c>
      <c r="JB21" s="24">
        <v>6.2</v>
      </c>
      <c r="JC21" s="27">
        <v>7</v>
      </c>
      <c r="JD21" s="28"/>
      <c r="JE21" s="30">
        <f t="shared" si="564"/>
        <v>6.7</v>
      </c>
      <c r="JF21" s="31">
        <f t="shared" si="565"/>
        <v>6.7</v>
      </c>
      <c r="JG21" s="29" t="str">
        <f t="shared" si="212"/>
        <v>6.7</v>
      </c>
      <c r="JH21" s="35" t="str">
        <f t="shared" si="566"/>
        <v>C+</v>
      </c>
      <c r="JI21" s="33">
        <f t="shared" si="567"/>
        <v>2.5</v>
      </c>
      <c r="JJ21" s="49" t="str">
        <f t="shared" si="568"/>
        <v>2.5</v>
      </c>
      <c r="JK21" s="77">
        <v>3</v>
      </c>
      <c r="JL21" s="151">
        <v>3</v>
      </c>
      <c r="JM21" s="24">
        <v>8</v>
      </c>
      <c r="JN21" s="214">
        <v>7.4</v>
      </c>
      <c r="JO21" s="140"/>
      <c r="JP21" s="30">
        <f t="shared" si="569"/>
        <v>7.6</v>
      </c>
      <c r="JQ21" s="31">
        <f t="shared" si="570"/>
        <v>7.6</v>
      </c>
      <c r="JR21" s="29" t="str">
        <f t="shared" si="213"/>
        <v>7.6</v>
      </c>
      <c r="JS21" s="35" t="str">
        <f t="shared" si="571"/>
        <v>B</v>
      </c>
      <c r="JT21" s="33">
        <f t="shared" si="572"/>
        <v>3</v>
      </c>
      <c r="JU21" s="49" t="str">
        <f t="shared" si="573"/>
        <v>3.0</v>
      </c>
      <c r="JV21" s="77">
        <v>2</v>
      </c>
      <c r="JW21" s="151">
        <v>2</v>
      </c>
      <c r="JX21" s="211">
        <f t="shared" si="513"/>
        <v>22</v>
      </c>
      <c r="JY21" s="43">
        <f t="shared" si="514"/>
        <v>2.2272727272727271</v>
      </c>
      <c r="JZ21" s="45" t="str">
        <f t="shared" si="515"/>
        <v>2.23</v>
      </c>
      <c r="KA21" s="47" t="str">
        <f t="shared" si="516"/>
        <v>Lên lớp</v>
      </c>
      <c r="KB21" s="41">
        <f t="shared" si="517"/>
        <v>22</v>
      </c>
      <c r="KC21" s="43">
        <f t="shared" si="518"/>
        <v>2.2272727272727271</v>
      </c>
      <c r="KD21" s="229">
        <f t="shared" si="519"/>
        <v>58</v>
      </c>
      <c r="KE21" s="230">
        <f t="shared" si="520"/>
        <v>55</v>
      </c>
      <c r="KF21" s="146">
        <f t="shared" si="521"/>
        <v>2.3818181818181818</v>
      </c>
      <c r="KG21" s="45" t="str">
        <f t="shared" si="522"/>
        <v>2.38</v>
      </c>
      <c r="KH21" s="47" t="str">
        <f t="shared" si="523"/>
        <v>Lên lớp</v>
      </c>
      <c r="KI21" s="47" t="s">
        <v>1143</v>
      </c>
      <c r="KJ21" s="24">
        <v>7.4</v>
      </c>
      <c r="KK21" s="27">
        <v>7</v>
      </c>
      <c r="KL21" s="28"/>
      <c r="KM21" s="30">
        <f t="shared" si="729"/>
        <v>7.2</v>
      </c>
      <c r="KN21" s="31">
        <f t="shared" si="730"/>
        <v>7.2</v>
      </c>
      <c r="KO21" s="29" t="str">
        <f t="shared" si="731"/>
        <v>7.2</v>
      </c>
      <c r="KP21" s="35" t="str">
        <f t="shared" si="732"/>
        <v>B</v>
      </c>
      <c r="KQ21" s="33">
        <f t="shared" si="733"/>
        <v>3</v>
      </c>
      <c r="KR21" s="49" t="str">
        <f t="shared" si="734"/>
        <v>3.0</v>
      </c>
      <c r="KS21" s="77">
        <v>2</v>
      </c>
      <c r="KT21" s="151">
        <v>2</v>
      </c>
      <c r="KU21" s="24">
        <v>8</v>
      </c>
      <c r="KV21" s="27">
        <v>7</v>
      </c>
      <c r="KW21" s="28"/>
      <c r="KX21" s="30">
        <f t="shared" si="735"/>
        <v>7.4</v>
      </c>
      <c r="KY21" s="31">
        <f t="shared" si="736"/>
        <v>7.4</v>
      </c>
      <c r="KZ21" s="29" t="str">
        <f t="shared" si="737"/>
        <v>7.4</v>
      </c>
      <c r="LA21" s="35" t="str">
        <f t="shared" si="738"/>
        <v>B</v>
      </c>
      <c r="LB21" s="33">
        <f t="shared" si="739"/>
        <v>3</v>
      </c>
      <c r="LC21" s="49" t="str">
        <f t="shared" si="740"/>
        <v>3.0</v>
      </c>
      <c r="LD21" s="77">
        <v>2</v>
      </c>
      <c r="LE21" s="151">
        <v>2</v>
      </c>
      <c r="LF21" s="24">
        <v>7</v>
      </c>
      <c r="LG21" s="27">
        <v>4</v>
      </c>
      <c r="LH21" s="28"/>
      <c r="LI21" s="30">
        <f t="shared" si="741"/>
        <v>5.2</v>
      </c>
      <c r="LJ21" s="31">
        <f t="shared" si="742"/>
        <v>5.2</v>
      </c>
      <c r="LK21" s="29" t="str">
        <f t="shared" si="743"/>
        <v>5.2</v>
      </c>
      <c r="LL21" s="35" t="str">
        <f t="shared" si="744"/>
        <v>D+</v>
      </c>
      <c r="LM21" s="33">
        <f t="shared" si="745"/>
        <v>1.5</v>
      </c>
      <c r="LN21" s="49" t="str">
        <f t="shared" si="746"/>
        <v>1.5</v>
      </c>
      <c r="LO21" s="77">
        <v>2</v>
      </c>
      <c r="LP21" s="151">
        <v>2</v>
      </c>
      <c r="LQ21" s="24">
        <v>6.3</v>
      </c>
      <c r="LR21" s="27">
        <v>1</v>
      </c>
      <c r="LS21" s="28">
        <v>5</v>
      </c>
      <c r="LT21" s="30">
        <f t="shared" si="747"/>
        <v>3.1</v>
      </c>
      <c r="LU21" s="31">
        <f t="shared" si="748"/>
        <v>5.5</v>
      </c>
      <c r="LV21" s="29" t="str">
        <f t="shared" si="220"/>
        <v>5.5</v>
      </c>
      <c r="LW21" s="35" t="str">
        <f t="shared" si="749"/>
        <v>C</v>
      </c>
      <c r="LX21" s="33">
        <f t="shared" si="750"/>
        <v>2</v>
      </c>
      <c r="LY21" s="49" t="str">
        <f t="shared" si="751"/>
        <v>2.0</v>
      </c>
      <c r="LZ21" s="77">
        <v>2</v>
      </c>
      <c r="MA21" s="151">
        <v>2</v>
      </c>
      <c r="MB21" s="133">
        <v>8</v>
      </c>
      <c r="MC21" s="125">
        <v>8</v>
      </c>
      <c r="MD21" s="126"/>
      <c r="ME21" s="127">
        <f t="shared" si="752"/>
        <v>8</v>
      </c>
      <c r="MF21" s="128">
        <f t="shared" si="753"/>
        <v>8</v>
      </c>
      <c r="MG21" s="29" t="str">
        <f t="shared" si="223"/>
        <v>8.0</v>
      </c>
      <c r="MH21" s="129" t="str">
        <f t="shared" si="754"/>
        <v>B+</v>
      </c>
      <c r="MI21" s="130">
        <f t="shared" si="755"/>
        <v>3.5</v>
      </c>
      <c r="MJ21" s="131" t="str">
        <f t="shared" si="756"/>
        <v>3.5</v>
      </c>
      <c r="MK21" s="132">
        <v>1</v>
      </c>
      <c r="ML21" s="170">
        <v>1</v>
      </c>
      <c r="MM21" s="24">
        <v>5.3</v>
      </c>
      <c r="MN21" s="27">
        <v>5</v>
      </c>
      <c r="MO21" s="28"/>
      <c r="MP21" s="30">
        <f t="shared" si="757"/>
        <v>5.0999999999999996</v>
      </c>
      <c r="MQ21" s="161">
        <f t="shared" si="758"/>
        <v>5.0999999999999996</v>
      </c>
      <c r="MR21" s="29" t="str">
        <f t="shared" si="227"/>
        <v>5.1</v>
      </c>
      <c r="MS21" s="162" t="str">
        <f t="shared" si="759"/>
        <v>D+</v>
      </c>
      <c r="MT21" s="163">
        <f t="shared" si="760"/>
        <v>1.5</v>
      </c>
      <c r="MU21" s="56" t="str">
        <f t="shared" si="761"/>
        <v>1.5</v>
      </c>
      <c r="MV21" s="77">
        <v>3</v>
      </c>
      <c r="MW21" s="151">
        <v>3</v>
      </c>
      <c r="MX21" s="133">
        <v>6.6</v>
      </c>
      <c r="MY21" s="125">
        <v>7</v>
      </c>
      <c r="MZ21" s="126"/>
      <c r="NA21" s="127">
        <f t="shared" si="762"/>
        <v>6.8</v>
      </c>
      <c r="NB21" s="128">
        <f t="shared" si="763"/>
        <v>6.8</v>
      </c>
      <c r="NC21" s="29" t="str">
        <f t="shared" si="228"/>
        <v>6.8</v>
      </c>
      <c r="ND21" s="129" t="str">
        <f t="shared" si="764"/>
        <v>C+</v>
      </c>
      <c r="NE21" s="130">
        <f t="shared" si="765"/>
        <v>2.5</v>
      </c>
      <c r="NF21" s="131" t="str">
        <f t="shared" si="766"/>
        <v>2.5</v>
      </c>
      <c r="NG21" s="132">
        <v>1</v>
      </c>
      <c r="NH21" s="170">
        <v>1</v>
      </c>
      <c r="NI21" s="24">
        <v>6.4</v>
      </c>
      <c r="NJ21" s="27">
        <v>1</v>
      </c>
      <c r="NK21" s="28">
        <v>5</v>
      </c>
      <c r="NL21" s="22">
        <f t="shared" si="681"/>
        <v>3.2</v>
      </c>
      <c r="NM21" s="29">
        <f t="shared" si="682"/>
        <v>5.6</v>
      </c>
      <c r="NN21" s="29" t="str">
        <f t="shared" si="725"/>
        <v>5.6</v>
      </c>
      <c r="NO21" s="35" t="str">
        <f t="shared" si="683"/>
        <v>C</v>
      </c>
      <c r="NP21" s="33">
        <f t="shared" si="684"/>
        <v>2</v>
      </c>
      <c r="NQ21" s="49" t="str">
        <f t="shared" si="685"/>
        <v>2.0</v>
      </c>
      <c r="NR21" s="77">
        <v>3</v>
      </c>
      <c r="NS21" s="151">
        <v>3</v>
      </c>
      <c r="NT21" s="24">
        <v>8</v>
      </c>
      <c r="NU21" s="214">
        <v>7.8</v>
      </c>
      <c r="NV21" s="28"/>
      <c r="NW21" s="30">
        <f t="shared" si="767"/>
        <v>7.9</v>
      </c>
      <c r="NX21" s="31">
        <f t="shared" si="768"/>
        <v>7.9</v>
      </c>
      <c r="NY21" s="29" t="str">
        <f t="shared" si="769"/>
        <v>7.9</v>
      </c>
      <c r="NZ21" s="35" t="str">
        <f t="shared" si="770"/>
        <v>B</v>
      </c>
      <c r="OA21" s="33">
        <f t="shared" si="771"/>
        <v>3</v>
      </c>
      <c r="OB21" s="49" t="str">
        <f t="shared" si="772"/>
        <v>3.0</v>
      </c>
      <c r="OC21" s="77">
        <v>2</v>
      </c>
      <c r="OD21" s="151">
        <v>2</v>
      </c>
      <c r="OE21" s="211">
        <f t="shared" si="230"/>
        <v>18</v>
      </c>
      <c r="OF21" s="43">
        <f t="shared" si="231"/>
        <v>2.3055555555555554</v>
      </c>
      <c r="OG21" s="45" t="str">
        <f t="shared" si="232"/>
        <v>2.31</v>
      </c>
      <c r="OH21" s="47" t="str">
        <f t="shared" si="233"/>
        <v>Lên lớp</v>
      </c>
      <c r="OI21" s="41">
        <f t="shared" si="234"/>
        <v>18</v>
      </c>
      <c r="OJ21" s="43">
        <f t="shared" si="235"/>
        <v>2.3055555555555554</v>
      </c>
      <c r="OK21" s="229">
        <f t="shared" si="236"/>
        <v>76</v>
      </c>
      <c r="OL21" s="230">
        <f t="shared" si="237"/>
        <v>73</v>
      </c>
      <c r="OM21" s="146">
        <f t="shared" si="238"/>
        <v>2.3630136986301369</v>
      </c>
      <c r="ON21" s="45" t="str">
        <f t="shared" si="138"/>
        <v>2.36</v>
      </c>
      <c r="OO21" s="47" t="str">
        <f t="shared" si="239"/>
        <v>Lên lớp</v>
      </c>
      <c r="OP21" s="47" t="s">
        <v>1143</v>
      </c>
      <c r="OQ21" s="24">
        <v>6</v>
      </c>
      <c r="OR21" s="27">
        <v>6</v>
      </c>
      <c r="OS21" s="28"/>
      <c r="OT21" s="30">
        <f t="shared" si="574"/>
        <v>6</v>
      </c>
      <c r="OU21" s="31">
        <f t="shared" si="575"/>
        <v>6</v>
      </c>
      <c r="OV21" s="31" t="str">
        <f t="shared" si="576"/>
        <v>6.0</v>
      </c>
      <c r="OW21" s="35" t="str">
        <f t="shared" si="577"/>
        <v>C</v>
      </c>
      <c r="OX21" s="33">
        <f t="shared" si="578"/>
        <v>2</v>
      </c>
      <c r="OY21" s="49" t="str">
        <f t="shared" si="579"/>
        <v>2.0</v>
      </c>
      <c r="OZ21" s="77">
        <v>2</v>
      </c>
      <c r="PA21" s="151">
        <v>2</v>
      </c>
      <c r="PB21" s="24">
        <v>7.6</v>
      </c>
      <c r="PC21" s="27">
        <v>8</v>
      </c>
      <c r="PD21" s="28"/>
      <c r="PE21" s="30">
        <f t="shared" si="580"/>
        <v>7.8</v>
      </c>
      <c r="PF21" s="31">
        <f t="shared" si="581"/>
        <v>7.8</v>
      </c>
      <c r="PG21" s="31" t="str">
        <f t="shared" si="582"/>
        <v>7.8</v>
      </c>
      <c r="PH21" s="35" t="str">
        <f t="shared" si="583"/>
        <v>B</v>
      </c>
      <c r="PI21" s="33">
        <f t="shared" si="584"/>
        <v>3</v>
      </c>
      <c r="PJ21" s="49" t="str">
        <f t="shared" si="585"/>
        <v>3.0</v>
      </c>
      <c r="PK21" s="77">
        <v>3</v>
      </c>
      <c r="PL21" s="151">
        <v>3</v>
      </c>
      <c r="PM21" s="24">
        <v>6.7</v>
      </c>
      <c r="PN21" s="27">
        <v>7</v>
      </c>
      <c r="PO21" s="28"/>
      <c r="PP21" s="30">
        <f t="shared" si="586"/>
        <v>6.9</v>
      </c>
      <c r="PQ21" s="31">
        <f t="shared" si="587"/>
        <v>6.9</v>
      </c>
      <c r="PR21" s="31" t="str">
        <f t="shared" si="588"/>
        <v>6.9</v>
      </c>
      <c r="PS21" s="35" t="str">
        <f t="shared" si="589"/>
        <v>C+</v>
      </c>
      <c r="PT21" s="33">
        <f t="shared" si="590"/>
        <v>2.5</v>
      </c>
      <c r="PU21" s="49" t="str">
        <f t="shared" si="591"/>
        <v>2.5</v>
      </c>
      <c r="PV21" s="77">
        <v>2</v>
      </c>
      <c r="PW21" s="151">
        <v>2</v>
      </c>
      <c r="PX21" s="24">
        <v>6.3</v>
      </c>
      <c r="PY21" s="27">
        <v>6</v>
      </c>
      <c r="PZ21" s="28"/>
      <c r="QA21" s="30">
        <f t="shared" si="592"/>
        <v>6.1</v>
      </c>
      <c r="QB21" s="31">
        <f t="shared" si="593"/>
        <v>6.1</v>
      </c>
      <c r="QC21" s="31" t="str">
        <f t="shared" si="594"/>
        <v>6.1</v>
      </c>
      <c r="QD21" s="35" t="str">
        <f t="shared" si="595"/>
        <v>C</v>
      </c>
      <c r="QE21" s="33">
        <f t="shared" si="596"/>
        <v>2</v>
      </c>
      <c r="QF21" s="49" t="str">
        <f t="shared" si="597"/>
        <v>2.0</v>
      </c>
      <c r="QG21" s="77">
        <v>3</v>
      </c>
      <c r="QH21" s="151">
        <v>3</v>
      </c>
      <c r="QI21" s="24">
        <v>7.6</v>
      </c>
      <c r="QJ21" s="27">
        <v>6</v>
      </c>
      <c r="QK21" s="28"/>
      <c r="QL21" s="30">
        <f t="shared" si="598"/>
        <v>6.6</v>
      </c>
      <c r="QM21" s="31">
        <f t="shared" si="599"/>
        <v>6.6</v>
      </c>
      <c r="QN21" s="31" t="str">
        <f t="shared" si="600"/>
        <v>6.6</v>
      </c>
      <c r="QO21" s="35" t="str">
        <f t="shared" si="601"/>
        <v>C+</v>
      </c>
      <c r="QP21" s="33">
        <f t="shared" si="602"/>
        <v>2.5</v>
      </c>
      <c r="QQ21" s="49" t="str">
        <f t="shared" si="603"/>
        <v>2.5</v>
      </c>
      <c r="QR21" s="77">
        <v>1</v>
      </c>
      <c r="QS21" s="151">
        <v>1</v>
      </c>
      <c r="QT21" s="24">
        <v>6.3</v>
      </c>
      <c r="QU21" s="27">
        <v>9</v>
      </c>
      <c r="QV21" s="28"/>
      <c r="QW21" s="30">
        <f t="shared" si="604"/>
        <v>7.9</v>
      </c>
      <c r="QX21" s="31">
        <f t="shared" si="605"/>
        <v>7.9</v>
      </c>
      <c r="QY21" s="31" t="str">
        <f t="shared" si="606"/>
        <v>7.9</v>
      </c>
      <c r="QZ21" s="35" t="str">
        <f t="shared" si="607"/>
        <v>B</v>
      </c>
      <c r="RA21" s="33">
        <f t="shared" si="608"/>
        <v>3</v>
      </c>
      <c r="RB21" s="49" t="str">
        <f t="shared" si="609"/>
        <v>3.0</v>
      </c>
      <c r="RC21" s="77">
        <v>3</v>
      </c>
      <c r="RD21" s="151">
        <v>3</v>
      </c>
      <c r="RE21" s="24">
        <v>7.5</v>
      </c>
      <c r="RF21" s="27">
        <v>6</v>
      </c>
      <c r="RG21" s="28"/>
      <c r="RH21" s="30">
        <f t="shared" si="773"/>
        <v>6.6</v>
      </c>
      <c r="RI21" s="31">
        <f t="shared" si="774"/>
        <v>6.6</v>
      </c>
      <c r="RJ21" s="31" t="str">
        <f t="shared" si="610"/>
        <v>6.6</v>
      </c>
      <c r="RK21" s="35" t="str">
        <f t="shared" si="726"/>
        <v>C+</v>
      </c>
      <c r="RL21" s="33">
        <f t="shared" si="727"/>
        <v>2.5</v>
      </c>
      <c r="RM21" s="49" t="str">
        <f t="shared" si="728"/>
        <v>2.5</v>
      </c>
      <c r="RN21" s="77">
        <v>1</v>
      </c>
      <c r="RO21" s="151">
        <v>1</v>
      </c>
      <c r="RP21" s="211">
        <f t="shared" si="247"/>
        <v>15</v>
      </c>
      <c r="RQ21" s="275">
        <f t="shared" si="248"/>
        <v>6.9599999999999991</v>
      </c>
      <c r="RR21" s="43">
        <f t="shared" si="249"/>
        <v>2.5333333333333332</v>
      </c>
      <c r="RS21" s="45" t="str">
        <f t="shared" si="250"/>
        <v>2.53</v>
      </c>
      <c r="RT21" s="47" t="str">
        <f t="shared" si="251"/>
        <v>Lên lớp</v>
      </c>
      <c r="RU21" s="41">
        <f t="shared" si="252"/>
        <v>15</v>
      </c>
      <c r="RV21" s="43">
        <f t="shared" si="253"/>
        <v>2.5333333333333332</v>
      </c>
      <c r="RW21" s="229">
        <f t="shared" si="254"/>
        <v>91</v>
      </c>
      <c r="RX21" s="230">
        <f t="shared" si="255"/>
        <v>88</v>
      </c>
      <c r="RY21" s="146">
        <f t="shared" si="256"/>
        <v>2.3920454545454546</v>
      </c>
      <c r="RZ21" s="45" t="str">
        <f t="shared" si="257"/>
        <v>2.39</v>
      </c>
      <c r="SA21" s="47" t="str">
        <f t="shared" si="258"/>
        <v>Lên lớp</v>
      </c>
      <c r="SB21" s="47" t="s">
        <v>1143</v>
      </c>
      <c r="SC21" s="24"/>
      <c r="SD21" s="27"/>
      <c r="SE21" s="28"/>
      <c r="SF21" s="22">
        <f t="shared" si="686"/>
        <v>0</v>
      </c>
      <c r="SG21" s="29">
        <f t="shared" si="687"/>
        <v>0</v>
      </c>
      <c r="SH21" s="29" t="str">
        <f t="shared" si="611"/>
        <v>0.0</v>
      </c>
      <c r="SI21" s="35" t="str">
        <f t="shared" si="688"/>
        <v>F</v>
      </c>
      <c r="SJ21" s="33">
        <f t="shared" si="689"/>
        <v>0</v>
      </c>
      <c r="SK21" s="49" t="str">
        <f t="shared" si="690"/>
        <v>0.0</v>
      </c>
      <c r="SL21" s="77"/>
      <c r="SM21" s="151"/>
      <c r="SN21" s="24"/>
      <c r="SO21" s="27"/>
      <c r="SP21" s="28"/>
      <c r="SQ21" s="30">
        <f t="shared" si="612"/>
        <v>0</v>
      </c>
      <c r="SR21" s="31">
        <f t="shared" si="613"/>
        <v>0</v>
      </c>
      <c r="SS21" s="31" t="str">
        <f t="shared" si="614"/>
        <v>0.0</v>
      </c>
      <c r="ST21" s="35" t="str">
        <f t="shared" si="615"/>
        <v>F</v>
      </c>
      <c r="SU21" s="33">
        <f t="shared" si="616"/>
        <v>0</v>
      </c>
      <c r="SV21" s="49" t="str">
        <f t="shared" si="617"/>
        <v>0.0</v>
      </c>
      <c r="SW21" s="77"/>
      <c r="SX21" s="151"/>
      <c r="SY21" s="24">
        <v>8</v>
      </c>
      <c r="SZ21" s="27">
        <v>6</v>
      </c>
      <c r="TA21" s="28"/>
      <c r="TB21" s="30">
        <f t="shared" si="618"/>
        <v>6.8</v>
      </c>
      <c r="TC21" s="31">
        <f t="shared" si="619"/>
        <v>6.8</v>
      </c>
      <c r="TD21" s="31" t="str">
        <f t="shared" si="620"/>
        <v>6.8</v>
      </c>
      <c r="TE21" s="35" t="str">
        <f t="shared" si="621"/>
        <v>C+</v>
      </c>
      <c r="TF21" s="33">
        <f t="shared" si="622"/>
        <v>2.5</v>
      </c>
      <c r="TG21" s="49" t="str">
        <f t="shared" si="623"/>
        <v>2.5</v>
      </c>
      <c r="TH21" s="77">
        <v>4</v>
      </c>
      <c r="TI21" s="151">
        <v>4</v>
      </c>
      <c r="TJ21" s="320"/>
      <c r="TK21" s="321"/>
      <c r="TL21" s="322"/>
      <c r="TM21" s="322"/>
      <c r="TN21" s="322"/>
      <c r="TO21" s="127">
        <f t="shared" si="691"/>
        <v>0</v>
      </c>
      <c r="TP21" s="29" t="str">
        <f t="shared" si="692"/>
        <v>0.0</v>
      </c>
      <c r="TQ21" s="35" t="str">
        <f t="shared" si="693"/>
        <v>F</v>
      </c>
      <c r="TR21" s="33">
        <f t="shared" si="694"/>
        <v>0</v>
      </c>
      <c r="TS21" s="49" t="str">
        <f t="shared" si="695"/>
        <v>0.0</v>
      </c>
      <c r="TT21" s="323"/>
      <c r="TU21" s="324"/>
      <c r="TV21" s="340">
        <f t="shared" si="696"/>
        <v>4</v>
      </c>
      <c r="TW21" s="341">
        <f t="shared" si="267"/>
        <v>6.8</v>
      </c>
      <c r="TX21" s="342">
        <f t="shared" si="697"/>
        <v>2.5</v>
      </c>
      <c r="TY21" s="45" t="str">
        <f t="shared" si="698"/>
        <v>2.50</v>
      </c>
      <c r="TZ21" s="47" t="str">
        <f t="shared" si="699"/>
        <v>Lên lớp</v>
      </c>
      <c r="UA21" s="41">
        <f t="shared" si="700"/>
        <v>4</v>
      </c>
      <c r="UB21" s="43">
        <f t="shared" si="701"/>
        <v>2.5</v>
      </c>
    </row>
    <row r="22" spans="1:548" ht="18">
      <c r="A22" s="11">
        <v>21</v>
      </c>
      <c r="B22" s="70" t="s">
        <v>59</v>
      </c>
      <c r="C22" s="14" t="s">
        <v>155</v>
      </c>
      <c r="D22" s="71" t="s">
        <v>156</v>
      </c>
      <c r="E22" s="72" t="s">
        <v>157</v>
      </c>
      <c r="F22" s="9"/>
      <c r="G22" s="101" t="s">
        <v>651</v>
      </c>
      <c r="H22" s="102" t="s">
        <v>18</v>
      </c>
      <c r="I22" s="103" t="s">
        <v>687</v>
      </c>
      <c r="J22" s="13">
        <v>5.8</v>
      </c>
      <c r="K22" s="29" t="str">
        <f t="shared" si="187"/>
        <v>5.8</v>
      </c>
      <c r="L22" s="35" t="str">
        <f t="shared" si="624"/>
        <v>C</v>
      </c>
      <c r="M22" s="33">
        <f t="shared" si="625"/>
        <v>2</v>
      </c>
      <c r="N22" s="49" t="str">
        <f t="shared" si="626"/>
        <v>2.0</v>
      </c>
      <c r="O22" s="12">
        <v>2</v>
      </c>
      <c r="P22" s="19">
        <v>6.5</v>
      </c>
      <c r="Q22" s="29" t="str">
        <f t="shared" si="188"/>
        <v>6.5</v>
      </c>
      <c r="R22" s="35" t="str">
        <f t="shared" si="702"/>
        <v>C+</v>
      </c>
      <c r="S22" s="33">
        <f t="shared" si="703"/>
        <v>2.5</v>
      </c>
      <c r="T22" s="49" t="str">
        <f t="shared" si="704"/>
        <v>2.5</v>
      </c>
      <c r="U22" s="12">
        <v>3</v>
      </c>
      <c r="V22" s="24">
        <v>7.3</v>
      </c>
      <c r="W22" s="27">
        <v>7</v>
      </c>
      <c r="X22" s="28"/>
      <c r="Y22" s="22">
        <f t="shared" si="627"/>
        <v>7.1</v>
      </c>
      <c r="Z22" s="29">
        <f t="shared" si="628"/>
        <v>7.1</v>
      </c>
      <c r="AA22" s="29" t="str">
        <f t="shared" si="192"/>
        <v>7.1</v>
      </c>
      <c r="AB22" s="35" t="str">
        <f t="shared" si="629"/>
        <v>B</v>
      </c>
      <c r="AC22" s="33">
        <f t="shared" si="630"/>
        <v>3</v>
      </c>
      <c r="AD22" s="49" t="str">
        <f t="shared" si="631"/>
        <v>3.0</v>
      </c>
      <c r="AE22" s="77">
        <v>5</v>
      </c>
      <c r="AF22" s="80">
        <v>5</v>
      </c>
      <c r="AG22" s="24">
        <v>7.3</v>
      </c>
      <c r="AH22" s="27">
        <v>5</v>
      </c>
      <c r="AI22" s="28"/>
      <c r="AJ22" s="30">
        <f t="shared" si="632"/>
        <v>5.9</v>
      </c>
      <c r="AK22" s="31">
        <f t="shared" si="633"/>
        <v>5.9</v>
      </c>
      <c r="AL22" s="29" t="str">
        <f t="shared" si="193"/>
        <v>5.9</v>
      </c>
      <c r="AM22" s="35" t="str">
        <f t="shared" si="634"/>
        <v>C</v>
      </c>
      <c r="AN22" s="33">
        <f t="shared" si="635"/>
        <v>2</v>
      </c>
      <c r="AO22" s="49" t="str">
        <f t="shared" si="636"/>
        <v>2.0</v>
      </c>
      <c r="AP22" s="77">
        <v>3</v>
      </c>
      <c r="AQ22" s="83">
        <v>3</v>
      </c>
      <c r="AR22" s="24">
        <v>5</v>
      </c>
      <c r="AS22" s="27">
        <v>2</v>
      </c>
      <c r="AT22" s="28">
        <v>5</v>
      </c>
      <c r="AU22" s="30">
        <f t="shared" si="637"/>
        <v>3.2</v>
      </c>
      <c r="AV22" s="31">
        <f t="shared" si="638"/>
        <v>5</v>
      </c>
      <c r="AW22" s="29" t="str">
        <f t="shared" si="194"/>
        <v>5.0</v>
      </c>
      <c r="AX22" s="35" t="str">
        <f t="shared" si="639"/>
        <v>D+</v>
      </c>
      <c r="AY22" s="33">
        <f t="shared" si="640"/>
        <v>1.5</v>
      </c>
      <c r="AZ22" s="49" t="str">
        <f t="shared" si="641"/>
        <v>1.5</v>
      </c>
      <c r="BA22" s="77">
        <v>3</v>
      </c>
      <c r="BB22" s="83">
        <v>3</v>
      </c>
      <c r="BC22" s="24">
        <v>6.5</v>
      </c>
      <c r="BD22" s="27">
        <v>7</v>
      </c>
      <c r="BE22" s="28"/>
      <c r="BF22" s="30">
        <f t="shared" si="642"/>
        <v>6.8</v>
      </c>
      <c r="BG22" s="31">
        <f t="shared" si="643"/>
        <v>6.8</v>
      </c>
      <c r="BH22" s="29" t="str">
        <f t="shared" si="195"/>
        <v>6.8</v>
      </c>
      <c r="BI22" s="35" t="str">
        <f t="shared" si="644"/>
        <v>C+</v>
      </c>
      <c r="BJ22" s="33">
        <f t="shared" si="645"/>
        <v>2.5</v>
      </c>
      <c r="BK22" s="49" t="str">
        <f t="shared" si="646"/>
        <v>2.5</v>
      </c>
      <c r="BL22" s="77">
        <v>3</v>
      </c>
      <c r="BM22" s="83">
        <v>3</v>
      </c>
      <c r="BN22" s="24">
        <v>7.3</v>
      </c>
      <c r="BO22" s="27">
        <v>7</v>
      </c>
      <c r="BP22" s="28"/>
      <c r="BQ22" s="22">
        <f t="shared" si="647"/>
        <v>7.1</v>
      </c>
      <c r="BR22" s="29">
        <f t="shared" si="648"/>
        <v>7.1</v>
      </c>
      <c r="BS22" s="29" t="str">
        <f t="shared" si="196"/>
        <v>7.1</v>
      </c>
      <c r="BT22" s="35" t="str">
        <f t="shared" si="649"/>
        <v>B</v>
      </c>
      <c r="BU22" s="33">
        <f t="shared" si="650"/>
        <v>3</v>
      </c>
      <c r="BV22" s="49" t="str">
        <f t="shared" si="651"/>
        <v>3.0</v>
      </c>
      <c r="BW22" s="77">
        <v>2</v>
      </c>
      <c r="BX22" s="83">
        <v>2</v>
      </c>
      <c r="BY22" s="41">
        <f t="shared" si="705"/>
        <v>16</v>
      </c>
      <c r="BZ22" s="43">
        <f t="shared" si="706"/>
        <v>2.4375</v>
      </c>
      <c r="CA22" s="45" t="str">
        <f t="shared" si="707"/>
        <v>2.44</v>
      </c>
      <c r="CB22" s="47" t="str">
        <f t="shared" si="708"/>
        <v>Lên lớp</v>
      </c>
      <c r="CC22" s="145">
        <f t="shared" si="709"/>
        <v>16</v>
      </c>
      <c r="CD22" s="146">
        <f t="shared" si="710"/>
        <v>2.4375</v>
      </c>
      <c r="CE22" s="47" t="str">
        <f t="shared" si="711"/>
        <v>Lên lớp</v>
      </c>
      <c r="CF22" s="47" t="s">
        <v>1143</v>
      </c>
      <c r="CG22" s="24">
        <v>6.6</v>
      </c>
      <c r="CH22" s="27">
        <v>7</v>
      </c>
      <c r="CI22" s="28"/>
      <c r="CJ22" s="30">
        <f t="shared" si="775"/>
        <v>6.8</v>
      </c>
      <c r="CK22" s="31">
        <f t="shared" si="776"/>
        <v>6.8</v>
      </c>
      <c r="CL22" s="29" t="str">
        <f t="shared" si="197"/>
        <v>6.8</v>
      </c>
      <c r="CM22" s="35" t="str">
        <f t="shared" si="777"/>
        <v>C+</v>
      </c>
      <c r="CN22" s="157">
        <f t="shared" si="778"/>
        <v>2.5</v>
      </c>
      <c r="CO22" s="49" t="str">
        <f t="shared" si="779"/>
        <v>2.5</v>
      </c>
      <c r="CP22" s="77">
        <v>3</v>
      </c>
      <c r="CQ22" s="151">
        <v>3</v>
      </c>
      <c r="CR22" s="24">
        <v>6.3</v>
      </c>
      <c r="CS22" s="27">
        <v>4</v>
      </c>
      <c r="CT22" s="28"/>
      <c r="CU22" s="22">
        <f t="shared" si="798"/>
        <v>4.9000000000000004</v>
      </c>
      <c r="CV22" s="29">
        <f t="shared" si="799"/>
        <v>4.9000000000000004</v>
      </c>
      <c r="CW22" s="29" t="str">
        <f t="shared" si="198"/>
        <v>4.9</v>
      </c>
      <c r="CX22" s="35" t="str">
        <f t="shared" si="800"/>
        <v>D</v>
      </c>
      <c r="CY22" s="157">
        <f t="shared" si="801"/>
        <v>1</v>
      </c>
      <c r="CZ22" s="49" t="str">
        <f t="shared" si="802"/>
        <v>1.0</v>
      </c>
      <c r="DA22" s="77">
        <v>2</v>
      </c>
      <c r="DB22" s="151">
        <v>2</v>
      </c>
      <c r="DC22" s="24">
        <v>5.7</v>
      </c>
      <c r="DD22" s="27">
        <v>7</v>
      </c>
      <c r="DE22" s="28"/>
      <c r="DF22" s="30">
        <f t="shared" si="780"/>
        <v>6.5</v>
      </c>
      <c r="DG22" s="31">
        <f t="shared" si="781"/>
        <v>6.5</v>
      </c>
      <c r="DH22" s="29" t="str">
        <f t="shared" si="199"/>
        <v>6.5</v>
      </c>
      <c r="DI22" s="35" t="str">
        <f t="shared" si="782"/>
        <v>C+</v>
      </c>
      <c r="DJ22" s="157">
        <f t="shared" si="783"/>
        <v>2.5</v>
      </c>
      <c r="DK22" s="49" t="str">
        <f t="shared" si="784"/>
        <v>2.5</v>
      </c>
      <c r="DL22" s="77">
        <v>4</v>
      </c>
      <c r="DM22" s="151">
        <v>4</v>
      </c>
      <c r="DN22" s="24">
        <v>5.7</v>
      </c>
      <c r="DO22" s="27">
        <v>5</v>
      </c>
      <c r="DP22" s="28"/>
      <c r="DQ22" s="30">
        <f t="shared" si="785"/>
        <v>5.3</v>
      </c>
      <c r="DR22" s="31">
        <f t="shared" si="786"/>
        <v>5.3</v>
      </c>
      <c r="DS22" s="29" t="str">
        <f t="shared" si="200"/>
        <v>5.3</v>
      </c>
      <c r="DT22" s="35" t="str">
        <f t="shared" si="787"/>
        <v>D+</v>
      </c>
      <c r="DU22" s="157">
        <f t="shared" si="788"/>
        <v>1.5</v>
      </c>
      <c r="DV22" s="49" t="str">
        <f t="shared" si="789"/>
        <v>1.5</v>
      </c>
      <c r="DW22" s="77">
        <v>3</v>
      </c>
      <c r="DX22" s="151">
        <v>3</v>
      </c>
      <c r="DY22" s="24">
        <v>6</v>
      </c>
      <c r="DZ22" s="27">
        <v>8</v>
      </c>
      <c r="EA22" s="28"/>
      <c r="EB22" s="22">
        <f t="shared" si="712"/>
        <v>7.2</v>
      </c>
      <c r="EC22" s="29">
        <f t="shared" si="713"/>
        <v>7.2</v>
      </c>
      <c r="ED22" s="29" t="str">
        <f t="shared" si="201"/>
        <v>7.2</v>
      </c>
      <c r="EE22" s="35" t="str">
        <f t="shared" si="714"/>
        <v>B</v>
      </c>
      <c r="EF22" s="157">
        <f t="shared" si="715"/>
        <v>3</v>
      </c>
      <c r="EG22" s="49" t="str">
        <f t="shared" si="716"/>
        <v>3.0</v>
      </c>
      <c r="EH22" s="77">
        <v>2</v>
      </c>
      <c r="EI22" s="151">
        <v>2</v>
      </c>
      <c r="EJ22" s="24">
        <v>7.8</v>
      </c>
      <c r="EK22" s="27">
        <v>8</v>
      </c>
      <c r="EL22" s="28"/>
      <c r="EM22" s="30">
        <f t="shared" si="790"/>
        <v>7.9</v>
      </c>
      <c r="EN22" s="31">
        <f t="shared" si="791"/>
        <v>7.9</v>
      </c>
      <c r="EO22" s="29" t="str">
        <f t="shared" si="202"/>
        <v>7.9</v>
      </c>
      <c r="EP22" s="35" t="str">
        <f t="shared" si="792"/>
        <v>B</v>
      </c>
      <c r="EQ22" s="157">
        <f t="shared" si="793"/>
        <v>3</v>
      </c>
      <c r="ER22" s="49" t="str">
        <f t="shared" si="794"/>
        <v>3.0</v>
      </c>
      <c r="ES22" s="77">
        <v>2</v>
      </c>
      <c r="ET22" s="151">
        <v>2</v>
      </c>
      <c r="EU22" s="24">
        <v>6.7</v>
      </c>
      <c r="EV22" s="27">
        <v>7</v>
      </c>
      <c r="EW22" s="28"/>
      <c r="EX22" s="22">
        <f t="shared" si="717"/>
        <v>6.9</v>
      </c>
      <c r="EY22" s="29">
        <f t="shared" si="718"/>
        <v>6.9</v>
      </c>
      <c r="EZ22" s="29" t="str">
        <f t="shared" si="203"/>
        <v>6.9</v>
      </c>
      <c r="FA22" s="35" t="str">
        <f t="shared" si="719"/>
        <v>C+</v>
      </c>
      <c r="FB22" s="157">
        <f t="shared" si="720"/>
        <v>2.5</v>
      </c>
      <c r="FC22" s="49" t="str">
        <f t="shared" si="721"/>
        <v>2.5</v>
      </c>
      <c r="FD22" s="77">
        <v>3</v>
      </c>
      <c r="FE22" s="151">
        <v>3</v>
      </c>
      <c r="FF22" s="155">
        <v>7</v>
      </c>
      <c r="FG22" s="165">
        <v>6.8</v>
      </c>
      <c r="FH22" s="165"/>
      <c r="FI22" s="22">
        <f t="shared" si="456"/>
        <v>6.9</v>
      </c>
      <c r="FJ22" s="29">
        <f t="shared" si="457"/>
        <v>6.9</v>
      </c>
      <c r="FK22" s="29" t="str">
        <f t="shared" si="204"/>
        <v>6.9</v>
      </c>
      <c r="FL22" s="35" t="str">
        <f t="shared" si="795"/>
        <v>C+</v>
      </c>
      <c r="FM22" s="33">
        <f t="shared" si="796"/>
        <v>2.5</v>
      </c>
      <c r="FN22" s="49" t="str">
        <f t="shared" si="797"/>
        <v>2.5</v>
      </c>
      <c r="FO22" s="77">
        <v>1</v>
      </c>
      <c r="FP22" s="151">
        <v>1</v>
      </c>
      <c r="FQ22" s="41">
        <f t="shared" si="461"/>
        <v>20</v>
      </c>
      <c r="FR22" s="43">
        <f t="shared" si="462"/>
        <v>2.2999999999999998</v>
      </c>
      <c r="FS22" s="45" t="str">
        <f t="shared" si="463"/>
        <v>2.30</v>
      </c>
      <c r="FT22" s="47" t="str">
        <f t="shared" si="464"/>
        <v>Lên lớp</v>
      </c>
      <c r="FU22" s="145">
        <f t="shared" si="465"/>
        <v>20</v>
      </c>
      <c r="FV22" s="146">
        <f t="shared" si="466"/>
        <v>2.2999999999999998</v>
      </c>
      <c r="FW22" s="174">
        <f t="shared" si="722"/>
        <v>36</v>
      </c>
      <c r="FX22" s="41">
        <f t="shared" si="723"/>
        <v>36</v>
      </c>
      <c r="FY22" s="43">
        <f t="shared" si="724"/>
        <v>2.3611111111111112</v>
      </c>
      <c r="FZ22" s="45" t="str">
        <f t="shared" si="470"/>
        <v>2.36</v>
      </c>
      <c r="GA22" s="47" t="str">
        <f t="shared" si="471"/>
        <v>Lên lớp</v>
      </c>
      <c r="GB22" s="47" t="s">
        <v>1143</v>
      </c>
      <c r="GC22" s="24">
        <v>7.7</v>
      </c>
      <c r="GD22" s="27">
        <v>6</v>
      </c>
      <c r="GE22" s="28"/>
      <c r="GF22" s="22">
        <f t="shared" si="530"/>
        <v>6.7</v>
      </c>
      <c r="GG22" s="29">
        <f t="shared" si="531"/>
        <v>6.7</v>
      </c>
      <c r="GH22" s="29" t="str">
        <f t="shared" si="205"/>
        <v>6.7</v>
      </c>
      <c r="GI22" s="35" t="str">
        <f t="shared" si="532"/>
        <v>C+</v>
      </c>
      <c r="GJ22" s="33">
        <f t="shared" si="533"/>
        <v>2.5</v>
      </c>
      <c r="GK22" s="49" t="str">
        <f t="shared" si="534"/>
        <v>2.5</v>
      </c>
      <c r="GL22" s="77">
        <v>2</v>
      </c>
      <c r="GM22" s="151">
        <v>2</v>
      </c>
      <c r="GN22" s="24">
        <v>5.9</v>
      </c>
      <c r="GO22" s="27">
        <v>7</v>
      </c>
      <c r="GP22" s="28"/>
      <c r="GQ22" s="22">
        <f t="shared" si="680"/>
        <v>6.6</v>
      </c>
      <c r="GR22" s="29">
        <f t="shared" si="535"/>
        <v>6.6</v>
      </c>
      <c r="GS22" s="29" t="str">
        <f t="shared" si="206"/>
        <v>6.6</v>
      </c>
      <c r="GT22" s="35" t="str">
        <f t="shared" si="536"/>
        <v>C+</v>
      </c>
      <c r="GU22" s="33">
        <f t="shared" si="537"/>
        <v>2.5</v>
      </c>
      <c r="GV22" s="49" t="str">
        <f t="shared" si="538"/>
        <v>2.5</v>
      </c>
      <c r="GW22" s="77">
        <v>3</v>
      </c>
      <c r="GX22" s="151">
        <v>3</v>
      </c>
      <c r="GY22" s="24">
        <v>5.4</v>
      </c>
      <c r="GZ22" s="27">
        <v>7</v>
      </c>
      <c r="HA22" s="28"/>
      <c r="HB22" s="22">
        <f t="shared" si="539"/>
        <v>6.4</v>
      </c>
      <c r="HC22" s="29">
        <f t="shared" si="540"/>
        <v>6.4</v>
      </c>
      <c r="HD22" s="29" t="str">
        <f t="shared" si="207"/>
        <v>6.4</v>
      </c>
      <c r="HE22" s="35" t="str">
        <f t="shared" si="541"/>
        <v>C</v>
      </c>
      <c r="HF22" s="33">
        <f t="shared" si="542"/>
        <v>2</v>
      </c>
      <c r="HG22" s="49" t="str">
        <f t="shared" si="543"/>
        <v>2.0</v>
      </c>
      <c r="HH22" s="77">
        <v>2</v>
      </c>
      <c r="HI22" s="151">
        <v>2</v>
      </c>
      <c r="HJ22" s="24">
        <v>7.2</v>
      </c>
      <c r="HK22" s="27">
        <v>0</v>
      </c>
      <c r="HL22" s="28">
        <v>5</v>
      </c>
      <c r="HM22" s="22">
        <f t="shared" si="544"/>
        <v>2.9</v>
      </c>
      <c r="HN22" s="29">
        <f t="shared" si="545"/>
        <v>5.9</v>
      </c>
      <c r="HO22" s="29" t="str">
        <f t="shared" si="208"/>
        <v>5.9</v>
      </c>
      <c r="HP22" s="35" t="str">
        <f t="shared" si="546"/>
        <v>C</v>
      </c>
      <c r="HQ22" s="33">
        <f t="shared" si="547"/>
        <v>2</v>
      </c>
      <c r="HR22" s="49" t="str">
        <f t="shared" si="548"/>
        <v>2.0</v>
      </c>
      <c r="HS22" s="77">
        <v>2</v>
      </c>
      <c r="HT22" s="151">
        <v>2</v>
      </c>
      <c r="HU22" s="24">
        <v>7.3</v>
      </c>
      <c r="HV22" s="27">
        <v>6</v>
      </c>
      <c r="HW22" s="28"/>
      <c r="HX22" s="22">
        <f t="shared" si="549"/>
        <v>6.5</v>
      </c>
      <c r="HY22" s="29">
        <f t="shared" si="550"/>
        <v>6.5</v>
      </c>
      <c r="HZ22" s="29" t="str">
        <f t="shared" si="209"/>
        <v>6.5</v>
      </c>
      <c r="IA22" s="35" t="str">
        <f t="shared" si="551"/>
        <v>C+</v>
      </c>
      <c r="IB22" s="33">
        <f t="shared" si="552"/>
        <v>2.5</v>
      </c>
      <c r="IC22" s="49" t="str">
        <f t="shared" si="553"/>
        <v>2.5</v>
      </c>
      <c r="ID22" s="77">
        <v>3</v>
      </c>
      <c r="IE22" s="151">
        <v>3</v>
      </c>
      <c r="IF22" s="24">
        <v>7.7</v>
      </c>
      <c r="IG22" s="27">
        <v>6</v>
      </c>
      <c r="IH22" s="28"/>
      <c r="II22" s="22">
        <f t="shared" si="554"/>
        <v>6.7</v>
      </c>
      <c r="IJ22" s="29">
        <f t="shared" si="555"/>
        <v>6.7</v>
      </c>
      <c r="IK22" s="29" t="str">
        <f t="shared" si="210"/>
        <v>6.7</v>
      </c>
      <c r="IL22" s="35" t="str">
        <f t="shared" si="556"/>
        <v>C+</v>
      </c>
      <c r="IM22" s="33">
        <f t="shared" si="557"/>
        <v>2.5</v>
      </c>
      <c r="IN22" s="49" t="str">
        <f t="shared" si="558"/>
        <v>2.5</v>
      </c>
      <c r="IO22" s="77">
        <v>2</v>
      </c>
      <c r="IP22" s="151">
        <v>2</v>
      </c>
      <c r="IQ22" s="24">
        <v>6.7</v>
      </c>
      <c r="IR22" s="27">
        <v>6</v>
      </c>
      <c r="IS22" s="28"/>
      <c r="IT22" s="22">
        <f t="shared" si="559"/>
        <v>6.3</v>
      </c>
      <c r="IU22" s="29">
        <f t="shared" si="560"/>
        <v>6.3</v>
      </c>
      <c r="IV22" s="29" t="str">
        <f t="shared" si="211"/>
        <v>6.3</v>
      </c>
      <c r="IW22" s="35" t="str">
        <f t="shared" si="561"/>
        <v>C</v>
      </c>
      <c r="IX22" s="33">
        <f t="shared" si="562"/>
        <v>2</v>
      </c>
      <c r="IY22" s="49" t="str">
        <f t="shared" si="563"/>
        <v>2.0</v>
      </c>
      <c r="IZ22" s="77">
        <v>3</v>
      </c>
      <c r="JA22" s="151">
        <v>3</v>
      </c>
      <c r="JB22" s="24">
        <v>6</v>
      </c>
      <c r="JC22" s="27">
        <v>6</v>
      </c>
      <c r="JD22" s="28"/>
      <c r="JE22" s="30">
        <f t="shared" si="564"/>
        <v>6</v>
      </c>
      <c r="JF22" s="31">
        <f t="shared" si="565"/>
        <v>6</v>
      </c>
      <c r="JG22" s="29" t="str">
        <f t="shared" si="212"/>
        <v>6.0</v>
      </c>
      <c r="JH22" s="35" t="str">
        <f t="shared" si="566"/>
        <v>C</v>
      </c>
      <c r="JI22" s="33">
        <f t="shared" si="567"/>
        <v>2</v>
      </c>
      <c r="JJ22" s="49" t="str">
        <f t="shared" si="568"/>
        <v>2.0</v>
      </c>
      <c r="JK22" s="77">
        <v>3</v>
      </c>
      <c r="JL22" s="151">
        <v>3</v>
      </c>
      <c r="JM22" s="24">
        <v>7</v>
      </c>
      <c r="JN22" s="214">
        <v>7.3</v>
      </c>
      <c r="JO22" s="140"/>
      <c r="JP22" s="22">
        <f t="shared" si="569"/>
        <v>7.2</v>
      </c>
      <c r="JQ22" s="29">
        <f t="shared" si="570"/>
        <v>7.2</v>
      </c>
      <c r="JR22" s="29" t="str">
        <f t="shared" si="213"/>
        <v>7.2</v>
      </c>
      <c r="JS22" s="35" t="str">
        <f t="shared" si="571"/>
        <v>B</v>
      </c>
      <c r="JT22" s="33">
        <f t="shared" si="572"/>
        <v>3</v>
      </c>
      <c r="JU22" s="49" t="str">
        <f t="shared" si="573"/>
        <v>3.0</v>
      </c>
      <c r="JV22" s="77">
        <v>2</v>
      </c>
      <c r="JW22" s="151">
        <v>2</v>
      </c>
      <c r="JX22" s="211">
        <f t="shared" si="513"/>
        <v>22</v>
      </c>
      <c r="JY22" s="43">
        <f t="shared" si="514"/>
        <v>2.3181818181818183</v>
      </c>
      <c r="JZ22" s="45" t="str">
        <f t="shared" si="515"/>
        <v>2.32</v>
      </c>
      <c r="KA22" s="47" t="str">
        <f t="shared" si="516"/>
        <v>Lên lớp</v>
      </c>
      <c r="KB22" s="41">
        <f t="shared" si="517"/>
        <v>22</v>
      </c>
      <c r="KC22" s="43">
        <f t="shared" si="518"/>
        <v>2.3181818181818183</v>
      </c>
      <c r="KD22" s="229">
        <f t="shared" si="519"/>
        <v>58</v>
      </c>
      <c r="KE22" s="230">
        <f t="shared" si="520"/>
        <v>58</v>
      </c>
      <c r="KF22" s="146">
        <f t="shared" si="521"/>
        <v>2.3448275862068964</v>
      </c>
      <c r="KG22" s="45" t="str">
        <f t="shared" si="522"/>
        <v>2.34</v>
      </c>
      <c r="KH22" s="47" t="str">
        <f t="shared" si="523"/>
        <v>Lên lớp</v>
      </c>
      <c r="KI22" s="47" t="s">
        <v>1143</v>
      </c>
      <c r="KJ22" s="24">
        <v>7.4</v>
      </c>
      <c r="KK22" s="27">
        <v>6</v>
      </c>
      <c r="KL22" s="28"/>
      <c r="KM22" s="30">
        <f t="shared" si="729"/>
        <v>6.6</v>
      </c>
      <c r="KN22" s="31">
        <f t="shared" si="730"/>
        <v>6.6</v>
      </c>
      <c r="KO22" s="29" t="str">
        <f t="shared" si="731"/>
        <v>6.6</v>
      </c>
      <c r="KP22" s="35" t="str">
        <f t="shared" si="732"/>
        <v>C+</v>
      </c>
      <c r="KQ22" s="33">
        <f t="shared" si="733"/>
        <v>2.5</v>
      </c>
      <c r="KR22" s="49" t="str">
        <f t="shared" si="734"/>
        <v>2.5</v>
      </c>
      <c r="KS22" s="77">
        <v>2</v>
      </c>
      <c r="KT22" s="151">
        <v>2</v>
      </c>
      <c r="KU22" s="24">
        <v>8</v>
      </c>
      <c r="KV22" s="27">
        <v>8</v>
      </c>
      <c r="KW22" s="28"/>
      <c r="KX22" s="22">
        <f t="shared" si="735"/>
        <v>8</v>
      </c>
      <c r="KY22" s="29">
        <f t="shared" si="736"/>
        <v>8</v>
      </c>
      <c r="KZ22" s="29" t="str">
        <f t="shared" si="737"/>
        <v>8.0</v>
      </c>
      <c r="LA22" s="35" t="str">
        <f t="shared" si="738"/>
        <v>B+</v>
      </c>
      <c r="LB22" s="33">
        <f t="shared" si="739"/>
        <v>3.5</v>
      </c>
      <c r="LC22" s="49" t="str">
        <f t="shared" si="740"/>
        <v>3.5</v>
      </c>
      <c r="LD22" s="77">
        <v>2</v>
      </c>
      <c r="LE22" s="151">
        <v>2</v>
      </c>
      <c r="LF22" s="24">
        <v>7.3</v>
      </c>
      <c r="LG22" s="27">
        <v>5</v>
      </c>
      <c r="LH22" s="28"/>
      <c r="LI22" s="30">
        <f t="shared" si="741"/>
        <v>5.9</v>
      </c>
      <c r="LJ22" s="31">
        <f t="shared" si="742"/>
        <v>5.9</v>
      </c>
      <c r="LK22" s="31" t="str">
        <f t="shared" si="743"/>
        <v>5.9</v>
      </c>
      <c r="LL22" s="35" t="str">
        <f t="shared" si="744"/>
        <v>C</v>
      </c>
      <c r="LM22" s="33">
        <f t="shared" si="745"/>
        <v>2</v>
      </c>
      <c r="LN22" s="49" t="str">
        <f t="shared" si="746"/>
        <v>2.0</v>
      </c>
      <c r="LO22" s="77">
        <v>2</v>
      </c>
      <c r="LP22" s="151">
        <v>2</v>
      </c>
      <c r="LQ22" s="24">
        <v>6.7</v>
      </c>
      <c r="LR22" s="27">
        <v>4</v>
      </c>
      <c r="LS22" s="28"/>
      <c r="LT22" s="30">
        <f t="shared" si="747"/>
        <v>5.0999999999999996</v>
      </c>
      <c r="LU22" s="31">
        <f t="shared" si="748"/>
        <v>5.0999999999999996</v>
      </c>
      <c r="LV22" s="29" t="str">
        <f t="shared" si="220"/>
        <v>5.1</v>
      </c>
      <c r="LW22" s="35" t="str">
        <f t="shared" si="749"/>
        <v>D+</v>
      </c>
      <c r="LX22" s="33">
        <f t="shared" si="750"/>
        <v>1.5</v>
      </c>
      <c r="LY22" s="49" t="str">
        <f t="shared" si="751"/>
        <v>1.5</v>
      </c>
      <c r="LZ22" s="77">
        <v>2</v>
      </c>
      <c r="MA22" s="151">
        <v>2</v>
      </c>
      <c r="MB22" s="24">
        <v>7</v>
      </c>
      <c r="MC22" s="27">
        <v>6</v>
      </c>
      <c r="MD22" s="28"/>
      <c r="ME22" s="30">
        <f t="shared" si="752"/>
        <v>6.4</v>
      </c>
      <c r="MF22" s="161">
        <f t="shared" si="753"/>
        <v>6.4</v>
      </c>
      <c r="MG22" s="29" t="str">
        <f t="shared" si="223"/>
        <v>6.4</v>
      </c>
      <c r="MH22" s="162" t="str">
        <f t="shared" si="754"/>
        <v>C</v>
      </c>
      <c r="MI22" s="163">
        <f t="shared" si="755"/>
        <v>2</v>
      </c>
      <c r="MJ22" s="56" t="str">
        <f t="shared" si="756"/>
        <v>2.0</v>
      </c>
      <c r="MK22" s="77">
        <v>1</v>
      </c>
      <c r="ML22" s="151">
        <v>1</v>
      </c>
      <c r="MM22" s="24">
        <v>6</v>
      </c>
      <c r="MN22" s="27">
        <v>1</v>
      </c>
      <c r="MO22" s="28">
        <v>3</v>
      </c>
      <c r="MP22" s="30">
        <f t="shared" si="757"/>
        <v>3</v>
      </c>
      <c r="MQ22" s="161">
        <f t="shared" si="758"/>
        <v>4.2</v>
      </c>
      <c r="MR22" s="29" t="str">
        <f t="shared" si="227"/>
        <v>4.2</v>
      </c>
      <c r="MS22" s="162" t="str">
        <f t="shared" si="759"/>
        <v>D</v>
      </c>
      <c r="MT22" s="163">
        <f t="shared" si="760"/>
        <v>1</v>
      </c>
      <c r="MU22" s="56" t="str">
        <f t="shared" si="761"/>
        <v>1.0</v>
      </c>
      <c r="MV22" s="77">
        <v>3</v>
      </c>
      <c r="MW22" s="151">
        <v>3</v>
      </c>
      <c r="MX22" s="24">
        <v>6.3</v>
      </c>
      <c r="MY22" s="27">
        <v>1</v>
      </c>
      <c r="MZ22" s="28">
        <v>4</v>
      </c>
      <c r="NA22" s="30">
        <f t="shared" si="762"/>
        <v>3.1</v>
      </c>
      <c r="NB22" s="161">
        <f t="shared" si="763"/>
        <v>4.9000000000000004</v>
      </c>
      <c r="NC22" s="29" t="str">
        <f t="shared" si="228"/>
        <v>4.9</v>
      </c>
      <c r="ND22" s="162" t="str">
        <f t="shared" si="764"/>
        <v>D</v>
      </c>
      <c r="NE22" s="163">
        <f t="shared" si="765"/>
        <v>1</v>
      </c>
      <c r="NF22" s="56" t="str">
        <f t="shared" si="766"/>
        <v>1.0</v>
      </c>
      <c r="NG22" s="77">
        <v>1</v>
      </c>
      <c r="NH22" s="151">
        <v>1</v>
      </c>
      <c r="NI22" s="24">
        <v>6.2</v>
      </c>
      <c r="NJ22" s="27">
        <v>1</v>
      </c>
      <c r="NK22" s="28">
        <v>5</v>
      </c>
      <c r="NL22" s="22">
        <f t="shared" si="681"/>
        <v>3.1</v>
      </c>
      <c r="NM22" s="29">
        <f t="shared" si="682"/>
        <v>5.5</v>
      </c>
      <c r="NN22" s="29" t="str">
        <f t="shared" si="725"/>
        <v>5.5</v>
      </c>
      <c r="NO22" s="35" t="str">
        <f t="shared" si="683"/>
        <v>C</v>
      </c>
      <c r="NP22" s="33">
        <f t="shared" si="684"/>
        <v>2</v>
      </c>
      <c r="NQ22" s="49" t="str">
        <f t="shared" si="685"/>
        <v>2.0</v>
      </c>
      <c r="NR22" s="77">
        <v>3</v>
      </c>
      <c r="NS22" s="151">
        <v>3</v>
      </c>
      <c r="NT22" s="24">
        <v>7.5</v>
      </c>
      <c r="NU22" s="214">
        <v>7.7</v>
      </c>
      <c r="NV22" s="28"/>
      <c r="NW22" s="30">
        <f t="shared" si="767"/>
        <v>7.6</v>
      </c>
      <c r="NX22" s="31">
        <f t="shared" si="768"/>
        <v>7.6</v>
      </c>
      <c r="NY22" s="31" t="str">
        <f t="shared" si="769"/>
        <v>7.6</v>
      </c>
      <c r="NZ22" s="35" t="str">
        <f t="shared" si="770"/>
        <v>B</v>
      </c>
      <c r="OA22" s="33">
        <f t="shared" si="771"/>
        <v>3</v>
      </c>
      <c r="OB22" s="49" t="str">
        <f t="shared" si="772"/>
        <v>3.0</v>
      </c>
      <c r="OC22" s="77">
        <v>2</v>
      </c>
      <c r="OD22" s="151">
        <v>2</v>
      </c>
      <c r="OE22" s="211">
        <f t="shared" si="230"/>
        <v>18</v>
      </c>
      <c r="OF22" s="43">
        <f t="shared" si="231"/>
        <v>2.0555555555555554</v>
      </c>
      <c r="OG22" s="45" t="str">
        <f t="shared" si="232"/>
        <v>2.06</v>
      </c>
      <c r="OH22" s="47" t="str">
        <f t="shared" si="233"/>
        <v>Lên lớp</v>
      </c>
      <c r="OI22" s="41">
        <f t="shared" si="234"/>
        <v>18</v>
      </c>
      <c r="OJ22" s="43">
        <f t="shared" si="235"/>
        <v>2.0555555555555554</v>
      </c>
      <c r="OK22" s="229">
        <f t="shared" si="236"/>
        <v>76</v>
      </c>
      <c r="OL22" s="230">
        <f t="shared" si="237"/>
        <v>76</v>
      </c>
      <c r="OM22" s="146">
        <f t="shared" si="238"/>
        <v>2.2763157894736841</v>
      </c>
      <c r="ON22" s="45" t="str">
        <f t="shared" si="138"/>
        <v>2.28</v>
      </c>
      <c r="OO22" s="47" t="str">
        <f t="shared" si="239"/>
        <v>Lên lớp</v>
      </c>
      <c r="OP22" s="47" t="s">
        <v>1143</v>
      </c>
      <c r="OQ22" s="24">
        <v>5.4</v>
      </c>
      <c r="OR22" s="27">
        <v>1</v>
      </c>
      <c r="OS22" s="28">
        <v>5</v>
      </c>
      <c r="OT22" s="30">
        <f t="shared" si="574"/>
        <v>2.8</v>
      </c>
      <c r="OU22" s="31">
        <f t="shared" si="575"/>
        <v>5.2</v>
      </c>
      <c r="OV22" s="29" t="str">
        <f t="shared" si="576"/>
        <v>5.2</v>
      </c>
      <c r="OW22" s="35" t="str">
        <f t="shared" si="577"/>
        <v>D+</v>
      </c>
      <c r="OX22" s="130">
        <f t="shared" si="578"/>
        <v>1.5</v>
      </c>
      <c r="OY22" s="49" t="str">
        <f t="shared" si="579"/>
        <v>1.5</v>
      </c>
      <c r="OZ22" s="77">
        <v>2</v>
      </c>
      <c r="PA22" s="151">
        <v>2</v>
      </c>
      <c r="PB22" s="24">
        <v>6</v>
      </c>
      <c r="PC22" s="27">
        <v>9</v>
      </c>
      <c r="PD22" s="28"/>
      <c r="PE22" s="30">
        <f t="shared" si="580"/>
        <v>7.8</v>
      </c>
      <c r="PF22" s="31">
        <f t="shared" si="581"/>
        <v>7.8</v>
      </c>
      <c r="PG22" s="31" t="str">
        <f t="shared" si="582"/>
        <v>7.8</v>
      </c>
      <c r="PH22" s="35" t="str">
        <f t="shared" si="583"/>
        <v>B</v>
      </c>
      <c r="PI22" s="130">
        <f t="shared" si="584"/>
        <v>3</v>
      </c>
      <c r="PJ22" s="49" t="str">
        <f t="shared" si="585"/>
        <v>3.0</v>
      </c>
      <c r="PK22" s="77">
        <v>3</v>
      </c>
      <c r="PL22" s="151">
        <v>3</v>
      </c>
      <c r="PM22" s="24">
        <v>7.3</v>
      </c>
      <c r="PN22" s="27">
        <v>8</v>
      </c>
      <c r="PO22" s="28"/>
      <c r="PP22" s="30">
        <f t="shared" si="586"/>
        <v>7.7</v>
      </c>
      <c r="PQ22" s="31">
        <f t="shared" si="587"/>
        <v>7.7</v>
      </c>
      <c r="PR22" s="29" t="str">
        <f t="shared" si="588"/>
        <v>7.7</v>
      </c>
      <c r="PS22" s="35" t="str">
        <f t="shared" si="589"/>
        <v>B</v>
      </c>
      <c r="PT22" s="130">
        <f t="shared" si="590"/>
        <v>3</v>
      </c>
      <c r="PU22" s="49" t="str">
        <f t="shared" si="591"/>
        <v>3.0</v>
      </c>
      <c r="PV22" s="77">
        <v>2</v>
      </c>
      <c r="PW22" s="151">
        <v>2</v>
      </c>
      <c r="PX22" s="24">
        <v>5.4</v>
      </c>
      <c r="PY22" s="27">
        <v>7</v>
      </c>
      <c r="PZ22" s="28"/>
      <c r="QA22" s="22">
        <f t="shared" si="592"/>
        <v>6.4</v>
      </c>
      <c r="QB22" s="29">
        <f t="shared" si="593"/>
        <v>6.4</v>
      </c>
      <c r="QC22" s="29" t="str">
        <f t="shared" si="594"/>
        <v>6.4</v>
      </c>
      <c r="QD22" s="35" t="str">
        <f t="shared" si="595"/>
        <v>C</v>
      </c>
      <c r="QE22" s="33">
        <f t="shared" si="596"/>
        <v>2</v>
      </c>
      <c r="QF22" s="49" t="str">
        <f t="shared" si="597"/>
        <v>2.0</v>
      </c>
      <c r="QG22" s="77">
        <v>3</v>
      </c>
      <c r="QH22" s="151">
        <v>3</v>
      </c>
      <c r="QI22" s="24">
        <v>6.8</v>
      </c>
      <c r="QJ22" s="27">
        <v>1</v>
      </c>
      <c r="QK22" s="28">
        <v>5</v>
      </c>
      <c r="QL22" s="30">
        <f t="shared" si="598"/>
        <v>3.3</v>
      </c>
      <c r="QM22" s="31">
        <f t="shared" si="599"/>
        <v>5.7</v>
      </c>
      <c r="QN22" s="29" t="str">
        <f t="shared" si="600"/>
        <v>5.7</v>
      </c>
      <c r="QO22" s="35" t="str">
        <f t="shared" si="601"/>
        <v>C</v>
      </c>
      <c r="QP22" s="130">
        <f t="shared" si="602"/>
        <v>2</v>
      </c>
      <c r="QQ22" s="49" t="str">
        <f t="shared" si="603"/>
        <v>2.0</v>
      </c>
      <c r="QR22" s="77">
        <v>1</v>
      </c>
      <c r="QS22" s="151">
        <v>1</v>
      </c>
      <c r="QT22" s="24">
        <v>6.2</v>
      </c>
      <c r="QU22" s="27">
        <v>9</v>
      </c>
      <c r="QV22" s="28"/>
      <c r="QW22" s="30">
        <f t="shared" si="604"/>
        <v>7.9</v>
      </c>
      <c r="QX22" s="31">
        <f t="shared" si="605"/>
        <v>7.9</v>
      </c>
      <c r="QY22" s="29" t="str">
        <f t="shared" si="606"/>
        <v>7.9</v>
      </c>
      <c r="QZ22" s="35" t="str">
        <f t="shared" si="607"/>
        <v>B</v>
      </c>
      <c r="RA22" s="130">
        <f t="shared" si="608"/>
        <v>3</v>
      </c>
      <c r="RB22" s="49" t="str">
        <f t="shared" si="609"/>
        <v>3.0</v>
      </c>
      <c r="RC22" s="77">
        <v>3</v>
      </c>
      <c r="RD22" s="151">
        <v>3</v>
      </c>
      <c r="RE22" s="24">
        <v>6.4</v>
      </c>
      <c r="RF22" s="27">
        <v>5</v>
      </c>
      <c r="RG22" s="28"/>
      <c r="RH22" s="30">
        <f t="shared" si="773"/>
        <v>5.6</v>
      </c>
      <c r="RI22" s="31">
        <f t="shared" si="774"/>
        <v>5.6</v>
      </c>
      <c r="RJ22" s="29" t="str">
        <f t="shared" si="610"/>
        <v>5.6</v>
      </c>
      <c r="RK22" s="35" t="str">
        <f t="shared" si="726"/>
        <v>C</v>
      </c>
      <c r="RL22" s="130">
        <f t="shared" si="727"/>
        <v>2</v>
      </c>
      <c r="RM22" s="49" t="str">
        <f t="shared" si="728"/>
        <v>2.0</v>
      </c>
      <c r="RN22" s="77">
        <v>1</v>
      </c>
      <c r="RO22" s="151">
        <v>1</v>
      </c>
      <c r="RP22" s="211">
        <f t="shared" si="247"/>
        <v>15</v>
      </c>
      <c r="RQ22" s="275">
        <f t="shared" si="248"/>
        <v>6.8933333333333335</v>
      </c>
      <c r="RR22" s="43">
        <f t="shared" si="249"/>
        <v>2.4666666666666668</v>
      </c>
      <c r="RS22" s="45" t="str">
        <f t="shared" si="250"/>
        <v>2.47</v>
      </c>
      <c r="RT22" s="47" t="str">
        <f t="shared" si="251"/>
        <v>Lên lớp</v>
      </c>
      <c r="RU22" s="41">
        <f t="shared" si="252"/>
        <v>15</v>
      </c>
      <c r="RV22" s="43">
        <f t="shared" si="253"/>
        <v>2.4666666666666668</v>
      </c>
      <c r="RW22" s="229">
        <f t="shared" si="254"/>
        <v>91</v>
      </c>
      <c r="RX22" s="230">
        <f t="shared" si="255"/>
        <v>91</v>
      </c>
      <c r="RY22" s="146">
        <f t="shared" si="256"/>
        <v>2.3076923076923075</v>
      </c>
      <c r="RZ22" s="45" t="str">
        <f t="shared" si="257"/>
        <v>2.31</v>
      </c>
      <c r="SA22" s="47" t="str">
        <f t="shared" si="258"/>
        <v>Lên lớp</v>
      </c>
      <c r="SB22" s="47" t="s">
        <v>1143</v>
      </c>
      <c r="SC22" s="24"/>
      <c r="SD22" s="27"/>
      <c r="SE22" s="28"/>
      <c r="SF22" s="30">
        <f t="shared" si="686"/>
        <v>0</v>
      </c>
      <c r="SG22" s="31">
        <f t="shared" si="687"/>
        <v>0</v>
      </c>
      <c r="SH22" s="29" t="str">
        <f t="shared" si="611"/>
        <v>0.0</v>
      </c>
      <c r="SI22" s="35" t="str">
        <f t="shared" si="688"/>
        <v>F</v>
      </c>
      <c r="SJ22" s="130">
        <f t="shared" si="689"/>
        <v>0</v>
      </c>
      <c r="SK22" s="49" t="str">
        <f t="shared" si="690"/>
        <v>0.0</v>
      </c>
      <c r="SL22" s="77"/>
      <c r="SM22" s="151"/>
      <c r="SN22" s="24"/>
      <c r="SO22" s="27"/>
      <c r="SP22" s="28"/>
      <c r="SQ22" s="30">
        <f t="shared" si="612"/>
        <v>0</v>
      </c>
      <c r="SR22" s="31">
        <f t="shared" si="613"/>
        <v>0</v>
      </c>
      <c r="SS22" s="31" t="str">
        <f t="shared" si="614"/>
        <v>0.0</v>
      </c>
      <c r="ST22" s="35" t="str">
        <f t="shared" si="615"/>
        <v>F</v>
      </c>
      <c r="SU22" s="33">
        <f t="shared" si="616"/>
        <v>0</v>
      </c>
      <c r="SV22" s="49" t="str">
        <f t="shared" si="617"/>
        <v>0.0</v>
      </c>
      <c r="SW22" s="77"/>
      <c r="SX22" s="151"/>
      <c r="SY22" s="24">
        <v>8.5</v>
      </c>
      <c r="SZ22" s="27">
        <v>6</v>
      </c>
      <c r="TA22" s="28"/>
      <c r="TB22" s="30">
        <f t="shared" si="618"/>
        <v>7</v>
      </c>
      <c r="TC22" s="31">
        <f t="shared" si="619"/>
        <v>7</v>
      </c>
      <c r="TD22" s="29" t="str">
        <f t="shared" si="620"/>
        <v>7.0</v>
      </c>
      <c r="TE22" s="35" t="str">
        <f t="shared" si="621"/>
        <v>B</v>
      </c>
      <c r="TF22" s="130">
        <f t="shared" si="622"/>
        <v>3</v>
      </c>
      <c r="TG22" s="49" t="str">
        <f t="shared" si="623"/>
        <v>3.0</v>
      </c>
      <c r="TH22" s="77">
        <v>4</v>
      </c>
      <c r="TI22" s="151">
        <v>4</v>
      </c>
      <c r="TJ22" s="320"/>
      <c r="TK22" s="321">
        <v>4.2</v>
      </c>
      <c r="TL22" s="322">
        <v>5.7</v>
      </c>
      <c r="TM22" s="322">
        <v>6.4</v>
      </c>
      <c r="TN22" s="322"/>
      <c r="TO22" s="127">
        <f t="shared" si="691"/>
        <v>5.8</v>
      </c>
      <c r="TP22" s="29" t="str">
        <f t="shared" si="692"/>
        <v>5.8</v>
      </c>
      <c r="TQ22" s="35" t="str">
        <f t="shared" si="693"/>
        <v>C</v>
      </c>
      <c r="TR22" s="33">
        <f t="shared" si="694"/>
        <v>2</v>
      </c>
      <c r="TS22" s="49" t="str">
        <f t="shared" si="695"/>
        <v>2.0</v>
      </c>
      <c r="TT22" s="323">
        <v>5</v>
      </c>
      <c r="TU22" s="324">
        <v>5</v>
      </c>
      <c r="TV22" s="340">
        <f t="shared" si="696"/>
        <v>9</v>
      </c>
      <c r="TW22" s="341">
        <f t="shared" si="267"/>
        <v>6.333333333333333</v>
      </c>
      <c r="TX22" s="342">
        <f t="shared" si="697"/>
        <v>2.4444444444444446</v>
      </c>
      <c r="TY22" s="45" t="str">
        <f t="shared" si="698"/>
        <v>2.44</v>
      </c>
      <c r="TZ22" s="47" t="str">
        <f t="shared" si="699"/>
        <v>Lên lớp</v>
      </c>
      <c r="UA22" s="41">
        <f t="shared" si="700"/>
        <v>9</v>
      </c>
      <c r="UB22" s="43">
        <f t="shared" si="701"/>
        <v>2.4444444444444446</v>
      </c>
    </row>
    <row r="23" spans="1:548" ht="18">
      <c r="A23" s="11">
        <v>23</v>
      </c>
      <c r="B23" s="70" t="s">
        <v>59</v>
      </c>
      <c r="C23" s="14" t="s">
        <v>161</v>
      </c>
      <c r="D23" s="71" t="s">
        <v>162</v>
      </c>
      <c r="E23" s="302" t="s">
        <v>163</v>
      </c>
      <c r="F23" s="9"/>
      <c r="G23" s="101" t="s">
        <v>653</v>
      </c>
      <c r="H23" s="102" t="s">
        <v>18</v>
      </c>
      <c r="I23" s="103" t="s">
        <v>21</v>
      </c>
      <c r="J23" s="13">
        <v>5.3</v>
      </c>
      <c r="K23" s="29" t="str">
        <f t="shared" si="187"/>
        <v>5.3</v>
      </c>
      <c r="L23" s="35" t="str">
        <f t="shared" si="624"/>
        <v>D+</v>
      </c>
      <c r="M23" s="33">
        <f t="shared" si="625"/>
        <v>1.5</v>
      </c>
      <c r="N23" s="49" t="str">
        <f t="shared" si="626"/>
        <v>1.5</v>
      </c>
      <c r="O23" s="12">
        <v>2</v>
      </c>
      <c r="P23" s="19">
        <v>6.3</v>
      </c>
      <c r="Q23" s="29" t="str">
        <f t="shared" si="188"/>
        <v>6.3</v>
      </c>
      <c r="R23" s="35" t="str">
        <f t="shared" si="702"/>
        <v>C</v>
      </c>
      <c r="S23" s="33">
        <f t="shared" si="703"/>
        <v>2</v>
      </c>
      <c r="T23" s="49" t="str">
        <f t="shared" si="704"/>
        <v>2.0</v>
      </c>
      <c r="U23" s="12">
        <v>3</v>
      </c>
      <c r="V23" s="24">
        <v>5.8</v>
      </c>
      <c r="W23" s="27">
        <v>8</v>
      </c>
      <c r="X23" s="28"/>
      <c r="Y23" s="22">
        <f t="shared" si="627"/>
        <v>7.1</v>
      </c>
      <c r="Z23" s="29">
        <f t="shared" si="628"/>
        <v>7.1</v>
      </c>
      <c r="AA23" s="29" t="str">
        <f t="shared" si="192"/>
        <v>7.1</v>
      </c>
      <c r="AB23" s="35" t="str">
        <f t="shared" si="629"/>
        <v>B</v>
      </c>
      <c r="AC23" s="33">
        <f t="shared" si="630"/>
        <v>3</v>
      </c>
      <c r="AD23" s="49" t="str">
        <f t="shared" si="631"/>
        <v>3.0</v>
      </c>
      <c r="AE23" s="77">
        <v>5</v>
      </c>
      <c r="AF23" s="80">
        <v>5</v>
      </c>
      <c r="AG23" s="63">
        <v>2</v>
      </c>
      <c r="AH23" s="27"/>
      <c r="AI23" s="28"/>
      <c r="AJ23" s="22">
        <f t="shared" si="632"/>
        <v>0.8</v>
      </c>
      <c r="AK23" s="29">
        <f t="shared" si="633"/>
        <v>0.8</v>
      </c>
      <c r="AL23" s="29" t="str">
        <f t="shared" si="193"/>
        <v>0.8</v>
      </c>
      <c r="AM23" s="35" t="str">
        <f t="shared" si="634"/>
        <v>F</v>
      </c>
      <c r="AN23" s="33">
        <f t="shared" si="635"/>
        <v>0</v>
      </c>
      <c r="AO23" s="49" t="str">
        <f t="shared" si="636"/>
        <v>0.0</v>
      </c>
      <c r="AP23" s="77">
        <v>3</v>
      </c>
      <c r="AQ23" s="83"/>
      <c r="AR23" s="24">
        <v>5</v>
      </c>
      <c r="AS23" s="27">
        <v>3</v>
      </c>
      <c r="AT23" s="28">
        <v>4</v>
      </c>
      <c r="AU23" s="22">
        <f t="shared" si="637"/>
        <v>3.8</v>
      </c>
      <c r="AV23" s="29">
        <f t="shared" si="638"/>
        <v>4.4000000000000004</v>
      </c>
      <c r="AW23" s="29" t="str">
        <f t="shared" si="194"/>
        <v>4.4</v>
      </c>
      <c r="AX23" s="35" t="str">
        <f t="shared" si="639"/>
        <v>D</v>
      </c>
      <c r="AY23" s="33">
        <f t="shared" si="640"/>
        <v>1</v>
      </c>
      <c r="AZ23" s="49" t="str">
        <f t="shared" si="641"/>
        <v>1.0</v>
      </c>
      <c r="BA23" s="77">
        <v>3</v>
      </c>
      <c r="BB23" s="83">
        <v>3</v>
      </c>
      <c r="BC23" s="24">
        <v>6.5</v>
      </c>
      <c r="BD23" s="27">
        <v>6</v>
      </c>
      <c r="BE23" s="28"/>
      <c r="BF23" s="22">
        <f t="shared" si="642"/>
        <v>6.2</v>
      </c>
      <c r="BG23" s="29">
        <f t="shared" si="643"/>
        <v>6.2</v>
      </c>
      <c r="BH23" s="29" t="str">
        <f t="shared" si="195"/>
        <v>6.2</v>
      </c>
      <c r="BI23" s="35" t="str">
        <f t="shared" si="644"/>
        <v>C</v>
      </c>
      <c r="BJ23" s="33">
        <f t="shared" si="645"/>
        <v>2</v>
      </c>
      <c r="BK23" s="49" t="str">
        <f t="shared" si="646"/>
        <v>2.0</v>
      </c>
      <c r="BL23" s="77">
        <v>3</v>
      </c>
      <c r="BM23" s="83">
        <v>3</v>
      </c>
      <c r="BN23" s="24">
        <v>7.3</v>
      </c>
      <c r="BO23" s="27">
        <v>9</v>
      </c>
      <c r="BP23" s="28"/>
      <c r="BQ23" s="22">
        <f t="shared" si="647"/>
        <v>8.3000000000000007</v>
      </c>
      <c r="BR23" s="29">
        <f t="shared" si="648"/>
        <v>8.3000000000000007</v>
      </c>
      <c r="BS23" s="29" t="str">
        <f t="shared" si="196"/>
        <v>8.3</v>
      </c>
      <c r="BT23" s="35" t="str">
        <f t="shared" si="649"/>
        <v>B+</v>
      </c>
      <c r="BU23" s="33">
        <f t="shared" si="650"/>
        <v>3.5</v>
      </c>
      <c r="BV23" s="49" t="str">
        <f t="shared" si="651"/>
        <v>3.5</v>
      </c>
      <c r="BW23" s="77">
        <v>2</v>
      </c>
      <c r="BX23" s="83">
        <v>2</v>
      </c>
      <c r="BY23" s="41">
        <f t="shared" si="705"/>
        <v>16</v>
      </c>
      <c r="BZ23" s="43">
        <f t="shared" si="706"/>
        <v>1.9375</v>
      </c>
      <c r="CA23" s="45" t="str">
        <f t="shared" si="707"/>
        <v>1.94</v>
      </c>
      <c r="CB23" s="47" t="str">
        <f t="shared" si="708"/>
        <v>Lên lớp</v>
      </c>
      <c r="CC23" s="145">
        <f t="shared" si="709"/>
        <v>13</v>
      </c>
      <c r="CD23" s="146">
        <f t="shared" si="710"/>
        <v>2.3846153846153846</v>
      </c>
      <c r="CE23" s="47" t="str">
        <f t="shared" si="711"/>
        <v>Lên lớp</v>
      </c>
      <c r="CF23" s="47" t="s">
        <v>1143</v>
      </c>
      <c r="CG23" s="24">
        <v>5.6</v>
      </c>
      <c r="CH23" s="27">
        <v>4</v>
      </c>
      <c r="CI23" s="28"/>
      <c r="CJ23" s="30">
        <f t="shared" si="775"/>
        <v>4.5999999999999996</v>
      </c>
      <c r="CK23" s="31">
        <f t="shared" si="776"/>
        <v>4.5999999999999996</v>
      </c>
      <c r="CL23" s="29" t="str">
        <f t="shared" si="197"/>
        <v>4.6</v>
      </c>
      <c r="CM23" s="35" t="str">
        <f t="shared" si="777"/>
        <v>D</v>
      </c>
      <c r="CN23" s="157">
        <f t="shared" si="778"/>
        <v>1</v>
      </c>
      <c r="CO23" s="49" t="str">
        <f t="shared" si="779"/>
        <v>1.0</v>
      </c>
      <c r="CP23" s="77">
        <v>3</v>
      </c>
      <c r="CQ23" s="151">
        <v>3</v>
      </c>
      <c r="CR23" s="24">
        <v>7</v>
      </c>
      <c r="CS23" s="27">
        <v>6</v>
      </c>
      <c r="CT23" s="28"/>
      <c r="CU23" s="30">
        <f t="shared" si="798"/>
        <v>6.4</v>
      </c>
      <c r="CV23" s="31">
        <f t="shared" si="799"/>
        <v>6.4</v>
      </c>
      <c r="CW23" s="29" t="str">
        <f t="shared" si="198"/>
        <v>6.4</v>
      </c>
      <c r="CX23" s="35" t="str">
        <f t="shared" si="800"/>
        <v>C</v>
      </c>
      <c r="CY23" s="157">
        <f t="shared" si="801"/>
        <v>2</v>
      </c>
      <c r="CZ23" s="49" t="str">
        <f t="shared" si="802"/>
        <v>2.0</v>
      </c>
      <c r="DA23" s="77">
        <v>2</v>
      </c>
      <c r="DB23" s="151">
        <v>2</v>
      </c>
      <c r="DC23" s="63">
        <v>0.4</v>
      </c>
      <c r="DD23" s="27"/>
      <c r="DE23" s="28"/>
      <c r="DF23" s="30">
        <f t="shared" si="780"/>
        <v>0.2</v>
      </c>
      <c r="DG23" s="31">
        <f t="shared" si="781"/>
        <v>0.2</v>
      </c>
      <c r="DH23" s="29" t="str">
        <f t="shared" si="199"/>
        <v>0.2</v>
      </c>
      <c r="DI23" s="35" t="str">
        <f t="shared" si="782"/>
        <v>F</v>
      </c>
      <c r="DJ23" s="157">
        <f t="shared" si="783"/>
        <v>0</v>
      </c>
      <c r="DK23" s="49" t="str">
        <f t="shared" si="784"/>
        <v>0.0</v>
      </c>
      <c r="DL23" s="77">
        <v>4</v>
      </c>
      <c r="DM23" s="151"/>
      <c r="DN23" s="24">
        <v>6.2</v>
      </c>
      <c r="DO23" s="27">
        <v>4</v>
      </c>
      <c r="DP23" s="28"/>
      <c r="DQ23" s="30">
        <f t="shared" si="785"/>
        <v>4.9000000000000004</v>
      </c>
      <c r="DR23" s="31">
        <f t="shared" si="786"/>
        <v>4.9000000000000004</v>
      </c>
      <c r="DS23" s="29" t="str">
        <f t="shared" si="200"/>
        <v>4.9</v>
      </c>
      <c r="DT23" s="35" t="str">
        <f t="shared" si="787"/>
        <v>D</v>
      </c>
      <c r="DU23" s="157">
        <f t="shared" si="788"/>
        <v>1</v>
      </c>
      <c r="DV23" s="49" t="str">
        <f t="shared" si="789"/>
        <v>1.0</v>
      </c>
      <c r="DW23" s="77">
        <v>3</v>
      </c>
      <c r="DX23" s="151">
        <v>3</v>
      </c>
      <c r="DY23" s="24">
        <v>5.7</v>
      </c>
      <c r="DZ23" s="27">
        <v>7</v>
      </c>
      <c r="EA23" s="28"/>
      <c r="EB23" s="30">
        <f t="shared" si="712"/>
        <v>6.5</v>
      </c>
      <c r="EC23" s="31">
        <f t="shared" si="713"/>
        <v>6.5</v>
      </c>
      <c r="ED23" s="29" t="str">
        <f t="shared" si="201"/>
        <v>6.5</v>
      </c>
      <c r="EE23" s="35" t="str">
        <f t="shared" si="714"/>
        <v>C+</v>
      </c>
      <c r="EF23" s="157">
        <f t="shared" si="715"/>
        <v>2.5</v>
      </c>
      <c r="EG23" s="49" t="str">
        <f t="shared" si="716"/>
        <v>2.5</v>
      </c>
      <c r="EH23" s="77">
        <v>2</v>
      </c>
      <c r="EI23" s="151">
        <v>2</v>
      </c>
      <c r="EJ23" s="24">
        <v>6.6</v>
      </c>
      <c r="EK23" s="27">
        <v>6</v>
      </c>
      <c r="EL23" s="28"/>
      <c r="EM23" s="30">
        <f t="shared" si="790"/>
        <v>6.2</v>
      </c>
      <c r="EN23" s="31">
        <f t="shared" si="791"/>
        <v>6.2</v>
      </c>
      <c r="EO23" s="29" t="str">
        <f t="shared" si="202"/>
        <v>6.2</v>
      </c>
      <c r="EP23" s="35" t="str">
        <f t="shared" si="792"/>
        <v>C</v>
      </c>
      <c r="EQ23" s="157">
        <f t="shared" si="793"/>
        <v>2</v>
      </c>
      <c r="ER23" s="49" t="str">
        <f t="shared" si="794"/>
        <v>2.0</v>
      </c>
      <c r="ES23" s="77">
        <v>2</v>
      </c>
      <c r="ET23" s="151">
        <v>2</v>
      </c>
      <c r="EU23" s="24">
        <v>6.6</v>
      </c>
      <c r="EV23" s="27">
        <v>8</v>
      </c>
      <c r="EW23" s="28"/>
      <c r="EX23" s="30">
        <f t="shared" si="717"/>
        <v>7.4</v>
      </c>
      <c r="EY23" s="31">
        <f t="shared" si="718"/>
        <v>7.4</v>
      </c>
      <c r="EZ23" s="29" t="str">
        <f t="shared" si="203"/>
        <v>7.4</v>
      </c>
      <c r="FA23" s="35" t="str">
        <f t="shared" si="719"/>
        <v>B</v>
      </c>
      <c r="FB23" s="157">
        <f t="shared" si="720"/>
        <v>3</v>
      </c>
      <c r="FC23" s="49" t="str">
        <f t="shared" si="721"/>
        <v>3.0</v>
      </c>
      <c r="FD23" s="77">
        <v>3</v>
      </c>
      <c r="FE23" s="151">
        <v>3</v>
      </c>
      <c r="FF23" s="155">
        <v>5.5</v>
      </c>
      <c r="FG23" s="165">
        <v>5.8</v>
      </c>
      <c r="FH23" s="165"/>
      <c r="FI23" s="22">
        <f t="shared" si="456"/>
        <v>5.7</v>
      </c>
      <c r="FJ23" s="29">
        <f t="shared" si="457"/>
        <v>5.7</v>
      </c>
      <c r="FK23" s="29" t="str">
        <f t="shared" si="204"/>
        <v>5.7</v>
      </c>
      <c r="FL23" s="35" t="str">
        <f t="shared" si="795"/>
        <v>C</v>
      </c>
      <c r="FM23" s="33">
        <f t="shared" si="796"/>
        <v>2</v>
      </c>
      <c r="FN23" s="49" t="str">
        <f t="shared" si="797"/>
        <v>2.0</v>
      </c>
      <c r="FO23" s="77">
        <v>1</v>
      </c>
      <c r="FP23" s="151">
        <v>1</v>
      </c>
      <c r="FQ23" s="41">
        <f t="shared" si="461"/>
        <v>20</v>
      </c>
      <c r="FR23" s="43">
        <f t="shared" si="462"/>
        <v>1.5</v>
      </c>
      <c r="FS23" s="45" t="str">
        <f t="shared" si="463"/>
        <v>1.50</v>
      </c>
      <c r="FT23" s="47" t="str">
        <f t="shared" si="464"/>
        <v>Lên lớp</v>
      </c>
      <c r="FU23" s="145">
        <f t="shared" si="465"/>
        <v>16</v>
      </c>
      <c r="FV23" s="146">
        <f t="shared" si="466"/>
        <v>1.875</v>
      </c>
      <c r="FW23" s="174">
        <f t="shared" si="722"/>
        <v>36</v>
      </c>
      <c r="FX23" s="41">
        <f t="shared" si="723"/>
        <v>29</v>
      </c>
      <c r="FY23" s="43">
        <f t="shared" si="724"/>
        <v>2.103448275862069</v>
      </c>
      <c r="FZ23" s="45" t="str">
        <f t="shared" si="470"/>
        <v>2.10</v>
      </c>
      <c r="GA23" s="47" t="str">
        <f t="shared" si="471"/>
        <v>Lên lớp</v>
      </c>
      <c r="GB23" s="47" t="s">
        <v>1143</v>
      </c>
      <c r="GC23" s="24">
        <v>5.5</v>
      </c>
      <c r="GD23" s="27">
        <v>6</v>
      </c>
      <c r="GE23" s="28"/>
      <c r="GF23" s="30">
        <f t="shared" si="530"/>
        <v>5.8</v>
      </c>
      <c r="GG23" s="31">
        <f t="shared" si="531"/>
        <v>5.8</v>
      </c>
      <c r="GH23" s="29" t="str">
        <f t="shared" si="205"/>
        <v>5.8</v>
      </c>
      <c r="GI23" s="35" t="str">
        <f t="shared" si="532"/>
        <v>C</v>
      </c>
      <c r="GJ23" s="33">
        <f t="shared" si="533"/>
        <v>2</v>
      </c>
      <c r="GK23" s="49" t="str">
        <f t="shared" si="534"/>
        <v>2.0</v>
      </c>
      <c r="GL23" s="77">
        <v>2</v>
      </c>
      <c r="GM23" s="151">
        <v>2</v>
      </c>
      <c r="GN23" s="24">
        <v>5.6</v>
      </c>
      <c r="GO23" s="27">
        <v>3</v>
      </c>
      <c r="GP23" s="28"/>
      <c r="GQ23" s="30">
        <f t="shared" si="680"/>
        <v>4</v>
      </c>
      <c r="GR23" s="31">
        <f t="shared" si="535"/>
        <v>4</v>
      </c>
      <c r="GS23" s="29" t="str">
        <f t="shared" si="206"/>
        <v>4.0</v>
      </c>
      <c r="GT23" s="35" t="str">
        <f t="shared" si="536"/>
        <v>D</v>
      </c>
      <c r="GU23" s="33">
        <f t="shared" si="537"/>
        <v>1</v>
      </c>
      <c r="GV23" s="49" t="str">
        <f t="shared" si="538"/>
        <v>1.0</v>
      </c>
      <c r="GW23" s="77">
        <v>3</v>
      </c>
      <c r="GX23" s="151">
        <v>3</v>
      </c>
      <c r="GY23" s="24">
        <v>7</v>
      </c>
      <c r="GZ23" s="27">
        <v>5</v>
      </c>
      <c r="HA23" s="28"/>
      <c r="HB23" s="22">
        <f t="shared" si="539"/>
        <v>5.8</v>
      </c>
      <c r="HC23" s="29">
        <f t="shared" si="540"/>
        <v>5.8</v>
      </c>
      <c r="HD23" s="29" t="str">
        <f t="shared" si="207"/>
        <v>5.8</v>
      </c>
      <c r="HE23" s="35" t="str">
        <f t="shared" si="541"/>
        <v>C</v>
      </c>
      <c r="HF23" s="33">
        <f t="shared" si="542"/>
        <v>2</v>
      </c>
      <c r="HG23" s="49" t="str">
        <f t="shared" si="543"/>
        <v>2.0</v>
      </c>
      <c r="HH23" s="77">
        <v>2</v>
      </c>
      <c r="HI23" s="151">
        <v>2</v>
      </c>
      <c r="HJ23" s="24">
        <v>7.4</v>
      </c>
      <c r="HK23" s="27">
        <v>5</v>
      </c>
      <c r="HL23" s="28"/>
      <c r="HM23" s="30">
        <f t="shared" si="544"/>
        <v>6</v>
      </c>
      <c r="HN23" s="31">
        <f t="shared" si="545"/>
        <v>6</v>
      </c>
      <c r="HO23" s="29" t="str">
        <f t="shared" si="208"/>
        <v>6.0</v>
      </c>
      <c r="HP23" s="35" t="str">
        <f t="shared" si="546"/>
        <v>C</v>
      </c>
      <c r="HQ23" s="33">
        <f t="shared" si="547"/>
        <v>2</v>
      </c>
      <c r="HR23" s="49" t="str">
        <f t="shared" si="548"/>
        <v>2.0</v>
      </c>
      <c r="HS23" s="77">
        <v>2</v>
      </c>
      <c r="HT23" s="151">
        <v>2</v>
      </c>
      <c r="HU23" s="24">
        <v>5.8</v>
      </c>
      <c r="HV23" s="27">
        <v>5</v>
      </c>
      <c r="HW23" s="28"/>
      <c r="HX23" s="22">
        <f t="shared" si="549"/>
        <v>5.3</v>
      </c>
      <c r="HY23" s="29">
        <f t="shared" si="550"/>
        <v>5.3</v>
      </c>
      <c r="HZ23" s="29" t="str">
        <f t="shared" si="209"/>
        <v>5.3</v>
      </c>
      <c r="IA23" s="35" t="str">
        <f t="shared" si="551"/>
        <v>D+</v>
      </c>
      <c r="IB23" s="33">
        <f t="shared" si="552"/>
        <v>1.5</v>
      </c>
      <c r="IC23" s="49" t="str">
        <f t="shared" si="553"/>
        <v>1.5</v>
      </c>
      <c r="ID23" s="77">
        <v>3</v>
      </c>
      <c r="IE23" s="151">
        <v>3</v>
      </c>
      <c r="IF23" s="24">
        <v>6</v>
      </c>
      <c r="IG23" s="27">
        <v>4</v>
      </c>
      <c r="IH23" s="126"/>
      <c r="II23" s="22">
        <f t="shared" si="554"/>
        <v>4.8</v>
      </c>
      <c r="IJ23" s="54">
        <f t="shared" si="555"/>
        <v>4.8</v>
      </c>
      <c r="IK23" s="29" t="str">
        <f t="shared" si="210"/>
        <v>4.8</v>
      </c>
      <c r="IL23" s="162" t="str">
        <f t="shared" si="556"/>
        <v>D</v>
      </c>
      <c r="IM23" s="33">
        <f t="shared" si="557"/>
        <v>1</v>
      </c>
      <c r="IN23" s="49" t="str">
        <f t="shared" si="558"/>
        <v>1.0</v>
      </c>
      <c r="IO23" s="77">
        <v>2</v>
      </c>
      <c r="IP23" s="151">
        <v>2</v>
      </c>
      <c r="IQ23" s="24">
        <v>6.6</v>
      </c>
      <c r="IR23" s="27">
        <v>2</v>
      </c>
      <c r="IS23" s="28">
        <v>4</v>
      </c>
      <c r="IT23" s="30">
        <f t="shared" si="559"/>
        <v>3.8</v>
      </c>
      <c r="IU23" s="31">
        <f t="shared" si="560"/>
        <v>5</v>
      </c>
      <c r="IV23" s="29" t="str">
        <f t="shared" si="211"/>
        <v>5.0</v>
      </c>
      <c r="IW23" s="35" t="str">
        <f t="shared" si="561"/>
        <v>D+</v>
      </c>
      <c r="IX23" s="33">
        <f t="shared" si="562"/>
        <v>1.5</v>
      </c>
      <c r="IY23" s="49" t="str">
        <f t="shared" si="563"/>
        <v>1.5</v>
      </c>
      <c r="IZ23" s="77">
        <v>3</v>
      </c>
      <c r="JA23" s="151">
        <v>3</v>
      </c>
      <c r="JB23" s="24">
        <v>5.4</v>
      </c>
      <c r="JC23" s="27">
        <v>6</v>
      </c>
      <c r="JD23" s="28"/>
      <c r="JE23" s="30">
        <f t="shared" si="564"/>
        <v>5.8</v>
      </c>
      <c r="JF23" s="31">
        <f t="shared" si="565"/>
        <v>5.8</v>
      </c>
      <c r="JG23" s="29" t="str">
        <f t="shared" si="212"/>
        <v>5.8</v>
      </c>
      <c r="JH23" s="35" t="str">
        <f t="shared" si="566"/>
        <v>C</v>
      </c>
      <c r="JI23" s="33">
        <f t="shared" si="567"/>
        <v>2</v>
      </c>
      <c r="JJ23" s="49" t="str">
        <f t="shared" si="568"/>
        <v>2.0</v>
      </c>
      <c r="JK23" s="77">
        <v>3</v>
      </c>
      <c r="JL23" s="151">
        <v>3</v>
      </c>
      <c r="JM23" s="24">
        <v>7</v>
      </c>
      <c r="JN23" s="214">
        <v>7.6</v>
      </c>
      <c r="JO23" s="140"/>
      <c r="JP23" s="30">
        <f t="shared" si="569"/>
        <v>7.4</v>
      </c>
      <c r="JQ23" s="31">
        <f t="shared" si="570"/>
        <v>7.4</v>
      </c>
      <c r="JR23" s="29" t="str">
        <f t="shared" si="213"/>
        <v>7.4</v>
      </c>
      <c r="JS23" s="35" t="str">
        <f t="shared" si="571"/>
        <v>B</v>
      </c>
      <c r="JT23" s="33">
        <f t="shared" si="572"/>
        <v>3</v>
      </c>
      <c r="JU23" s="49" t="str">
        <f t="shared" si="573"/>
        <v>3.0</v>
      </c>
      <c r="JV23" s="77">
        <v>2</v>
      </c>
      <c r="JW23" s="151">
        <v>2</v>
      </c>
      <c r="JX23" s="211">
        <f t="shared" si="513"/>
        <v>22</v>
      </c>
      <c r="JY23" s="43">
        <f t="shared" si="514"/>
        <v>1.7272727272727273</v>
      </c>
      <c r="JZ23" s="45" t="str">
        <f t="shared" si="515"/>
        <v>1.73</v>
      </c>
      <c r="KA23" s="47" t="str">
        <f t="shared" si="516"/>
        <v>Lên lớp</v>
      </c>
      <c r="KB23" s="41">
        <f t="shared" si="517"/>
        <v>22</v>
      </c>
      <c r="KC23" s="43">
        <f t="shared" si="518"/>
        <v>1.7272727272727273</v>
      </c>
      <c r="KD23" s="229">
        <f t="shared" si="519"/>
        <v>58</v>
      </c>
      <c r="KE23" s="230">
        <f t="shared" si="520"/>
        <v>51</v>
      </c>
      <c r="KF23" s="146">
        <f t="shared" si="521"/>
        <v>1.9411764705882353</v>
      </c>
      <c r="KG23" s="45" t="str">
        <f t="shared" si="522"/>
        <v>1.94</v>
      </c>
      <c r="KH23" s="47" t="str">
        <f t="shared" si="523"/>
        <v>Lên lớp</v>
      </c>
      <c r="KI23" s="47" t="s">
        <v>1143</v>
      </c>
      <c r="KJ23" s="24">
        <v>7.8</v>
      </c>
      <c r="KK23" s="27">
        <v>3</v>
      </c>
      <c r="KL23" s="28"/>
      <c r="KM23" s="30">
        <f t="shared" si="729"/>
        <v>4.9000000000000004</v>
      </c>
      <c r="KN23" s="31">
        <f t="shared" si="730"/>
        <v>4.9000000000000004</v>
      </c>
      <c r="KO23" s="29" t="str">
        <f t="shared" si="731"/>
        <v>4.9</v>
      </c>
      <c r="KP23" s="35" t="str">
        <f t="shared" si="732"/>
        <v>D</v>
      </c>
      <c r="KQ23" s="33">
        <f t="shared" si="733"/>
        <v>1</v>
      </c>
      <c r="KR23" s="49" t="str">
        <f t="shared" si="734"/>
        <v>1.0</v>
      </c>
      <c r="KS23" s="77">
        <v>2</v>
      </c>
      <c r="KT23" s="151">
        <v>2</v>
      </c>
      <c r="KU23" s="24">
        <v>8</v>
      </c>
      <c r="KV23" s="27">
        <v>7</v>
      </c>
      <c r="KW23" s="28"/>
      <c r="KX23" s="30">
        <f t="shared" si="735"/>
        <v>7.4</v>
      </c>
      <c r="KY23" s="31">
        <f t="shared" si="736"/>
        <v>7.4</v>
      </c>
      <c r="KZ23" s="29" t="str">
        <f t="shared" si="737"/>
        <v>7.4</v>
      </c>
      <c r="LA23" s="35" t="str">
        <f t="shared" si="738"/>
        <v>B</v>
      </c>
      <c r="LB23" s="33">
        <f t="shared" si="739"/>
        <v>3</v>
      </c>
      <c r="LC23" s="49" t="str">
        <f t="shared" si="740"/>
        <v>3.0</v>
      </c>
      <c r="LD23" s="77">
        <v>2</v>
      </c>
      <c r="LE23" s="151">
        <v>2</v>
      </c>
      <c r="LF23" s="24">
        <v>7.3</v>
      </c>
      <c r="LG23" s="27">
        <v>2</v>
      </c>
      <c r="LH23" s="28"/>
      <c r="LI23" s="30">
        <f t="shared" si="741"/>
        <v>4.0999999999999996</v>
      </c>
      <c r="LJ23" s="31">
        <f t="shared" si="742"/>
        <v>4.0999999999999996</v>
      </c>
      <c r="LK23" s="29" t="str">
        <f t="shared" si="743"/>
        <v>4.1</v>
      </c>
      <c r="LL23" s="35" t="str">
        <f t="shared" si="744"/>
        <v>D</v>
      </c>
      <c r="LM23" s="33">
        <f t="shared" si="745"/>
        <v>1</v>
      </c>
      <c r="LN23" s="49" t="str">
        <f t="shared" si="746"/>
        <v>1.0</v>
      </c>
      <c r="LO23" s="77">
        <v>2</v>
      </c>
      <c r="LP23" s="151">
        <v>2</v>
      </c>
      <c r="LQ23" s="24">
        <v>7.3</v>
      </c>
      <c r="LR23" s="27">
        <v>7</v>
      </c>
      <c r="LS23" s="28"/>
      <c r="LT23" s="30">
        <f t="shared" si="747"/>
        <v>7.1</v>
      </c>
      <c r="LU23" s="31">
        <f t="shared" si="748"/>
        <v>7.1</v>
      </c>
      <c r="LV23" s="29" t="str">
        <f t="shared" si="220"/>
        <v>7.1</v>
      </c>
      <c r="LW23" s="35" t="str">
        <f t="shared" si="749"/>
        <v>B</v>
      </c>
      <c r="LX23" s="33">
        <f t="shared" si="750"/>
        <v>3</v>
      </c>
      <c r="LY23" s="49" t="str">
        <f t="shared" si="751"/>
        <v>3.0</v>
      </c>
      <c r="LZ23" s="77">
        <v>2</v>
      </c>
      <c r="MA23" s="151">
        <v>2</v>
      </c>
      <c r="MB23" s="24">
        <v>6.5</v>
      </c>
      <c r="MC23" s="27">
        <v>7</v>
      </c>
      <c r="MD23" s="28"/>
      <c r="ME23" s="30">
        <f t="shared" si="752"/>
        <v>6.8</v>
      </c>
      <c r="MF23" s="161">
        <f t="shared" si="753"/>
        <v>6.8</v>
      </c>
      <c r="MG23" s="29" t="str">
        <f t="shared" si="223"/>
        <v>6.8</v>
      </c>
      <c r="MH23" s="162" t="str">
        <f t="shared" si="754"/>
        <v>C+</v>
      </c>
      <c r="MI23" s="163">
        <f t="shared" si="755"/>
        <v>2.5</v>
      </c>
      <c r="MJ23" s="56" t="str">
        <f t="shared" si="756"/>
        <v>2.5</v>
      </c>
      <c r="MK23" s="77">
        <v>1</v>
      </c>
      <c r="ML23" s="151">
        <v>1</v>
      </c>
      <c r="MM23" s="24">
        <v>5.4</v>
      </c>
      <c r="MN23" s="27">
        <v>5</v>
      </c>
      <c r="MO23" s="28"/>
      <c r="MP23" s="30">
        <f t="shared" si="757"/>
        <v>5.2</v>
      </c>
      <c r="MQ23" s="161">
        <f t="shared" si="758"/>
        <v>5.2</v>
      </c>
      <c r="MR23" s="29" t="str">
        <f t="shared" si="227"/>
        <v>5.2</v>
      </c>
      <c r="MS23" s="162" t="str">
        <f t="shared" si="759"/>
        <v>D+</v>
      </c>
      <c r="MT23" s="163">
        <f t="shared" si="760"/>
        <v>1.5</v>
      </c>
      <c r="MU23" s="56" t="str">
        <f t="shared" si="761"/>
        <v>1.5</v>
      </c>
      <c r="MV23" s="77">
        <v>3</v>
      </c>
      <c r="MW23" s="151">
        <v>3</v>
      </c>
      <c r="MX23" s="24">
        <v>6</v>
      </c>
      <c r="MY23" s="27">
        <v>1</v>
      </c>
      <c r="MZ23" s="28">
        <v>4</v>
      </c>
      <c r="NA23" s="30">
        <f t="shared" si="762"/>
        <v>3</v>
      </c>
      <c r="NB23" s="161">
        <f t="shared" si="763"/>
        <v>4.8</v>
      </c>
      <c r="NC23" s="29" t="str">
        <f t="shared" si="228"/>
        <v>4.8</v>
      </c>
      <c r="ND23" s="162" t="str">
        <f t="shared" si="764"/>
        <v>D</v>
      </c>
      <c r="NE23" s="163">
        <f t="shared" si="765"/>
        <v>1</v>
      </c>
      <c r="NF23" s="56" t="str">
        <f t="shared" si="766"/>
        <v>1.0</v>
      </c>
      <c r="NG23" s="77">
        <v>1</v>
      </c>
      <c r="NH23" s="151">
        <v>1</v>
      </c>
      <c r="NI23" s="24">
        <v>6.6</v>
      </c>
      <c r="NJ23" s="27">
        <v>0</v>
      </c>
      <c r="NK23" s="28">
        <v>5</v>
      </c>
      <c r="NL23" s="30">
        <f t="shared" si="681"/>
        <v>2.6</v>
      </c>
      <c r="NM23" s="31">
        <f t="shared" si="682"/>
        <v>5.6</v>
      </c>
      <c r="NN23" s="31" t="str">
        <f t="shared" si="725"/>
        <v>5.6</v>
      </c>
      <c r="NO23" s="35" t="str">
        <f t="shared" si="683"/>
        <v>C</v>
      </c>
      <c r="NP23" s="33">
        <f t="shared" si="684"/>
        <v>2</v>
      </c>
      <c r="NQ23" s="49" t="str">
        <f t="shared" si="685"/>
        <v>2.0</v>
      </c>
      <c r="NR23" s="77">
        <v>3</v>
      </c>
      <c r="NS23" s="151">
        <v>3</v>
      </c>
      <c r="NT23" s="24">
        <v>6.5</v>
      </c>
      <c r="NU23" s="214">
        <v>6.4</v>
      </c>
      <c r="NV23" s="28"/>
      <c r="NW23" s="30">
        <f t="shared" si="767"/>
        <v>6.4</v>
      </c>
      <c r="NX23" s="31">
        <f t="shared" si="768"/>
        <v>6.4</v>
      </c>
      <c r="NY23" s="29" t="str">
        <f t="shared" si="769"/>
        <v>6.4</v>
      </c>
      <c r="NZ23" s="35" t="str">
        <f t="shared" si="770"/>
        <v>C</v>
      </c>
      <c r="OA23" s="33">
        <f t="shared" si="771"/>
        <v>2</v>
      </c>
      <c r="OB23" s="49" t="str">
        <f t="shared" si="772"/>
        <v>2.0</v>
      </c>
      <c r="OC23" s="77">
        <v>2</v>
      </c>
      <c r="OD23" s="151">
        <v>2</v>
      </c>
      <c r="OE23" s="211">
        <f t="shared" si="230"/>
        <v>18</v>
      </c>
      <c r="OF23" s="43">
        <f t="shared" si="231"/>
        <v>1.8888888888888888</v>
      </c>
      <c r="OG23" s="45" t="str">
        <f t="shared" si="232"/>
        <v>1.89</v>
      </c>
      <c r="OH23" s="47" t="str">
        <f t="shared" si="233"/>
        <v>Lên lớp</v>
      </c>
      <c r="OI23" s="41">
        <f t="shared" si="234"/>
        <v>18</v>
      </c>
      <c r="OJ23" s="43">
        <f t="shared" si="235"/>
        <v>1.8888888888888888</v>
      </c>
      <c r="OK23" s="229">
        <f t="shared" si="236"/>
        <v>76</v>
      </c>
      <c r="OL23" s="230">
        <f t="shared" si="237"/>
        <v>69</v>
      </c>
      <c r="OM23" s="146">
        <f t="shared" si="238"/>
        <v>1.9275362318840579</v>
      </c>
      <c r="ON23" s="45" t="str">
        <f t="shared" si="138"/>
        <v>1.93</v>
      </c>
      <c r="OO23" s="47" t="str">
        <f t="shared" si="239"/>
        <v>Lên lớp</v>
      </c>
      <c r="OP23" s="47" t="s">
        <v>1143</v>
      </c>
      <c r="OQ23" s="24">
        <v>6.2</v>
      </c>
      <c r="OR23" s="27">
        <v>3</v>
      </c>
      <c r="OS23" s="28"/>
      <c r="OT23" s="30">
        <f t="shared" si="574"/>
        <v>4.3</v>
      </c>
      <c r="OU23" s="31">
        <f t="shared" si="575"/>
        <v>4.3</v>
      </c>
      <c r="OV23" s="31" t="str">
        <f t="shared" si="576"/>
        <v>4.3</v>
      </c>
      <c r="OW23" s="35" t="str">
        <f t="shared" si="577"/>
        <v>D</v>
      </c>
      <c r="OX23" s="33">
        <f t="shared" si="578"/>
        <v>1</v>
      </c>
      <c r="OY23" s="49" t="str">
        <f t="shared" si="579"/>
        <v>1.0</v>
      </c>
      <c r="OZ23" s="77">
        <v>2</v>
      </c>
      <c r="PA23" s="151">
        <v>2</v>
      </c>
      <c r="PB23" s="24">
        <v>6.8</v>
      </c>
      <c r="PC23" s="27">
        <v>8</v>
      </c>
      <c r="PD23" s="28"/>
      <c r="PE23" s="30">
        <f t="shared" si="580"/>
        <v>7.5</v>
      </c>
      <c r="PF23" s="31">
        <f t="shared" si="581"/>
        <v>7.5</v>
      </c>
      <c r="PG23" s="31" t="str">
        <f t="shared" si="582"/>
        <v>7.5</v>
      </c>
      <c r="PH23" s="35" t="str">
        <f t="shared" si="583"/>
        <v>B</v>
      </c>
      <c r="PI23" s="33">
        <f t="shared" si="584"/>
        <v>3</v>
      </c>
      <c r="PJ23" s="49" t="str">
        <f t="shared" si="585"/>
        <v>3.0</v>
      </c>
      <c r="PK23" s="77">
        <v>3</v>
      </c>
      <c r="PL23" s="151">
        <v>3</v>
      </c>
      <c r="PM23" s="24">
        <v>7.3</v>
      </c>
      <c r="PN23" s="27">
        <v>5</v>
      </c>
      <c r="PO23" s="28"/>
      <c r="PP23" s="30">
        <f t="shared" si="586"/>
        <v>5.9</v>
      </c>
      <c r="PQ23" s="31">
        <f t="shared" si="587"/>
        <v>5.9</v>
      </c>
      <c r="PR23" s="31" t="str">
        <f t="shared" si="588"/>
        <v>5.9</v>
      </c>
      <c r="PS23" s="35" t="str">
        <f t="shared" si="589"/>
        <v>C</v>
      </c>
      <c r="PT23" s="33">
        <f t="shared" si="590"/>
        <v>2</v>
      </c>
      <c r="PU23" s="49" t="str">
        <f t="shared" si="591"/>
        <v>2.0</v>
      </c>
      <c r="PV23" s="77">
        <v>2</v>
      </c>
      <c r="PW23" s="151">
        <v>2</v>
      </c>
      <c r="PX23" s="24">
        <v>5.7</v>
      </c>
      <c r="PY23" s="27">
        <v>6</v>
      </c>
      <c r="PZ23" s="28"/>
      <c r="QA23" s="30">
        <f t="shared" si="592"/>
        <v>5.9</v>
      </c>
      <c r="QB23" s="31">
        <f t="shared" si="593"/>
        <v>5.9</v>
      </c>
      <c r="QC23" s="29" t="str">
        <f t="shared" si="594"/>
        <v>5.9</v>
      </c>
      <c r="QD23" s="35" t="str">
        <f t="shared" si="595"/>
        <v>C</v>
      </c>
      <c r="QE23" s="130">
        <f t="shared" si="596"/>
        <v>2</v>
      </c>
      <c r="QF23" s="49" t="str">
        <f t="shared" si="597"/>
        <v>2.0</v>
      </c>
      <c r="QG23" s="77">
        <v>3</v>
      </c>
      <c r="QH23" s="151">
        <v>3</v>
      </c>
      <c r="QI23" s="24">
        <v>6.4</v>
      </c>
      <c r="QJ23" s="27">
        <v>5</v>
      </c>
      <c r="QK23" s="28"/>
      <c r="QL23" s="30">
        <f t="shared" si="598"/>
        <v>5.6</v>
      </c>
      <c r="QM23" s="31">
        <f t="shared" si="599"/>
        <v>5.6</v>
      </c>
      <c r="QN23" s="31" t="str">
        <f t="shared" si="600"/>
        <v>5.6</v>
      </c>
      <c r="QO23" s="35" t="str">
        <f t="shared" si="601"/>
        <v>C</v>
      </c>
      <c r="QP23" s="33">
        <f t="shared" si="602"/>
        <v>2</v>
      </c>
      <c r="QQ23" s="49" t="str">
        <f t="shared" si="603"/>
        <v>2.0</v>
      </c>
      <c r="QR23" s="77">
        <v>1</v>
      </c>
      <c r="QS23" s="151">
        <v>1</v>
      </c>
      <c r="QT23" s="24">
        <v>5.8</v>
      </c>
      <c r="QU23" s="27">
        <v>9</v>
      </c>
      <c r="QV23" s="28"/>
      <c r="QW23" s="30">
        <f t="shared" si="604"/>
        <v>7.7</v>
      </c>
      <c r="QX23" s="31">
        <f t="shared" si="605"/>
        <v>7.7</v>
      </c>
      <c r="QY23" s="31" t="str">
        <f t="shared" si="606"/>
        <v>7.7</v>
      </c>
      <c r="QZ23" s="35" t="str">
        <f t="shared" si="607"/>
        <v>B</v>
      </c>
      <c r="RA23" s="33">
        <f t="shared" si="608"/>
        <v>3</v>
      </c>
      <c r="RB23" s="49" t="str">
        <f t="shared" si="609"/>
        <v>3.0</v>
      </c>
      <c r="RC23" s="77">
        <v>3</v>
      </c>
      <c r="RD23" s="151">
        <v>3</v>
      </c>
      <c r="RE23" s="24">
        <v>7</v>
      </c>
      <c r="RF23" s="27">
        <v>5</v>
      </c>
      <c r="RG23" s="28"/>
      <c r="RH23" s="30">
        <f t="shared" si="773"/>
        <v>5.8</v>
      </c>
      <c r="RI23" s="31">
        <f t="shared" si="774"/>
        <v>5.8</v>
      </c>
      <c r="RJ23" s="29" t="str">
        <f t="shared" si="610"/>
        <v>5.8</v>
      </c>
      <c r="RK23" s="35" t="str">
        <f t="shared" si="726"/>
        <v>C</v>
      </c>
      <c r="RL23" s="33">
        <f t="shared" si="727"/>
        <v>2</v>
      </c>
      <c r="RM23" s="49" t="str">
        <f t="shared" si="728"/>
        <v>2.0</v>
      </c>
      <c r="RN23" s="77">
        <v>1</v>
      </c>
      <c r="RO23" s="151">
        <v>1</v>
      </c>
      <c r="RP23" s="211">
        <f t="shared" si="247"/>
        <v>15</v>
      </c>
      <c r="RQ23" s="275">
        <f t="shared" si="248"/>
        <v>6.3400000000000007</v>
      </c>
      <c r="RR23" s="43">
        <f t="shared" si="249"/>
        <v>2.2666666666666666</v>
      </c>
      <c r="RS23" s="45" t="str">
        <f t="shared" si="250"/>
        <v>2.27</v>
      </c>
      <c r="RT23" s="47" t="str">
        <f t="shared" si="251"/>
        <v>Lên lớp</v>
      </c>
      <c r="RU23" s="41">
        <f t="shared" si="252"/>
        <v>15</v>
      </c>
      <c r="RV23" s="43">
        <f t="shared" si="253"/>
        <v>2.2666666666666666</v>
      </c>
      <c r="RW23" s="229">
        <f t="shared" si="254"/>
        <v>91</v>
      </c>
      <c r="RX23" s="230">
        <f t="shared" si="255"/>
        <v>84</v>
      </c>
      <c r="RY23" s="146">
        <f t="shared" si="256"/>
        <v>1.9880952380952381</v>
      </c>
      <c r="RZ23" s="45" t="str">
        <f t="shared" si="257"/>
        <v>1.99</v>
      </c>
      <c r="SA23" s="47" t="str">
        <f t="shared" si="258"/>
        <v>Lên lớp</v>
      </c>
      <c r="SB23" s="47" t="s">
        <v>1143</v>
      </c>
      <c r="SC23" s="24"/>
      <c r="SD23" s="27"/>
      <c r="SE23" s="28"/>
      <c r="SF23" s="30">
        <f t="shared" si="686"/>
        <v>0</v>
      </c>
      <c r="SG23" s="31">
        <f t="shared" si="687"/>
        <v>0</v>
      </c>
      <c r="SH23" s="31" t="str">
        <f t="shared" si="611"/>
        <v>0.0</v>
      </c>
      <c r="SI23" s="35" t="str">
        <f t="shared" si="688"/>
        <v>F</v>
      </c>
      <c r="SJ23" s="33">
        <f t="shared" si="689"/>
        <v>0</v>
      </c>
      <c r="SK23" s="49" t="str">
        <f t="shared" si="690"/>
        <v>0.0</v>
      </c>
      <c r="SL23" s="77"/>
      <c r="SM23" s="151"/>
      <c r="SN23" s="24"/>
      <c r="SO23" s="27"/>
      <c r="SP23" s="28"/>
      <c r="SQ23" s="30">
        <f t="shared" si="612"/>
        <v>0</v>
      </c>
      <c r="SR23" s="31">
        <f t="shared" si="613"/>
        <v>0</v>
      </c>
      <c r="SS23" s="31" t="str">
        <f t="shared" si="614"/>
        <v>0.0</v>
      </c>
      <c r="ST23" s="35" t="str">
        <f t="shared" si="615"/>
        <v>F</v>
      </c>
      <c r="SU23" s="33">
        <f t="shared" si="616"/>
        <v>0</v>
      </c>
      <c r="SV23" s="49" t="str">
        <f t="shared" si="617"/>
        <v>0.0</v>
      </c>
      <c r="SW23" s="77"/>
      <c r="SX23" s="151"/>
      <c r="SY23" s="24">
        <v>8</v>
      </c>
      <c r="SZ23" s="27">
        <v>6</v>
      </c>
      <c r="TA23" s="28"/>
      <c r="TB23" s="30">
        <f t="shared" si="618"/>
        <v>6.8</v>
      </c>
      <c r="TC23" s="31">
        <f t="shared" si="619"/>
        <v>6.8</v>
      </c>
      <c r="TD23" s="31" t="str">
        <f t="shared" si="620"/>
        <v>6.8</v>
      </c>
      <c r="TE23" s="35" t="str">
        <f t="shared" si="621"/>
        <v>C+</v>
      </c>
      <c r="TF23" s="33">
        <f t="shared" si="622"/>
        <v>2.5</v>
      </c>
      <c r="TG23" s="49" t="str">
        <f t="shared" si="623"/>
        <v>2.5</v>
      </c>
      <c r="TH23" s="77">
        <v>4</v>
      </c>
      <c r="TI23" s="151">
        <v>4</v>
      </c>
      <c r="TJ23" s="320"/>
      <c r="TK23" s="321">
        <v>6.2</v>
      </c>
      <c r="TL23" s="322">
        <v>4.4000000000000004</v>
      </c>
      <c r="TM23" s="322">
        <v>5.8</v>
      </c>
      <c r="TN23" s="322"/>
      <c r="TO23" s="127">
        <f t="shared" si="691"/>
        <v>5.5</v>
      </c>
      <c r="TP23" s="29" t="str">
        <f t="shared" si="692"/>
        <v>5.5</v>
      </c>
      <c r="TQ23" s="35" t="str">
        <f t="shared" si="693"/>
        <v>C</v>
      </c>
      <c r="TR23" s="33">
        <f t="shared" si="694"/>
        <v>2</v>
      </c>
      <c r="TS23" s="49" t="str">
        <f t="shared" si="695"/>
        <v>2.0</v>
      </c>
      <c r="TT23" s="323">
        <v>5</v>
      </c>
      <c r="TU23" s="324">
        <v>5</v>
      </c>
      <c r="TV23" s="340">
        <f t="shared" si="696"/>
        <v>9</v>
      </c>
      <c r="TW23" s="341">
        <f t="shared" si="267"/>
        <v>6.0777777777777784</v>
      </c>
      <c r="TX23" s="342">
        <f t="shared" si="697"/>
        <v>2.2222222222222223</v>
      </c>
      <c r="TY23" s="45" t="str">
        <f t="shared" si="698"/>
        <v>2.22</v>
      </c>
      <c r="TZ23" s="47" t="str">
        <f t="shared" si="699"/>
        <v>Lên lớp</v>
      </c>
      <c r="UA23" s="41">
        <f t="shared" si="700"/>
        <v>9</v>
      </c>
      <c r="UB23" s="43">
        <f t="shared" si="701"/>
        <v>2.2222222222222223</v>
      </c>
    </row>
    <row r="24" spans="1:548" ht="18">
      <c r="A24" s="11">
        <v>24</v>
      </c>
      <c r="B24" s="70" t="s">
        <v>59</v>
      </c>
      <c r="C24" s="14" t="s">
        <v>164</v>
      </c>
      <c r="D24" s="71" t="s">
        <v>165</v>
      </c>
      <c r="E24" s="302" t="s">
        <v>166</v>
      </c>
      <c r="F24" s="9"/>
      <c r="G24" s="101" t="s">
        <v>654</v>
      </c>
      <c r="H24" s="102" t="s">
        <v>18</v>
      </c>
      <c r="I24" s="103" t="s">
        <v>680</v>
      </c>
      <c r="J24" s="13">
        <v>7.3</v>
      </c>
      <c r="K24" s="29" t="str">
        <f t="shared" si="187"/>
        <v>7.3</v>
      </c>
      <c r="L24" s="35" t="str">
        <f t="shared" si="624"/>
        <v>B</v>
      </c>
      <c r="M24" s="33">
        <f t="shared" si="625"/>
        <v>3</v>
      </c>
      <c r="N24" s="49" t="str">
        <f t="shared" si="626"/>
        <v>3.0</v>
      </c>
      <c r="O24" s="12">
        <v>2</v>
      </c>
      <c r="P24" s="19">
        <v>6.5</v>
      </c>
      <c r="Q24" s="29" t="str">
        <f t="shared" si="188"/>
        <v>6.5</v>
      </c>
      <c r="R24" s="35" t="str">
        <f t="shared" si="702"/>
        <v>C+</v>
      </c>
      <c r="S24" s="33">
        <f t="shared" si="703"/>
        <v>2.5</v>
      </c>
      <c r="T24" s="49" t="str">
        <f t="shared" si="704"/>
        <v>2.5</v>
      </c>
      <c r="U24" s="12">
        <v>3</v>
      </c>
      <c r="V24" s="24">
        <v>6.4</v>
      </c>
      <c r="W24" s="27">
        <v>6</v>
      </c>
      <c r="X24" s="28"/>
      <c r="Y24" s="30">
        <f t="shared" si="627"/>
        <v>6.2</v>
      </c>
      <c r="Z24" s="31">
        <f t="shared" si="628"/>
        <v>6.2</v>
      </c>
      <c r="AA24" s="29" t="str">
        <f t="shared" si="192"/>
        <v>6.2</v>
      </c>
      <c r="AB24" s="35" t="str">
        <f t="shared" si="629"/>
        <v>C</v>
      </c>
      <c r="AC24" s="33">
        <f t="shared" si="630"/>
        <v>2</v>
      </c>
      <c r="AD24" s="49" t="str">
        <f t="shared" si="631"/>
        <v>2.0</v>
      </c>
      <c r="AE24" s="77">
        <v>5</v>
      </c>
      <c r="AF24" s="80">
        <v>5</v>
      </c>
      <c r="AG24" s="24">
        <v>6.7</v>
      </c>
      <c r="AH24" s="27">
        <v>6</v>
      </c>
      <c r="AI24" s="28"/>
      <c r="AJ24" s="30">
        <f t="shared" si="632"/>
        <v>6.3</v>
      </c>
      <c r="AK24" s="31">
        <f t="shared" si="633"/>
        <v>6.3</v>
      </c>
      <c r="AL24" s="29" t="str">
        <f t="shared" si="193"/>
        <v>6.3</v>
      </c>
      <c r="AM24" s="35" t="str">
        <f t="shared" si="634"/>
        <v>C</v>
      </c>
      <c r="AN24" s="33">
        <f t="shared" si="635"/>
        <v>2</v>
      </c>
      <c r="AO24" s="49" t="str">
        <f t="shared" si="636"/>
        <v>2.0</v>
      </c>
      <c r="AP24" s="77">
        <v>3</v>
      </c>
      <c r="AQ24" s="83">
        <v>3</v>
      </c>
      <c r="AR24" s="24">
        <v>5.6</v>
      </c>
      <c r="AS24" s="27">
        <v>5</v>
      </c>
      <c r="AT24" s="28"/>
      <c r="AU24" s="30">
        <f t="shared" si="637"/>
        <v>5.2</v>
      </c>
      <c r="AV24" s="31">
        <f t="shared" si="638"/>
        <v>5.2</v>
      </c>
      <c r="AW24" s="29" t="str">
        <f t="shared" si="194"/>
        <v>5.2</v>
      </c>
      <c r="AX24" s="35" t="str">
        <f t="shared" si="639"/>
        <v>D+</v>
      </c>
      <c r="AY24" s="33">
        <f t="shared" si="640"/>
        <v>1.5</v>
      </c>
      <c r="AZ24" s="49" t="str">
        <f t="shared" si="641"/>
        <v>1.5</v>
      </c>
      <c r="BA24" s="77">
        <v>3</v>
      </c>
      <c r="BB24" s="83">
        <v>3</v>
      </c>
      <c r="BC24" s="24">
        <v>6.7</v>
      </c>
      <c r="BD24" s="27">
        <v>4</v>
      </c>
      <c r="BE24" s="28"/>
      <c r="BF24" s="30">
        <f t="shared" si="642"/>
        <v>5.0999999999999996</v>
      </c>
      <c r="BG24" s="31">
        <f t="shared" si="643"/>
        <v>5.0999999999999996</v>
      </c>
      <c r="BH24" s="29" t="str">
        <f t="shared" si="195"/>
        <v>5.1</v>
      </c>
      <c r="BI24" s="35" t="str">
        <f t="shared" si="644"/>
        <v>D+</v>
      </c>
      <c r="BJ24" s="33">
        <f t="shared" si="645"/>
        <v>1.5</v>
      </c>
      <c r="BK24" s="49" t="str">
        <f t="shared" si="646"/>
        <v>1.5</v>
      </c>
      <c r="BL24" s="77">
        <v>3</v>
      </c>
      <c r="BM24" s="83">
        <v>3</v>
      </c>
      <c r="BN24" s="24">
        <v>6.7</v>
      </c>
      <c r="BO24" s="27">
        <v>7</v>
      </c>
      <c r="BP24" s="28"/>
      <c r="BQ24" s="30">
        <f t="shared" si="647"/>
        <v>6.9</v>
      </c>
      <c r="BR24" s="31">
        <f t="shared" si="648"/>
        <v>6.9</v>
      </c>
      <c r="BS24" s="29" t="str">
        <f t="shared" si="196"/>
        <v>6.9</v>
      </c>
      <c r="BT24" s="35" t="str">
        <f t="shared" si="649"/>
        <v>C+</v>
      </c>
      <c r="BU24" s="33">
        <f t="shared" si="650"/>
        <v>2.5</v>
      </c>
      <c r="BV24" s="49" t="str">
        <f t="shared" si="651"/>
        <v>2.5</v>
      </c>
      <c r="BW24" s="77">
        <v>2</v>
      </c>
      <c r="BX24" s="83">
        <v>2</v>
      </c>
      <c r="BY24" s="41">
        <f t="shared" si="705"/>
        <v>16</v>
      </c>
      <c r="BZ24" s="43">
        <f t="shared" si="706"/>
        <v>1.875</v>
      </c>
      <c r="CA24" s="45" t="str">
        <f t="shared" si="707"/>
        <v>1.88</v>
      </c>
      <c r="CB24" s="47" t="str">
        <f t="shared" si="708"/>
        <v>Lên lớp</v>
      </c>
      <c r="CC24" s="145">
        <f t="shared" si="709"/>
        <v>16</v>
      </c>
      <c r="CD24" s="146">
        <f t="shared" si="710"/>
        <v>1.875</v>
      </c>
      <c r="CE24" s="47" t="str">
        <f t="shared" si="711"/>
        <v>Lên lớp</v>
      </c>
      <c r="CF24" s="47" t="s">
        <v>1143</v>
      </c>
      <c r="CG24" s="24">
        <v>5.3</v>
      </c>
      <c r="CH24" s="27">
        <v>5</v>
      </c>
      <c r="CI24" s="28"/>
      <c r="CJ24" s="30">
        <f t="shared" si="775"/>
        <v>5.0999999999999996</v>
      </c>
      <c r="CK24" s="31">
        <f t="shared" si="776"/>
        <v>5.0999999999999996</v>
      </c>
      <c r="CL24" s="29" t="str">
        <f t="shared" si="197"/>
        <v>5.1</v>
      </c>
      <c r="CM24" s="35" t="str">
        <f t="shared" si="777"/>
        <v>D+</v>
      </c>
      <c r="CN24" s="157">
        <f t="shared" si="778"/>
        <v>1.5</v>
      </c>
      <c r="CO24" s="49" t="str">
        <f t="shared" si="779"/>
        <v>1.5</v>
      </c>
      <c r="CP24" s="77">
        <v>3</v>
      </c>
      <c r="CQ24" s="151">
        <v>3</v>
      </c>
      <c r="CR24" s="24">
        <v>7</v>
      </c>
      <c r="CS24" s="27">
        <v>4</v>
      </c>
      <c r="CT24" s="28"/>
      <c r="CU24" s="30">
        <f t="shared" si="798"/>
        <v>5.2</v>
      </c>
      <c r="CV24" s="31">
        <f t="shared" si="799"/>
        <v>5.2</v>
      </c>
      <c r="CW24" s="29" t="str">
        <f t="shared" si="198"/>
        <v>5.2</v>
      </c>
      <c r="CX24" s="35" t="str">
        <f t="shared" si="800"/>
        <v>D+</v>
      </c>
      <c r="CY24" s="157">
        <f t="shared" si="801"/>
        <v>1.5</v>
      </c>
      <c r="CZ24" s="49" t="str">
        <f t="shared" si="802"/>
        <v>1.5</v>
      </c>
      <c r="DA24" s="77">
        <v>2</v>
      </c>
      <c r="DB24" s="151">
        <v>2</v>
      </c>
      <c r="DC24" s="24">
        <v>5</v>
      </c>
      <c r="DD24" s="27">
        <v>3</v>
      </c>
      <c r="DE24" s="28">
        <v>3</v>
      </c>
      <c r="DF24" s="30">
        <f t="shared" si="780"/>
        <v>3.8</v>
      </c>
      <c r="DG24" s="31">
        <f t="shared" si="781"/>
        <v>3.8</v>
      </c>
      <c r="DH24" s="29" t="str">
        <f t="shared" si="199"/>
        <v>3.8</v>
      </c>
      <c r="DI24" s="35" t="str">
        <f t="shared" si="782"/>
        <v>F</v>
      </c>
      <c r="DJ24" s="157">
        <f t="shared" si="783"/>
        <v>0</v>
      </c>
      <c r="DK24" s="49" t="str">
        <f t="shared" si="784"/>
        <v>0.0</v>
      </c>
      <c r="DL24" s="77">
        <v>4</v>
      </c>
      <c r="DM24" s="151"/>
      <c r="DN24" s="24">
        <v>6.8</v>
      </c>
      <c r="DO24" s="27">
        <v>4</v>
      </c>
      <c r="DP24" s="28"/>
      <c r="DQ24" s="30">
        <f t="shared" si="785"/>
        <v>5.0999999999999996</v>
      </c>
      <c r="DR24" s="31">
        <f t="shared" si="786"/>
        <v>5.0999999999999996</v>
      </c>
      <c r="DS24" s="29" t="str">
        <f t="shared" si="200"/>
        <v>5.1</v>
      </c>
      <c r="DT24" s="35" t="str">
        <f t="shared" si="787"/>
        <v>D+</v>
      </c>
      <c r="DU24" s="157">
        <f t="shared" si="788"/>
        <v>1.5</v>
      </c>
      <c r="DV24" s="49" t="str">
        <f t="shared" si="789"/>
        <v>1.5</v>
      </c>
      <c r="DW24" s="77">
        <v>3</v>
      </c>
      <c r="DX24" s="151">
        <v>3</v>
      </c>
      <c r="DY24" s="24">
        <v>6</v>
      </c>
      <c r="DZ24" s="27">
        <v>4</v>
      </c>
      <c r="EA24" s="28"/>
      <c r="EB24" s="30">
        <f t="shared" si="712"/>
        <v>4.8</v>
      </c>
      <c r="EC24" s="31">
        <f t="shared" si="713"/>
        <v>4.8</v>
      </c>
      <c r="ED24" s="29" t="str">
        <f t="shared" si="201"/>
        <v>4.8</v>
      </c>
      <c r="EE24" s="35" t="str">
        <f t="shared" si="714"/>
        <v>D</v>
      </c>
      <c r="EF24" s="157">
        <f t="shared" si="715"/>
        <v>1</v>
      </c>
      <c r="EG24" s="49" t="str">
        <f t="shared" si="716"/>
        <v>1.0</v>
      </c>
      <c r="EH24" s="77">
        <v>2</v>
      </c>
      <c r="EI24" s="151">
        <v>2</v>
      </c>
      <c r="EJ24" s="24">
        <v>6.2</v>
      </c>
      <c r="EK24" s="27">
        <v>5</v>
      </c>
      <c r="EL24" s="28"/>
      <c r="EM24" s="30">
        <f t="shared" si="790"/>
        <v>5.5</v>
      </c>
      <c r="EN24" s="31">
        <f t="shared" si="791"/>
        <v>5.5</v>
      </c>
      <c r="EO24" s="29" t="str">
        <f t="shared" si="202"/>
        <v>5.5</v>
      </c>
      <c r="EP24" s="35" t="str">
        <f t="shared" si="792"/>
        <v>C</v>
      </c>
      <c r="EQ24" s="157">
        <f t="shared" si="793"/>
        <v>2</v>
      </c>
      <c r="ER24" s="49" t="str">
        <f t="shared" si="794"/>
        <v>2.0</v>
      </c>
      <c r="ES24" s="77">
        <v>2</v>
      </c>
      <c r="ET24" s="151">
        <v>2</v>
      </c>
      <c r="EU24" s="24">
        <v>7.2</v>
      </c>
      <c r="EV24" s="27">
        <v>8</v>
      </c>
      <c r="EW24" s="28"/>
      <c r="EX24" s="30">
        <f t="shared" si="717"/>
        <v>7.7</v>
      </c>
      <c r="EY24" s="31">
        <f t="shared" si="718"/>
        <v>7.7</v>
      </c>
      <c r="EZ24" s="29" t="str">
        <f t="shared" si="203"/>
        <v>7.7</v>
      </c>
      <c r="FA24" s="35" t="str">
        <f t="shared" si="719"/>
        <v>B</v>
      </c>
      <c r="FB24" s="157">
        <f t="shared" si="720"/>
        <v>3</v>
      </c>
      <c r="FC24" s="49" t="str">
        <f t="shared" si="721"/>
        <v>3.0</v>
      </c>
      <c r="FD24" s="77">
        <v>3</v>
      </c>
      <c r="FE24" s="151">
        <v>3</v>
      </c>
      <c r="FF24" s="155">
        <v>7</v>
      </c>
      <c r="FG24" s="165">
        <v>7.5</v>
      </c>
      <c r="FH24" s="165"/>
      <c r="FI24" s="22">
        <f t="shared" si="456"/>
        <v>7.3</v>
      </c>
      <c r="FJ24" s="29">
        <f t="shared" si="457"/>
        <v>7.3</v>
      </c>
      <c r="FK24" s="29" t="str">
        <f t="shared" si="204"/>
        <v>7.3</v>
      </c>
      <c r="FL24" s="35" t="str">
        <f t="shared" si="795"/>
        <v>B</v>
      </c>
      <c r="FM24" s="33">
        <f t="shared" si="796"/>
        <v>3</v>
      </c>
      <c r="FN24" s="49" t="str">
        <f t="shared" si="797"/>
        <v>3.0</v>
      </c>
      <c r="FO24" s="77">
        <v>1</v>
      </c>
      <c r="FP24" s="151">
        <v>1</v>
      </c>
      <c r="FQ24" s="41">
        <f t="shared" si="461"/>
        <v>20</v>
      </c>
      <c r="FR24" s="43">
        <f t="shared" si="462"/>
        <v>1.5</v>
      </c>
      <c r="FS24" s="45" t="str">
        <f t="shared" si="463"/>
        <v>1.50</v>
      </c>
      <c r="FT24" s="47" t="str">
        <f t="shared" si="464"/>
        <v>Lên lớp</v>
      </c>
      <c r="FU24" s="145">
        <f t="shared" si="465"/>
        <v>16</v>
      </c>
      <c r="FV24" s="146">
        <f t="shared" si="466"/>
        <v>1.875</v>
      </c>
      <c r="FW24" s="174">
        <f t="shared" si="722"/>
        <v>36</v>
      </c>
      <c r="FX24" s="41">
        <f t="shared" si="723"/>
        <v>32</v>
      </c>
      <c r="FY24" s="43">
        <f t="shared" si="724"/>
        <v>1.875</v>
      </c>
      <c r="FZ24" s="45" t="str">
        <f t="shared" si="470"/>
        <v>1.88</v>
      </c>
      <c r="GA24" s="47" t="str">
        <f t="shared" si="471"/>
        <v>Lên lớp</v>
      </c>
      <c r="GB24" s="47" t="s">
        <v>1143</v>
      </c>
      <c r="GC24" s="24">
        <v>7.7</v>
      </c>
      <c r="GD24" s="27">
        <v>9</v>
      </c>
      <c r="GE24" s="28"/>
      <c r="GF24" s="22">
        <f t="shared" si="530"/>
        <v>8.5</v>
      </c>
      <c r="GG24" s="29">
        <f t="shared" si="531"/>
        <v>8.5</v>
      </c>
      <c r="GH24" s="29" t="str">
        <f t="shared" si="205"/>
        <v>8.5</v>
      </c>
      <c r="GI24" s="35" t="str">
        <f t="shared" si="532"/>
        <v>A</v>
      </c>
      <c r="GJ24" s="33">
        <f t="shared" si="533"/>
        <v>4</v>
      </c>
      <c r="GK24" s="49" t="str">
        <f t="shared" si="534"/>
        <v>4.0</v>
      </c>
      <c r="GL24" s="77">
        <v>2</v>
      </c>
      <c r="GM24" s="151">
        <v>2</v>
      </c>
      <c r="GN24" s="24">
        <v>7</v>
      </c>
      <c r="GO24" s="27">
        <v>6</v>
      </c>
      <c r="GP24" s="28"/>
      <c r="GQ24" s="30">
        <f t="shared" si="680"/>
        <v>6.4</v>
      </c>
      <c r="GR24" s="31">
        <f t="shared" si="535"/>
        <v>6.4</v>
      </c>
      <c r="GS24" s="29" t="str">
        <f t="shared" si="206"/>
        <v>6.4</v>
      </c>
      <c r="GT24" s="35" t="str">
        <f t="shared" si="536"/>
        <v>C</v>
      </c>
      <c r="GU24" s="33">
        <f t="shared" si="537"/>
        <v>2</v>
      </c>
      <c r="GV24" s="49" t="str">
        <f t="shared" si="538"/>
        <v>2.0</v>
      </c>
      <c r="GW24" s="77">
        <v>3</v>
      </c>
      <c r="GX24" s="151">
        <v>3</v>
      </c>
      <c r="GY24" s="24">
        <v>5.8</v>
      </c>
      <c r="GZ24" s="27">
        <v>5</v>
      </c>
      <c r="HA24" s="28"/>
      <c r="HB24" s="30">
        <f t="shared" si="539"/>
        <v>5.3</v>
      </c>
      <c r="HC24" s="31">
        <f t="shared" si="540"/>
        <v>5.3</v>
      </c>
      <c r="HD24" s="29" t="str">
        <f t="shared" si="207"/>
        <v>5.3</v>
      </c>
      <c r="HE24" s="35" t="str">
        <f t="shared" si="541"/>
        <v>D+</v>
      </c>
      <c r="HF24" s="33">
        <f t="shared" si="542"/>
        <v>1.5</v>
      </c>
      <c r="HG24" s="49" t="str">
        <f t="shared" si="543"/>
        <v>1.5</v>
      </c>
      <c r="HH24" s="77">
        <v>2</v>
      </c>
      <c r="HI24" s="151">
        <v>2</v>
      </c>
      <c r="HJ24" s="24">
        <v>8.8000000000000007</v>
      </c>
      <c r="HK24" s="27">
        <v>8</v>
      </c>
      <c r="HL24" s="28"/>
      <c r="HM24" s="22">
        <f t="shared" si="544"/>
        <v>8.3000000000000007</v>
      </c>
      <c r="HN24" s="29">
        <f t="shared" si="545"/>
        <v>8.3000000000000007</v>
      </c>
      <c r="HO24" s="29" t="str">
        <f t="shared" si="208"/>
        <v>8.3</v>
      </c>
      <c r="HP24" s="35" t="str">
        <f t="shared" si="546"/>
        <v>B+</v>
      </c>
      <c r="HQ24" s="33">
        <f t="shared" si="547"/>
        <v>3.5</v>
      </c>
      <c r="HR24" s="49" t="str">
        <f t="shared" si="548"/>
        <v>3.5</v>
      </c>
      <c r="HS24" s="77">
        <v>2</v>
      </c>
      <c r="HT24" s="151">
        <v>2</v>
      </c>
      <c r="HU24" s="24">
        <v>6.3</v>
      </c>
      <c r="HV24" s="27">
        <v>6</v>
      </c>
      <c r="HW24" s="28"/>
      <c r="HX24" s="30">
        <f t="shared" si="549"/>
        <v>6.1</v>
      </c>
      <c r="HY24" s="31">
        <f t="shared" si="550"/>
        <v>6.1</v>
      </c>
      <c r="HZ24" s="29" t="str">
        <f t="shared" si="209"/>
        <v>6.1</v>
      </c>
      <c r="IA24" s="35" t="str">
        <f t="shared" si="551"/>
        <v>C</v>
      </c>
      <c r="IB24" s="33">
        <f t="shared" si="552"/>
        <v>2</v>
      </c>
      <c r="IC24" s="49" t="str">
        <f t="shared" si="553"/>
        <v>2.0</v>
      </c>
      <c r="ID24" s="77">
        <v>3</v>
      </c>
      <c r="IE24" s="151">
        <v>3</v>
      </c>
      <c r="IF24" s="24">
        <v>7.7</v>
      </c>
      <c r="IG24" s="27">
        <v>7</v>
      </c>
      <c r="IH24" s="28"/>
      <c r="II24" s="30">
        <f t="shared" si="554"/>
        <v>7.3</v>
      </c>
      <c r="IJ24" s="31">
        <f t="shared" si="555"/>
        <v>7.3</v>
      </c>
      <c r="IK24" s="29" t="str">
        <f t="shared" si="210"/>
        <v>7.3</v>
      </c>
      <c r="IL24" s="35" t="str">
        <f t="shared" si="556"/>
        <v>B</v>
      </c>
      <c r="IM24" s="33">
        <f t="shared" si="557"/>
        <v>3</v>
      </c>
      <c r="IN24" s="49" t="str">
        <f t="shared" si="558"/>
        <v>3.0</v>
      </c>
      <c r="IO24" s="77">
        <v>2</v>
      </c>
      <c r="IP24" s="151">
        <v>2</v>
      </c>
      <c r="IQ24" s="24">
        <v>6.9</v>
      </c>
      <c r="IR24" s="27">
        <v>8</v>
      </c>
      <c r="IS24" s="28"/>
      <c r="IT24" s="30">
        <f t="shared" si="559"/>
        <v>7.6</v>
      </c>
      <c r="IU24" s="31">
        <f t="shared" si="560"/>
        <v>7.6</v>
      </c>
      <c r="IV24" s="29" t="str">
        <f t="shared" si="211"/>
        <v>7.6</v>
      </c>
      <c r="IW24" s="35" t="str">
        <f t="shared" si="561"/>
        <v>B</v>
      </c>
      <c r="IX24" s="33">
        <f t="shared" si="562"/>
        <v>3</v>
      </c>
      <c r="IY24" s="49" t="str">
        <f t="shared" si="563"/>
        <v>3.0</v>
      </c>
      <c r="IZ24" s="77">
        <v>3</v>
      </c>
      <c r="JA24" s="151">
        <v>3</v>
      </c>
      <c r="JB24" s="24">
        <v>6.6</v>
      </c>
      <c r="JC24" s="27">
        <v>7</v>
      </c>
      <c r="JD24" s="28"/>
      <c r="JE24" s="30">
        <f t="shared" si="564"/>
        <v>6.8</v>
      </c>
      <c r="JF24" s="31">
        <f t="shared" si="565"/>
        <v>6.8</v>
      </c>
      <c r="JG24" s="29" t="str">
        <f t="shared" si="212"/>
        <v>6.8</v>
      </c>
      <c r="JH24" s="35" t="str">
        <f t="shared" si="566"/>
        <v>C+</v>
      </c>
      <c r="JI24" s="33">
        <f t="shared" si="567"/>
        <v>2.5</v>
      </c>
      <c r="JJ24" s="49" t="str">
        <f t="shared" si="568"/>
        <v>2.5</v>
      </c>
      <c r="JK24" s="77">
        <v>3</v>
      </c>
      <c r="JL24" s="151">
        <v>3</v>
      </c>
      <c r="JM24" s="24">
        <v>7.5</v>
      </c>
      <c r="JN24" s="214">
        <v>7.8</v>
      </c>
      <c r="JO24" s="140"/>
      <c r="JP24" s="30">
        <f t="shared" si="569"/>
        <v>7.7</v>
      </c>
      <c r="JQ24" s="31">
        <f t="shared" si="570"/>
        <v>7.7</v>
      </c>
      <c r="JR24" s="29" t="str">
        <f t="shared" si="213"/>
        <v>7.7</v>
      </c>
      <c r="JS24" s="35" t="str">
        <f t="shared" si="571"/>
        <v>B</v>
      </c>
      <c r="JT24" s="33">
        <f t="shared" si="572"/>
        <v>3</v>
      </c>
      <c r="JU24" s="49" t="str">
        <f t="shared" si="573"/>
        <v>3.0</v>
      </c>
      <c r="JV24" s="77">
        <v>2</v>
      </c>
      <c r="JW24" s="151">
        <v>2</v>
      </c>
      <c r="JX24" s="211">
        <f t="shared" si="513"/>
        <v>22</v>
      </c>
      <c r="JY24" s="43">
        <f t="shared" si="514"/>
        <v>2.6590909090909092</v>
      </c>
      <c r="JZ24" s="45" t="str">
        <f t="shared" si="515"/>
        <v>2.66</v>
      </c>
      <c r="KA24" s="47" t="str">
        <f t="shared" si="516"/>
        <v>Lên lớp</v>
      </c>
      <c r="KB24" s="41">
        <f t="shared" si="517"/>
        <v>22</v>
      </c>
      <c r="KC24" s="43">
        <f t="shared" si="518"/>
        <v>2.6590909090909092</v>
      </c>
      <c r="KD24" s="229">
        <f t="shared" si="519"/>
        <v>58</v>
      </c>
      <c r="KE24" s="230">
        <f t="shared" si="520"/>
        <v>54</v>
      </c>
      <c r="KF24" s="146">
        <f t="shared" si="521"/>
        <v>2.1944444444444446</v>
      </c>
      <c r="KG24" s="45" t="str">
        <f t="shared" si="522"/>
        <v>2.19</v>
      </c>
      <c r="KH24" s="47" t="str">
        <f t="shared" si="523"/>
        <v>Lên lớp</v>
      </c>
      <c r="KI24" s="47" t="s">
        <v>1143</v>
      </c>
      <c r="KJ24" s="24">
        <v>7.2</v>
      </c>
      <c r="KK24" s="27">
        <v>5</v>
      </c>
      <c r="KL24" s="28"/>
      <c r="KM24" s="30">
        <f t="shared" si="729"/>
        <v>5.9</v>
      </c>
      <c r="KN24" s="31">
        <f t="shared" si="730"/>
        <v>5.9</v>
      </c>
      <c r="KO24" s="31" t="str">
        <f t="shared" si="731"/>
        <v>5.9</v>
      </c>
      <c r="KP24" s="35" t="str">
        <f t="shared" si="732"/>
        <v>C</v>
      </c>
      <c r="KQ24" s="33">
        <f t="shared" si="733"/>
        <v>2</v>
      </c>
      <c r="KR24" s="49" t="str">
        <f t="shared" si="734"/>
        <v>2.0</v>
      </c>
      <c r="KS24" s="77">
        <v>2</v>
      </c>
      <c r="KT24" s="151">
        <v>2</v>
      </c>
      <c r="KU24" s="24">
        <v>7.3</v>
      </c>
      <c r="KV24" s="27">
        <v>9</v>
      </c>
      <c r="KW24" s="28"/>
      <c r="KX24" s="22">
        <f t="shared" si="735"/>
        <v>8.3000000000000007</v>
      </c>
      <c r="KY24" s="29">
        <f t="shared" si="736"/>
        <v>8.3000000000000007</v>
      </c>
      <c r="KZ24" s="29" t="str">
        <f t="shared" si="737"/>
        <v>8.3</v>
      </c>
      <c r="LA24" s="35" t="str">
        <f t="shared" si="738"/>
        <v>B+</v>
      </c>
      <c r="LB24" s="33">
        <f t="shared" si="739"/>
        <v>3.5</v>
      </c>
      <c r="LC24" s="49" t="str">
        <f t="shared" si="740"/>
        <v>3.5</v>
      </c>
      <c r="LD24" s="77">
        <v>2</v>
      </c>
      <c r="LE24" s="151">
        <v>2</v>
      </c>
      <c r="LF24" s="24">
        <v>8</v>
      </c>
      <c r="LG24" s="27">
        <v>3</v>
      </c>
      <c r="LH24" s="28"/>
      <c r="LI24" s="30">
        <f t="shared" si="741"/>
        <v>5</v>
      </c>
      <c r="LJ24" s="31">
        <f t="shared" si="742"/>
        <v>5</v>
      </c>
      <c r="LK24" s="31" t="str">
        <f t="shared" si="743"/>
        <v>5.0</v>
      </c>
      <c r="LL24" s="35" t="str">
        <f t="shared" si="744"/>
        <v>D+</v>
      </c>
      <c r="LM24" s="33">
        <f t="shared" si="745"/>
        <v>1.5</v>
      </c>
      <c r="LN24" s="49" t="str">
        <f t="shared" si="746"/>
        <v>1.5</v>
      </c>
      <c r="LO24" s="77">
        <v>2</v>
      </c>
      <c r="LP24" s="151">
        <v>2</v>
      </c>
      <c r="LQ24" s="24">
        <v>8</v>
      </c>
      <c r="LR24" s="27">
        <v>8</v>
      </c>
      <c r="LS24" s="28"/>
      <c r="LT24" s="30">
        <f t="shared" si="747"/>
        <v>8</v>
      </c>
      <c r="LU24" s="31">
        <f t="shared" si="748"/>
        <v>8</v>
      </c>
      <c r="LV24" s="29" t="str">
        <f t="shared" si="220"/>
        <v>8.0</v>
      </c>
      <c r="LW24" s="35" t="str">
        <f t="shared" si="749"/>
        <v>B+</v>
      </c>
      <c r="LX24" s="33">
        <f t="shared" si="750"/>
        <v>3.5</v>
      </c>
      <c r="LY24" s="49" t="str">
        <f t="shared" si="751"/>
        <v>3.5</v>
      </c>
      <c r="LZ24" s="77">
        <v>2</v>
      </c>
      <c r="MA24" s="151">
        <v>2</v>
      </c>
      <c r="MB24" s="24">
        <v>8.5</v>
      </c>
      <c r="MC24" s="27">
        <v>7</v>
      </c>
      <c r="MD24" s="28"/>
      <c r="ME24" s="30">
        <f t="shared" si="752"/>
        <v>7.6</v>
      </c>
      <c r="MF24" s="161">
        <f t="shared" si="753"/>
        <v>7.6</v>
      </c>
      <c r="MG24" s="29" t="str">
        <f t="shared" si="223"/>
        <v>7.6</v>
      </c>
      <c r="MH24" s="162" t="str">
        <f t="shared" si="754"/>
        <v>B</v>
      </c>
      <c r="MI24" s="163">
        <f t="shared" si="755"/>
        <v>3</v>
      </c>
      <c r="MJ24" s="56" t="str">
        <f t="shared" si="756"/>
        <v>3.0</v>
      </c>
      <c r="MK24" s="77">
        <v>1</v>
      </c>
      <c r="ML24" s="151">
        <v>1</v>
      </c>
      <c r="MM24" s="24">
        <v>9.1</v>
      </c>
      <c r="MN24" s="27">
        <v>7</v>
      </c>
      <c r="MO24" s="28"/>
      <c r="MP24" s="30">
        <f t="shared" si="757"/>
        <v>7.8</v>
      </c>
      <c r="MQ24" s="161">
        <f t="shared" si="758"/>
        <v>7.8</v>
      </c>
      <c r="MR24" s="29" t="str">
        <f t="shared" si="227"/>
        <v>7.8</v>
      </c>
      <c r="MS24" s="162" t="str">
        <f t="shared" si="759"/>
        <v>B</v>
      </c>
      <c r="MT24" s="163">
        <f t="shared" si="760"/>
        <v>3</v>
      </c>
      <c r="MU24" s="56" t="str">
        <f t="shared" si="761"/>
        <v>3.0</v>
      </c>
      <c r="MV24" s="77">
        <v>3</v>
      </c>
      <c r="MW24" s="151">
        <v>3</v>
      </c>
      <c r="MX24" s="24">
        <v>8</v>
      </c>
      <c r="MY24" s="27">
        <v>9</v>
      </c>
      <c r="MZ24" s="28"/>
      <c r="NA24" s="30">
        <f t="shared" si="762"/>
        <v>8.6</v>
      </c>
      <c r="NB24" s="161">
        <f t="shared" si="763"/>
        <v>8.6</v>
      </c>
      <c r="NC24" s="29" t="str">
        <f t="shared" si="228"/>
        <v>8.6</v>
      </c>
      <c r="ND24" s="162" t="str">
        <f t="shared" si="764"/>
        <v>A</v>
      </c>
      <c r="NE24" s="163">
        <f t="shared" si="765"/>
        <v>4</v>
      </c>
      <c r="NF24" s="56" t="str">
        <f t="shared" si="766"/>
        <v>4.0</v>
      </c>
      <c r="NG24" s="77">
        <v>1</v>
      </c>
      <c r="NH24" s="151">
        <v>1</v>
      </c>
      <c r="NI24" s="24">
        <v>6.4</v>
      </c>
      <c r="NJ24" s="27">
        <v>4</v>
      </c>
      <c r="NK24" s="28"/>
      <c r="NL24" s="30">
        <f t="shared" si="681"/>
        <v>5</v>
      </c>
      <c r="NM24" s="31">
        <f t="shared" si="682"/>
        <v>5</v>
      </c>
      <c r="NN24" s="29" t="str">
        <f t="shared" si="725"/>
        <v>5.0</v>
      </c>
      <c r="NO24" s="35" t="str">
        <f t="shared" si="683"/>
        <v>D+</v>
      </c>
      <c r="NP24" s="33">
        <f t="shared" si="684"/>
        <v>1.5</v>
      </c>
      <c r="NQ24" s="49" t="str">
        <f t="shared" si="685"/>
        <v>1.5</v>
      </c>
      <c r="NR24" s="77">
        <v>3</v>
      </c>
      <c r="NS24" s="151">
        <v>3</v>
      </c>
      <c r="NT24" s="24">
        <v>7.5</v>
      </c>
      <c r="NU24" s="214">
        <v>7.8</v>
      </c>
      <c r="NV24" s="28"/>
      <c r="NW24" s="30">
        <f t="shared" si="767"/>
        <v>7.7</v>
      </c>
      <c r="NX24" s="31">
        <f t="shared" si="768"/>
        <v>7.7</v>
      </c>
      <c r="NY24" s="31" t="str">
        <f t="shared" si="769"/>
        <v>7.7</v>
      </c>
      <c r="NZ24" s="35" t="str">
        <f t="shared" si="770"/>
        <v>B</v>
      </c>
      <c r="OA24" s="33">
        <f t="shared" si="771"/>
        <v>3</v>
      </c>
      <c r="OB24" s="49" t="str">
        <f t="shared" si="772"/>
        <v>3.0</v>
      </c>
      <c r="OC24" s="77">
        <v>2</v>
      </c>
      <c r="OD24" s="151">
        <v>2</v>
      </c>
      <c r="OE24" s="211">
        <f t="shared" si="230"/>
        <v>18</v>
      </c>
      <c r="OF24" s="43">
        <f t="shared" si="231"/>
        <v>2.6388888888888888</v>
      </c>
      <c r="OG24" s="45" t="str">
        <f t="shared" si="232"/>
        <v>2.64</v>
      </c>
      <c r="OH24" s="47" t="str">
        <f t="shared" si="233"/>
        <v>Lên lớp</v>
      </c>
      <c r="OI24" s="41">
        <f t="shared" si="234"/>
        <v>18</v>
      </c>
      <c r="OJ24" s="43">
        <f t="shared" si="235"/>
        <v>2.6388888888888888</v>
      </c>
      <c r="OK24" s="229">
        <f t="shared" si="236"/>
        <v>76</v>
      </c>
      <c r="OL24" s="230">
        <f t="shared" si="237"/>
        <v>72</v>
      </c>
      <c r="OM24" s="146">
        <f t="shared" si="238"/>
        <v>2.3055555555555554</v>
      </c>
      <c r="ON24" s="45" t="str">
        <f t="shared" si="138"/>
        <v>2.31</v>
      </c>
      <c r="OO24" s="47" t="str">
        <f t="shared" si="239"/>
        <v>Lên lớp</v>
      </c>
      <c r="OP24" s="47" t="s">
        <v>1143</v>
      </c>
      <c r="OQ24" s="24">
        <v>5.6</v>
      </c>
      <c r="OR24" s="27">
        <v>5</v>
      </c>
      <c r="OS24" s="28"/>
      <c r="OT24" s="30">
        <f t="shared" si="574"/>
        <v>5.2</v>
      </c>
      <c r="OU24" s="31">
        <f t="shared" si="575"/>
        <v>5.2</v>
      </c>
      <c r="OV24" s="31" t="str">
        <f t="shared" si="576"/>
        <v>5.2</v>
      </c>
      <c r="OW24" s="35" t="str">
        <f t="shared" si="577"/>
        <v>D+</v>
      </c>
      <c r="OX24" s="33">
        <f t="shared" si="578"/>
        <v>1.5</v>
      </c>
      <c r="OY24" s="49" t="str">
        <f t="shared" si="579"/>
        <v>1.5</v>
      </c>
      <c r="OZ24" s="77">
        <v>2</v>
      </c>
      <c r="PA24" s="151">
        <v>2</v>
      </c>
      <c r="PB24" s="24">
        <v>7.4</v>
      </c>
      <c r="PC24" s="27">
        <v>8</v>
      </c>
      <c r="PD24" s="28"/>
      <c r="PE24" s="30">
        <f t="shared" si="580"/>
        <v>7.8</v>
      </c>
      <c r="PF24" s="31">
        <f t="shared" si="581"/>
        <v>7.8</v>
      </c>
      <c r="PG24" s="31" t="str">
        <f t="shared" si="582"/>
        <v>7.8</v>
      </c>
      <c r="PH24" s="35" t="str">
        <f t="shared" si="583"/>
        <v>B</v>
      </c>
      <c r="PI24" s="33">
        <f t="shared" si="584"/>
        <v>3</v>
      </c>
      <c r="PJ24" s="49" t="str">
        <f t="shared" si="585"/>
        <v>3.0</v>
      </c>
      <c r="PK24" s="77">
        <v>3</v>
      </c>
      <c r="PL24" s="151">
        <v>3</v>
      </c>
      <c r="PM24" s="24">
        <v>7</v>
      </c>
      <c r="PN24" s="27">
        <v>7</v>
      </c>
      <c r="PO24" s="28"/>
      <c r="PP24" s="30">
        <f t="shared" si="586"/>
        <v>7</v>
      </c>
      <c r="PQ24" s="31">
        <f t="shared" si="587"/>
        <v>7</v>
      </c>
      <c r="PR24" s="31" t="str">
        <f t="shared" si="588"/>
        <v>7.0</v>
      </c>
      <c r="PS24" s="35" t="str">
        <f t="shared" si="589"/>
        <v>B</v>
      </c>
      <c r="PT24" s="33">
        <f t="shared" si="590"/>
        <v>3</v>
      </c>
      <c r="PU24" s="49" t="str">
        <f t="shared" si="591"/>
        <v>3.0</v>
      </c>
      <c r="PV24" s="77">
        <v>2</v>
      </c>
      <c r="PW24" s="151">
        <v>2</v>
      </c>
      <c r="PX24" s="24">
        <v>8.1</v>
      </c>
      <c r="PY24" s="124"/>
      <c r="PZ24" s="28">
        <v>7</v>
      </c>
      <c r="QA24" s="30">
        <f t="shared" si="592"/>
        <v>3.2</v>
      </c>
      <c r="QB24" s="31">
        <f t="shared" si="593"/>
        <v>7.4</v>
      </c>
      <c r="QC24" s="31" t="str">
        <f t="shared" si="594"/>
        <v>7.4</v>
      </c>
      <c r="QD24" s="35" t="str">
        <f t="shared" si="595"/>
        <v>B</v>
      </c>
      <c r="QE24" s="33">
        <f t="shared" si="596"/>
        <v>3</v>
      </c>
      <c r="QF24" s="49" t="str">
        <f t="shared" si="597"/>
        <v>3.0</v>
      </c>
      <c r="QG24" s="77">
        <v>3</v>
      </c>
      <c r="QH24" s="151">
        <v>3</v>
      </c>
      <c r="QI24" s="24">
        <v>7</v>
      </c>
      <c r="QJ24" s="27">
        <v>7</v>
      </c>
      <c r="QK24" s="28"/>
      <c r="QL24" s="30">
        <f t="shared" si="598"/>
        <v>7</v>
      </c>
      <c r="QM24" s="31">
        <f t="shared" si="599"/>
        <v>7</v>
      </c>
      <c r="QN24" s="31" t="str">
        <f t="shared" si="600"/>
        <v>7.0</v>
      </c>
      <c r="QO24" s="35" t="str">
        <f t="shared" si="601"/>
        <v>B</v>
      </c>
      <c r="QP24" s="33">
        <f t="shared" si="602"/>
        <v>3</v>
      </c>
      <c r="QQ24" s="49" t="str">
        <f t="shared" si="603"/>
        <v>3.0</v>
      </c>
      <c r="QR24" s="77">
        <v>1</v>
      </c>
      <c r="QS24" s="151">
        <v>1</v>
      </c>
      <c r="QT24" s="24">
        <v>6.8</v>
      </c>
      <c r="QU24" s="27">
        <v>8</v>
      </c>
      <c r="QV24" s="28"/>
      <c r="QW24" s="30">
        <f t="shared" si="604"/>
        <v>7.5</v>
      </c>
      <c r="QX24" s="31">
        <f t="shared" si="605"/>
        <v>7.5</v>
      </c>
      <c r="QY24" s="31" t="str">
        <f t="shared" si="606"/>
        <v>7.5</v>
      </c>
      <c r="QZ24" s="35" t="str">
        <f t="shared" si="607"/>
        <v>B</v>
      </c>
      <c r="RA24" s="33">
        <f t="shared" si="608"/>
        <v>3</v>
      </c>
      <c r="RB24" s="49" t="str">
        <f t="shared" si="609"/>
        <v>3.0</v>
      </c>
      <c r="RC24" s="77">
        <v>3</v>
      </c>
      <c r="RD24" s="151">
        <v>3</v>
      </c>
      <c r="RE24" s="24">
        <v>8</v>
      </c>
      <c r="RF24" s="27">
        <v>8</v>
      </c>
      <c r="RG24" s="28"/>
      <c r="RH24" s="22">
        <f t="shared" si="773"/>
        <v>8</v>
      </c>
      <c r="RI24" s="29">
        <f t="shared" si="774"/>
        <v>8</v>
      </c>
      <c r="RJ24" s="29" t="str">
        <f t="shared" si="610"/>
        <v>8.0</v>
      </c>
      <c r="RK24" s="35" t="str">
        <f t="shared" si="726"/>
        <v>B+</v>
      </c>
      <c r="RL24" s="33">
        <f t="shared" si="727"/>
        <v>3.5</v>
      </c>
      <c r="RM24" s="49" t="str">
        <f t="shared" si="728"/>
        <v>3.5</v>
      </c>
      <c r="RN24" s="77">
        <v>1</v>
      </c>
      <c r="RO24" s="151">
        <v>1</v>
      </c>
      <c r="RP24" s="211">
        <f t="shared" si="247"/>
        <v>15</v>
      </c>
      <c r="RQ24" s="275">
        <f t="shared" si="248"/>
        <v>7.166666666666667</v>
      </c>
      <c r="RR24" s="43">
        <f t="shared" si="249"/>
        <v>2.8333333333333335</v>
      </c>
      <c r="RS24" s="45" t="str">
        <f t="shared" si="250"/>
        <v>2.83</v>
      </c>
      <c r="RT24" s="47" t="str">
        <f t="shared" si="251"/>
        <v>Lên lớp</v>
      </c>
      <c r="RU24" s="41">
        <f t="shared" si="252"/>
        <v>15</v>
      </c>
      <c r="RV24" s="43">
        <f t="shared" si="253"/>
        <v>2.8333333333333335</v>
      </c>
      <c r="RW24" s="229">
        <f t="shared" si="254"/>
        <v>91</v>
      </c>
      <c r="RX24" s="230">
        <f t="shared" si="255"/>
        <v>87</v>
      </c>
      <c r="RY24" s="146">
        <f t="shared" si="256"/>
        <v>2.396551724137931</v>
      </c>
      <c r="RZ24" s="45" t="str">
        <f t="shared" si="257"/>
        <v>2.40</v>
      </c>
      <c r="SA24" s="47" t="str">
        <f t="shared" si="258"/>
        <v>Lên lớp</v>
      </c>
      <c r="SB24" s="47" t="s">
        <v>1143</v>
      </c>
      <c r="SC24" s="24"/>
      <c r="SD24" s="27"/>
      <c r="SE24" s="28"/>
      <c r="SF24" s="30">
        <f t="shared" si="686"/>
        <v>0</v>
      </c>
      <c r="SG24" s="31">
        <f t="shared" si="687"/>
        <v>0</v>
      </c>
      <c r="SH24" s="31" t="str">
        <f t="shared" si="611"/>
        <v>0.0</v>
      </c>
      <c r="SI24" s="35" t="str">
        <f t="shared" si="688"/>
        <v>F</v>
      </c>
      <c r="SJ24" s="33">
        <f t="shared" si="689"/>
        <v>0</v>
      </c>
      <c r="SK24" s="49" t="str">
        <f t="shared" si="690"/>
        <v>0.0</v>
      </c>
      <c r="SL24" s="77"/>
      <c r="SM24" s="151"/>
      <c r="SN24" s="24"/>
      <c r="SO24" s="27"/>
      <c r="SP24" s="28"/>
      <c r="SQ24" s="30">
        <f t="shared" si="612"/>
        <v>0</v>
      </c>
      <c r="SR24" s="31">
        <f t="shared" si="613"/>
        <v>0</v>
      </c>
      <c r="SS24" s="31" t="str">
        <f t="shared" si="614"/>
        <v>0.0</v>
      </c>
      <c r="ST24" s="35" t="str">
        <f t="shared" si="615"/>
        <v>F</v>
      </c>
      <c r="SU24" s="33">
        <f t="shared" si="616"/>
        <v>0</v>
      </c>
      <c r="SV24" s="49" t="str">
        <f t="shared" si="617"/>
        <v>0.0</v>
      </c>
      <c r="SW24" s="77"/>
      <c r="SX24" s="151"/>
      <c r="SY24" s="24">
        <v>8.9</v>
      </c>
      <c r="SZ24" s="214">
        <v>8.5</v>
      </c>
      <c r="TA24" s="28"/>
      <c r="TB24" s="30">
        <f t="shared" si="618"/>
        <v>8.6999999999999993</v>
      </c>
      <c r="TC24" s="31">
        <f t="shared" si="619"/>
        <v>8.6999999999999993</v>
      </c>
      <c r="TD24" s="31" t="str">
        <f t="shared" si="620"/>
        <v>8.7</v>
      </c>
      <c r="TE24" s="35" t="str">
        <f t="shared" si="621"/>
        <v>A</v>
      </c>
      <c r="TF24" s="33">
        <f t="shared" si="622"/>
        <v>4</v>
      </c>
      <c r="TG24" s="49" t="str">
        <f t="shared" si="623"/>
        <v>4.0</v>
      </c>
      <c r="TH24" s="77">
        <v>4</v>
      </c>
      <c r="TI24" s="151">
        <v>4</v>
      </c>
      <c r="TJ24" s="320"/>
      <c r="TK24" s="321">
        <v>7</v>
      </c>
      <c r="TL24" s="322">
        <v>8</v>
      </c>
      <c r="TM24" s="322">
        <v>8.1</v>
      </c>
      <c r="TN24" s="322"/>
      <c r="TO24" s="127">
        <f t="shared" si="691"/>
        <v>7.9</v>
      </c>
      <c r="TP24" s="29" t="str">
        <f t="shared" si="692"/>
        <v>7.9</v>
      </c>
      <c r="TQ24" s="35" t="str">
        <f t="shared" si="693"/>
        <v>B</v>
      </c>
      <c r="TR24" s="33">
        <f t="shared" si="694"/>
        <v>3</v>
      </c>
      <c r="TS24" s="49" t="str">
        <f t="shared" si="695"/>
        <v>3.0</v>
      </c>
      <c r="TT24" s="323">
        <v>5</v>
      </c>
      <c r="TU24" s="324">
        <v>5</v>
      </c>
      <c r="TV24" s="340">
        <f t="shared" si="696"/>
        <v>9</v>
      </c>
      <c r="TW24" s="341">
        <f t="shared" si="267"/>
        <v>8.2555555555555546</v>
      </c>
      <c r="TX24" s="342">
        <f t="shared" si="697"/>
        <v>3.4444444444444446</v>
      </c>
      <c r="TY24" s="45" t="str">
        <f t="shared" si="698"/>
        <v>3.44</v>
      </c>
      <c r="TZ24" s="47" t="str">
        <f t="shared" si="699"/>
        <v>Lên lớp</v>
      </c>
      <c r="UA24" s="41">
        <f t="shared" si="700"/>
        <v>9</v>
      </c>
      <c r="UB24" s="43">
        <f t="shared" si="701"/>
        <v>3.4444444444444446</v>
      </c>
    </row>
    <row r="25" spans="1:548" ht="18">
      <c r="A25" s="11">
        <v>26</v>
      </c>
      <c r="B25" s="70" t="s">
        <v>59</v>
      </c>
      <c r="C25" s="14" t="s">
        <v>168</v>
      </c>
      <c r="D25" s="71" t="s">
        <v>169</v>
      </c>
      <c r="E25" s="72" t="s">
        <v>20</v>
      </c>
      <c r="F25" s="9"/>
      <c r="G25" s="101" t="s">
        <v>655</v>
      </c>
      <c r="H25" s="102" t="s">
        <v>18</v>
      </c>
      <c r="I25" s="103" t="s">
        <v>688</v>
      </c>
      <c r="J25" s="13">
        <v>7.5</v>
      </c>
      <c r="K25" s="29" t="str">
        <f t="shared" si="187"/>
        <v>7.5</v>
      </c>
      <c r="L25" s="35" t="str">
        <f t="shared" si="624"/>
        <v>B</v>
      </c>
      <c r="M25" s="33">
        <f t="shared" si="625"/>
        <v>3</v>
      </c>
      <c r="N25" s="49" t="str">
        <f t="shared" si="626"/>
        <v>3.0</v>
      </c>
      <c r="O25" s="12">
        <v>2</v>
      </c>
      <c r="P25" s="19">
        <v>6.8</v>
      </c>
      <c r="Q25" s="29" t="str">
        <f t="shared" si="188"/>
        <v>6.8</v>
      </c>
      <c r="R25" s="35" t="str">
        <f t="shared" si="702"/>
        <v>C+</v>
      </c>
      <c r="S25" s="33">
        <f t="shared" si="703"/>
        <v>2.5</v>
      </c>
      <c r="T25" s="49" t="str">
        <f t="shared" si="704"/>
        <v>2.5</v>
      </c>
      <c r="U25" s="12">
        <v>3</v>
      </c>
      <c r="V25" s="24">
        <v>6.9</v>
      </c>
      <c r="W25" s="27">
        <v>7</v>
      </c>
      <c r="X25" s="28"/>
      <c r="Y25" s="30">
        <f t="shared" si="627"/>
        <v>7</v>
      </c>
      <c r="Z25" s="31">
        <f t="shared" si="628"/>
        <v>7</v>
      </c>
      <c r="AA25" s="29" t="str">
        <f t="shared" si="192"/>
        <v>7.0</v>
      </c>
      <c r="AB25" s="35" t="str">
        <f t="shared" si="629"/>
        <v>B</v>
      </c>
      <c r="AC25" s="33">
        <f t="shared" si="630"/>
        <v>3</v>
      </c>
      <c r="AD25" s="49" t="str">
        <f t="shared" si="631"/>
        <v>3.0</v>
      </c>
      <c r="AE25" s="77">
        <v>5</v>
      </c>
      <c r="AF25" s="80">
        <v>5</v>
      </c>
      <c r="AG25" s="24">
        <v>8</v>
      </c>
      <c r="AH25" s="27">
        <v>5</v>
      </c>
      <c r="AI25" s="28"/>
      <c r="AJ25" s="22">
        <f t="shared" si="632"/>
        <v>6.2</v>
      </c>
      <c r="AK25" s="29">
        <f t="shared" si="633"/>
        <v>6.2</v>
      </c>
      <c r="AL25" s="29" t="str">
        <f t="shared" si="193"/>
        <v>6.2</v>
      </c>
      <c r="AM25" s="35" t="str">
        <f t="shared" si="634"/>
        <v>C</v>
      </c>
      <c r="AN25" s="33">
        <f t="shared" si="635"/>
        <v>2</v>
      </c>
      <c r="AO25" s="49" t="str">
        <f t="shared" si="636"/>
        <v>2.0</v>
      </c>
      <c r="AP25" s="77">
        <v>3</v>
      </c>
      <c r="AQ25" s="83">
        <v>3</v>
      </c>
      <c r="AR25" s="24">
        <v>6.3</v>
      </c>
      <c r="AS25" s="27">
        <v>7</v>
      </c>
      <c r="AT25" s="28"/>
      <c r="AU25" s="22">
        <f t="shared" si="637"/>
        <v>6.7</v>
      </c>
      <c r="AV25" s="29">
        <f t="shared" si="638"/>
        <v>6.7</v>
      </c>
      <c r="AW25" s="29" t="str">
        <f t="shared" si="194"/>
        <v>6.7</v>
      </c>
      <c r="AX25" s="35" t="str">
        <f t="shared" si="639"/>
        <v>C+</v>
      </c>
      <c r="AY25" s="33">
        <f t="shared" si="640"/>
        <v>2.5</v>
      </c>
      <c r="AZ25" s="49" t="str">
        <f t="shared" si="641"/>
        <v>2.5</v>
      </c>
      <c r="BA25" s="77">
        <v>3</v>
      </c>
      <c r="BB25" s="83">
        <v>3</v>
      </c>
      <c r="BC25" s="24">
        <v>7</v>
      </c>
      <c r="BD25" s="27">
        <v>3</v>
      </c>
      <c r="BE25" s="28"/>
      <c r="BF25" s="22">
        <f t="shared" si="642"/>
        <v>4.5999999999999996</v>
      </c>
      <c r="BG25" s="29">
        <f t="shared" si="643"/>
        <v>4.5999999999999996</v>
      </c>
      <c r="BH25" s="29" t="str">
        <f t="shared" si="195"/>
        <v>4.6</v>
      </c>
      <c r="BI25" s="35" t="str">
        <f t="shared" si="644"/>
        <v>D</v>
      </c>
      <c r="BJ25" s="33">
        <f t="shared" si="645"/>
        <v>1</v>
      </c>
      <c r="BK25" s="49" t="str">
        <f t="shared" si="646"/>
        <v>1.0</v>
      </c>
      <c r="BL25" s="77">
        <v>3</v>
      </c>
      <c r="BM25" s="83">
        <v>3</v>
      </c>
      <c r="BN25" s="24">
        <v>7.3</v>
      </c>
      <c r="BO25" s="27">
        <v>8</v>
      </c>
      <c r="BP25" s="28"/>
      <c r="BQ25" s="30">
        <f t="shared" si="647"/>
        <v>7.7</v>
      </c>
      <c r="BR25" s="31">
        <f t="shared" si="648"/>
        <v>7.7</v>
      </c>
      <c r="BS25" s="29" t="str">
        <f t="shared" si="196"/>
        <v>7.7</v>
      </c>
      <c r="BT25" s="35" t="str">
        <f t="shared" si="649"/>
        <v>B</v>
      </c>
      <c r="BU25" s="33">
        <f t="shared" si="650"/>
        <v>3</v>
      </c>
      <c r="BV25" s="49" t="str">
        <f t="shared" si="651"/>
        <v>3.0</v>
      </c>
      <c r="BW25" s="77">
        <v>2</v>
      </c>
      <c r="BX25" s="83">
        <v>2</v>
      </c>
      <c r="BY25" s="41">
        <f t="shared" si="705"/>
        <v>16</v>
      </c>
      <c r="BZ25" s="43">
        <f t="shared" si="706"/>
        <v>2.34375</v>
      </c>
      <c r="CA25" s="45" t="str">
        <f t="shared" si="707"/>
        <v>2.34</v>
      </c>
      <c r="CB25" s="47" t="str">
        <f t="shared" si="708"/>
        <v>Lên lớp</v>
      </c>
      <c r="CC25" s="145">
        <f t="shared" si="709"/>
        <v>16</v>
      </c>
      <c r="CD25" s="146">
        <f t="shared" si="710"/>
        <v>2.34375</v>
      </c>
      <c r="CE25" s="47" t="str">
        <f t="shared" si="711"/>
        <v>Lên lớp</v>
      </c>
      <c r="CF25" s="47" t="s">
        <v>1143</v>
      </c>
      <c r="CG25" s="24">
        <v>6.8</v>
      </c>
      <c r="CH25" s="27">
        <v>6</v>
      </c>
      <c r="CI25" s="28"/>
      <c r="CJ25" s="30">
        <f t="shared" si="775"/>
        <v>6.3</v>
      </c>
      <c r="CK25" s="31">
        <f t="shared" si="776"/>
        <v>6.3</v>
      </c>
      <c r="CL25" s="29" t="str">
        <f t="shared" si="197"/>
        <v>6.3</v>
      </c>
      <c r="CM25" s="35" t="str">
        <f t="shared" si="777"/>
        <v>C</v>
      </c>
      <c r="CN25" s="157">
        <f t="shared" si="778"/>
        <v>2</v>
      </c>
      <c r="CO25" s="49" t="str">
        <f t="shared" si="779"/>
        <v>2.0</v>
      </c>
      <c r="CP25" s="77">
        <v>3</v>
      </c>
      <c r="CQ25" s="151">
        <v>3</v>
      </c>
      <c r="CR25" s="24">
        <v>7</v>
      </c>
      <c r="CS25" s="27">
        <v>6</v>
      </c>
      <c r="CT25" s="28"/>
      <c r="CU25" s="30">
        <f t="shared" si="798"/>
        <v>6.4</v>
      </c>
      <c r="CV25" s="31">
        <f t="shared" si="799"/>
        <v>6.4</v>
      </c>
      <c r="CW25" s="29" t="str">
        <f t="shared" si="198"/>
        <v>6.4</v>
      </c>
      <c r="CX25" s="35" t="str">
        <f t="shared" si="800"/>
        <v>C</v>
      </c>
      <c r="CY25" s="157">
        <f t="shared" si="801"/>
        <v>2</v>
      </c>
      <c r="CZ25" s="49" t="str">
        <f t="shared" si="802"/>
        <v>2.0</v>
      </c>
      <c r="DA25" s="77">
        <v>2</v>
      </c>
      <c r="DB25" s="151">
        <v>2</v>
      </c>
      <c r="DC25" s="24">
        <v>5.9</v>
      </c>
      <c r="DD25" s="27">
        <v>6</v>
      </c>
      <c r="DE25" s="28"/>
      <c r="DF25" s="30">
        <f t="shared" si="780"/>
        <v>6</v>
      </c>
      <c r="DG25" s="31">
        <f t="shared" si="781"/>
        <v>6</v>
      </c>
      <c r="DH25" s="29" t="str">
        <f t="shared" si="199"/>
        <v>6.0</v>
      </c>
      <c r="DI25" s="35" t="str">
        <f t="shared" si="782"/>
        <v>C</v>
      </c>
      <c r="DJ25" s="157">
        <f t="shared" si="783"/>
        <v>2</v>
      </c>
      <c r="DK25" s="49" t="str">
        <f t="shared" si="784"/>
        <v>2.0</v>
      </c>
      <c r="DL25" s="77">
        <v>4</v>
      </c>
      <c r="DM25" s="151">
        <v>4</v>
      </c>
      <c r="DN25" s="24">
        <v>6.6</v>
      </c>
      <c r="DO25" s="27">
        <v>4</v>
      </c>
      <c r="DP25" s="28"/>
      <c r="DQ25" s="30">
        <f t="shared" si="785"/>
        <v>5</v>
      </c>
      <c r="DR25" s="31">
        <f t="shared" si="786"/>
        <v>5</v>
      </c>
      <c r="DS25" s="29" t="str">
        <f t="shared" si="200"/>
        <v>5.0</v>
      </c>
      <c r="DT25" s="35" t="str">
        <f t="shared" si="787"/>
        <v>D+</v>
      </c>
      <c r="DU25" s="157">
        <f t="shared" si="788"/>
        <v>1.5</v>
      </c>
      <c r="DV25" s="49" t="str">
        <f t="shared" si="789"/>
        <v>1.5</v>
      </c>
      <c r="DW25" s="77">
        <v>3</v>
      </c>
      <c r="DX25" s="151">
        <v>3</v>
      </c>
      <c r="DY25" s="24">
        <v>6.3</v>
      </c>
      <c r="DZ25" s="27">
        <v>6</v>
      </c>
      <c r="EA25" s="28"/>
      <c r="EB25" s="30">
        <f t="shared" si="712"/>
        <v>6.1</v>
      </c>
      <c r="EC25" s="31">
        <f t="shared" si="713"/>
        <v>6.1</v>
      </c>
      <c r="ED25" s="29" t="str">
        <f t="shared" si="201"/>
        <v>6.1</v>
      </c>
      <c r="EE25" s="35" t="str">
        <f t="shared" si="714"/>
        <v>C</v>
      </c>
      <c r="EF25" s="157">
        <f t="shared" si="715"/>
        <v>2</v>
      </c>
      <c r="EG25" s="49" t="str">
        <f t="shared" si="716"/>
        <v>2.0</v>
      </c>
      <c r="EH25" s="77">
        <v>2</v>
      </c>
      <c r="EI25" s="151">
        <v>2</v>
      </c>
      <c r="EJ25" s="24">
        <v>7.8</v>
      </c>
      <c r="EK25" s="27">
        <v>8</v>
      </c>
      <c r="EL25" s="28"/>
      <c r="EM25" s="30">
        <f t="shared" si="790"/>
        <v>7.9</v>
      </c>
      <c r="EN25" s="31">
        <f t="shared" si="791"/>
        <v>7.9</v>
      </c>
      <c r="EO25" s="29" t="str">
        <f t="shared" si="202"/>
        <v>7.9</v>
      </c>
      <c r="EP25" s="35" t="str">
        <f t="shared" si="792"/>
        <v>B</v>
      </c>
      <c r="EQ25" s="157">
        <f t="shared" si="793"/>
        <v>3</v>
      </c>
      <c r="ER25" s="49" t="str">
        <f t="shared" si="794"/>
        <v>3.0</v>
      </c>
      <c r="ES25" s="77">
        <v>2</v>
      </c>
      <c r="ET25" s="151">
        <v>2</v>
      </c>
      <c r="EU25" s="24">
        <v>6.8</v>
      </c>
      <c r="EV25" s="27">
        <v>6</v>
      </c>
      <c r="EW25" s="28"/>
      <c r="EX25" s="30">
        <f t="shared" si="717"/>
        <v>6.3</v>
      </c>
      <c r="EY25" s="31">
        <f t="shared" si="718"/>
        <v>6.3</v>
      </c>
      <c r="EZ25" s="29" t="str">
        <f t="shared" si="203"/>
        <v>6.3</v>
      </c>
      <c r="FA25" s="35" t="str">
        <f t="shared" si="719"/>
        <v>C</v>
      </c>
      <c r="FB25" s="157">
        <f t="shared" si="720"/>
        <v>2</v>
      </c>
      <c r="FC25" s="49" t="str">
        <f t="shared" si="721"/>
        <v>2.0</v>
      </c>
      <c r="FD25" s="77">
        <v>3</v>
      </c>
      <c r="FE25" s="151">
        <v>3</v>
      </c>
      <c r="FF25" s="155">
        <v>8</v>
      </c>
      <c r="FG25" s="165">
        <v>6.2</v>
      </c>
      <c r="FH25" s="165"/>
      <c r="FI25" s="22">
        <f t="shared" si="456"/>
        <v>6.9</v>
      </c>
      <c r="FJ25" s="29">
        <f t="shared" si="457"/>
        <v>6.9</v>
      </c>
      <c r="FK25" s="29" t="str">
        <f t="shared" si="204"/>
        <v>6.9</v>
      </c>
      <c r="FL25" s="35" t="str">
        <f t="shared" si="795"/>
        <v>C+</v>
      </c>
      <c r="FM25" s="33">
        <f t="shared" si="796"/>
        <v>2.5</v>
      </c>
      <c r="FN25" s="49" t="str">
        <f t="shared" si="797"/>
        <v>2.5</v>
      </c>
      <c r="FO25" s="77">
        <v>1</v>
      </c>
      <c r="FP25" s="151">
        <v>1</v>
      </c>
      <c r="FQ25" s="41">
        <f t="shared" si="461"/>
        <v>20</v>
      </c>
      <c r="FR25" s="43">
        <f t="shared" si="462"/>
        <v>2.0499999999999998</v>
      </c>
      <c r="FS25" s="45" t="str">
        <f t="shared" si="463"/>
        <v>2.05</v>
      </c>
      <c r="FT25" s="47" t="str">
        <f t="shared" si="464"/>
        <v>Lên lớp</v>
      </c>
      <c r="FU25" s="145">
        <f t="shared" si="465"/>
        <v>20</v>
      </c>
      <c r="FV25" s="146">
        <f t="shared" si="466"/>
        <v>2.0499999999999998</v>
      </c>
      <c r="FW25" s="174">
        <f t="shared" si="722"/>
        <v>36</v>
      </c>
      <c r="FX25" s="41">
        <f t="shared" si="723"/>
        <v>36</v>
      </c>
      <c r="FY25" s="43">
        <f t="shared" si="724"/>
        <v>2.1805555555555554</v>
      </c>
      <c r="FZ25" s="45" t="str">
        <f t="shared" si="470"/>
        <v>2.18</v>
      </c>
      <c r="GA25" s="47" t="str">
        <f t="shared" si="471"/>
        <v>Lên lớp</v>
      </c>
      <c r="GB25" s="47" t="s">
        <v>1143</v>
      </c>
      <c r="GC25" s="24">
        <v>7.3</v>
      </c>
      <c r="GD25" s="27">
        <v>8</v>
      </c>
      <c r="GE25" s="28"/>
      <c r="GF25" s="22">
        <f t="shared" si="530"/>
        <v>7.7</v>
      </c>
      <c r="GG25" s="29">
        <f t="shared" si="531"/>
        <v>7.7</v>
      </c>
      <c r="GH25" s="29" t="str">
        <f t="shared" si="205"/>
        <v>7.7</v>
      </c>
      <c r="GI25" s="35" t="str">
        <f t="shared" si="532"/>
        <v>B</v>
      </c>
      <c r="GJ25" s="33">
        <f t="shared" si="533"/>
        <v>3</v>
      </c>
      <c r="GK25" s="49" t="str">
        <f t="shared" si="534"/>
        <v>3.0</v>
      </c>
      <c r="GL25" s="77">
        <v>2</v>
      </c>
      <c r="GM25" s="151">
        <v>2</v>
      </c>
      <c r="GN25" s="24">
        <v>6.6</v>
      </c>
      <c r="GO25" s="27">
        <v>7</v>
      </c>
      <c r="GP25" s="28"/>
      <c r="GQ25" s="22">
        <f t="shared" si="680"/>
        <v>6.8</v>
      </c>
      <c r="GR25" s="29">
        <f t="shared" si="535"/>
        <v>6.8</v>
      </c>
      <c r="GS25" s="29" t="str">
        <f t="shared" si="206"/>
        <v>6.8</v>
      </c>
      <c r="GT25" s="35" t="str">
        <f t="shared" si="536"/>
        <v>C+</v>
      </c>
      <c r="GU25" s="33">
        <f t="shared" si="537"/>
        <v>2.5</v>
      </c>
      <c r="GV25" s="49" t="str">
        <f t="shared" si="538"/>
        <v>2.5</v>
      </c>
      <c r="GW25" s="77">
        <v>3</v>
      </c>
      <c r="GX25" s="151">
        <v>3</v>
      </c>
      <c r="GY25" s="24">
        <v>5.8</v>
      </c>
      <c r="GZ25" s="27">
        <v>6</v>
      </c>
      <c r="HA25" s="28"/>
      <c r="HB25" s="22">
        <f t="shared" si="539"/>
        <v>5.9</v>
      </c>
      <c r="HC25" s="29">
        <f t="shared" si="540"/>
        <v>5.9</v>
      </c>
      <c r="HD25" s="29" t="str">
        <f t="shared" si="207"/>
        <v>5.9</v>
      </c>
      <c r="HE25" s="35" t="str">
        <f t="shared" si="541"/>
        <v>C</v>
      </c>
      <c r="HF25" s="33">
        <f t="shared" si="542"/>
        <v>2</v>
      </c>
      <c r="HG25" s="49" t="str">
        <f t="shared" si="543"/>
        <v>2.0</v>
      </c>
      <c r="HH25" s="77">
        <v>2</v>
      </c>
      <c r="HI25" s="151">
        <v>2</v>
      </c>
      <c r="HJ25" s="24">
        <v>9.1999999999999993</v>
      </c>
      <c r="HK25" s="27">
        <v>9</v>
      </c>
      <c r="HL25" s="28"/>
      <c r="HM25" s="30">
        <f t="shared" si="544"/>
        <v>9.1</v>
      </c>
      <c r="HN25" s="31">
        <f t="shared" si="545"/>
        <v>9.1</v>
      </c>
      <c r="HO25" s="29" t="str">
        <f t="shared" si="208"/>
        <v>9.1</v>
      </c>
      <c r="HP25" s="35" t="str">
        <f t="shared" si="546"/>
        <v>A</v>
      </c>
      <c r="HQ25" s="33">
        <f t="shared" si="547"/>
        <v>4</v>
      </c>
      <c r="HR25" s="49" t="str">
        <f t="shared" si="548"/>
        <v>4.0</v>
      </c>
      <c r="HS25" s="77">
        <v>2</v>
      </c>
      <c r="HT25" s="151">
        <v>2</v>
      </c>
      <c r="HU25" s="24">
        <v>6.5</v>
      </c>
      <c r="HV25" s="27">
        <v>8</v>
      </c>
      <c r="HW25" s="28"/>
      <c r="HX25" s="22">
        <f t="shared" si="549"/>
        <v>7.4</v>
      </c>
      <c r="HY25" s="29">
        <f t="shared" si="550"/>
        <v>7.4</v>
      </c>
      <c r="HZ25" s="29" t="str">
        <f t="shared" si="209"/>
        <v>7.4</v>
      </c>
      <c r="IA25" s="35" t="str">
        <f t="shared" si="551"/>
        <v>B</v>
      </c>
      <c r="IB25" s="33">
        <f t="shared" si="552"/>
        <v>3</v>
      </c>
      <c r="IC25" s="49" t="str">
        <f t="shared" si="553"/>
        <v>3.0</v>
      </c>
      <c r="ID25" s="77">
        <v>3</v>
      </c>
      <c r="IE25" s="151">
        <v>3</v>
      </c>
      <c r="IF25" s="24">
        <v>7</v>
      </c>
      <c r="IG25" s="27">
        <v>5</v>
      </c>
      <c r="IH25" s="126"/>
      <c r="II25" s="22">
        <f t="shared" si="554"/>
        <v>5.8</v>
      </c>
      <c r="IJ25" s="54">
        <f t="shared" si="555"/>
        <v>5.8</v>
      </c>
      <c r="IK25" s="29" t="str">
        <f t="shared" si="210"/>
        <v>5.8</v>
      </c>
      <c r="IL25" s="162" t="str">
        <f t="shared" si="556"/>
        <v>C</v>
      </c>
      <c r="IM25" s="33">
        <f t="shared" si="557"/>
        <v>2</v>
      </c>
      <c r="IN25" s="49" t="str">
        <f t="shared" si="558"/>
        <v>2.0</v>
      </c>
      <c r="IO25" s="77">
        <v>2</v>
      </c>
      <c r="IP25" s="151">
        <v>2</v>
      </c>
      <c r="IQ25" s="24">
        <v>7.6</v>
      </c>
      <c r="IR25" s="27">
        <v>7</v>
      </c>
      <c r="IS25" s="28"/>
      <c r="IT25" s="30">
        <f t="shared" si="559"/>
        <v>7.2</v>
      </c>
      <c r="IU25" s="31">
        <f t="shared" si="560"/>
        <v>7.2</v>
      </c>
      <c r="IV25" s="29" t="str">
        <f t="shared" si="211"/>
        <v>7.2</v>
      </c>
      <c r="IW25" s="35" t="str">
        <f t="shared" si="561"/>
        <v>B</v>
      </c>
      <c r="IX25" s="33">
        <f t="shared" si="562"/>
        <v>3</v>
      </c>
      <c r="IY25" s="49" t="str">
        <f t="shared" si="563"/>
        <v>3.0</v>
      </c>
      <c r="IZ25" s="77">
        <v>3</v>
      </c>
      <c r="JA25" s="151">
        <v>3</v>
      </c>
      <c r="JB25" s="24">
        <v>6.8</v>
      </c>
      <c r="JC25" s="27">
        <v>7</v>
      </c>
      <c r="JD25" s="28"/>
      <c r="JE25" s="30">
        <f t="shared" si="564"/>
        <v>6.9</v>
      </c>
      <c r="JF25" s="31">
        <f t="shared" si="565"/>
        <v>6.9</v>
      </c>
      <c r="JG25" s="29" t="str">
        <f t="shared" si="212"/>
        <v>6.9</v>
      </c>
      <c r="JH25" s="35" t="str">
        <f t="shared" si="566"/>
        <v>C+</v>
      </c>
      <c r="JI25" s="33">
        <f t="shared" si="567"/>
        <v>2.5</v>
      </c>
      <c r="JJ25" s="49" t="str">
        <f t="shared" si="568"/>
        <v>2.5</v>
      </c>
      <c r="JK25" s="77">
        <v>3</v>
      </c>
      <c r="JL25" s="151">
        <v>3</v>
      </c>
      <c r="JM25" s="24">
        <v>8</v>
      </c>
      <c r="JN25" s="214">
        <v>7.8</v>
      </c>
      <c r="JO25" s="140"/>
      <c r="JP25" s="30">
        <f t="shared" si="569"/>
        <v>7.9</v>
      </c>
      <c r="JQ25" s="31">
        <f t="shared" si="570"/>
        <v>7.9</v>
      </c>
      <c r="JR25" s="29" t="str">
        <f t="shared" si="213"/>
        <v>7.9</v>
      </c>
      <c r="JS25" s="35" t="str">
        <f t="shared" si="571"/>
        <v>B</v>
      </c>
      <c r="JT25" s="33">
        <f t="shared" si="572"/>
        <v>3</v>
      </c>
      <c r="JU25" s="49" t="str">
        <f t="shared" si="573"/>
        <v>3.0</v>
      </c>
      <c r="JV25" s="77">
        <v>2</v>
      </c>
      <c r="JW25" s="151">
        <v>2</v>
      </c>
      <c r="JX25" s="211">
        <f t="shared" si="513"/>
        <v>22</v>
      </c>
      <c r="JY25" s="43">
        <f t="shared" si="514"/>
        <v>2.7727272727272729</v>
      </c>
      <c r="JZ25" s="45" t="str">
        <f t="shared" si="515"/>
        <v>2.77</v>
      </c>
      <c r="KA25" s="47" t="str">
        <f t="shared" si="516"/>
        <v>Lên lớp</v>
      </c>
      <c r="KB25" s="41">
        <f t="shared" si="517"/>
        <v>22</v>
      </c>
      <c r="KC25" s="43">
        <f t="shared" si="518"/>
        <v>2.7727272727272729</v>
      </c>
      <c r="KD25" s="229">
        <f t="shared" si="519"/>
        <v>58</v>
      </c>
      <c r="KE25" s="230">
        <f t="shared" si="520"/>
        <v>58</v>
      </c>
      <c r="KF25" s="146">
        <f t="shared" si="521"/>
        <v>2.4051724137931036</v>
      </c>
      <c r="KG25" s="45" t="str">
        <f t="shared" si="522"/>
        <v>2.41</v>
      </c>
      <c r="KH25" s="47" t="str">
        <f t="shared" si="523"/>
        <v>Lên lớp</v>
      </c>
      <c r="KI25" s="47" t="s">
        <v>1143</v>
      </c>
      <c r="KJ25" s="24">
        <v>7.6</v>
      </c>
      <c r="KK25" s="27">
        <v>6</v>
      </c>
      <c r="KL25" s="28"/>
      <c r="KM25" s="30">
        <f t="shared" si="729"/>
        <v>6.6</v>
      </c>
      <c r="KN25" s="31">
        <f t="shared" si="730"/>
        <v>6.6</v>
      </c>
      <c r="KO25" s="29" t="str">
        <f t="shared" si="731"/>
        <v>6.6</v>
      </c>
      <c r="KP25" s="35" t="str">
        <f t="shared" si="732"/>
        <v>C+</v>
      </c>
      <c r="KQ25" s="33">
        <f t="shared" si="733"/>
        <v>2.5</v>
      </c>
      <c r="KR25" s="49" t="str">
        <f t="shared" si="734"/>
        <v>2.5</v>
      </c>
      <c r="KS25" s="77">
        <v>2</v>
      </c>
      <c r="KT25" s="151">
        <v>2</v>
      </c>
      <c r="KU25" s="24">
        <v>8</v>
      </c>
      <c r="KV25" s="27">
        <v>8</v>
      </c>
      <c r="KW25" s="28"/>
      <c r="KX25" s="22">
        <f t="shared" si="735"/>
        <v>8</v>
      </c>
      <c r="KY25" s="29">
        <f t="shared" si="736"/>
        <v>8</v>
      </c>
      <c r="KZ25" s="29" t="str">
        <f t="shared" si="737"/>
        <v>8.0</v>
      </c>
      <c r="LA25" s="35" t="str">
        <f t="shared" si="738"/>
        <v>B+</v>
      </c>
      <c r="LB25" s="33">
        <f t="shared" si="739"/>
        <v>3.5</v>
      </c>
      <c r="LC25" s="49" t="str">
        <f t="shared" si="740"/>
        <v>3.5</v>
      </c>
      <c r="LD25" s="77">
        <v>2</v>
      </c>
      <c r="LE25" s="151">
        <v>2</v>
      </c>
      <c r="LF25" s="24">
        <v>7</v>
      </c>
      <c r="LG25" s="27">
        <v>3</v>
      </c>
      <c r="LH25" s="28"/>
      <c r="LI25" s="30">
        <f t="shared" si="741"/>
        <v>4.5999999999999996</v>
      </c>
      <c r="LJ25" s="31">
        <f t="shared" si="742"/>
        <v>4.5999999999999996</v>
      </c>
      <c r="LK25" s="31" t="str">
        <f t="shared" si="743"/>
        <v>4.6</v>
      </c>
      <c r="LL25" s="35" t="str">
        <f t="shared" si="744"/>
        <v>D</v>
      </c>
      <c r="LM25" s="33">
        <f t="shared" si="745"/>
        <v>1</v>
      </c>
      <c r="LN25" s="49" t="str">
        <f t="shared" si="746"/>
        <v>1.0</v>
      </c>
      <c r="LO25" s="77">
        <v>2</v>
      </c>
      <c r="LP25" s="151">
        <v>2</v>
      </c>
      <c r="LQ25" s="24">
        <v>8</v>
      </c>
      <c r="LR25" s="27">
        <v>8</v>
      </c>
      <c r="LS25" s="28"/>
      <c r="LT25" s="30">
        <f t="shared" si="747"/>
        <v>8</v>
      </c>
      <c r="LU25" s="31">
        <f t="shared" si="748"/>
        <v>8</v>
      </c>
      <c r="LV25" s="29" t="str">
        <f t="shared" si="220"/>
        <v>8.0</v>
      </c>
      <c r="LW25" s="35" t="str">
        <f t="shared" si="749"/>
        <v>B+</v>
      </c>
      <c r="LX25" s="33">
        <f t="shared" si="750"/>
        <v>3.5</v>
      </c>
      <c r="LY25" s="49" t="str">
        <f t="shared" si="751"/>
        <v>3.5</v>
      </c>
      <c r="LZ25" s="77">
        <v>2</v>
      </c>
      <c r="MA25" s="151">
        <v>2</v>
      </c>
      <c r="MB25" s="24">
        <v>7.4</v>
      </c>
      <c r="MC25" s="27">
        <v>6</v>
      </c>
      <c r="MD25" s="28"/>
      <c r="ME25" s="30">
        <f t="shared" si="752"/>
        <v>6.6</v>
      </c>
      <c r="MF25" s="161">
        <f t="shared" si="753"/>
        <v>6.6</v>
      </c>
      <c r="MG25" s="29" t="str">
        <f t="shared" si="223"/>
        <v>6.6</v>
      </c>
      <c r="MH25" s="162" t="str">
        <f t="shared" si="754"/>
        <v>C+</v>
      </c>
      <c r="MI25" s="163">
        <f t="shared" si="755"/>
        <v>2.5</v>
      </c>
      <c r="MJ25" s="56" t="str">
        <f t="shared" si="756"/>
        <v>2.5</v>
      </c>
      <c r="MK25" s="77">
        <v>1</v>
      </c>
      <c r="ML25" s="151">
        <v>1</v>
      </c>
      <c r="MM25" s="24">
        <v>6</v>
      </c>
      <c r="MN25" s="27">
        <v>1</v>
      </c>
      <c r="MO25" s="28">
        <v>6</v>
      </c>
      <c r="MP25" s="30">
        <f t="shared" si="757"/>
        <v>3</v>
      </c>
      <c r="MQ25" s="161">
        <f t="shared" si="758"/>
        <v>6</v>
      </c>
      <c r="MR25" s="29" t="str">
        <f t="shared" si="227"/>
        <v>6.0</v>
      </c>
      <c r="MS25" s="162" t="str">
        <f t="shared" si="759"/>
        <v>C</v>
      </c>
      <c r="MT25" s="163">
        <f t="shared" si="760"/>
        <v>2</v>
      </c>
      <c r="MU25" s="56" t="str">
        <f t="shared" si="761"/>
        <v>2.0</v>
      </c>
      <c r="MV25" s="77">
        <v>3</v>
      </c>
      <c r="MW25" s="151">
        <v>3</v>
      </c>
      <c r="MX25" s="133">
        <v>7.2</v>
      </c>
      <c r="MY25" s="125">
        <v>5</v>
      </c>
      <c r="MZ25" s="126"/>
      <c r="NA25" s="127">
        <f t="shared" si="762"/>
        <v>5.9</v>
      </c>
      <c r="NB25" s="128">
        <f t="shared" si="763"/>
        <v>5.9</v>
      </c>
      <c r="NC25" s="29" t="str">
        <f t="shared" si="228"/>
        <v>5.9</v>
      </c>
      <c r="ND25" s="129" t="str">
        <f t="shared" si="764"/>
        <v>C</v>
      </c>
      <c r="NE25" s="130">
        <f t="shared" si="765"/>
        <v>2</v>
      </c>
      <c r="NF25" s="131" t="str">
        <f t="shared" si="766"/>
        <v>2.0</v>
      </c>
      <c r="NG25" s="132">
        <v>1</v>
      </c>
      <c r="NH25" s="170">
        <v>1</v>
      </c>
      <c r="NI25" s="24">
        <v>7.2</v>
      </c>
      <c r="NJ25" s="27">
        <v>0</v>
      </c>
      <c r="NK25" s="28">
        <v>5</v>
      </c>
      <c r="NL25" s="22">
        <f t="shared" si="681"/>
        <v>2.9</v>
      </c>
      <c r="NM25" s="29">
        <f t="shared" si="682"/>
        <v>5.9</v>
      </c>
      <c r="NN25" s="29" t="str">
        <f t="shared" si="725"/>
        <v>5.9</v>
      </c>
      <c r="NO25" s="35" t="str">
        <f t="shared" si="683"/>
        <v>C</v>
      </c>
      <c r="NP25" s="33">
        <f t="shared" si="684"/>
        <v>2</v>
      </c>
      <c r="NQ25" s="49" t="str">
        <f t="shared" si="685"/>
        <v>2.0</v>
      </c>
      <c r="NR25" s="77">
        <v>3</v>
      </c>
      <c r="NS25" s="151">
        <v>3</v>
      </c>
      <c r="NT25" s="24">
        <v>8</v>
      </c>
      <c r="NU25" s="214">
        <v>7.2</v>
      </c>
      <c r="NV25" s="28"/>
      <c r="NW25" s="30">
        <f t="shared" si="767"/>
        <v>7.5</v>
      </c>
      <c r="NX25" s="31">
        <f t="shared" si="768"/>
        <v>7.5</v>
      </c>
      <c r="NY25" s="31" t="str">
        <f t="shared" si="769"/>
        <v>7.5</v>
      </c>
      <c r="NZ25" s="35" t="str">
        <f t="shared" si="770"/>
        <v>B</v>
      </c>
      <c r="OA25" s="33">
        <f t="shared" si="771"/>
        <v>3</v>
      </c>
      <c r="OB25" s="49" t="str">
        <f t="shared" si="772"/>
        <v>3.0</v>
      </c>
      <c r="OC25" s="77">
        <v>2</v>
      </c>
      <c r="OD25" s="151">
        <v>2</v>
      </c>
      <c r="OE25" s="211">
        <f t="shared" si="230"/>
        <v>18</v>
      </c>
      <c r="OF25" s="43">
        <f t="shared" si="231"/>
        <v>2.4166666666666665</v>
      </c>
      <c r="OG25" s="45" t="str">
        <f t="shared" si="232"/>
        <v>2.42</v>
      </c>
      <c r="OH25" s="47" t="str">
        <f t="shared" si="233"/>
        <v>Lên lớp</v>
      </c>
      <c r="OI25" s="41">
        <f t="shared" si="234"/>
        <v>18</v>
      </c>
      <c r="OJ25" s="43">
        <f t="shared" si="235"/>
        <v>2.4166666666666665</v>
      </c>
      <c r="OK25" s="229">
        <f t="shared" si="236"/>
        <v>76</v>
      </c>
      <c r="OL25" s="230">
        <f t="shared" si="237"/>
        <v>76</v>
      </c>
      <c r="OM25" s="146">
        <f t="shared" si="238"/>
        <v>2.4078947368421053</v>
      </c>
      <c r="ON25" s="45" t="str">
        <f t="shared" si="138"/>
        <v>2.41</v>
      </c>
      <c r="OO25" s="47" t="str">
        <f t="shared" si="239"/>
        <v>Lên lớp</v>
      </c>
      <c r="OP25" s="47" t="s">
        <v>1143</v>
      </c>
      <c r="OQ25" s="24">
        <v>5.6</v>
      </c>
      <c r="OR25" s="27">
        <v>5</v>
      </c>
      <c r="OS25" s="28"/>
      <c r="OT25" s="30">
        <f t="shared" si="574"/>
        <v>5.2</v>
      </c>
      <c r="OU25" s="31">
        <f t="shared" si="575"/>
        <v>5.2</v>
      </c>
      <c r="OV25" s="29" t="str">
        <f t="shared" si="576"/>
        <v>5.2</v>
      </c>
      <c r="OW25" s="35" t="str">
        <f t="shared" si="577"/>
        <v>D+</v>
      </c>
      <c r="OX25" s="130">
        <f t="shared" si="578"/>
        <v>1.5</v>
      </c>
      <c r="OY25" s="49" t="str">
        <f t="shared" si="579"/>
        <v>1.5</v>
      </c>
      <c r="OZ25" s="77">
        <v>2</v>
      </c>
      <c r="PA25" s="151">
        <v>2</v>
      </c>
      <c r="PB25" s="24">
        <v>6</v>
      </c>
      <c r="PC25" s="27">
        <v>9</v>
      </c>
      <c r="PD25" s="28"/>
      <c r="PE25" s="30">
        <f t="shared" si="580"/>
        <v>7.8</v>
      </c>
      <c r="PF25" s="31">
        <f t="shared" si="581"/>
        <v>7.8</v>
      </c>
      <c r="PG25" s="31" t="str">
        <f t="shared" si="582"/>
        <v>7.8</v>
      </c>
      <c r="PH25" s="35" t="str">
        <f t="shared" si="583"/>
        <v>B</v>
      </c>
      <c r="PI25" s="130">
        <f t="shared" si="584"/>
        <v>3</v>
      </c>
      <c r="PJ25" s="49" t="str">
        <f t="shared" si="585"/>
        <v>3.0</v>
      </c>
      <c r="PK25" s="77">
        <v>3</v>
      </c>
      <c r="PL25" s="151">
        <v>3</v>
      </c>
      <c r="PM25" s="24">
        <v>7.7</v>
      </c>
      <c r="PN25" s="27">
        <v>6</v>
      </c>
      <c r="PO25" s="28"/>
      <c r="PP25" s="30">
        <f t="shared" si="586"/>
        <v>6.7</v>
      </c>
      <c r="PQ25" s="31">
        <f t="shared" si="587"/>
        <v>6.7</v>
      </c>
      <c r="PR25" s="29" t="str">
        <f t="shared" si="588"/>
        <v>6.7</v>
      </c>
      <c r="PS25" s="35" t="str">
        <f t="shared" si="589"/>
        <v>C+</v>
      </c>
      <c r="PT25" s="130">
        <f t="shared" si="590"/>
        <v>2.5</v>
      </c>
      <c r="PU25" s="49" t="str">
        <f t="shared" si="591"/>
        <v>2.5</v>
      </c>
      <c r="PV25" s="77">
        <v>2</v>
      </c>
      <c r="PW25" s="151">
        <v>2</v>
      </c>
      <c r="PX25" s="24">
        <v>5.9</v>
      </c>
      <c r="PY25" s="27">
        <v>6</v>
      </c>
      <c r="PZ25" s="28"/>
      <c r="QA25" s="30">
        <f t="shared" si="592"/>
        <v>6</v>
      </c>
      <c r="QB25" s="31">
        <f t="shared" si="593"/>
        <v>6</v>
      </c>
      <c r="QC25" s="31" t="str">
        <f t="shared" si="594"/>
        <v>6.0</v>
      </c>
      <c r="QD25" s="35" t="str">
        <f t="shared" si="595"/>
        <v>C</v>
      </c>
      <c r="QE25" s="33">
        <f t="shared" si="596"/>
        <v>2</v>
      </c>
      <c r="QF25" s="49" t="str">
        <f t="shared" si="597"/>
        <v>2.0</v>
      </c>
      <c r="QG25" s="77">
        <v>3</v>
      </c>
      <c r="QH25" s="151">
        <v>3</v>
      </c>
      <c r="QI25" s="24">
        <v>6.6</v>
      </c>
      <c r="QJ25" s="27">
        <v>6</v>
      </c>
      <c r="QK25" s="28"/>
      <c r="QL25" s="30">
        <f t="shared" si="598"/>
        <v>6.2</v>
      </c>
      <c r="QM25" s="31">
        <f t="shared" si="599"/>
        <v>6.2</v>
      </c>
      <c r="QN25" s="29" t="str">
        <f t="shared" si="600"/>
        <v>6.2</v>
      </c>
      <c r="QO25" s="35" t="str">
        <f t="shared" si="601"/>
        <v>C</v>
      </c>
      <c r="QP25" s="130">
        <f t="shared" si="602"/>
        <v>2</v>
      </c>
      <c r="QQ25" s="49" t="str">
        <f t="shared" si="603"/>
        <v>2.0</v>
      </c>
      <c r="QR25" s="77">
        <v>1</v>
      </c>
      <c r="QS25" s="151">
        <v>1</v>
      </c>
      <c r="QT25" s="24">
        <v>6.2</v>
      </c>
      <c r="QU25" s="27">
        <v>9</v>
      </c>
      <c r="QV25" s="28"/>
      <c r="QW25" s="30">
        <f t="shared" si="604"/>
        <v>7.9</v>
      </c>
      <c r="QX25" s="31">
        <f t="shared" si="605"/>
        <v>7.9</v>
      </c>
      <c r="QY25" s="29" t="str">
        <f t="shared" si="606"/>
        <v>7.9</v>
      </c>
      <c r="QZ25" s="35" t="str">
        <f t="shared" si="607"/>
        <v>B</v>
      </c>
      <c r="RA25" s="130">
        <f t="shared" si="608"/>
        <v>3</v>
      </c>
      <c r="RB25" s="49" t="str">
        <f t="shared" si="609"/>
        <v>3.0</v>
      </c>
      <c r="RC25" s="77">
        <v>3</v>
      </c>
      <c r="RD25" s="151">
        <v>3</v>
      </c>
      <c r="RE25" s="24">
        <v>7</v>
      </c>
      <c r="RF25" s="27">
        <v>6</v>
      </c>
      <c r="RG25" s="28"/>
      <c r="RH25" s="30">
        <f t="shared" si="773"/>
        <v>6.4</v>
      </c>
      <c r="RI25" s="31">
        <f t="shared" si="774"/>
        <v>6.4</v>
      </c>
      <c r="RJ25" s="29" t="str">
        <f t="shared" si="610"/>
        <v>6.4</v>
      </c>
      <c r="RK25" s="35" t="str">
        <f t="shared" si="726"/>
        <v>C</v>
      </c>
      <c r="RL25" s="130">
        <f t="shared" si="727"/>
        <v>2</v>
      </c>
      <c r="RM25" s="49" t="str">
        <f t="shared" si="728"/>
        <v>2.0</v>
      </c>
      <c r="RN25" s="77">
        <v>1</v>
      </c>
      <c r="RO25" s="151">
        <v>1</v>
      </c>
      <c r="RP25" s="211">
        <f t="shared" si="247"/>
        <v>15</v>
      </c>
      <c r="RQ25" s="275">
        <f t="shared" si="248"/>
        <v>6.7666666666666666</v>
      </c>
      <c r="RR25" s="43">
        <f t="shared" si="249"/>
        <v>2.4</v>
      </c>
      <c r="RS25" s="45" t="str">
        <f t="shared" si="250"/>
        <v>2.40</v>
      </c>
      <c r="RT25" s="47" t="str">
        <f t="shared" si="251"/>
        <v>Lên lớp</v>
      </c>
      <c r="RU25" s="41">
        <f t="shared" si="252"/>
        <v>15</v>
      </c>
      <c r="RV25" s="43">
        <f t="shared" si="253"/>
        <v>2.4</v>
      </c>
      <c r="RW25" s="229">
        <f t="shared" si="254"/>
        <v>91</v>
      </c>
      <c r="RX25" s="230">
        <f t="shared" si="255"/>
        <v>91</v>
      </c>
      <c r="RY25" s="146">
        <f t="shared" si="256"/>
        <v>2.4065934065934065</v>
      </c>
      <c r="RZ25" s="45" t="str">
        <f t="shared" si="257"/>
        <v>2.41</v>
      </c>
      <c r="SA25" s="47" t="str">
        <f t="shared" si="258"/>
        <v>Lên lớp</v>
      </c>
      <c r="SB25" s="47" t="s">
        <v>1143</v>
      </c>
      <c r="SC25" s="24"/>
      <c r="SD25" s="27"/>
      <c r="SE25" s="28"/>
      <c r="SF25" s="30">
        <f t="shared" si="686"/>
        <v>0</v>
      </c>
      <c r="SG25" s="31">
        <f t="shared" si="687"/>
        <v>0</v>
      </c>
      <c r="SH25" s="29" t="str">
        <f t="shared" si="611"/>
        <v>0.0</v>
      </c>
      <c r="SI25" s="35" t="str">
        <f t="shared" si="688"/>
        <v>F</v>
      </c>
      <c r="SJ25" s="33">
        <f t="shared" si="689"/>
        <v>0</v>
      </c>
      <c r="SK25" s="49" t="str">
        <f t="shared" si="690"/>
        <v>0.0</v>
      </c>
      <c r="SL25" s="77"/>
      <c r="SM25" s="151"/>
      <c r="SN25" s="24"/>
      <c r="SO25" s="27"/>
      <c r="SP25" s="28"/>
      <c r="SQ25" s="30">
        <f t="shared" si="612"/>
        <v>0</v>
      </c>
      <c r="SR25" s="31">
        <f t="shared" si="613"/>
        <v>0</v>
      </c>
      <c r="SS25" s="31" t="str">
        <f t="shared" si="614"/>
        <v>0.0</v>
      </c>
      <c r="ST25" s="35" t="str">
        <f t="shared" si="615"/>
        <v>F</v>
      </c>
      <c r="SU25" s="33">
        <f t="shared" si="616"/>
        <v>0</v>
      </c>
      <c r="SV25" s="49" t="str">
        <f t="shared" si="617"/>
        <v>0.0</v>
      </c>
      <c r="SW25" s="77"/>
      <c r="SX25" s="151"/>
      <c r="SY25" s="24">
        <v>9</v>
      </c>
      <c r="SZ25" s="27">
        <v>6</v>
      </c>
      <c r="TA25" s="28"/>
      <c r="TB25" s="30">
        <f t="shared" si="618"/>
        <v>7.2</v>
      </c>
      <c r="TC25" s="31">
        <f t="shared" si="619"/>
        <v>7.2</v>
      </c>
      <c r="TD25" s="29" t="str">
        <f t="shared" si="620"/>
        <v>7.2</v>
      </c>
      <c r="TE25" s="35" t="str">
        <f t="shared" si="621"/>
        <v>B</v>
      </c>
      <c r="TF25" s="130">
        <f t="shared" si="622"/>
        <v>3</v>
      </c>
      <c r="TG25" s="49" t="str">
        <f t="shared" si="623"/>
        <v>3.0</v>
      </c>
      <c r="TH25" s="77">
        <v>4</v>
      </c>
      <c r="TI25" s="151">
        <v>4</v>
      </c>
      <c r="TJ25" s="320"/>
      <c r="TK25" s="321">
        <v>6.6</v>
      </c>
      <c r="TL25" s="322">
        <v>7.8</v>
      </c>
      <c r="TM25" s="322">
        <v>7.6</v>
      </c>
      <c r="TN25" s="322"/>
      <c r="TO25" s="127">
        <f t="shared" si="691"/>
        <v>7.5</v>
      </c>
      <c r="TP25" s="29" t="str">
        <f t="shared" si="692"/>
        <v>7.5</v>
      </c>
      <c r="TQ25" s="35" t="str">
        <f t="shared" si="693"/>
        <v>B</v>
      </c>
      <c r="TR25" s="33">
        <f t="shared" si="694"/>
        <v>3</v>
      </c>
      <c r="TS25" s="49" t="str">
        <f t="shared" si="695"/>
        <v>3.0</v>
      </c>
      <c r="TT25" s="323">
        <v>5</v>
      </c>
      <c r="TU25" s="324">
        <v>5</v>
      </c>
      <c r="TV25" s="340">
        <f t="shared" si="696"/>
        <v>9</v>
      </c>
      <c r="TW25" s="341">
        <f t="shared" si="267"/>
        <v>7.3666666666666663</v>
      </c>
      <c r="TX25" s="342">
        <f t="shared" si="697"/>
        <v>3</v>
      </c>
      <c r="TY25" s="45" t="str">
        <f t="shared" si="698"/>
        <v>3.00</v>
      </c>
      <c r="TZ25" s="47" t="str">
        <f t="shared" si="699"/>
        <v>Lên lớp</v>
      </c>
      <c r="UA25" s="41">
        <f t="shared" si="700"/>
        <v>9</v>
      </c>
      <c r="UB25" s="43">
        <f t="shared" si="701"/>
        <v>3</v>
      </c>
    </row>
    <row r="26" spans="1:548" ht="18">
      <c r="A26" s="11">
        <v>27</v>
      </c>
      <c r="B26" s="70" t="s">
        <v>59</v>
      </c>
      <c r="C26" s="14" t="s">
        <v>170</v>
      </c>
      <c r="D26" s="71" t="s">
        <v>171</v>
      </c>
      <c r="E26" s="72" t="s">
        <v>172</v>
      </c>
      <c r="F26" s="9"/>
      <c r="G26" s="101" t="s">
        <v>656</v>
      </c>
      <c r="H26" s="102" t="s">
        <v>18</v>
      </c>
      <c r="I26" s="103" t="s">
        <v>689</v>
      </c>
      <c r="J26" s="13">
        <v>5.8</v>
      </c>
      <c r="K26" s="29" t="str">
        <f t="shared" si="187"/>
        <v>5.8</v>
      </c>
      <c r="L26" s="35" t="str">
        <f t="shared" si="624"/>
        <v>C</v>
      </c>
      <c r="M26" s="33">
        <f t="shared" si="625"/>
        <v>2</v>
      </c>
      <c r="N26" s="49" t="str">
        <f t="shared" si="626"/>
        <v>2.0</v>
      </c>
      <c r="O26" s="12">
        <v>2</v>
      </c>
      <c r="P26" s="19">
        <v>7.1</v>
      </c>
      <c r="Q26" s="29" t="str">
        <f t="shared" si="188"/>
        <v>7.1</v>
      </c>
      <c r="R26" s="35" t="str">
        <f t="shared" si="702"/>
        <v>B</v>
      </c>
      <c r="S26" s="33">
        <f t="shared" si="703"/>
        <v>3</v>
      </c>
      <c r="T26" s="49" t="str">
        <f t="shared" si="704"/>
        <v>3.0</v>
      </c>
      <c r="U26" s="12">
        <v>3</v>
      </c>
      <c r="V26" s="24">
        <v>7.4</v>
      </c>
      <c r="W26" s="27">
        <v>7</v>
      </c>
      <c r="X26" s="28"/>
      <c r="Y26" s="22">
        <f t="shared" si="627"/>
        <v>7.2</v>
      </c>
      <c r="Z26" s="29">
        <f t="shared" si="628"/>
        <v>7.2</v>
      </c>
      <c r="AA26" s="29" t="str">
        <f t="shared" si="192"/>
        <v>7.2</v>
      </c>
      <c r="AB26" s="35" t="str">
        <f t="shared" si="629"/>
        <v>B</v>
      </c>
      <c r="AC26" s="33">
        <f t="shared" si="630"/>
        <v>3</v>
      </c>
      <c r="AD26" s="49" t="str">
        <f t="shared" si="631"/>
        <v>3.0</v>
      </c>
      <c r="AE26" s="77">
        <v>5</v>
      </c>
      <c r="AF26" s="80">
        <v>5</v>
      </c>
      <c r="AG26" s="24">
        <v>6.7</v>
      </c>
      <c r="AH26" s="27">
        <v>2</v>
      </c>
      <c r="AI26" s="28">
        <v>5</v>
      </c>
      <c r="AJ26" s="30">
        <f t="shared" si="632"/>
        <v>3.9</v>
      </c>
      <c r="AK26" s="31">
        <f t="shared" si="633"/>
        <v>5.7</v>
      </c>
      <c r="AL26" s="29" t="str">
        <f t="shared" si="193"/>
        <v>5.7</v>
      </c>
      <c r="AM26" s="35" t="str">
        <f t="shared" si="634"/>
        <v>C</v>
      </c>
      <c r="AN26" s="33">
        <f t="shared" si="635"/>
        <v>2</v>
      </c>
      <c r="AO26" s="49" t="str">
        <f t="shared" si="636"/>
        <v>2.0</v>
      </c>
      <c r="AP26" s="77">
        <v>3</v>
      </c>
      <c r="AQ26" s="83">
        <v>3</v>
      </c>
      <c r="AR26" s="24">
        <v>5</v>
      </c>
      <c r="AS26" s="27">
        <v>3</v>
      </c>
      <c r="AT26" s="28">
        <v>4</v>
      </c>
      <c r="AU26" s="30">
        <f t="shared" si="637"/>
        <v>3.8</v>
      </c>
      <c r="AV26" s="31">
        <f t="shared" si="638"/>
        <v>4.4000000000000004</v>
      </c>
      <c r="AW26" s="29" t="str">
        <f t="shared" si="194"/>
        <v>4.4</v>
      </c>
      <c r="AX26" s="35" t="str">
        <f t="shared" si="639"/>
        <v>D</v>
      </c>
      <c r="AY26" s="33">
        <f t="shared" si="640"/>
        <v>1</v>
      </c>
      <c r="AZ26" s="49" t="str">
        <f t="shared" si="641"/>
        <v>1.0</v>
      </c>
      <c r="BA26" s="77">
        <v>3</v>
      </c>
      <c r="BB26" s="83">
        <v>3</v>
      </c>
      <c r="BC26" s="24">
        <v>6.2</v>
      </c>
      <c r="BD26" s="27">
        <v>4</v>
      </c>
      <c r="BE26" s="28"/>
      <c r="BF26" s="30">
        <f t="shared" si="642"/>
        <v>4.9000000000000004</v>
      </c>
      <c r="BG26" s="31">
        <f t="shared" si="643"/>
        <v>4.9000000000000004</v>
      </c>
      <c r="BH26" s="29" t="str">
        <f t="shared" si="195"/>
        <v>4.9</v>
      </c>
      <c r="BI26" s="35" t="str">
        <f t="shared" si="644"/>
        <v>D</v>
      </c>
      <c r="BJ26" s="33">
        <f t="shared" si="645"/>
        <v>1</v>
      </c>
      <c r="BK26" s="49" t="str">
        <f t="shared" si="646"/>
        <v>1.0</v>
      </c>
      <c r="BL26" s="77">
        <v>3</v>
      </c>
      <c r="BM26" s="83">
        <v>3</v>
      </c>
      <c r="BN26" s="24">
        <v>7.3</v>
      </c>
      <c r="BO26" s="27">
        <v>8</v>
      </c>
      <c r="BP26" s="28"/>
      <c r="BQ26" s="22">
        <f t="shared" si="647"/>
        <v>7.7</v>
      </c>
      <c r="BR26" s="29">
        <f t="shared" si="648"/>
        <v>7.7</v>
      </c>
      <c r="BS26" s="29" t="str">
        <f t="shared" si="196"/>
        <v>7.7</v>
      </c>
      <c r="BT26" s="35" t="str">
        <f t="shared" si="649"/>
        <v>B</v>
      </c>
      <c r="BU26" s="33">
        <f t="shared" si="650"/>
        <v>3</v>
      </c>
      <c r="BV26" s="49" t="str">
        <f t="shared" si="651"/>
        <v>3.0</v>
      </c>
      <c r="BW26" s="77">
        <v>2</v>
      </c>
      <c r="BX26" s="83">
        <v>2</v>
      </c>
      <c r="BY26" s="41">
        <f t="shared" si="705"/>
        <v>16</v>
      </c>
      <c r="BZ26" s="43">
        <f t="shared" si="706"/>
        <v>2.0625</v>
      </c>
      <c r="CA26" s="45" t="str">
        <f t="shared" si="707"/>
        <v>2.06</v>
      </c>
      <c r="CB26" s="47" t="str">
        <f t="shared" si="708"/>
        <v>Lên lớp</v>
      </c>
      <c r="CC26" s="145">
        <f t="shared" si="709"/>
        <v>16</v>
      </c>
      <c r="CD26" s="146">
        <f t="shared" si="710"/>
        <v>2.0625</v>
      </c>
      <c r="CE26" s="47" t="str">
        <f t="shared" si="711"/>
        <v>Lên lớp</v>
      </c>
      <c r="CF26" s="47" t="s">
        <v>1143</v>
      </c>
      <c r="CG26" s="24">
        <v>5.6</v>
      </c>
      <c r="CH26" s="27">
        <v>6</v>
      </c>
      <c r="CI26" s="28"/>
      <c r="CJ26" s="30">
        <f t="shared" si="775"/>
        <v>5.8</v>
      </c>
      <c r="CK26" s="31">
        <f t="shared" si="776"/>
        <v>5.8</v>
      </c>
      <c r="CL26" s="29" t="str">
        <f t="shared" si="197"/>
        <v>5.8</v>
      </c>
      <c r="CM26" s="35" t="str">
        <f t="shared" si="777"/>
        <v>C</v>
      </c>
      <c r="CN26" s="157">
        <f t="shared" si="778"/>
        <v>2</v>
      </c>
      <c r="CO26" s="49" t="str">
        <f t="shared" si="779"/>
        <v>2.0</v>
      </c>
      <c r="CP26" s="77">
        <v>3</v>
      </c>
      <c r="CQ26" s="151">
        <v>3</v>
      </c>
      <c r="CR26" s="24">
        <v>7</v>
      </c>
      <c r="CS26" s="27">
        <v>6</v>
      </c>
      <c r="CT26" s="28"/>
      <c r="CU26" s="30">
        <f t="shared" si="798"/>
        <v>6.4</v>
      </c>
      <c r="CV26" s="31">
        <f t="shared" si="799"/>
        <v>6.4</v>
      </c>
      <c r="CW26" s="29" t="str">
        <f t="shared" si="198"/>
        <v>6.4</v>
      </c>
      <c r="CX26" s="35" t="str">
        <f t="shared" si="800"/>
        <v>C</v>
      </c>
      <c r="CY26" s="157">
        <f t="shared" si="801"/>
        <v>2</v>
      </c>
      <c r="CZ26" s="49" t="str">
        <f t="shared" si="802"/>
        <v>2.0</v>
      </c>
      <c r="DA26" s="77">
        <v>2</v>
      </c>
      <c r="DB26" s="151">
        <v>2</v>
      </c>
      <c r="DC26" s="24">
        <v>5.3</v>
      </c>
      <c r="DD26" s="27">
        <v>4</v>
      </c>
      <c r="DE26" s="28"/>
      <c r="DF26" s="30">
        <f t="shared" si="780"/>
        <v>4.5</v>
      </c>
      <c r="DG26" s="31">
        <f t="shared" si="781"/>
        <v>4.5</v>
      </c>
      <c r="DH26" s="29" t="str">
        <f t="shared" si="199"/>
        <v>4.5</v>
      </c>
      <c r="DI26" s="35" t="str">
        <f t="shared" si="782"/>
        <v>D</v>
      </c>
      <c r="DJ26" s="157">
        <f t="shared" si="783"/>
        <v>1</v>
      </c>
      <c r="DK26" s="49" t="str">
        <f t="shared" si="784"/>
        <v>1.0</v>
      </c>
      <c r="DL26" s="77">
        <v>4</v>
      </c>
      <c r="DM26" s="151">
        <v>4</v>
      </c>
      <c r="DN26" s="24">
        <v>6.4</v>
      </c>
      <c r="DO26" s="27">
        <v>5</v>
      </c>
      <c r="DP26" s="28"/>
      <c r="DQ26" s="30">
        <f t="shared" si="785"/>
        <v>5.6</v>
      </c>
      <c r="DR26" s="31">
        <f t="shared" si="786"/>
        <v>5.6</v>
      </c>
      <c r="DS26" s="29" t="str">
        <f t="shared" si="200"/>
        <v>5.6</v>
      </c>
      <c r="DT26" s="35" t="str">
        <f t="shared" si="787"/>
        <v>C</v>
      </c>
      <c r="DU26" s="157">
        <f t="shared" si="788"/>
        <v>2</v>
      </c>
      <c r="DV26" s="49" t="str">
        <f t="shared" si="789"/>
        <v>2.0</v>
      </c>
      <c r="DW26" s="77">
        <v>3</v>
      </c>
      <c r="DX26" s="151">
        <v>3</v>
      </c>
      <c r="DY26" s="24">
        <v>6.7</v>
      </c>
      <c r="DZ26" s="27">
        <v>4</v>
      </c>
      <c r="EA26" s="28"/>
      <c r="EB26" s="30">
        <f t="shared" si="712"/>
        <v>5.0999999999999996</v>
      </c>
      <c r="EC26" s="31">
        <f t="shared" si="713"/>
        <v>5.0999999999999996</v>
      </c>
      <c r="ED26" s="29" t="str">
        <f t="shared" si="201"/>
        <v>5.1</v>
      </c>
      <c r="EE26" s="35" t="str">
        <f t="shared" si="714"/>
        <v>D+</v>
      </c>
      <c r="EF26" s="157">
        <f t="shared" si="715"/>
        <v>1.5</v>
      </c>
      <c r="EG26" s="49" t="str">
        <f t="shared" si="716"/>
        <v>1.5</v>
      </c>
      <c r="EH26" s="77">
        <v>2</v>
      </c>
      <c r="EI26" s="151">
        <v>2</v>
      </c>
      <c r="EJ26" s="24">
        <v>8.1999999999999993</v>
      </c>
      <c r="EK26" s="27">
        <v>6</v>
      </c>
      <c r="EL26" s="28"/>
      <c r="EM26" s="30">
        <f t="shared" si="790"/>
        <v>6.9</v>
      </c>
      <c r="EN26" s="31">
        <f t="shared" si="791"/>
        <v>6.9</v>
      </c>
      <c r="EO26" s="29" t="str">
        <f t="shared" si="202"/>
        <v>6.9</v>
      </c>
      <c r="EP26" s="35" t="str">
        <f t="shared" si="792"/>
        <v>C+</v>
      </c>
      <c r="EQ26" s="157">
        <f t="shared" si="793"/>
        <v>2.5</v>
      </c>
      <c r="ER26" s="49" t="str">
        <f t="shared" si="794"/>
        <v>2.5</v>
      </c>
      <c r="ES26" s="77">
        <v>2</v>
      </c>
      <c r="ET26" s="151">
        <v>2</v>
      </c>
      <c r="EU26" s="24">
        <v>6.7</v>
      </c>
      <c r="EV26" s="27">
        <v>6</v>
      </c>
      <c r="EW26" s="28"/>
      <c r="EX26" s="30">
        <f t="shared" si="717"/>
        <v>6.3</v>
      </c>
      <c r="EY26" s="31">
        <f t="shared" si="718"/>
        <v>6.3</v>
      </c>
      <c r="EZ26" s="29" t="str">
        <f t="shared" si="203"/>
        <v>6.3</v>
      </c>
      <c r="FA26" s="35" t="str">
        <f t="shared" si="719"/>
        <v>C</v>
      </c>
      <c r="FB26" s="157">
        <f t="shared" si="720"/>
        <v>2</v>
      </c>
      <c r="FC26" s="49" t="str">
        <f t="shared" si="721"/>
        <v>2.0</v>
      </c>
      <c r="FD26" s="77">
        <v>3</v>
      </c>
      <c r="FE26" s="151">
        <v>3</v>
      </c>
      <c r="FF26" s="155">
        <v>7</v>
      </c>
      <c r="FG26" s="165">
        <v>7.7</v>
      </c>
      <c r="FH26" s="165"/>
      <c r="FI26" s="22">
        <f t="shared" si="456"/>
        <v>7.4</v>
      </c>
      <c r="FJ26" s="29">
        <f t="shared" si="457"/>
        <v>7.4</v>
      </c>
      <c r="FK26" s="29" t="str">
        <f t="shared" si="204"/>
        <v>7.4</v>
      </c>
      <c r="FL26" s="35" t="str">
        <f t="shared" si="795"/>
        <v>B</v>
      </c>
      <c r="FM26" s="33">
        <f t="shared" si="796"/>
        <v>3</v>
      </c>
      <c r="FN26" s="49" t="str">
        <f t="shared" si="797"/>
        <v>3.0</v>
      </c>
      <c r="FO26" s="77">
        <v>1</v>
      </c>
      <c r="FP26" s="151">
        <v>1</v>
      </c>
      <c r="FQ26" s="41">
        <f t="shared" si="461"/>
        <v>20</v>
      </c>
      <c r="FR26" s="43">
        <f t="shared" si="462"/>
        <v>1.85</v>
      </c>
      <c r="FS26" s="45" t="str">
        <f t="shared" si="463"/>
        <v>1.85</v>
      </c>
      <c r="FT26" s="47" t="str">
        <f t="shared" si="464"/>
        <v>Lên lớp</v>
      </c>
      <c r="FU26" s="145">
        <f t="shared" si="465"/>
        <v>20</v>
      </c>
      <c r="FV26" s="146">
        <f t="shared" si="466"/>
        <v>1.85</v>
      </c>
      <c r="FW26" s="174">
        <f t="shared" si="722"/>
        <v>36</v>
      </c>
      <c r="FX26" s="41">
        <f t="shared" si="723"/>
        <v>36</v>
      </c>
      <c r="FY26" s="43">
        <f t="shared" si="724"/>
        <v>1.9444444444444444</v>
      </c>
      <c r="FZ26" s="45" t="str">
        <f t="shared" si="470"/>
        <v>1.94</v>
      </c>
      <c r="GA26" s="47" t="str">
        <f t="shared" si="471"/>
        <v>Lên lớp</v>
      </c>
      <c r="GB26" s="47" t="s">
        <v>1143</v>
      </c>
      <c r="GC26" s="24">
        <v>7.3</v>
      </c>
      <c r="GD26" s="27">
        <v>5</v>
      </c>
      <c r="GE26" s="28"/>
      <c r="GF26" s="30">
        <f t="shared" si="530"/>
        <v>5.9</v>
      </c>
      <c r="GG26" s="31">
        <f t="shared" si="531"/>
        <v>5.9</v>
      </c>
      <c r="GH26" s="29" t="str">
        <f t="shared" si="205"/>
        <v>5.9</v>
      </c>
      <c r="GI26" s="35" t="str">
        <f t="shared" si="532"/>
        <v>C</v>
      </c>
      <c r="GJ26" s="33">
        <f t="shared" si="533"/>
        <v>2</v>
      </c>
      <c r="GK26" s="49" t="str">
        <f t="shared" si="534"/>
        <v>2.0</v>
      </c>
      <c r="GL26" s="77">
        <v>2</v>
      </c>
      <c r="GM26" s="151">
        <v>2</v>
      </c>
      <c r="GN26" s="24">
        <v>6.1</v>
      </c>
      <c r="GO26" s="27">
        <v>5</v>
      </c>
      <c r="GP26" s="28"/>
      <c r="GQ26" s="30">
        <f t="shared" si="680"/>
        <v>5.4</v>
      </c>
      <c r="GR26" s="31">
        <f t="shared" si="535"/>
        <v>5.4</v>
      </c>
      <c r="GS26" s="29" t="str">
        <f t="shared" si="206"/>
        <v>5.4</v>
      </c>
      <c r="GT26" s="35" t="str">
        <f t="shared" si="536"/>
        <v>D+</v>
      </c>
      <c r="GU26" s="33">
        <f t="shared" si="537"/>
        <v>1.5</v>
      </c>
      <c r="GV26" s="49" t="str">
        <f t="shared" si="538"/>
        <v>1.5</v>
      </c>
      <c r="GW26" s="77">
        <v>3</v>
      </c>
      <c r="GX26" s="151">
        <v>3</v>
      </c>
      <c r="GY26" s="133">
        <v>7.6</v>
      </c>
      <c r="GZ26" s="125">
        <v>8</v>
      </c>
      <c r="HA26" s="126"/>
      <c r="HB26" s="127">
        <f t="shared" si="539"/>
        <v>7.8</v>
      </c>
      <c r="HC26" s="128">
        <f t="shared" si="540"/>
        <v>7.8</v>
      </c>
      <c r="HD26" s="29" t="str">
        <f t="shared" si="207"/>
        <v>7.8</v>
      </c>
      <c r="HE26" s="129" t="str">
        <f t="shared" si="541"/>
        <v>B</v>
      </c>
      <c r="HF26" s="130">
        <f t="shared" si="542"/>
        <v>3</v>
      </c>
      <c r="HG26" s="131" t="str">
        <f t="shared" si="543"/>
        <v>3.0</v>
      </c>
      <c r="HH26" s="132">
        <v>2</v>
      </c>
      <c r="HI26" s="170">
        <v>2</v>
      </c>
      <c r="HJ26" s="24">
        <v>7.2</v>
      </c>
      <c r="HK26" s="27">
        <v>1</v>
      </c>
      <c r="HL26" s="28">
        <v>4</v>
      </c>
      <c r="HM26" s="22">
        <f t="shared" si="544"/>
        <v>3.5</v>
      </c>
      <c r="HN26" s="29">
        <f t="shared" si="545"/>
        <v>5.3</v>
      </c>
      <c r="HO26" s="29" t="str">
        <f t="shared" si="208"/>
        <v>5.3</v>
      </c>
      <c r="HP26" s="35" t="str">
        <f t="shared" si="546"/>
        <v>D+</v>
      </c>
      <c r="HQ26" s="33">
        <f t="shared" si="547"/>
        <v>1.5</v>
      </c>
      <c r="HR26" s="49" t="str">
        <f t="shared" si="548"/>
        <v>1.5</v>
      </c>
      <c r="HS26" s="77">
        <v>2</v>
      </c>
      <c r="HT26" s="151">
        <v>2</v>
      </c>
      <c r="HU26" s="24">
        <v>7.2</v>
      </c>
      <c r="HV26" s="27">
        <v>6</v>
      </c>
      <c r="HW26" s="28"/>
      <c r="HX26" s="30">
        <f t="shared" si="549"/>
        <v>6.5</v>
      </c>
      <c r="HY26" s="31">
        <f t="shared" si="550"/>
        <v>6.5</v>
      </c>
      <c r="HZ26" s="29" t="str">
        <f t="shared" si="209"/>
        <v>6.5</v>
      </c>
      <c r="IA26" s="35" t="str">
        <f t="shared" si="551"/>
        <v>C+</v>
      </c>
      <c r="IB26" s="33">
        <f t="shared" si="552"/>
        <v>2.5</v>
      </c>
      <c r="IC26" s="49" t="str">
        <f t="shared" si="553"/>
        <v>2.5</v>
      </c>
      <c r="ID26" s="77">
        <v>3</v>
      </c>
      <c r="IE26" s="151">
        <v>3</v>
      </c>
      <c r="IF26" s="24">
        <v>6.7</v>
      </c>
      <c r="IG26" s="27">
        <v>5</v>
      </c>
      <c r="IH26" s="28"/>
      <c r="II26" s="30">
        <f t="shared" si="554"/>
        <v>5.7</v>
      </c>
      <c r="IJ26" s="31">
        <f t="shared" si="555"/>
        <v>5.7</v>
      </c>
      <c r="IK26" s="29" t="str">
        <f t="shared" si="210"/>
        <v>5.7</v>
      </c>
      <c r="IL26" s="35" t="str">
        <f t="shared" si="556"/>
        <v>C</v>
      </c>
      <c r="IM26" s="33">
        <f t="shared" si="557"/>
        <v>2</v>
      </c>
      <c r="IN26" s="49" t="str">
        <f t="shared" si="558"/>
        <v>2.0</v>
      </c>
      <c r="IO26" s="77">
        <v>2</v>
      </c>
      <c r="IP26" s="151">
        <v>2</v>
      </c>
      <c r="IQ26" s="24">
        <v>6.5</v>
      </c>
      <c r="IR26" s="27">
        <v>8</v>
      </c>
      <c r="IS26" s="28"/>
      <c r="IT26" s="30">
        <f t="shared" si="559"/>
        <v>7.4</v>
      </c>
      <c r="IU26" s="31">
        <f t="shared" si="560"/>
        <v>7.4</v>
      </c>
      <c r="IV26" s="29" t="str">
        <f t="shared" si="211"/>
        <v>7.4</v>
      </c>
      <c r="IW26" s="35" t="str">
        <f t="shared" si="561"/>
        <v>B</v>
      </c>
      <c r="IX26" s="33">
        <f t="shared" si="562"/>
        <v>3</v>
      </c>
      <c r="IY26" s="49" t="str">
        <f t="shared" si="563"/>
        <v>3.0</v>
      </c>
      <c r="IZ26" s="77">
        <v>3</v>
      </c>
      <c r="JA26" s="151">
        <v>3</v>
      </c>
      <c r="JB26" s="24">
        <v>7.2</v>
      </c>
      <c r="JC26" s="27">
        <v>6</v>
      </c>
      <c r="JD26" s="28"/>
      <c r="JE26" s="30">
        <f t="shared" si="564"/>
        <v>6.5</v>
      </c>
      <c r="JF26" s="31">
        <f t="shared" si="565"/>
        <v>6.5</v>
      </c>
      <c r="JG26" s="29" t="str">
        <f t="shared" si="212"/>
        <v>6.5</v>
      </c>
      <c r="JH26" s="35" t="str">
        <f t="shared" si="566"/>
        <v>C+</v>
      </c>
      <c r="JI26" s="33">
        <f t="shared" si="567"/>
        <v>2.5</v>
      </c>
      <c r="JJ26" s="49" t="str">
        <f t="shared" si="568"/>
        <v>2.5</v>
      </c>
      <c r="JK26" s="77">
        <v>3</v>
      </c>
      <c r="JL26" s="151">
        <v>3</v>
      </c>
      <c r="JM26" s="24">
        <v>8</v>
      </c>
      <c r="JN26" s="214">
        <v>7.5</v>
      </c>
      <c r="JO26" s="140"/>
      <c r="JP26" s="30">
        <f t="shared" si="569"/>
        <v>7.7</v>
      </c>
      <c r="JQ26" s="31">
        <f t="shared" si="570"/>
        <v>7.7</v>
      </c>
      <c r="JR26" s="29" t="str">
        <f t="shared" si="213"/>
        <v>7.7</v>
      </c>
      <c r="JS26" s="35" t="str">
        <f t="shared" si="571"/>
        <v>B</v>
      </c>
      <c r="JT26" s="33">
        <f t="shared" si="572"/>
        <v>3</v>
      </c>
      <c r="JU26" s="49" t="str">
        <f t="shared" si="573"/>
        <v>3.0</v>
      </c>
      <c r="JV26" s="77">
        <v>2</v>
      </c>
      <c r="JW26" s="151">
        <v>2</v>
      </c>
      <c r="JX26" s="211">
        <f t="shared" si="513"/>
        <v>22</v>
      </c>
      <c r="JY26" s="43">
        <f t="shared" si="514"/>
        <v>2.3409090909090908</v>
      </c>
      <c r="JZ26" s="45" t="str">
        <f t="shared" si="515"/>
        <v>2.34</v>
      </c>
      <c r="KA26" s="47" t="str">
        <f t="shared" si="516"/>
        <v>Lên lớp</v>
      </c>
      <c r="KB26" s="41">
        <f t="shared" si="517"/>
        <v>22</v>
      </c>
      <c r="KC26" s="43">
        <f t="shared" si="518"/>
        <v>2.3409090909090908</v>
      </c>
      <c r="KD26" s="229">
        <f t="shared" si="519"/>
        <v>58</v>
      </c>
      <c r="KE26" s="230">
        <f t="shared" si="520"/>
        <v>58</v>
      </c>
      <c r="KF26" s="146">
        <f t="shared" si="521"/>
        <v>2.0948275862068964</v>
      </c>
      <c r="KG26" s="45" t="str">
        <f t="shared" si="522"/>
        <v>2.09</v>
      </c>
      <c r="KH26" s="47" t="str">
        <f t="shared" si="523"/>
        <v>Lên lớp</v>
      </c>
      <c r="KI26" s="47" t="s">
        <v>1143</v>
      </c>
      <c r="KJ26" s="24">
        <v>6.2</v>
      </c>
      <c r="KK26" s="27">
        <v>5</v>
      </c>
      <c r="KL26" s="28"/>
      <c r="KM26" s="30">
        <f t="shared" si="729"/>
        <v>5.5</v>
      </c>
      <c r="KN26" s="31">
        <f t="shared" si="730"/>
        <v>5.5</v>
      </c>
      <c r="KO26" s="29" t="str">
        <f t="shared" si="731"/>
        <v>5.5</v>
      </c>
      <c r="KP26" s="35" t="str">
        <f t="shared" si="732"/>
        <v>C</v>
      </c>
      <c r="KQ26" s="33">
        <f t="shared" si="733"/>
        <v>2</v>
      </c>
      <c r="KR26" s="49" t="str">
        <f t="shared" si="734"/>
        <v>2.0</v>
      </c>
      <c r="KS26" s="77">
        <v>2</v>
      </c>
      <c r="KT26" s="151">
        <v>2</v>
      </c>
      <c r="KU26" s="24">
        <v>8</v>
      </c>
      <c r="KV26" s="27">
        <v>8</v>
      </c>
      <c r="KW26" s="28"/>
      <c r="KX26" s="30">
        <f t="shared" si="735"/>
        <v>8</v>
      </c>
      <c r="KY26" s="31">
        <f t="shared" si="736"/>
        <v>8</v>
      </c>
      <c r="KZ26" s="29" t="str">
        <f t="shared" si="737"/>
        <v>8.0</v>
      </c>
      <c r="LA26" s="35" t="str">
        <f t="shared" si="738"/>
        <v>B+</v>
      </c>
      <c r="LB26" s="33">
        <f t="shared" si="739"/>
        <v>3.5</v>
      </c>
      <c r="LC26" s="49" t="str">
        <f t="shared" si="740"/>
        <v>3.5</v>
      </c>
      <c r="LD26" s="77">
        <v>2</v>
      </c>
      <c r="LE26" s="151">
        <v>2</v>
      </c>
      <c r="LF26" s="24">
        <v>6.7</v>
      </c>
      <c r="LG26" s="27">
        <v>4</v>
      </c>
      <c r="LH26" s="28"/>
      <c r="LI26" s="30">
        <f t="shared" si="741"/>
        <v>5.0999999999999996</v>
      </c>
      <c r="LJ26" s="31">
        <f t="shared" si="742"/>
        <v>5.0999999999999996</v>
      </c>
      <c r="LK26" s="29" t="str">
        <f t="shared" si="743"/>
        <v>5.1</v>
      </c>
      <c r="LL26" s="35" t="str">
        <f t="shared" si="744"/>
        <v>D+</v>
      </c>
      <c r="LM26" s="33">
        <f t="shared" si="745"/>
        <v>1.5</v>
      </c>
      <c r="LN26" s="49" t="str">
        <f t="shared" si="746"/>
        <v>1.5</v>
      </c>
      <c r="LO26" s="77">
        <v>2</v>
      </c>
      <c r="LP26" s="151">
        <v>2</v>
      </c>
      <c r="LQ26" s="24">
        <v>7.7</v>
      </c>
      <c r="LR26" s="27">
        <v>7</v>
      </c>
      <c r="LS26" s="28"/>
      <c r="LT26" s="30">
        <f t="shared" si="747"/>
        <v>7.3</v>
      </c>
      <c r="LU26" s="31">
        <f t="shared" si="748"/>
        <v>7.3</v>
      </c>
      <c r="LV26" s="29" t="str">
        <f t="shared" si="220"/>
        <v>7.3</v>
      </c>
      <c r="LW26" s="35" t="str">
        <f t="shared" si="749"/>
        <v>B</v>
      </c>
      <c r="LX26" s="33">
        <f t="shared" si="750"/>
        <v>3</v>
      </c>
      <c r="LY26" s="49" t="str">
        <f t="shared" si="751"/>
        <v>3.0</v>
      </c>
      <c r="LZ26" s="77">
        <v>2</v>
      </c>
      <c r="MA26" s="151">
        <v>2</v>
      </c>
      <c r="MB26" s="24">
        <v>9</v>
      </c>
      <c r="MC26" s="27">
        <v>8</v>
      </c>
      <c r="MD26" s="28"/>
      <c r="ME26" s="30">
        <f t="shared" si="752"/>
        <v>8.4</v>
      </c>
      <c r="MF26" s="161">
        <f t="shared" si="753"/>
        <v>8.4</v>
      </c>
      <c r="MG26" s="29" t="str">
        <f t="shared" si="223"/>
        <v>8.4</v>
      </c>
      <c r="MH26" s="162" t="str">
        <f t="shared" si="754"/>
        <v>B+</v>
      </c>
      <c r="MI26" s="163">
        <f t="shared" si="755"/>
        <v>3.5</v>
      </c>
      <c r="MJ26" s="56" t="str">
        <f t="shared" si="756"/>
        <v>3.5</v>
      </c>
      <c r="MK26" s="77">
        <v>1</v>
      </c>
      <c r="ML26" s="151">
        <v>1</v>
      </c>
      <c r="MM26" s="24">
        <v>5.4</v>
      </c>
      <c r="MN26" s="27">
        <v>1</v>
      </c>
      <c r="MO26" s="28">
        <v>4</v>
      </c>
      <c r="MP26" s="30">
        <f t="shared" si="757"/>
        <v>2.8</v>
      </c>
      <c r="MQ26" s="161">
        <f t="shared" si="758"/>
        <v>4.5999999999999996</v>
      </c>
      <c r="MR26" s="29" t="str">
        <f t="shared" si="227"/>
        <v>4.6</v>
      </c>
      <c r="MS26" s="162" t="str">
        <f t="shared" si="759"/>
        <v>D</v>
      </c>
      <c r="MT26" s="163">
        <f t="shared" si="760"/>
        <v>1</v>
      </c>
      <c r="MU26" s="56" t="str">
        <f t="shared" si="761"/>
        <v>1.0</v>
      </c>
      <c r="MV26" s="77">
        <v>3</v>
      </c>
      <c r="MW26" s="151">
        <v>3</v>
      </c>
      <c r="MX26" s="24">
        <v>7.8</v>
      </c>
      <c r="MY26" s="27">
        <v>6</v>
      </c>
      <c r="MZ26" s="28"/>
      <c r="NA26" s="30">
        <f t="shared" si="762"/>
        <v>6.7</v>
      </c>
      <c r="NB26" s="161">
        <f t="shared" si="763"/>
        <v>6.7</v>
      </c>
      <c r="NC26" s="29" t="str">
        <f t="shared" si="228"/>
        <v>6.7</v>
      </c>
      <c r="ND26" s="162" t="str">
        <f t="shared" si="764"/>
        <v>C+</v>
      </c>
      <c r="NE26" s="163">
        <f t="shared" si="765"/>
        <v>2.5</v>
      </c>
      <c r="NF26" s="56" t="str">
        <f t="shared" si="766"/>
        <v>2.5</v>
      </c>
      <c r="NG26" s="77">
        <v>1</v>
      </c>
      <c r="NH26" s="151">
        <v>1</v>
      </c>
      <c r="NI26" s="24">
        <v>6.4</v>
      </c>
      <c r="NJ26" s="27">
        <v>0</v>
      </c>
      <c r="NK26" s="28">
        <v>4</v>
      </c>
      <c r="NL26" s="22">
        <f t="shared" si="681"/>
        <v>2.6</v>
      </c>
      <c r="NM26" s="29">
        <f t="shared" si="682"/>
        <v>5</v>
      </c>
      <c r="NN26" s="29" t="str">
        <f t="shared" si="725"/>
        <v>5.0</v>
      </c>
      <c r="NO26" s="35" t="str">
        <f t="shared" si="683"/>
        <v>D+</v>
      </c>
      <c r="NP26" s="33">
        <f t="shared" si="684"/>
        <v>1.5</v>
      </c>
      <c r="NQ26" s="49" t="str">
        <f t="shared" si="685"/>
        <v>1.5</v>
      </c>
      <c r="NR26" s="77">
        <v>3</v>
      </c>
      <c r="NS26" s="151">
        <v>3</v>
      </c>
      <c r="NT26" s="24">
        <v>7.5</v>
      </c>
      <c r="NU26" s="214">
        <v>7.3</v>
      </c>
      <c r="NV26" s="28"/>
      <c r="NW26" s="30">
        <f t="shared" si="767"/>
        <v>7.4</v>
      </c>
      <c r="NX26" s="31">
        <f t="shared" si="768"/>
        <v>7.4</v>
      </c>
      <c r="NY26" s="29" t="str">
        <f t="shared" si="769"/>
        <v>7.4</v>
      </c>
      <c r="NZ26" s="35" t="str">
        <f t="shared" si="770"/>
        <v>B</v>
      </c>
      <c r="OA26" s="33">
        <f t="shared" si="771"/>
        <v>3</v>
      </c>
      <c r="OB26" s="49" t="str">
        <f t="shared" si="772"/>
        <v>3.0</v>
      </c>
      <c r="OC26" s="77">
        <v>2</v>
      </c>
      <c r="OD26" s="151">
        <v>2</v>
      </c>
      <c r="OE26" s="211">
        <f t="shared" si="230"/>
        <v>18</v>
      </c>
      <c r="OF26" s="43">
        <f t="shared" si="231"/>
        <v>2.1944444444444446</v>
      </c>
      <c r="OG26" s="45" t="str">
        <f t="shared" si="232"/>
        <v>2.19</v>
      </c>
      <c r="OH26" s="47" t="str">
        <f t="shared" si="233"/>
        <v>Lên lớp</v>
      </c>
      <c r="OI26" s="41">
        <f t="shared" si="234"/>
        <v>18</v>
      </c>
      <c r="OJ26" s="43">
        <f t="shared" si="235"/>
        <v>2.1944444444444446</v>
      </c>
      <c r="OK26" s="229">
        <f t="shared" si="236"/>
        <v>76</v>
      </c>
      <c r="OL26" s="230">
        <f t="shared" si="237"/>
        <v>76</v>
      </c>
      <c r="OM26" s="146">
        <f t="shared" si="238"/>
        <v>2.1184210526315788</v>
      </c>
      <c r="ON26" s="45" t="str">
        <f t="shared" si="138"/>
        <v>2.12</v>
      </c>
      <c r="OO26" s="47" t="str">
        <f t="shared" si="239"/>
        <v>Lên lớp</v>
      </c>
      <c r="OP26" s="47" t="s">
        <v>1143</v>
      </c>
      <c r="OQ26" s="24">
        <v>5.6</v>
      </c>
      <c r="OR26" s="27">
        <v>4</v>
      </c>
      <c r="OS26" s="28"/>
      <c r="OT26" s="30">
        <f t="shared" si="574"/>
        <v>4.5999999999999996</v>
      </c>
      <c r="OU26" s="31">
        <f t="shared" si="575"/>
        <v>4.5999999999999996</v>
      </c>
      <c r="OV26" s="31" t="str">
        <f t="shared" si="576"/>
        <v>4.6</v>
      </c>
      <c r="OW26" s="35" t="str">
        <f t="shared" si="577"/>
        <v>D</v>
      </c>
      <c r="OX26" s="33">
        <f t="shared" si="578"/>
        <v>1</v>
      </c>
      <c r="OY26" s="49" t="str">
        <f t="shared" si="579"/>
        <v>1.0</v>
      </c>
      <c r="OZ26" s="77">
        <v>2</v>
      </c>
      <c r="PA26" s="151">
        <v>2</v>
      </c>
      <c r="PB26" s="24">
        <v>6.4</v>
      </c>
      <c r="PC26" s="27">
        <v>9</v>
      </c>
      <c r="PD26" s="28"/>
      <c r="PE26" s="30">
        <f t="shared" si="580"/>
        <v>8</v>
      </c>
      <c r="PF26" s="31">
        <f t="shared" si="581"/>
        <v>8</v>
      </c>
      <c r="PG26" s="31" t="str">
        <f t="shared" si="582"/>
        <v>8.0</v>
      </c>
      <c r="PH26" s="35" t="str">
        <f t="shared" si="583"/>
        <v>B+</v>
      </c>
      <c r="PI26" s="33">
        <f t="shared" si="584"/>
        <v>3.5</v>
      </c>
      <c r="PJ26" s="49" t="str">
        <f t="shared" si="585"/>
        <v>3.5</v>
      </c>
      <c r="PK26" s="77">
        <v>3</v>
      </c>
      <c r="PL26" s="151">
        <v>3</v>
      </c>
      <c r="PM26" s="24">
        <v>7.7</v>
      </c>
      <c r="PN26" s="27">
        <v>7</v>
      </c>
      <c r="PO26" s="28"/>
      <c r="PP26" s="30">
        <f t="shared" si="586"/>
        <v>7.3</v>
      </c>
      <c r="PQ26" s="31">
        <f t="shared" si="587"/>
        <v>7.3</v>
      </c>
      <c r="PR26" s="31" t="str">
        <f t="shared" si="588"/>
        <v>7.3</v>
      </c>
      <c r="PS26" s="35" t="str">
        <f t="shared" si="589"/>
        <v>B</v>
      </c>
      <c r="PT26" s="33">
        <f t="shared" si="590"/>
        <v>3</v>
      </c>
      <c r="PU26" s="49" t="str">
        <f t="shared" si="591"/>
        <v>3.0</v>
      </c>
      <c r="PV26" s="77">
        <v>2</v>
      </c>
      <c r="PW26" s="151">
        <v>2</v>
      </c>
      <c r="PX26" s="24">
        <v>7</v>
      </c>
      <c r="PY26" s="27">
        <v>5</v>
      </c>
      <c r="PZ26" s="28"/>
      <c r="QA26" s="22">
        <f t="shared" si="592"/>
        <v>5.8</v>
      </c>
      <c r="QB26" s="29">
        <f t="shared" si="593"/>
        <v>5.8</v>
      </c>
      <c r="QC26" s="29" t="str">
        <f t="shared" si="594"/>
        <v>5.8</v>
      </c>
      <c r="QD26" s="35" t="str">
        <f t="shared" si="595"/>
        <v>C</v>
      </c>
      <c r="QE26" s="33">
        <f t="shared" si="596"/>
        <v>2</v>
      </c>
      <c r="QF26" s="49" t="str">
        <f t="shared" si="597"/>
        <v>2.0</v>
      </c>
      <c r="QG26" s="77">
        <v>3</v>
      </c>
      <c r="QH26" s="151">
        <v>3</v>
      </c>
      <c r="QI26" s="24">
        <v>6.9</v>
      </c>
      <c r="QJ26" s="27">
        <v>6</v>
      </c>
      <c r="QK26" s="28"/>
      <c r="QL26" s="30">
        <f t="shared" si="598"/>
        <v>6.4</v>
      </c>
      <c r="QM26" s="31">
        <f t="shared" si="599"/>
        <v>6.4</v>
      </c>
      <c r="QN26" s="31" t="str">
        <f t="shared" si="600"/>
        <v>6.4</v>
      </c>
      <c r="QO26" s="35" t="str">
        <f t="shared" si="601"/>
        <v>C</v>
      </c>
      <c r="QP26" s="33">
        <f t="shared" si="602"/>
        <v>2</v>
      </c>
      <c r="QQ26" s="49" t="str">
        <f t="shared" si="603"/>
        <v>2.0</v>
      </c>
      <c r="QR26" s="77">
        <v>1</v>
      </c>
      <c r="QS26" s="151">
        <v>1</v>
      </c>
      <c r="QT26" s="24">
        <v>7.2</v>
      </c>
      <c r="QU26" s="27">
        <v>6</v>
      </c>
      <c r="QV26" s="28"/>
      <c r="QW26" s="30">
        <f t="shared" si="604"/>
        <v>6.5</v>
      </c>
      <c r="QX26" s="31">
        <f t="shared" si="605"/>
        <v>6.5</v>
      </c>
      <c r="QY26" s="31" t="str">
        <f t="shared" si="606"/>
        <v>6.5</v>
      </c>
      <c r="QZ26" s="35" t="str">
        <f t="shared" si="607"/>
        <v>C+</v>
      </c>
      <c r="RA26" s="33">
        <f t="shared" si="608"/>
        <v>2.5</v>
      </c>
      <c r="RB26" s="49" t="str">
        <f t="shared" si="609"/>
        <v>2.5</v>
      </c>
      <c r="RC26" s="77">
        <v>3</v>
      </c>
      <c r="RD26" s="151">
        <v>3</v>
      </c>
      <c r="RE26" s="24">
        <v>7.4</v>
      </c>
      <c r="RF26" s="27">
        <v>3</v>
      </c>
      <c r="RG26" s="28"/>
      <c r="RH26" s="30">
        <f t="shared" si="773"/>
        <v>4.8</v>
      </c>
      <c r="RI26" s="31">
        <f t="shared" si="774"/>
        <v>4.8</v>
      </c>
      <c r="RJ26" s="31" t="str">
        <f t="shared" si="610"/>
        <v>4.8</v>
      </c>
      <c r="RK26" s="35" t="str">
        <f t="shared" si="726"/>
        <v>D</v>
      </c>
      <c r="RL26" s="33">
        <f t="shared" si="727"/>
        <v>1</v>
      </c>
      <c r="RM26" s="49" t="str">
        <f t="shared" si="728"/>
        <v>1.0</v>
      </c>
      <c r="RN26" s="77">
        <v>1</v>
      </c>
      <c r="RO26" s="151">
        <v>1</v>
      </c>
      <c r="RP26" s="211">
        <f t="shared" si="247"/>
        <v>15</v>
      </c>
      <c r="RQ26" s="275">
        <f t="shared" si="248"/>
        <v>6.3933333333333335</v>
      </c>
      <c r="RR26" s="43">
        <f t="shared" si="249"/>
        <v>2.3333333333333335</v>
      </c>
      <c r="RS26" s="45" t="str">
        <f t="shared" si="250"/>
        <v>2.33</v>
      </c>
      <c r="RT26" s="47" t="str">
        <f t="shared" si="251"/>
        <v>Lên lớp</v>
      </c>
      <c r="RU26" s="41">
        <f t="shared" si="252"/>
        <v>15</v>
      </c>
      <c r="RV26" s="43">
        <f t="shared" si="253"/>
        <v>2.3333333333333335</v>
      </c>
      <c r="RW26" s="229">
        <f t="shared" si="254"/>
        <v>91</v>
      </c>
      <c r="RX26" s="230">
        <f t="shared" si="255"/>
        <v>91</v>
      </c>
      <c r="RY26" s="146">
        <f t="shared" si="256"/>
        <v>2.1538461538461537</v>
      </c>
      <c r="RZ26" s="45" t="str">
        <f t="shared" si="257"/>
        <v>2.15</v>
      </c>
      <c r="SA26" s="47" t="str">
        <f t="shared" si="258"/>
        <v>Lên lớp</v>
      </c>
      <c r="SB26" s="47" t="s">
        <v>1143</v>
      </c>
      <c r="SC26" s="24"/>
      <c r="SD26" s="27"/>
      <c r="SE26" s="28"/>
      <c r="SF26" s="22">
        <f t="shared" si="686"/>
        <v>0</v>
      </c>
      <c r="SG26" s="29">
        <f t="shared" si="687"/>
        <v>0</v>
      </c>
      <c r="SH26" s="29" t="str">
        <f t="shared" si="611"/>
        <v>0.0</v>
      </c>
      <c r="SI26" s="35" t="str">
        <f t="shared" si="688"/>
        <v>F</v>
      </c>
      <c r="SJ26" s="33">
        <f t="shared" si="689"/>
        <v>0</v>
      </c>
      <c r="SK26" s="49" t="str">
        <f t="shared" si="690"/>
        <v>0.0</v>
      </c>
      <c r="SL26" s="77"/>
      <c r="SM26" s="151"/>
      <c r="SN26" s="24"/>
      <c r="SO26" s="27"/>
      <c r="SP26" s="28"/>
      <c r="SQ26" s="30">
        <f t="shared" si="612"/>
        <v>0</v>
      </c>
      <c r="SR26" s="31">
        <f t="shared" si="613"/>
        <v>0</v>
      </c>
      <c r="SS26" s="31" t="str">
        <f t="shared" si="614"/>
        <v>0.0</v>
      </c>
      <c r="ST26" s="35" t="str">
        <f t="shared" si="615"/>
        <v>F</v>
      </c>
      <c r="SU26" s="33">
        <f t="shared" si="616"/>
        <v>0</v>
      </c>
      <c r="SV26" s="49" t="str">
        <f t="shared" si="617"/>
        <v>0.0</v>
      </c>
      <c r="SW26" s="77"/>
      <c r="SX26" s="151"/>
      <c r="SY26" s="24">
        <v>8.6999999999999993</v>
      </c>
      <c r="SZ26" s="27">
        <v>6</v>
      </c>
      <c r="TA26" s="28"/>
      <c r="TB26" s="30">
        <f t="shared" si="618"/>
        <v>7.1</v>
      </c>
      <c r="TC26" s="31">
        <f t="shared" si="619"/>
        <v>7.1</v>
      </c>
      <c r="TD26" s="31" t="str">
        <f t="shared" si="620"/>
        <v>7.1</v>
      </c>
      <c r="TE26" s="35" t="str">
        <f t="shared" si="621"/>
        <v>B</v>
      </c>
      <c r="TF26" s="33">
        <f t="shared" si="622"/>
        <v>3</v>
      </c>
      <c r="TG26" s="49" t="str">
        <f t="shared" si="623"/>
        <v>3.0</v>
      </c>
      <c r="TH26" s="77">
        <v>4</v>
      </c>
      <c r="TI26" s="151">
        <v>4</v>
      </c>
      <c r="TJ26" s="320"/>
      <c r="TK26" s="321">
        <v>7.2</v>
      </c>
      <c r="TL26" s="322">
        <v>7.9</v>
      </c>
      <c r="TM26" s="322">
        <v>7.7</v>
      </c>
      <c r="TN26" s="322"/>
      <c r="TO26" s="127">
        <f t="shared" si="691"/>
        <v>7.7</v>
      </c>
      <c r="TP26" s="29" t="str">
        <f t="shared" si="692"/>
        <v>7.7</v>
      </c>
      <c r="TQ26" s="35" t="str">
        <f t="shared" si="693"/>
        <v>B</v>
      </c>
      <c r="TR26" s="33">
        <f t="shared" si="694"/>
        <v>3</v>
      </c>
      <c r="TS26" s="49" t="str">
        <f t="shared" si="695"/>
        <v>3.0</v>
      </c>
      <c r="TT26" s="323">
        <v>5</v>
      </c>
      <c r="TU26" s="324">
        <v>5</v>
      </c>
      <c r="TV26" s="340">
        <f t="shared" si="696"/>
        <v>9</v>
      </c>
      <c r="TW26" s="341">
        <f t="shared" si="267"/>
        <v>7.4333333333333336</v>
      </c>
      <c r="TX26" s="342">
        <f t="shared" si="697"/>
        <v>3</v>
      </c>
      <c r="TY26" s="45" t="str">
        <f t="shared" si="698"/>
        <v>3.00</v>
      </c>
      <c r="TZ26" s="47" t="str">
        <f t="shared" si="699"/>
        <v>Lên lớp</v>
      </c>
      <c r="UA26" s="41">
        <f t="shared" si="700"/>
        <v>9</v>
      </c>
      <c r="UB26" s="43">
        <f t="shared" si="701"/>
        <v>3</v>
      </c>
    </row>
    <row r="27" spans="1:548" ht="18">
      <c r="A27" s="11">
        <v>28</v>
      </c>
      <c r="B27" s="70" t="s">
        <v>59</v>
      </c>
      <c r="C27" s="14" t="s">
        <v>173</v>
      </c>
      <c r="D27" s="71" t="s">
        <v>174</v>
      </c>
      <c r="E27" s="72" t="s">
        <v>175</v>
      </c>
      <c r="F27" s="9"/>
      <c r="G27" s="101" t="s">
        <v>657</v>
      </c>
      <c r="H27" s="102" t="s">
        <v>18</v>
      </c>
      <c r="I27" s="103" t="s">
        <v>690</v>
      </c>
      <c r="J27" s="13">
        <v>7.8</v>
      </c>
      <c r="K27" s="29" t="str">
        <f t="shared" si="187"/>
        <v>7.8</v>
      </c>
      <c r="L27" s="35" t="str">
        <f t="shared" si="624"/>
        <v>B</v>
      </c>
      <c r="M27" s="33">
        <f t="shared" si="625"/>
        <v>3</v>
      </c>
      <c r="N27" s="49" t="str">
        <f t="shared" si="626"/>
        <v>3.0</v>
      </c>
      <c r="O27" s="12">
        <v>2</v>
      </c>
      <c r="P27" s="19">
        <v>6.9</v>
      </c>
      <c r="Q27" s="29" t="str">
        <f t="shared" si="188"/>
        <v>6.9</v>
      </c>
      <c r="R27" s="35" t="str">
        <f t="shared" si="702"/>
        <v>C+</v>
      </c>
      <c r="S27" s="33">
        <f t="shared" si="703"/>
        <v>2.5</v>
      </c>
      <c r="T27" s="49" t="str">
        <f t="shared" si="704"/>
        <v>2.5</v>
      </c>
      <c r="U27" s="12">
        <v>3</v>
      </c>
      <c r="V27" s="24">
        <v>8.1</v>
      </c>
      <c r="W27" s="27">
        <v>7</v>
      </c>
      <c r="X27" s="28"/>
      <c r="Y27" s="30">
        <f t="shared" si="627"/>
        <v>7.4</v>
      </c>
      <c r="Z27" s="31">
        <f t="shared" si="628"/>
        <v>7.4</v>
      </c>
      <c r="AA27" s="29" t="str">
        <f t="shared" si="192"/>
        <v>7.4</v>
      </c>
      <c r="AB27" s="35" t="str">
        <f t="shared" si="629"/>
        <v>B</v>
      </c>
      <c r="AC27" s="33">
        <f t="shared" si="630"/>
        <v>3</v>
      </c>
      <c r="AD27" s="49" t="str">
        <f t="shared" si="631"/>
        <v>3.0</v>
      </c>
      <c r="AE27" s="77">
        <v>5</v>
      </c>
      <c r="AF27" s="80">
        <v>5</v>
      </c>
      <c r="AG27" s="24">
        <v>9</v>
      </c>
      <c r="AH27" s="27">
        <v>9</v>
      </c>
      <c r="AI27" s="28"/>
      <c r="AJ27" s="22">
        <f t="shared" si="632"/>
        <v>9</v>
      </c>
      <c r="AK27" s="29">
        <f t="shared" si="633"/>
        <v>9</v>
      </c>
      <c r="AL27" s="29" t="str">
        <f t="shared" si="193"/>
        <v>9.0</v>
      </c>
      <c r="AM27" s="35" t="str">
        <f t="shared" si="634"/>
        <v>A</v>
      </c>
      <c r="AN27" s="33">
        <f t="shared" si="635"/>
        <v>4</v>
      </c>
      <c r="AO27" s="49" t="str">
        <f t="shared" si="636"/>
        <v>4.0</v>
      </c>
      <c r="AP27" s="77">
        <v>3</v>
      </c>
      <c r="AQ27" s="83">
        <v>3</v>
      </c>
      <c r="AR27" s="24">
        <v>7</v>
      </c>
      <c r="AS27" s="27">
        <v>7</v>
      </c>
      <c r="AT27" s="28"/>
      <c r="AU27" s="22">
        <f t="shared" si="637"/>
        <v>7</v>
      </c>
      <c r="AV27" s="29">
        <f t="shared" si="638"/>
        <v>7</v>
      </c>
      <c r="AW27" s="29" t="str">
        <f t="shared" si="194"/>
        <v>7.0</v>
      </c>
      <c r="AX27" s="35" t="str">
        <f t="shared" si="639"/>
        <v>B</v>
      </c>
      <c r="AY27" s="33">
        <f t="shared" si="640"/>
        <v>3</v>
      </c>
      <c r="AZ27" s="49" t="str">
        <f t="shared" si="641"/>
        <v>3.0</v>
      </c>
      <c r="BA27" s="77">
        <v>3</v>
      </c>
      <c r="BB27" s="83">
        <v>3</v>
      </c>
      <c r="BC27" s="24">
        <v>7.7</v>
      </c>
      <c r="BD27" s="27">
        <v>7</v>
      </c>
      <c r="BE27" s="28"/>
      <c r="BF27" s="22">
        <f t="shared" si="642"/>
        <v>7.3</v>
      </c>
      <c r="BG27" s="29">
        <f t="shared" si="643"/>
        <v>7.3</v>
      </c>
      <c r="BH27" s="29" t="str">
        <f t="shared" si="195"/>
        <v>7.3</v>
      </c>
      <c r="BI27" s="35" t="str">
        <f t="shared" si="644"/>
        <v>B</v>
      </c>
      <c r="BJ27" s="33">
        <f t="shared" si="645"/>
        <v>3</v>
      </c>
      <c r="BK27" s="49" t="str">
        <f t="shared" si="646"/>
        <v>3.0</v>
      </c>
      <c r="BL27" s="77">
        <v>3</v>
      </c>
      <c r="BM27" s="83">
        <v>3</v>
      </c>
      <c r="BN27" s="24">
        <v>6.7</v>
      </c>
      <c r="BO27" s="27">
        <v>9</v>
      </c>
      <c r="BP27" s="28"/>
      <c r="BQ27" s="30">
        <f t="shared" si="647"/>
        <v>8.1</v>
      </c>
      <c r="BR27" s="31">
        <f t="shared" si="648"/>
        <v>8.1</v>
      </c>
      <c r="BS27" s="29" t="str">
        <f t="shared" si="196"/>
        <v>8.1</v>
      </c>
      <c r="BT27" s="35" t="str">
        <f t="shared" si="649"/>
        <v>B+</v>
      </c>
      <c r="BU27" s="33">
        <f t="shared" si="650"/>
        <v>3.5</v>
      </c>
      <c r="BV27" s="49" t="str">
        <f t="shared" si="651"/>
        <v>3.5</v>
      </c>
      <c r="BW27" s="77">
        <v>2</v>
      </c>
      <c r="BX27" s="83">
        <v>2</v>
      </c>
      <c r="BY27" s="41">
        <f t="shared" si="705"/>
        <v>16</v>
      </c>
      <c r="BZ27" s="43">
        <f t="shared" si="706"/>
        <v>3.25</v>
      </c>
      <c r="CA27" s="45" t="str">
        <f t="shared" si="707"/>
        <v>3.25</v>
      </c>
      <c r="CB27" s="47" t="str">
        <f t="shared" si="708"/>
        <v>Lên lớp</v>
      </c>
      <c r="CC27" s="145">
        <f t="shared" si="709"/>
        <v>16</v>
      </c>
      <c r="CD27" s="146">
        <f t="shared" si="710"/>
        <v>3.25</v>
      </c>
      <c r="CE27" s="47" t="str">
        <f t="shared" si="711"/>
        <v>Lên lớp</v>
      </c>
      <c r="CF27" s="47" t="s">
        <v>1143</v>
      </c>
      <c r="CG27" s="24">
        <v>7.8</v>
      </c>
      <c r="CH27" s="27">
        <v>8</v>
      </c>
      <c r="CI27" s="28"/>
      <c r="CJ27" s="30">
        <f t="shared" si="775"/>
        <v>7.9</v>
      </c>
      <c r="CK27" s="31">
        <f t="shared" si="776"/>
        <v>7.9</v>
      </c>
      <c r="CL27" s="29" t="str">
        <f t="shared" si="197"/>
        <v>7.9</v>
      </c>
      <c r="CM27" s="35" t="str">
        <f t="shared" si="777"/>
        <v>B</v>
      </c>
      <c r="CN27" s="157">
        <f t="shared" si="778"/>
        <v>3</v>
      </c>
      <c r="CO27" s="49" t="str">
        <f t="shared" si="779"/>
        <v>3.0</v>
      </c>
      <c r="CP27" s="77">
        <v>3</v>
      </c>
      <c r="CQ27" s="151">
        <v>3</v>
      </c>
      <c r="CR27" s="24">
        <v>7</v>
      </c>
      <c r="CS27" s="27">
        <v>6</v>
      </c>
      <c r="CT27" s="28"/>
      <c r="CU27" s="30">
        <f t="shared" si="798"/>
        <v>6.4</v>
      </c>
      <c r="CV27" s="31">
        <f t="shared" si="799"/>
        <v>6.4</v>
      </c>
      <c r="CW27" s="29" t="str">
        <f t="shared" si="198"/>
        <v>6.4</v>
      </c>
      <c r="CX27" s="35" t="str">
        <f t="shared" si="800"/>
        <v>C</v>
      </c>
      <c r="CY27" s="157">
        <f t="shared" si="801"/>
        <v>2</v>
      </c>
      <c r="CZ27" s="49" t="str">
        <f t="shared" si="802"/>
        <v>2.0</v>
      </c>
      <c r="DA27" s="77">
        <v>2</v>
      </c>
      <c r="DB27" s="151">
        <v>2</v>
      </c>
      <c r="DC27" s="24">
        <v>8</v>
      </c>
      <c r="DD27" s="27">
        <v>9</v>
      </c>
      <c r="DE27" s="28"/>
      <c r="DF27" s="30">
        <f t="shared" si="780"/>
        <v>8.6</v>
      </c>
      <c r="DG27" s="31">
        <f t="shared" si="781"/>
        <v>8.6</v>
      </c>
      <c r="DH27" s="29" t="str">
        <f t="shared" si="199"/>
        <v>8.6</v>
      </c>
      <c r="DI27" s="35" t="str">
        <f t="shared" si="782"/>
        <v>A</v>
      </c>
      <c r="DJ27" s="157">
        <f t="shared" si="783"/>
        <v>4</v>
      </c>
      <c r="DK27" s="49" t="str">
        <f t="shared" si="784"/>
        <v>4.0</v>
      </c>
      <c r="DL27" s="77">
        <v>4</v>
      </c>
      <c r="DM27" s="151">
        <v>4</v>
      </c>
      <c r="DN27" s="24">
        <v>8</v>
      </c>
      <c r="DO27" s="27">
        <v>6</v>
      </c>
      <c r="DP27" s="28"/>
      <c r="DQ27" s="30">
        <f t="shared" si="785"/>
        <v>6.8</v>
      </c>
      <c r="DR27" s="31">
        <f t="shared" si="786"/>
        <v>6.8</v>
      </c>
      <c r="DS27" s="29" t="str">
        <f t="shared" si="200"/>
        <v>6.8</v>
      </c>
      <c r="DT27" s="35" t="str">
        <f t="shared" si="787"/>
        <v>C+</v>
      </c>
      <c r="DU27" s="157">
        <f t="shared" si="788"/>
        <v>2.5</v>
      </c>
      <c r="DV27" s="49" t="str">
        <f t="shared" si="789"/>
        <v>2.5</v>
      </c>
      <c r="DW27" s="77">
        <v>3</v>
      </c>
      <c r="DX27" s="151">
        <v>3</v>
      </c>
      <c r="DY27" s="24">
        <v>7.3</v>
      </c>
      <c r="DZ27" s="27">
        <v>5</v>
      </c>
      <c r="EA27" s="28"/>
      <c r="EB27" s="30">
        <f t="shared" si="712"/>
        <v>5.9</v>
      </c>
      <c r="EC27" s="31">
        <f t="shared" si="713"/>
        <v>5.9</v>
      </c>
      <c r="ED27" s="29" t="str">
        <f t="shared" si="201"/>
        <v>5.9</v>
      </c>
      <c r="EE27" s="35" t="str">
        <f t="shared" si="714"/>
        <v>C</v>
      </c>
      <c r="EF27" s="157">
        <f t="shared" si="715"/>
        <v>2</v>
      </c>
      <c r="EG27" s="49" t="str">
        <f t="shared" si="716"/>
        <v>2.0</v>
      </c>
      <c r="EH27" s="77">
        <v>2</v>
      </c>
      <c r="EI27" s="151">
        <v>2</v>
      </c>
      <c r="EJ27" s="24">
        <v>8.1999999999999993</v>
      </c>
      <c r="EK27" s="27">
        <v>8</v>
      </c>
      <c r="EL27" s="28"/>
      <c r="EM27" s="30">
        <f t="shared" si="790"/>
        <v>8.1</v>
      </c>
      <c r="EN27" s="31">
        <f t="shared" si="791"/>
        <v>8.1</v>
      </c>
      <c r="EO27" s="29" t="str">
        <f t="shared" si="202"/>
        <v>8.1</v>
      </c>
      <c r="EP27" s="35" t="str">
        <f t="shared" si="792"/>
        <v>B+</v>
      </c>
      <c r="EQ27" s="157">
        <f t="shared" si="793"/>
        <v>3.5</v>
      </c>
      <c r="ER27" s="49" t="str">
        <f t="shared" si="794"/>
        <v>3.5</v>
      </c>
      <c r="ES27" s="77">
        <v>2</v>
      </c>
      <c r="ET27" s="151">
        <v>2</v>
      </c>
      <c r="EU27" s="24">
        <v>8.4</v>
      </c>
      <c r="EV27" s="27">
        <v>7</v>
      </c>
      <c r="EW27" s="28"/>
      <c r="EX27" s="30">
        <f t="shared" si="717"/>
        <v>7.6</v>
      </c>
      <c r="EY27" s="31">
        <f t="shared" si="718"/>
        <v>7.6</v>
      </c>
      <c r="EZ27" s="29" t="str">
        <f t="shared" si="203"/>
        <v>7.6</v>
      </c>
      <c r="FA27" s="35" t="str">
        <f t="shared" si="719"/>
        <v>B</v>
      </c>
      <c r="FB27" s="157">
        <f t="shared" si="720"/>
        <v>3</v>
      </c>
      <c r="FC27" s="49" t="str">
        <f t="shared" si="721"/>
        <v>3.0</v>
      </c>
      <c r="FD27" s="77">
        <v>3</v>
      </c>
      <c r="FE27" s="151">
        <v>3</v>
      </c>
      <c r="FF27" s="155">
        <v>8</v>
      </c>
      <c r="FG27" s="165">
        <v>7.9</v>
      </c>
      <c r="FH27" s="165"/>
      <c r="FI27" s="22">
        <f t="shared" si="456"/>
        <v>7.9</v>
      </c>
      <c r="FJ27" s="29">
        <f t="shared" si="457"/>
        <v>7.9</v>
      </c>
      <c r="FK27" s="29" t="str">
        <f t="shared" si="204"/>
        <v>7.9</v>
      </c>
      <c r="FL27" s="35" t="str">
        <f t="shared" si="795"/>
        <v>B</v>
      </c>
      <c r="FM27" s="33">
        <f t="shared" si="796"/>
        <v>3</v>
      </c>
      <c r="FN27" s="49" t="str">
        <f t="shared" si="797"/>
        <v>3.0</v>
      </c>
      <c r="FO27" s="77">
        <v>1</v>
      </c>
      <c r="FP27" s="151">
        <v>1</v>
      </c>
      <c r="FQ27" s="41">
        <f t="shared" si="461"/>
        <v>20</v>
      </c>
      <c r="FR27" s="43">
        <f t="shared" si="462"/>
        <v>2.9750000000000001</v>
      </c>
      <c r="FS27" s="45" t="str">
        <f t="shared" si="463"/>
        <v>2.98</v>
      </c>
      <c r="FT27" s="47" t="str">
        <f t="shared" si="464"/>
        <v>Lên lớp</v>
      </c>
      <c r="FU27" s="145">
        <f t="shared" si="465"/>
        <v>20</v>
      </c>
      <c r="FV27" s="146">
        <f t="shared" si="466"/>
        <v>2.9750000000000001</v>
      </c>
      <c r="FW27" s="174">
        <f t="shared" si="722"/>
        <v>36</v>
      </c>
      <c r="FX27" s="41">
        <f t="shared" si="723"/>
        <v>36</v>
      </c>
      <c r="FY27" s="43">
        <f t="shared" si="724"/>
        <v>3.0972222222222223</v>
      </c>
      <c r="FZ27" s="45" t="str">
        <f t="shared" si="470"/>
        <v>3.10</v>
      </c>
      <c r="GA27" s="47" t="str">
        <f t="shared" si="471"/>
        <v>Lên lớp</v>
      </c>
      <c r="GB27" s="47" t="s">
        <v>1143</v>
      </c>
      <c r="GC27" s="24">
        <v>9</v>
      </c>
      <c r="GD27" s="27">
        <v>8</v>
      </c>
      <c r="GE27" s="28"/>
      <c r="GF27" s="22">
        <f t="shared" si="530"/>
        <v>8.4</v>
      </c>
      <c r="GG27" s="29">
        <f t="shared" si="531"/>
        <v>8.4</v>
      </c>
      <c r="GH27" s="29" t="str">
        <f t="shared" si="205"/>
        <v>8.4</v>
      </c>
      <c r="GI27" s="35" t="str">
        <f t="shared" si="532"/>
        <v>B+</v>
      </c>
      <c r="GJ27" s="33">
        <f t="shared" si="533"/>
        <v>3.5</v>
      </c>
      <c r="GK27" s="49" t="str">
        <f t="shared" si="534"/>
        <v>3.5</v>
      </c>
      <c r="GL27" s="77">
        <v>2</v>
      </c>
      <c r="GM27" s="151">
        <v>2</v>
      </c>
      <c r="GN27" s="24">
        <v>6.9</v>
      </c>
      <c r="GO27" s="27">
        <v>7</v>
      </c>
      <c r="GP27" s="28"/>
      <c r="GQ27" s="30">
        <f t="shared" si="680"/>
        <v>7</v>
      </c>
      <c r="GR27" s="31">
        <f t="shared" si="535"/>
        <v>7</v>
      </c>
      <c r="GS27" s="29" t="str">
        <f t="shared" si="206"/>
        <v>7.0</v>
      </c>
      <c r="GT27" s="35" t="str">
        <f t="shared" si="536"/>
        <v>B</v>
      </c>
      <c r="GU27" s="33">
        <f t="shared" si="537"/>
        <v>3</v>
      </c>
      <c r="GV27" s="49" t="str">
        <f t="shared" si="538"/>
        <v>3.0</v>
      </c>
      <c r="GW27" s="77">
        <v>3</v>
      </c>
      <c r="GX27" s="151">
        <v>3</v>
      </c>
      <c r="GY27" s="24">
        <v>7</v>
      </c>
      <c r="GZ27" s="27">
        <v>5</v>
      </c>
      <c r="HA27" s="28"/>
      <c r="HB27" s="22">
        <f t="shared" si="539"/>
        <v>5.8</v>
      </c>
      <c r="HC27" s="29">
        <f t="shared" si="540"/>
        <v>5.8</v>
      </c>
      <c r="HD27" s="29" t="str">
        <f t="shared" si="207"/>
        <v>5.8</v>
      </c>
      <c r="HE27" s="35" t="str">
        <f t="shared" si="541"/>
        <v>C</v>
      </c>
      <c r="HF27" s="33">
        <f t="shared" si="542"/>
        <v>2</v>
      </c>
      <c r="HG27" s="49" t="str">
        <f t="shared" si="543"/>
        <v>2.0</v>
      </c>
      <c r="HH27" s="77">
        <v>2</v>
      </c>
      <c r="HI27" s="151">
        <v>2</v>
      </c>
      <c r="HJ27" s="24">
        <v>9</v>
      </c>
      <c r="HK27" s="27">
        <v>9</v>
      </c>
      <c r="HL27" s="28"/>
      <c r="HM27" s="22">
        <f t="shared" si="544"/>
        <v>9</v>
      </c>
      <c r="HN27" s="29">
        <f t="shared" si="545"/>
        <v>9</v>
      </c>
      <c r="HO27" s="29" t="str">
        <f t="shared" si="208"/>
        <v>9.0</v>
      </c>
      <c r="HP27" s="35" t="str">
        <f t="shared" si="546"/>
        <v>A</v>
      </c>
      <c r="HQ27" s="33">
        <f t="shared" si="547"/>
        <v>4</v>
      </c>
      <c r="HR27" s="49" t="str">
        <f t="shared" si="548"/>
        <v>4.0</v>
      </c>
      <c r="HS27" s="77">
        <v>2</v>
      </c>
      <c r="HT27" s="151">
        <v>2</v>
      </c>
      <c r="HU27" s="24">
        <v>8.3000000000000007</v>
      </c>
      <c r="HV27" s="27">
        <v>8</v>
      </c>
      <c r="HW27" s="28"/>
      <c r="HX27" s="22">
        <f t="shared" si="549"/>
        <v>8.1</v>
      </c>
      <c r="HY27" s="29">
        <f t="shared" si="550"/>
        <v>8.1</v>
      </c>
      <c r="HZ27" s="29" t="str">
        <f t="shared" si="209"/>
        <v>8.1</v>
      </c>
      <c r="IA27" s="35" t="str">
        <f t="shared" si="551"/>
        <v>B+</v>
      </c>
      <c r="IB27" s="33">
        <f t="shared" si="552"/>
        <v>3.5</v>
      </c>
      <c r="IC27" s="49" t="str">
        <f t="shared" si="553"/>
        <v>3.5</v>
      </c>
      <c r="ID27" s="77">
        <v>3</v>
      </c>
      <c r="IE27" s="151">
        <v>3</v>
      </c>
      <c r="IF27" s="24">
        <v>8.6999999999999993</v>
      </c>
      <c r="IG27" s="27">
        <v>7</v>
      </c>
      <c r="IH27" s="28"/>
      <c r="II27" s="22">
        <f t="shared" si="554"/>
        <v>7.7</v>
      </c>
      <c r="IJ27" s="29">
        <f t="shared" si="555"/>
        <v>7.7</v>
      </c>
      <c r="IK27" s="29" t="str">
        <f t="shared" si="210"/>
        <v>7.7</v>
      </c>
      <c r="IL27" s="35" t="str">
        <f t="shared" si="556"/>
        <v>B</v>
      </c>
      <c r="IM27" s="33">
        <f t="shared" si="557"/>
        <v>3</v>
      </c>
      <c r="IN27" s="49" t="str">
        <f t="shared" si="558"/>
        <v>3.0</v>
      </c>
      <c r="IO27" s="77">
        <v>2</v>
      </c>
      <c r="IP27" s="151">
        <v>2</v>
      </c>
      <c r="IQ27" s="24">
        <v>7.8</v>
      </c>
      <c r="IR27" s="27">
        <v>8</v>
      </c>
      <c r="IS27" s="28"/>
      <c r="IT27" s="22">
        <f t="shared" si="559"/>
        <v>7.9</v>
      </c>
      <c r="IU27" s="29">
        <f t="shared" si="560"/>
        <v>7.9</v>
      </c>
      <c r="IV27" s="29" t="str">
        <f t="shared" si="211"/>
        <v>7.9</v>
      </c>
      <c r="IW27" s="35" t="str">
        <f t="shared" si="561"/>
        <v>B</v>
      </c>
      <c r="IX27" s="33">
        <f t="shared" si="562"/>
        <v>3</v>
      </c>
      <c r="IY27" s="49" t="str">
        <f t="shared" si="563"/>
        <v>3.0</v>
      </c>
      <c r="IZ27" s="77">
        <v>3</v>
      </c>
      <c r="JA27" s="151">
        <v>3</v>
      </c>
      <c r="JB27" s="24">
        <v>7.6</v>
      </c>
      <c r="JC27" s="27">
        <v>8</v>
      </c>
      <c r="JD27" s="28"/>
      <c r="JE27" s="30">
        <f t="shared" si="564"/>
        <v>7.8</v>
      </c>
      <c r="JF27" s="31">
        <f t="shared" si="565"/>
        <v>7.8</v>
      </c>
      <c r="JG27" s="29" t="str">
        <f t="shared" si="212"/>
        <v>7.8</v>
      </c>
      <c r="JH27" s="35" t="str">
        <f t="shared" si="566"/>
        <v>B</v>
      </c>
      <c r="JI27" s="33">
        <f t="shared" si="567"/>
        <v>3</v>
      </c>
      <c r="JJ27" s="49" t="str">
        <f t="shared" si="568"/>
        <v>3.0</v>
      </c>
      <c r="JK27" s="77">
        <v>3</v>
      </c>
      <c r="JL27" s="151">
        <v>3</v>
      </c>
      <c r="JM27" s="24">
        <v>8</v>
      </c>
      <c r="JN27" s="214">
        <v>7.5</v>
      </c>
      <c r="JO27" s="140"/>
      <c r="JP27" s="22">
        <f t="shared" si="569"/>
        <v>7.7</v>
      </c>
      <c r="JQ27" s="29">
        <f t="shared" si="570"/>
        <v>7.7</v>
      </c>
      <c r="JR27" s="29" t="str">
        <f t="shared" si="213"/>
        <v>7.7</v>
      </c>
      <c r="JS27" s="35" t="str">
        <f t="shared" si="571"/>
        <v>B</v>
      </c>
      <c r="JT27" s="33">
        <f t="shared" si="572"/>
        <v>3</v>
      </c>
      <c r="JU27" s="49" t="str">
        <f t="shared" si="573"/>
        <v>3.0</v>
      </c>
      <c r="JV27" s="77">
        <v>2</v>
      </c>
      <c r="JW27" s="151">
        <v>2</v>
      </c>
      <c r="JX27" s="211">
        <f t="shared" si="513"/>
        <v>22</v>
      </c>
      <c r="JY27" s="43">
        <f t="shared" si="514"/>
        <v>3.1136363636363638</v>
      </c>
      <c r="JZ27" s="45" t="str">
        <f t="shared" si="515"/>
        <v>3.11</v>
      </c>
      <c r="KA27" s="47" t="str">
        <f t="shared" si="516"/>
        <v>Lên lớp</v>
      </c>
      <c r="KB27" s="41">
        <f t="shared" si="517"/>
        <v>22</v>
      </c>
      <c r="KC27" s="43">
        <f t="shared" si="518"/>
        <v>3.1136363636363638</v>
      </c>
      <c r="KD27" s="229">
        <f t="shared" si="519"/>
        <v>58</v>
      </c>
      <c r="KE27" s="230">
        <f t="shared" si="520"/>
        <v>58</v>
      </c>
      <c r="KF27" s="146">
        <f t="shared" si="521"/>
        <v>3.103448275862069</v>
      </c>
      <c r="KG27" s="45" t="str">
        <f t="shared" si="522"/>
        <v>3.10</v>
      </c>
      <c r="KH27" s="47" t="str">
        <f t="shared" si="523"/>
        <v>Lên lớp</v>
      </c>
      <c r="KI27" s="47" t="s">
        <v>1143</v>
      </c>
      <c r="KJ27" s="24">
        <v>8</v>
      </c>
      <c r="KK27" s="27">
        <v>7</v>
      </c>
      <c r="KL27" s="28"/>
      <c r="KM27" s="30">
        <f t="shared" si="729"/>
        <v>7.4</v>
      </c>
      <c r="KN27" s="31">
        <f t="shared" si="730"/>
        <v>7.4</v>
      </c>
      <c r="KO27" s="29" t="str">
        <f t="shared" si="731"/>
        <v>7.4</v>
      </c>
      <c r="KP27" s="35" t="str">
        <f t="shared" si="732"/>
        <v>B</v>
      </c>
      <c r="KQ27" s="33">
        <f t="shared" si="733"/>
        <v>3</v>
      </c>
      <c r="KR27" s="49" t="str">
        <f t="shared" si="734"/>
        <v>3.0</v>
      </c>
      <c r="KS27" s="77">
        <v>2</v>
      </c>
      <c r="KT27" s="151">
        <v>2</v>
      </c>
      <c r="KU27" s="24">
        <v>8.6999999999999993</v>
      </c>
      <c r="KV27" s="27">
        <v>9</v>
      </c>
      <c r="KW27" s="28"/>
      <c r="KX27" s="22">
        <f t="shared" si="735"/>
        <v>8.9</v>
      </c>
      <c r="KY27" s="29">
        <f t="shared" si="736"/>
        <v>8.9</v>
      </c>
      <c r="KZ27" s="29" t="str">
        <f t="shared" si="737"/>
        <v>8.9</v>
      </c>
      <c r="LA27" s="35" t="str">
        <f t="shared" si="738"/>
        <v>A</v>
      </c>
      <c r="LB27" s="33">
        <f t="shared" si="739"/>
        <v>4</v>
      </c>
      <c r="LC27" s="49" t="str">
        <f t="shared" si="740"/>
        <v>4.0</v>
      </c>
      <c r="LD27" s="77">
        <v>2</v>
      </c>
      <c r="LE27" s="151">
        <v>2</v>
      </c>
      <c r="LF27" s="24">
        <v>8.6999999999999993</v>
      </c>
      <c r="LG27" s="27">
        <v>9</v>
      </c>
      <c r="LH27" s="28"/>
      <c r="LI27" s="30">
        <f t="shared" si="741"/>
        <v>8.9</v>
      </c>
      <c r="LJ27" s="31">
        <f t="shared" si="742"/>
        <v>8.9</v>
      </c>
      <c r="LK27" s="31" t="str">
        <f t="shared" si="743"/>
        <v>8.9</v>
      </c>
      <c r="LL27" s="35" t="str">
        <f t="shared" si="744"/>
        <v>A</v>
      </c>
      <c r="LM27" s="33">
        <f t="shared" si="745"/>
        <v>4</v>
      </c>
      <c r="LN27" s="49" t="str">
        <f t="shared" si="746"/>
        <v>4.0</v>
      </c>
      <c r="LO27" s="77">
        <v>2</v>
      </c>
      <c r="LP27" s="151">
        <v>2</v>
      </c>
      <c r="LQ27" s="24">
        <v>8.6999999999999993</v>
      </c>
      <c r="LR27" s="27">
        <v>8</v>
      </c>
      <c r="LS27" s="28"/>
      <c r="LT27" s="30">
        <f t="shared" si="747"/>
        <v>8.3000000000000007</v>
      </c>
      <c r="LU27" s="31">
        <f t="shared" si="748"/>
        <v>8.3000000000000007</v>
      </c>
      <c r="LV27" s="29" t="str">
        <f t="shared" si="220"/>
        <v>8.3</v>
      </c>
      <c r="LW27" s="35" t="str">
        <f t="shared" si="749"/>
        <v>B+</v>
      </c>
      <c r="LX27" s="33">
        <f t="shared" si="750"/>
        <v>3.5</v>
      </c>
      <c r="LY27" s="49" t="str">
        <f t="shared" si="751"/>
        <v>3.5</v>
      </c>
      <c r="LZ27" s="77">
        <v>2</v>
      </c>
      <c r="MA27" s="151">
        <v>2</v>
      </c>
      <c r="MB27" s="24">
        <v>8</v>
      </c>
      <c r="MC27" s="27">
        <v>9</v>
      </c>
      <c r="MD27" s="28"/>
      <c r="ME27" s="30">
        <f t="shared" si="752"/>
        <v>8.6</v>
      </c>
      <c r="MF27" s="161">
        <f t="shared" si="753"/>
        <v>8.6</v>
      </c>
      <c r="MG27" s="29" t="str">
        <f t="shared" si="223"/>
        <v>8.6</v>
      </c>
      <c r="MH27" s="162" t="str">
        <f t="shared" si="754"/>
        <v>A</v>
      </c>
      <c r="MI27" s="163">
        <f t="shared" si="755"/>
        <v>4</v>
      </c>
      <c r="MJ27" s="56" t="str">
        <f t="shared" si="756"/>
        <v>4.0</v>
      </c>
      <c r="MK27" s="77">
        <v>1</v>
      </c>
      <c r="ML27" s="151">
        <v>1</v>
      </c>
      <c r="MM27" s="24">
        <v>7.1</v>
      </c>
      <c r="MN27" s="27">
        <v>8</v>
      </c>
      <c r="MO27" s="28"/>
      <c r="MP27" s="30">
        <f t="shared" si="757"/>
        <v>7.6</v>
      </c>
      <c r="MQ27" s="161">
        <f t="shared" si="758"/>
        <v>7.6</v>
      </c>
      <c r="MR27" s="29" t="str">
        <f t="shared" si="227"/>
        <v>7.6</v>
      </c>
      <c r="MS27" s="162" t="str">
        <f t="shared" si="759"/>
        <v>B</v>
      </c>
      <c r="MT27" s="163">
        <f t="shared" si="760"/>
        <v>3</v>
      </c>
      <c r="MU27" s="56" t="str">
        <f t="shared" si="761"/>
        <v>3.0</v>
      </c>
      <c r="MV27" s="77">
        <v>3</v>
      </c>
      <c r="MW27" s="151">
        <v>3</v>
      </c>
      <c r="MX27" s="24">
        <v>8</v>
      </c>
      <c r="MY27" s="27">
        <v>8</v>
      </c>
      <c r="MZ27" s="28"/>
      <c r="NA27" s="30">
        <f t="shared" si="762"/>
        <v>8</v>
      </c>
      <c r="NB27" s="161">
        <f t="shared" si="763"/>
        <v>8</v>
      </c>
      <c r="NC27" s="29" t="str">
        <f t="shared" si="228"/>
        <v>8.0</v>
      </c>
      <c r="ND27" s="162" t="str">
        <f t="shared" si="764"/>
        <v>B+</v>
      </c>
      <c r="NE27" s="163">
        <f t="shared" si="765"/>
        <v>3.5</v>
      </c>
      <c r="NF27" s="56" t="str">
        <f t="shared" si="766"/>
        <v>3.5</v>
      </c>
      <c r="NG27" s="77">
        <v>1</v>
      </c>
      <c r="NH27" s="151">
        <v>1</v>
      </c>
      <c r="NI27" s="24">
        <v>8</v>
      </c>
      <c r="NJ27" s="27">
        <v>7</v>
      </c>
      <c r="NK27" s="28"/>
      <c r="NL27" s="30">
        <f t="shared" si="681"/>
        <v>7.4</v>
      </c>
      <c r="NM27" s="31">
        <f t="shared" si="682"/>
        <v>7.4</v>
      </c>
      <c r="NN27" s="31" t="str">
        <f t="shared" si="725"/>
        <v>7.4</v>
      </c>
      <c r="NO27" s="35" t="str">
        <f t="shared" si="683"/>
        <v>B</v>
      </c>
      <c r="NP27" s="33">
        <f t="shared" si="684"/>
        <v>3</v>
      </c>
      <c r="NQ27" s="49" t="str">
        <f t="shared" si="685"/>
        <v>3.0</v>
      </c>
      <c r="NR27" s="77">
        <v>3</v>
      </c>
      <c r="NS27" s="151">
        <v>3</v>
      </c>
      <c r="NT27" s="24">
        <v>9</v>
      </c>
      <c r="NU27" s="214">
        <v>7.8</v>
      </c>
      <c r="NV27" s="28"/>
      <c r="NW27" s="30">
        <f t="shared" si="767"/>
        <v>8.3000000000000007</v>
      </c>
      <c r="NX27" s="31">
        <f t="shared" si="768"/>
        <v>8.3000000000000007</v>
      </c>
      <c r="NY27" s="31" t="str">
        <f t="shared" si="769"/>
        <v>8.3</v>
      </c>
      <c r="NZ27" s="35" t="str">
        <f t="shared" si="770"/>
        <v>B+</v>
      </c>
      <c r="OA27" s="33">
        <f t="shared" si="771"/>
        <v>3.5</v>
      </c>
      <c r="OB27" s="49" t="str">
        <f t="shared" si="772"/>
        <v>3.5</v>
      </c>
      <c r="OC27" s="77">
        <v>2</v>
      </c>
      <c r="OD27" s="151">
        <v>2</v>
      </c>
      <c r="OE27" s="211">
        <f t="shared" si="230"/>
        <v>18</v>
      </c>
      <c r="OF27" s="43">
        <f t="shared" si="231"/>
        <v>3.4166666666666665</v>
      </c>
      <c r="OG27" s="45" t="str">
        <f t="shared" si="232"/>
        <v>3.42</v>
      </c>
      <c r="OH27" s="47" t="str">
        <f t="shared" si="233"/>
        <v>Lên lớp</v>
      </c>
      <c r="OI27" s="41">
        <f t="shared" si="234"/>
        <v>18</v>
      </c>
      <c r="OJ27" s="43">
        <f t="shared" si="235"/>
        <v>3.4166666666666665</v>
      </c>
      <c r="OK27" s="229">
        <f t="shared" si="236"/>
        <v>76</v>
      </c>
      <c r="OL27" s="230">
        <f t="shared" si="237"/>
        <v>76</v>
      </c>
      <c r="OM27" s="146">
        <f t="shared" si="238"/>
        <v>3.1776315789473686</v>
      </c>
      <c r="ON27" s="45" t="str">
        <f t="shared" si="138"/>
        <v>3.18</v>
      </c>
      <c r="OO27" s="47" t="str">
        <f t="shared" si="239"/>
        <v>Lên lớp</v>
      </c>
      <c r="OP27" s="47" t="s">
        <v>1143</v>
      </c>
      <c r="OQ27" s="24">
        <v>8.6</v>
      </c>
      <c r="OR27" s="27">
        <v>9</v>
      </c>
      <c r="OS27" s="28"/>
      <c r="OT27" s="30">
        <f t="shared" si="574"/>
        <v>8.8000000000000007</v>
      </c>
      <c r="OU27" s="31">
        <f t="shared" si="575"/>
        <v>8.8000000000000007</v>
      </c>
      <c r="OV27" s="31" t="str">
        <f t="shared" si="576"/>
        <v>8.8</v>
      </c>
      <c r="OW27" s="35" t="str">
        <f t="shared" si="577"/>
        <v>A</v>
      </c>
      <c r="OX27" s="33">
        <f t="shared" si="578"/>
        <v>4</v>
      </c>
      <c r="OY27" s="49" t="str">
        <f t="shared" si="579"/>
        <v>4.0</v>
      </c>
      <c r="OZ27" s="77">
        <v>2</v>
      </c>
      <c r="PA27" s="151">
        <v>2</v>
      </c>
      <c r="PB27" s="24">
        <v>8.6</v>
      </c>
      <c r="PC27" s="27">
        <v>7</v>
      </c>
      <c r="PD27" s="28"/>
      <c r="PE27" s="30">
        <f t="shared" si="580"/>
        <v>7.6</v>
      </c>
      <c r="PF27" s="31">
        <f t="shared" si="581"/>
        <v>7.6</v>
      </c>
      <c r="PG27" s="31" t="str">
        <f t="shared" si="582"/>
        <v>7.6</v>
      </c>
      <c r="PH27" s="35" t="str">
        <f t="shared" si="583"/>
        <v>B</v>
      </c>
      <c r="PI27" s="33">
        <f t="shared" si="584"/>
        <v>3</v>
      </c>
      <c r="PJ27" s="49" t="str">
        <f t="shared" si="585"/>
        <v>3.0</v>
      </c>
      <c r="PK27" s="77">
        <v>3</v>
      </c>
      <c r="PL27" s="151">
        <v>3</v>
      </c>
      <c r="PM27" s="24">
        <v>7.7</v>
      </c>
      <c r="PN27" s="27">
        <v>8</v>
      </c>
      <c r="PO27" s="28"/>
      <c r="PP27" s="30">
        <f t="shared" si="586"/>
        <v>7.9</v>
      </c>
      <c r="PQ27" s="31">
        <f t="shared" si="587"/>
        <v>7.9</v>
      </c>
      <c r="PR27" s="31" t="str">
        <f t="shared" si="588"/>
        <v>7.9</v>
      </c>
      <c r="PS27" s="35" t="str">
        <f t="shared" si="589"/>
        <v>B</v>
      </c>
      <c r="PT27" s="33">
        <f t="shared" si="590"/>
        <v>3</v>
      </c>
      <c r="PU27" s="49" t="str">
        <f t="shared" si="591"/>
        <v>3.0</v>
      </c>
      <c r="PV27" s="77">
        <v>2</v>
      </c>
      <c r="PW27" s="151">
        <v>2</v>
      </c>
      <c r="PX27" s="24">
        <v>8</v>
      </c>
      <c r="PY27" s="27">
        <v>6</v>
      </c>
      <c r="PZ27" s="28"/>
      <c r="QA27" s="30">
        <f t="shared" si="592"/>
        <v>6.8</v>
      </c>
      <c r="QB27" s="31">
        <f t="shared" si="593"/>
        <v>6.8</v>
      </c>
      <c r="QC27" s="29" t="str">
        <f t="shared" si="594"/>
        <v>6.8</v>
      </c>
      <c r="QD27" s="35" t="str">
        <f t="shared" si="595"/>
        <v>C+</v>
      </c>
      <c r="QE27" s="130">
        <f t="shared" si="596"/>
        <v>2.5</v>
      </c>
      <c r="QF27" s="49" t="str">
        <f t="shared" si="597"/>
        <v>2.5</v>
      </c>
      <c r="QG27" s="77">
        <v>3</v>
      </c>
      <c r="QH27" s="151">
        <v>3</v>
      </c>
      <c r="QI27" s="24">
        <v>8</v>
      </c>
      <c r="QJ27" s="27">
        <v>8</v>
      </c>
      <c r="QK27" s="28"/>
      <c r="QL27" s="30">
        <f t="shared" si="598"/>
        <v>8</v>
      </c>
      <c r="QM27" s="31">
        <f t="shared" si="599"/>
        <v>8</v>
      </c>
      <c r="QN27" s="31" t="str">
        <f t="shared" si="600"/>
        <v>8.0</v>
      </c>
      <c r="QO27" s="35" t="str">
        <f t="shared" si="601"/>
        <v>B+</v>
      </c>
      <c r="QP27" s="33">
        <f t="shared" si="602"/>
        <v>3.5</v>
      </c>
      <c r="QQ27" s="49" t="str">
        <f t="shared" si="603"/>
        <v>3.5</v>
      </c>
      <c r="QR27" s="77">
        <v>1</v>
      </c>
      <c r="QS27" s="151">
        <v>1</v>
      </c>
      <c r="QT27" s="24">
        <v>7.8</v>
      </c>
      <c r="QU27" s="27">
        <v>9</v>
      </c>
      <c r="QV27" s="28"/>
      <c r="QW27" s="30">
        <f t="shared" si="604"/>
        <v>8.5</v>
      </c>
      <c r="QX27" s="31">
        <f t="shared" si="605"/>
        <v>8.5</v>
      </c>
      <c r="QY27" s="31" t="str">
        <f t="shared" si="606"/>
        <v>8.5</v>
      </c>
      <c r="QZ27" s="35" t="str">
        <f t="shared" si="607"/>
        <v>A</v>
      </c>
      <c r="RA27" s="33">
        <f t="shared" si="608"/>
        <v>4</v>
      </c>
      <c r="RB27" s="49" t="str">
        <f t="shared" si="609"/>
        <v>4.0</v>
      </c>
      <c r="RC27" s="77">
        <v>3</v>
      </c>
      <c r="RD27" s="151">
        <v>3</v>
      </c>
      <c r="RE27" s="24">
        <v>7.5</v>
      </c>
      <c r="RF27" s="27">
        <v>7</v>
      </c>
      <c r="RG27" s="28"/>
      <c r="RH27" s="30">
        <f t="shared" si="773"/>
        <v>7.2</v>
      </c>
      <c r="RI27" s="31">
        <f t="shared" si="774"/>
        <v>7.2</v>
      </c>
      <c r="RJ27" s="31" t="str">
        <f t="shared" si="610"/>
        <v>7.2</v>
      </c>
      <c r="RK27" s="35" t="str">
        <f t="shared" si="726"/>
        <v>B</v>
      </c>
      <c r="RL27" s="33">
        <f t="shared" si="727"/>
        <v>3</v>
      </c>
      <c r="RM27" s="49" t="str">
        <f t="shared" si="728"/>
        <v>3.0</v>
      </c>
      <c r="RN27" s="77">
        <v>1</v>
      </c>
      <c r="RO27" s="151">
        <v>1</v>
      </c>
      <c r="RP27" s="211">
        <f t="shared" si="247"/>
        <v>15</v>
      </c>
      <c r="RQ27" s="275">
        <f t="shared" si="248"/>
        <v>7.8199999999999994</v>
      </c>
      <c r="RR27" s="43">
        <f t="shared" si="249"/>
        <v>3.2666666666666666</v>
      </c>
      <c r="RS27" s="45" t="str">
        <f t="shared" si="250"/>
        <v>3.27</v>
      </c>
      <c r="RT27" s="47" t="str">
        <f t="shared" si="251"/>
        <v>Lên lớp</v>
      </c>
      <c r="RU27" s="41">
        <f t="shared" si="252"/>
        <v>15</v>
      </c>
      <c r="RV27" s="43">
        <f t="shared" si="253"/>
        <v>3.2666666666666666</v>
      </c>
      <c r="RW27" s="229">
        <f t="shared" si="254"/>
        <v>91</v>
      </c>
      <c r="RX27" s="230">
        <f t="shared" si="255"/>
        <v>91</v>
      </c>
      <c r="RY27" s="146">
        <f t="shared" si="256"/>
        <v>3.1923076923076925</v>
      </c>
      <c r="RZ27" s="45" t="str">
        <f t="shared" si="257"/>
        <v>3.19</v>
      </c>
      <c r="SA27" s="47" t="str">
        <f t="shared" si="258"/>
        <v>Lên lớp</v>
      </c>
      <c r="SB27" s="47" t="s">
        <v>1143</v>
      </c>
      <c r="SC27" s="24"/>
      <c r="SD27" s="27"/>
      <c r="SE27" s="28"/>
      <c r="SF27" s="30">
        <f t="shared" si="686"/>
        <v>0</v>
      </c>
      <c r="SG27" s="31">
        <f t="shared" si="687"/>
        <v>0</v>
      </c>
      <c r="SH27" s="29" t="str">
        <f t="shared" si="611"/>
        <v>0.0</v>
      </c>
      <c r="SI27" s="35" t="str">
        <f t="shared" si="688"/>
        <v>F</v>
      </c>
      <c r="SJ27" s="130">
        <f t="shared" si="689"/>
        <v>0</v>
      </c>
      <c r="SK27" s="49" t="str">
        <f t="shared" si="690"/>
        <v>0.0</v>
      </c>
      <c r="SL27" s="77"/>
      <c r="SM27" s="151"/>
      <c r="SN27" s="24"/>
      <c r="SO27" s="27"/>
      <c r="SP27" s="28"/>
      <c r="SQ27" s="30">
        <f t="shared" si="612"/>
        <v>0</v>
      </c>
      <c r="SR27" s="31">
        <f t="shared" si="613"/>
        <v>0</v>
      </c>
      <c r="SS27" s="31" t="str">
        <f t="shared" si="614"/>
        <v>0.0</v>
      </c>
      <c r="ST27" s="35" t="str">
        <f t="shared" si="615"/>
        <v>F</v>
      </c>
      <c r="SU27" s="33">
        <f t="shared" si="616"/>
        <v>0</v>
      </c>
      <c r="SV27" s="49" t="str">
        <f t="shared" si="617"/>
        <v>0.0</v>
      </c>
      <c r="SW27" s="77"/>
      <c r="SX27" s="151"/>
      <c r="SY27" s="24">
        <v>9</v>
      </c>
      <c r="SZ27" s="27">
        <v>8</v>
      </c>
      <c r="TA27" s="28"/>
      <c r="TB27" s="30">
        <f t="shared" si="618"/>
        <v>8.4</v>
      </c>
      <c r="TC27" s="31">
        <f t="shared" si="619"/>
        <v>8.4</v>
      </c>
      <c r="TD27" s="31" t="str">
        <f t="shared" si="620"/>
        <v>8.4</v>
      </c>
      <c r="TE27" s="35" t="str">
        <f t="shared" si="621"/>
        <v>B+</v>
      </c>
      <c r="TF27" s="33">
        <f t="shared" si="622"/>
        <v>3.5</v>
      </c>
      <c r="TG27" s="49" t="str">
        <f t="shared" si="623"/>
        <v>3.5</v>
      </c>
      <c r="TH27" s="77">
        <v>4</v>
      </c>
      <c r="TI27" s="151">
        <v>4</v>
      </c>
      <c r="TJ27" s="320"/>
      <c r="TK27" s="321">
        <v>7.8</v>
      </c>
      <c r="TL27" s="322">
        <v>8.6</v>
      </c>
      <c r="TM27" s="322">
        <v>8.1999999999999993</v>
      </c>
      <c r="TN27" s="322"/>
      <c r="TO27" s="127">
        <f t="shared" si="691"/>
        <v>8.1999999999999993</v>
      </c>
      <c r="TP27" s="29" t="str">
        <f t="shared" si="692"/>
        <v>8.2</v>
      </c>
      <c r="TQ27" s="35" t="str">
        <f t="shared" si="693"/>
        <v>B+</v>
      </c>
      <c r="TR27" s="33">
        <f t="shared" si="694"/>
        <v>3.5</v>
      </c>
      <c r="TS27" s="49" t="str">
        <f t="shared" si="695"/>
        <v>3.5</v>
      </c>
      <c r="TT27" s="323">
        <v>5</v>
      </c>
      <c r="TU27" s="324">
        <v>5</v>
      </c>
      <c r="TV27" s="340">
        <f t="shared" si="696"/>
        <v>9</v>
      </c>
      <c r="TW27" s="341">
        <f t="shared" si="267"/>
        <v>8.2888888888888879</v>
      </c>
      <c r="TX27" s="342">
        <f t="shared" si="697"/>
        <v>3.5</v>
      </c>
      <c r="TY27" s="45" t="str">
        <f t="shared" si="698"/>
        <v>3.50</v>
      </c>
      <c r="TZ27" s="47" t="str">
        <f t="shared" si="699"/>
        <v>Lên lớp</v>
      </c>
      <c r="UA27" s="41">
        <f t="shared" si="700"/>
        <v>9</v>
      </c>
      <c r="UB27" s="43">
        <f t="shared" si="701"/>
        <v>3.5</v>
      </c>
    </row>
    <row r="28" spans="1:548" ht="18">
      <c r="A28" s="11">
        <v>29</v>
      </c>
      <c r="B28" s="70" t="s">
        <v>59</v>
      </c>
      <c r="C28" s="14" t="s">
        <v>176</v>
      </c>
      <c r="D28" s="71" t="s">
        <v>177</v>
      </c>
      <c r="E28" s="305" t="s">
        <v>178</v>
      </c>
      <c r="F28" s="9"/>
      <c r="G28" s="101" t="s">
        <v>658</v>
      </c>
      <c r="H28" s="102" t="s">
        <v>18</v>
      </c>
      <c r="I28" s="103" t="s">
        <v>691</v>
      </c>
      <c r="J28" s="13">
        <v>6.5</v>
      </c>
      <c r="K28" s="29" t="str">
        <f t="shared" si="187"/>
        <v>6.5</v>
      </c>
      <c r="L28" s="35" t="str">
        <f t="shared" si="624"/>
        <v>C+</v>
      </c>
      <c r="M28" s="33">
        <f t="shared" si="625"/>
        <v>2.5</v>
      </c>
      <c r="N28" s="49" t="str">
        <f t="shared" si="626"/>
        <v>2.5</v>
      </c>
      <c r="O28" s="12">
        <v>2</v>
      </c>
      <c r="P28" s="19">
        <v>6.6</v>
      </c>
      <c r="Q28" s="29" t="str">
        <f t="shared" si="188"/>
        <v>6.6</v>
      </c>
      <c r="R28" s="35" t="str">
        <f t="shared" si="702"/>
        <v>C+</v>
      </c>
      <c r="S28" s="33">
        <f t="shared" si="703"/>
        <v>2.5</v>
      </c>
      <c r="T28" s="49" t="str">
        <f t="shared" si="704"/>
        <v>2.5</v>
      </c>
      <c r="U28" s="12">
        <v>3</v>
      </c>
      <c r="V28" s="24">
        <v>7.1</v>
      </c>
      <c r="W28" s="27">
        <v>7</v>
      </c>
      <c r="X28" s="28"/>
      <c r="Y28" s="22">
        <f t="shared" si="627"/>
        <v>7</v>
      </c>
      <c r="Z28" s="29">
        <f t="shared" si="628"/>
        <v>7</v>
      </c>
      <c r="AA28" s="29" t="str">
        <f t="shared" si="192"/>
        <v>7.0</v>
      </c>
      <c r="AB28" s="35" t="str">
        <f t="shared" si="629"/>
        <v>B</v>
      </c>
      <c r="AC28" s="33">
        <f t="shared" si="630"/>
        <v>3</v>
      </c>
      <c r="AD28" s="49" t="str">
        <f t="shared" si="631"/>
        <v>3.0</v>
      </c>
      <c r="AE28" s="77">
        <v>5</v>
      </c>
      <c r="AF28" s="80">
        <v>5</v>
      </c>
      <c r="AG28" s="24">
        <v>7</v>
      </c>
      <c r="AH28" s="27">
        <v>5</v>
      </c>
      <c r="AI28" s="28"/>
      <c r="AJ28" s="22">
        <f t="shared" si="632"/>
        <v>5.8</v>
      </c>
      <c r="AK28" s="29">
        <f t="shared" si="633"/>
        <v>5.8</v>
      </c>
      <c r="AL28" s="29" t="str">
        <f t="shared" si="193"/>
        <v>5.8</v>
      </c>
      <c r="AM28" s="35" t="str">
        <f t="shared" si="634"/>
        <v>C</v>
      </c>
      <c r="AN28" s="33">
        <f t="shared" si="635"/>
        <v>2</v>
      </c>
      <c r="AO28" s="49" t="str">
        <f t="shared" si="636"/>
        <v>2.0</v>
      </c>
      <c r="AP28" s="77">
        <v>3</v>
      </c>
      <c r="AQ28" s="83">
        <v>3</v>
      </c>
      <c r="AR28" s="24">
        <v>6.6</v>
      </c>
      <c r="AS28" s="27">
        <v>6</v>
      </c>
      <c r="AT28" s="28"/>
      <c r="AU28" s="22">
        <f t="shared" si="637"/>
        <v>6.2</v>
      </c>
      <c r="AV28" s="29">
        <f t="shared" si="638"/>
        <v>6.2</v>
      </c>
      <c r="AW28" s="29" t="str">
        <f t="shared" si="194"/>
        <v>6.2</v>
      </c>
      <c r="AX28" s="35" t="str">
        <f t="shared" si="639"/>
        <v>C</v>
      </c>
      <c r="AY28" s="33">
        <f t="shared" si="640"/>
        <v>2</v>
      </c>
      <c r="AZ28" s="49" t="str">
        <f t="shared" si="641"/>
        <v>2.0</v>
      </c>
      <c r="BA28" s="77">
        <v>3</v>
      </c>
      <c r="BB28" s="83">
        <v>3</v>
      </c>
      <c r="BC28" s="24">
        <v>7.2</v>
      </c>
      <c r="BD28" s="27">
        <v>5</v>
      </c>
      <c r="BE28" s="28"/>
      <c r="BF28" s="22">
        <f t="shared" si="642"/>
        <v>5.9</v>
      </c>
      <c r="BG28" s="29">
        <f t="shared" si="643"/>
        <v>5.9</v>
      </c>
      <c r="BH28" s="29" t="str">
        <f t="shared" si="195"/>
        <v>5.9</v>
      </c>
      <c r="BI28" s="35" t="str">
        <f t="shared" si="644"/>
        <v>C</v>
      </c>
      <c r="BJ28" s="33">
        <f t="shared" si="645"/>
        <v>2</v>
      </c>
      <c r="BK28" s="49" t="str">
        <f t="shared" si="646"/>
        <v>2.0</v>
      </c>
      <c r="BL28" s="77">
        <v>3</v>
      </c>
      <c r="BM28" s="83">
        <v>3</v>
      </c>
      <c r="BN28" s="24">
        <v>7.7</v>
      </c>
      <c r="BO28" s="27">
        <v>9</v>
      </c>
      <c r="BP28" s="28"/>
      <c r="BQ28" s="22">
        <f t="shared" si="647"/>
        <v>8.5</v>
      </c>
      <c r="BR28" s="29">
        <f t="shared" si="648"/>
        <v>8.5</v>
      </c>
      <c r="BS28" s="29" t="str">
        <f t="shared" si="196"/>
        <v>8.5</v>
      </c>
      <c r="BT28" s="35" t="str">
        <f t="shared" si="649"/>
        <v>A</v>
      </c>
      <c r="BU28" s="33">
        <f t="shared" si="650"/>
        <v>4</v>
      </c>
      <c r="BV28" s="49" t="str">
        <f t="shared" si="651"/>
        <v>4.0</v>
      </c>
      <c r="BW28" s="77">
        <v>2</v>
      </c>
      <c r="BX28" s="83">
        <v>2</v>
      </c>
      <c r="BY28" s="41">
        <f t="shared" si="705"/>
        <v>16</v>
      </c>
      <c r="BZ28" s="43">
        <f t="shared" si="706"/>
        <v>2.5625</v>
      </c>
      <c r="CA28" s="45" t="str">
        <f t="shared" si="707"/>
        <v>2.56</v>
      </c>
      <c r="CB28" s="47" t="str">
        <f t="shared" si="708"/>
        <v>Lên lớp</v>
      </c>
      <c r="CC28" s="145">
        <f t="shared" si="709"/>
        <v>16</v>
      </c>
      <c r="CD28" s="146">
        <f t="shared" si="710"/>
        <v>2.5625</v>
      </c>
      <c r="CE28" s="47" t="str">
        <f t="shared" si="711"/>
        <v>Lên lớp</v>
      </c>
      <c r="CF28" s="47" t="s">
        <v>1143</v>
      </c>
      <c r="CG28" s="24">
        <v>5.8</v>
      </c>
      <c r="CH28" s="27">
        <v>6</v>
      </c>
      <c r="CI28" s="28"/>
      <c r="CJ28" s="30">
        <f t="shared" si="775"/>
        <v>5.9</v>
      </c>
      <c r="CK28" s="31">
        <f t="shared" si="776"/>
        <v>5.9</v>
      </c>
      <c r="CL28" s="29" t="str">
        <f t="shared" si="197"/>
        <v>5.9</v>
      </c>
      <c r="CM28" s="35" t="str">
        <f t="shared" si="777"/>
        <v>C</v>
      </c>
      <c r="CN28" s="157">
        <f t="shared" si="778"/>
        <v>2</v>
      </c>
      <c r="CO28" s="49" t="str">
        <f t="shared" si="779"/>
        <v>2.0</v>
      </c>
      <c r="CP28" s="77">
        <v>3</v>
      </c>
      <c r="CQ28" s="151">
        <v>3</v>
      </c>
      <c r="CR28" s="24">
        <v>8</v>
      </c>
      <c r="CS28" s="27">
        <v>6</v>
      </c>
      <c r="CT28" s="28"/>
      <c r="CU28" s="22">
        <f t="shared" si="798"/>
        <v>6.8</v>
      </c>
      <c r="CV28" s="29">
        <f t="shared" si="799"/>
        <v>6.8</v>
      </c>
      <c r="CW28" s="29" t="str">
        <f t="shared" si="198"/>
        <v>6.8</v>
      </c>
      <c r="CX28" s="35" t="str">
        <f t="shared" si="800"/>
        <v>C+</v>
      </c>
      <c r="CY28" s="157">
        <f t="shared" si="801"/>
        <v>2.5</v>
      </c>
      <c r="CZ28" s="49" t="str">
        <f t="shared" si="802"/>
        <v>2.5</v>
      </c>
      <c r="DA28" s="77">
        <v>2</v>
      </c>
      <c r="DB28" s="151">
        <v>2</v>
      </c>
      <c r="DC28" s="24">
        <v>5.8</v>
      </c>
      <c r="DD28" s="27">
        <v>6</v>
      </c>
      <c r="DE28" s="28"/>
      <c r="DF28" s="30">
        <f t="shared" si="780"/>
        <v>5.9</v>
      </c>
      <c r="DG28" s="31">
        <f t="shared" si="781"/>
        <v>5.9</v>
      </c>
      <c r="DH28" s="29" t="str">
        <f t="shared" si="199"/>
        <v>5.9</v>
      </c>
      <c r="DI28" s="35" t="str">
        <f t="shared" si="782"/>
        <v>C</v>
      </c>
      <c r="DJ28" s="157">
        <f t="shared" si="783"/>
        <v>2</v>
      </c>
      <c r="DK28" s="49" t="str">
        <f t="shared" si="784"/>
        <v>2.0</v>
      </c>
      <c r="DL28" s="77">
        <v>4</v>
      </c>
      <c r="DM28" s="151">
        <v>4</v>
      </c>
      <c r="DN28" s="24">
        <v>6.4</v>
      </c>
      <c r="DO28" s="27">
        <v>5</v>
      </c>
      <c r="DP28" s="28"/>
      <c r="DQ28" s="30">
        <f t="shared" si="785"/>
        <v>5.6</v>
      </c>
      <c r="DR28" s="31">
        <f t="shared" si="786"/>
        <v>5.6</v>
      </c>
      <c r="DS28" s="29" t="str">
        <f t="shared" si="200"/>
        <v>5.6</v>
      </c>
      <c r="DT28" s="35" t="str">
        <f t="shared" si="787"/>
        <v>C</v>
      </c>
      <c r="DU28" s="157">
        <f t="shared" si="788"/>
        <v>2</v>
      </c>
      <c r="DV28" s="49" t="str">
        <f t="shared" si="789"/>
        <v>2.0</v>
      </c>
      <c r="DW28" s="77">
        <v>3</v>
      </c>
      <c r="DX28" s="151">
        <v>3</v>
      </c>
      <c r="DY28" s="24">
        <v>6</v>
      </c>
      <c r="DZ28" s="27">
        <v>6</v>
      </c>
      <c r="EA28" s="28"/>
      <c r="EB28" s="22">
        <f t="shared" si="712"/>
        <v>6</v>
      </c>
      <c r="EC28" s="29">
        <f t="shared" si="713"/>
        <v>6</v>
      </c>
      <c r="ED28" s="29" t="str">
        <f t="shared" si="201"/>
        <v>6.0</v>
      </c>
      <c r="EE28" s="35" t="str">
        <f t="shared" si="714"/>
        <v>C</v>
      </c>
      <c r="EF28" s="157">
        <f t="shared" si="715"/>
        <v>2</v>
      </c>
      <c r="EG28" s="49" t="str">
        <f t="shared" si="716"/>
        <v>2.0</v>
      </c>
      <c r="EH28" s="77">
        <v>2</v>
      </c>
      <c r="EI28" s="151">
        <v>2</v>
      </c>
      <c r="EJ28" s="24">
        <v>6.4</v>
      </c>
      <c r="EK28" s="27">
        <v>8</v>
      </c>
      <c r="EL28" s="28"/>
      <c r="EM28" s="30">
        <f t="shared" si="790"/>
        <v>7.4</v>
      </c>
      <c r="EN28" s="31">
        <f t="shared" si="791"/>
        <v>7.4</v>
      </c>
      <c r="EO28" s="29" t="str">
        <f t="shared" si="202"/>
        <v>7.4</v>
      </c>
      <c r="EP28" s="35" t="str">
        <f t="shared" si="792"/>
        <v>B</v>
      </c>
      <c r="EQ28" s="157">
        <f t="shared" si="793"/>
        <v>3</v>
      </c>
      <c r="ER28" s="49" t="str">
        <f t="shared" si="794"/>
        <v>3.0</v>
      </c>
      <c r="ES28" s="77">
        <v>2</v>
      </c>
      <c r="ET28" s="151">
        <v>2</v>
      </c>
      <c r="EU28" s="24">
        <v>6.9</v>
      </c>
      <c r="EV28" s="27">
        <v>5</v>
      </c>
      <c r="EW28" s="28"/>
      <c r="EX28" s="22">
        <f t="shared" si="717"/>
        <v>5.8</v>
      </c>
      <c r="EY28" s="29">
        <f t="shared" si="718"/>
        <v>5.8</v>
      </c>
      <c r="EZ28" s="29" t="str">
        <f t="shared" si="203"/>
        <v>5.8</v>
      </c>
      <c r="FA28" s="35" t="str">
        <f t="shared" si="719"/>
        <v>C</v>
      </c>
      <c r="FB28" s="157">
        <f t="shared" si="720"/>
        <v>2</v>
      </c>
      <c r="FC28" s="49" t="str">
        <f t="shared" si="721"/>
        <v>2.0</v>
      </c>
      <c r="FD28" s="77">
        <v>3</v>
      </c>
      <c r="FE28" s="151">
        <v>3</v>
      </c>
      <c r="FF28" s="155">
        <v>8</v>
      </c>
      <c r="FG28" s="165">
        <v>7.2</v>
      </c>
      <c r="FH28" s="165"/>
      <c r="FI28" s="22">
        <f t="shared" si="456"/>
        <v>7.5</v>
      </c>
      <c r="FJ28" s="29">
        <f t="shared" si="457"/>
        <v>7.5</v>
      </c>
      <c r="FK28" s="29" t="str">
        <f t="shared" si="204"/>
        <v>7.5</v>
      </c>
      <c r="FL28" s="35" t="str">
        <f t="shared" si="795"/>
        <v>B</v>
      </c>
      <c r="FM28" s="33">
        <f t="shared" si="796"/>
        <v>3</v>
      </c>
      <c r="FN28" s="49" t="str">
        <f t="shared" si="797"/>
        <v>3.0</v>
      </c>
      <c r="FO28" s="77">
        <v>1</v>
      </c>
      <c r="FP28" s="151">
        <v>1</v>
      </c>
      <c r="FQ28" s="41">
        <f t="shared" si="461"/>
        <v>20</v>
      </c>
      <c r="FR28" s="43">
        <f t="shared" si="462"/>
        <v>2.2000000000000002</v>
      </c>
      <c r="FS28" s="45" t="str">
        <f t="shared" si="463"/>
        <v>2.20</v>
      </c>
      <c r="FT28" s="47" t="str">
        <f t="shared" si="464"/>
        <v>Lên lớp</v>
      </c>
      <c r="FU28" s="145">
        <f t="shared" si="465"/>
        <v>20</v>
      </c>
      <c r="FV28" s="146">
        <f t="shared" si="466"/>
        <v>2.2000000000000002</v>
      </c>
      <c r="FW28" s="174">
        <f t="shared" si="722"/>
        <v>36</v>
      </c>
      <c r="FX28" s="41">
        <f t="shared" si="723"/>
        <v>36</v>
      </c>
      <c r="FY28" s="43">
        <f t="shared" si="724"/>
        <v>2.3611111111111112</v>
      </c>
      <c r="FZ28" s="45" t="str">
        <f t="shared" si="470"/>
        <v>2.36</v>
      </c>
      <c r="GA28" s="47" t="str">
        <f t="shared" si="471"/>
        <v>Lên lớp</v>
      </c>
      <c r="GB28" s="47" t="s">
        <v>1143</v>
      </c>
      <c r="GC28" s="24">
        <v>8.8000000000000007</v>
      </c>
      <c r="GD28" s="27">
        <v>8</v>
      </c>
      <c r="GE28" s="28"/>
      <c r="GF28" s="30">
        <f t="shared" si="530"/>
        <v>8.3000000000000007</v>
      </c>
      <c r="GG28" s="31">
        <f t="shared" si="531"/>
        <v>8.3000000000000007</v>
      </c>
      <c r="GH28" s="29" t="str">
        <f t="shared" si="205"/>
        <v>8.3</v>
      </c>
      <c r="GI28" s="35" t="str">
        <f t="shared" si="532"/>
        <v>B+</v>
      </c>
      <c r="GJ28" s="33">
        <f t="shared" si="533"/>
        <v>3.5</v>
      </c>
      <c r="GK28" s="49" t="str">
        <f t="shared" si="534"/>
        <v>3.5</v>
      </c>
      <c r="GL28" s="77">
        <v>2</v>
      </c>
      <c r="GM28" s="151">
        <v>2</v>
      </c>
      <c r="GN28" s="24">
        <v>6.3</v>
      </c>
      <c r="GO28" s="27">
        <v>6</v>
      </c>
      <c r="GP28" s="28"/>
      <c r="GQ28" s="22">
        <f t="shared" si="680"/>
        <v>6.1</v>
      </c>
      <c r="GR28" s="29">
        <f t="shared" si="535"/>
        <v>6.1</v>
      </c>
      <c r="GS28" s="29" t="str">
        <f t="shared" si="206"/>
        <v>6.1</v>
      </c>
      <c r="GT28" s="35" t="str">
        <f t="shared" si="536"/>
        <v>C</v>
      </c>
      <c r="GU28" s="33">
        <f t="shared" si="537"/>
        <v>2</v>
      </c>
      <c r="GV28" s="49" t="str">
        <f t="shared" si="538"/>
        <v>2.0</v>
      </c>
      <c r="GW28" s="77">
        <v>3</v>
      </c>
      <c r="GX28" s="151">
        <v>3</v>
      </c>
      <c r="GY28" s="24">
        <v>6.4</v>
      </c>
      <c r="GZ28" s="27">
        <v>6</v>
      </c>
      <c r="HA28" s="28"/>
      <c r="HB28" s="22">
        <f t="shared" si="539"/>
        <v>6.2</v>
      </c>
      <c r="HC28" s="29">
        <f t="shared" si="540"/>
        <v>6.2</v>
      </c>
      <c r="HD28" s="29" t="str">
        <f t="shared" si="207"/>
        <v>6.2</v>
      </c>
      <c r="HE28" s="35" t="str">
        <f t="shared" si="541"/>
        <v>C</v>
      </c>
      <c r="HF28" s="33">
        <f t="shared" si="542"/>
        <v>2</v>
      </c>
      <c r="HG28" s="49" t="str">
        <f t="shared" si="543"/>
        <v>2.0</v>
      </c>
      <c r="HH28" s="77">
        <v>2</v>
      </c>
      <c r="HI28" s="151">
        <v>2</v>
      </c>
      <c r="HJ28" s="24">
        <v>8</v>
      </c>
      <c r="HK28" s="27">
        <v>1</v>
      </c>
      <c r="HL28" s="28">
        <v>7</v>
      </c>
      <c r="HM28" s="30">
        <f t="shared" si="544"/>
        <v>3.8</v>
      </c>
      <c r="HN28" s="31">
        <f t="shared" si="545"/>
        <v>7.4</v>
      </c>
      <c r="HO28" s="29" t="str">
        <f t="shared" si="208"/>
        <v>7.4</v>
      </c>
      <c r="HP28" s="35" t="str">
        <f t="shared" si="546"/>
        <v>B</v>
      </c>
      <c r="HQ28" s="33">
        <f t="shared" si="547"/>
        <v>3</v>
      </c>
      <c r="HR28" s="49" t="str">
        <f t="shared" si="548"/>
        <v>3.0</v>
      </c>
      <c r="HS28" s="77">
        <v>2</v>
      </c>
      <c r="HT28" s="151">
        <v>2</v>
      </c>
      <c r="HU28" s="24">
        <v>8.1999999999999993</v>
      </c>
      <c r="HV28" s="27">
        <v>8</v>
      </c>
      <c r="HW28" s="28"/>
      <c r="HX28" s="22">
        <f t="shared" si="549"/>
        <v>8.1</v>
      </c>
      <c r="HY28" s="29">
        <f t="shared" si="550"/>
        <v>8.1</v>
      </c>
      <c r="HZ28" s="29" t="str">
        <f t="shared" si="209"/>
        <v>8.1</v>
      </c>
      <c r="IA28" s="35" t="str">
        <f t="shared" si="551"/>
        <v>B+</v>
      </c>
      <c r="IB28" s="33">
        <f t="shared" si="552"/>
        <v>3.5</v>
      </c>
      <c r="IC28" s="49" t="str">
        <f t="shared" si="553"/>
        <v>3.5</v>
      </c>
      <c r="ID28" s="77">
        <v>3</v>
      </c>
      <c r="IE28" s="151">
        <v>3</v>
      </c>
      <c r="IF28" s="24">
        <v>7.3</v>
      </c>
      <c r="IG28" s="27">
        <v>6</v>
      </c>
      <c r="IH28" s="126"/>
      <c r="II28" s="22">
        <f t="shared" si="554"/>
        <v>6.5</v>
      </c>
      <c r="IJ28" s="54">
        <f t="shared" si="555"/>
        <v>6.5</v>
      </c>
      <c r="IK28" s="29" t="str">
        <f t="shared" si="210"/>
        <v>6.5</v>
      </c>
      <c r="IL28" s="162" t="str">
        <f t="shared" si="556"/>
        <v>C+</v>
      </c>
      <c r="IM28" s="33">
        <f t="shared" si="557"/>
        <v>2.5</v>
      </c>
      <c r="IN28" s="49" t="str">
        <f t="shared" si="558"/>
        <v>2.5</v>
      </c>
      <c r="IO28" s="77">
        <v>2</v>
      </c>
      <c r="IP28" s="151">
        <v>2</v>
      </c>
      <c r="IQ28" s="24">
        <v>7.9</v>
      </c>
      <c r="IR28" s="27">
        <v>7</v>
      </c>
      <c r="IS28" s="28"/>
      <c r="IT28" s="30">
        <f t="shared" si="559"/>
        <v>7.4</v>
      </c>
      <c r="IU28" s="31">
        <f t="shared" si="560"/>
        <v>7.4</v>
      </c>
      <c r="IV28" s="29" t="str">
        <f t="shared" si="211"/>
        <v>7.4</v>
      </c>
      <c r="IW28" s="35" t="str">
        <f t="shared" si="561"/>
        <v>B</v>
      </c>
      <c r="IX28" s="33">
        <f t="shared" si="562"/>
        <v>3</v>
      </c>
      <c r="IY28" s="49" t="str">
        <f t="shared" si="563"/>
        <v>3.0</v>
      </c>
      <c r="IZ28" s="77">
        <v>3</v>
      </c>
      <c r="JA28" s="151">
        <v>3</v>
      </c>
      <c r="JB28" s="24">
        <v>6.4</v>
      </c>
      <c r="JC28" s="27">
        <v>7</v>
      </c>
      <c r="JD28" s="28"/>
      <c r="JE28" s="30">
        <f t="shared" si="564"/>
        <v>6.8</v>
      </c>
      <c r="JF28" s="31">
        <f t="shared" si="565"/>
        <v>6.8</v>
      </c>
      <c r="JG28" s="29" t="str">
        <f t="shared" si="212"/>
        <v>6.8</v>
      </c>
      <c r="JH28" s="35" t="str">
        <f t="shared" si="566"/>
        <v>C+</v>
      </c>
      <c r="JI28" s="33">
        <f t="shared" si="567"/>
        <v>2.5</v>
      </c>
      <c r="JJ28" s="49" t="str">
        <f t="shared" si="568"/>
        <v>2.5</v>
      </c>
      <c r="JK28" s="77">
        <v>3</v>
      </c>
      <c r="JL28" s="151">
        <v>3</v>
      </c>
      <c r="JM28" s="24">
        <v>7.5</v>
      </c>
      <c r="JN28" s="214">
        <v>7.3</v>
      </c>
      <c r="JO28" s="140"/>
      <c r="JP28" s="30">
        <f t="shared" si="569"/>
        <v>7.4</v>
      </c>
      <c r="JQ28" s="31">
        <f t="shared" si="570"/>
        <v>7.4</v>
      </c>
      <c r="JR28" s="29" t="str">
        <f t="shared" si="213"/>
        <v>7.4</v>
      </c>
      <c r="JS28" s="35" t="str">
        <f t="shared" si="571"/>
        <v>B</v>
      </c>
      <c r="JT28" s="33">
        <f t="shared" si="572"/>
        <v>3</v>
      </c>
      <c r="JU28" s="49" t="str">
        <f t="shared" si="573"/>
        <v>3.0</v>
      </c>
      <c r="JV28" s="77">
        <v>2</v>
      </c>
      <c r="JW28" s="151">
        <v>2</v>
      </c>
      <c r="JX28" s="211">
        <f t="shared" si="513"/>
        <v>22</v>
      </c>
      <c r="JY28" s="43">
        <f t="shared" si="514"/>
        <v>2.7727272727272729</v>
      </c>
      <c r="JZ28" s="45" t="str">
        <f t="shared" si="515"/>
        <v>2.77</v>
      </c>
      <c r="KA28" s="47" t="str">
        <f t="shared" si="516"/>
        <v>Lên lớp</v>
      </c>
      <c r="KB28" s="41">
        <f t="shared" si="517"/>
        <v>22</v>
      </c>
      <c r="KC28" s="43">
        <f t="shared" si="518"/>
        <v>2.7727272727272729</v>
      </c>
      <c r="KD28" s="229">
        <f t="shared" si="519"/>
        <v>58</v>
      </c>
      <c r="KE28" s="230">
        <f t="shared" si="520"/>
        <v>58</v>
      </c>
      <c r="KF28" s="146">
        <f t="shared" si="521"/>
        <v>2.5172413793103448</v>
      </c>
      <c r="KG28" s="45" t="str">
        <f t="shared" si="522"/>
        <v>2.52</v>
      </c>
      <c r="KH28" s="47" t="str">
        <f t="shared" si="523"/>
        <v>Lên lớp</v>
      </c>
      <c r="KI28" s="47" t="s">
        <v>1143</v>
      </c>
      <c r="KJ28" s="24">
        <v>6.6</v>
      </c>
      <c r="KK28" s="27">
        <v>6</v>
      </c>
      <c r="KL28" s="28"/>
      <c r="KM28" s="30">
        <f t="shared" si="729"/>
        <v>6.2</v>
      </c>
      <c r="KN28" s="31">
        <f t="shared" si="730"/>
        <v>6.2</v>
      </c>
      <c r="KO28" s="31" t="str">
        <f t="shared" si="731"/>
        <v>6.2</v>
      </c>
      <c r="KP28" s="35" t="str">
        <f t="shared" si="732"/>
        <v>C</v>
      </c>
      <c r="KQ28" s="33">
        <f t="shared" si="733"/>
        <v>2</v>
      </c>
      <c r="KR28" s="49" t="str">
        <f t="shared" si="734"/>
        <v>2.0</v>
      </c>
      <c r="KS28" s="77">
        <v>2</v>
      </c>
      <c r="KT28" s="151">
        <v>2</v>
      </c>
      <c r="KU28" s="24">
        <v>8</v>
      </c>
      <c r="KV28" s="124"/>
      <c r="KW28" s="28">
        <v>8</v>
      </c>
      <c r="KX28" s="30">
        <f t="shared" si="735"/>
        <v>3.2</v>
      </c>
      <c r="KY28" s="31">
        <f t="shared" si="736"/>
        <v>8</v>
      </c>
      <c r="KZ28" s="29" t="str">
        <f t="shared" si="737"/>
        <v>8.0</v>
      </c>
      <c r="LA28" s="35" t="str">
        <f t="shared" si="738"/>
        <v>B+</v>
      </c>
      <c r="LB28" s="33">
        <f t="shared" si="739"/>
        <v>3.5</v>
      </c>
      <c r="LC28" s="49" t="str">
        <f t="shared" si="740"/>
        <v>3.5</v>
      </c>
      <c r="LD28" s="77">
        <v>2</v>
      </c>
      <c r="LE28" s="151">
        <v>2</v>
      </c>
      <c r="LF28" s="24">
        <v>7.3</v>
      </c>
      <c r="LG28" s="27">
        <v>2</v>
      </c>
      <c r="LH28" s="28"/>
      <c r="LI28" s="30">
        <f t="shared" si="741"/>
        <v>4.0999999999999996</v>
      </c>
      <c r="LJ28" s="31">
        <f t="shared" si="742"/>
        <v>4.0999999999999996</v>
      </c>
      <c r="LK28" s="29" t="str">
        <f t="shared" si="743"/>
        <v>4.1</v>
      </c>
      <c r="LL28" s="35" t="str">
        <f t="shared" si="744"/>
        <v>D</v>
      </c>
      <c r="LM28" s="33">
        <f t="shared" si="745"/>
        <v>1</v>
      </c>
      <c r="LN28" s="49" t="str">
        <f t="shared" si="746"/>
        <v>1.0</v>
      </c>
      <c r="LO28" s="77">
        <v>2</v>
      </c>
      <c r="LP28" s="151">
        <v>2</v>
      </c>
      <c r="LQ28" s="24">
        <v>8</v>
      </c>
      <c r="LR28" s="27">
        <v>8</v>
      </c>
      <c r="LS28" s="28"/>
      <c r="LT28" s="30">
        <f t="shared" si="747"/>
        <v>8</v>
      </c>
      <c r="LU28" s="31">
        <f t="shared" si="748"/>
        <v>8</v>
      </c>
      <c r="LV28" s="29" t="str">
        <f t="shared" si="220"/>
        <v>8.0</v>
      </c>
      <c r="LW28" s="35" t="str">
        <f t="shared" si="749"/>
        <v>B+</v>
      </c>
      <c r="LX28" s="33">
        <f t="shared" si="750"/>
        <v>3.5</v>
      </c>
      <c r="LY28" s="49" t="str">
        <f t="shared" si="751"/>
        <v>3.5</v>
      </c>
      <c r="LZ28" s="77">
        <v>2</v>
      </c>
      <c r="MA28" s="151">
        <v>2</v>
      </c>
      <c r="MB28" s="24">
        <v>7</v>
      </c>
      <c r="MC28" s="27">
        <v>7</v>
      </c>
      <c r="MD28" s="28"/>
      <c r="ME28" s="30">
        <f t="shared" si="752"/>
        <v>7</v>
      </c>
      <c r="MF28" s="161">
        <f t="shared" si="753"/>
        <v>7</v>
      </c>
      <c r="MG28" s="29" t="str">
        <f t="shared" si="223"/>
        <v>7.0</v>
      </c>
      <c r="MH28" s="162" t="str">
        <f t="shared" si="754"/>
        <v>B</v>
      </c>
      <c r="MI28" s="163">
        <f t="shared" si="755"/>
        <v>3</v>
      </c>
      <c r="MJ28" s="56" t="str">
        <f t="shared" si="756"/>
        <v>3.0</v>
      </c>
      <c r="MK28" s="77">
        <v>1</v>
      </c>
      <c r="ML28" s="151">
        <v>1</v>
      </c>
      <c r="MM28" s="24">
        <v>7.6</v>
      </c>
      <c r="MN28" s="27">
        <v>1</v>
      </c>
      <c r="MO28" s="28">
        <v>5</v>
      </c>
      <c r="MP28" s="30">
        <f t="shared" si="757"/>
        <v>3.6</v>
      </c>
      <c r="MQ28" s="161">
        <f t="shared" si="758"/>
        <v>6</v>
      </c>
      <c r="MR28" s="29" t="str">
        <f t="shared" si="227"/>
        <v>6.0</v>
      </c>
      <c r="MS28" s="162" t="str">
        <f t="shared" si="759"/>
        <v>C</v>
      </c>
      <c r="MT28" s="163">
        <f t="shared" si="760"/>
        <v>2</v>
      </c>
      <c r="MU28" s="56" t="str">
        <f t="shared" si="761"/>
        <v>2.0</v>
      </c>
      <c r="MV28" s="77">
        <v>3</v>
      </c>
      <c r="MW28" s="151">
        <v>3</v>
      </c>
      <c r="MX28" s="24">
        <v>7</v>
      </c>
      <c r="MY28" s="27">
        <v>7</v>
      </c>
      <c r="MZ28" s="28"/>
      <c r="NA28" s="30">
        <f t="shared" si="762"/>
        <v>7</v>
      </c>
      <c r="NB28" s="161">
        <f t="shared" si="763"/>
        <v>7</v>
      </c>
      <c r="NC28" s="29" t="str">
        <f t="shared" si="228"/>
        <v>7.0</v>
      </c>
      <c r="ND28" s="162" t="str">
        <f t="shared" si="764"/>
        <v>B</v>
      </c>
      <c r="NE28" s="163">
        <f t="shared" si="765"/>
        <v>3</v>
      </c>
      <c r="NF28" s="56" t="str">
        <f t="shared" si="766"/>
        <v>3.0</v>
      </c>
      <c r="NG28" s="77">
        <v>1</v>
      </c>
      <c r="NH28" s="151">
        <v>1</v>
      </c>
      <c r="NI28" s="24">
        <v>5</v>
      </c>
      <c r="NJ28" s="27">
        <v>2</v>
      </c>
      <c r="NK28" s="28">
        <v>4</v>
      </c>
      <c r="NL28" s="30">
        <f t="shared" si="681"/>
        <v>3.2</v>
      </c>
      <c r="NM28" s="31">
        <f t="shared" si="682"/>
        <v>4.4000000000000004</v>
      </c>
      <c r="NN28" s="29" t="str">
        <f t="shared" si="725"/>
        <v>4.4</v>
      </c>
      <c r="NO28" s="35" t="str">
        <f t="shared" si="683"/>
        <v>D</v>
      </c>
      <c r="NP28" s="33">
        <f t="shared" si="684"/>
        <v>1</v>
      </c>
      <c r="NQ28" s="49" t="str">
        <f t="shared" si="685"/>
        <v>1.0</v>
      </c>
      <c r="NR28" s="77">
        <v>3</v>
      </c>
      <c r="NS28" s="151">
        <v>3</v>
      </c>
      <c r="NT28" s="24">
        <v>8</v>
      </c>
      <c r="NU28" s="214">
        <v>7.1</v>
      </c>
      <c r="NV28" s="28"/>
      <c r="NW28" s="30">
        <f t="shared" si="767"/>
        <v>7.5</v>
      </c>
      <c r="NX28" s="31">
        <f t="shared" si="768"/>
        <v>7.5</v>
      </c>
      <c r="NY28" s="29" t="str">
        <f t="shared" si="769"/>
        <v>7.5</v>
      </c>
      <c r="NZ28" s="35" t="str">
        <f t="shared" si="770"/>
        <v>B</v>
      </c>
      <c r="OA28" s="33">
        <f t="shared" si="771"/>
        <v>3</v>
      </c>
      <c r="OB28" s="49" t="str">
        <f t="shared" si="772"/>
        <v>3.0</v>
      </c>
      <c r="OC28" s="77">
        <v>2</v>
      </c>
      <c r="OD28" s="151">
        <v>2</v>
      </c>
      <c r="OE28" s="211">
        <f t="shared" si="230"/>
        <v>18</v>
      </c>
      <c r="OF28" s="43">
        <f t="shared" si="231"/>
        <v>2.2777777777777777</v>
      </c>
      <c r="OG28" s="45" t="str">
        <f t="shared" si="232"/>
        <v>2.28</v>
      </c>
      <c r="OH28" s="47" t="str">
        <f t="shared" si="233"/>
        <v>Lên lớp</v>
      </c>
      <c r="OI28" s="41">
        <f t="shared" si="234"/>
        <v>18</v>
      </c>
      <c r="OJ28" s="43">
        <f t="shared" si="235"/>
        <v>2.2777777777777777</v>
      </c>
      <c r="OK28" s="229">
        <f t="shared" si="236"/>
        <v>76</v>
      </c>
      <c r="OL28" s="230">
        <f t="shared" si="237"/>
        <v>76</v>
      </c>
      <c r="OM28" s="146">
        <f t="shared" si="238"/>
        <v>2.4605263157894739</v>
      </c>
      <c r="ON28" s="45" t="str">
        <f t="shared" si="138"/>
        <v>2.46</v>
      </c>
      <c r="OO28" s="47" t="str">
        <f t="shared" si="239"/>
        <v>Lên lớp</v>
      </c>
      <c r="OP28" s="47" t="s">
        <v>1143</v>
      </c>
      <c r="OQ28" s="24">
        <v>7.2</v>
      </c>
      <c r="OR28" s="27">
        <v>5</v>
      </c>
      <c r="OS28" s="28"/>
      <c r="OT28" s="30">
        <f t="shared" si="574"/>
        <v>5.9</v>
      </c>
      <c r="OU28" s="31">
        <f t="shared" si="575"/>
        <v>5.9</v>
      </c>
      <c r="OV28" s="29" t="str">
        <f t="shared" si="576"/>
        <v>5.9</v>
      </c>
      <c r="OW28" s="35" t="str">
        <f t="shared" si="577"/>
        <v>C</v>
      </c>
      <c r="OX28" s="130">
        <f t="shared" si="578"/>
        <v>2</v>
      </c>
      <c r="OY28" s="49" t="str">
        <f t="shared" si="579"/>
        <v>2.0</v>
      </c>
      <c r="OZ28" s="77">
        <v>2</v>
      </c>
      <c r="PA28" s="151">
        <v>2</v>
      </c>
      <c r="PB28" s="24">
        <v>6</v>
      </c>
      <c r="PC28" s="27">
        <v>9</v>
      </c>
      <c r="PD28" s="28"/>
      <c r="PE28" s="30">
        <f t="shared" si="580"/>
        <v>7.8</v>
      </c>
      <c r="PF28" s="31">
        <f t="shared" si="581"/>
        <v>7.8</v>
      </c>
      <c r="PG28" s="31" t="str">
        <f t="shared" si="582"/>
        <v>7.8</v>
      </c>
      <c r="PH28" s="35" t="str">
        <f t="shared" si="583"/>
        <v>B</v>
      </c>
      <c r="PI28" s="130">
        <f t="shared" si="584"/>
        <v>3</v>
      </c>
      <c r="PJ28" s="49" t="str">
        <f t="shared" si="585"/>
        <v>3.0</v>
      </c>
      <c r="PK28" s="77">
        <v>3</v>
      </c>
      <c r="PL28" s="151">
        <v>3</v>
      </c>
      <c r="PM28" s="24">
        <v>7</v>
      </c>
      <c r="PN28" s="27">
        <v>7</v>
      </c>
      <c r="PO28" s="28"/>
      <c r="PP28" s="30">
        <f t="shared" si="586"/>
        <v>7</v>
      </c>
      <c r="PQ28" s="31">
        <f t="shared" si="587"/>
        <v>7</v>
      </c>
      <c r="PR28" s="29" t="str">
        <f t="shared" si="588"/>
        <v>7.0</v>
      </c>
      <c r="PS28" s="35" t="str">
        <f t="shared" si="589"/>
        <v>B</v>
      </c>
      <c r="PT28" s="130">
        <f t="shared" si="590"/>
        <v>3</v>
      </c>
      <c r="PU28" s="49" t="str">
        <f t="shared" si="591"/>
        <v>3.0</v>
      </c>
      <c r="PV28" s="77">
        <v>2</v>
      </c>
      <c r="PW28" s="151">
        <v>2</v>
      </c>
      <c r="PX28" s="24">
        <v>8.3000000000000007</v>
      </c>
      <c r="PY28" s="27">
        <v>3</v>
      </c>
      <c r="PZ28" s="28"/>
      <c r="QA28" s="30">
        <f t="shared" si="592"/>
        <v>5.0999999999999996</v>
      </c>
      <c r="QB28" s="31">
        <f t="shared" si="593"/>
        <v>5.0999999999999996</v>
      </c>
      <c r="QC28" s="31" t="str">
        <f t="shared" si="594"/>
        <v>5.1</v>
      </c>
      <c r="QD28" s="35" t="str">
        <f t="shared" si="595"/>
        <v>D+</v>
      </c>
      <c r="QE28" s="33">
        <f t="shared" si="596"/>
        <v>1.5</v>
      </c>
      <c r="QF28" s="49" t="str">
        <f t="shared" si="597"/>
        <v>1.5</v>
      </c>
      <c r="QG28" s="77">
        <v>3</v>
      </c>
      <c r="QH28" s="151">
        <v>3</v>
      </c>
      <c r="QI28" s="24">
        <v>7.2</v>
      </c>
      <c r="QJ28" s="27">
        <v>6</v>
      </c>
      <c r="QK28" s="28"/>
      <c r="QL28" s="30">
        <f t="shared" si="598"/>
        <v>6.5</v>
      </c>
      <c r="QM28" s="31">
        <f t="shared" si="599"/>
        <v>6.5</v>
      </c>
      <c r="QN28" s="29" t="str">
        <f t="shared" si="600"/>
        <v>6.5</v>
      </c>
      <c r="QO28" s="35" t="str">
        <f t="shared" si="601"/>
        <v>C+</v>
      </c>
      <c r="QP28" s="130">
        <f t="shared" si="602"/>
        <v>2.5</v>
      </c>
      <c r="QQ28" s="49" t="str">
        <f t="shared" si="603"/>
        <v>2.5</v>
      </c>
      <c r="QR28" s="77">
        <v>1</v>
      </c>
      <c r="QS28" s="151">
        <v>1</v>
      </c>
      <c r="QT28" s="24">
        <v>7.2</v>
      </c>
      <c r="QU28" s="27">
        <v>6</v>
      </c>
      <c r="QV28" s="28"/>
      <c r="QW28" s="30">
        <f t="shared" si="604"/>
        <v>6.5</v>
      </c>
      <c r="QX28" s="31">
        <f t="shared" si="605"/>
        <v>6.5</v>
      </c>
      <c r="QY28" s="29" t="str">
        <f t="shared" si="606"/>
        <v>6.5</v>
      </c>
      <c r="QZ28" s="35" t="str">
        <f t="shared" si="607"/>
        <v>C+</v>
      </c>
      <c r="RA28" s="130">
        <f t="shared" si="608"/>
        <v>2.5</v>
      </c>
      <c r="RB28" s="49" t="str">
        <f t="shared" si="609"/>
        <v>2.5</v>
      </c>
      <c r="RC28" s="77">
        <v>3</v>
      </c>
      <c r="RD28" s="151">
        <v>3</v>
      </c>
      <c r="RE28" s="24">
        <v>7</v>
      </c>
      <c r="RF28" s="27">
        <v>3</v>
      </c>
      <c r="RG28" s="28"/>
      <c r="RH28" s="30">
        <f t="shared" si="773"/>
        <v>4.5999999999999996</v>
      </c>
      <c r="RI28" s="31">
        <f t="shared" si="774"/>
        <v>4.5999999999999996</v>
      </c>
      <c r="RJ28" s="29" t="str">
        <f t="shared" si="610"/>
        <v>4.6</v>
      </c>
      <c r="RK28" s="35" t="str">
        <f t="shared" si="726"/>
        <v>D</v>
      </c>
      <c r="RL28" s="130">
        <f t="shared" si="727"/>
        <v>1</v>
      </c>
      <c r="RM28" s="49" t="str">
        <f t="shared" si="728"/>
        <v>1.0</v>
      </c>
      <c r="RN28" s="77">
        <v>1</v>
      </c>
      <c r="RO28" s="151">
        <v>1</v>
      </c>
      <c r="RP28" s="211">
        <f t="shared" si="247"/>
        <v>15</v>
      </c>
      <c r="RQ28" s="275">
        <f t="shared" si="248"/>
        <v>6.34</v>
      </c>
      <c r="RR28" s="43">
        <f t="shared" si="249"/>
        <v>2.2999999999999998</v>
      </c>
      <c r="RS28" s="45" t="str">
        <f t="shared" si="250"/>
        <v>2.30</v>
      </c>
      <c r="RT28" s="47" t="str">
        <f t="shared" si="251"/>
        <v>Lên lớp</v>
      </c>
      <c r="RU28" s="41">
        <f t="shared" si="252"/>
        <v>15</v>
      </c>
      <c r="RV28" s="43">
        <f t="shared" si="253"/>
        <v>2.2999999999999998</v>
      </c>
      <c r="RW28" s="229">
        <f t="shared" si="254"/>
        <v>91</v>
      </c>
      <c r="RX28" s="230">
        <f t="shared" si="255"/>
        <v>91</v>
      </c>
      <c r="RY28" s="146">
        <f t="shared" si="256"/>
        <v>2.4340659340659343</v>
      </c>
      <c r="RZ28" s="45" t="str">
        <f t="shared" si="257"/>
        <v>2.43</v>
      </c>
      <c r="SA28" s="47" t="str">
        <f t="shared" si="258"/>
        <v>Lên lớp</v>
      </c>
      <c r="SB28" s="47" t="s">
        <v>1143</v>
      </c>
      <c r="SC28" s="133">
        <v>8.1</v>
      </c>
      <c r="SD28" s="125">
        <v>8</v>
      </c>
      <c r="SE28" s="126"/>
      <c r="SF28" s="127">
        <f t="shared" si="686"/>
        <v>8</v>
      </c>
      <c r="SG28" s="128">
        <f t="shared" si="687"/>
        <v>8</v>
      </c>
      <c r="SH28" s="128" t="str">
        <f t="shared" si="611"/>
        <v>8.0</v>
      </c>
      <c r="SI28" s="129" t="str">
        <f t="shared" si="688"/>
        <v>B+</v>
      </c>
      <c r="SJ28" s="130">
        <f t="shared" si="689"/>
        <v>3.5</v>
      </c>
      <c r="SK28" s="131" t="str">
        <f t="shared" si="690"/>
        <v>3.5</v>
      </c>
      <c r="SL28" s="132">
        <v>2</v>
      </c>
      <c r="SM28" s="170">
        <v>2</v>
      </c>
      <c r="SN28" s="24">
        <v>6</v>
      </c>
      <c r="SO28" s="217"/>
      <c r="SP28" s="28">
        <v>7</v>
      </c>
      <c r="SQ28" s="30">
        <f t="shared" si="612"/>
        <v>2.4</v>
      </c>
      <c r="SR28" s="31">
        <f t="shared" si="613"/>
        <v>6.6</v>
      </c>
      <c r="SS28" s="31" t="str">
        <f t="shared" si="614"/>
        <v>6.6</v>
      </c>
      <c r="ST28" s="35" t="str">
        <f t="shared" si="615"/>
        <v>C+</v>
      </c>
      <c r="SU28" s="33">
        <f t="shared" si="616"/>
        <v>2.5</v>
      </c>
      <c r="SV28" s="49" t="str">
        <f t="shared" si="617"/>
        <v>2.5</v>
      </c>
      <c r="SW28" s="77">
        <v>2</v>
      </c>
      <c r="SX28" s="151">
        <v>2</v>
      </c>
      <c r="SY28" s="24"/>
      <c r="SZ28" s="27"/>
      <c r="TA28" s="28"/>
      <c r="TB28" s="22">
        <f>ROUND((SF28*0.5+SQ28*0.5),1)</f>
        <v>5.2</v>
      </c>
      <c r="TC28" s="29">
        <f>ROUND((SG28*0.5+SR28*0.5),1)</f>
        <v>7.3</v>
      </c>
      <c r="TD28" s="29" t="str">
        <f t="shared" si="620"/>
        <v>7.3</v>
      </c>
      <c r="TE28" s="35" t="str">
        <f t="shared" si="621"/>
        <v>B</v>
      </c>
      <c r="TF28" s="130">
        <f t="shared" si="622"/>
        <v>3</v>
      </c>
      <c r="TG28" s="49" t="str">
        <f t="shared" si="623"/>
        <v>3.0</v>
      </c>
      <c r="TH28" s="77">
        <v>4</v>
      </c>
      <c r="TI28" s="151">
        <v>4</v>
      </c>
      <c r="TJ28" s="320"/>
      <c r="TK28" s="321">
        <v>8.5</v>
      </c>
      <c r="TL28" s="322">
        <v>7.5</v>
      </c>
      <c r="TM28" s="322">
        <v>7.4</v>
      </c>
      <c r="TN28" s="322"/>
      <c r="TO28" s="127">
        <f t="shared" si="691"/>
        <v>7.7</v>
      </c>
      <c r="TP28" s="29" t="str">
        <f t="shared" si="692"/>
        <v>7.7</v>
      </c>
      <c r="TQ28" s="35" t="str">
        <f t="shared" si="693"/>
        <v>B</v>
      </c>
      <c r="TR28" s="33">
        <f t="shared" si="694"/>
        <v>3</v>
      </c>
      <c r="TS28" s="49" t="str">
        <f t="shared" si="695"/>
        <v>3.0</v>
      </c>
      <c r="TT28" s="323">
        <v>5</v>
      </c>
      <c r="TU28" s="324">
        <v>5</v>
      </c>
      <c r="TV28" s="340">
        <f t="shared" si="696"/>
        <v>9</v>
      </c>
      <c r="TW28" s="341">
        <f t="shared" si="267"/>
        <v>7.5222222222222221</v>
      </c>
      <c r="TX28" s="342">
        <f t="shared" si="697"/>
        <v>3</v>
      </c>
      <c r="TY28" s="45" t="str">
        <f t="shared" si="698"/>
        <v>3.00</v>
      </c>
      <c r="TZ28" s="47" t="str">
        <f t="shared" si="699"/>
        <v>Lên lớp</v>
      </c>
      <c r="UA28" s="41">
        <f t="shared" si="700"/>
        <v>9</v>
      </c>
      <c r="UB28" s="43">
        <f t="shared" si="701"/>
        <v>3</v>
      </c>
    </row>
    <row r="29" spans="1:548" ht="18">
      <c r="A29" s="11">
        <v>31</v>
      </c>
      <c r="B29" s="70" t="s">
        <v>59</v>
      </c>
      <c r="C29" s="14" t="s">
        <v>180</v>
      </c>
      <c r="D29" s="71" t="s">
        <v>181</v>
      </c>
      <c r="E29" s="72" t="s">
        <v>182</v>
      </c>
      <c r="F29" s="9"/>
      <c r="G29" s="101" t="s">
        <v>659</v>
      </c>
      <c r="H29" s="102" t="s">
        <v>18</v>
      </c>
      <c r="I29" s="103" t="s">
        <v>692</v>
      </c>
      <c r="J29" s="13">
        <v>6</v>
      </c>
      <c r="K29" s="29" t="str">
        <f t="shared" si="187"/>
        <v>6.0</v>
      </c>
      <c r="L29" s="35" t="str">
        <f t="shared" si="624"/>
        <v>C</v>
      </c>
      <c r="M29" s="33">
        <f t="shared" si="625"/>
        <v>2</v>
      </c>
      <c r="N29" s="49" t="str">
        <f t="shared" si="626"/>
        <v>2.0</v>
      </c>
      <c r="O29" s="12">
        <v>2</v>
      </c>
      <c r="P29" s="19">
        <v>6.7</v>
      </c>
      <c r="Q29" s="29" t="str">
        <f t="shared" si="188"/>
        <v>6.7</v>
      </c>
      <c r="R29" s="35" t="str">
        <f t="shared" si="702"/>
        <v>C+</v>
      </c>
      <c r="S29" s="33">
        <f t="shared" si="703"/>
        <v>2.5</v>
      </c>
      <c r="T29" s="49" t="str">
        <f t="shared" si="704"/>
        <v>2.5</v>
      </c>
      <c r="U29" s="12">
        <v>3</v>
      </c>
      <c r="V29" s="24">
        <v>6.6</v>
      </c>
      <c r="W29" s="27">
        <v>6</v>
      </c>
      <c r="X29" s="28"/>
      <c r="Y29" s="22">
        <f t="shared" si="627"/>
        <v>6.2</v>
      </c>
      <c r="Z29" s="29">
        <f t="shared" si="628"/>
        <v>6.2</v>
      </c>
      <c r="AA29" s="29" t="str">
        <f t="shared" si="192"/>
        <v>6.2</v>
      </c>
      <c r="AB29" s="35" t="str">
        <f t="shared" si="629"/>
        <v>C</v>
      </c>
      <c r="AC29" s="33">
        <f t="shared" si="630"/>
        <v>2</v>
      </c>
      <c r="AD29" s="49" t="str">
        <f t="shared" si="631"/>
        <v>2.0</v>
      </c>
      <c r="AE29" s="77">
        <v>5</v>
      </c>
      <c r="AF29" s="80">
        <v>5</v>
      </c>
      <c r="AG29" s="24">
        <v>7</v>
      </c>
      <c r="AH29" s="27">
        <v>2</v>
      </c>
      <c r="AI29" s="28"/>
      <c r="AJ29" s="22">
        <f t="shared" si="632"/>
        <v>4</v>
      </c>
      <c r="AK29" s="29">
        <f t="shared" si="633"/>
        <v>4</v>
      </c>
      <c r="AL29" s="29" t="str">
        <f t="shared" si="193"/>
        <v>4.0</v>
      </c>
      <c r="AM29" s="35" t="str">
        <f t="shared" si="634"/>
        <v>D</v>
      </c>
      <c r="AN29" s="33">
        <f t="shared" si="635"/>
        <v>1</v>
      </c>
      <c r="AO29" s="49" t="str">
        <f t="shared" si="636"/>
        <v>1.0</v>
      </c>
      <c r="AP29" s="77">
        <v>3</v>
      </c>
      <c r="AQ29" s="83">
        <v>3</v>
      </c>
      <c r="AR29" s="24">
        <v>5</v>
      </c>
      <c r="AS29" s="27">
        <v>4</v>
      </c>
      <c r="AT29" s="28"/>
      <c r="AU29" s="22">
        <f t="shared" si="637"/>
        <v>4.4000000000000004</v>
      </c>
      <c r="AV29" s="29">
        <f t="shared" si="638"/>
        <v>4.4000000000000004</v>
      </c>
      <c r="AW29" s="29" t="str">
        <f t="shared" si="194"/>
        <v>4.4</v>
      </c>
      <c r="AX29" s="35" t="str">
        <f t="shared" si="639"/>
        <v>D</v>
      </c>
      <c r="AY29" s="33">
        <f t="shared" si="640"/>
        <v>1</v>
      </c>
      <c r="AZ29" s="49" t="str">
        <f t="shared" si="641"/>
        <v>1.0</v>
      </c>
      <c r="BA29" s="77">
        <v>3</v>
      </c>
      <c r="BB29" s="83">
        <v>3</v>
      </c>
      <c r="BC29" s="24">
        <v>6.3</v>
      </c>
      <c r="BD29" s="27">
        <v>5</v>
      </c>
      <c r="BE29" s="28"/>
      <c r="BF29" s="22">
        <f t="shared" si="642"/>
        <v>5.5</v>
      </c>
      <c r="BG29" s="29">
        <f t="shared" si="643"/>
        <v>5.5</v>
      </c>
      <c r="BH29" s="29" t="str">
        <f t="shared" si="195"/>
        <v>5.5</v>
      </c>
      <c r="BI29" s="35" t="str">
        <f t="shared" si="644"/>
        <v>C</v>
      </c>
      <c r="BJ29" s="33">
        <f t="shared" si="645"/>
        <v>2</v>
      </c>
      <c r="BK29" s="49" t="str">
        <f t="shared" si="646"/>
        <v>2.0</v>
      </c>
      <c r="BL29" s="77">
        <v>3</v>
      </c>
      <c r="BM29" s="83">
        <v>3</v>
      </c>
      <c r="BN29" s="24">
        <v>7.3</v>
      </c>
      <c r="BO29" s="27">
        <v>9</v>
      </c>
      <c r="BP29" s="28"/>
      <c r="BQ29" s="22">
        <f t="shared" si="647"/>
        <v>8.3000000000000007</v>
      </c>
      <c r="BR29" s="29">
        <f t="shared" si="648"/>
        <v>8.3000000000000007</v>
      </c>
      <c r="BS29" s="29" t="str">
        <f t="shared" si="196"/>
        <v>8.3</v>
      </c>
      <c r="BT29" s="35" t="str">
        <f t="shared" si="649"/>
        <v>B+</v>
      </c>
      <c r="BU29" s="33">
        <f t="shared" si="650"/>
        <v>3.5</v>
      </c>
      <c r="BV29" s="49" t="str">
        <f t="shared" si="651"/>
        <v>3.5</v>
      </c>
      <c r="BW29" s="77">
        <v>2</v>
      </c>
      <c r="BX29" s="83">
        <v>2</v>
      </c>
      <c r="BY29" s="41">
        <f t="shared" si="705"/>
        <v>16</v>
      </c>
      <c r="BZ29" s="43">
        <f t="shared" si="706"/>
        <v>1.8125</v>
      </c>
      <c r="CA29" s="45" t="str">
        <f t="shared" si="707"/>
        <v>1.81</v>
      </c>
      <c r="CB29" s="47" t="str">
        <f t="shared" si="708"/>
        <v>Lên lớp</v>
      </c>
      <c r="CC29" s="145">
        <f t="shared" si="709"/>
        <v>16</v>
      </c>
      <c r="CD29" s="146">
        <f t="shared" si="710"/>
        <v>1.8125</v>
      </c>
      <c r="CE29" s="47" t="str">
        <f t="shared" si="711"/>
        <v>Lên lớp</v>
      </c>
      <c r="CF29" s="47" t="s">
        <v>1143</v>
      </c>
      <c r="CG29" s="24">
        <v>6.4</v>
      </c>
      <c r="CH29" s="27">
        <v>5</v>
      </c>
      <c r="CI29" s="28"/>
      <c r="CJ29" s="30">
        <f t="shared" si="775"/>
        <v>5.6</v>
      </c>
      <c r="CK29" s="31">
        <f t="shared" si="776"/>
        <v>5.6</v>
      </c>
      <c r="CL29" s="29" t="str">
        <f t="shared" si="197"/>
        <v>5.6</v>
      </c>
      <c r="CM29" s="35" t="str">
        <f t="shared" si="777"/>
        <v>C</v>
      </c>
      <c r="CN29" s="157">
        <f t="shared" si="778"/>
        <v>2</v>
      </c>
      <c r="CO29" s="49" t="str">
        <f t="shared" si="779"/>
        <v>2.0</v>
      </c>
      <c r="CP29" s="77">
        <v>3</v>
      </c>
      <c r="CQ29" s="151">
        <v>3</v>
      </c>
      <c r="CR29" s="24">
        <v>7.3</v>
      </c>
      <c r="CS29" s="27">
        <v>5</v>
      </c>
      <c r="CT29" s="28"/>
      <c r="CU29" s="30">
        <f t="shared" si="798"/>
        <v>5.9</v>
      </c>
      <c r="CV29" s="31">
        <f t="shared" si="799"/>
        <v>5.9</v>
      </c>
      <c r="CW29" s="29" t="str">
        <f t="shared" si="198"/>
        <v>5.9</v>
      </c>
      <c r="CX29" s="35" t="str">
        <f t="shared" si="800"/>
        <v>C</v>
      </c>
      <c r="CY29" s="157">
        <f t="shared" si="801"/>
        <v>2</v>
      </c>
      <c r="CZ29" s="49" t="str">
        <f t="shared" si="802"/>
        <v>2.0</v>
      </c>
      <c r="DA29" s="77">
        <v>2</v>
      </c>
      <c r="DB29" s="151">
        <v>2</v>
      </c>
      <c r="DC29" s="24">
        <v>6.2</v>
      </c>
      <c r="DD29" s="27">
        <v>5</v>
      </c>
      <c r="DE29" s="28"/>
      <c r="DF29" s="30">
        <f t="shared" si="780"/>
        <v>5.5</v>
      </c>
      <c r="DG29" s="31">
        <f t="shared" si="781"/>
        <v>5.5</v>
      </c>
      <c r="DH29" s="29" t="str">
        <f t="shared" si="199"/>
        <v>5.5</v>
      </c>
      <c r="DI29" s="35" t="str">
        <f t="shared" si="782"/>
        <v>C</v>
      </c>
      <c r="DJ29" s="157">
        <f t="shared" si="783"/>
        <v>2</v>
      </c>
      <c r="DK29" s="49" t="str">
        <f t="shared" si="784"/>
        <v>2.0</v>
      </c>
      <c r="DL29" s="77">
        <v>4</v>
      </c>
      <c r="DM29" s="151">
        <v>4</v>
      </c>
      <c r="DN29" s="24">
        <v>7</v>
      </c>
      <c r="DO29" s="27">
        <v>5</v>
      </c>
      <c r="DP29" s="28"/>
      <c r="DQ29" s="30">
        <f t="shared" si="785"/>
        <v>5.8</v>
      </c>
      <c r="DR29" s="31">
        <f t="shared" si="786"/>
        <v>5.8</v>
      </c>
      <c r="DS29" s="29" t="str">
        <f t="shared" si="200"/>
        <v>5.8</v>
      </c>
      <c r="DT29" s="35" t="str">
        <f t="shared" si="787"/>
        <v>C</v>
      </c>
      <c r="DU29" s="157">
        <f t="shared" si="788"/>
        <v>2</v>
      </c>
      <c r="DV29" s="49" t="str">
        <f t="shared" si="789"/>
        <v>2.0</v>
      </c>
      <c r="DW29" s="77">
        <v>3</v>
      </c>
      <c r="DX29" s="151">
        <v>3</v>
      </c>
      <c r="DY29" s="24">
        <v>6.7</v>
      </c>
      <c r="DZ29" s="27">
        <v>5</v>
      </c>
      <c r="EA29" s="28"/>
      <c r="EB29" s="30">
        <f t="shared" si="712"/>
        <v>5.7</v>
      </c>
      <c r="EC29" s="31">
        <f t="shared" si="713"/>
        <v>5.7</v>
      </c>
      <c r="ED29" s="29" t="str">
        <f t="shared" si="201"/>
        <v>5.7</v>
      </c>
      <c r="EE29" s="35" t="str">
        <f t="shared" si="714"/>
        <v>C</v>
      </c>
      <c r="EF29" s="157">
        <f t="shared" si="715"/>
        <v>2</v>
      </c>
      <c r="EG29" s="49" t="str">
        <f t="shared" si="716"/>
        <v>2.0</v>
      </c>
      <c r="EH29" s="77">
        <v>2</v>
      </c>
      <c r="EI29" s="151">
        <v>2</v>
      </c>
      <c r="EJ29" s="24">
        <v>7.8</v>
      </c>
      <c r="EK29" s="27">
        <v>8</v>
      </c>
      <c r="EL29" s="28"/>
      <c r="EM29" s="30">
        <f t="shared" si="790"/>
        <v>7.9</v>
      </c>
      <c r="EN29" s="31">
        <f t="shared" si="791"/>
        <v>7.9</v>
      </c>
      <c r="EO29" s="29" t="str">
        <f t="shared" si="202"/>
        <v>7.9</v>
      </c>
      <c r="EP29" s="35" t="str">
        <f t="shared" si="792"/>
        <v>B</v>
      </c>
      <c r="EQ29" s="157">
        <f t="shared" si="793"/>
        <v>3</v>
      </c>
      <c r="ER29" s="49" t="str">
        <f t="shared" si="794"/>
        <v>3.0</v>
      </c>
      <c r="ES29" s="77">
        <v>2</v>
      </c>
      <c r="ET29" s="151">
        <v>2</v>
      </c>
      <c r="EU29" s="24">
        <v>7</v>
      </c>
      <c r="EV29" s="27">
        <v>8</v>
      </c>
      <c r="EW29" s="28"/>
      <c r="EX29" s="30">
        <f t="shared" si="717"/>
        <v>7.6</v>
      </c>
      <c r="EY29" s="31">
        <f t="shared" si="718"/>
        <v>7.6</v>
      </c>
      <c r="EZ29" s="29" t="str">
        <f t="shared" si="203"/>
        <v>7.6</v>
      </c>
      <c r="FA29" s="35" t="str">
        <f t="shared" si="719"/>
        <v>B</v>
      </c>
      <c r="FB29" s="157">
        <f t="shared" si="720"/>
        <v>3</v>
      </c>
      <c r="FC29" s="49" t="str">
        <f t="shared" si="721"/>
        <v>3.0</v>
      </c>
      <c r="FD29" s="77">
        <v>3</v>
      </c>
      <c r="FE29" s="151">
        <v>3</v>
      </c>
      <c r="FF29" s="155">
        <v>8</v>
      </c>
      <c r="FG29" s="165">
        <v>6.6</v>
      </c>
      <c r="FH29" s="165"/>
      <c r="FI29" s="22">
        <f t="shared" si="456"/>
        <v>7.2</v>
      </c>
      <c r="FJ29" s="29">
        <f t="shared" si="457"/>
        <v>7.2</v>
      </c>
      <c r="FK29" s="29" t="str">
        <f t="shared" si="204"/>
        <v>7.2</v>
      </c>
      <c r="FL29" s="35" t="str">
        <f t="shared" si="795"/>
        <v>B</v>
      </c>
      <c r="FM29" s="33">
        <f t="shared" si="796"/>
        <v>3</v>
      </c>
      <c r="FN29" s="49" t="str">
        <f t="shared" si="797"/>
        <v>3.0</v>
      </c>
      <c r="FO29" s="77">
        <v>1</v>
      </c>
      <c r="FP29" s="151">
        <v>1</v>
      </c>
      <c r="FQ29" s="41">
        <f t="shared" si="461"/>
        <v>20</v>
      </c>
      <c r="FR29" s="43">
        <f t="shared" si="462"/>
        <v>2.2999999999999998</v>
      </c>
      <c r="FS29" s="45" t="str">
        <f t="shared" si="463"/>
        <v>2.30</v>
      </c>
      <c r="FT29" s="47" t="str">
        <f t="shared" si="464"/>
        <v>Lên lớp</v>
      </c>
      <c r="FU29" s="145">
        <f t="shared" si="465"/>
        <v>20</v>
      </c>
      <c r="FV29" s="146">
        <f t="shared" si="466"/>
        <v>2.2999999999999998</v>
      </c>
      <c r="FW29" s="174">
        <f t="shared" si="722"/>
        <v>36</v>
      </c>
      <c r="FX29" s="41">
        <f t="shared" si="723"/>
        <v>36</v>
      </c>
      <c r="FY29" s="43">
        <f t="shared" si="724"/>
        <v>2.0833333333333335</v>
      </c>
      <c r="FZ29" s="45" t="str">
        <f t="shared" si="470"/>
        <v>2.08</v>
      </c>
      <c r="GA29" s="47" t="str">
        <f t="shared" si="471"/>
        <v>Lên lớp</v>
      </c>
      <c r="GB29" s="47" t="s">
        <v>1143</v>
      </c>
      <c r="GC29" s="24">
        <v>6.3</v>
      </c>
      <c r="GD29" s="27">
        <v>6</v>
      </c>
      <c r="GE29" s="28"/>
      <c r="GF29" s="30">
        <f t="shared" si="530"/>
        <v>6.1</v>
      </c>
      <c r="GG29" s="31">
        <f t="shared" si="531"/>
        <v>6.1</v>
      </c>
      <c r="GH29" s="29" t="str">
        <f t="shared" si="205"/>
        <v>6.1</v>
      </c>
      <c r="GI29" s="35" t="str">
        <f t="shared" si="532"/>
        <v>C</v>
      </c>
      <c r="GJ29" s="33">
        <f t="shared" si="533"/>
        <v>2</v>
      </c>
      <c r="GK29" s="49" t="str">
        <f t="shared" si="534"/>
        <v>2.0</v>
      </c>
      <c r="GL29" s="77">
        <v>2</v>
      </c>
      <c r="GM29" s="151">
        <v>2</v>
      </c>
      <c r="GN29" s="24">
        <v>6.6</v>
      </c>
      <c r="GO29" s="27">
        <v>4</v>
      </c>
      <c r="GP29" s="28"/>
      <c r="GQ29" s="30">
        <f t="shared" si="680"/>
        <v>5</v>
      </c>
      <c r="GR29" s="31">
        <f t="shared" si="535"/>
        <v>5</v>
      </c>
      <c r="GS29" s="29" t="str">
        <f t="shared" si="206"/>
        <v>5.0</v>
      </c>
      <c r="GT29" s="35" t="str">
        <f t="shared" si="536"/>
        <v>D+</v>
      </c>
      <c r="GU29" s="33">
        <f t="shared" si="537"/>
        <v>1.5</v>
      </c>
      <c r="GV29" s="49" t="str">
        <f t="shared" si="538"/>
        <v>1.5</v>
      </c>
      <c r="GW29" s="77">
        <v>3</v>
      </c>
      <c r="GX29" s="151">
        <v>3</v>
      </c>
      <c r="GY29" s="24">
        <v>7</v>
      </c>
      <c r="GZ29" s="27">
        <v>6</v>
      </c>
      <c r="HA29" s="28"/>
      <c r="HB29" s="22">
        <f t="shared" si="539"/>
        <v>6.4</v>
      </c>
      <c r="HC29" s="29">
        <f t="shared" si="540"/>
        <v>6.4</v>
      </c>
      <c r="HD29" s="29" t="str">
        <f t="shared" si="207"/>
        <v>6.4</v>
      </c>
      <c r="HE29" s="35" t="str">
        <f t="shared" si="541"/>
        <v>C</v>
      </c>
      <c r="HF29" s="33">
        <f t="shared" si="542"/>
        <v>2</v>
      </c>
      <c r="HG29" s="49" t="str">
        <f t="shared" si="543"/>
        <v>2.0</v>
      </c>
      <c r="HH29" s="77">
        <v>2</v>
      </c>
      <c r="HI29" s="151">
        <v>2</v>
      </c>
      <c r="HJ29" s="24">
        <v>8.1999999999999993</v>
      </c>
      <c r="HK29" s="27">
        <v>8</v>
      </c>
      <c r="HL29" s="28"/>
      <c r="HM29" s="22">
        <f t="shared" si="544"/>
        <v>8.1</v>
      </c>
      <c r="HN29" s="29">
        <f t="shared" si="545"/>
        <v>8.1</v>
      </c>
      <c r="HO29" s="29" t="str">
        <f t="shared" si="208"/>
        <v>8.1</v>
      </c>
      <c r="HP29" s="35" t="str">
        <f t="shared" si="546"/>
        <v>B+</v>
      </c>
      <c r="HQ29" s="33">
        <f t="shared" si="547"/>
        <v>3.5</v>
      </c>
      <c r="HR29" s="49" t="str">
        <f t="shared" si="548"/>
        <v>3.5</v>
      </c>
      <c r="HS29" s="77">
        <v>2</v>
      </c>
      <c r="HT29" s="151">
        <v>2</v>
      </c>
      <c r="HU29" s="24">
        <v>7.8</v>
      </c>
      <c r="HV29" s="27">
        <v>4</v>
      </c>
      <c r="HW29" s="28"/>
      <c r="HX29" s="22">
        <f t="shared" si="549"/>
        <v>5.5</v>
      </c>
      <c r="HY29" s="29">
        <f t="shared" si="550"/>
        <v>5.5</v>
      </c>
      <c r="HZ29" s="29" t="str">
        <f t="shared" si="209"/>
        <v>5.5</v>
      </c>
      <c r="IA29" s="35" t="str">
        <f t="shared" si="551"/>
        <v>C</v>
      </c>
      <c r="IB29" s="33">
        <f t="shared" si="552"/>
        <v>2</v>
      </c>
      <c r="IC29" s="49" t="str">
        <f t="shared" si="553"/>
        <v>2.0</v>
      </c>
      <c r="ID29" s="77">
        <v>3</v>
      </c>
      <c r="IE29" s="151">
        <v>3</v>
      </c>
      <c r="IF29" s="24">
        <v>7.7</v>
      </c>
      <c r="IG29" s="27">
        <v>7</v>
      </c>
      <c r="IH29" s="28"/>
      <c r="II29" s="22">
        <f t="shared" si="554"/>
        <v>7.3</v>
      </c>
      <c r="IJ29" s="29">
        <f t="shared" si="555"/>
        <v>7.3</v>
      </c>
      <c r="IK29" s="29" t="str">
        <f t="shared" si="210"/>
        <v>7.3</v>
      </c>
      <c r="IL29" s="35" t="str">
        <f t="shared" si="556"/>
        <v>B</v>
      </c>
      <c r="IM29" s="33">
        <f t="shared" si="557"/>
        <v>3</v>
      </c>
      <c r="IN29" s="49" t="str">
        <f t="shared" si="558"/>
        <v>3.0</v>
      </c>
      <c r="IO29" s="77">
        <v>2</v>
      </c>
      <c r="IP29" s="151">
        <v>2</v>
      </c>
      <c r="IQ29" s="24">
        <v>7.6</v>
      </c>
      <c r="IR29" s="27">
        <v>1</v>
      </c>
      <c r="IS29" s="28">
        <v>5</v>
      </c>
      <c r="IT29" s="22">
        <f t="shared" si="559"/>
        <v>3.6</v>
      </c>
      <c r="IU29" s="29">
        <f t="shared" si="560"/>
        <v>6</v>
      </c>
      <c r="IV29" s="29" t="str">
        <f t="shared" si="211"/>
        <v>6.0</v>
      </c>
      <c r="IW29" s="35" t="str">
        <f t="shared" si="561"/>
        <v>C</v>
      </c>
      <c r="IX29" s="33">
        <f t="shared" si="562"/>
        <v>2</v>
      </c>
      <c r="IY29" s="49" t="str">
        <f t="shared" si="563"/>
        <v>2.0</v>
      </c>
      <c r="IZ29" s="77">
        <v>3</v>
      </c>
      <c r="JA29" s="151">
        <v>3</v>
      </c>
      <c r="JB29" s="24">
        <v>7.4</v>
      </c>
      <c r="JC29" s="27">
        <v>5</v>
      </c>
      <c r="JD29" s="28"/>
      <c r="JE29" s="30">
        <f t="shared" si="564"/>
        <v>6</v>
      </c>
      <c r="JF29" s="31">
        <f t="shared" si="565"/>
        <v>6</v>
      </c>
      <c r="JG29" s="29" t="str">
        <f t="shared" si="212"/>
        <v>6.0</v>
      </c>
      <c r="JH29" s="35" t="str">
        <f t="shared" si="566"/>
        <v>C</v>
      </c>
      <c r="JI29" s="33">
        <f t="shared" si="567"/>
        <v>2</v>
      </c>
      <c r="JJ29" s="49" t="str">
        <f t="shared" si="568"/>
        <v>2.0</v>
      </c>
      <c r="JK29" s="77">
        <v>3</v>
      </c>
      <c r="JL29" s="151">
        <v>3</v>
      </c>
      <c r="JM29" s="24">
        <v>8</v>
      </c>
      <c r="JN29" s="214">
        <v>5.4</v>
      </c>
      <c r="JO29" s="140"/>
      <c r="JP29" s="22">
        <f t="shared" si="569"/>
        <v>6.4</v>
      </c>
      <c r="JQ29" s="29">
        <f t="shared" si="570"/>
        <v>6.4</v>
      </c>
      <c r="JR29" s="29" t="str">
        <f t="shared" si="213"/>
        <v>6.4</v>
      </c>
      <c r="JS29" s="35" t="str">
        <f t="shared" si="571"/>
        <v>C</v>
      </c>
      <c r="JT29" s="33">
        <f t="shared" si="572"/>
        <v>2</v>
      </c>
      <c r="JU29" s="49" t="str">
        <f t="shared" si="573"/>
        <v>2.0</v>
      </c>
      <c r="JV29" s="77">
        <v>2</v>
      </c>
      <c r="JW29" s="151">
        <v>2</v>
      </c>
      <c r="JX29" s="211">
        <f t="shared" si="513"/>
        <v>22</v>
      </c>
      <c r="JY29" s="43">
        <f t="shared" si="514"/>
        <v>2.1590909090909092</v>
      </c>
      <c r="JZ29" s="45" t="str">
        <f t="shared" si="515"/>
        <v>2.16</v>
      </c>
      <c r="KA29" s="47" t="str">
        <f t="shared" si="516"/>
        <v>Lên lớp</v>
      </c>
      <c r="KB29" s="41">
        <f t="shared" si="517"/>
        <v>22</v>
      </c>
      <c r="KC29" s="43">
        <f t="shared" si="518"/>
        <v>2.1590909090909092</v>
      </c>
      <c r="KD29" s="229">
        <f t="shared" si="519"/>
        <v>58</v>
      </c>
      <c r="KE29" s="230">
        <f t="shared" si="520"/>
        <v>58</v>
      </c>
      <c r="KF29" s="146">
        <f t="shared" si="521"/>
        <v>2.1120689655172415</v>
      </c>
      <c r="KG29" s="45" t="str">
        <f t="shared" si="522"/>
        <v>2.11</v>
      </c>
      <c r="KH29" s="47" t="str">
        <f t="shared" si="523"/>
        <v>Lên lớp</v>
      </c>
      <c r="KI29" s="47" t="s">
        <v>1143</v>
      </c>
      <c r="KJ29" s="24">
        <v>7.2</v>
      </c>
      <c r="KK29" s="27">
        <v>5</v>
      </c>
      <c r="KL29" s="28"/>
      <c r="KM29" s="30">
        <f t="shared" si="729"/>
        <v>5.9</v>
      </c>
      <c r="KN29" s="31">
        <f t="shared" si="730"/>
        <v>5.9</v>
      </c>
      <c r="KO29" s="29" t="str">
        <f t="shared" si="731"/>
        <v>5.9</v>
      </c>
      <c r="KP29" s="35" t="str">
        <f t="shared" si="732"/>
        <v>C</v>
      </c>
      <c r="KQ29" s="33">
        <f t="shared" si="733"/>
        <v>2</v>
      </c>
      <c r="KR29" s="49" t="str">
        <f t="shared" si="734"/>
        <v>2.0</v>
      </c>
      <c r="KS29" s="77">
        <v>2</v>
      </c>
      <c r="KT29" s="151">
        <v>2</v>
      </c>
      <c r="KU29" s="24">
        <v>7.3</v>
      </c>
      <c r="KV29" s="27">
        <v>9</v>
      </c>
      <c r="KW29" s="28"/>
      <c r="KX29" s="30">
        <f t="shared" si="735"/>
        <v>8.3000000000000007</v>
      </c>
      <c r="KY29" s="31">
        <f t="shared" si="736"/>
        <v>8.3000000000000007</v>
      </c>
      <c r="KZ29" s="29" t="str">
        <f t="shared" si="737"/>
        <v>8.3</v>
      </c>
      <c r="LA29" s="35" t="str">
        <f t="shared" si="738"/>
        <v>B+</v>
      </c>
      <c r="LB29" s="33">
        <f t="shared" si="739"/>
        <v>3.5</v>
      </c>
      <c r="LC29" s="49" t="str">
        <f t="shared" si="740"/>
        <v>3.5</v>
      </c>
      <c r="LD29" s="77">
        <v>2</v>
      </c>
      <c r="LE29" s="151">
        <v>2</v>
      </c>
      <c r="LF29" s="24">
        <v>8.6999999999999993</v>
      </c>
      <c r="LG29" s="27">
        <v>7</v>
      </c>
      <c r="LH29" s="28"/>
      <c r="LI29" s="30">
        <f t="shared" si="741"/>
        <v>7.7</v>
      </c>
      <c r="LJ29" s="31">
        <f t="shared" si="742"/>
        <v>7.7</v>
      </c>
      <c r="LK29" s="29" t="str">
        <f t="shared" si="743"/>
        <v>7.7</v>
      </c>
      <c r="LL29" s="35" t="str">
        <f t="shared" si="744"/>
        <v>B</v>
      </c>
      <c r="LM29" s="33">
        <f t="shared" si="745"/>
        <v>3</v>
      </c>
      <c r="LN29" s="49" t="str">
        <f t="shared" si="746"/>
        <v>3.0</v>
      </c>
      <c r="LO29" s="77">
        <v>2</v>
      </c>
      <c r="LP29" s="151">
        <v>2</v>
      </c>
      <c r="LQ29" s="24">
        <v>8.3000000000000007</v>
      </c>
      <c r="LR29" s="27">
        <v>8</v>
      </c>
      <c r="LS29" s="28"/>
      <c r="LT29" s="30">
        <f t="shared" si="747"/>
        <v>8.1</v>
      </c>
      <c r="LU29" s="31">
        <f t="shared" si="748"/>
        <v>8.1</v>
      </c>
      <c r="LV29" s="29" t="str">
        <f t="shared" si="220"/>
        <v>8.1</v>
      </c>
      <c r="LW29" s="35" t="str">
        <f t="shared" si="749"/>
        <v>B+</v>
      </c>
      <c r="LX29" s="33">
        <f t="shared" si="750"/>
        <v>3.5</v>
      </c>
      <c r="LY29" s="49" t="str">
        <f t="shared" si="751"/>
        <v>3.5</v>
      </c>
      <c r="LZ29" s="77">
        <v>2</v>
      </c>
      <c r="MA29" s="151">
        <v>2</v>
      </c>
      <c r="MB29" s="24">
        <v>8.5</v>
      </c>
      <c r="MC29" s="27">
        <v>7</v>
      </c>
      <c r="MD29" s="28"/>
      <c r="ME29" s="30">
        <f t="shared" si="752"/>
        <v>7.6</v>
      </c>
      <c r="MF29" s="161">
        <f t="shared" si="753"/>
        <v>7.6</v>
      </c>
      <c r="MG29" s="29" t="str">
        <f t="shared" si="223"/>
        <v>7.6</v>
      </c>
      <c r="MH29" s="162" t="str">
        <f t="shared" si="754"/>
        <v>B</v>
      </c>
      <c r="MI29" s="163">
        <f t="shared" si="755"/>
        <v>3</v>
      </c>
      <c r="MJ29" s="56" t="str">
        <f t="shared" si="756"/>
        <v>3.0</v>
      </c>
      <c r="MK29" s="77">
        <v>1</v>
      </c>
      <c r="ML29" s="151">
        <v>1</v>
      </c>
      <c r="MM29" s="24">
        <v>7.4</v>
      </c>
      <c r="MN29" s="27">
        <v>4</v>
      </c>
      <c r="MO29" s="28"/>
      <c r="MP29" s="30">
        <f t="shared" si="757"/>
        <v>5.4</v>
      </c>
      <c r="MQ29" s="161">
        <f t="shared" si="758"/>
        <v>5.4</v>
      </c>
      <c r="MR29" s="29" t="str">
        <f t="shared" si="227"/>
        <v>5.4</v>
      </c>
      <c r="MS29" s="162" t="str">
        <f t="shared" si="759"/>
        <v>D+</v>
      </c>
      <c r="MT29" s="163">
        <f t="shared" si="760"/>
        <v>1.5</v>
      </c>
      <c r="MU29" s="56" t="str">
        <f t="shared" si="761"/>
        <v>1.5</v>
      </c>
      <c r="MV29" s="77">
        <v>3</v>
      </c>
      <c r="MW29" s="151">
        <v>3</v>
      </c>
      <c r="MX29" s="24">
        <v>7</v>
      </c>
      <c r="MY29" s="27">
        <v>5</v>
      </c>
      <c r="MZ29" s="28"/>
      <c r="NA29" s="30">
        <f t="shared" si="762"/>
        <v>5.8</v>
      </c>
      <c r="NB29" s="161">
        <f t="shared" si="763"/>
        <v>5.8</v>
      </c>
      <c r="NC29" s="29" t="str">
        <f t="shared" si="228"/>
        <v>5.8</v>
      </c>
      <c r="ND29" s="162" t="str">
        <f t="shared" si="764"/>
        <v>C</v>
      </c>
      <c r="NE29" s="163">
        <f t="shared" si="765"/>
        <v>2</v>
      </c>
      <c r="NF29" s="56" t="str">
        <f t="shared" si="766"/>
        <v>2.0</v>
      </c>
      <c r="NG29" s="77">
        <v>1</v>
      </c>
      <c r="NH29" s="151">
        <v>1</v>
      </c>
      <c r="NI29" s="24">
        <v>6</v>
      </c>
      <c r="NJ29" s="27">
        <v>3</v>
      </c>
      <c r="NK29" s="28"/>
      <c r="NL29" s="22">
        <f t="shared" si="681"/>
        <v>4.2</v>
      </c>
      <c r="NM29" s="29">
        <f t="shared" si="682"/>
        <v>4.2</v>
      </c>
      <c r="NN29" s="29" t="str">
        <f t="shared" si="725"/>
        <v>4.2</v>
      </c>
      <c r="NO29" s="35" t="str">
        <f t="shared" si="683"/>
        <v>D</v>
      </c>
      <c r="NP29" s="33">
        <f t="shared" si="684"/>
        <v>1</v>
      </c>
      <c r="NQ29" s="49" t="str">
        <f t="shared" si="685"/>
        <v>1.0</v>
      </c>
      <c r="NR29" s="77">
        <v>3</v>
      </c>
      <c r="NS29" s="151">
        <v>3</v>
      </c>
      <c r="NT29" s="24">
        <v>8</v>
      </c>
      <c r="NU29" s="214">
        <v>7.5</v>
      </c>
      <c r="NV29" s="28"/>
      <c r="NW29" s="30">
        <f t="shared" si="767"/>
        <v>7.7</v>
      </c>
      <c r="NX29" s="31">
        <f t="shared" si="768"/>
        <v>7.7</v>
      </c>
      <c r="NY29" s="29" t="str">
        <f t="shared" si="769"/>
        <v>7.7</v>
      </c>
      <c r="NZ29" s="35" t="str">
        <f t="shared" si="770"/>
        <v>B</v>
      </c>
      <c r="OA29" s="33">
        <f t="shared" si="771"/>
        <v>3</v>
      </c>
      <c r="OB29" s="49" t="str">
        <f t="shared" si="772"/>
        <v>3.0</v>
      </c>
      <c r="OC29" s="77">
        <v>2</v>
      </c>
      <c r="OD29" s="151">
        <v>2</v>
      </c>
      <c r="OE29" s="211">
        <f t="shared" si="230"/>
        <v>18</v>
      </c>
      <c r="OF29" s="43">
        <f t="shared" si="231"/>
        <v>2.3611111111111112</v>
      </c>
      <c r="OG29" s="45" t="str">
        <f t="shared" si="232"/>
        <v>2.36</v>
      </c>
      <c r="OH29" s="47" t="str">
        <f t="shared" si="233"/>
        <v>Lên lớp</v>
      </c>
      <c r="OI29" s="41">
        <f t="shared" si="234"/>
        <v>18</v>
      </c>
      <c r="OJ29" s="43">
        <f t="shared" si="235"/>
        <v>2.3611111111111112</v>
      </c>
      <c r="OK29" s="229">
        <f t="shared" si="236"/>
        <v>76</v>
      </c>
      <c r="OL29" s="230">
        <f t="shared" si="237"/>
        <v>76</v>
      </c>
      <c r="OM29" s="146">
        <f t="shared" si="238"/>
        <v>2.1710526315789473</v>
      </c>
      <c r="ON29" s="45" t="str">
        <f t="shared" si="138"/>
        <v>2.17</v>
      </c>
      <c r="OO29" s="47" t="str">
        <f t="shared" si="239"/>
        <v>Lên lớp</v>
      </c>
      <c r="OP29" s="47" t="s">
        <v>1143</v>
      </c>
      <c r="OQ29" s="24">
        <v>7.8</v>
      </c>
      <c r="OR29" s="27">
        <v>8</v>
      </c>
      <c r="OS29" s="28"/>
      <c r="OT29" s="30">
        <f t="shared" si="574"/>
        <v>7.9</v>
      </c>
      <c r="OU29" s="31">
        <f t="shared" si="575"/>
        <v>7.9</v>
      </c>
      <c r="OV29" s="31" t="str">
        <f t="shared" si="576"/>
        <v>7.9</v>
      </c>
      <c r="OW29" s="35" t="str">
        <f t="shared" si="577"/>
        <v>B</v>
      </c>
      <c r="OX29" s="33">
        <f t="shared" si="578"/>
        <v>3</v>
      </c>
      <c r="OY29" s="49" t="str">
        <f t="shared" si="579"/>
        <v>3.0</v>
      </c>
      <c r="OZ29" s="77">
        <v>2</v>
      </c>
      <c r="PA29" s="151">
        <v>2</v>
      </c>
      <c r="PB29" s="24">
        <v>7</v>
      </c>
      <c r="PC29" s="27">
        <v>8</v>
      </c>
      <c r="PD29" s="28"/>
      <c r="PE29" s="30">
        <f t="shared" si="580"/>
        <v>7.6</v>
      </c>
      <c r="PF29" s="31">
        <f t="shared" si="581"/>
        <v>7.6</v>
      </c>
      <c r="PG29" s="31" t="str">
        <f t="shared" si="582"/>
        <v>7.6</v>
      </c>
      <c r="PH29" s="35" t="str">
        <f t="shared" si="583"/>
        <v>B</v>
      </c>
      <c r="PI29" s="33">
        <f t="shared" si="584"/>
        <v>3</v>
      </c>
      <c r="PJ29" s="49" t="str">
        <f t="shared" si="585"/>
        <v>3.0</v>
      </c>
      <c r="PK29" s="77">
        <v>3</v>
      </c>
      <c r="PL29" s="151">
        <v>3</v>
      </c>
      <c r="PM29" s="24">
        <v>7.7</v>
      </c>
      <c r="PN29" s="27">
        <v>6</v>
      </c>
      <c r="PO29" s="28"/>
      <c r="PP29" s="30">
        <f t="shared" si="586"/>
        <v>6.7</v>
      </c>
      <c r="PQ29" s="31">
        <f t="shared" si="587"/>
        <v>6.7</v>
      </c>
      <c r="PR29" s="31" t="str">
        <f t="shared" si="588"/>
        <v>6.7</v>
      </c>
      <c r="PS29" s="35" t="str">
        <f t="shared" si="589"/>
        <v>C+</v>
      </c>
      <c r="PT29" s="33">
        <f t="shared" si="590"/>
        <v>2.5</v>
      </c>
      <c r="PU29" s="49" t="str">
        <f t="shared" si="591"/>
        <v>2.5</v>
      </c>
      <c r="PV29" s="77">
        <v>2</v>
      </c>
      <c r="PW29" s="151">
        <v>2</v>
      </c>
      <c r="PX29" s="24">
        <v>7</v>
      </c>
      <c r="PY29" s="27">
        <v>7</v>
      </c>
      <c r="PZ29" s="28"/>
      <c r="QA29" s="30">
        <f t="shared" si="592"/>
        <v>7</v>
      </c>
      <c r="QB29" s="31">
        <f t="shared" si="593"/>
        <v>7</v>
      </c>
      <c r="QC29" s="31" t="str">
        <f t="shared" si="594"/>
        <v>7.0</v>
      </c>
      <c r="QD29" s="35" t="str">
        <f t="shared" si="595"/>
        <v>B</v>
      </c>
      <c r="QE29" s="33">
        <f t="shared" si="596"/>
        <v>3</v>
      </c>
      <c r="QF29" s="49" t="str">
        <f t="shared" si="597"/>
        <v>3.0</v>
      </c>
      <c r="QG29" s="77">
        <v>3</v>
      </c>
      <c r="QH29" s="151">
        <v>3</v>
      </c>
      <c r="QI29" s="24">
        <v>7.4</v>
      </c>
      <c r="QJ29" s="27">
        <v>7</v>
      </c>
      <c r="QK29" s="28"/>
      <c r="QL29" s="30">
        <f t="shared" si="598"/>
        <v>7.2</v>
      </c>
      <c r="QM29" s="31">
        <f t="shared" si="599"/>
        <v>7.2</v>
      </c>
      <c r="QN29" s="31" t="str">
        <f t="shared" si="600"/>
        <v>7.2</v>
      </c>
      <c r="QO29" s="35" t="str">
        <f t="shared" si="601"/>
        <v>B</v>
      </c>
      <c r="QP29" s="33">
        <f t="shared" si="602"/>
        <v>3</v>
      </c>
      <c r="QQ29" s="49" t="str">
        <f t="shared" si="603"/>
        <v>3.0</v>
      </c>
      <c r="QR29" s="77">
        <v>1</v>
      </c>
      <c r="QS29" s="151">
        <v>1</v>
      </c>
      <c r="QT29" s="24">
        <v>7.2</v>
      </c>
      <c r="QU29" s="27">
        <v>8</v>
      </c>
      <c r="QV29" s="28"/>
      <c r="QW29" s="30">
        <f t="shared" si="604"/>
        <v>7.7</v>
      </c>
      <c r="QX29" s="31">
        <f t="shared" si="605"/>
        <v>7.7</v>
      </c>
      <c r="QY29" s="31" t="str">
        <f t="shared" si="606"/>
        <v>7.7</v>
      </c>
      <c r="QZ29" s="35" t="str">
        <f t="shared" si="607"/>
        <v>B</v>
      </c>
      <c r="RA29" s="33">
        <f t="shared" si="608"/>
        <v>3</v>
      </c>
      <c r="RB29" s="49" t="str">
        <f t="shared" si="609"/>
        <v>3.0</v>
      </c>
      <c r="RC29" s="77">
        <v>3</v>
      </c>
      <c r="RD29" s="151">
        <v>3</v>
      </c>
      <c r="RE29" s="24">
        <v>7.5</v>
      </c>
      <c r="RF29" s="27">
        <v>3</v>
      </c>
      <c r="RG29" s="28"/>
      <c r="RH29" s="30">
        <f t="shared" si="773"/>
        <v>4.8</v>
      </c>
      <c r="RI29" s="31">
        <f t="shared" si="774"/>
        <v>4.8</v>
      </c>
      <c r="RJ29" s="29" t="str">
        <f t="shared" si="610"/>
        <v>4.8</v>
      </c>
      <c r="RK29" s="35" t="str">
        <f t="shared" si="726"/>
        <v>D</v>
      </c>
      <c r="RL29" s="33">
        <f t="shared" si="727"/>
        <v>1</v>
      </c>
      <c r="RM29" s="49" t="str">
        <f t="shared" si="728"/>
        <v>1.0</v>
      </c>
      <c r="RN29" s="77">
        <v>1</v>
      </c>
      <c r="RO29" s="151">
        <v>1</v>
      </c>
      <c r="RP29" s="211">
        <f t="shared" si="247"/>
        <v>15</v>
      </c>
      <c r="RQ29" s="275">
        <f t="shared" si="248"/>
        <v>7.206666666666667</v>
      </c>
      <c r="RR29" s="43">
        <f t="shared" si="249"/>
        <v>2.8</v>
      </c>
      <c r="RS29" s="45" t="str">
        <f t="shared" si="250"/>
        <v>2.80</v>
      </c>
      <c r="RT29" s="47" t="str">
        <f t="shared" si="251"/>
        <v>Lên lớp</v>
      </c>
      <c r="RU29" s="41">
        <f t="shared" si="252"/>
        <v>15</v>
      </c>
      <c r="RV29" s="43">
        <f t="shared" si="253"/>
        <v>2.8</v>
      </c>
      <c r="RW29" s="229">
        <f t="shared" si="254"/>
        <v>91</v>
      </c>
      <c r="RX29" s="230">
        <f t="shared" si="255"/>
        <v>91</v>
      </c>
      <c r="RY29" s="146">
        <f t="shared" si="256"/>
        <v>2.2747252747252746</v>
      </c>
      <c r="RZ29" s="45" t="str">
        <f t="shared" si="257"/>
        <v>2.27</v>
      </c>
      <c r="SA29" s="47" t="str">
        <f t="shared" si="258"/>
        <v>Lên lớp</v>
      </c>
      <c r="SB29" s="47" t="s">
        <v>1143</v>
      </c>
      <c r="SC29" s="24"/>
      <c r="SD29" s="27"/>
      <c r="SE29" s="28"/>
      <c r="SF29" s="30">
        <f t="shared" si="686"/>
        <v>0</v>
      </c>
      <c r="SG29" s="31">
        <f t="shared" si="687"/>
        <v>0</v>
      </c>
      <c r="SH29" s="31" t="str">
        <f t="shared" si="611"/>
        <v>0.0</v>
      </c>
      <c r="SI29" s="35" t="str">
        <f t="shared" si="688"/>
        <v>F</v>
      </c>
      <c r="SJ29" s="33">
        <f t="shared" si="689"/>
        <v>0</v>
      </c>
      <c r="SK29" s="49" t="str">
        <f t="shared" si="690"/>
        <v>0.0</v>
      </c>
      <c r="SL29" s="77"/>
      <c r="SM29" s="151"/>
      <c r="SN29" s="24"/>
      <c r="SO29" s="27"/>
      <c r="SP29" s="28"/>
      <c r="SQ29" s="30">
        <f t="shared" si="612"/>
        <v>0</v>
      </c>
      <c r="SR29" s="31">
        <f t="shared" si="613"/>
        <v>0</v>
      </c>
      <c r="SS29" s="31" t="str">
        <f t="shared" si="614"/>
        <v>0.0</v>
      </c>
      <c r="ST29" s="35" t="str">
        <f t="shared" si="615"/>
        <v>F</v>
      </c>
      <c r="SU29" s="33">
        <f t="shared" si="616"/>
        <v>0</v>
      </c>
      <c r="SV29" s="49" t="str">
        <f t="shared" si="617"/>
        <v>0.0</v>
      </c>
      <c r="SW29" s="77"/>
      <c r="SX29" s="151"/>
      <c r="SY29" s="24">
        <v>8</v>
      </c>
      <c r="SZ29" s="27">
        <v>7</v>
      </c>
      <c r="TA29" s="28"/>
      <c r="TB29" s="30">
        <f t="shared" si="618"/>
        <v>7.4</v>
      </c>
      <c r="TC29" s="31">
        <f t="shared" si="619"/>
        <v>7.4</v>
      </c>
      <c r="TD29" s="31" t="str">
        <f t="shared" si="620"/>
        <v>7.4</v>
      </c>
      <c r="TE29" s="35" t="str">
        <f t="shared" si="621"/>
        <v>B</v>
      </c>
      <c r="TF29" s="33">
        <f t="shared" si="622"/>
        <v>3</v>
      </c>
      <c r="TG29" s="49" t="str">
        <f t="shared" si="623"/>
        <v>3.0</v>
      </c>
      <c r="TH29" s="77">
        <v>4</v>
      </c>
      <c r="TI29" s="151">
        <v>4</v>
      </c>
      <c r="TJ29" s="320"/>
      <c r="TK29" s="321">
        <v>7.6</v>
      </c>
      <c r="TL29" s="322">
        <v>7.8</v>
      </c>
      <c r="TM29" s="322">
        <v>6.1</v>
      </c>
      <c r="TN29" s="322"/>
      <c r="TO29" s="127">
        <f t="shared" si="691"/>
        <v>6.9</v>
      </c>
      <c r="TP29" s="29" t="str">
        <f t="shared" si="692"/>
        <v>6.9</v>
      </c>
      <c r="TQ29" s="35" t="str">
        <f t="shared" si="693"/>
        <v>C+</v>
      </c>
      <c r="TR29" s="33">
        <f t="shared" si="694"/>
        <v>2.5</v>
      </c>
      <c r="TS29" s="49" t="str">
        <f t="shared" si="695"/>
        <v>2.5</v>
      </c>
      <c r="TT29" s="323">
        <v>5</v>
      </c>
      <c r="TU29" s="324">
        <v>5</v>
      </c>
      <c r="TV29" s="340">
        <f t="shared" si="696"/>
        <v>9</v>
      </c>
      <c r="TW29" s="341">
        <f t="shared" si="267"/>
        <v>7.1222222222222218</v>
      </c>
      <c r="TX29" s="342">
        <f t="shared" si="697"/>
        <v>2.7222222222222223</v>
      </c>
      <c r="TY29" s="45" t="str">
        <f t="shared" si="698"/>
        <v>2.72</v>
      </c>
      <c r="TZ29" s="47" t="str">
        <f t="shared" si="699"/>
        <v>Lên lớp</v>
      </c>
      <c r="UA29" s="41">
        <f t="shared" si="700"/>
        <v>9</v>
      </c>
      <c r="UB29" s="43">
        <f t="shared" si="701"/>
        <v>2.7222222222222223</v>
      </c>
    </row>
    <row r="30" spans="1:548" ht="18">
      <c r="A30" s="11">
        <v>32</v>
      </c>
      <c r="B30" s="70" t="s">
        <v>59</v>
      </c>
      <c r="C30" s="14" t="s">
        <v>183</v>
      </c>
      <c r="D30" s="71" t="s">
        <v>184</v>
      </c>
      <c r="E30" s="302" t="s">
        <v>185</v>
      </c>
      <c r="F30" s="9"/>
      <c r="G30" s="101" t="s">
        <v>660</v>
      </c>
      <c r="H30" s="102" t="s">
        <v>18</v>
      </c>
      <c r="I30" s="103" t="s">
        <v>693</v>
      </c>
      <c r="J30" s="13">
        <v>5.3</v>
      </c>
      <c r="K30" s="29" t="str">
        <f t="shared" si="187"/>
        <v>5.3</v>
      </c>
      <c r="L30" s="35" t="str">
        <f t="shared" si="624"/>
        <v>D+</v>
      </c>
      <c r="M30" s="33">
        <f t="shared" si="625"/>
        <v>1.5</v>
      </c>
      <c r="N30" s="49" t="str">
        <f t="shared" si="626"/>
        <v>1.5</v>
      </c>
      <c r="O30" s="12">
        <v>2</v>
      </c>
      <c r="P30" s="19">
        <v>7.6</v>
      </c>
      <c r="Q30" s="29" t="str">
        <f t="shared" si="188"/>
        <v>7.6</v>
      </c>
      <c r="R30" s="35" t="str">
        <f t="shared" si="702"/>
        <v>B</v>
      </c>
      <c r="S30" s="33">
        <f t="shared" si="703"/>
        <v>3</v>
      </c>
      <c r="T30" s="49" t="str">
        <f t="shared" si="704"/>
        <v>3.0</v>
      </c>
      <c r="U30" s="12">
        <v>3</v>
      </c>
      <c r="V30" s="24">
        <v>6.9</v>
      </c>
      <c r="W30" s="27">
        <v>8</v>
      </c>
      <c r="X30" s="28"/>
      <c r="Y30" s="30">
        <f t="shared" si="627"/>
        <v>7.6</v>
      </c>
      <c r="Z30" s="31">
        <f t="shared" si="628"/>
        <v>7.6</v>
      </c>
      <c r="AA30" s="29" t="str">
        <f t="shared" si="192"/>
        <v>7.6</v>
      </c>
      <c r="AB30" s="35" t="str">
        <f t="shared" si="629"/>
        <v>B</v>
      </c>
      <c r="AC30" s="33">
        <f t="shared" si="630"/>
        <v>3</v>
      </c>
      <c r="AD30" s="49" t="str">
        <f t="shared" si="631"/>
        <v>3.0</v>
      </c>
      <c r="AE30" s="77">
        <v>5</v>
      </c>
      <c r="AF30" s="80">
        <v>5</v>
      </c>
      <c r="AG30" s="24">
        <v>8</v>
      </c>
      <c r="AH30" s="27">
        <v>3</v>
      </c>
      <c r="AI30" s="28"/>
      <c r="AJ30" s="22">
        <f t="shared" si="632"/>
        <v>5</v>
      </c>
      <c r="AK30" s="29">
        <f t="shared" si="633"/>
        <v>5</v>
      </c>
      <c r="AL30" s="29" t="str">
        <f t="shared" si="193"/>
        <v>5.0</v>
      </c>
      <c r="AM30" s="35" t="str">
        <f t="shared" si="634"/>
        <v>D+</v>
      </c>
      <c r="AN30" s="33">
        <f t="shared" si="635"/>
        <v>1.5</v>
      </c>
      <c r="AO30" s="49" t="str">
        <f t="shared" si="636"/>
        <v>1.5</v>
      </c>
      <c r="AP30" s="77">
        <v>3</v>
      </c>
      <c r="AQ30" s="83">
        <v>3</v>
      </c>
      <c r="AR30" s="24">
        <v>5.0999999999999996</v>
      </c>
      <c r="AS30" s="27">
        <v>2</v>
      </c>
      <c r="AT30" s="28">
        <v>6</v>
      </c>
      <c r="AU30" s="22">
        <f t="shared" si="637"/>
        <v>3.2</v>
      </c>
      <c r="AV30" s="29">
        <f t="shared" si="638"/>
        <v>5.6</v>
      </c>
      <c r="AW30" s="29" t="str">
        <f t="shared" si="194"/>
        <v>5.6</v>
      </c>
      <c r="AX30" s="35" t="str">
        <f t="shared" si="639"/>
        <v>C</v>
      </c>
      <c r="AY30" s="33">
        <f t="shared" si="640"/>
        <v>2</v>
      </c>
      <c r="AZ30" s="49" t="str">
        <f t="shared" si="641"/>
        <v>2.0</v>
      </c>
      <c r="BA30" s="77">
        <v>3</v>
      </c>
      <c r="BB30" s="83">
        <v>3</v>
      </c>
      <c r="BC30" s="24">
        <v>7.2</v>
      </c>
      <c r="BD30" s="27">
        <v>5</v>
      </c>
      <c r="BE30" s="28"/>
      <c r="BF30" s="22">
        <f t="shared" si="642"/>
        <v>5.9</v>
      </c>
      <c r="BG30" s="29">
        <f t="shared" si="643"/>
        <v>5.9</v>
      </c>
      <c r="BH30" s="29" t="str">
        <f t="shared" si="195"/>
        <v>5.9</v>
      </c>
      <c r="BI30" s="35" t="str">
        <f t="shared" si="644"/>
        <v>C</v>
      </c>
      <c r="BJ30" s="33">
        <f t="shared" si="645"/>
        <v>2</v>
      </c>
      <c r="BK30" s="49" t="str">
        <f t="shared" si="646"/>
        <v>2.0</v>
      </c>
      <c r="BL30" s="77">
        <v>3</v>
      </c>
      <c r="BM30" s="83">
        <v>3</v>
      </c>
      <c r="BN30" s="24">
        <v>7.7</v>
      </c>
      <c r="BO30" s="27">
        <v>8</v>
      </c>
      <c r="BP30" s="28"/>
      <c r="BQ30" s="30">
        <f t="shared" si="647"/>
        <v>7.9</v>
      </c>
      <c r="BR30" s="31">
        <f t="shared" si="648"/>
        <v>7.9</v>
      </c>
      <c r="BS30" s="29" t="str">
        <f t="shared" si="196"/>
        <v>7.9</v>
      </c>
      <c r="BT30" s="35" t="str">
        <f t="shared" si="649"/>
        <v>B</v>
      </c>
      <c r="BU30" s="33">
        <f t="shared" si="650"/>
        <v>3</v>
      </c>
      <c r="BV30" s="49" t="str">
        <f t="shared" si="651"/>
        <v>3.0</v>
      </c>
      <c r="BW30" s="77">
        <v>2</v>
      </c>
      <c r="BX30" s="83">
        <v>2</v>
      </c>
      <c r="BY30" s="41">
        <f t="shared" si="705"/>
        <v>16</v>
      </c>
      <c r="BZ30" s="43">
        <f t="shared" si="706"/>
        <v>2.34375</v>
      </c>
      <c r="CA30" s="45" t="str">
        <f t="shared" si="707"/>
        <v>2.34</v>
      </c>
      <c r="CB30" s="47" t="str">
        <f t="shared" si="708"/>
        <v>Lên lớp</v>
      </c>
      <c r="CC30" s="145">
        <f t="shared" si="709"/>
        <v>16</v>
      </c>
      <c r="CD30" s="146">
        <f t="shared" si="710"/>
        <v>2.34375</v>
      </c>
      <c r="CE30" s="47" t="str">
        <f t="shared" si="711"/>
        <v>Lên lớp</v>
      </c>
      <c r="CF30" s="47" t="s">
        <v>1143</v>
      </c>
      <c r="CG30" s="24">
        <v>5.3</v>
      </c>
      <c r="CH30" s="27">
        <v>5</v>
      </c>
      <c r="CI30" s="28"/>
      <c r="CJ30" s="30">
        <f t="shared" si="775"/>
        <v>5.0999999999999996</v>
      </c>
      <c r="CK30" s="31">
        <f t="shared" si="776"/>
        <v>5.0999999999999996</v>
      </c>
      <c r="CL30" s="29" t="str">
        <f t="shared" si="197"/>
        <v>5.1</v>
      </c>
      <c r="CM30" s="35" t="str">
        <f t="shared" si="777"/>
        <v>D+</v>
      </c>
      <c r="CN30" s="157">
        <f t="shared" si="778"/>
        <v>1.5</v>
      </c>
      <c r="CO30" s="49" t="str">
        <f t="shared" si="779"/>
        <v>1.5</v>
      </c>
      <c r="CP30" s="77">
        <v>3</v>
      </c>
      <c r="CQ30" s="151">
        <v>3</v>
      </c>
      <c r="CR30" s="24">
        <v>7.7</v>
      </c>
      <c r="CS30" s="27">
        <v>5</v>
      </c>
      <c r="CT30" s="28"/>
      <c r="CU30" s="30">
        <f t="shared" si="798"/>
        <v>6.1</v>
      </c>
      <c r="CV30" s="31">
        <f t="shared" si="799"/>
        <v>6.1</v>
      </c>
      <c r="CW30" s="29" t="str">
        <f t="shared" si="198"/>
        <v>6.1</v>
      </c>
      <c r="CX30" s="35" t="str">
        <f t="shared" si="800"/>
        <v>C</v>
      </c>
      <c r="CY30" s="157">
        <f t="shared" si="801"/>
        <v>2</v>
      </c>
      <c r="CZ30" s="49" t="str">
        <f t="shared" si="802"/>
        <v>2.0</v>
      </c>
      <c r="DA30" s="77">
        <v>2</v>
      </c>
      <c r="DB30" s="151">
        <v>2</v>
      </c>
      <c r="DC30" s="24">
        <v>5.8</v>
      </c>
      <c r="DD30" s="27">
        <v>8</v>
      </c>
      <c r="DE30" s="28"/>
      <c r="DF30" s="30">
        <f t="shared" si="780"/>
        <v>7.1</v>
      </c>
      <c r="DG30" s="31">
        <f t="shared" si="781"/>
        <v>7.1</v>
      </c>
      <c r="DH30" s="29" t="str">
        <f t="shared" si="199"/>
        <v>7.1</v>
      </c>
      <c r="DI30" s="35" t="str">
        <f t="shared" si="782"/>
        <v>B</v>
      </c>
      <c r="DJ30" s="157">
        <f t="shared" si="783"/>
        <v>3</v>
      </c>
      <c r="DK30" s="49" t="str">
        <f t="shared" si="784"/>
        <v>3.0</v>
      </c>
      <c r="DL30" s="77">
        <v>4</v>
      </c>
      <c r="DM30" s="151">
        <v>4</v>
      </c>
      <c r="DN30" s="24">
        <v>6</v>
      </c>
      <c r="DO30" s="27">
        <v>4</v>
      </c>
      <c r="DP30" s="28"/>
      <c r="DQ30" s="30">
        <f t="shared" si="785"/>
        <v>4.8</v>
      </c>
      <c r="DR30" s="31">
        <f t="shared" si="786"/>
        <v>4.8</v>
      </c>
      <c r="DS30" s="29" t="str">
        <f t="shared" si="200"/>
        <v>4.8</v>
      </c>
      <c r="DT30" s="35" t="str">
        <f t="shared" si="787"/>
        <v>D</v>
      </c>
      <c r="DU30" s="157">
        <f t="shared" si="788"/>
        <v>1</v>
      </c>
      <c r="DV30" s="49" t="str">
        <f t="shared" si="789"/>
        <v>1.0</v>
      </c>
      <c r="DW30" s="77">
        <v>3</v>
      </c>
      <c r="DX30" s="151">
        <v>3</v>
      </c>
      <c r="DY30" s="63">
        <v>4.7</v>
      </c>
      <c r="DZ30" s="27"/>
      <c r="EA30" s="28"/>
      <c r="EB30" s="30">
        <f t="shared" si="712"/>
        <v>1.9</v>
      </c>
      <c r="EC30" s="31">
        <f t="shared" si="713"/>
        <v>1.9</v>
      </c>
      <c r="ED30" s="29" t="str">
        <f t="shared" si="201"/>
        <v>1.9</v>
      </c>
      <c r="EE30" s="35" t="str">
        <f t="shared" si="714"/>
        <v>F</v>
      </c>
      <c r="EF30" s="157">
        <f t="shared" si="715"/>
        <v>0</v>
      </c>
      <c r="EG30" s="49" t="str">
        <f t="shared" si="716"/>
        <v>0.0</v>
      </c>
      <c r="EH30" s="77">
        <v>2</v>
      </c>
      <c r="EI30" s="151"/>
      <c r="EJ30" s="24">
        <v>7.4</v>
      </c>
      <c r="EK30" s="27">
        <v>6</v>
      </c>
      <c r="EL30" s="28"/>
      <c r="EM30" s="30">
        <f t="shared" si="790"/>
        <v>6.6</v>
      </c>
      <c r="EN30" s="31">
        <f t="shared" si="791"/>
        <v>6.6</v>
      </c>
      <c r="EO30" s="29" t="str">
        <f t="shared" si="202"/>
        <v>6.6</v>
      </c>
      <c r="EP30" s="35" t="str">
        <f t="shared" si="792"/>
        <v>C+</v>
      </c>
      <c r="EQ30" s="157">
        <f t="shared" si="793"/>
        <v>2.5</v>
      </c>
      <c r="ER30" s="49" t="str">
        <f t="shared" si="794"/>
        <v>2.5</v>
      </c>
      <c r="ES30" s="77">
        <v>2</v>
      </c>
      <c r="ET30" s="151">
        <v>2</v>
      </c>
      <c r="EU30" s="24">
        <v>7.2</v>
      </c>
      <c r="EV30" s="27">
        <v>4</v>
      </c>
      <c r="EW30" s="28"/>
      <c r="EX30" s="30">
        <f t="shared" si="717"/>
        <v>5.3</v>
      </c>
      <c r="EY30" s="31">
        <f t="shared" si="718"/>
        <v>5.3</v>
      </c>
      <c r="EZ30" s="29" t="str">
        <f t="shared" si="203"/>
        <v>5.3</v>
      </c>
      <c r="FA30" s="35" t="str">
        <f t="shared" si="719"/>
        <v>D+</v>
      </c>
      <c r="FB30" s="157">
        <f t="shared" si="720"/>
        <v>1.5</v>
      </c>
      <c r="FC30" s="49" t="str">
        <f t="shared" si="721"/>
        <v>1.5</v>
      </c>
      <c r="FD30" s="77">
        <v>3</v>
      </c>
      <c r="FE30" s="151">
        <v>3</v>
      </c>
      <c r="FF30" s="155">
        <v>7.5</v>
      </c>
      <c r="FG30" s="165">
        <v>7.3</v>
      </c>
      <c r="FH30" s="165"/>
      <c r="FI30" s="22">
        <f t="shared" si="456"/>
        <v>7.4</v>
      </c>
      <c r="FJ30" s="29">
        <f t="shared" si="457"/>
        <v>7.4</v>
      </c>
      <c r="FK30" s="29" t="str">
        <f t="shared" si="204"/>
        <v>7.4</v>
      </c>
      <c r="FL30" s="35" t="str">
        <f t="shared" si="795"/>
        <v>B</v>
      </c>
      <c r="FM30" s="33">
        <f t="shared" si="796"/>
        <v>3</v>
      </c>
      <c r="FN30" s="49" t="str">
        <f t="shared" si="797"/>
        <v>3.0</v>
      </c>
      <c r="FO30" s="77">
        <v>1</v>
      </c>
      <c r="FP30" s="151">
        <v>1</v>
      </c>
      <c r="FQ30" s="41">
        <f t="shared" si="461"/>
        <v>20</v>
      </c>
      <c r="FR30" s="43">
        <f t="shared" si="462"/>
        <v>1.8</v>
      </c>
      <c r="FS30" s="45" t="str">
        <f t="shared" si="463"/>
        <v>1.80</v>
      </c>
      <c r="FT30" s="47" t="str">
        <f t="shared" si="464"/>
        <v>Lên lớp</v>
      </c>
      <c r="FU30" s="145">
        <f t="shared" si="465"/>
        <v>18</v>
      </c>
      <c r="FV30" s="146">
        <f t="shared" si="466"/>
        <v>2</v>
      </c>
      <c r="FW30" s="174">
        <f t="shared" si="722"/>
        <v>36</v>
      </c>
      <c r="FX30" s="41">
        <f t="shared" si="723"/>
        <v>34</v>
      </c>
      <c r="FY30" s="43">
        <f t="shared" si="724"/>
        <v>2.1617647058823528</v>
      </c>
      <c r="FZ30" s="45" t="str">
        <f t="shared" si="470"/>
        <v>2.16</v>
      </c>
      <c r="GA30" s="47" t="str">
        <f t="shared" si="471"/>
        <v>Lên lớp</v>
      </c>
      <c r="GB30" s="47" t="s">
        <v>1143</v>
      </c>
      <c r="GC30" s="63">
        <v>2.2999999999999998</v>
      </c>
      <c r="GD30" s="27"/>
      <c r="GE30" s="28"/>
      <c r="GF30" s="22">
        <f t="shared" si="530"/>
        <v>0.9</v>
      </c>
      <c r="GG30" s="29">
        <f t="shared" si="531"/>
        <v>0.9</v>
      </c>
      <c r="GH30" s="29" t="str">
        <f t="shared" si="205"/>
        <v>0.9</v>
      </c>
      <c r="GI30" s="35" t="str">
        <f t="shared" si="532"/>
        <v>F</v>
      </c>
      <c r="GJ30" s="33">
        <f t="shared" si="533"/>
        <v>0</v>
      </c>
      <c r="GK30" s="49" t="str">
        <f t="shared" si="534"/>
        <v>0.0</v>
      </c>
      <c r="GL30" s="77">
        <v>2</v>
      </c>
      <c r="GM30" s="151"/>
      <c r="GN30" s="24">
        <v>5.9</v>
      </c>
      <c r="GO30" s="27">
        <v>5</v>
      </c>
      <c r="GP30" s="28"/>
      <c r="GQ30" s="30">
        <f t="shared" si="680"/>
        <v>5.4</v>
      </c>
      <c r="GR30" s="31">
        <f t="shared" si="535"/>
        <v>5.4</v>
      </c>
      <c r="GS30" s="29" t="str">
        <f t="shared" si="206"/>
        <v>5.4</v>
      </c>
      <c r="GT30" s="35" t="str">
        <f t="shared" si="536"/>
        <v>D+</v>
      </c>
      <c r="GU30" s="33">
        <f t="shared" si="537"/>
        <v>1.5</v>
      </c>
      <c r="GV30" s="49" t="str">
        <f t="shared" si="538"/>
        <v>1.5</v>
      </c>
      <c r="GW30" s="77">
        <v>3</v>
      </c>
      <c r="GX30" s="151">
        <v>3</v>
      </c>
      <c r="GY30" s="24">
        <v>5.8</v>
      </c>
      <c r="GZ30" s="27">
        <v>5</v>
      </c>
      <c r="HA30" s="28"/>
      <c r="HB30" s="22">
        <f t="shared" si="539"/>
        <v>5.3</v>
      </c>
      <c r="HC30" s="29">
        <f t="shared" si="540"/>
        <v>5.3</v>
      </c>
      <c r="HD30" s="29" t="str">
        <f t="shared" si="207"/>
        <v>5.3</v>
      </c>
      <c r="HE30" s="35" t="str">
        <f t="shared" si="541"/>
        <v>D+</v>
      </c>
      <c r="HF30" s="33">
        <f t="shared" si="542"/>
        <v>1.5</v>
      </c>
      <c r="HG30" s="49" t="str">
        <f t="shared" si="543"/>
        <v>1.5</v>
      </c>
      <c r="HH30" s="77">
        <v>2</v>
      </c>
      <c r="HI30" s="151">
        <v>2</v>
      </c>
      <c r="HJ30" s="24">
        <v>6</v>
      </c>
      <c r="HK30" s="27">
        <v>0</v>
      </c>
      <c r="HL30" s="28">
        <v>0</v>
      </c>
      <c r="HM30" s="30">
        <f t="shared" si="544"/>
        <v>2.4</v>
      </c>
      <c r="HN30" s="31">
        <f t="shared" si="545"/>
        <v>2.4</v>
      </c>
      <c r="HO30" s="29" t="str">
        <f t="shared" si="208"/>
        <v>2.4</v>
      </c>
      <c r="HP30" s="35" t="str">
        <f t="shared" si="546"/>
        <v>F</v>
      </c>
      <c r="HQ30" s="33">
        <f t="shared" si="547"/>
        <v>0</v>
      </c>
      <c r="HR30" s="49" t="str">
        <f t="shared" si="548"/>
        <v>0.0</v>
      </c>
      <c r="HS30" s="77">
        <v>2</v>
      </c>
      <c r="HT30" s="151"/>
      <c r="HU30" s="24">
        <v>6.7</v>
      </c>
      <c r="HV30" s="27">
        <v>5</v>
      </c>
      <c r="HW30" s="28"/>
      <c r="HX30" s="22">
        <f t="shared" si="549"/>
        <v>5.7</v>
      </c>
      <c r="HY30" s="29">
        <f t="shared" si="550"/>
        <v>5.7</v>
      </c>
      <c r="HZ30" s="29" t="str">
        <f t="shared" si="209"/>
        <v>5.7</v>
      </c>
      <c r="IA30" s="35" t="str">
        <f t="shared" si="551"/>
        <v>C</v>
      </c>
      <c r="IB30" s="33">
        <f t="shared" si="552"/>
        <v>2</v>
      </c>
      <c r="IC30" s="49" t="str">
        <f t="shared" si="553"/>
        <v>2.0</v>
      </c>
      <c r="ID30" s="77">
        <v>3</v>
      </c>
      <c r="IE30" s="151">
        <v>3</v>
      </c>
      <c r="IF30" s="24">
        <v>5</v>
      </c>
      <c r="IG30" s="27">
        <v>5</v>
      </c>
      <c r="IH30" s="126"/>
      <c r="II30" s="22">
        <f t="shared" si="554"/>
        <v>5</v>
      </c>
      <c r="IJ30" s="54">
        <f t="shared" si="555"/>
        <v>5</v>
      </c>
      <c r="IK30" s="29" t="str">
        <f t="shared" si="210"/>
        <v>5.0</v>
      </c>
      <c r="IL30" s="162" t="str">
        <f t="shared" si="556"/>
        <v>D+</v>
      </c>
      <c r="IM30" s="33">
        <f t="shared" si="557"/>
        <v>1.5</v>
      </c>
      <c r="IN30" s="49" t="str">
        <f t="shared" si="558"/>
        <v>1.5</v>
      </c>
      <c r="IO30" s="77">
        <v>2</v>
      </c>
      <c r="IP30" s="151">
        <v>2</v>
      </c>
      <c r="IQ30" s="24">
        <v>5.0999999999999996</v>
      </c>
      <c r="IR30" s="27">
        <v>1</v>
      </c>
      <c r="IS30" s="28">
        <v>4</v>
      </c>
      <c r="IT30" s="30">
        <f t="shared" si="559"/>
        <v>2.6</v>
      </c>
      <c r="IU30" s="31">
        <f t="shared" si="560"/>
        <v>4.4000000000000004</v>
      </c>
      <c r="IV30" s="29" t="str">
        <f t="shared" si="211"/>
        <v>4.4</v>
      </c>
      <c r="IW30" s="35" t="str">
        <f t="shared" si="561"/>
        <v>D</v>
      </c>
      <c r="IX30" s="33">
        <f t="shared" si="562"/>
        <v>1</v>
      </c>
      <c r="IY30" s="49" t="str">
        <f t="shared" si="563"/>
        <v>1.0</v>
      </c>
      <c r="IZ30" s="77">
        <v>3</v>
      </c>
      <c r="JA30" s="151">
        <v>3</v>
      </c>
      <c r="JB30" s="24">
        <v>5.8</v>
      </c>
      <c r="JC30" s="27">
        <v>4</v>
      </c>
      <c r="JD30" s="28"/>
      <c r="JE30" s="30">
        <f t="shared" si="564"/>
        <v>4.7</v>
      </c>
      <c r="JF30" s="31">
        <f t="shared" si="565"/>
        <v>4.7</v>
      </c>
      <c r="JG30" s="29" t="str">
        <f t="shared" si="212"/>
        <v>4.7</v>
      </c>
      <c r="JH30" s="35" t="str">
        <f t="shared" si="566"/>
        <v>D</v>
      </c>
      <c r="JI30" s="33">
        <f t="shared" si="567"/>
        <v>1</v>
      </c>
      <c r="JJ30" s="49" t="str">
        <f t="shared" si="568"/>
        <v>1.0</v>
      </c>
      <c r="JK30" s="77">
        <v>3</v>
      </c>
      <c r="JL30" s="151">
        <v>3</v>
      </c>
      <c r="JM30" s="24">
        <v>8</v>
      </c>
      <c r="JN30" s="214">
        <v>6.8</v>
      </c>
      <c r="JO30" s="140"/>
      <c r="JP30" s="30">
        <f t="shared" si="569"/>
        <v>7.3</v>
      </c>
      <c r="JQ30" s="31">
        <f t="shared" si="570"/>
        <v>7.3</v>
      </c>
      <c r="JR30" s="29" t="str">
        <f t="shared" si="213"/>
        <v>7.3</v>
      </c>
      <c r="JS30" s="35" t="str">
        <f t="shared" si="571"/>
        <v>B</v>
      </c>
      <c r="JT30" s="33">
        <f t="shared" si="572"/>
        <v>3</v>
      </c>
      <c r="JU30" s="49" t="str">
        <f t="shared" si="573"/>
        <v>3.0</v>
      </c>
      <c r="JV30" s="77">
        <v>2</v>
      </c>
      <c r="JW30" s="151">
        <v>2</v>
      </c>
      <c r="JX30" s="211">
        <f t="shared" si="513"/>
        <v>22</v>
      </c>
      <c r="JY30" s="43">
        <f t="shared" si="514"/>
        <v>1.2954545454545454</v>
      </c>
      <c r="JZ30" s="45" t="str">
        <f t="shared" si="515"/>
        <v>1.30</v>
      </c>
      <c r="KA30" s="47" t="str">
        <f t="shared" si="516"/>
        <v>Lên lớp</v>
      </c>
      <c r="KB30" s="41">
        <f t="shared" si="517"/>
        <v>18</v>
      </c>
      <c r="KC30" s="43">
        <f t="shared" si="518"/>
        <v>1.5833333333333333</v>
      </c>
      <c r="KD30" s="229">
        <f t="shared" si="519"/>
        <v>58</v>
      </c>
      <c r="KE30" s="230">
        <f t="shared" si="520"/>
        <v>52</v>
      </c>
      <c r="KF30" s="146">
        <f t="shared" si="521"/>
        <v>1.9615384615384615</v>
      </c>
      <c r="KG30" s="45" t="str">
        <f t="shared" si="522"/>
        <v>1.96</v>
      </c>
      <c r="KH30" s="47" t="str">
        <f t="shared" si="523"/>
        <v>Lên lớp</v>
      </c>
      <c r="KI30" s="47" t="s">
        <v>1143</v>
      </c>
      <c r="KJ30" s="24">
        <v>7.8</v>
      </c>
      <c r="KK30" s="27">
        <v>6</v>
      </c>
      <c r="KL30" s="28"/>
      <c r="KM30" s="30">
        <f t="shared" si="729"/>
        <v>6.7</v>
      </c>
      <c r="KN30" s="31">
        <f t="shared" si="730"/>
        <v>6.7</v>
      </c>
      <c r="KO30" s="29" t="str">
        <f t="shared" si="731"/>
        <v>6.7</v>
      </c>
      <c r="KP30" s="35" t="str">
        <f t="shared" si="732"/>
        <v>C+</v>
      </c>
      <c r="KQ30" s="33">
        <f t="shared" si="733"/>
        <v>2.5</v>
      </c>
      <c r="KR30" s="49" t="str">
        <f t="shared" si="734"/>
        <v>2.5</v>
      </c>
      <c r="KS30" s="77">
        <v>2</v>
      </c>
      <c r="KT30" s="151">
        <v>2</v>
      </c>
      <c r="KU30" s="24">
        <v>8</v>
      </c>
      <c r="KV30" s="27">
        <v>8</v>
      </c>
      <c r="KW30" s="28"/>
      <c r="KX30" s="22">
        <f t="shared" si="735"/>
        <v>8</v>
      </c>
      <c r="KY30" s="29">
        <f t="shared" si="736"/>
        <v>8</v>
      </c>
      <c r="KZ30" s="29" t="str">
        <f t="shared" si="737"/>
        <v>8.0</v>
      </c>
      <c r="LA30" s="35" t="str">
        <f t="shared" si="738"/>
        <v>B+</v>
      </c>
      <c r="LB30" s="33">
        <f t="shared" si="739"/>
        <v>3.5</v>
      </c>
      <c r="LC30" s="49" t="str">
        <f t="shared" si="740"/>
        <v>3.5</v>
      </c>
      <c r="LD30" s="77">
        <v>2</v>
      </c>
      <c r="LE30" s="151">
        <v>2</v>
      </c>
      <c r="LF30" s="24">
        <v>6</v>
      </c>
      <c r="LG30" s="27">
        <v>4</v>
      </c>
      <c r="LH30" s="28"/>
      <c r="LI30" s="30">
        <f t="shared" si="741"/>
        <v>4.8</v>
      </c>
      <c r="LJ30" s="31">
        <f t="shared" si="742"/>
        <v>4.8</v>
      </c>
      <c r="LK30" s="31" t="str">
        <f t="shared" si="743"/>
        <v>4.8</v>
      </c>
      <c r="LL30" s="35" t="str">
        <f t="shared" si="744"/>
        <v>D</v>
      </c>
      <c r="LM30" s="33">
        <f t="shared" si="745"/>
        <v>1</v>
      </c>
      <c r="LN30" s="49" t="str">
        <f t="shared" si="746"/>
        <v>1.0</v>
      </c>
      <c r="LO30" s="77">
        <v>2</v>
      </c>
      <c r="LP30" s="151">
        <v>2</v>
      </c>
      <c r="LQ30" s="24">
        <v>6.7</v>
      </c>
      <c r="LR30" s="27">
        <v>5</v>
      </c>
      <c r="LS30" s="28"/>
      <c r="LT30" s="30">
        <f t="shared" si="747"/>
        <v>5.7</v>
      </c>
      <c r="LU30" s="31">
        <f t="shared" si="748"/>
        <v>5.7</v>
      </c>
      <c r="LV30" s="29" t="str">
        <f t="shared" si="220"/>
        <v>5.7</v>
      </c>
      <c r="LW30" s="35" t="str">
        <f t="shared" si="749"/>
        <v>C</v>
      </c>
      <c r="LX30" s="33">
        <f t="shared" si="750"/>
        <v>2</v>
      </c>
      <c r="LY30" s="49" t="str">
        <f t="shared" si="751"/>
        <v>2.0</v>
      </c>
      <c r="LZ30" s="77">
        <v>2</v>
      </c>
      <c r="MA30" s="151">
        <v>2</v>
      </c>
      <c r="MB30" s="133">
        <v>7</v>
      </c>
      <c r="MC30" s="125">
        <v>5</v>
      </c>
      <c r="MD30" s="126"/>
      <c r="ME30" s="127">
        <f t="shared" si="752"/>
        <v>5.8</v>
      </c>
      <c r="MF30" s="128">
        <f t="shared" si="753"/>
        <v>5.8</v>
      </c>
      <c r="MG30" s="160" t="str">
        <f t="shared" si="223"/>
        <v>5.8</v>
      </c>
      <c r="MH30" s="129" t="str">
        <f t="shared" si="754"/>
        <v>C</v>
      </c>
      <c r="MI30" s="130">
        <f t="shared" si="755"/>
        <v>2</v>
      </c>
      <c r="MJ30" s="131" t="str">
        <f t="shared" si="756"/>
        <v>2.0</v>
      </c>
      <c r="MK30" s="132">
        <v>1</v>
      </c>
      <c r="ML30" s="170">
        <v>1</v>
      </c>
      <c r="MM30" s="24">
        <v>5</v>
      </c>
      <c r="MN30" s="27">
        <v>1</v>
      </c>
      <c r="MO30" s="28">
        <v>2</v>
      </c>
      <c r="MP30" s="30">
        <f t="shared" si="757"/>
        <v>2.6</v>
      </c>
      <c r="MQ30" s="161">
        <f t="shared" si="758"/>
        <v>3.2</v>
      </c>
      <c r="MR30" s="29" t="str">
        <f t="shared" si="227"/>
        <v>3.2</v>
      </c>
      <c r="MS30" s="162" t="str">
        <f t="shared" si="759"/>
        <v>F</v>
      </c>
      <c r="MT30" s="163">
        <f t="shared" si="760"/>
        <v>0</v>
      </c>
      <c r="MU30" s="56" t="str">
        <f t="shared" si="761"/>
        <v>0.0</v>
      </c>
      <c r="MV30" s="77">
        <v>3</v>
      </c>
      <c r="MW30" s="151"/>
      <c r="MX30" s="133">
        <v>5.5</v>
      </c>
      <c r="MY30" s="171"/>
      <c r="MZ30" s="126">
        <v>5</v>
      </c>
      <c r="NA30" s="127">
        <f t="shared" si="762"/>
        <v>2.2000000000000002</v>
      </c>
      <c r="NB30" s="128">
        <f t="shared" si="763"/>
        <v>5.2</v>
      </c>
      <c r="NC30" s="29" t="str">
        <f t="shared" si="228"/>
        <v>5.2</v>
      </c>
      <c r="ND30" s="129" t="str">
        <f t="shared" si="764"/>
        <v>D+</v>
      </c>
      <c r="NE30" s="130">
        <f t="shared" si="765"/>
        <v>1.5</v>
      </c>
      <c r="NF30" s="131" t="str">
        <f t="shared" si="766"/>
        <v>1.5</v>
      </c>
      <c r="NG30" s="132">
        <v>1</v>
      </c>
      <c r="NH30" s="170">
        <v>1</v>
      </c>
      <c r="NI30" s="24">
        <v>5.4</v>
      </c>
      <c r="NJ30" s="27">
        <v>3</v>
      </c>
      <c r="NK30" s="28"/>
      <c r="NL30" s="22">
        <f t="shared" si="681"/>
        <v>4</v>
      </c>
      <c r="NM30" s="29">
        <f t="shared" si="682"/>
        <v>4</v>
      </c>
      <c r="NN30" s="29" t="str">
        <f t="shared" si="725"/>
        <v>4.0</v>
      </c>
      <c r="NO30" s="35" t="str">
        <f t="shared" si="683"/>
        <v>D</v>
      </c>
      <c r="NP30" s="33">
        <f t="shared" si="684"/>
        <v>1</v>
      </c>
      <c r="NQ30" s="49" t="str">
        <f t="shared" si="685"/>
        <v>1.0</v>
      </c>
      <c r="NR30" s="77">
        <v>3</v>
      </c>
      <c r="NS30" s="151">
        <v>3</v>
      </c>
      <c r="NT30" s="24">
        <v>7.5</v>
      </c>
      <c r="NU30" s="214">
        <v>7.9</v>
      </c>
      <c r="NV30" s="28"/>
      <c r="NW30" s="30">
        <f t="shared" si="767"/>
        <v>7.7</v>
      </c>
      <c r="NX30" s="31">
        <f t="shared" si="768"/>
        <v>7.7</v>
      </c>
      <c r="NY30" s="31" t="str">
        <f t="shared" si="769"/>
        <v>7.7</v>
      </c>
      <c r="NZ30" s="35" t="str">
        <f t="shared" si="770"/>
        <v>B</v>
      </c>
      <c r="OA30" s="33">
        <f t="shared" si="771"/>
        <v>3</v>
      </c>
      <c r="OB30" s="49" t="str">
        <f t="shared" si="772"/>
        <v>3.0</v>
      </c>
      <c r="OC30" s="77">
        <v>2</v>
      </c>
      <c r="OD30" s="151">
        <v>2</v>
      </c>
      <c r="OE30" s="211">
        <f t="shared" si="230"/>
        <v>18</v>
      </c>
      <c r="OF30" s="43">
        <f t="shared" si="231"/>
        <v>1.6944444444444444</v>
      </c>
      <c r="OG30" s="45" t="str">
        <f t="shared" si="232"/>
        <v>1.69</v>
      </c>
      <c r="OH30" s="47" t="str">
        <f t="shared" si="233"/>
        <v>Lên lớp</v>
      </c>
      <c r="OI30" s="41">
        <f t="shared" si="234"/>
        <v>15</v>
      </c>
      <c r="OJ30" s="43">
        <f t="shared" si="235"/>
        <v>2.0333333333333332</v>
      </c>
      <c r="OK30" s="229">
        <f t="shared" si="236"/>
        <v>76</v>
      </c>
      <c r="OL30" s="230">
        <f t="shared" si="237"/>
        <v>67</v>
      </c>
      <c r="OM30" s="146">
        <f t="shared" si="238"/>
        <v>1.9776119402985075</v>
      </c>
      <c r="ON30" s="45" t="str">
        <f t="shared" si="138"/>
        <v>1.98</v>
      </c>
      <c r="OO30" s="47" t="str">
        <f t="shared" si="239"/>
        <v>Lên lớp</v>
      </c>
      <c r="OP30" s="47" t="s">
        <v>1143</v>
      </c>
      <c r="OQ30" s="24">
        <v>5.4</v>
      </c>
      <c r="OR30" s="27">
        <v>2</v>
      </c>
      <c r="OS30" s="28">
        <v>4</v>
      </c>
      <c r="OT30" s="30">
        <f t="shared" si="574"/>
        <v>3.4</v>
      </c>
      <c r="OU30" s="31">
        <f t="shared" si="575"/>
        <v>4.5999999999999996</v>
      </c>
      <c r="OV30" s="31" t="str">
        <f t="shared" si="576"/>
        <v>4.6</v>
      </c>
      <c r="OW30" s="35" t="str">
        <f t="shared" si="577"/>
        <v>D</v>
      </c>
      <c r="OX30" s="33">
        <f t="shared" si="578"/>
        <v>1</v>
      </c>
      <c r="OY30" s="49" t="str">
        <f t="shared" si="579"/>
        <v>1.0</v>
      </c>
      <c r="OZ30" s="77">
        <v>2</v>
      </c>
      <c r="PA30" s="151">
        <v>2</v>
      </c>
      <c r="PB30" s="24">
        <v>5</v>
      </c>
      <c r="PC30" s="27">
        <v>6</v>
      </c>
      <c r="PD30" s="28"/>
      <c r="PE30" s="30">
        <f t="shared" si="580"/>
        <v>5.6</v>
      </c>
      <c r="PF30" s="31">
        <f t="shared" si="581"/>
        <v>5.6</v>
      </c>
      <c r="PG30" s="31" t="str">
        <f t="shared" si="582"/>
        <v>5.6</v>
      </c>
      <c r="PH30" s="35" t="str">
        <f t="shared" si="583"/>
        <v>C</v>
      </c>
      <c r="PI30" s="33">
        <f t="shared" si="584"/>
        <v>2</v>
      </c>
      <c r="PJ30" s="49" t="str">
        <f t="shared" si="585"/>
        <v>2.0</v>
      </c>
      <c r="PK30" s="77">
        <v>3</v>
      </c>
      <c r="PL30" s="151">
        <v>3</v>
      </c>
      <c r="PM30" s="24">
        <v>6.3</v>
      </c>
      <c r="PN30" s="27">
        <v>7</v>
      </c>
      <c r="PO30" s="28"/>
      <c r="PP30" s="30">
        <f t="shared" si="586"/>
        <v>6.7</v>
      </c>
      <c r="PQ30" s="31">
        <f t="shared" si="587"/>
        <v>6.7</v>
      </c>
      <c r="PR30" s="31" t="str">
        <f t="shared" si="588"/>
        <v>6.7</v>
      </c>
      <c r="PS30" s="35" t="str">
        <f t="shared" si="589"/>
        <v>C+</v>
      </c>
      <c r="PT30" s="33">
        <f t="shared" si="590"/>
        <v>2.5</v>
      </c>
      <c r="PU30" s="49" t="str">
        <f t="shared" si="591"/>
        <v>2.5</v>
      </c>
      <c r="PV30" s="77">
        <v>2</v>
      </c>
      <c r="PW30" s="151">
        <v>2</v>
      </c>
      <c r="PX30" s="24">
        <v>6.3</v>
      </c>
      <c r="PY30" s="27">
        <v>5</v>
      </c>
      <c r="PZ30" s="28"/>
      <c r="QA30" s="22">
        <f t="shared" si="592"/>
        <v>5.5</v>
      </c>
      <c r="QB30" s="29">
        <f t="shared" si="593"/>
        <v>5.5</v>
      </c>
      <c r="QC30" s="29" t="str">
        <f t="shared" si="594"/>
        <v>5.5</v>
      </c>
      <c r="QD30" s="35" t="str">
        <f t="shared" si="595"/>
        <v>C</v>
      </c>
      <c r="QE30" s="33">
        <f t="shared" si="596"/>
        <v>2</v>
      </c>
      <c r="QF30" s="49" t="str">
        <f t="shared" si="597"/>
        <v>2.0</v>
      </c>
      <c r="QG30" s="77">
        <v>3</v>
      </c>
      <c r="QH30" s="151">
        <v>3</v>
      </c>
      <c r="QI30" s="24">
        <v>6.3</v>
      </c>
      <c r="QJ30" s="27">
        <v>1</v>
      </c>
      <c r="QK30" s="138"/>
      <c r="QL30" s="30">
        <f t="shared" si="598"/>
        <v>3.1</v>
      </c>
      <c r="QM30" s="31">
        <f t="shared" si="599"/>
        <v>3.1</v>
      </c>
      <c r="QN30" s="31" t="str">
        <f t="shared" si="600"/>
        <v>3.1</v>
      </c>
      <c r="QO30" s="35" t="str">
        <f t="shared" si="601"/>
        <v>F</v>
      </c>
      <c r="QP30" s="33">
        <f t="shared" si="602"/>
        <v>0</v>
      </c>
      <c r="QQ30" s="49" t="str">
        <f t="shared" si="603"/>
        <v>0.0</v>
      </c>
      <c r="QR30" s="77">
        <v>1</v>
      </c>
      <c r="QS30" s="151"/>
      <c r="QT30" s="24">
        <v>6.8</v>
      </c>
      <c r="QU30" s="27">
        <v>6</v>
      </c>
      <c r="QV30" s="28"/>
      <c r="QW30" s="30">
        <f t="shared" si="604"/>
        <v>6.3</v>
      </c>
      <c r="QX30" s="31">
        <f t="shared" si="605"/>
        <v>6.3</v>
      </c>
      <c r="QY30" s="31" t="str">
        <f t="shared" si="606"/>
        <v>6.3</v>
      </c>
      <c r="QZ30" s="35" t="str">
        <f t="shared" si="607"/>
        <v>C</v>
      </c>
      <c r="RA30" s="33">
        <f t="shared" si="608"/>
        <v>2</v>
      </c>
      <c r="RB30" s="49" t="str">
        <f t="shared" si="609"/>
        <v>2.0</v>
      </c>
      <c r="RC30" s="77">
        <v>3</v>
      </c>
      <c r="RD30" s="151">
        <v>3</v>
      </c>
      <c r="RE30" s="63">
        <v>2</v>
      </c>
      <c r="RF30" s="27"/>
      <c r="RG30" s="28"/>
      <c r="RH30" s="22">
        <f t="shared" si="773"/>
        <v>0.8</v>
      </c>
      <c r="RI30" s="29">
        <f t="shared" si="774"/>
        <v>0.8</v>
      </c>
      <c r="RJ30" s="29" t="str">
        <f t="shared" si="610"/>
        <v>0.8</v>
      </c>
      <c r="RK30" s="35" t="str">
        <f t="shared" si="726"/>
        <v>F</v>
      </c>
      <c r="RL30" s="33">
        <f t="shared" si="727"/>
        <v>0</v>
      </c>
      <c r="RM30" s="49" t="str">
        <f t="shared" si="728"/>
        <v>0.0</v>
      </c>
      <c r="RN30" s="77">
        <v>1</v>
      </c>
      <c r="RO30" s="151"/>
      <c r="RP30" s="211">
        <f t="shared" si="247"/>
        <v>15</v>
      </c>
      <c r="RQ30" s="275">
        <f t="shared" si="248"/>
        <v>5.246666666666667</v>
      </c>
      <c r="RR30" s="43">
        <f t="shared" si="249"/>
        <v>1.6666666666666667</v>
      </c>
      <c r="RS30" s="45" t="str">
        <f t="shared" si="250"/>
        <v>1.67</v>
      </c>
      <c r="RT30" s="47" t="str">
        <f t="shared" si="251"/>
        <v>Lên lớp</v>
      </c>
      <c r="RU30" s="41">
        <f t="shared" si="252"/>
        <v>13</v>
      </c>
      <c r="RV30" s="43">
        <f t="shared" si="253"/>
        <v>1.9230769230769231</v>
      </c>
      <c r="RW30" s="229">
        <f t="shared" si="254"/>
        <v>91</v>
      </c>
      <c r="RX30" s="230">
        <f t="shared" si="255"/>
        <v>80</v>
      </c>
      <c r="RY30" s="146">
        <f t="shared" si="256"/>
        <v>1.96875</v>
      </c>
      <c r="RZ30" s="45" t="str">
        <f t="shared" si="257"/>
        <v>1.97</v>
      </c>
      <c r="SA30" s="47" t="str">
        <f t="shared" si="258"/>
        <v>Lên lớp</v>
      </c>
      <c r="SB30" s="47" t="s">
        <v>1143</v>
      </c>
      <c r="SC30" s="63">
        <v>0</v>
      </c>
      <c r="SD30" s="27"/>
      <c r="SE30" s="28"/>
      <c r="SF30" s="30">
        <f t="shared" si="686"/>
        <v>0</v>
      </c>
      <c r="SG30" s="31">
        <f t="shared" si="687"/>
        <v>0</v>
      </c>
      <c r="SH30" s="29" t="str">
        <f t="shared" si="611"/>
        <v>0.0</v>
      </c>
      <c r="SI30" s="35" t="str">
        <f t="shared" si="688"/>
        <v>F</v>
      </c>
      <c r="SJ30" s="33">
        <f t="shared" si="689"/>
        <v>0</v>
      </c>
      <c r="SK30" s="49" t="str">
        <f t="shared" si="690"/>
        <v>0.0</v>
      </c>
      <c r="SL30" s="77">
        <v>2</v>
      </c>
      <c r="SM30" s="151"/>
      <c r="SN30" s="63">
        <v>1.1000000000000001</v>
      </c>
      <c r="SO30" s="27"/>
      <c r="SP30" s="28"/>
      <c r="SQ30" s="30">
        <f t="shared" si="612"/>
        <v>0.4</v>
      </c>
      <c r="SR30" s="31">
        <f t="shared" si="613"/>
        <v>0.4</v>
      </c>
      <c r="SS30" s="31" t="str">
        <f t="shared" si="614"/>
        <v>0.4</v>
      </c>
      <c r="ST30" s="35" t="str">
        <f t="shared" si="615"/>
        <v>F</v>
      </c>
      <c r="SU30" s="33">
        <f t="shared" si="616"/>
        <v>0</v>
      </c>
      <c r="SV30" s="49" t="str">
        <f t="shared" si="617"/>
        <v>0.0</v>
      </c>
      <c r="SW30" s="77">
        <v>2</v>
      </c>
      <c r="SX30" s="151"/>
      <c r="SY30" s="24"/>
      <c r="SZ30" s="27"/>
      <c r="TA30" s="28"/>
      <c r="TB30" s="22">
        <f>ROUND((SF30*0.5+SQ30*0.5),1)</f>
        <v>0.2</v>
      </c>
      <c r="TC30" s="29">
        <f>ROUND((SG30*0.5+SR30*0.5),1)</f>
        <v>0.2</v>
      </c>
      <c r="TD30" s="31" t="str">
        <f t="shared" si="620"/>
        <v>0.2</v>
      </c>
      <c r="TE30" s="35" t="str">
        <f t="shared" si="621"/>
        <v>F</v>
      </c>
      <c r="TF30" s="33">
        <f t="shared" si="622"/>
        <v>0</v>
      </c>
      <c r="TG30" s="49" t="str">
        <f t="shared" si="623"/>
        <v>0.0</v>
      </c>
      <c r="TH30" s="77">
        <v>4</v>
      </c>
      <c r="TI30" s="151"/>
      <c r="TJ30" s="320"/>
      <c r="TK30" s="321"/>
      <c r="TL30" s="322"/>
      <c r="TM30" s="322"/>
      <c r="TN30" s="322"/>
      <c r="TO30" s="127">
        <f t="shared" si="691"/>
        <v>0</v>
      </c>
      <c r="TP30" s="29" t="str">
        <f t="shared" si="692"/>
        <v>0.0</v>
      </c>
      <c r="TQ30" s="35" t="str">
        <f t="shared" si="693"/>
        <v>F</v>
      </c>
      <c r="TR30" s="33">
        <f t="shared" si="694"/>
        <v>0</v>
      </c>
      <c r="TS30" s="49" t="str">
        <f t="shared" si="695"/>
        <v>0.0</v>
      </c>
      <c r="TT30" s="323"/>
      <c r="TU30" s="324"/>
      <c r="TV30" s="340">
        <f t="shared" si="696"/>
        <v>4</v>
      </c>
      <c r="TW30" s="341">
        <f t="shared" si="267"/>
        <v>0.2</v>
      </c>
      <c r="TX30" s="342">
        <f t="shared" si="697"/>
        <v>0</v>
      </c>
      <c r="TY30" s="45" t="str">
        <f t="shared" si="698"/>
        <v>0.00</v>
      </c>
      <c r="TZ30" s="47" t="str">
        <f t="shared" si="699"/>
        <v>Cảnh báo KQHT</v>
      </c>
      <c r="UA30" s="41">
        <f t="shared" si="700"/>
        <v>0</v>
      </c>
      <c r="UB30" s="43" t="e">
        <f t="shared" si="701"/>
        <v>#DIV/0!</v>
      </c>
    </row>
    <row r="31" spans="1:548" ht="18">
      <c r="A31" s="11">
        <v>33</v>
      </c>
      <c r="B31" s="70" t="s">
        <v>59</v>
      </c>
      <c r="C31" s="14" t="s">
        <v>186</v>
      </c>
      <c r="D31" s="71" t="s">
        <v>187</v>
      </c>
      <c r="E31" s="302" t="s">
        <v>188</v>
      </c>
      <c r="F31" s="9"/>
      <c r="G31" s="101" t="s">
        <v>661</v>
      </c>
      <c r="H31" s="102" t="s">
        <v>18</v>
      </c>
      <c r="I31" s="103" t="s">
        <v>694</v>
      </c>
      <c r="J31" s="13">
        <v>6.5</v>
      </c>
      <c r="K31" s="29" t="str">
        <f t="shared" si="187"/>
        <v>6.5</v>
      </c>
      <c r="L31" s="35" t="str">
        <f t="shared" si="624"/>
        <v>C+</v>
      </c>
      <c r="M31" s="33">
        <f t="shared" si="625"/>
        <v>2.5</v>
      </c>
      <c r="N31" s="49" t="str">
        <f t="shared" si="626"/>
        <v>2.5</v>
      </c>
      <c r="O31" s="12">
        <v>2</v>
      </c>
      <c r="P31" s="19">
        <v>7.1</v>
      </c>
      <c r="Q31" s="29" t="str">
        <f t="shared" si="188"/>
        <v>7.1</v>
      </c>
      <c r="R31" s="35" t="str">
        <f t="shared" si="702"/>
        <v>B</v>
      </c>
      <c r="S31" s="33">
        <f t="shared" si="703"/>
        <v>3</v>
      </c>
      <c r="T31" s="49" t="str">
        <f t="shared" si="704"/>
        <v>3.0</v>
      </c>
      <c r="U31" s="12">
        <v>3</v>
      </c>
      <c r="V31" s="24">
        <v>6.9</v>
      </c>
      <c r="W31" s="27">
        <v>6</v>
      </c>
      <c r="X31" s="28"/>
      <c r="Y31" s="22">
        <f t="shared" si="627"/>
        <v>6.4</v>
      </c>
      <c r="Z31" s="29">
        <f t="shared" si="628"/>
        <v>6.4</v>
      </c>
      <c r="AA31" s="29" t="str">
        <f t="shared" si="192"/>
        <v>6.4</v>
      </c>
      <c r="AB31" s="35" t="str">
        <f t="shared" si="629"/>
        <v>C</v>
      </c>
      <c r="AC31" s="33">
        <f t="shared" si="630"/>
        <v>2</v>
      </c>
      <c r="AD31" s="49" t="str">
        <f t="shared" si="631"/>
        <v>2.0</v>
      </c>
      <c r="AE31" s="77">
        <v>5</v>
      </c>
      <c r="AF31" s="80">
        <v>5</v>
      </c>
      <c r="AG31" s="24">
        <v>6</v>
      </c>
      <c r="AH31" s="27">
        <v>4</v>
      </c>
      <c r="AI31" s="28"/>
      <c r="AJ31" s="30">
        <f t="shared" si="632"/>
        <v>4.8</v>
      </c>
      <c r="AK31" s="31">
        <f t="shared" si="633"/>
        <v>4.8</v>
      </c>
      <c r="AL31" s="29" t="str">
        <f t="shared" si="193"/>
        <v>4.8</v>
      </c>
      <c r="AM31" s="35" t="str">
        <f t="shared" si="634"/>
        <v>D</v>
      </c>
      <c r="AN31" s="33">
        <f t="shared" si="635"/>
        <v>1</v>
      </c>
      <c r="AO31" s="49" t="str">
        <f t="shared" si="636"/>
        <v>1.0</v>
      </c>
      <c r="AP31" s="77">
        <v>3</v>
      </c>
      <c r="AQ31" s="83">
        <v>3</v>
      </c>
      <c r="AR31" s="24">
        <v>5</v>
      </c>
      <c r="AS31" s="27">
        <v>3</v>
      </c>
      <c r="AT31" s="28">
        <v>6</v>
      </c>
      <c r="AU31" s="30">
        <f t="shared" si="637"/>
        <v>3.8</v>
      </c>
      <c r="AV31" s="31">
        <f t="shared" si="638"/>
        <v>5.6</v>
      </c>
      <c r="AW31" s="29" t="str">
        <f t="shared" si="194"/>
        <v>5.6</v>
      </c>
      <c r="AX31" s="35" t="str">
        <f t="shared" si="639"/>
        <v>C</v>
      </c>
      <c r="AY31" s="33">
        <f t="shared" si="640"/>
        <v>2</v>
      </c>
      <c r="AZ31" s="49" t="str">
        <f t="shared" si="641"/>
        <v>2.0</v>
      </c>
      <c r="BA31" s="77">
        <v>3</v>
      </c>
      <c r="BB31" s="83">
        <v>3</v>
      </c>
      <c r="BC31" s="24">
        <v>7</v>
      </c>
      <c r="BD31" s="27">
        <v>6</v>
      </c>
      <c r="BE31" s="28"/>
      <c r="BF31" s="30">
        <f t="shared" si="642"/>
        <v>6.4</v>
      </c>
      <c r="BG31" s="31">
        <f t="shared" si="643"/>
        <v>6.4</v>
      </c>
      <c r="BH31" s="29" t="str">
        <f t="shared" si="195"/>
        <v>6.4</v>
      </c>
      <c r="BI31" s="35" t="str">
        <f t="shared" si="644"/>
        <v>C</v>
      </c>
      <c r="BJ31" s="33">
        <f t="shared" si="645"/>
        <v>2</v>
      </c>
      <c r="BK31" s="49" t="str">
        <f t="shared" si="646"/>
        <v>2.0</v>
      </c>
      <c r="BL31" s="77">
        <v>3</v>
      </c>
      <c r="BM31" s="83">
        <v>3</v>
      </c>
      <c r="BN31" s="24">
        <v>6</v>
      </c>
      <c r="BO31" s="27">
        <v>8</v>
      </c>
      <c r="BP31" s="28"/>
      <c r="BQ31" s="22">
        <f t="shared" si="647"/>
        <v>7.2</v>
      </c>
      <c r="BR31" s="29">
        <f t="shared" si="648"/>
        <v>7.2</v>
      </c>
      <c r="BS31" s="29" t="str">
        <f t="shared" si="196"/>
        <v>7.2</v>
      </c>
      <c r="BT31" s="35" t="str">
        <f t="shared" si="649"/>
        <v>B</v>
      </c>
      <c r="BU31" s="33">
        <f t="shared" si="650"/>
        <v>3</v>
      </c>
      <c r="BV31" s="49" t="str">
        <f t="shared" si="651"/>
        <v>3.0</v>
      </c>
      <c r="BW31" s="77">
        <v>2</v>
      </c>
      <c r="BX31" s="83">
        <v>2</v>
      </c>
      <c r="BY31" s="41">
        <f t="shared" si="705"/>
        <v>16</v>
      </c>
      <c r="BZ31" s="43">
        <f t="shared" si="706"/>
        <v>1.9375</v>
      </c>
      <c r="CA31" s="45" t="str">
        <f t="shared" si="707"/>
        <v>1.94</v>
      </c>
      <c r="CB31" s="47" t="str">
        <f t="shared" si="708"/>
        <v>Lên lớp</v>
      </c>
      <c r="CC31" s="145">
        <f t="shared" si="709"/>
        <v>16</v>
      </c>
      <c r="CD31" s="146">
        <f t="shared" si="710"/>
        <v>1.9375</v>
      </c>
      <c r="CE31" s="47" t="str">
        <f t="shared" si="711"/>
        <v>Lên lớp</v>
      </c>
      <c r="CF31" s="47" t="s">
        <v>1143</v>
      </c>
      <c r="CG31" s="24">
        <v>6.1</v>
      </c>
      <c r="CH31" s="27">
        <v>5</v>
      </c>
      <c r="CI31" s="28"/>
      <c r="CJ31" s="30">
        <f t="shared" si="775"/>
        <v>5.4</v>
      </c>
      <c r="CK31" s="31">
        <f t="shared" si="776"/>
        <v>5.4</v>
      </c>
      <c r="CL31" s="29" t="str">
        <f t="shared" si="197"/>
        <v>5.4</v>
      </c>
      <c r="CM31" s="35" t="str">
        <f t="shared" si="777"/>
        <v>D+</v>
      </c>
      <c r="CN31" s="157">
        <f t="shared" si="778"/>
        <v>1.5</v>
      </c>
      <c r="CO31" s="49" t="str">
        <f t="shared" si="779"/>
        <v>1.5</v>
      </c>
      <c r="CP31" s="77">
        <v>3</v>
      </c>
      <c r="CQ31" s="151">
        <v>3</v>
      </c>
      <c r="CR31" s="24">
        <v>7</v>
      </c>
      <c r="CS31" s="27">
        <v>5</v>
      </c>
      <c r="CT31" s="28"/>
      <c r="CU31" s="22">
        <f t="shared" si="798"/>
        <v>5.8</v>
      </c>
      <c r="CV31" s="29">
        <f t="shared" si="799"/>
        <v>5.8</v>
      </c>
      <c r="CW31" s="29" t="str">
        <f t="shared" si="198"/>
        <v>5.8</v>
      </c>
      <c r="CX31" s="35" t="str">
        <f t="shared" si="800"/>
        <v>C</v>
      </c>
      <c r="CY31" s="157">
        <f t="shared" si="801"/>
        <v>2</v>
      </c>
      <c r="CZ31" s="49" t="str">
        <f t="shared" si="802"/>
        <v>2.0</v>
      </c>
      <c r="DA31" s="77">
        <v>2</v>
      </c>
      <c r="DB31" s="151">
        <v>2</v>
      </c>
      <c r="DC31" s="24">
        <v>5.0999999999999996</v>
      </c>
      <c r="DD31" s="27">
        <v>7</v>
      </c>
      <c r="DE31" s="28"/>
      <c r="DF31" s="30">
        <f t="shared" si="780"/>
        <v>6.2</v>
      </c>
      <c r="DG31" s="31">
        <f t="shared" si="781"/>
        <v>6.2</v>
      </c>
      <c r="DH31" s="29" t="str">
        <f t="shared" si="199"/>
        <v>6.2</v>
      </c>
      <c r="DI31" s="35" t="str">
        <f t="shared" si="782"/>
        <v>C</v>
      </c>
      <c r="DJ31" s="157">
        <f t="shared" si="783"/>
        <v>2</v>
      </c>
      <c r="DK31" s="49" t="str">
        <f t="shared" si="784"/>
        <v>2.0</v>
      </c>
      <c r="DL31" s="77">
        <v>4</v>
      </c>
      <c r="DM31" s="151">
        <v>4</v>
      </c>
      <c r="DN31" s="24">
        <v>6.1</v>
      </c>
      <c r="DO31" s="27">
        <v>4</v>
      </c>
      <c r="DP31" s="28"/>
      <c r="DQ31" s="30">
        <f t="shared" si="785"/>
        <v>4.8</v>
      </c>
      <c r="DR31" s="31">
        <f t="shared" si="786"/>
        <v>4.8</v>
      </c>
      <c r="DS31" s="29" t="str">
        <f t="shared" si="200"/>
        <v>4.8</v>
      </c>
      <c r="DT31" s="35" t="str">
        <f t="shared" si="787"/>
        <v>D</v>
      </c>
      <c r="DU31" s="157">
        <f t="shared" si="788"/>
        <v>1</v>
      </c>
      <c r="DV31" s="49" t="str">
        <f t="shared" si="789"/>
        <v>1.0</v>
      </c>
      <c r="DW31" s="77">
        <v>3</v>
      </c>
      <c r="DX31" s="151">
        <v>3</v>
      </c>
      <c r="DY31" s="24">
        <v>6</v>
      </c>
      <c r="DZ31" s="27">
        <v>7</v>
      </c>
      <c r="EA31" s="28"/>
      <c r="EB31" s="22">
        <f t="shared" si="712"/>
        <v>6.6</v>
      </c>
      <c r="EC31" s="29">
        <f t="shared" si="713"/>
        <v>6.6</v>
      </c>
      <c r="ED31" s="29" t="str">
        <f t="shared" si="201"/>
        <v>6.6</v>
      </c>
      <c r="EE31" s="35" t="str">
        <f t="shared" si="714"/>
        <v>C+</v>
      </c>
      <c r="EF31" s="157">
        <f t="shared" si="715"/>
        <v>2.5</v>
      </c>
      <c r="EG31" s="49" t="str">
        <f t="shared" si="716"/>
        <v>2.5</v>
      </c>
      <c r="EH31" s="77">
        <v>2</v>
      </c>
      <c r="EI31" s="151">
        <v>2</v>
      </c>
      <c r="EJ31" s="24">
        <v>7.4</v>
      </c>
      <c r="EK31" s="27">
        <v>7</v>
      </c>
      <c r="EL31" s="28"/>
      <c r="EM31" s="30">
        <f t="shared" si="790"/>
        <v>7.2</v>
      </c>
      <c r="EN31" s="31">
        <f t="shared" si="791"/>
        <v>7.2</v>
      </c>
      <c r="EO31" s="29" t="str">
        <f t="shared" si="202"/>
        <v>7.2</v>
      </c>
      <c r="EP31" s="35" t="str">
        <f t="shared" si="792"/>
        <v>B</v>
      </c>
      <c r="EQ31" s="157">
        <f t="shared" si="793"/>
        <v>3</v>
      </c>
      <c r="ER31" s="49" t="str">
        <f t="shared" si="794"/>
        <v>3.0</v>
      </c>
      <c r="ES31" s="77">
        <v>2</v>
      </c>
      <c r="ET31" s="151">
        <v>2</v>
      </c>
      <c r="EU31" s="24">
        <v>6.7</v>
      </c>
      <c r="EV31" s="27">
        <v>8</v>
      </c>
      <c r="EW31" s="28"/>
      <c r="EX31" s="22">
        <f t="shared" si="717"/>
        <v>7.5</v>
      </c>
      <c r="EY31" s="29">
        <f t="shared" si="718"/>
        <v>7.5</v>
      </c>
      <c r="EZ31" s="29" t="str">
        <f t="shared" si="203"/>
        <v>7.5</v>
      </c>
      <c r="FA31" s="35" t="str">
        <f t="shared" si="719"/>
        <v>B</v>
      </c>
      <c r="FB31" s="157">
        <f t="shared" si="720"/>
        <v>3</v>
      </c>
      <c r="FC31" s="49" t="str">
        <f t="shared" si="721"/>
        <v>3.0</v>
      </c>
      <c r="FD31" s="77">
        <v>3</v>
      </c>
      <c r="FE31" s="151">
        <v>3</v>
      </c>
      <c r="FF31" s="155">
        <v>8</v>
      </c>
      <c r="FG31" s="165">
        <v>7.2</v>
      </c>
      <c r="FH31" s="165"/>
      <c r="FI31" s="22">
        <f t="shared" si="456"/>
        <v>7.5</v>
      </c>
      <c r="FJ31" s="29">
        <f t="shared" si="457"/>
        <v>7.5</v>
      </c>
      <c r="FK31" s="29" t="str">
        <f t="shared" si="204"/>
        <v>7.5</v>
      </c>
      <c r="FL31" s="35" t="str">
        <f t="shared" si="795"/>
        <v>B</v>
      </c>
      <c r="FM31" s="33">
        <f t="shared" si="796"/>
        <v>3</v>
      </c>
      <c r="FN31" s="49" t="str">
        <f t="shared" si="797"/>
        <v>3.0</v>
      </c>
      <c r="FO31" s="77">
        <v>1</v>
      </c>
      <c r="FP31" s="151">
        <v>1</v>
      </c>
      <c r="FQ31" s="41">
        <f t="shared" si="461"/>
        <v>20</v>
      </c>
      <c r="FR31" s="43">
        <f t="shared" si="462"/>
        <v>2.125</v>
      </c>
      <c r="FS31" s="45" t="str">
        <f t="shared" si="463"/>
        <v>2.13</v>
      </c>
      <c r="FT31" s="47" t="str">
        <f t="shared" si="464"/>
        <v>Lên lớp</v>
      </c>
      <c r="FU31" s="145">
        <f t="shared" si="465"/>
        <v>20</v>
      </c>
      <c r="FV31" s="146">
        <f t="shared" si="466"/>
        <v>2.125</v>
      </c>
      <c r="FW31" s="174">
        <f t="shared" si="722"/>
        <v>36</v>
      </c>
      <c r="FX31" s="41">
        <f t="shared" si="723"/>
        <v>36</v>
      </c>
      <c r="FY31" s="43">
        <f t="shared" si="724"/>
        <v>2.0416666666666665</v>
      </c>
      <c r="FZ31" s="45" t="str">
        <f t="shared" si="470"/>
        <v>2.04</v>
      </c>
      <c r="GA31" s="47" t="str">
        <f t="shared" si="471"/>
        <v>Lên lớp</v>
      </c>
      <c r="GB31" s="47" t="s">
        <v>1143</v>
      </c>
      <c r="GC31" s="24">
        <v>6.5</v>
      </c>
      <c r="GD31" s="27">
        <v>5</v>
      </c>
      <c r="GE31" s="28"/>
      <c r="GF31" s="30">
        <f t="shared" si="530"/>
        <v>5.6</v>
      </c>
      <c r="GG31" s="31">
        <f t="shared" si="531"/>
        <v>5.6</v>
      </c>
      <c r="GH31" s="29" t="str">
        <f t="shared" si="205"/>
        <v>5.6</v>
      </c>
      <c r="GI31" s="35" t="str">
        <f t="shared" si="532"/>
        <v>C</v>
      </c>
      <c r="GJ31" s="33">
        <f t="shared" si="533"/>
        <v>2</v>
      </c>
      <c r="GK31" s="49" t="str">
        <f t="shared" si="534"/>
        <v>2.0</v>
      </c>
      <c r="GL31" s="77">
        <v>2</v>
      </c>
      <c r="GM31" s="151">
        <v>2</v>
      </c>
      <c r="GN31" s="24">
        <v>5.9</v>
      </c>
      <c r="GO31" s="27">
        <v>7</v>
      </c>
      <c r="GP31" s="28"/>
      <c r="GQ31" s="22">
        <f t="shared" si="680"/>
        <v>6.6</v>
      </c>
      <c r="GR31" s="29">
        <f t="shared" si="535"/>
        <v>6.6</v>
      </c>
      <c r="GS31" s="29" t="str">
        <f t="shared" si="206"/>
        <v>6.6</v>
      </c>
      <c r="GT31" s="35" t="str">
        <f t="shared" si="536"/>
        <v>C+</v>
      </c>
      <c r="GU31" s="33">
        <f t="shared" si="537"/>
        <v>2.5</v>
      </c>
      <c r="GV31" s="49" t="str">
        <f t="shared" si="538"/>
        <v>2.5</v>
      </c>
      <c r="GW31" s="77">
        <v>3</v>
      </c>
      <c r="GX31" s="151">
        <v>3</v>
      </c>
      <c r="GY31" s="24">
        <v>5.4</v>
      </c>
      <c r="GZ31" s="27">
        <v>7</v>
      </c>
      <c r="HA31" s="28"/>
      <c r="HB31" s="30">
        <f t="shared" si="539"/>
        <v>6.4</v>
      </c>
      <c r="HC31" s="31">
        <f t="shared" si="540"/>
        <v>6.4</v>
      </c>
      <c r="HD31" s="29" t="str">
        <f t="shared" si="207"/>
        <v>6.4</v>
      </c>
      <c r="HE31" s="35" t="str">
        <f t="shared" si="541"/>
        <v>C</v>
      </c>
      <c r="HF31" s="33">
        <f t="shared" si="542"/>
        <v>2</v>
      </c>
      <c r="HG31" s="49" t="str">
        <f t="shared" si="543"/>
        <v>2.0</v>
      </c>
      <c r="HH31" s="77">
        <v>2</v>
      </c>
      <c r="HI31" s="151">
        <v>2</v>
      </c>
      <c r="HJ31" s="24">
        <v>7.2</v>
      </c>
      <c r="HK31" s="27">
        <v>6</v>
      </c>
      <c r="HL31" s="28"/>
      <c r="HM31" s="22">
        <f t="shared" si="544"/>
        <v>6.5</v>
      </c>
      <c r="HN31" s="29">
        <f t="shared" si="545"/>
        <v>6.5</v>
      </c>
      <c r="HO31" s="29" t="str">
        <f t="shared" si="208"/>
        <v>6.5</v>
      </c>
      <c r="HP31" s="35" t="str">
        <f t="shared" si="546"/>
        <v>C+</v>
      </c>
      <c r="HQ31" s="33">
        <f t="shared" si="547"/>
        <v>2.5</v>
      </c>
      <c r="HR31" s="49" t="str">
        <f t="shared" si="548"/>
        <v>2.5</v>
      </c>
      <c r="HS31" s="77">
        <v>2</v>
      </c>
      <c r="HT31" s="151">
        <v>2</v>
      </c>
      <c r="HU31" s="24">
        <v>7.8</v>
      </c>
      <c r="HV31" s="27">
        <v>6</v>
      </c>
      <c r="HW31" s="28"/>
      <c r="HX31" s="30">
        <f t="shared" si="549"/>
        <v>6.7</v>
      </c>
      <c r="HY31" s="31">
        <f t="shared" si="550"/>
        <v>6.7</v>
      </c>
      <c r="HZ31" s="29" t="str">
        <f t="shared" si="209"/>
        <v>6.7</v>
      </c>
      <c r="IA31" s="35" t="str">
        <f t="shared" si="551"/>
        <v>C+</v>
      </c>
      <c r="IB31" s="33">
        <f t="shared" si="552"/>
        <v>2.5</v>
      </c>
      <c r="IC31" s="49" t="str">
        <f t="shared" si="553"/>
        <v>2.5</v>
      </c>
      <c r="ID31" s="77">
        <v>3</v>
      </c>
      <c r="IE31" s="151">
        <v>3</v>
      </c>
      <c r="IF31" s="24">
        <v>7.7</v>
      </c>
      <c r="IG31" s="27">
        <v>5</v>
      </c>
      <c r="IH31" s="28"/>
      <c r="II31" s="30">
        <f t="shared" si="554"/>
        <v>6.1</v>
      </c>
      <c r="IJ31" s="31">
        <f t="shared" si="555"/>
        <v>6.1</v>
      </c>
      <c r="IK31" s="29" t="str">
        <f t="shared" si="210"/>
        <v>6.1</v>
      </c>
      <c r="IL31" s="35" t="str">
        <f t="shared" si="556"/>
        <v>C</v>
      </c>
      <c r="IM31" s="33">
        <f t="shared" si="557"/>
        <v>2</v>
      </c>
      <c r="IN31" s="49" t="str">
        <f t="shared" si="558"/>
        <v>2.0</v>
      </c>
      <c r="IO31" s="77">
        <v>2</v>
      </c>
      <c r="IP31" s="151">
        <v>2</v>
      </c>
      <c r="IQ31" s="24">
        <v>6</v>
      </c>
      <c r="IR31" s="27">
        <v>2</v>
      </c>
      <c r="IS31" s="28">
        <v>5</v>
      </c>
      <c r="IT31" s="30">
        <f t="shared" si="559"/>
        <v>3.6</v>
      </c>
      <c r="IU31" s="31">
        <f t="shared" si="560"/>
        <v>5.4</v>
      </c>
      <c r="IV31" s="29" t="str">
        <f t="shared" si="211"/>
        <v>5.4</v>
      </c>
      <c r="IW31" s="35" t="str">
        <f t="shared" si="561"/>
        <v>D+</v>
      </c>
      <c r="IX31" s="33">
        <f t="shared" si="562"/>
        <v>1.5</v>
      </c>
      <c r="IY31" s="49" t="str">
        <f t="shared" si="563"/>
        <v>1.5</v>
      </c>
      <c r="IZ31" s="77">
        <v>3</v>
      </c>
      <c r="JA31" s="151">
        <v>3</v>
      </c>
      <c r="JB31" s="24">
        <v>7</v>
      </c>
      <c r="JC31" s="27">
        <v>6</v>
      </c>
      <c r="JD31" s="28"/>
      <c r="JE31" s="30">
        <f t="shared" si="564"/>
        <v>6.4</v>
      </c>
      <c r="JF31" s="31">
        <f t="shared" si="565"/>
        <v>6.4</v>
      </c>
      <c r="JG31" s="29" t="str">
        <f t="shared" si="212"/>
        <v>6.4</v>
      </c>
      <c r="JH31" s="35" t="str">
        <f t="shared" si="566"/>
        <v>C</v>
      </c>
      <c r="JI31" s="33">
        <f t="shared" si="567"/>
        <v>2</v>
      </c>
      <c r="JJ31" s="49" t="str">
        <f t="shared" si="568"/>
        <v>2.0</v>
      </c>
      <c r="JK31" s="77">
        <v>3</v>
      </c>
      <c r="JL31" s="151">
        <v>3</v>
      </c>
      <c r="JM31" s="24">
        <v>8</v>
      </c>
      <c r="JN31" s="214">
        <v>7</v>
      </c>
      <c r="JO31" s="140"/>
      <c r="JP31" s="30">
        <f t="shared" si="569"/>
        <v>7.4</v>
      </c>
      <c r="JQ31" s="31">
        <f t="shared" si="570"/>
        <v>7.4</v>
      </c>
      <c r="JR31" s="29" t="str">
        <f t="shared" si="213"/>
        <v>7.4</v>
      </c>
      <c r="JS31" s="35" t="str">
        <f t="shared" si="571"/>
        <v>B</v>
      </c>
      <c r="JT31" s="33">
        <f t="shared" si="572"/>
        <v>3</v>
      </c>
      <c r="JU31" s="49" t="str">
        <f t="shared" si="573"/>
        <v>3.0</v>
      </c>
      <c r="JV31" s="77">
        <v>2</v>
      </c>
      <c r="JW31" s="151">
        <v>2</v>
      </c>
      <c r="JX31" s="211">
        <f t="shared" si="513"/>
        <v>22</v>
      </c>
      <c r="JY31" s="43">
        <f t="shared" si="514"/>
        <v>2.2045454545454546</v>
      </c>
      <c r="JZ31" s="45" t="str">
        <f t="shared" si="515"/>
        <v>2.20</v>
      </c>
      <c r="KA31" s="47" t="str">
        <f t="shared" si="516"/>
        <v>Lên lớp</v>
      </c>
      <c r="KB31" s="41">
        <f t="shared" si="517"/>
        <v>22</v>
      </c>
      <c r="KC31" s="43">
        <f t="shared" si="518"/>
        <v>2.2045454545454546</v>
      </c>
      <c r="KD31" s="229">
        <f t="shared" si="519"/>
        <v>58</v>
      </c>
      <c r="KE31" s="230">
        <f t="shared" si="520"/>
        <v>58</v>
      </c>
      <c r="KF31" s="146">
        <f t="shared" si="521"/>
        <v>2.103448275862069</v>
      </c>
      <c r="KG31" s="45" t="str">
        <f t="shared" si="522"/>
        <v>2.10</v>
      </c>
      <c r="KH31" s="47" t="str">
        <f t="shared" si="523"/>
        <v>Lên lớp</v>
      </c>
      <c r="KI31" s="47" t="s">
        <v>1143</v>
      </c>
      <c r="KJ31" s="24">
        <v>6.4</v>
      </c>
      <c r="KK31" s="27">
        <v>6</v>
      </c>
      <c r="KL31" s="28"/>
      <c r="KM31" s="30">
        <f t="shared" si="729"/>
        <v>6.2</v>
      </c>
      <c r="KN31" s="31">
        <f t="shared" si="730"/>
        <v>6.2</v>
      </c>
      <c r="KO31" s="29" t="str">
        <f t="shared" si="731"/>
        <v>6.2</v>
      </c>
      <c r="KP31" s="35" t="str">
        <f t="shared" si="732"/>
        <v>C</v>
      </c>
      <c r="KQ31" s="33">
        <f t="shared" si="733"/>
        <v>2</v>
      </c>
      <c r="KR31" s="49" t="str">
        <f t="shared" si="734"/>
        <v>2.0</v>
      </c>
      <c r="KS31" s="77">
        <v>2</v>
      </c>
      <c r="KT31" s="151">
        <v>2</v>
      </c>
      <c r="KU31" s="24">
        <v>8</v>
      </c>
      <c r="KV31" s="27">
        <v>8</v>
      </c>
      <c r="KW31" s="28"/>
      <c r="KX31" s="30">
        <f t="shared" si="735"/>
        <v>8</v>
      </c>
      <c r="KY31" s="31">
        <f t="shared" si="736"/>
        <v>8</v>
      </c>
      <c r="KZ31" s="29" t="str">
        <f t="shared" si="737"/>
        <v>8.0</v>
      </c>
      <c r="LA31" s="35" t="str">
        <f t="shared" si="738"/>
        <v>B+</v>
      </c>
      <c r="LB31" s="33">
        <f t="shared" si="739"/>
        <v>3.5</v>
      </c>
      <c r="LC31" s="49" t="str">
        <f t="shared" si="740"/>
        <v>3.5</v>
      </c>
      <c r="LD31" s="77">
        <v>2</v>
      </c>
      <c r="LE31" s="151">
        <v>2</v>
      </c>
      <c r="LF31" s="24">
        <v>7</v>
      </c>
      <c r="LG31" s="27">
        <v>3</v>
      </c>
      <c r="LH31" s="28"/>
      <c r="LI31" s="30">
        <f t="shared" si="741"/>
        <v>4.5999999999999996</v>
      </c>
      <c r="LJ31" s="31">
        <f t="shared" si="742"/>
        <v>4.5999999999999996</v>
      </c>
      <c r="LK31" s="29" t="str">
        <f t="shared" si="743"/>
        <v>4.6</v>
      </c>
      <c r="LL31" s="35" t="str">
        <f t="shared" si="744"/>
        <v>D</v>
      </c>
      <c r="LM31" s="33">
        <f t="shared" si="745"/>
        <v>1</v>
      </c>
      <c r="LN31" s="49" t="str">
        <f t="shared" si="746"/>
        <v>1.0</v>
      </c>
      <c r="LO31" s="77">
        <v>2</v>
      </c>
      <c r="LP31" s="151">
        <v>2</v>
      </c>
      <c r="LQ31" s="24">
        <v>7.3</v>
      </c>
      <c r="LR31" s="27">
        <v>7</v>
      </c>
      <c r="LS31" s="28"/>
      <c r="LT31" s="30">
        <f t="shared" si="747"/>
        <v>7.1</v>
      </c>
      <c r="LU31" s="31">
        <f t="shared" si="748"/>
        <v>7.1</v>
      </c>
      <c r="LV31" s="29" t="str">
        <f t="shared" si="220"/>
        <v>7.1</v>
      </c>
      <c r="LW31" s="35" t="str">
        <f t="shared" si="749"/>
        <v>B</v>
      </c>
      <c r="LX31" s="33">
        <f t="shared" si="750"/>
        <v>3</v>
      </c>
      <c r="LY31" s="49" t="str">
        <f t="shared" si="751"/>
        <v>3.0</v>
      </c>
      <c r="LZ31" s="77">
        <v>2</v>
      </c>
      <c r="MA31" s="151">
        <v>2</v>
      </c>
      <c r="MB31" s="24">
        <v>6</v>
      </c>
      <c r="MC31" s="27">
        <v>7</v>
      </c>
      <c r="MD31" s="28"/>
      <c r="ME31" s="30">
        <f t="shared" si="752"/>
        <v>6.6</v>
      </c>
      <c r="MF31" s="161">
        <f t="shared" si="753"/>
        <v>6.6</v>
      </c>
      <c r="MG31" s="29" t="str">
        <f t="shared" si="223"/>
        <v>6.6</v>
      </c>
      <c r="MH31" s="162" t="str">
        <f t="shared" si="754"/>
        <v>C+</v>
      </c>
      <c r="MI31" s="163">
        <f t="shared" si="755"/>
        <v>2.5</v>
      </c>
      <c r="MJ31" s="56" t="str">
        <f t="shared" si="756"/>
        <v>2.5</v>
      </c>
      <c r="MK31" s="77">
        <v>1</v>
      </c>
      <c r="ML31" s="151">
        <v>1</v>
      </c>
      <c r="MM31" s="24">
        <v>7</v>
      </c>
      <c r="MN31" s="27">
        <v>5</v>
      </c>
      <c r="MO31" s="28"/>
      <c r="MP31" s="30">
        <f t="shared" si="757"/>
        <v>5.8</v>
      </c>
      <c r="MQ31" s="161">
        <f t="shared" si="758"/>
        <v>5.8</v>
      </c>
      <c r="MR31" s="29" t="str">
        <f t="shared" si="227"/>
        <v>5.8</v>
      </c>
      <c r="MS31" s="162" t="str">
        <f t="shared" si="759"/>
        <v>C</v>
      </c>
      <c r="MT31" s="163">
        <f t="shared" si="760"/>
        <v>2</v>
      </c>
      <c r="MU31" s="56" t="str">
        <f t="shared" si="761"/>
        <v>2.0</v>
      </c>
      <c r="MV31" s="77">
        <v>3</v>
      </c>
      <c r="MW31" s="151">
        <v>3</v>
      </c>
      <c r="MX31" s="24">
        <v>8</v>
      </c>
      <c r="MY31" s="27">
        <v>4</v>
      </c>
      <c r="MZ31" s="28"/>
      <c r="NA31" s="30">
        <f t="shared" si="762"/>
        <v>5.6</v>
      </c>
      <c r="NB31" s="161">
        <f t="shared" si="763"/>
        <v>5.6</v>
      </c>
      <c r="NC31" s="29" t="str">
        <f t="shared" si="228"/>
        <v>5.6</v>
      </c>
      <c r="ND31" s="162" t="str">
        <f t="shared" si="764"/>
        <v>C</v>
      </c>
      <c r="NE31" s="163">
        <f t="shared" si="765"/>
        <v>2</v>
      </c>
      <c r="NF31" s="56" t="str">
        <f t="shared" si="766"/>
        <v>2.0</v>
      </c>
      <c r="NG31" s="77">
        <v>1</v>
      </c>
      <c r="NH31" s="151">
        <v>1</v>
      </c>
      <c r="NI31" s="24">
        <v>6.6</v>
      </c>
      <c r="NJ31" s="27">
        <v>4</v>
      </c>
      <c r="NK31" s="28"/>
      <c r="NL31" s="30">
        <f t="shared" si="681"/>
        <v>5</v>
      </c>
      <c r="NM31" s="31">
        <f t="shared" si="682"/>
        <v>5</v>
      </c>
      <c r="NN31" s="31" t="str">
        <f t="shared" si="725"/>
        <v>5.0</v>
      </c>
      <c r="NO31" s="35" t="str">
        <f t="shared" si="683"/>
        <v>D+</v>
      </c>
      <c r="NP31" s="33">
        <f t="shared" si="684"/>
        <v>1.5</v>
      </c>
      <c r="NQ31" s="49" t="str">
        <f t="shared" si="685"/>
        <v>1.5</v>
      </c>
      <c r="NR31" s="77">
        <v>3</v>
      </c>
      <c r="NS31" s="151">
        <v>3</v>
      </c>
      <c r="NT31" s="24">
        <v>8</v>
      </c>
      <c r="NU31" s="214">
        <v>7.2</v>
      </c>
      <c r="NV31" s="28"/>
      <c r="NW31" s="30">
        <f t="shared" si="767"/>
        <v>7.5</v>
      </c>
      <c r="NX31" s="31">
        <f t="shared" si="768"/>
        <v>7.5</v>
      </c>
      <c r="NY31" s="29" t="str">
        <f t="shared" si="769"/>
        <v>7.5</v>
      </c>
      <c r="NZ31" s="35" t="str">
        <f t="shared" si="770"/>
        <v>B</v>
      </c>
      <c r="OA31" s="33">
        <f t="shared" si="771"/>
        <v>3</v>
      </c>
      <c r="OB31" s="49" t="str">
        <f t="shared" si="772"/>
        <v>3.0</v>
      </c>
      <c r="OC31" s="77">
        <v>2</v>
      </c>
      <c r="OD31" s="151">
        <v>2</v>
      </c>
      <c r="OE31" s="211">
        <f t="shared" si="230"/>
        <v>18</v>
      </c>
      <c r="OF31" s="43">
        <f t="shared" si="231"/>
        <v>2.2222222222222223</v>
      </c>
      <c r="OG31" s="45" t="str">
        <f t="shared" si="232"/>
        <v>2.22</v>
      </c>
      <c r="OH31" s="47" t="str">
        <f t="shared" si="233"/>
        <v>Lên lớp</v>
      </c>
      <c r="OI31" s="41">
        <f t="shared" si="234"/>
        <v>18</v>
      </c>
      <c r="OJ31" s="43">
        <f t="shared" si="235"/>
        <v>2.2222222222222223</v>
      </c>
      <c r="OK31" s="229">
        <f t="shared" si="236"/>
        <v>76</v>
      </c>
      <c r="OL31" s="230">
        <f t="shared" si="237"/>
        <v>76</v>
      </c>
      <c r="OM31" s="146">
        <f t="shared" si="238"/>
        <v>2.1315789473684212</v>
      </c>
      <c r="ON31" s="45" t="str">
        <f t="shared" si="138"/>
        <v>2.13</v>
      </c>
      <c r="OO31" s="47" t="str">
        <f t="shared" si="239"/>
        <v>Lên lớp</v>
      </c>
      <c r="OP31" s="47" t="s">
        <v>1143</v>
      </c>
      <c r="OQ31" s="24">
        <v>7.6</v>
      </c>
      <c r="OR31" s="27">
        <v>4</v>
      </c>
      <c r="OS31" s="28"/>
      <c r="OT31" s="30">
        <f t="shared" si="574"/>
        <v>5.4</v>
      </c>
      <c r="OU31" s="31">
        <f t="shared" si="575"/>
        <v>5.4</v>
      </c>
      <c r="OV31" s="29" t="str">
        <f t="shared" si="576"/>
        <v>5.4</v>
      </c>
      <c r="OW31" s="35" t="str">
        <f t="shared" si="577"/>
        <v>D+</v>
      </c>
      <c r="OX31" s="130">
        <f t="shared" si="578"/>
        <v>1.5</v>
      </c>
      <c r="OY31" s="49" t="str">
        <f t="shared" si="579"/>
        <v>1.5</v>
      </c>
      <c r="OZ31" s="77">
        <v>2</v>
      </c>
      <c r="PA31" s="151">
        <v>2</v>
      </c>
      <c r="PB31" s="24">
        <v>6</v>
      </c>
      <c r="PC31" s="27">
        <v>6</v>
      </c>
      <c r="PD31" s="28"/>
      <c r="PE31" s="30">
        <f t="shared" si="580"/>
        <v>6</v>
      </c>
      <c r="PF31" s="31">
        <f t="shared" si="581"/>
        <v>6</v>
      </c>
      <c r="PG31" s="31" t="str">
        <f t="shared" si="582"/>
        <v>6.0</v>
      </c>
      <c r="PH31" s="35" t="str">
        <f t="shared" si="583"/>
        <v>C</v>
      </c>
      <c r="PI31" s="130">
        <f t="shared" si="584"/>
        <v>2</v>
      </c>
      <c r="PJ31" s="49" t="str">
        <f t="shared" si="585"/>
        <v>2.0</v>
      </c>
      <c r="PK31" s="77">
        <v>3</v>
      </c>
      <c r="PL31" s="151">
        <v>3</v>
      </c>
      <c r="PM31" s="24">
        <v>7.7</v>
      </c>
      <c r="PN31" s="27">
        <v>8</v>
      </c>
      <c r="PO31" s="28"/>
      <c r="PP31" s="30">
        <f t="shared" si="586"/>
        <v>7.9</v>
      </c>
      <c r="PQ31" s="31">
        <f t="shared" si="587"/>
        <v>7.9</v>
      </c>
      <c r="PR31" s="29" t="str">
        <f t="shared" si="588"/>
        <v>7.9</v>
      </c>
      <c r="PS31" s="35" t="str">
        <f t="shared" si="589"/>
        <v>B</v>
      </c>
      <c r="PT31" s="130">
        <f t="shared" si="590"/>
        <v>3</v>
      </c>
      <c r="PU31" s="49" t="str">
        <f t="shared" si="591"/>
        <v>3.0</v>
      </c>
      <c r="PV31" s="77">
        <v>2</v>
      </c>
      <c r="PW31" s="151">
        <v>2</v>
      </c>
      <c r="PX31" s="24">
        <v>6.4</v>
      </c>
      <c r="PY31" s="27">
        <v>7</v>
      </c>
      <c r="PZ31" s="28"/>
      <c r="QA31" s="30">
        <f t="shared" si="592"/>
        <v>6.8</v>
      </c>
      <c r="QB31" s="31">
        <f t="shared" si="593"/>
        <v>6.8</v>
      </c>
      <c r="QC31" s="29" t="str">
        <f t="shared" si="594"/>
        <v>6.8</v>
      </c>
      <c r="QD31" s="35" t="str">
        <f t="shared" si="595"/>
        <v>C+</v>
      </c>
      <c r="QE31" s="130">
        <f t="shared" si="596"/>
        <v>2.5</v>
      </c>
      <c r="QF31" s="49" t="str">
        <f t="shared" si="597"/>
        <v>2.5</v>
      </c>
      <c r="QG31" s="77">
        <v>3</v>
      </c>
      <c r="QH31" s="151">
        <v>3</v>
      </c>
      <c r="QI31" s="24">
        <v>7</v>
      </c>
      <c r="QJ31" s="27">
        <v>5</v>
      </c>
      <c r="QK31" s="28"/>
      <c r="QL31" s="30">
        <f t="shared" si="598"/>
        <v>5.8</v>
      </c>
      <c r="QM31" s="31">
        <f t="shared" si="599"/>
        <v>5.8</v>
      </c>
      <c r="QN31" s="29" t="str">
        <f t="shared" si="600"/>
        <v>5.8</v>
      </c>
      <c r="QO31" s="35" t="str">
        <f t="shared" si="601"/>
        <v>C</v>
      </c>
      <c r="QP31" s="130">
        <f t="shared" si="602"/>
        <v>2</v>
      </c>
      <c r="QQ31" s="49" t="str">
        <f t="shared" si="603"/>
        <v>2.0</v>
      </c>
      <c r="QR31" s="77">
        <v>1</v>
      </c>
      <c r="QS31" s="151">
        <v>1</v>
      </c>
      <c r="QT31" s="24">
        <v>7.5</v>
      </c>
      <c r="QU31" s="27">
        <v>9</v>
      </c>
      <c r="QV31" s="28"/>
      <c r="QW31" s="30">
        <f t="shared" si="604"/>
        <v>8.4</v>
      </c>
      <c r="QX31" s="31">
        <f t="shared" si="605"/>
        <v>8.4</v>
      </c>
      <c r="QY31" s="29" t="str">
        <f t="shared" si="606"/>
        <v>8.4</v>
      </c>
      <c r="QZ31" s="35" t="str">
        <f t="shared" si="607"/>
        <v>B+</v>
      </c>
      <c r="RA31" s="130">
        <f t="shared" si="608"/>
        <v>3.5</v>
      </c>
      <c r="RB31" s="49" t="str">
        <f t="shared" si="609"/>
        <v>3.5</v>
      </c>
      <c r="RC31" s="77">
        <v>3</v>
      </c>
      <c r="RD31" s="151">
        <v>3</v>
      </c>
      <c r="RE31" s="24">
        <v>7.6</v>
      </c>
      <c r="RF31" s="27">
        <v>5</v>
      </c>
      <c r="RG31" s="28"/>
      <c r="RH31" s="30">
        <f t="shared" si="773"/>
        <v>6</v>
      </c>
      <c r="RI31" s="31">
        <f t="shared" si="774"/>
        <v>6</v>
      </c>
      <c r="RJ31" s="29" t="str">
        <f t="shared" si="610"/>
        <v>6.0</v>
      </c>
      <c r="RK31" s="35" t="str">
        <f t="shared" si="726"/>
        <v>C</v>
      </c>
      <c r="RL31" s="130">
        <f t="shared" si="727"/>
        <v>2</v>
      </c>
      <c r="RM31" s="49" t="str">
        <f t="shared" si="728"/>
        <v>2.0</v>
      </c>
      <c r="RN31" s="77">
        <v>1</v>
      </c>
      <c r="RO31" s="151">
        <v>1</v>
      </c>
      <c r="RP31" s="211">
        <f t="shared" si="247"/>
        <v>15</v>
      </c>
      <c r="RQ31" s="275">
        <f t="shared" si="248"/>
        <v>6.8</v>
      </c>
      <c r="RR31" s="43">
        <f t="shared" si="249"/>
        <v>2.4666666666666668</v>
      </c>
      <c r="RS31" s="45" t="str">
        <f t="shared" si="250"/>
        <v>2.47</v>
      </c>
      <c r="RT31" s="47" t="str">
        <f t="shared" si="251"/>
        <v>Lên lớp</v>
      </c>
      <c r="RU31" s="41">
        <f t="shared" si="252"/>
        <v>15</v>
      </c>
      <c r="RV31" s="43">
        <f t="shared" si="253"/>
        <v>2.4666666666666668</v>
      </c>
      <c r="RW31" s="229">
        <f t="shared" si="254"/>
        <v>91</v>
      </c>
      <c r="RX31" s="230">
        <f t="shared" si="255"/>
        <v>91</v>
      </c>
      <c r="RY31" s="146">
        <f t="shared" si="256"/>
        <v>2.1868131868131866</v>
      </c>
      <c r="RZ31" s="45" t="str">
        <f t="shared" si="257"/>
        <v>2.19</v>
      </c>
      <c r="SA31" s="47" t="str">
        <f t="shared" si="258"/>
        <v>Lên lớp</v>
      </c>
      <c r="SB31" s="47" t="s">
        <v>1143</v>
      </c>
      <c r="SC31" s="133">
        <v>8.8000000000000007</v>
      </c>
      <c r="SD31" s="125">
        <v>8</v>
      </c>
      <c r="SE31" s="126"/>
      <c r="SF31" s="159">
        <f t="shared" si="686"/>
        <v>8.3000000000000007</v>
      </c>
      <c r="SG31" s="160">
        <f t="shared" si="687"/>
        <v>8.3000000000000007</v>
      </c>
      <c r="SH31" s="160" t="str">
        <f t="shared" si="611"/>
        <v>8.3</v>
      </c>
      <c r="SI31" s="129" t="str">
        <f t="shared" si="688"/>
        <v>B+</v>
      </c>
      <c r="SJ31" s="130">
        <f t="shared" si="689"/>
        <v>3.5</v>
      </c>
      <c r="SK31" s="131" t="str">
        <f t="shared" si="690"/>
        <v>3.5</v>
      </c>
      <c r="SL31" s="132">
        <v>2</v>
      </c>
      <c r="SM31" s="170">
        <v>2</v>
      </c>
      <c r="SN31" s="24">
        <v>6.6</v>
      </c>
      <c r="SO31" s="27">
        <v>2</v>
      </c>
      <c r="SP31" s="28">
        <v>1</v>
      </c>
      <c r="SQ31" s="30">
        <f t="shared" si="612"/>
        <v>3.8</v>
      </c>
      <c r="SR31" s="31">
        <f t="shared" si="613"/>
        <v>3.8</v>
      </c>
      <c r="SS31" s="31" t="str">
        <f t="shared" si="614"/>
        <v>3.8</v>
      </c>
      <c r="ST31" s="35" t="str">
        <f t="shared" si="615"/>
        <v>F</v>
      </c>
      <c r="SU31" s="33">
        <f t="shared" si="616"/>
        <v>0</v>
      </c>
      <c r="SV31" s="49" t="str">
        <f t="shared" si="617"/>
        <v>0.0</v>
      </c>
      <c r="SW31" s="77">
        <v>2</v>
      </c>
      <c r="SX31" s="151"/>
      <c r="SY31" s="24"/>
      <c r="SZ31" s="27"/>
      <c r="TA31" s="28"/>
      <c r="TB31" s="22">
        <f>ROUND((SF31*0.5+SQ31*0.5),1)</f>
        <v>6.1</v>
      </c>
      <c r="TC31" s="29">
        <f>ROUND((SG31*0.5+SR31*0.5),1)</f>
        <v>6.1</v>
      </c>
      <c r="TD31" s="29" t="str">
        <f t="shared" si="620"/>
        <v>6.1</v>
      </c>
      <c r="TE31" s="35" t="str">
        <f t="shared" si="621"/>
        <v>C</v>
      </c>
      <c r="TF31" s="130">
        <f t="shared" si="622"/>
        <v>2</v>
      </c>
      <c r="TG31" s="49" t="str">
        <f t="shared" si="623"/>
        <v>2.0</v>
      </c>
      <c r="TH31" s="77">
        <v>4</v>
      </c>
      <c r="TI31" s="151">
        <v>4</v>
      </c>
      <c r="TJ31" s="320"/>
      <c r="TK31" s="321">
        <v>6.8</v>
      </c>
      <c r="TL31" s="322">
        <v>8.1</v>
      </c>
      <c r="TM31" s="322">
        <v>5.7</v>
      </c>
      <c r="TN31" s="322"/>
      <c r="TO31" s="127">
        <f t="shared" si="691"/>
        <v>6.6</v>
      </c>
      <c r="TP31" s="29" t="str">
        <f t="shared" si="692"/>
        <v>6.6</v>
      </c>
      <c r="TQ31" s="35" t="str">
        <f t="shared" si="693"/>
        <v>C+</v>
      </c>
      <c r="TR31" s="33">
        <f t="shared" si="694"/>
        <v>2.5</v>
      </c>
      <c r="TS31" s="49" t="str">
        <f t="shared" si="695"/>
        <v>2.5</v>
      </c>
      <c r="TT31" s="323">
        <v>5</v>
      </c>
      <c r="TU31" s="324">
        <v>5</v>
      </c>
      <c r="TV31" s="340">
        <f t="shared" si="696"/>
        <v>9</v>
      </c>
      <c r="TW31" s="341">
        <f t="shared" si="267"/>
        <v>6.3777777777777773</v>
      </c>
      <c r="TX31" s="342">
        <f t="shared" si="697"/>
        <v>2.2777777777777777</v>
      </c>
      <c r="TY31" s="45" t="str">
        <f t="shared" si="698"/>
        <v>2.28</v>
      </c>
      <c r="TZ31" s="47" t="str">
        <f t="shared" si="699"/>
        <v>Lên lớp</v>
      </c>
      <c r="UA31" s="41">
        <f t="shared" si="700"/>
        <v>9</v>
      </c>
      <c r="UB31" s="43">
        <f t="shared" si="701"/>
        <v>2.2777777777777777</v>
      </c>
    </row>
    <row r="32" spans="1:548" ht="18">
      <c r="A32" s="11">
        <v>35</v>
      </c>
      <c r="B32" s="70" t="s">
        <v>59</v>
      </c>
      <c r="C32" s="14" t="s">
        <v>192</v>
      </c>
      <c r="D32" s="71" t="s">
        <v>193</v>
      </c>
      <c r="E32" s="302" t="s">
        <v>194</v>
      </c>
      <c r="F32" s="9"/>
      <c r="G32" s="101" t="s">
        <v>663</v>
      </c>
      <c r="H32" s="102" t="s">
        <v>18</v>
      </c>
      <c r="I32" s="103" t="s">
        <v>692</v>
      </c>
      <c r="J32" s="13">
        <v>5.3</v>
      </c>
      <c r="K32" s="29" t="str">
        <f t="shared" si="187"/>
        <v>5.3</v>
      </c>
      <c r="L32" s="35" t="str">
        <f t="shared" si="624"/>
        <v>D+</v>
      </c>
      <c r="M32" s="33">
        <f t="shared" si="625"/>
        <v>1.5</v>
      </c>
      <c r="N32" s="49" t="str">
        <f t="shared" si="626"/>
        <v>1.5</v>
      </c>
      <c r="O32" s="12">
        <v>2</v>
      </c>
      <c r="P32" s="19">
        <v>6.5</v>
      </c>
      <c r="Q32" s="29" t="str">
        <f t="shared" si="188"/>
        <v>6.5</v>
      </c>
      <c r="R32" s="35" t="str">
        <f t="shared" si="702"/>
        <v>C+</v>
      </c>
      <c r="S32" s="33">
        <f t="shared" si="703"/>
        <v>2.5</v>
      </c>
      <c r="T32" s="49" t="str">
        <f t="shared" si="704"/>
        <v>2.5</v>
      </c>
      <c r="U32" s="12">
        <v>3</v>
      </c>
      <c r="V32" s="24">
        <v>6.1</v>
      </c>
      <c r="W32" s="27">
        <v>6</v>
      </c>
      <c r="X32" s="28"/>
      <c r="Y32" s="22">
        <f t="shared" si="627"/>
        <v>6</v>
      </c>
      <c r="Z32" s="29">
        <f t="shared" si="628"/>
        <v>6</v>
      </c>
      <c r="AA32" s="29" t="str">
        <f t="shared" si="192"/>
        <v>6.0</v>
      </c>
      <c r="AB32" s="35" t="str">
        <f t="shared" si="629"/>
        <v>C</v>
      </c>
      <c r="AC32" s="33">
        <f t="shared" si="630"/>
        <v>2</v>
      </c>
      <c r="AD32" s="49" t="str">
        <f t="shared" si="631"/>
        <v>2.0</v>
      </c>
      <c r="AE32" s="77">
        <v>5</v>
      </c>
      <c r="AF32" s="80">
        <v>5</v>
      </c>
      <c r="AG32" s="63">
        <v>3.3</v>
      </c>
      <c r="AH32" s="27"/>
      <c r="AI32" s="28"/>
      <c r="AJ32" s="22">
        <f t="shared" si="632"/>
        <v>1.3</v>
      </c>
      <c r="AK32" s="29">
        <f t="shared" si="633"/>
        <v>1.3</v>
      </c>
      <c r="AL32" s="29" t="str">
        <f t="shared" si="193"/>
        <v>1.3</v>
      </c>
      <c r="AM32" s="35" t="str">
        <f t="shared" si="634"/>
        <v>F</v>
      </c>
      <c r="AN32" s="33">
        <f t="shared" si="635"/>
        <v>0</v>
      </c>
      <c r="AO32" s="49" t="str">
        <f t="shared" si="636"/>
        <v>0.0</v>
      </c>
      <c r="AP32" s="77">
        <v>3</v>
      </c>
      <c r="AQ32" s="83"/>
      <c r="AR32" s="24">
        <v>6.6</v>
      </c>
      <c r="AS32" s="27">
        <v>8</v>
      </c>
      <c r="AT32" s="28"/>
      <c r="AU32" s="22">
        <f t="shared" si="637"/>
        <v>7.4</v>
      </c>
      <c r="AV32" s="29">
        <f t="shared" si="638"/>
        <v>7.4</v>
      </c>
      <c r="AW32" s="29" t="str">
        <f t="shared" si="194"/>
        <v>7.4</v>
      </c>
      <c r="AX32" s="35" t="str">
        <f t="shared" si="639"/>
        <v>B</v>
      </c>
      <c r="AY32" s="33">
        <f t="shared" si="640"/>
        <v>3</v>
      </c>
      <c r="AZ32" s="49" t="str">
        <f t="shared" si="641"/>
        <v>3.0</v>
      </c>
      <c r="BA32" s="77">
        <v>3</v>
      </c>
      <c r="BB32" s="83">
        <v>3</v>
      </c>
      <c r="BC32" s="24">
        <v>6.5</v>
      </c>
      <c r="BD32" s="27">
        <v>5</v>
      </c>
      <c r="BE32" s="28"/>
      <c r="BF32" s="22">
        <f t="shared" si="642"/>
        <v>5.6</v>
      </c>
      <c r="BG32" s="29">
        <f t="shared" si="643"/>
        <v>5.6</v>
      </c>
      <c r="BH32" s="29" t="str">
        <f t="shared" si="195"/>
        <v>5.6</v>
      </c>
      <c r="BI32" s="35" t="str">
        <f t="shared" si="644"/>
        <v>C</v>
      </c>
      <c r="BJ32" s="33">
        <f t="shared" si="645"/>
        <v>2</v>
      </c>
      <c r="BK32" s="49" t="str">
        <f t="shared" si="646"/>
        <v>2.0</v>
      </c>
      <c r="BL32" s="77">
        <v>3</v>
      </c>
      <c r="BM32" s="83">
        <v>3</v>
      </c>
      <c r="BN32" s="24">
        <v>6.3</v>
      </c>
      <c r="BO32" s="27">
        <v>7</v>
      </c>
      <c r="BP32" s="28"/>
      <c r="BQ32" s="22">
        <f t="shared" si="647"/>
        <v>6.7</v>
      </c>
      <c r="BR32" s="29">
        <f t="shared" si="648"/>
        <v>6.7</v>
      </c>
      <c r="BS32" s="29" t="str">
        <f t="shared" si="196"/>
        <v>6.7</v>
      </c>
      <c r="BT32" s="35" t="str">
        <f t="shared" si="649"/>
        <v>C+</v>
      </c>
      <c r="BU32" s="33">
        <f t="shared" si="650"/>
        <v>2.5</v>
      </c>
      <c r="BV32" s="49" t="str">
        <f t="shared" si="651"/>
        <v>2.5</v>
      </c>
      <c r="BW32" s="77">
        <v>2</v>
      </c>
      <c r="BX32" s="83">
        <v>2</v>
      </c>
      <c r="BY32" s="41">
        <f t="shared" si="705"/>
        <v>16</v>
      </c>
      <c r="BZ32" s="43">
        <f t="shared" si="706"/>
        <v>1.875</v>
      </c>
      <c r="CA32" s="45" t="str">
        <f t="shared" si="707"/>
        <v>1.88</v>
      </c>
      <c r="CB32" s="47" t="str">
        <f t="shared" si="708"/>
        <v>Lên lớp</v>
      </c>
      <c r="CC32" s="145">
        <f t="shared" si="709"/>
        <v>13</v>
      </c>
      <c r="CD32" s="146">
        <f t="shared" si="710"/>
        <v>2.3076923076923075</v>
      </c>
      <c r="CE32" s="47" t="str">
        <f t="shared" si="711"/>
        <v>Lên lớp</v>
      </c>
      <c r="CF32" s="47" t="s">
        <v>1143</v>
      </c>
      <c r="CG32" s="133">
        <v>6</v>
      </c>
      <c r="CH32" s="125">
        <v>5</v>
      </c>
      <c r="CI32" s="126"/>
      <c r="CJ32" s="127">
        <f t="shared" si="775"/>
        <v>5.4</v>
      </c>
      <c r="CK32" s="128">
        <f t="shared" si="776"/>
        <v>5.4</v>
      </c>
      <c r="CL32" s="29" t="str">
        <f t="shared" si="197"/>
        <v>5.4</v>
      </c>
      <c r="CM32" s="129" t="str">
        <f t="shared" si="777"/>
        <v>D+</v>
      </c>
      <c r="CN32" s="130">
        <f t="shared" si="778"/>
        <v>1.5</v>
      </c>
      <c r="CO32" s="131" t="str">
        <f t="shared" si="779"/>
        <v>1.5</v>
      </c>
      <c r="CP32" s="132">
        <v>3</v>
      </c>
      <c r="CQ32" s="170">
        <v>3</v>
      </c>
      <c r="CR32" s="24">
        <v>6</v>
      </c>
      <c r="CS32" s="27">
        <v>6</v>
      </c>
      <c r="CT32" s="28"/>
      <c r="CU32" s="30">
        <f t="shared" si="798"/>
        <v>6</v>
      </c>
      <c r="CV32" s="31">
        <f t="shared" si="799"/>
        <v>6</v>
      </c>
      <c r="CW32" s="29" t="str">
        <f t="shared" si="198"/>
        <v>6.0</v>
      </c>
      <c r="CX32" s="35" t="str">
        <f t="shared" si="800"/>
        <v>C</v>
      </c>
      <c r="CY32" s="157">
        <f t="shared" si="801"/>
        <v>2</v>
      </c>
      <c r="CZ32" s="49" t="str">
        <f t="shared" si="802"/>
        <v>2.0</v>
      </c>
      <c r="DA32" s="77">
        <v>2</v>
      </c>
      <c r="DB32" s="151">
        <v>2</v>
      </c>
      <c r="DC32" s="63">
        <v>0.2</v>
      </c>
      <c r="DD32" s="27"/>
      <c r="DE32" s="28"/>
      <c r="DF32" s="30">
        <f t="shared" si="780"/>
        <v>0.1</v>
      </c>
      <c r="DG32" s="31">
        <f t="shared" si="781"/>
        <v>0.1</v>
      </c>
      <c r="DH32" s="29" t="str">
        <f t="shared" si="199"/>
        <v>0.1</v>
      </c>
      <c r="DI32" s="35" t="str">
        <f t="shared" si="782"/>
        <v>F</v>
      </c>
      <c r="DJ32" s="157">
        <f t="shared" si="783"/>
        <v>0</v>
      </c>
      <c r="DK32" s="49" t="str">
        <f t="shared" si="784"/>
        <v>0.0</v>
      </c>
      <c r="DL32" s="77">
        <v>4</v>
      </c>
      <c r="DM32" s="151"/>
      <c r="DN32" s="24">
        <v>5.4</v>
      </c>
      <c r="DO32" s="27">
        <v>5</v>
      </c>
      <c r="DP32" s="28"/>
      <c r="DQ32" s="30">
        <f t="shared" si="785"/>
        <v>5.2</v>
      </c>
      <c r="DR32" s="31">
        <f t="shared" si="786"/>
        <v>5.2</v>
      </c>
      <c r="DS32" s="29" t="str">
        <f t="shared" si="200"/>
        <v>5.2</v>
      </c>
      <c r="DT32" s="35" t="str">
        <f t="shared" si="787"/>
        <v>D+</v>
      </c>
      <c r="DU32" s="157">
        <f t="shared" si="788"/>
        <v>1.5</v>
      </c>
      <c r="DV32" s="49" t="str">
        <f t="shared" si="789"/>
        <v>1.5</v>
      </c>
      <c r="DW32" s="77">
        <v>3</v>
      </c>
      <c r="DX32" s="151">
        <v>3</v>
      </c>
      <c r="DY32" s="24">
        <v>8.6999999999999993</v>
      </c>
      <c r="DZ32" s="27">
        <v>6</v>
      </c>
      <c r="EA32" s="28"/>
      <c r="EB32" s="30">
        <f t="shared" si="712"/>
        <v>7.1</v>
      </c>
      <c r="EC32" s="31">
        <f t="shared" si="713"/>
        <v>7.1</v>
      </c>
      <c r="ED32" s="29" t="str">
        <f t="shared" si="201"/>
        <v>7.1</v>
      </c>
      <c r="EE32" s="35" t="str">
        <f t="shared" si="714"/>
        <v>B</v>
      </c>
      <c r="EF32" s="157">
        <f t="shared" si="715"/>
        <v>3</v>
      </c>
      <c r="EG32" s="49" t="str">
        <f t="shared" si="716"/>
        <v>3.0</v>
      </c>
      <c r="EH32" s="77">
        <v>2</v>
      </c>
      <c r="EI32" s="151">
        <v>2</v>
      </c>
      <c r="EJ32" s="24">
        <v>5.4</v>
      </c>
      <c r="EK32" s="27">
        <v>9</v>
      </c>
      <c r="EL32" s="28"/>
      <c r="EM32" s="30">
        <f t="shared" si="790"/>
        <v>7.6</v>
      </c>
      <c r="EN32" s="31">
        <f t="shared" si="791"/>
        <v>7.6</v>
      </c>
      <c r="EO32" s="29" t="str">
        <f t="shared" si="202"/>
        <v>7.6</v>
      </c>
      <c r="EP32" s="35" t="str">
        <f t="shared" si="792"/>
        <v>B</v>
      </c>
      <c r="EQ32" s="157">
        <f t="shared" si="793"/>
        <v>3</v>
      </c>
      <c r="ER32" s="49" t="str">
        <f t="shared" si="794"/>
        <v>3.0</v>
      </c>
      <c r="ES32" s="77">
        <v>2</v>
      </c>
      <c r="ET32" s="151">
        <v>2</v>
      </c>
      <c r="EU32" s="24">
        <v>5.7</v>
      </c>
      <c r="EV32" s="27">
        <v>4</v>
      </c>
      <c r="EW32" s="28"/>
      <c r="EX32" s="30">
        <f t="shared" si="717"/>
        <v>4.7</v>
      </c>
      <c r="EY32" s="31">
        <f t="shared" si="718"/>
        <v>4.7</v>
      </c>
      <c r="EZ32" s="29" t="str">
        <f t="shared" si="203"/>
        <v>4.7</v>
      </c>
      <c r="FA32" s="35" t="str">
        <f t="shared" si="719"/>
        <v>D</v>
      </c>
      <c r="FB32" s="157">
        <f t="shared" si="720"/>
        <v>1</v>
      </c>
      <c r="FC32" s="49" t="str">
        <f t="shared" si="721"/>
        <v>1.0</v>
      </c>
      <c r="FD32" s="77">
        <v>3</v>
      </c>
      <c r="FE32" s="151">
        <v>3</v>
      </c>
      <c r="FF32" s="155">
        <v>5</v>
      </c>
      <c r="FG32" s="166">
        <v>3.5</v>
      </c>
      <c r="FH32" s="165"/>
      <c r="FI32" s="22">
        <f t="shared" si="456"/>
        <v>4.0999999999999996</v>
      </c>
      <c r="FJ32" s="29">
        <f t="shared" si="457"/>
        <v>4.0999999999999996</v>
      </c>
      <c r="FK32" s="29" t="str">
        <f t="shared" si="204"/>
        <v>4.1</v>
      </c>
      <c r="FL32" s="35" t="str">
        <f t="shared" si="795"/>
        <v>D</v>
      </c>
      <c r="FM32" s="33">
        <f t="shared" si="796"/>
        <v>1</v>
      </c>
      <c r="FN32" s="49" t="str">
        <f t="shared" si="797"/>
        <v>1.0</v>
      </c>
      <c r="FO32" s="77">
        <v>1</v>
      </c>
      <c r="FP32" s="151">
        <v>1</v>
      </c>
      <c r="FQ32" s="41">
        <f t="shared" si="461"/>
        <v>20</v>
      </c>
      <c r="FR32" s="43">
        <f t="shared" si="462"/>
        <v>1.45</v>
      </c>
      <c r="FS32" s="45" t="str">
        <f t="shared" si="463"/>
        <v>1.45</v>
      </c>
      <c r="FT32" s="47" t="str">
        <f t="shared" si="464"/>
        <v>Lên lớp</v>
      </c>
      <c r="FU32" s="145">
        <f t="shared" si="465"/>
        <v>16</v>
      </c>
      <c r="FV32" s="146">
        <f t="shared" si="466"/>
        <v>1.8125</v>
      </c>
      <c r="FW32" s="174">
        <f t="shared" si="722"/>
        <v>36</v>
      </c>
      <c r="FX32" s="41">
        <f t="shared" si="723"/>
        <v>29</v>
      </c>
      <c r="FY32" s="43">
        <f t="shared" si="724"/>
        <v>2.0344827586206895</v>
      </c>
      <c r="FZ32" s="45" t="str">
        <f t="shared" si="470"/>
        <v>2.03</v>
      </c>
      <c r="GA32" s="47" t="str">
        <f t="shared" si="471"/>
        <v>Lên lớp</v>
      </c>
      <c r="GB32" s="47" t="s">
        <v>1143</v>
      </c>
      <c r="GC32" s="24">
        <v>6.8</v>
      </c>
      <c r="GD32" s="27">
        <v>6</v>
      </c>
      <c r="GE32" s="28"/>
      <c r="GF32" s="30">
        <f t="shared" si="530"/>
        <v>6.3</v>
      </c>
      <c r="GG32" s="31">
        <f t="shared" si="531"/>
        <v>6.3</v>
      </c>
      <c r="GH32" s="29" t="str">
        <f t="shared" si="205"/>
        <v>6.3</v>
      </c>
      <c r="GI32" s="35" t="str">
        <f t="shared" si="532"/>
        <v>C</v>
      </c>
      <c r="GJ32" s="33">
        <f t="shared" si="533"/>
        <v>2</v>
      </c>
      <c r="GK32" s="49" t="str">
        <f t="shared" si="534"/>
        <v>2.0</v>
      </c>
      <c r="GL32" s="77">
        <v>2</v>
      </c>
      <c r="GM32" s="151">
        <v>2</v>
      </c>
      <c r="GN32" s="24">
        <v>6.4</v>
      </c>
      <c r="GO32" s="27">
        <v>6</v>
      </c>
      <c r="GP32" s="28"/>
      <c r="GQ32" s="30">
        <f t="shared" si="680"/>
        <v>6.2</v>
      </c>
      <c r="GR32" s="31">
        <f t="shared" si="535"/>
        <v>6.2</v>
      </c>
      <c r="GS32" s="29" t="str">
        <f t="shared" si="206"/>
        <v>6.2</v>
      </c>
      <c r="GT32" s="35" t="str">
        <f t="shared" si="536"/>
        <v>C</v>
      </c>
      <c r="GU32" s="33">
        <f t="shared" si="537"/>
        <v>2</v>
      </c>
      <c r="GV32" s="49" t="str">
        <f t="shared" si="538"/>
        <v>2.0</v>
      </c>
      <c r="GW32" s="77">
        <v>3</v>
      </c>
      <c r="GX32" s="151">
        <v>3</v>
      </c>
      <c r="GY32" s="24">
        <v>6.4</v>
      </c>
      <c r="GZ32" s="27">
        <v>7</v>
      </c>
      <c r="HA32" s="28"/>
      <c r="HB32" s="22">
        <f t="shared" si="539"/>
        <v>6.8</v>
      </c>
      <c r="HC32" s="29">
        <f t="shared" si="540"/>
        <v>6.8</v>
      </c>
      <c r="HD32" s="29" t="str">
        <f t="shared" si="207"/>
        <v>6.8</v>
      </c>
      <c r="HE32" s="35" t="str">
        <f t="shared" si="541"/>
        <v>C+</v>
      </c>
      <c r="HF32" s="33">
        <f t="shared" si="542"/>
        <v>2.5</v>
      </c>
      <c r="HG32" s="49" t="str">
        <f t="shared" si="543"/>
        <v>2.5</v>
      </c>
      <c r="HH32" s="77">
        <v>2</v>
      </c>
      <c r="HI32" s="151">
        <v>2</v>
      </c>
      <c r="HJ32" s="24">
        <v>7.4</v>
      </c>
      <c r="HK32" s="27">
        <v>6</v>
      </c>
      <c r="HL32" s="28"/>
      <c r="HM32" s="30">
        <f t="shared" si="544"/>
        <v>6.6</v>
      </c>
      <c r="HN32" s="31">
        <f t="shared" si="545"/>
        <v>6.6</v>
      </c>
      <c r="HO32" s="29" t="str">
        <f t="shared" si="208"/>
        <v>6.6</v>
      </c>
      <c r="HP32" s="35" t="str">
        <f t="shared" si="546"/>
        <v>C+</v>
      </c>
      <c r="HQ32" s="33">
        <f t="shared" si="547"/>
        <v>2.5</v>
      </c>
      <c r="HR32" s="49" t="str">
        <f t="shared" si="548"/>
        <v>2.5</v>
      </c>
      <c r="HS32" s="77">
        <v>2</v>
      </c>
      <c r="HT32" s="151">
        <v>2</v>
      </c>
      <c r="HU32" s="24">
        <v>7.2</v>
      </c>
      <c r="HV32" s="27">
        <v>8</v>
      </c>
      <c r="HW32" s="28"/>
      <c r="HX32" s="22">
        <f t="shared" si="549"/>
        <v>7.7</v>
      </c>
      <c r="HY32" s="29">
        <f t="shared" si="550"/>
        <v>7.7</v>
      </c>
      <c r="HZ32" s="29" t="str">
        <f t="shared" si="209"/>
        <v>7.7</v>
      </c>
      <c r="IA32" s="35" t="str">
        <f t="shared" si="551"/>
        <v>B</v>
      </c>
      <c r="IB32" s="33">
        <f t="shared" si="552"/>
        <v>3</v>
      </c>
      <c r="IC32" s="49" t="str">
        <f t="shared" si="553"/>
        <v>3.0</v>
      </c>
      <c r="ID32" s="77">
        <v>3</v>
      </c>
      <c r="IE32" s="151">
        <v>3</v>
      </c>
      <c r="IF32" s="24">
        <v>6.3</v>
      </c>
      <c r="IG32" s="27">
        <v>4</v>
      </c>
      <c r="IH32" s="126"/>
      <c r="II32" s="22">
        <f t="shared" si="554"/>
        <v>4.9000000000000004</v>
      </c>
      <c r="IJ32" s="54">
        <f t="shared" si="555"/>
        <v>4.9000000000000004</v>
      </c>
      <c r="IK32" s="29" t="str">
        <f t="shared" si="210"/>
        <v>4.9</v>
      </c>
      <c r="IL32" s="162" t="str">
        <f t="shared" si="556"/>
        <v>D</v>
      </c>
      <c r="IM32" s="33">
        <f t="shared" si="557"/>
        <v>1</v>
      </c>
      <c r="IN32" s="49" t="str">
        <f t="shared" si="558"/>
        <v>1.0</v>
      </c>
      <c r="IO32" s="77">
        <v>2</v>
      </c>
      <c r="IP32" s="151">
        <v>2</v>
      </c>
      <c r="IQ32" s="24">
        <v>5.9</v>
      </c>
      <c r="IR32" s="27">
        <v>2</v>
      </c>
      <c r="IS32" s="28">
        <v>5</v>
      </c>
      <c r="IT32" s="30">
        <f t="shared" si="559"/>
        <v>3.6</v>
      </c>
      <c r="IU32" s="31">
        <f t="shared" si="560"/>
        <v>5.4</v>
      </c>
      <c r="IV32" s="29" t="str">
        <f t="shared" si="211"/>
        <v>5.4</v>
      </c>
      <c r="IW32" s="35" t="str">
        <f t="shared" si="561"/>
        <v>D+</v>
      </c>
      <c r="IX32" s="33">
        <f t="shared" si="562"/>
        <v>1.5</v>
      </c>
      <c r="IY32" s="49" t="str">
        <f t="shared" si="563"/>
        <v>1.5</v>
      </c>
      <c r="IZ32" s="77">
        <v>3</v>
      </c>
      <c r="JA32" s="151">
        <v>3</v>
      </c>
      <c r="JB32" s="24">
        <v>7.2</v>
      </c>
      <c r="JC32" s="27">
        <v>6</v>
      </c>
      <c r="JD32" s="28"/>
      <c r="JE32" s="30">
        <f t="shared" si="564"/>
        <v>6.5</v>
      </c>
      <c r="JF32" s="31">
        <f t="shared" si="565"/>
        <v>6.5</v>
      </c>
      <c r="JG32" s="29" t="str">
        <f t="shared" si="212"/>
        <v>6.5</v>
      </c>
      <c r="JH32" s="35" t="str">
        <f t="shared" si="566"/>
        <v>C+</v>
      </c>
      <c r="JI32" s="33">
        <f t="shared" si="567"/>
        <v>2.5</v>
      </c>
      <c r="JJ32" s="49" t="str">
        <f t="shared" si="568"/>
        <v>2.5</v>
      </c>
      <c r="JK32" s="77">
        <v>3</v>
      </c>
      <c r="JL32" s="151">
        <v>3</v>
      </c>
      <c r="JM32" s="24">
        <v>8</v>
      </c>
      <c r="JN32" s="214">
        <v>6.9</v>
      </c>
      <c r="JO32" s="140"/>
      <c r="JP32" s="30">
        <f t="shared" si="569"/>
        <v>7.3</v>
      </c>
      <c r="JQ32" s="31">
        <f t="shared" si="570"/>
        <v>7.3</v>
      </c>
      <c r="JR32" s="29" t="str">
        <f t="shared" si="213"/>
        <v>7.3</v>
      </c>
      <c r="JS32" s="35" t="str">
        <f t="shared" si="571"/>
        <v>B</v>
      </c>
      <c r="JT32" s="33">
        <f t="shared" si="572"/>
        <v>3</v>
      </c>
      <c r="JU32" s="49" t="str">
        <f t="shared" si="573"/>
        <v>3.0</v>
      </c>
      <c r="JV32" s="77">
        <v>2</v>
      </c>
      <c r="JW32" s="151">
        <v>2</v>
      </c>
      <c r="JX32" s="211">
        <f t="shared" si="513"/>
        <v>22</v>
      </c>
      <c r="JY32" s="43">
        <f t="shared" si="514"/>
        <v>2.2272727272727271</v>
      </c>
      <c r="JZ32" s="45" t="str">
        <f t="shared" si="515"/>
        <v>2.23</v>
      </c>
      <c r="KA32" s="47" t="str">
        <f t="shared" si="516"/>
        <v>Lên lớp</v>
      </c>
      <c r="KB32" s="41">
        <f t="shared" si="517"/>
        <v>22</v>
      </c>
      <c r="KC32" s="43">
        <f t="shared" si="518"/>
        <v>2.2272727272727271</v>
      </c>
      <c r="KD32" s="229">
        <f t="shared" si="519"/>
        <v>58</v>
      </c>
      <c r="KE32" s="230">
        <f t="shared" si="520"/>
        <v>51</v>
      </c>
      <c r="KF32" s="146">
        <f t="shared" si="521"/>
        <v>2.1176470588235294</v>
      </c>
      <c r="KG32" s="45" t="str">
        <f t="shared" si="522"/>
        <v>2.12</v>
      </c>
      <c r="KH32" s="47" t="str">
        <f t="shared" si="523"/>
        <v>Lên lớp</v>
      </c>
      <c r="KI32" s="47" t="s">
        <v>1143</v>
      </c>
      <c r="KJ32" s="24">
        <v>6.8</v>
      </c>
      <c r="KK32" s="27">
        <v>6</v>
      </c>
      <c r="KL32" s="28"/>
      <c r="KM32" s="30">
        <f t="shared" si="729"/>
        <v>6.3</v>
      </c>
      <c r="KN32" s="31">
        <f t="shared" si="730"/>
        <v>6.3</v>
      </c>
      <c r="KO32" s="29" t="str">
        <f t="shared" si="731"/>
        <v>6.3</v>
      </c>
      <c r="KP32" s="35" t="str">
        <f t="shared" si="732"/>
        <v>C</v>
      </c>
      <c r="KQ32" s="33">
        <f t="shared" si="733"/>
        <v>2</v>
      </c>
      <c r="KR32" s="49" t="str">
        <f t="shared" si="734"/>
        <v>2.0</v>
      </c>
      <c r="KS32" s="77">
        <v>2</v>
      </c>
      <c r="KT32" s="151">
        <v>2</v>
      </c>
      <c r="KU32" s="24">
        <v>8</v>
      </c>
      <c r="KV32" s="27">
        <v>9</v>
      </c>
      <c r="KW32" s="28"/>
      <c r="KX32" s="30">
        <f t="shared" si="735"/>
        <v>8.6</v>
      </c>
      <c r="KY32" s="31">
        <f t="shared" si="736"/>
        <v>8.6</v>
      </c>
      <c r="KZ32" s="29" t="str">
        <f t="shared" si="737"/>
        <v>8.6</v>
      </c>
      <c r="LA32" s="35" t="str">
        <f t="shared" si="738"/>
        <v>A</v>
      </c>
      <c r="LB32" s="33">
        <f t="shared" si="739"/>
        <v>4</v>
      </c>
      <c r="LC32" s="49" t="str">
        <f t="shared" si="740"/>
        <v>4.0</v>
      </c>
      <c r="LD32" s="77">
        <v>2</v>
      </c>
      <c r="LE32" s="151">
        <v>2</v>
      </c>
      <c r="LF32" s="24">
        <v>7.3</v>
      </c>
      <c r="LG32" s="27">
        <v>5</v>
      </c>
      <c r="LH32" s="28"/>
      <c r="LI32" s="30">
        <f t="shared" si="741"/>
        <v>5.9</v>
      </c>
      <c r="LJ32" s="31">
        <f t="shared" si="742"/>
        <v>5.9</v>
      </c>
      <c r="LK32" s="29" t="str">
        <f t="shared" si="743"/>
        <v>5.9</v>
      </c>
      <c r="LL32" s="35" t="str">
        <f t="shared" si="744"/>
        <v>C</v>
      </c>
      <c r="LM32" s="33">
        <f t="shared" si="745"/>
        <v>2</v>
      </c>
      <c r="LN32" s="49" t="str">
        <f t="shared" si="746"/>
        <v>2.0</v>
      </c>
      <c r="LO32" s="77">
        <v>2</v>
      </c>
      <c r="LP32" s="151">
        <v>2</v>
      </c>
      <c r="LQ32" s="24">
        <v>6</v>
      </c>
      <c r="LR32" s="27">
        <v>7</v>
      </c>
      <c r="LS32" s="28"/>
      <c r="LT32" s="30">
        <f t="shared" si="747"/>
        <v>6.6</v>
      </c>
      <c r="LU32" s="31">
        <f t="shared" si="748"/>
        <v>6.6</v>
      </c>
      <c r="LV32" s="29" t="str">
        <f t="shared" si="220"/>
        <v>6.6</v>
      </c>
      <c r="LW32" s="35" t="str">
        <f t="shared" si="749"/>
        <v>C+</v>
      </c>
      <c r="LX32" s="33">
        <f t="shared" si="750"/>
        <v>2.5</v>
      </c>
      <c r="LY32" s="49" t="str">
        <f t="shared" si="751"/>
        <v>2.5</v>
      </c>
      <c r="LZ32" s="77">
        <v>2</v>
      </c>
      <c r="MA32" s="151">
        <v>2</v>
      </c>
      <c r="MB32" s="24">
        <v>7.5</v>
      </c>
      <c r="MC32" s="27">
        <v>6</v>
      </c>
      <c r="MD32" s="28"/>
      <c r="ME32" s="30">
        <f t="shared" si="752"/>
        <v>6.6</v>
      </c>
      <c r="MF32" s="161">
        <f t="shared" si="753"/>
        <v>6.6</v>
      </c>
      <c r="MG32" s="29" t="str">
        <f t="shared" si="223"/>
        <v>6.6</v>
      </c>
      <c r="MH32" s="162" t="str">
        <f t="shared" si="754"/>
        <v>C+</v>
      </c>
      <c r="MI32" s="163">
        <f t="shared" si="755"/>
        <v>2.5</v>
      </c>
      <c r="MJ32" s="56" t="str">
        <f t="shared" si="756"/>
        <v>2.5</v>
      </c>
      <c r="MK32" s="77">
        <v>1</v>
      </c>
      <c r="ML32" s="151">
        <v>1</v>
      </c>
      <c r="MM32" s="63">
        <v>0</v>
      </c>
      <c r="MN32" s="27"/>
      <c r="MO32" s="28"/>
      <c r="MP32" s="30">
        <f t="shared" si="757"/>
        <v>0</v>
      </c>
      <c r="MQ32" s="161">
        <f t="shared" si="758"/>
        <v>0</v>
      </c>
      <c r="MR32" s="29" t="str">
        <f t="shared" si="227"/>
        <v>0.0</v>
      </c>
      <c r="MS32" s="162" t="str">
        <f t="shared" si="759"/>
        <v>F</v>
      </c>
      <c r="MT32" s="163">
        <f t="shared" si="760"/>
        <v>0</v>
      </c>
      <c r="MU32" s="56" t="str">
        <f t="shared" si="761"/>
        <v>0.0</v>
      </c>
      <c r="MV32" s="77">
        <v>3</v>
      </c>
      <c r="MW32" s="151"/>
      <c r="MX32" s="139">
        <v>0</v>
      </c>
      <c r="MY32" s="125"/>
      <c r="MZ32" s="126"/>
      <c r="NA32" s="127">
        <f t="shared" si="762"/>
        <v>0</v>
      </c>
      <c r="NB32" s="128">
        <f t="shared" si="763"/>
        <v>0</v>
      </c>
      <c r="NC32" s="29" t="str">
        <f t="shared" si="228"/>
        <v>0.0</v>
      </c>
      <c r="ND32" s="129" t="str">
        <f t="shared" si="764"/>
        <v>F</v>
      </c>
      <c r="NE32" s="130">
        <f t="shared" si="765"/>
        <v>0</v>
      </c>
      <c r="NF32" s="131" t="str">
        <f t="shared" si="766"/>
        <v>0.0</v>
      </c>
      <c r="NG32" s="132">
        <v>1</v>
      </c>
      <c r="NH32" s="170"/>
      <c r="NI32" s="24">
        <v>6.4</v>
      </c>
      <c r="NJ32" s="27">
        <v>5</v>
      </c>
      <c r="NK32" s="28"/>
      <c r="NL32" s="22">
        <f t="shared" si="681"/>
        <v>5.6</v>
      </c>
      <c r="NM32" s="29">
        <f t="shared" si="682"/>
        <v>5.6</v>
      </c>
      <c r="NN32" s="29" t="str">
        <f t="shared" si="725"/>
        <v>5.6</v>
      </c>
      <c r="NO32" s="35" t="str">
        <f t="shared" si="683"/>
        <v>C</v>
      </c>
      <c r="NP32" s="33">
        <f t="shared" si="684"/>
        <v>2</v>
      </c>
      <c r="NQ32" s="49" t="str">
        <f t="shared" si="685"/>
        <v>2.0</v>
      </c>
      <c r="NR32" s="77">
        <v>3</v>
      </c>
      <c r="NS32" s="151">
        <v>3</v>
      </c>
      <c r="NT32" s="24">
        <v>8</v>
      </c>
      <c r="NU32" s="214">
        <v>7.4</v>
      </c>
      <c r="NV32" s="28"/>
      <c r="NW32" s="30">
        <f t="shared" si="767"/>
        <v>7.6</v>
      </c>
      <c r="NX32" s="31">
        <f t="shared" si="768"/>
        <v>7.6</v>
      </c>
      <c r="NY32" s="29" t="str">
        <f t="shared" si="769"/>
        <v>7.6</v>
      </c>
      <c r="NZ32" s="35" t="str">
        <f t="shared" si="770"/>
        <v>B</v>
      </c>
      <c r="OA32" s="33">
        <f t="shared" si="771"/>
        <v>3</v>
      </c>
      <c r="OB32" s="49" t="str">
        <f t="shared" si="772"/>
        <v>3.0</v>
      </c>
      <c r="OC32" s="77">
        <v>2</v>
      </c>
      <c r="OD32" s="151">
        <v>2</v>
      </c>
      <c r="OE32" s="211">
        <f t="shared" si="230"/>
        <v>18</v>
      </c>
      <c r="OF32" s="43">
        <f t="shared" si="231"/>
        <v>1.9722222222222223</v>
      </c>
      <c r="OG32" s="45" t="str">
        <f t="shared" si="232"/>
        <v>1.97</v>
      </c>
      <c r="OH32" s="47" t="str">
        <f t="shared" si="233"/>
        <v>Lên lớp</v>
      </c>
      <c r="OI32" s="41">
        <f t="shared" si="234"/>
        <v>14</v>
      </c>
      <c r="OJ32" s="43">
        <f t="shared" si="235"/>
        <v>2.5357142857142856</v>
      </c>
      <c r="OK32" s="229">
        <f t="shared" si="236"/>
        <v>76</v>
      </c>
      <c r="OL32" s="230">
        <f t="shared" si="237"/>
        <v>65</v>
      </c>
      <c r="OM32" s="146">
        <f t="shared" si="238"/>
        <v>2.2076923076923078</v>
      </c>
      <c r="ON32" s="45" t="str">
        <f t="shared" si="138"/>
        <v>2.21</v>
      </c>
      <c r="OO32" s="47" t="str">
        <f t="shared" si="239"/>
        <v>Lên lớp</v>
      </c>
      <c r="OP32" s="47" t="s">
        <v>1143</v>
      </c>
      <c r="OQ32" s="24">
        <v>6.6</v>
      </c>
      <c r="OR32" s="27">
        <v>3</v>
      </c>
      <c r="OS32" s="28"/>
      <c r="OT32" s="30">
        <f t="shared" si="574"/>
        <v>4.4000000000000004</v>
      </c>
      <c r="OU32" s="31">
        <f t="shared" si="575"/>
        <v>4.4000000000000004</v>
      </c>
      <c r="OV32" s="31" t="str">
        <f t="shared" si="576"/>
        <v>4.4</v>
      </c>
      <c r="OW32" s="35" t="str">
        <f t="shared" si="577"/>
        <v>D</v>
      </c>
      <c r="OX32" s="33">
        <f t="shared" si="578"/>
        <v>1</v>
      </c>
      <c r="OY32" s="49" t="str">
        <f t="shared" si="579"/>
        <v>1.0</v>
      </c>
      <c r="OZ32" s="77">
        <v>2</v>
      </c>
      <c r="PA32" s="151">
        <v>2</v>
      </c>
      <c r="PB32" s="24">
        <v>6.6</v>
      </c>
      <c r="PC32" s="27">
        <v>7</v>
      </c>
      <c r="PD32" s="28"/>
      <c r="PE32" s="30">
        <f t="shared" si="580"/>
        <v>6.8</v>
      </c>
      <c r="PF32" s="31">
        <f t="shared" si="581"/>
        <v>6.8</v>
      </c>
      <c r="PG32" s="31" t="str">
        <f t="shared" si="582"/>
        <v>6.8</v>
      </c>
      <c r="PH32" s="35" t="str">
        <f t="shared" si="583"/>
        <v>C+</v>
      </c>
      <c r="PI32" s="33">
        <f t="shared" si="584"/>
        <v>2.5</v>
      </c>
      <c r="PJ32" s="49" t="str">
        <f t="shared" si="585"/>
        <v>2.5</v>
      </c>
      <c r="PK32" s="77">
        <v>3</v>
      </c>
      <c r="PL32" s="151">
        <v>3</v>
      </c>
      <c r="PM32" s="24">
        <v>7</v>
      </c>
      <c r="PN32" s="27">
        <v>7</v>
      </c>
      <c r="PO32" s="28"/>
      <c r="PP32" s="30">
        <f t="shared" si="586"/>
        <v>7</v>
      </c>
      <c r="PQ32" s="31">
        <f t="shared" si="587"/>
        <v>7</v>
      </c>
      <c r="PR32" s="31" t="str">
        <f t="shared" si="588"/>
        <v>7.0</v>
      </c>
      <c r="PS32" s="35" t="str">
        <f t="shared" si="589"/>
        <v>B</v>
      </c>
      <c r="PT32" s="33">
        <f t="shared" si="590"/>
        <v>3</v>
      </c>
      <c r="PU32" s="49" t="str">
        <f t="shared" si="591"/>
        <v>3.0</v>
      </c>
      <c r="PV32" s="77">
        <v>2</v>
      </c>
      <c r="PW32" s="151">
        <v>2</v>
      </c>
      <c r="PX32" s="24">
        <v>5.4</v>
      </c>
      <c r="PY32" s="27">
        <v>6</v>
      </c>
      <c r="PZ32" s="28"/>
      <c r="QA32" s="30">
        <f t="shared" si="592"/>
        <v>5.8</v>
      </c>
      <c r="QB32" s="31">
        <f t="shared" si="593"/>
        <v>5.8</v>
      </c>
      <c r="QC32" s="31" t="str">
        <f t="shared" si="594"/>
        <v>5.8</v>
      </c>
      <c r="QD32" s="35" t="str">
        <f t="shared" si="595"/>
        <v>C</v>
      </c>
      <c r="QE32" s="33">
        <f t="shared" si="596"/>
        <v>2</v>
      </c>
      <c r="QF32" s="49" t="str">
        <f t="shared" si="597"/>
        <v>2.0</v>
      </c>
      <c r="QG32" s="77">
        <v>3</v>
      </c>
      <c r="QH32" s="151">
        <v>3</v>
      </c>
      <c r="QI32" s="24">
        <v>5</v>
      </c>
      <c r="QJ32" s="124"/>
      <c r="QK32" s="28"/>
      <c r="QL32" s="30">
        <f t="shared" si="598"/>
        <v>2</v>
      </c>
      <c r="QM32" s="31">
        <f t="shared" si="599"/>
        <v>2</v>
      </c>
      <c r="QN32" s="31" t="str">
        <f t="shared" si="600"/>
        <v>2.0</v>
      </c>
      <c r="QO32" s="35" t="str">
        <f t="shared" si="601"/>
        <v>F</v>
      </c>
      <c r="QP32" s="33">
        <f t="shared" si="602"/>
        <v>0</v>
      </c>
      <c r="QQ32" s="49" t="str">
        <f t="shared" si="603"/>
        <v>0.0</v>
      </c>
      <c r="QR32" s="77">
        <v>1</v>
      </c>
      <c r="QS32" s="151"/>
      <c r="QT32" s="24">
        <v>6.2</v>
      </c>
      <c r="QU32" s="27">
        <v>9</v>
      </c>
      <c r="QV32" s="28"/>
      <c r="QW32" s="30">
        <f t="shared" si="604"/>
        <v>7.9</v>
      </c>
      <c r="QX32" s="31">
        <f t="shared" si="605"/>
        <v>7.9</v>
      </c>
      <c r="QY32" s="31" t="str">
        <f t="shared" si="606"/>
        <v>7.9</v>
      </c>
      <c r="QZ32" s="35" t="str">
        <f t="shared" si="607"/>
        <v>B</v>
      </c>
      <c r="RA32" s="33">
        <f t="shared" si="608"/>
        <v>3</v>
      </c>
      <c r="RB32" s="49" t="str">
        <f t="shared" si="609"/>
        <v>3.0</v>
      </c>
      <c r="RC32" s="77">
        <v>3</v>
      </c>
      <c r="RD32" s="151">
        <v>3</v>
      </c>
      <c r="RE32" s="63">
        <v>2</v>
      </c>
      <c r="RF32" s="27"/>
      <c r="RG32" s="28"/>
      <c r="RH32" s="30">
        <f t="shared" si="773"/>
        <v>0.8</v>
      </c>
      <c r="RI32" s="31">
        <f t="shared" si="774"/>
        <v>0.8</v>
      </c>
      <c r="RJ32" s="31" t="str">
        <f t="shared" si="610"/>
        <v>0.8</v>
      </c>
      <c r="RK32" s="35" t="str">
        <f t="shared" si="726"/>
        <v>F</v>
      </c>
      <c r="RL32" s="33">
        <f t="shared" si="727"/>
        <v>0</v>
      </c>
      <c r="RM32" s="49" t="str">
        <f t="shared" si="728"/>
        <v>0.0</v>
      </c>
      <c r="RN32" s="77">
        <v>1</v>
      </c>
      <c r="RO32" s="151"/>
      <c r="RP32" s="211">
        <f t="shared" si="247"/>
        <v>15</v>
      </c>
      <c r="RQ32" s="275">
        <f t="shared" si="248"/>
        <v>5.8066666666666675</v>
      </c>
      <c r="RR32" s="43">
        <f t="shared" si="249"/>
        <v>2.0333333333333332</v>
      </c>
      <c r="RS32" s="45" t="str">
        <f t="shared" si="250"/>
        <v>2.03</v>
      </c>
      <c r="RT32" s="47" t="str">
        <f t="shared" si="251"/>
        <v>Lên lớp</v>
      </c>
      <c r="RU32" s="41">
        <f t="shared" si="252"/>
        <v>13</v>
      </c>
      <c r="RV32" s="43">
        <f t="shared" si="253"/>
        <v>2.3461538461538463</v>
      </c>
      <c r="RW32" s="229">
        <f t="shared" si="254"/>
        <v>91</v>
      </c>
      <c r="RX32" s="230">
        <f t="shared" si="255"/>
        <v>78</v>
      </c>
      <c r="RY32" s="146">
        <f t="shared" si="256"/>
        <v>2.2307692307692308</v>
      </c>
      <c r="RZ32" s="45" t="str">
        <f t="shared" si="257"/>
        <v>2.23</v>
      </c>
      <c r="SA32" s="47" t="str">
        <f t="shared" si="258"/>
        <v>Lên lớp</v>
      </c>
      <c r="SB32" s="47" t="s">
        <v>1143</v>
      </c>
      <c r="SC32" s="24"/>
      <c r="SD32" s="27"/>
      <c r="SE32" s="28"/>
      <c r="SF32" s="30">
        <f t="shared" si="686"/>
        <v>0</v>
      </c>
      <c r="SG32" s="31">
        <f t="shared" si="687"/>
        <v>0</v>
      </c>
      <c r="SH32" s="29" t="str">
        <f t="shared" si="611"/>
        <v>0.0</v>
      </c>
      <c r="SI32" s="35" t="str">
        <f t="shared" si="688"/>
        <v>F</v>
      </c>
      <c r="SJ32" s="130">
        <f t="shared" si="689"/>
        <v>0</v>
      </c>
      <c r="SK32" s="49" t="str">
        <f t="shared" si="690"/>
        <v>0.0</v>
      </c>
      <c r="SL32" s="77"/>
      <c r="SM32" s="151"/>
      <c r="SN32" s="24"/>
      <c r="SO32" s="27"/>
      <c r="SP32" s="28"/>
      <c r="SQ32" s="30">
        <f t="shared" si="612"/>
        <v>0</v>
      </c>
      <c r="SR32" s="31">
        <f t="shared" si="613"/>
        <v>0</v>
      </c>
      <c r="SS32" s="31" t="str">
        <f t="shared" si="614"/>
        <v>0.0</v>
      </c>
      <c r="ST32" s="35" t="str">
        <f t="shared" si="615"/>
        <v>F</v>
      </c>
      <c r="SU32" s="33">
        <f t="shared" si="616"/>
        <v>0</v>
      </c>
      <c r="SV32" s="49" t="str">
        <f t="shared" si="617"/>
        <v>0.0</v>
      </c>
      <c r="SW32" s="77"/>
      <c r="SX32" s="151"/>
      <c r="SY32" s="24">
        <v>9</v>
      </c>
      <c r="SZ32" s="27">
        <v>6</v>
      </c>
      <c r="TA32" s="28"/>
      <c r="TB32" s="30">
        <f t="shared" si="618"/>
        <v>7.2</v>
      </c>
      <c r="TC32" s="31">
        <f t="shared" si="619"/>
        <v>7.2</v>
      </c>
      <c r="TD32" s="31" t="str">
        <f t="shared" si="620"/>
        <v>7.2</v>
      </c>
      <c r="TE32" s="35" t="str">
        <f t="shared" si="621"/>
        <v>B</v>
      </c>
      <c r="TF32" s="33">
        <f t="shared" si="622"/>
        <v>3</v>
      </c>
      <c r="TG32" s="49" t="str">
        <f t="shared" si="623"/>
        <v>3.0</v>
      </c>
      <c r="TH32" s="77">
        <v>4</v>
      </c>
      <c r="TI32" s="151">
        <v>4</v>
      </c>
      <c r="TJ32" s="320"/>
      <c r="TK32" s="321"/>
      <c r="TL32" s="322"/>
      <c r="TM32" s="322"/>
      <c r="TN32" s="322"/>
      <c r="TO32" s="127">
        <f t="shared" si="691"/>
        <v>0</v>
      </c>
      <c r="TP32" s="29" t="str">
        <f t="shared" si="692"/>
        <v>0.0</v>
      </c>
      <c r="TQ32" s="35" t="str">
        <f t="shared" si="693"/>
        <v>F</v>
      </c>
      <c r="TR32" s="33">
        <f t="shared" si="694"/>
        <v>0</v>
      </c>
      <c r="TS32" s="49" t="str">
        <f t="shared" si="695"/>
        <v>0.0</v>
      </c>
      <c r="TT32" s="323"/>
      <c r="TU32" s="324"/>
      <c r="TV32" s="340">
        <f t="shared" si="696"/>
        <v>4</v>
      </c>
      <c r="TW32" s="341">
        <f t="shared" si="267"/>
        <v>7.2</v>
      </c>
      <c r="TX32" s="342">
        <f t="shared" si="697"/>
        <v>3</v>
      </c>
      <c r="TY32" s="45" t="str">
        <f t="shared" si="698"/>
        <v>3.00</v>
      </c>
      <c r="TZ32" s="47" t="str">
        <f t="shared" si="699"/>
        <v>Lên lớp</v>
      </c>
      <c r="UA32" s="41">
        <f t="shared" si="700"/>
        <v>4</v>
      </c>
      <c r="UB32" s="43">
        <f t="shared" si="701"/>
        <v>3</v>
      </c>
    </row>
    <row r="33" spans="1:548" ht="18">
      <c r="A33" s="11">
        <v>36</v>
      </c>
      <c r="B33" s="70" t="s">
        <v>59</v>
      </c>
      <c r="C33" s="14" t="s">
        <v>195</v>
      </c>
      <c r="D33" s="71" t="s">
        <v>196</v>
      </c>
      <c r="E33" s="72" t="s">
        <v>197</v>
      </c>
      <c r="F33" s="9"/>
      <c r="G33" s="101" t="s">
        <v>664</v>
      </c>
      <c r="H33" s="102" t="s">
        <v>18</v>
      </c>
      <c r="I33" s="103" t="s">
        <v>694</v>
      </c>
      <c r="J33" s="13">
        <v>7.8</v>
      </c>
      <c r="K33" s="29" t="str">
        <f t="shared" si="187"/>
        <v>7.8</v>
      </c>
      <c r="L33" s="35" t="str">
        <f t="shared" si="624"/>
        <v>B</v>
      </c>
      <c r="M33" s="33">
        <f t="shared" si="625"/>
        <v>3</v>
      </c>
      <c r="N33" s="49" t="str">
        <f t="shared" si="626"/>
        <v>3.0</v>
      </c>
      <c r="O33" s="12">
        <v>2</v>
      </c>
      <c r="P33" s="19">
        <v>6.5</v>
      </c>
      <c r="Q33" s="29" t="str">
        <f t="shared" si="188"/>
        <v>6.5</v>
      </c>
      <c r="R33" s="35" t="str">
        <f t="shared" si="702"/>
        <v>C+</v>
      </c>
      <c r="S33" s="33">
        <f t="shared" si="703"/>
        <v>2.5</v>
      </c>
      <c r="T33" s="49" t="str">
        <f t="shared" si="704"/>
        <v>2.5</v>
      </c>
      <c r="U33" s="12">
        <v>3</v>
      </c>
      <c r="V33" s="24">
        <v>7.1</v>
      </c>
      <c r="W33" s="27">
        <v>5</v>
      </c>
      <c r="X33" s="28"/>
      <c r="Y33" s="30">
        <f t="shared" si="627"/>
        <v>5.8</v>
      </c>
      <c r="Z33" s="31">
        <f t="shared" si="628"/>
        <v>5.8</v>
      </c>
      <c r="AA33" s="29" t="str">
        <f t="shared" si="192"/>
        <v>5.8</v>
      </c>
      <c r="AB33" s="35" t="str">
        <f t="shared" si="629"/>
        <v>C</v>
      </c>
      <c r="AC33" s="33">
        <f t="shared" si="630"/>
        <v>2</v>
      </c>
      <c r="AD33" s="49" t="str">
        <f t="shared" si="631"/>
        <v>2.0</v>
      </c>
      <c r="AE33" s="77">
        <v>5</v>
      </c>
      <c r="AF33" s="80">
        <v>5</v>
      </c>
      <c r="AG33" s="24">
        <v>6</v>
      </c>
      <c r="AH33" s="27">
        <v>3</v>
      </c>
      <c r="AI33" s="28"/>
      <c r="AJ33" s="30">
        <f t="shared" si="632"/>
        <v>4.2</v>
      </c>
      <c r="AK33" s="31">
        <f t="shared" si="633"/>
        <v>4.2</v>
      </c>
      <c r="AL33" s="29" t="str">
        <f t="shared" si="193"/>
        <v>4.2</v>
      </c>
      <c r="AM33" s="35" t="str">
        <f t="shared" si="634"/>
        <v>D</v>
      </c>
      <c r="AN33" s="33">
        <f t="shared" si="635"/>
        <v>1</v>
      </c>
      <c r="AO33" s="49" t="str">
        <f t="shared" si="636"/>
        <v>1.0</v>
      </c>
      <c r="AP33" s="77">
        <v>3</v>
      </c>
      <c r="AQ33" s="83">
        <v>3</v>
      </c>
      <c r="AR33" s="24">
        <v>5.4</v>
      </c>
      <c r="AS33" s="27">
        <v>4</v>
      </c>
      <c r="AT33" s="28"/>
      <c r="AU33" s="30">
        <f t="shared" si="637"/>
        <v>4.5999999999999996</v>
      </c>
      <c r="AV33" s="31">
        <f t="shared" si="638"/>
        <v>4.5999999999999996</v>
      </c>
      <c r="AW33" s="29" t="str">
        <f t="shared" si="194"/>
        <v>4.6</v>
      </c>
      <c r="AX33" s="35" t="str">
        <f t="shared" si="639"/>
        <v>D</v>
      </c>
      <c r="AY33" s="33">
        <f t="shared" si="640"/>
        <v>1</v>
      </c>
      <c r="AZ33" s="49" t="str">
        <f t="shared" si="641"/>
        <v>1.0</v>
      </c>
      <c r="BA33" s="77">
        <v>3</v>
      </c>
      <c r="BB33" s="83">
        <v>3</v>
      </c>
      <c r="BC33" s="24">
        <v>7.2</v>
      </c>
      <c r="BD33" s="27">
        <v>4</v>
      </c>
      <c r="BE33" s="28"/>
      <c r="BF33" s="30">
        <f t="shared" si="642"/>
        <v>5.3</v>
      </c>
      <c r="BG33" s="31">
        <f t="shared" si="643"/>
        <v>5.3</v>
      </c>
      <c r="BH33" s="29" t="str">
        <f t="shared" si="195"/>
        <v>5.3</v>
      </c>
      <c r="BI33" s="35" t="str">
        <f t="shared" si="644"/>
        <v>D+</v>
      </c>
      <c r="BJ33" s="33">
        <f t="shared" si="645"/>
        <v>1.5</v>
      </c>
      <c r="BK33" s="49" t="str">
        <f t="shared" si="646"/>
        <v>1.5</v>
      </c>
      <c r="BL33" s="77">
        <v>3</v>
      </c>
      <c r="BM33" s="83">
        <v>3</v>
      </c>
      <c r="BN33" s="24">
        <v>6</v>
      </c>
      <c r="BO33" s="27">
        <v>8</v>
      </c>
      <c r="BP33" s="28"/>
      <c r="BQ33" s="30">
        <f t="shared" si="647"/>
        <v>7.2</v>
      </c>
      <c r="BR33" s="31">
        <f t="shared" si="648"/>
        <v>7.2</v>
      </c>
      <c r="BS33" s="29" t="str">
        <f t="shared" si="196"/>
        <v>7.2</v>
      </c>
      <c r="BT33" s="35" t="str">
        <f t="shared" si="649"/>
        <v>B</v>
      </c>
      <c r="BU33" s="33">
        <f t="shared" si="650"/>
        <v>3</v>
      </c>
      <c r="BV33" s="49" t="str">
        <f t="shared" si="651"/>
        <v>3.0</v>
      </c>
      <c r="BW33" s="77">
        <v>2</v>
      </c>
      <c r="BX33" s="83">
        <v>2</v>
      </c>
      <c r="BY33" s="41">
        <f t="shared" si="705"/>
        <v>16</v>
      </c>
      <c r="BZ33" s="43">
        <f t="shared" si="706"/>
        <v>1.65625</v>
      </c>
      <c r="CA33" s="45" t="str">
        <f t="shared" si="707"/>
        <v>1.66</v>
      </c>
      <c r="CB33" s="47" t="str">
        <f t="shared" si="708"/>
        <v>Lên lớp</v>
      </c>
      <c r="CC33" s="145">
        <f t="shared" si="709"/>
        <v>16</v>
      </c>
      <c r="CD33" s="146">
        <f t="shared" si="710"/>
        <v>1.65625</v>
      </c>
      <c r="CE33" s="47" t="str">
        <f t="shared" si="711"/>
        <v>Lên lớp</v>
      </c>
      <c r="CF33" s="47" t="s">
        <v>1143</v>
      </c>
      <c r="CG33" s="24">
        <v>5.3</v>
      </c>
      <c r="CH33" s="27">
        <v>6</v>
      </c>
      <c r="CI33" s="28"/>
      <c r="CJ33" s="30">
        <f t="shared" si="775"/>
        <v>5.7</v>
      </c>
      <c r="CK33" s="31">
        <f t="shared" si="776"/>
        <v>5.7</v>
      </c>
      <c r="CL33" s="29" t="str">
        <f t="shared" si="197"/>
        <v>5.7</v>
      </c>
      <c r="CM33" s="35" t="str">
        <f t="shared" si="777"/>
        <v>C</v>
      </c>
      <c r="CN33" s="157">
        <f t="shared" si="778"/>
        <v>2</v>
      </c>
      <c r="CO33" s="49" t="str">
        <f t="shared" si="779"/>
        <v>2.0</v>
      </c>
      <c r="CP33" s="77">
        <v>3</v>
      </c>
      <c r="CQ33" s="151">
        <v>3</v>
      </c>
      <c r="CR33" s="24">
        <v>7</v>
      </c>
      <c r="CS33" s="27">
        <v>2</v>
      </c>
      <c r="CT33" s="28"/>
      <c r="CU33" s="30">
        <f t="shared" si="798"/>
        <v>4</v>
      </c>
      <c r="CV33" s="31">
        <f t="shared" si="799"/>
        <v>4</v>
      </c>
      <c r="CW33" s="29" t="str">
        <f t="shared" si="198"/>
        <v>4.0</v>
      </c>
      <c r="CX33" s="35" t="str">
        <f t="shared" si="800"/>
        <v>D</v>
      </c>
      <c r="CY33" s="157">
        <f t="shared" si="801"/>
        <v>1</v>
      </c>
      <c r="CZ33" s="49" t="str">
        <f t="shared" si="802"/>
        <v>1.0</v>
      </c>
      <c r="DA33" s="77">
        <v>2</v>
      </c>
      <c r="DB33" s="151">
        <v>2</v>
      </c>
      <c r="DC33" s="24">
        <v>6.3</v>
      </c>
      <c r="DD33" s="27">
        <v>8</v>
      </c>
      <c r="DE33" s="28"/>
      <c r="DF33" s="30">
        <f t="shared" si="780"/>
        <v>7.3</v>
      </c>
      <c r="DG33" s="31">
        <f t="shared" si="781"/>
        <v>7.3</v>
      </c>
      <c r="DH33" s="29" t="str">
        <f t="shared" si="199"/>
        <v>7.3</v>
      </c>
      <c r="DI33" s="35" t="str">
        <f t="shared" si="782"/>
        <v>B</v>
      </c>
      <c r="DJ33" s="157">
        <f t="shared" si="783"/>
        <v>3</v>
      </c>
      <c r="DK33" s="49" t="str">
        <f t="shared" si="784"/>
        <v>3.0</v>
      </c>
      <c r="DL33" s="77">
        <v>4</v>
      </c>
      <c r="DM33" s="151">
        <v>4</v>
      </c>
      <c r="DN33" s="24">
        <v>6.8</v>
      </c>
      <c r="DO33" s="27">
        <v>6</v>
      </c>
      <c r="DP33" s="28"/>
      <c r="DQ33" s="30">
        <f t="shared" si="785"/>
        <v>6.3</v>
      </c>
      <c r="DR33" s="31">
        <f t="shared" si="786"/>
        <v>6.3</v>
      </c>
      <c r="DS33" s="29" t="str">
        <f t="shared" si="200"/>
        <v>6.3</v>
      </c>
      <c r="DT33" s="35" t="str">
        <f t="shared" si="787"/>
        <v>C</v>
      </c>
      <c r="DU33" s="157">
        <f t="shared" si="788"/>
        <v>2</v>
      </c>
      <c r="DV33" s="49" t="str">
        <f t="shared" si="789"/>
        <v>2.0</v>
      </c>
      <c r="DW33" s="77">
        <v>3</v>
      </c>
      <c r="DX33" s="151">
        <v>3</v>
      </c>
      <c r="DY33" s="24">
        <v>6</v>
      </c>
      <c r="DZ33" s="27">
        <v>6</v>
      </c>
      <c r="EA33" s="28"/>
      <c r="EB33" s="30">
        <f t="shared" si="712"/>
        <v>6</v>
      </c>
      <c r="EC33" s="31">
        <f t="shared" si="713"/>
        <v>6</v>
      </c>
      <c r="ED33" s="29" t="str">
        <f t="shared" si="201"/>
        <v>6.0</v>
      </c>
      <c r="EE33" s="35" t="str">
        <f t="shared" si="714"/>
        <v>C</v>
      </c>
      <c r="EF33" s="157">
        <f t="shared" si="715"/>
        <v>2</v>
      </c>
      <c r="EG33" s="49" t="str">
        <f t="shared" si="716"/>
        <v>2.0</v>
      </c>
      <c r="EH33" s="77">
        <v>2</v>
      </c>
      <c r="EI33" s="151">
        <v>2</v>
      </c>
      <c r="EJ33" s="24">
        <v>8.1999999999999993</v>
      </c>
      <c r="EK33" s="27">
        <v>6</v>
      </c>
      <c r="EL33" s="28"/>
      <c r="EM33" s="30">
        <f t="shared" si="790"/>
        <v>6.9</v>
      </c>
      <c r="EN33" s="31">
        <f t="shared" si="791"/>
        <v>6.9</v>
      </c>
      <c r="EO33" s="29" t="str">
        <f t="shared" si="202"/>
        <v>6.9</v>
      </c>
      <c r="EP33" s="35" t="str">
        <f t="shared" si="792"/>
        <v>C+</v>
      </c>
      <c r="EQ33" s="157">
        <f t="shared" si="793"/>
        <v>2.5</v>
      </c>
      <c r="ER33" s="49" t="str">
        <f t="shared" si="794"/>
        <v>2.5</v>
      </c>
      <c r="ES33" s="77">
        <v>2</v>
      </c>
      <c r="ET33" s="151">
        <v>2</v>
      </c>
      <c r="EU33" s="24">
        <v>6.9</v>
      </c>
      <c r="EV33" s="27">
        <v>9</v>
      </c>
      <c r="EW33" s="28"/>
      <c r="EX33" s="30">
        <f t="shared" si="717"/>
        <v>8.1999999999999993</v>
      </c>
      <c r="EY33" s="31">
        <f t="shared" si="718"/>
        <v>8.1999999999999993</v>
      </c>
      <c r="EZ33" s="29" t="str">
        <f t="shared" si="203"/>
        <v>8.2</v>
      </c>
      <c r="FA33" s="35" t="str">
        <f t="shared" si="719"/>
        <v>B+</v>
      </c>
      <c r="FB33" s="157">
        <f t="shared" si="720"/>
        <v>3.5</v>
      </c>
      <c r="FC33" s="49" t="str">
        <f t="shared" si="721"/>
        <v>3.5</v>
      </c>
      <c r="FD33" s="77">
        <v>3</v>
      </c>
      <c r="FE33" s="151">
        <v>3</v>
      </c>
      <c r="FF33" s="155">
        <v>7.5</v>
      </c>
      <c r="FG33" s="165">
        <v>6.8</v>
      </c>
      <c r="FH33" s="165"/>
      <c r="FI33" s="22">
        <f t="shared" si="456"/>
        <v>7.1</v>
      </c>
      <c r="FJ33" s="29">
        <f t="shared" si="457"/>
        <v>7.1</v>
      </c>
      <c r="FK33" s="29" t="str">
        <f t="shared" si="204"/>
        <v>7.1</v>
      </c>
      <c r="FL33" s="35" t="str">
        <f t="shared" si="795"/>
        <v>B</v>
      </c>
      <c r="FM33" s="33">
        <f t="shared" si="796"/>
        <v>3</v>
      </c>
      <c r="FN33" s="49" t="str">
        <f t="shared" si="797"/>
        <v>3.0</v>
      </c>
      <c r="FO33" s="77">
        <v>1</v>
      </c>
      <c r="FP33" s="151">
        <v>1</v>
      </c>
      <c r="FQ33" s="41">
        <f t="shared" si="461"/>
        <v>20</v>
      </c>
      <c r="FR33" s="43">
        <f t="shared" si="462"/>
        <v>2.4249999999999998</v>
      </c>
      <c r="FS33" s="45" t="str">
        <f t="shared" si="463"/>
        <v>2.43</v>
      </c>
      <c r="FT33" s="47" t="str">
        <f t="shared" si="464"/>
        <v>Lên lớp</v>
      </c>
      <c r="FU33" s="145">
        <f t="shared" si="465"/>
        <v>20</v>
      </c>
      <c r="FV33" s="146">
        <f t="shared" si="466"/>
        <v>2.4249999999999998</v>
      </c>
      <c r="FW33" s="174">
        <f t="shared" si="722"/>
        <v>36</v>
      </c>
      <c r="FX33" s="41">
        <f t="shared" si="723"/>
        <v>36</v>
      </c>
      <c r="FY33" s="43">
        <f t="shared" si="724"/>
        <v>2.0833333333333335</v>
      </c>
      <c r="FZ33" s="45" t="str">
        <f t="shared" si="470"/>
        <v>2.08</v>
      </c>
      <c r="GA33" s="47" t="str">
        <f t="shared" si="471"/>
        <v>Lên lớp</v>
      </c>
      <c r="GB33" s="47" t="s">
        <v>1143</v>
      </c>
      <c r="GC33" s="24">
        <v>6.8</v>
      </c>
      <c r="GD33" s="27">
        <v>6</v>
      </c>
      <c r="GE33" s="28"/>
      <c r="GF33" s="22">
        <f t="shared" si="530"/>
        <v>6.3</v>
      </c>
      <c r="GG33" s="29">
        <f t="shared" si="531"/>
        <v>6.3</v>
      </c>
      <c r="GH33" s="29" t="str">
        <f t="shared" si="205"/>
        <v>6.3</v>
      </c>
      <c r="GI33" s="35" t="str">
        <f t="shared" si="532"/>
        <v>C</v>
      </c>
      <c r="GJ33" s="33">
        <f t="shared" si="533"/>
        <v>2</v>
      </c>
      <c r="GK33" s="49" t="str">
        <f t="shared" si="534"/>
        <v>2.0</v>
      </c>
      <c r="GL33" s="77">
        <v>2</v>
      </c>
      <c r="GM33" s="151">
        <v>2</v>
      </c>
      <c r="GN33" s="24">
        <v>6.4</v>
      </c>
      <c r="GO33" s="27">
        <v>7</v>
      </c>
      <c r="GP33" s="28"/>
      <c r="GQ33" s="30">
        <f t="shared" si="680"/>
        <v>6.8</v>
      </c>
      <c r="GR33" s="31">
        <f t="shared" si="535"/>
        <v>6.8</v>
      </c>
      <c r="GS33" s="29" t="str">
        <f t="shared" si="206"/>
        <v>6.8</v>
      </c>
      <c r="GT33" s="35" t="str">
        <f t="shared" si="536"/>
        <v>C+</v>
      </c>
      <c r="GU33" s="33">
        <f t="shared" si="537"/>
        <v>2.5</v>
      </c>
      <c r="GV33" s="49" t="str">
        <f t="shared" si="538"/>
        <v>2.5</v>
      </c>
      <c r="GW33" s="77">
        <v>3</v>
      </c>
      <c r="GX33" s="151">
        <v>3</v>
      </c>
      <c r="GY33" s="24">
        <v>6.2</v>
      </c>
      <c r="GZ33" s="27">
        <v>6</v>
      </c>
      <c r="HA33" s="28"/>
      <c r="HB33" s="30">
        <f t="shared" si="539"/>
        <v>6.1</v>
      </c>
      <c r="HC33" s="31">
        <f t="shared" si="540"/>
        <v>6.1</v>
      </c>
      <c r="HD33" s="29" t="str">
        <f t="shared" si="207"/>
        <v>6.1</v>
      </c>
      <c r="HE33" s="35" t="str">
        <f t="shared" si="541"/>
        <v>C</v>
      </c>
      <c r="HF33" s="33">
        <f t="shared" si="542"/>
        <v>2</v>
      </c>
      <c r="HG33" s="49" t="str">
        <f t="shared" si="543"/>
        <v>2.0</v>
      </c>
      <c r="HH33" s="77">
        <v>2</v>
      </c>
      <c r="HI33" s="151">
        <v>2</v>
      </c>
      <c r="HJ33" s="24">
        <v>7.2</v>
      </c>
      <c r="HK33" s="27">
        <v>5</v>
      </c>
      <c r="HL33" s="28"/>
      <c r="HM33" s="22">
        <f t="shared" si="544"/>
        <v>5.9</v>
      </c>
      <c r="HN33" s="29">
        <f t="shared" si="545"/>
        <v>5.9</v>
      </c>
      <c r="HO33" s="29" t="str">
        <f t="shared" si="208"/>
        <v>5.9</v>
      </c>
      <c r="HP33" s="35" t="str">
        <f t="shared" si="546"/>
        <v>C</v>
      </c>
      <c r="HQ33" s="33">
        <f t="shared" si="547"/>
        <v>2</v>
      </c>
      <c r="HR33" s="49" t="str">
        <f t="shared" si="548"/>
        <v>2.0</v>
      </c>
      <c r="HS33" s="77">
        <v>2</v>
      </c>
      <c r="HT33" s="151">
        <v>2</v>
      </c>
      <c r="HU33" s="24">
        <v>7.8</v>
      </c>
      <c r="HV33" s="27">
        <v>8</v>
      </c>
      <c r="HW33" s="28"/>
      <c r="HX33" s="30">
        <f t="shared" si="549"/>
        <v>7.9</v>
      </c>
      <c r="HY33" s="31">
        <f t="shared" si="550"/>
        <v>7.9</v>
      </c>
      <c r="HZ33" s="29" t="str">
        <f t="shared" si="209"/>
        <v>7.9</v>
      </c>
      <c r="IA33" s="35" t="str">
        <f t="shared" si="551"/>
        <v>B</v>
      </c>
      <c r="IB33" s="33">
        <f t="shared" si="552"/>
        <v>3</v>
      </c>
      <c r="IC33" s="49" t="str">
        <f t="shared" si="553"/>
        <v>3.0</v>
      </c>
      <c r="ID33" s="77">
        <v>3</v>
      </c>
      <c r="IE33" s="151">
        <v>3</v>
      </c>
      <c r="IF33" s="24">
        <v>6</v>
      </c>
      <c r="IG33" s="27">
        <v>6</v>
      </c>
      <c r="IH33" s="28"/>
      <c r="II33" s="30">
        <f t="shared" si="554"/>
        <v>6</v>
      </c>
      <c r="IJ33" s="31">
        <f t="shared" si="555"/>
        <v>6</v>
      </c>
      <c r="IK33" s="29" t="str">
        <f t="shared" si="210"/>
        <v>6.0</v>
      </c>
      <c r="IL33" s="35" t="str">
        <f t="shared" si="556"/>
        <v>C</v>
      </c>
      <c r="IM33" s="33">
        <f t="shared" si="557"/>
        <v>2</v>
      </c>
      <c r="IN33" s="49" t="str">
        <f t="shared" si="558"/>
        <v>2.0</v>
      </c>
      <c r="IO33" s="77">
        <v>2</v>
      </c>
      <c r="IP33" s="151">
        <v>2</v>
      </c>
      <c r="IQ33" s="24">
        <v>6.7</v>
      </c>
      <c r="IR33" s="27">
        <v>5</v>
      </c>
      <c r="IS33" s="28"/>
      <c r="IT33" s="30">
        <f t="shared" si="559"/>
        <v>5.7</v>
      </c>
      <c r="IU33" s="31">
        <f t="shared" si="560"/>
        <v>5.7</v>
      </c>
      <c r="IV33" s="29" t="str">
        <f t="shared" si="211"/>
        <v>5.7</v>
      </c>
      <c r="IW33" s="35" t="str">
        <f t="shared" si="561"/>
        <v>C</v>
      </c>
      <c r="IX33" s="33">
        <f t="shared" si="562"/>
        <v>2</v>
      </c>
      <c r="IY33" s="49" t="str">
        <f t="shared" si="563"/>
        <v>2.0</v>
      </c>
      <c r="IZ33" s="77">
        <v>3</v>
      </c>
      <c r="JA33" s="151">
        <v>3</v>
      </c>
      <c r="JB33" s="24">
        <v>7.4</v>
      </c>
      <c r="JC33" s="27">
        <v>6</v>
      </c>
      <c r="JD33" s="28"/>
      <c r="JE33" s="30">
        <f t="shared" si="564"/>
        <v>6.6</v>
      </c>
      <c r="JF33" s="31">
        <f t="shared" si="565"/>
        <v>6.6</v>
      </c>
      <c r="JG33" s="29" t="str">
        <f t="shared" si="212"/>
        <v>6.6</v>
      </c>
      <c r="JH33" s="35" t="str">
        <f t="shared" si="566"/>
        <v>C+</v>
      </c>
      <c r="JI33" s="33">
        <f t="shared" si="567"/>
        <v>2.5</v>
      </c>
      <c r="JJ33" s="49" t="str">
        <f t="shared" si="568"/>
        <v>2.5</v>
      </c>
      <c r="JK33" s="77">
        <v>3</v>
      </c>
      <c r="JL33" s="151">
        <v>3</v>
      </c>
      <c r="JM33" s="24">
        <v>8</v>
      </c>
      <c r="JN33" s="214">
        <v>7</v>
      </c>
      <c r="JO33" s="140"/>
      <c r="JP33" s="30">
        <f t="shared" si="569"/>
        <v>7.4</v>
      </c>
      <c r="JQ33" s="31">
        <f t="shared" si="570"/>
        <v>7.4</v>
      </c>
      <c r="JR33" s="29" t="str">
        <f t="shared" si="213"/>
        <v>7.4</v>
      </c>
      <c r="JS33" s="35" t="str">
        <f t="shared" si="571"/>
        <v>B</v>
      </c>
      <c r="JT33" s="33">
        <f t="shared" si="572"/>
        <v>3</v>
      </c>
      <c r="JU33" s="49" t="str">
        <f t="shared" si="573"/>
        <v>3.0</v>
      </c>
      <c r="JV33" s="77">
        <v>2</v>
      </c>
      <c r="JW33" s="151">
        <v>2</v>
      </c>
      <c r="JX33" s="211">
        <f t="shared" si="513"/>
        <v>22</v>
      </c>
      <c r="JY33" s="43">
        <f t="shared" si="514"/>
        <v>2.3636363636363638</v>
      </c>
      <c r="JZ33" s="45" t="str">
        <f t="shared" si="515"/>
        <v>2.36</v>
      </c>
      <c r="KA33" s="47" t="str">
        <f t="shared" si="516"/>
        <v>Lên lớp</v>
      </c>
      <c r="KB33" s="41">
        <f t="shared" si="517"/>
        <v>22</v>
      </c>
      <c r="KC33" s="43">
        <f t="shared" si="518"/>
        <v>2.3636363636363638</v>
      </c>
      <c r="KD33" s="229">
        <f t="shared" si="519"/>
        <v>58</v>
      </c>
      <c r="KE33" s="230">
        <f t="shared" si="520"/>
        <v>58</v>
      </c>
      <c r="KF33" s="146">
        <f t="shared" si="521"/>
        <v>2.1896551724137931</v>
      </c>
      <c r="KG33" s="45" t="str">
        <f t="shared" si="522"/>
        <v>2.19</v>
      </c>
      <c r="KH33" s="47" t="str">
        <f t="shared" si="523"/>
        <v>Lên lớp</v>
      </c>
      <c r="KI33" s="47" t="s">
        <v>1143</v>
      </c>
      <c r="KJ33" s="24">
        <v>6.8</v>
      </c>
      <c r="KK33" s="27">
        <v>5</v>
      </c>
      <c r="KL33" s="28"/>
      <c r="KM33" s="30">
        <f t="shared" si="729"/>
        <v>5.7</v>
      </c>
      <c r="KN33" s="31">
        <f t="shared" si="730"/>
        <v>5.7</v>
      </c>
      <c r="KO33" s="29" t="str">
        <f t="shared" si="731"/>
        <v>5.7</v>
      </c>
      <c r="KP33" s="35" t="str">
        <f t="shared" si="732"/>
        <v>C</v>
      </c>
      <c r="KQ33" s="33">
        <f t="shared" si="733"/>
        <v>2</v>
      </c>
      <c r="KR33" s="49" t="str">
        <f t="shared" si="734"/>
        <v>2.0</v>
      </c>
      <c r="KS33" s="77">
        <v>2</v>
      </c>
      <c r="KT33" s="151">
        <v>2</v>
      </c>
      <c r="KU33" s="24">
        <v>7.3</v>
      </c>
      <c r="KV33" s="27">
        <v>8</v>
      </c>
      <c r="KW33" s="28"/>
      <c r="KX33" s="22">
        <f t="shared" si="735"/>
        <v>7.7</v>
      </c>
      <c r="KY33" s="29">
        <f t="shared" si="736"/>
        <v>7.7</v>
      </c>
      <c r="KZ33" s="29" t="str">
        <f t="shared" si="737"/>
        <v>7.7</v>
      </c>
      <c r="LA33" s="35" t="str">
        <f t="shared" si="738"/>
        <v>B</v>
      </c>
      <c r="LB33" s="33">
        <f t="shared" si="739"/>
        <v>3</v>
      </c>
      <c r="LC33" s="49" t="str">
        <f t="shared" si="740"/>
        <v>3.0</v>
      </c>
      <c r="LD33" s="77">
        <v>2</v>
      </c>
      <c r="LE33" s="151">
        <v>2</v>
      </c>
      <c r="LF33" s="24">
        <v>7.3</v>
      </c>
      <c r="LG33" s="27">
        <v>3</v>
      </c>
      <c r="LH33" s="28"/>
      <c r="LI33" s="30">
        <f t="shared" si="741"/>
        <v>4.7</v>
      </c>
      <c r="LJ33" s="31">
        <f t="shared" si="742"/>
        <v>4.7</v>
      </c>
      <c r="LK33" s="31" t="str">
        <f t="shared" si="743"/>
        <v>4.7</v>
      </c>
      <c r="LL33" s="35" t="str">
        <f t="shared" si="744"/>
        <v>D</v>
      </c>
      <c r="LM33" s="33">
        <f t="shared" si="745"/>
        <v>1</v>
      </c>
      <c r="LN33" s="49" t="str">
        <f t="shared" si="746"/>
        <v>1.0</v>
      </c>
      <c r="LO33" s="77">
        <v>2</v>
      </c>
      <c r="LP33" s="151">
        <v>2</v>
      </c>
      <c r="LQ33" s="24">
        <v>7</v>
      </c>
      <c r="LR33" s="27">
        <v>5</v>
      </c>
      <c r="LS33" s="28"/>
      <c r="LT33" s="30">
        <f t="shared" si="747"/>
        <v>5.8</v>
      </c>
      <c r="LU33" s="31">
        <f t="shared" si="748"/>
        <v>5.8</v>
      </c>
      <c r="LV33" s="29" t="str">
        <f t="shared" si="220"/>
        <v>5.8</v>
      </c>
      <c r="LW33" s="35" t="str">
        <f t="shared" si="749"/>
        <v>C</v>
      </c>
      <c r="LX33" s="33">
        <f t="shared" si="750"/>
        <v>2</v>
      </c>
      <c r="LY33" s="49" t="str">
        <f t="shared" si="751"/>
        <v>2.0</v>
      </c>
      <c r="LZ33" s="77">
        <v>2</v>
      </c>
      <c r="MA33" s="151">
        <v>2</v>
      </c>
      <c r="MB33" s="24">
        <v>7</v>
      </c>
      <c r="MC33" s="27">
        <v>6</v>
      </c>
      <c r="MD33" s="28"/>
      <c r="ME33" s="30">
        <f t="shared" si="752"/>
        <v>6.4</v>
      </c>
      <c r="MF33" s="161">
        <f t="shared" si="753"/>
        <v>6.4</v>
      </c>
      <c r="MG33" s="29" t="str">
        <f t="shared" si="223"/>
        <v>6.4</v>
      </c>
      <c r="MH33" s="162" t="str">
        <f t="shared" si="754"/>
        <v>C</v>
      </c>
      <c r="MI33" s="163">
        <f t="shared" si="755"/>
        <v>2</v>
      </c>
      <c r="MJ33" s="56" t="str">
        <f t="shared" si="756"/>
        <v>2.0</v>
      </c>
      <c r="MK33" s="77">
        <v>1</v>
      </c>
      <c r="ML33" s="151">
        <v>1</v>
      </c>
      <c r="MM33" s="24">
        <v>5.4</v>
      </c>
      <c r="MN33" s="27">
        <v>1</v>
      </c>
      <c r="MO33" s="28">
        <v>4</v>
      </c>
      <c r="MP33" s="30">
        <f t="shared" si="757"/>
        <v>2.8</v>
      </c>
      <c r="MQ33" s="161">
        <f t="shared" si="758"/>
        <v>4.5999999999999996</v>
      </c>
      <c r="MR33" s="29" t="str">
        <f t="shared" si="227"/>
        <v>4.6</v>
      </c>
      <c r="MS33" s="162" t="str">
        <f t="shared" si="759"/>
        <v>D</v>
      </c>
      <c r="MT33" s="163">
        <f t="shared" si="760"/>
        <v>1</v>
      </c>
      <c r="MU33" s="56" t="str">
        <f t="shared" si="761"/>
        <v>1.0</v>
      </c>
      <c r="MV33" s="77">
        <v>3</v>
      </c>
      <c r="MW33" s="151">
        <v>3</v>
      </c>
      <c r="MX33" s="24">
        <v>8.1</v>
      </c>
      <c r="MY33" s="27">
        <v>1</v>
      </c>
      <c r="MZ33" s="28">
        <v>5</v>
      </c>
      <c r="NA33" s="30">
        <f t="shared" si="762"/>
        <v>3.8</v>
      </c>
      <c r="NB33" s="161">
        <f t="shared" si="763"/>
        <v>6.2</v>
      </c>
      <c r="NC33" s="29" t="str">
        <f t="shared" si="228"/>
        <v>6.2</v>
      </c>
      <c r="ND33" s="162" t="str">
        <f t="shared" si="764"/>
        <v>C</v>
      </c>
      <c r="NE33" s="163">
        <f t="shared" si="765"/>
        <v>2</v>
      </c>
      <c r="NF33" s="56" t="str">
        <f t="shared" si="766"/>
        <v>2.0</v>
      </c>
      <c r="NG33" s="77">
        <v>1</v>
      </c>
      <c r="NH33" s="151">
        <v>1</v>
      </c>
      <c r="NI33" s="24">
        <v>6.2</v>
      </c>
      <c r="NJ33" s="27">
        <v>3</v>
      </c>
      <c r="NK33" s="28"/>
      <c r="NL33" s="22">
        <f t="shared" si="681"/>
        <v>4.3</v>
      </c>
      <c r="NM33" s="29">
        <f t="shared" si="682"/>
        <v>4.3</v>
      </c>
      <c r="NN33" s="29" t="str">
        <f t="shared" si="725"/>
        <v>4.3</v>
      </c>
      <c r="NO33" s="35" t="str">
        <f t="shared" si="683"/>
        <v>D</v>
      </c>
      <c r="NP33" s="33">
        <f t="shared" si="684"/>
        <v>1</v>
      </c>
      <c r="NQ33" s="49" t="str">
        <f t="shared" si="685"/>
        <v>1.0</v>
      </c>
      <c r="NR33" s="77">
        <v>3</v>
      </c>
      <c r="NS33" s="151">
        <v>3</v>
      </c>
      <c r="NT33" s="24">
        <v>8</v>
      </c>
      <c r="NU33" s="214">
        <v>7.3</v>
      </c>
      <c r="NV33" s="28"/>
      <c r="NW33" s="30">
        <f t="shared" si="767"/>
        <v>7.6</v>
      </c>
      <c r="NX33" s="31">
        <f t="shared" si="768"/>
        <v>7.6</v>
      </c>
      <c r="NY33" s="31" t="str">
        <f t="shared" si="769"/>
        <v>7.6</v>
      </c>
      <c r="NZ33" s="35" t="str">
        <f t="shared" si="770"/>
        <v>B</v>
      </c>
      <c r="OA33" s="33">
        <f t="shared" si="771"/>
        <v>3</v>
      </c>
      <c r="OB33" s="49" t="str">
        <f t="shared" si="772"/>
        <v>3.0</v>
      </c>
      <c r="OC33" s="77">
        <v>2</v>
      </c>
      <c r="OD33" s="151">
        <v>2</v>
      </c>
      <c r="OE33" s="211">
        <f t="shared" si="230"/>
        <v>18</v>
      </c>
      <c r="OF33" s="43">
        <f t="shared" si="231"/>
        <v>1.7777777777777777</v>
      </c>
      <c r="OG33" s="45" t="str">
        <f t="shared" si="232"/>
        <v>1.78</v>
      </c>
      <c r="OH33" s="47" t="str">
        <f t="shared" si="233"/>
        <v>Lên lớp</v>
      </c>
      <c r="OI33" s="41">
        <f t="shared" si="234"/>
        <v>18</v>
      </c>
      <c r="OJ33" s="43">
        <f t="shared" si="235"/>
        <v>1.7777777777777777</v>
      </c>
      <c r="OK33" s="229">
        <f t="shared" si="236"/>
        <v>76</v>
      </c>
      <c r="OL33" s="230">
        <f t="shared" si="237"/>
        <v>76</v>
      </c>
      <c r="OM33" s="146">
        <f t="shared" si="238"/>
        <v>2.0921052631578947</v>
      </c>
      <c r="ON33" s="45" t="str">
        <f t="shared" si="138"/>
        <v>2.09</v>
      </c>
      <c r="OO33" s="47" t="str">
        <f t="shared" si="239"/>
        <v>Lên lớp</v>
      </c>
      <c r="OP33" s="47" t="s">
        <v>1143</v>
      </c>
      <c r="OQ33" s="24">
        <v>7.6</v>
      </c>
      <c r="OR33" s="27">
        <v>1</v>
      </c>
      <c r="OS33" s="28">
        <v>5</v>
      </c>
      <c r="OT33" s="30">
        <f t="shared" si="574"/>
        <v>3.6</v>
      </c>
      <c r="OU33" s="31">
        <f t="shared" si="575"/>
        <v>6</v>
      </c>
      <c r="OV33" s="31" t="str">
        <f t="shared" si="576"/>
        <v>6.0</v>
      </c>
      <c r="OW33" s="35" t="str">
        <f t="shared" si="577"/>
        <v>C</v>
      </c>
      <c r="OX33" s="33">
        <f t="shared" si="578"/>
        <v>2</v>
      </c>
      <c r="OY33" s="49" t="str">
        <f t="shared" si="579"/>
        <v>2.0</v>
      </c>
      <c r="OZ33" s="77">
        <v>2</v>
      </c>
      <c r="PA33" s="151">
        <v>2</v>
      </c>
      <c r="PB33" s="24">
        <v>6.2</v>
      </c>
      <c r="PC33" s="27">
        <v>8</v>
      </c>
      <c r="PD33" s="28"/>
      <c r="PE33" s="30">
        <f t="shared" si="580"/>
        <v>7.3</v>
      </c>
      <c r="PF33" s="31">
        <f t="shared" si="581"/>
        <v>7.3</v>
      </c>
      <c r="PG33" s="31" t="str">
        <f t="shared" si="582"/>
        <v>7.3</v>
      </c>
      <c r="PH33" s="35" t="str">
        <f t="shared" si="583"/>
        <v>B</v>
      </c>
      <c r="PI33" s="33">
        <f t="shared" si="584"/>
        <v>3</v>
      </c>
      <c r="PJ33" s="49" t="str">
        <f t="shared" si="585"/>
        <v>3.0</v>
      </c>
      <c r="PK33" s="77">
        <v>3</v>
      </c>
      <c r="PL33" s="151">
        <v>3</v>
      </c>
      <c r="PM33" s="24">
        <v>7.7</v>
      </c>
      <c r="PN33" s="27">
        <v>6</v>
      </c>
      <c r="PO33" s="28"/>
      <c r="PP33" s="30">
        <f t="shared" si="586"/>
        <v>6.7</v>
      </c>
      <c r="PQ33" s="31">
        <f t="shared" si="587"/>
        <v>6.7</v>
      </c>
      <c r="PR33" s="31" t="str">
        <f t="shared" si="588"/>
        <v>6.7</v>
      </c>
      <c r="PS33" s="35" t="str">
        <f t="shared" si="589"/>
        <v>C+</v>
      </c>
      <c r="PT33" s="33">
        <f t="shared" si="590"/>
        <v>2.5</v>
      </c>
      <c r="PU33" s="49" t="str">
        <f t="shared" si="591"/>
        <v>2.5</v>
      </c>
      <c r="PV33" s="77">
        <v>2</v>
      </c>
      <c r="PW33" s="151">
        <v>2</v>
      </c>
      <c r="PX33" s="24">
        <v>5.6</v>
      </c>
      <c r="PY33" s="27">
        <v>6</v>
      </c>
      <c r="PZ33" s="28"/>
      <c r="QA33" s="30">
        <f t="shared" si="592"/>
        <v>5.8</v>
      </c>
      <c r="QB33" s="31">
        <f t="shared" si="593"/>
        <v>5.8</v>
      </c>
      <c r="QC33" s="31" t="str">
        <f t="shared" si="594"/>
        <v>5.8</v>
      </c>
      <c r="QD33" s="35" t="str">
        <f t="shared" si="595"/>
        <v>C</v>
      </c>
      <c r="QE33" s="33">
        <f t="shared" si="596"/>
        <v>2</v>
      </c>
      <c r="QF33" s="49" t="str">
        <f t="shared" si="597"/>
        <v>2.0</v>
      </c>
      <c r="QG33" s="77">
        <v>3</v>
      </c>
      <c r="QH33" s="151">
        <v>3</v>
      </c>
      <c r="QI33" s="24">
        <v>6.8</v>
      </c>
      <c r="QJ33" s="27">
        <v>6</v>
      </c>
      <c r="QK33" s="28"/>
      <c r="QL33" s="30">
        <f t="shared" si="598"/>
        <v>6.3</v>
      </c>
      <c r="QM33" s="31">
        <f t="shared" si="599"/>
        <v>6.3</v>
      </c>
      <c r="QN33" s="31" t="str">
        <f t="shared" si="600"/>
        <v>6.3</v>
      </c>
      <c r="QO33" s="35" t="str">
        <f t="shared" si="601"/>
        <v>C</v>
      </c>
      <c r="QP33" s="33">
        <f t="shared" si="602"/>
        <v>2</v>
      </c>
      <c r="QQ33" s="49" t="str">
        <f t="shared" si="603"/>
        <v>2.0</v>
      </c>
      <c r="QR33" s="77">
        <v>1</v>
      </c>
      <c r="QS33" s="151">
        <v>1</v>
      </c>
      <c r="QT33" s="24">
        <v>6.8</v>
      </c>
      <c r="QU33" s="27">
        <v>8</v>
      </c>
      <c r="QV33" s="28"/>
      <c r="QW33" s="30">
        <f t="shared" si="604"/>
        <v>7.5</v>
      </c>
      <c r="QX33" s="31">
        <f t="shared" si="605"/>
        <v>7.5</v>
      </c>
      <c r="QY33" s="31" t="str">
        <f t="shared" si="606"/>
        <v>7.5</v>
      </c>
      <c r="QZ33" s="35" t="str">
        <f t="shared" si="607"/>
        <v>B</v>
      </c>
      <c r="RA33" s="33">
        <f t="shared" si="608"/>
        <v>3</v>
      </c>
      <c r="RB33" s="49" t="str">
        <f t="shared" si="609"/>
        <v>3.0</v>
      </c>
      <c r="RC33" s="77">
        <v>3</v>
      </c>
      <c r="RD33" s="151">
        <v>3</v>
      </c>
      <c r="RE33" s="24">
        <v>6.8</v>
      </c>
      <c r="RF33" s="27">
        <v>5</v>
      </c>
      <c r="RG33" s="28"/>
      <c r="RH33" s="30">
        <f t="shared" si="773"/>
        <v>5.7</v>
      </c>
      <c r="RI33" s="31">
        <f t="shared" si="774"/>
        <v>5.7</v>
      </c>
      <c r="RJ33" s="31" t="str">
        <f t="shared" si="610"/>
        <v>5.7</v>
      </c>
      <c r="RK33" s="35" t="str">
        <f t="shared" si="726"/>
        <v>C</v>
      </c>
      <c r="RL33" s="33">
        <f t="shared" si="727"/>
        <v>2</v>
      </c>
      <c r="RM33" s="49" t="str">
        <f t="shared" si="728"/>
        <v>2.0</v>
      </c>
      <c r="RN33" s="77">
        <v>1</v>
      </c>
      <c r="RO33" s="151">
        <v>1</v>
      </c>
      <c r="RP33" s="211">
        <f t="shared" si="247"/>
        <v>15</v>
      </c>
      <c r="RQ33" s="275">
        <f t="shared" si="248"/>
        <v>6.6133333333333324</v>
      </c>
      <c r="RR33" s="43">
        <f t="shared" si="249"/>
        <v>2.4666666666666668</v>
      </c>
      <c r="RS33" s="45" t="str">
        <f t="shared" si="250"/>
        <v>2.47</v>
      </c>
      <c r="RT33" s="47" t="str">
        <f t="shared" si="251"/>
        <v>Lên lớp</v>
      </c>
      <c r="RU33" s="41">
        <f t="shared" si="252"/>
        <v>15</v>
      </c>
      <c r="RV33" s="43">
        <f t="shared" si="253"/>
        <v>2.4666666666666668</v>
      </c>
      <c r="RW33" s="229">
        <f t="shared" si="254"/>
        <v>91</v>
      </c>
      <c r="RX33" s="230">
        <f t="shared" si="255"/>
        <v>91</v>
      </c>
      <c r="RY33" s="146">
        <f t="shared" si="256"/>
        <v>2.1538461538461537</v>
      </c>
      <c r="RZ33" s="45" t="str">
        <f t="shared" si="257"/>
        <v>2.15</v>
      </c>
      <c r="SA33" s="47" t="str">
        <f t="shared" si="258"/>
        <v>Lên lớp</v>
      </c>
      <c r="SB33" s="47" t="s">
        <v>1143</v>
      </c>
      <c r="SC33" s="133">
        <v>8.3000000000000007</v>
      </c>
      <c r="SD33" s="125">
        <v>6</v>
      </c>
      <c r="SE33" s="126"/>
      <c r="SF33" s="127">
        <f t="shared" si="686"/>
        <v>6.9</v>
      </c>
      <c r="SG33" s="128">
        <f t="shared" si="687"/>
        <v>6.9</v>
      </c>
      <c r="SH33" s="128" t="str">
        <f t="shared" si="611"/>
        <v>6.9</v>
      </c>
      <c r="SI33" s="129" t="str">
        <f t="shared" si="688"/>
        <v>C+</v>
      </c>
      <c r="SJ33" s="130">
        <f t="shared" si="689"/>
        <v>2.5</v>
      </c>
      <c r="SK33" s="131" t="str">
        <f t="shared" si="690"/>
        <v>2.5</v>
      </c>
      <c r="SL33" s="132">
        <v>2</v>
      </c>
      <c r="SM33" s="170">
        <v>2</v>
      </c>
      <c r="SN33" s="63">
        <v>0.3</v>
      </c>
      <c r="SO33" s="27"/>
      <c r="SP33" s="28"/>
      <c r="SQ33" s="30">
        <f t="shared" si="612"/>
        <v>0.1</v>
      </c>
      <c r="SR33" s="31">
        <f t="shared" si="613"/>
        <v>0.1</v>
      </c>
      <c r="SS33" s="31" t="str">
        <f t="shared" si="614"/>
        <v>0.1</v>
      </c>
      <c r="ST33" s="35" t="str">
        <f t="shared" si="615"/>
        <v>F</v>
      </c>
      <c r="SU33" s="33">
        <f t="shared" si="616"/>
        <v>0</v>
      </c>
      <c r="SV33" s="49" t="str">
        <f t="shared" si="617"/>
        <v>0.0</v>
      </c>
      <c r="SW33" s="77">
        <v>2</v>
      </c>
      <c r="SX33" s="151"/>
      <c r="SY33" s="24"/>
      <c r="SZ33" s="27"/>
      <c r="TA33" s="28"/>
      <c r="TB33" s="22">
        <f>ROUND((SF33*0.5+SQ33*0.5),1)</f>
        <v>3.5</v>
      </c>
      <c r="TC33" s="29">
        <f>ROUND((SG33*0.5+SR33*0.5),1)</f>
        <v>3.5</v>
      </c>
      <c r="TD33" s="31" t="str">
        <f t="shared" ref="TD33" si="803">TEXT(TC33,"0.0")</f>
        <v>3.5</v>
      </c>
      <c r="TE33" s="35" t="str">
        <f t="shared" si="621"/>
        <v>F</v>
      </c>
      <c r="TF33" s="33">
        <f t="shared" si="622"/>
        <v>0</v>
      </c>
      <c r="TG33" s="49" t="str">
        <f t="shared" si="623"/>
        <v>0.0</v>
      </c>
      <c r="TH33" s="77">
        <v>4</v>
      </c>
      <c r="TI33" s="151"/>
      <c r="TJ33" s="320"/>
      <c r="TK33" s="321"/>
      <c r="TL33" s="322"/>
      <c r="TM33" s="322"/>
      <c r="TN33" s="322"/>
      <c r="TO33" s="127">
        <f t="shared" si="691"/>
        <v>0</v>
      </c>
      <c r="TP33" s="29" t="str">
        <f t="shared" si="692"/>
        <v>0.0</v>
      </c>
      <c r="TQ33" s="35" t="str">
        <f t="shared" si="693"/>
        <v>F</v>
      </c>
      <c r="TR33" s="33">
        <f t="shared" si="694"/>
        <v>0</v>
      </c>
      <c r="TS33" s="49" t="str">
        <f t="shared" si="695"/>
        <v>0.0</v>
      </c>
      <c r="TT33" s="323">
        <v>5</v>
      </c>
      <c r="TU33" s="324"/>
      <c r="TV33" s="340">
        <f t="shared" si="696"/>
        <v>9</v>
      </c>
      <c r="TW33" s="341">
        <f t="shared" si="267"/>
        <v>1.5555555555555556</v>
      </c>
      <c r="TX33" s="342">
        <f t="shared" si="697"/>
        <v>0</v>
      </c>
      <c r="TY33" s="45" t="str">
        <f t="shared" si="698"/>
        <v>0.00</v>
      </c>
      <c r="TZ33" s="47" t="str">
        <f t="shared" si="699"/>
        <v>Cảnh báo KQHT</v>
      </c>
      <c r="UA33" s="41">
        <f t="shared" si="700"/>
        <v>0</v>
      </c>
      <c r="UB33" s="43" t="e">
        <f t="shared" si="701"/>
        <v>#DIV/0!</v>
      </c>
    </row>
    <row r="34" spans="1:548" ht="18">
      <c r="A34" s="11">
        <v>39</v>
      </c>
      <c r="B34" s="70" t="s">
        <v>59</v>
      </c>
      <c r="C34" s="14" t="s">
        <v>202</v>
      </c>
      <c r="D34" s="71" t="s">
        <v>203</v>
      </c>
      <c r="E34" s="72" t="s">
        <v>204</v>
      </c>
      <c r="F34" s="9"/>
      <c r="G34" s="101" t="s">
        <v>666</v>
      </c>
      <c r="H34" s="102" t="s">
        <v>18</v>
      </c>
      <c r="I34" s="103" t="s">
        <v>697</v>
      </c>
      <c r="J34" s="13">
        <v>5.8</v>
      </c>
      <c r="K34" s="29" t="str">
        <f t="shared" si="187"/>
        <v>5.8</v>
      </c>
      <c r="L34" s="35" t="str">
        <f t="shared" si="624"/>
        <v>C</v>
      </c>
      <c r="M34" s="33">
        <f t="shared" si="625"/>
        <v>2</v>
      </c>
      <c r="N34" s="49" t="str">
        <f t="shared" si="626"/>
        <v>2.0</v>
      </c>
      <c r="O34" s="12">
        <v>2</v>
      </c>
      <c r="P34" s="19">
        <v>6.9</v>
      </c>
      <c r="Q34" s="29" t="str">
        <f t="shared" si="188"/>
        <v>6.9</v>
      </c>
      <c r="R34" s="35" t="str">
        <f t="shared" si="702"/>
        <v>C+</v>
      </c>
      <c r="S34" s="33">
        <f t="shared" si="703"/>
        <v>2.5</v>
      </c>
      <c r="T34" s="49" t="str">
        <f t="shared" si="704"/>
        <v>2.5</v>
      </c>
      <c r="U34" s="12">
        <v>3</v>
      </c>
      <c r="V34" s="24">
        <v>6.9</v>
      </c>
      <c r="W34" s="27">
        <v>8</v>
      </c>
      <c r="X34" s="28"/>
      <c r="Y34" s="22">
        <f t="shared" si="627"/>
        <v>7.6</v>
      </c>
      <c r="Z34" s="29">
        <f t="shared" si="628"/>
        <v>7.6</v>
      </c>
      <c r="AA34" s="29" t="str">
        <f t="shared" si="192"/>
        <v>7.6</v>
      </c>
      <c r="AB34" s="35" t="str">
        <f t="shared" si="629"/>
        <v>B</v>
      </c>
      <c r="AC34" s="33">
        <f t="shared" si="630"/>
        <v>3</v>
      </c>
      <c r="AD34" s="49" t="str">
        <f t="shared" si="631"/>
        <v>3.0</v>
      </c>
      <c r="AE34" s="77">
        <v>5</v>
      </c>
      <c r="AF34" s="80">
        <v>5</v>
      </c>
      <c r="AG34" s="24">
        <v>7</v>
      </c>
      <c r="AH34" s="27">
        <v>6</v>
      </c>
      <c r="AI34" s="28"/>
      <c r="AJ34" s="30">
        <f t="shared" si="632"/>
        <v>6.4</v>
      </c>
      <c r="AK34" s="31">
        <f t="shared" si="633"/>
        <v>6.4</v>
      </c>
      <c r="AL34" s="29" t="str">
        <f t="shared" si="193"/>
        <v>6.4</v>
      </c>
      <c r="AM34" s="35" t="str">
        <f t="shared" si="634"/>
        <v>C</v>
      </c>
      <c r="AN34" s="33">
        <f t="shared" si="635"/>
        <v>2</v>
      </c>
      <c r="AO34" s="49" t="str">
        <f t="shared" si="636"/>
        <v>2.0</v>
      </c>
      <c r="AP34" s="77">
        <v>3</v>
      </c>
      <c r="AQ34" s="83">
        <v>3</v>
      </c>
      <c r="AR34" s="24">
        <v>5</v>
      </c>
      <c r="AS34" s="27">
        <v>3</v>
      </c>
      <c r="AT34" s="28">
        <v>4</v>
      </c>
      <c r="AU34" s="30">
        <f t="shared" si="637"/>
        <v>3.8</v>
      </c>
      <c r="AV34" s="31">
        <f t="shared" si="638"/>
        <v>4.4000000000000004</v>
      </c>
      <c r="AW34" s="29" t="str">
        <f t="shared" si="194"/>
        <v>4.4</v>
      </c>
      <c r="AX34" s="35" t="str">
        <f t="shared" si="639"/>
        <v>D</v>
      </c>
      <c r="AY34" s="33">
        <f t="shared" si="640"/>
        <v>1</v>
      </c>
      <c r="AZ34" s="49" t="str">
        <f t="shared" si="641"/>
        <v>1.0</v>
      </c>
      <c r="BA34" s="77">
        <v>3</v>
      </c>
      <c r="BB34" s="83">
        <v>3</v>
      </c>
      <c r="BC34" s="24">
        <v>6.8</v>
      </c>
      <c r="BD34" s="27">
        <v>4</v>
      </c>
      <c r="BE34" s="28"/>
      <c r="BF34" s="30">
        <f t="shared" si="642"/>
        <v>5.0999999999999996</v>
      </c>
      <c r="BG34" s="31">
        <f t="shared" si="643"/>
        <v>5.0999999999999996</v>
      </c>
      <c r="BH34" s="29" t="str">
        <f t="shared" si="195"/>
        <v>5.1</v>
      </c>
      <c r="BI34" s="35" t="str">
        <f t="shared" si="644"/>
        <v>D+</v>
      </c>
      <c r="BJ34" s="33">
        <f t="shared" si="645"/>
        <v>1.5</v>
      </c>
      <c r="BK34" s="49" t="str">
        <f t="shared" si="646"/>
        <v>1.5</v>
      </c>
      <c r="BL34" s="77">
        <v>3</v>
      </c>
      <c r="BM34" s="83">
        <v>3</v>
      </c>
      <c r="BN34" s="24">
        <v>7.3</v>
      </c>
      <c r="BO34" s="27">
        <v>8</v>
      </c>
      <c r="BP34" s="28"/>
      <c r="BQ34" s="22">
        <f t="shared" si="647"/>
        <v>7.7</v>
      </c>
      <c r="BR34" s="29">
        <f t="shared" si="648"/>
        <v>7.7</v>
      </c>
      <c r="BS34" s="29" t="str">
        <f t="shared" si="196"/>
        <v>7.7</v>
      </c>
      <c r="BT34" s="35" t="str">
        <f t="shared" si="649"/>
        <v>B</v>
      </c>
      <c r="BU34" s="33">
        <f t="shared" si="650"/>
        <v>3</v>
      </c>
      <c r="BV34" s="49" t="str">
        <f t="shared" si="651"/>
        <v>3.0</v>
      </c>
      <c r="BW34" s="77">
        <v>2</v>
      </c>
      <c r="BX34" s="83">
        <v>2</v>
      </c>
      <c r="BY34" s="41">
        <f t="shared" si="705"/>
        <v>16</v>
      </c>
      <c r="BZ34" s="43">
        <f t="shared" si="706"/>
        <v>2.15625</v>
      </c>
      <c r="CA34" s="45" t="str">
        <f t="shared" si="707"/>
        <v>2.16</v>
      </c>
      <c r="CB34" s="47" t="str">
        <f t="shared" si="708"/>
        <v>Lên lớp</v>
      </c>
      <c r="CC34" s="145">
        <f t="shared" si="709"/>
        <v>16</v>
      </c>
      <c r="CD34" s="146">
        <f t="shared" si="710"/>
        <v>2.15625</v>
      </c>
      <c r="CE34" s="47" t="str">
        <f t="shared" si="711"/>
        <v>Lên lớp</v>
      </c>
      <c r="CF34" s="47" t="s">
        <v>1143</v>
      </c>
      <c r="CG34" s="24">
        <v>6.1</v>
      </c>
      <c r="CH34" s="27">
        <v>7</v>
      </c>
      <c r="CI34" s="28"/>
      <c r="CJ34" s="30">
        <f t="shared" si="775"/>
        <v>6.6</v>
      </c>
      <c r="CK34" s="31">
        <f t="shared" si="776"/>
        <v>6.6</v>
      </c>
      <c r="CL34" s="29" t="str">
        <f t="shared" si="197"/>
        <v>6.6</v>
      </c>
      <c r="CM34" s="35" t="str">
        <f t="shared" si="777"/>
        <v>C+</v>
      </c>
      <c r="CN34" s="157">
        <f t="shared" si="778"/>
        <v>2.5</v>
      </c>
      <c r="CO34" s="49" t="str">
        <f t="shared" si="779"/>
        <v>2.5</v>
      </c>
      <c r="CP34" s="77">
        <v>3</v>
      </c>
      <c r="CQ34" s="151">
        <v>3</v>
      </c>
      <c r="CR34" s="24">
        <v>7.7</v>
      </c>
      <c r="CS34" s="27">
        <v>5</v>
      </c>
      <c r="CT34" s="28"/>
      <c r="CU34" s="30">
        <f t="shared" si="798"/>
        <v>6.1</v>
      </c>
      <c r="CV34" s="31">
        <f t="shared" si="799"/>
        <v>6.1</v>
      </c>
      <c r="CW34" s="29" t="str">
        <f t="shared" si="198"/>
        <v>6.1</v>
      </c>
      <c r="CX34" s="35" t="str">
        <f t="shared" si="800"/>
        <v>C</v>
      </c>
      <c r="CY34" s="157">
        <f t="shared" si="801"/>
        <v>2</v>
      </c>
      <c r="CZ34" s="49" t="str">
        <f t="shared" si="802"/>
        <v>2.0</v>
      </c>
      <c r="DA34" s="77">
        <v>2</v>
      </c>
      <c r="DB34" s="151">
        <v>2</v>
      </c>
      <c r="DC34" s="24">
        <v>5.7</v>
      </c>
      <c r="DD34" s="27">
        <v>6</v>
      </c>
      <c r="DE34" s="28"/>
      <c r="DF34" s="30">
        <f t="shared" si="780"/>
        <v>5.9</v>
      </c>
      <c r="DG34" s="31">
        <f t="shared" si="781"/>
        <v>5.9</v>
      </c>
      <c r="DH34" s="29" t="str">
        <f t="shared" si="199"/>
        <v>5.9</v>
      </c>
      <c r="DI34" s="35" t="str">
        <f t="shared" si="782"/>
        <v>C</v>
      </c>
      <c r="DJ34" s="157">
        <f t="shared" si="783"/>
        <v>2</v>
      </c>
      <c r="DK34" s="49" t="str">
        <f t="shared" si="784"/>
        <v>2.0</v>
      </c>
      <c r="DL34" s="77">
        <v>4</v>
      </c>
      <c r="DM34" s="151">
        <v>4</v>
      </c>
      <c r="DN34" s="24">
        <v>7.1</v>
      </c>
      <c r="DO34" s="27">
        <v>5</v>
      </c>
      <c r="DP34" s="28"/>
      <c r="DQ34" s="30">
        <f t="shared" si="785"/>
        <v>5.8</v>
      </c>
      <c r="DR34" s="31">
        <f t="shared" si="786"/>
        <v>5.8</v>
      </c>
      <c r="DS34" s="29" t="str">
        <f t="shared" si="200"/>
        <v>5.8</v>
      </c>
      <c r="DT34" s="35" t="str">
        <f t="shared" si="787"/>
        <v>C</v>
      </c>
      <c r="DU34" s="157">
        <f t="shared" si="788"/>
        <v>2</v>
      </c>
      <c r="DV34" s="49" t="str">
        <f t="shared" si="789"/>
        <v>2.0</v>
      </c>
      <c r="DW34" s="77">
        <v>3</v>
      </c>
      <c r="DX34" s="151">
        <v>3</v>
      </c>
      <c r="DY34" s="24">
        <v>5.7</v>
      </c>
      <c r="DZ34" s="27">
        <v>2</v>
      </c>
      <c r="EA34" s="28">
        <v>7</v>
      </c>
      <c r="EB34" s="30">
        <f t="shared" si="712"/>
        <v>3.5</v>
      </c>
      <c r="EC34" s="31">
        <f t="shared" si="713"/>
        <v>6.5</v>
      </c>
      <c r="ED34" s="29" t="str">
        <f t="shared" si="201"/>
        <v>6.5</v>
      </c>
      <c r="EE34" s="35" t="str">
        <f t="shared" si="714"/>
        <v>C+</v>
      </c>
      <c r="EF34" s="157">
        <f t="shared" si="715"/>
        <v>2.5</v>
      </c>
      <c r="EG34" s="49" t="str">
        <f t="shared" si="716"/>
        <v>2.5</v>
      </c>
      <c r="EH34" s="77">
        <v>2</v>
      </c>
      <c r="EI34" s="151">
        <v>2</v>
      </c>
      <c r="EJ34" s="24">
        <v>7</v>
      </c>
      <c r="EK34" s="27">
        <v>6</v>
      </c>
      <c r="EL34" s="28"/>
      <c r="EM34" s="30">
        <f t="shared" si="790"/>
        <v>6.4</v>
      </c>
      <c r="EN34" s="31">
        <f t="shared" si="791"/>
        <v>6.4</v>
      </c>
      <c r="EO34" s="29" t="str">
        <f t="shared" si="202"/>
        <v>6.4</v>
      </c>
      <c r="EP34" s="35" t="str">
        <f t="shared" si="792"/>
        <v>C</v>
      </c>
      <c r="EQ34" s="157">
        <f t="shared" si="793"/>
        <v>2</v>
      </c>
      <c r="ER34" s="49" t="str">
        <f t="shared" si="794"/>
        <v>2.0</v>
      </c>
      <c r="ES34" s="77">
        <v>2</v>
      </c>
      <c r="ET34" s="151">
        <v>2</v>
      </c>
      <c r="EU34" s="24">
        <v>6.6</v>
      </c>
      <c r="EV34" s="27">
        <v>5</v>
      </c>
      <c r="EW34" s="28"/>
      <c r="EX34" s="30">
        <f t="shared" si="717"/>
        <v>5.6</v>
      </c>
      <c r="EY34" s="31">
        <f t="shared" si="718"/>
        <v>5.6</v>
      </c>
      <c r="EZ34" s="29" t="str">
        <f t="shared" si="203"/>
        <v>5.6</v>
      </c>
      <c r="FA34" s="35" t="str">
        <f t="shared" si="719"/>
        <v>C</v>
      </c>
      <c r="FB34" s="157">
        <f t="shared" si="720"/>
        <v>2</v>
      </c>
      <c r="FC34" s="49" t="str">
        <f t="shared" si="721"/>
        <v>2.0</v>
      </c>
      <c r="FD34" s="77">
        <v>3</v>
      </c>
      <c r="FE34" s="151">
        <v>3</v>
      </c>
      <c r="FF34" s="155">
        <v>8</v>
      </c>
      <c r="FG34" s="165">
        <v>7.8</v>
      </c>
      <c r="FH34" s="165"/>
      <c r="FI34" s="22">
        <f t="shared" si="456"/>
        <v>7.9</v>
      </c>
      <c r="FJ34" s="29">
        <f t="shared" si="457"/>
        <v>7.9</v>
      </c>
      <c r="FK34" s="29" t="str">
        <f t="shared" si="204"/>
        <v>7.9</v>
      </c>
      <c r="FL34" s="35" t="str">
        <f t="shared" si="795"/>
        <v>B</v>
      </c>
      <c r="FM34" s="33">
        <f t="shared" si="796"/>
        <v>3</v>
      </c>
      <c r="FN34" s="49" t="str">
        <f t="shared" si="797"/>
        <v>3.0</v>
      </c>
      <c r="FO34" s="77">
        <v>1</v>
      </c>
      <c r="FP34" s="151">
        <v>1</v>
      </c>
      <c r="FQ34" s="41">
        <f t="shared" si="461"/>
        <v>20</v>
      </c>
      <c r="FR34" s="43">
        <f t="shared" si="462"/>
        <v>2.1749999999999998</v>
      </c>
      <c r="FS34" s="45" t="str">
        <f t="shared" si="463"/>
        <v>2.18</v>
      </c>
      <c r="FT34" s="47" t="str">
        <f t="shared" si="464"/>
        <v>Lên lớp</v>
      </c>
      <c r="FU34" s="145">
        <f t="shared" si="465"/>
        <v>20</v>
      </c>
      <c r="FV34" s="146">
        <f t="shared" si="466"/>
        <v>2.1749999999999998</v>
      </c>
      <c r="FW34" s="174">
        <f t="shared" si="722"/>
        <v>36</v>
      </c>
      <c r="FX34" s="41">
        <f t="shared" si="723"/>
        <v>36</v>
      </c>
      <c r="FY34" s="43">
        <f t="shared" si="724"/>
        <v>2.1666666666666665</v>
      </c>
      <c r="FZ34" s="45" t="str">
        <f t="shared" si="470"/>
        <v>2.17</v>
      </c>
      <c r="GA34" s="47" t="str">
        <f t="shared" si="471"/>
        <v>Lên lớp</v>
      </c>
      <c r="GB34" s="47" t="s">
        <v>1143</v>
      </c>
      <c r="GC34" s="24">
        <v>8.3000000000000007</v>
      </c>
      <c r="GD34" s="27">
        <v>7</v>
      </c>
      <c r="GE34" s="28"/>
      <c r="GF34" s="22">
        <f t="shared" si="530"/>
        <v>7.5</v>
      </c>
      <c r="GG34" s="29">
        <f t="shared" si="531"/>
        <v>7.5</v>
      </c>
      <c r="GH34" s="29" t="str">
        <f t="shared" si="205"/>
        <v>7.5</v>
      </c>
      <c r="GI34" s="35" t="str">
        <f t="shared" si="532"/>
        <v>B</v>
      </c>
      <c r="GJ34" s="33">
        <f t="shared" si="533"/>
        <v>3</v>
      </c>
      <c r="GK34" s="49" t="str">
        <f t="shared" si="534"/>
        <v>3.0</v>
      </c>
      <c r="GL34" s="77">
        <v>2</v>
      </c>
      <c r="GM34" s="151">
        <v>2</v>
      </c>
      <c r="GN34" s="24">
        <v>7.1</v>
      </c>
      <c r="GO34" s="27">
        <v>3</v>
      </c>
      <c r="GP34" s="28"/>
      <c r="GQ34" s="22">
        <f t="shared" si="680"/>
        <v>4.5999999999999996</v>
      </c>
      <c r="GR34" s="29">
        <f t="shared" si="535"/>
        <v>4.5999999999999996</v>
      </c>
      <c r="GS34" s="29" t="str">
        <f t="shared" si="206"/>
        <v>4.6</v>
      </c>
      <c r="GT34" s="35" t="str">
        <f t="shared" si="536"/>
        <v>D</v>
      </c>
      <c r="GU34" s="33">
        <f t="shared" si="537"/>
        <v>1</v>
      </c>
      <c r="GV34" s="49" t="str">
        <f t="shared" si="538"/>
        <v>1.0</v>
      </c>
      <c r="GW34" s="77">
        <v>3</v>
      </c>
      <c r="GX34" s="151">
        <v>3</v>
      </c>
      <c r="GY34" s="24">
        <v>5.8</v>
      </c>
      <c r="GZ34" s="27">
        <v>5</v>
      </c>
      <c r="HA34" s="28"/>
      <c r="HB34" s="22">
        <f t="shared" si="539"/>
        <v>5.3</v>
      </c>
      <c r="HC34" s="29">
        <f t="shared" si="540"/>
        <v>5.3</v>
      </c>
      <c r="HD34" s="29" t="str">
        <f t="shared" si="207"/>
        <v>5.3</v>
      </c>
      <c r="HE34" s="35" t="str">
        <f t="shared" si="541"/>
        <v>D+</v>
      </c>
      <c r="HF34" s="33">
        <f t="shared" si="542"/>
        <v>1.5</v>
      </c>
      <c r="HG34" s="49" t="str">
        <f t="shared" si="543"/>
        <v>1.5</v>
      </c>
      <c r="HH34" s="77">
        <v>2</v>
      </c>
      <c r="HI34" s="151">
        <v>2</v>
      </c>
      <c r="HJ34" s="24">
        <v>8.4</v>
      </c>
      <c r="HK34" s="27">
        <v>7</v>
      </c>
      <c r="HL34" s="28"/>
      <c r="HM34" s="30">
        <f t="shared" si="544"/>
        <v>7.6</v>
      </c>
      <c r="HN34" s="31">
        <f t="shared" si="545"/>
        <v>7.6</v>
      </c>
      <c r="HO34" s="29" t="str">
        <f t="shared" si="208"/>
        <v>7.6</v>
      </c>
      <c r="HP34" s="35" t="str">
        <f t="shared" si="546"/>
        <v>B</v>
      </c>
      <c r="HQ34" s="33">
        <f t="shared" si="547"/>
        <v>3</v>
      </c>
      <c r="HR34" s="49" t="str">
        <f t="shared" si="548"/>
        <v>3.0</v>
      </c>
      <c r="HS34" s="77">
        <v>2</v>
      </c>
      <c r="HT34" s="151">
        <v>2</v>
      </c>
      <c r="HU34" s="24">
        <v>7.8</v>
      </c>
      <c r="HV34" s="27">
        <v>4</v>
      </c>
      <c r="HW34" s="28"/>
      <c r="HX34" s="22">
        <f t="shared" si="549"/>
        <v>5.5</v>
      </c>
      <c r="HY34" s="29">
        <f t="shared" si="550"/>
        <v>5.5</v>
      </c>
      <c r="HZ34" s="29" t="str">
        <f t="shared" si="209"/>
        <v>5.5</v>
      </c>
      <c r="IA34" s="35" t="str">
        <f t="shared" si="551"/>
        <v>C</v>
      </c>
      <c r="IB34" s="33">
        <f t="shared" si="552"/>
        <v>2</v>
      </c>
      <c r="IC34" s="49" t="str">
        <f t="shared" si="553"/>
        <v>2.0</v>
      </c>
      <c r="ID34" s="77">
        <v>3</v>
      </c>
      <c r="IE34" s="151">
        <v>3</v>
      </c>
      <c r="IF34" s="24">
        <v>6.7</v>
      </c>
      <c r="IG34" s="27">
        <v>5</v>
      </c>
      <c r="IH34" s="126"/>
      <c r="II34" s="22">
        <f t="shared" si="554"/>
        <v>5.7</v>
      </c>
      <c r="IJ34" s="54">
        <f t="shared" si="555"/>
        <v>5.7</v>
      </c>
      <c r="IK34" s="29" t="str">
        <f t="shared" si="210"/>
        <v>5.7</v>
      </c>
      <c r="IL34" s="162" t="str">
        <f t="shared" si="556"/>
        <v>C</v>
      </c>
      <c r="IM34" s="33">
        <f t="shared" si="557"/>
        <v>2</v>
      </c>
      <c r="IN34" s="49" t="str">
        <f t="shared" si="558"/>
        <v>2.0</v>
      </c>
      <c r="IO34" s="77">
        <v>2</v>
      </c>
      <c r="IP34" s="151">
        <v>2</v>
      </c>
      <c r="IQ34" s="24">
        <v>7.5</v>
      </c>
      <c r="IR34" s="27">
        <v>2</v>
      </c>
      <c r="IS34" s="28"/>
      <c r="IT34" s="30">
        <f t="shared" si="559"/>
        <v>4.2</v>
      </c>
      <c r="IU34" s="31">
        <f t="shared" si="560"/>
        <v>4.2</v>
      </c>
      <c r="IV34" s="29" t="str">
        <f t="shared" si="211"/>
        <v>4.2</v>
      </c>
      <c r="IW34" s="35" t="str">
        <f t="shared" si="561"/>
        <v>D</v>
      </c>
      <c r="IX34" s="33">
        <f t="shared" si="562"/>
        <v>1</v>
      </c>
      <c r="IY34" s="49" t="str">
        <f t="shared" si="563"/>
        <v>1.0</v>
      </c>
      <c r="IZ34" s="77">
        <v>3</v>
      </c>
      <c r="JA34" s="151">
        <v>3</v>
      </c>
      <c r="JB34" s="24">
        <v>6</v>
      </c>
      <c r="JC34" s="27">
        <v>6</v>
      </c>
      <c r="JD34" s="28"/>
      <c r="JE34" s="30">
        <f t="shared" si="564"/>
        <v>6</v>
      </c>
      <c r="JF34" s="31">
        <f t="shared" si="565"/>
        <v>6</v>
      </c>
      <c r="JG34" s="29" t="str">
        <f t="shared" si="212"/>
        <v>6.0</v>
      </c>
      <c r="JH34" s="35" t="str">
        <f t="shared" si="566"/>
        <v>C</v>
      </c>
      <c r="JI34" s="33">
        <f t="shared" si="567"/>
        <v>2</v>
      </c>
      <c r="JJ34" s="49" t="str">
        <f t="shared" si="568"/>
        <v>2.0</v>
      </c>
      <c r="JK34" s="77">
        <v>3</v>
      </c>
      <c r="JL34" s="151">
        <v>3</v>
      </c>
      <c r="JM34" s="24">
        <v>8</v>
      </c>
      <c r="JN34" s="214">
        <v>6.8</v>
      </c>
      <c r="JO34" s="140"/>
      <c r="JP34" s="30">
        <f t="shared" si="569"/>
        <v>7.3</v>
      </c>
      <c r="JQ34" s="31">
        <f t="shared" si="570"/>
        <v>7.3</v>
      </c>
      <c r="JR34" s="29" t="str">
        <f t="shared" si="213"/>
        <v>7.3</v>
      </c>
      <c r="JS34" s="35" t="str">
        <f t="shared" si="571"/>
        <v>B</v>
      </c>
      <c r="JT34" s="33">
        <f t="shared" si="572"/>
        <v>3</v>
      </c>
      <c r="JU34" s="49" t="str">
        <f t="shared" si="573"/>
        <v>3.0</v>
      </c>
      <c r="JV34" s="77">
        <v>2</v>
      </c>
      <c r="JW34" s="151">
        <v>2</v>
      </c>
      <c r="JX34" s="211">
        <f t="shared" si="513"/>
        <v>22</v>
      </c>
      <c r="JY34" s="43">
        <f t="shared" si="514"/>
        <v>1.9545454545454546</v>
      </c>
      <c r="JZ34" s="45" t="str">
        <f t="shared" si="515"/>
        <v>1.95</v>
      </c>
      <c r="KA34" s="47" t="str">
        <f t="shared" si="516"/>
        <v>Lên lớp</v>
      </c>
      <c r="KB34" s="41">
        <f t="shared" si="517"/>
        <v>22</v>
      </c>
      <c r="KC34" s="43">
        <f t="shared" si="518"/>
        <v>1.9545454545454546</v>
      </c>
      <c r="KD34" s="229">
        <f t="shared" si="519"/>
        <v>58</v>
      </c>
      <c r="KE34" s="230">
        <f t="shared" si="520"/>
        <v>58</v>
      </c>
      <c r="KF34" s="146">
        <f t="shared" si="521"/>
        <v>2.0862068965517242</v>
      </c>
      <c r="KG34" s="45" t="str">
        <f t="shared" si="522"/>
        <v>2.09</v>
      </c>
      <c r="KH34" s="47" t="str">
        <f t="shared" si="523"/>
        <v>Lên lớp</v>
      </c>
      <c r="KI34" s="47" t="s">
        <v>1143</v>
      </c>
      <c r="KJ34" s="24">
        <v>6.6</v>
      </c>
      <c r="KK34" s="27">
        <v>4</v>
      </c>
      <c r="KL34" s="28"/>
      <c r="KM34" s="30">
        <f t="shared" si="729"/>
        <v>5</v>
      </c>
      <c r="KN34" s="31">
        <f t="shared" si="730"/>
        <v>5</v>
      </c>
      <c r="KO34" s="29" t="str">
        <f t="shared" si="731"/>
        <v>5.0</v>
      </c>
      <c r="KP34" s="35" t="str">
        <f t="shared" si="732"/>
        <v>D+</v>
      </c>
      <c r="KQ34" s="33">
        <f t="shared" si="733"/>
        <v>1.5</v>
      </c>
      <c r="KR34" s="49" t="str">
        <f t="shared" si="734"/>
        <v>1.5</v>
      </c>
      <c r="KS34" s="77">
        <v>2</v>
      </c>
      <c r="KT34" s="151">
        <v>2</v>
      </c>
      <c r="KU34" s="24">
        <v>8.6999999999999993</v>
      </c>
      <c r="KV34" s="27">
        <v>8</v>
      </c>
      <c r="KW34" s="28"/>
      <c r="KX34" s="22">
        <f t="shared" si="735"/>
        <v>8.3000000000000007</v>
      </c>
      <c r="KY34" s="29">
        <f t="shared" si="736"/>
        <v>8.3000000000000007</v>
      </c>
      <c r="KZ34" s="29" t="str">
        <f t="shared" si="737"/>
        <v>8.3</v>
      </c>
      <c r="LA34" s="35" t="str">
        <f t="shared" si="738"/>
        <v>B+</v>
      </c>
      <c r="LB34" s="33">
        <f t="shared" si="739"/>
        <v>3.5</v>
      </c>
      <c r="LC34" s="49" t="str">
        <f t="shared" si="740"/>
        <v>3.5</v>
      </c>
      <c r="LD34" s="77">
        <v>2</v>
      </c>
      <c r="LE34" s="151">
        <v>2</v>
      </c>
      <c r="LF34" s="24">
        <v>8</v>
      </c>
      <c r="LG34" s="27">
        <v>6</v>
      </c>
      <c r="LH34" s="28"/>
      <c r="LI34" s="30">
        <f t="shared" si="741"/>
        <v>6.8</v>
      </c>
      <c r="LJ34" s="31">
        <f t="shared" si="742"/>
        <v>6.8</v>
      </c>
      <c r="LK34" s="31" t="str">
        <f t="shared" si="743"/>
        <v>6.8</v>
      </c>
      <c r="LL34" s="35" t="str">
        <f t="shared" si="744"/>
        <v>C+</v>
      </c>
      <c r="LM34" s="33">
        <f t="shared" si="745"/>
        <v>2.5</v>
      </c>
      <c r="LN34" s="49" t="str">
        <f t="shared" si="746"/>
        <v>2.5</v>
      </c>
      <c r="LO34" s="77">
        <v>2</v>
      </c>
      <c r="LP34" s="151">
        <v>2</v>
      </c>
      <c r="LQ34" s="24">
        <v>8.3000000000000007</v>
      </c>
      <c r="LR34" s="27">
        <v>9</v>
      </c>
      <c r="LS34" s="28"/>
      <c r="LT34" s="30">
        <f t="shared" si="747"/>
        <v>8.6999999999999993</v>
      </c>
      <c r="LU34" s="31">
        <f t="shared" si="748"/>
        <v>8.6999999999999993</v>
      </c>
      <c r="LV34" s="29" t="str">
        <f t="shared" si="220"/>
        <v>8.7</v>
      </c>
      <c r="LW34" s="35" t="str">
        <f t="shared" si="749"/>
        <v>A</v>
      </c>
      <c r="LX34" s="33">
        <f t="shared" si="750"/>
        <v>4</v>
      </c>
      <c r="LY34" s="49" t="str">
        <f t="shared" si="751"/>
        <v>4.0</v>
      </c>
      <c r="LZ34" s="77">
        <v>2</v>
      </c>
      <c r="MA34" s="151">
        <v>2</v>
      </c>
      <c r="MB34" s="24">
        <v>8</v>
      </c>
      <c r="MC34" s="27">
        <v>8</v>
      </c>
      <c r="MD34" s="28"/>
      <c r="ME34" s="30">
        <f t="shared" si="752"/>
        <v>8</v>
      </c>
      <c r="MF34" s="161">
        <f t="shared" si="753"/>
        <v>8</v>
      </c>
      <c r="MG34" s="29" t="str">
        <f t="shared" si="223"/>
        <v>8.0</v>
      </c>
      <c r="MH34" s="162" t="str">
        <f t="shared" si="754"/>
        <v>B+</v>
      </c>
      <c r="MI34" s="163">
        <f t="shared" si="755"/>
        <v>3.5</v>
      </c>
      <c r="MJ34" s="56" t="str">
        <f t="shared" si="756"/>
        <v>3.5</v>
      </c>
      <c r="MK34" s="77">
        <v>1</v>
      </c>
      <c r="ML34" s="151">
        <v>1</v>
      </c>
      <c r="MM34" s="24">
        <v>7.7</v>
      </c>
      <c r="MN34" s="27">
        <v>8</v>
      </c>
      <c r="MO34" s="28"/>
      <c r="MP34" s="30">
        <f t="shared" si="757"/>
        <v>7.9</v>
      </c>
      <c r="MQ34" s="161">
        <f t="shared" si="758"/>
        <v>7.9</v>
      </c>
      <c r="MR34" s="29" t="str">
        <f t="shared" si="227"/>
        <v>7.9</v>
      </c>
      <c r="MS34" s="162" t="str">
        <f t="shared" si="759"/>
        <v>B</v>
      </c>
      <c r="MT34" s="163">
        <f t="shared" si="760"/>
        <v>3</v>
      </c>
      <c r="MU34" s="56" t="str">
        <f t="shared" si="761"/>
        <v>3.0</v>
      </c>
      <c r="MV34" s="77">
        <v>3</v>
      </c>
      <c r="MW34" s="151">
        <v>3</v>
      </c>
      <c r="MX34" s="24">
        <v>8</v>
      </c>
      <c r="MY34" s="27">
        <v>7</v>
      </c>
      <c r="MZ34" s="28"/>
      <c r="NA34" s="30">
        <f t="shared" si="762"/>
        <v>7.4</v>
      </c>
      <c r="NB34" s="161">
        <f t="shared" si="763"/>
        <v>7.4</v>
      </c>
      <c r="NC34" s="29" t="str">
        <f t="shared" si="228"/>
        <v>7.4</v>
      </c>
      <c r="ND34" s="162" t="str">
        <f t="shared" si="764"/>
        <v>B</v>
      </c>
      <c r="NE34" s="163">
        <f t="shared" si="765"/>
        <v>3</v>
      </c>
      <c r="NF34" s="56" t="str">
        <f t="shared" si="766"/>
        <v>3.0</v>
      </c>
      <c r="NG34" s="77">
        <v>1</v>
      </c>
      <c r="NH34" s="151">
        <v>1</v>
      </c>
      <c r="NI34" s="24">
        <v>7.6</v>
      </c>
      <c r="NJ34" s="27">
        <v>9</v>
      </c>
      <c r="NK34" s="28"/>
      <c r="NL34" s="30">
        <f t="shared" si="681"/>
        <v>8.4</v>
      </c>
      <c r="NM34" s="31">
        <f t="shared" si="682"/>
        <v>8.4</v>
      </c>
      <c r="NN34" s="31" t="str">
        <f t="shared" si="725"/>
        <v>8.4</v>
      </c>
      <c r="NO34" s="35" t="str">
        <f t="shared" si="683"/>
        <v>B+</v>
      </c>
      <c r="NP34" s="33">
        <f t="shared" si="684"/>
        <v>3.5</v>
      </c>
      <c r="NQ34" s="49" t="str">
        <f t="shared" si="685"/>
        <v>3.5</v>
      </c>
      <c r="NR34" s="77">
        <v>3</v>
      </c>
      <c r="NS34" s="151">
        <v>3</v>
      </c>
      <c r="NT34" s="24">
        <v>7.5</v>
      </c>
      <c r="NU34" s="214">
        <v>7.3</v>
      </c>
      <c r="NV34" s="28"/>
      <c r="NW34" s="30">
        <f t="shared" si="767"/>
        <v>7.4</v>
      </c>
      <c r="NX34" s="31">
        <f t="shared" si="768"/>
        <v>7.4</v>
      </c>
      <c r="NY34" s="31" t="str">
        <f t="shared" si="769"/>
        <v>7.4</v>
      </c>
      <c r="NZ34" s="35" t="str">
        <f t="shared" si="770"/>
        <v>B</v>
      </c>
      <c r="OA34" s="33">
        <f t="shared" si="771"/>
        <v>3</v>
      </c>
      <c r="OB34" s="49" t="str">
        <f t="shared" si="772"/>
        <v>3.0</v>
      </c>
      <c r="OC34" s="77">
        <v>2</v>
      </c>
      <c r="OD34" s="151">
        <v>2</v>
      </c>
      <c r="OE34" s="211">
        <f t="shared" si="230"/>
        <v>18</v>
      </c>
      <c r="OF34" s="43">
        <f t="shared" si="231"/>
        <v>3.0555555555555554</v>
      </c>
      <c r="OG34" s="45" t="str">
        <f t="shared" si="232"/>
        <v>3.06</v>
      </c>
      <c r="OH34" s="47" t="str">
        <f t="shared" si="233"/>
        <v>Lên lớp</v>
      </c>
      <c r="OI34" s="41">
        <f t="shared" si="234"/>
        <v>18</v>
      </c>
      <c r="OJ34" s="43">
        <f t="shared" si="235"/>
        <v>3.0555555555555554</v>
      </c>
      <c r="OK34" s="229">
        <f t="shared" si="236"/>
        <v>76</v>
      </c>
      <c r="OL34" s="230">
        <f t="shared" si="237"/>
        <v>76</v>
      </c>
      <c r="OM34" s="146">
        <f t="shared" si="238"/>
        <v>2.3157894736842106</v>
      </c>
      <c r="ON34" s="45" t="str">
        <f t="shared" si="138"/>
        <v>2.32</v>
      </c>
      <c r="OO34" s="47" t="str">
        <f t="shared" si="239"/>
        <v>Lên lớp</v>
      </c>
      <c r="OP34" s="47" t="s">
        <v>1143</v>
      </c>
      <c r="OQ34" s="24">
        <v>6</v>
      </c>
      <c r="OR34" s="27">
        <v>6</v>
      </c>
      <c r="OS34" s="28"/>
      <c r="OT34" s="30">
        <f t="shared" si="574"/>
        <v>6</v>
      </c>
      <c r="OU34" s="31">
        <f t="shared" si="575"/>
        <v>6</v>
      </c>
      <c r="OV34" s="29" t="str">
        <f t="shared" si="576"/>
        <v>6.0</v>
      </c>
      <c r="OW34" s="35" t="str">
        <f t="shared" si="577"/>
        <v>C</v>
      </c>
      <c r="OX34" s="130">
        <f t="shared" si="578"/>
        <v>2</v>
      </c>
      <c r="OY34" s="49" t="str">
        <f t="shared" si="579"/>
        <v>2.0</v>
      </c>
      <c r="OZ34" s="77">
        <v>2</v>
      </c>
      <c r="PA34" s="151">
        <v>2</v>
      </c>
      <c r="PB34" s="24">
        <v>6.6</v>
      </c>
      <c r="PC34" s="27">
        <v>6</v>
      </c>
      <c r="PD34" s="28"/>
      <c r="PE34" s="30">
        <f t="shared" si="580"/>
        <v>6.2</v>
      </c>
      <c r="PF34" s="31">
        <f t="shared" si="581"/>
        <v>6.2</v>
      </c>
      <c r="PG34" s="31" t="str">
        <f t="shared" si="582"/>
        <v>6.2</v>
      </c>
      <c r="PH34" s="35" t="str">
        <f t="shared" si="583"/>
        <v>C</v>
      </c>
      <c r="PI34" s="130">
        <f t="shared" si="584"/>
        <v>2</v>
      </c>
      <c r="PJ34" s="49" t="str">
        <f t="shared" si="585"/>
        <v>2.0</v>
      </c>
      <c r="PK34" s="77">
        <v>3</v>
      </c>
      <c r="PL34" s="151">
        <v>3</v>
      </c>
      <c r="PM34" s="24">
        <v>6</v>
      </c>
      <c r="PN34" s="27">
        <v>7</v>
      </c>
      <c r="PO34" s="28"/>
      <c r="PP34" s="30">
        <f t="shared" si="586"/>
        <v>6.6</v>
      </c>
      <c r="PQ34" s="31">
        <f t="shared" si="587"/>
        <v>6.6</v>
      </c>
      <c r="PR34" s="29" t="str">
        <f t="shared" si="588"/>
        <v>6.6</v>
      </c>
      <c r="PS34" s="35" t="str">
        <f t="shared" si="589"/>
        <v>C+</v>
      </c>
      <c r="PT34" s="130">
        <f t="shared" si="590"/>
        <v>2.5</v>
      </c>
      <c r="PU34" s="49" t="str">
        <f t="shared" si="591"/>
        <v>2.5</v>
      </c>
      <c r="PV34" s="77">
        <v>2</v>
      </c>
      <c r="PW34" s="151">
        <v>2</v>
      </c>
      <c r="PX34" s="24">
        <v>8</v>
      </c>
      <c r="PY34" s="27">
        <v>6</v>
      </c>
      <c r="PZ34" s="28"/>
      <c r="QA34" s="22">
        <f t="shared" si="592"/>
        <v>6.8</v>
      </c>
      <c r="QB34" s="29">
        <f t="shared" si="593"/>
        <v>6.8</v>
      </c>
      <c r="QC34" s="29" t="str">
        <f t="shared" si="594"/>
        <v>6.8</v>
      </c>
      <c r="QD34" s="35" t="str">
        <f t="shared" si="595"/>
        <v>C+</v>
      </c>
      <c r="QE34" s="33">
        <f t="shared" si="596"/>
        <v>2.5</v>
      </c>
      <c r="QF34" s="49" t="str">
        <f t="shared" si="597"/>
        <v>2.5</v>
      </c>
      <c r="QG34" s="77">
        <v>3</v>
      </c>
      <c r="QH34" s="151">
        <v>3</v>
      </c>
      <c r="QI34" s="24">
        <v>7.6</v>
      </c>
      <c r="QJ34" s="27">
        <v>7</v>
      </c>
      <c r="QK34" s="28"/>
      <c r="QL34" s="30">
        <f t="shared" si="598"/>
        <v>7.2</v>
      </c>
      <c r="QM34" s="31">
        <f t="shared" si="599"/>
        <v>7.2</v>
      </c>
      <c r="QN34" s="29" t="str">
        <f t="shared" si="600"/>
        <v>7.2</v>
      </c>
      <c r="QO34" s="35" t="str">
        <f t="shared" si="601"/>
        <v>B</v>
      </c>
      <c r="QP34" s="130">
        <f t="shared" si="602"/>
        <v>3</v>
      </c>
      <c r="QQ34" s="49" t="str">
        <f t="shared" si="603"/>
        <v>3.0</v>
      </c>
      <c r="QR34" s="77">
        <v>1</v>
      </c>
      <c r="QS34" s="151">
        <v>1</v>
      </c>
      <c r="QT34" s="24">
        <v>7</v>
      </c>
      <c r="QU34" s="27">
        <v>9</v>
      </c>
      <c r="QV34" s="28"/>
      <c r="QW34" s="30">
        <f t="shared" si="604"/>
        <v>8.1999999999999993</v>
      </c>
      <c r="QX34" s="31">
        <f t="shared" si="605"/>
        <v>8.1999999999999993</v>
      </c>
      <c r="QY34" s="29" t="str">
        <f t="shared" si="606"/>
        <v>8.2</v>
      </c>
      <c r="QZ34" s="35" t="str">
        <f t="shared" si="607"/>
        <v>B+</v>
      </c>
      <c r="RA34" s="130">
        <f t="shared" si="608"/>
        <v>3.5</v>
      </c>
      <c r="RB34" s="49" t="str">
        <f t="shared" si="609"/>
        <v>3.5</v>
      </c>
      <c r="RC34" s="77">
        <v>3</v>
      </c>
      <c r="RD34" s="151">
        <v>3</v>
      </c>
      <c r="RE34" s="24">
        <v>8.9</v>
      </c>
      <c r="RF34" s="27">
        <v>8</v>
      </c>
      <c r="RG34" s="28"/>
      <c r="RH34" s="30">
        <f t="shared" si="773"/>
        <v>8.4</v>
      </c>
      <c r="RI34" s="31">
        <f t="shared" si="774"/>
        <v>8.4</v>
      </c>
      <c r="RJ34" s="29" t="str">
        <f t="shared" si="610"/>
        <v>8.4</v>
      </c>
      <c r="RK34" s="35" t="str">
        <f t="shared" si="726"/>
        <v>B+</v>
      </c>
      <c r="RL34" s="130">
        <f t="shared" si="727"/>
        <v>3.5</v>
      </c>
      <c r="RM34" s="49" t="str">
        <f t="shared" si="728"/>
        <v>3.5</v>
      </c>
      <c r="RN34" s="77">
        <v>1</v>
      </c>
      <c r="RO34" s="151">
        <v>1</v>
      </c>
      <c r="RP34" s="211">
        <f t="shared" si="247"/>
        <v>15</v>
      </c>
      <c r="RQ34" s="275">
        <f t="shared" si="248"/>
        <v>6.9599999999999991</v>
      </c>
      <c r="RR34" s="43">
        <f t="shared" si="249"/>
        <v>2.6333333333333333</v>
      </c>
      <c r="RS34" s="45" t="str">
        <f t="shared" si="250"/>
        <v>2.63</v>
      </c>
      <c r="RT34" s="47" t="str">
        <f t="shared" si="251"/>
        <v>Lên lớp</v>
      </c>
      <c r="RU34" s="41">
        <f t="shared" si="252"/>
        <v>15</v>
      </c>
      <c r="RV34" s="43">
        <f t="shared" si="253"/>
        <v>2.6333333333333333</v>
      </c>
      <c r="RW34" s="229">
        <f t="shared" si="254"/>
        <v>91</v>
      </c>
      <c r="RX34" s="230">
        <f t="shared" si="255"/>
        <v>91</v>
      </c>
      <c r="RY34" s="146">
        <f t="shared" si="256"/>
        <v>2.3681318681318682</v>
      </c>
      <c r="RZ34" s="45" t="str">
        <f t="shared" si="257"/>
        <v>2.37</v>
      </c>
      <c r="SA34" s="47" t="str">
        <f t="shared" si="258"/>
        <v>Lên lớp</v>
      </c>
      <c r="SB34" s="47" t="s">
        <v>1143</v>
      </c>
      <c r="SC34" s="24">
        <v>9.4</v>
      </c>
      <c r="SD34" s="27">
        <v>8</v>
      </c>
      <c r="SE34" s="28"/>
      <c r="SF34" s="30">
        <f t="shared" si="686"/>
        <v>8.6</v>
      </c>
      <c r="SG34" s="31">
        <f t="shared" si="687"/>
        <v>8.6</v>
      </c>
      <c r="SH34" s="31" t="str">
        <f t="shared" si="611"/>
        <v>8.6</v>
      </c>
      <c r="SI34" s="35" t="str">
        <f t="shared" si="688"/>
        <v>A</v>
      </c>
      <c r="SJ34" s="33">
        <f t="shared" si="689"/>
        <v>4</v>
      </c>
      <c r="SK34" s="49" t="str">
        <f t="shared" si="690"/>
        <v>4.0</v>
      </c>
      <c r="SL34" s="77">
        <v>2</v>
      </c>
      <c r="SM34" s="151">
        <v>2</v>
      </c>
      <c r="SN34" s="24">
        <v>6.5</v>
      </c>
      <c r="SO34" s="27">
        <v>4</v>
      </c>
      <c r="SP34" s="28"/>
      <c r="SQ34" s="30">
        <f t="shared" si="612"/>
        <v>5</v>
      </c>
      <c r="SR34" s="31">
        <f t="shared" si="613"/>
        <v>5</v>
      </c>
      <c r="SS34" s="31" t="str">
        <f t="shared" si="614"/>
        <v>5.0</v>
      </c>
      <c r="ST34" s="35" t="str">
        <f t="shared" si="615"/>
        <v>D+</v>
      </c>
      <c r="SU34" s="33">
        <f t="shared" si="616"/>
        <v>1.5</v>
      </c>
      <c r="SV34" s="49" t="str">
        <f t="shared" si="617"/>
        <v>1.5</v>
      </c>
      <c r="SW34" s="77">
        <v>2</v>
      </c>
      <c r="SX34" s="151">
        <v>2</v>
      </c>
      <c r="SY34" s="24"/>
      <c r="SZ34" s="27"/>
      <c r="TA34" s="28"/>
      <c r="TB34" s="22">
        <f>ROUND((SF34*0.5+SQ34*0.5),1)</f>
        <v>6.8</v>
      </c>
      <c r="TC34" s="29">
        <f>ROUND((SG34*0.5+SR34*0.5),1)</f>
        <v>6.8</v>
      </c>
      <c r="TD34" s="31" t="str">
        <f t="shared" ref="TD34" si="804">TEXT(TC34,"0.0")</f>
        <v>6.8</v>
      </c>
      <c r="TE34" s="35" t="str">
        <f t="shared" si="621"/>
        <v>C+</v>
      </c>
      <c r="TF34" s="130">
        <f t="shared" si="622"/>
        <v>2.5</v>
      </c>
      <c r="TG34" s="49" t="str">
        <f t="shared" si="623"/>
        <v>2.5</v>
      </c>
      <c r="TH34" s="77">
        <v>4</v>
      </c>
      <c r="TI34" s="151">
        <v>4</v>
      </c>
      <c r="TJ34" s="320"/>
      <c r="TK34" s="321">
        <v>7.6</v>
      </c>
      <c r="TL34" s="322">
        <v>8.9</v>
      </c>
      <c r="TM34" s="322">
        <v>7.8</v>
      </c>
      <c r="TN34" s="322"/>
      <c r="TO34" s="127">
        <f t="shared" si="691"/>
        <v>8.1</v>
      </c>
      <c r="TP34" s="29" t="str">
        <f t="shared" si="692"/>
        <v>8.1</v>
      </c>
      <c r="TQ34" s="35" t="str">
        <f t="shared" si="693"/>
        <v>B+</v>
      </c>
      <c r="TR34" s="33">
        <f t="shared" si="694"/>
        <v>3.5</v>
      </c>
      <c r="TS34" s="49" t="str">
        <f t="shared" si="695"/>
        <v>3.5</v>
      </c>
      <c r="TT34" s="323">
        <v>5</v>
      </c>
      <c r="TU34" s="324">
        <v>5</v>
      </c>
      <c r="TV34" s="340">
        <f t="shared" si="696"/>
        <v>9</v>
      </c>
      <c r="TW34" s="341">
        <f t="shared" si="267"/>
        <v>7.5222222222222221</v>
      </c>
      <c r="TX34" s="342">
        <f t="shared" si="697"/>
        <v>3.0555555555555554</v>
      </c>
      <c r="TY34" s="45" t="str">
        <f t="shared" si="698"/>
        <v>3.06</v>
      </c>
      <c r="TZ34" s="47" t="str">
        <f t="shared" si="699"/>
        <v>Lên lớp</v>
      </c>
      <c r="UA34" s="41">
        <f t="shared" si="700"/>
        <v>9</v>
      </c>
      <c r="UB34" s="43">
        <f t="shared" si="701"/>
        <v>3.0555555555555554</v>
      </c>
    </row>
    <row r="35" spans="1:548" ht="18">
      <c r="A35" s="11">
        <v>42</v>
      </c>
      <c r="B35" s="70" t="s">
        <v>59</v>
      </c>
      <c r="C35" s="14" t="s">
        <v>208</v>
      </c>
      <c r="D35" s="71" t="s">
        <v>209</v>
      </c>
      <c r="E35" s="72" t="s">
        <v>210</v>
      </c>
      <c r="F35" s="9"/>
      <c r="G35" s="101" t="s">
        <v>667</v>
      </c>
      <c r="H35" s="102" t="s">
        <v>18</v>
      </c>
      <c r="I35" s="103" t="s">
        <v>691</v>
      </c>
      <c r="J35" s="13">
        <v>5.5</v>
      </c>
      <c r="K35" s="29" t="str">
        <f t="shared" si="187"/>
        <v>5.5</v>
      </c>
      <c r="L35" s="35" t="str">
        <f t="shared" si="624"/>
        <v>C</v>
      </c>
      <c r="M35" s="33">
        <f t="shared" si="625"/>
        <v>2</v>
      </c>
      <c r="N35" s="49" t="str">
        <f t="shared" si="626"/>
        <v>2.0</v>
      </c>
      <c r="O35" s="12">
        <v>2</v>
      </c>
      <c r="P35" s="19">
        <v>6.7</v>
      </c>
      <c r="Q35" s="29" t="str">
        <f t="shared" si="188"/>
        <v>6.7</v>
      </c>
      <c r="R35" s="35" t="str">
        <f t="shared" si="702"/>
        <v>C+</v>
      </c>
      <c r="S35" s="33">
        <f t="shared" si="703"/>
        <v>2.5</v>
      </c>
      <c r="T35" s="49" t="str">
        <f t="shared" si="704"/>
        <v>2.5</v>
      </c>
      <c r="U35" s="12">
        <v>3</v>
      </c>
      <c r="V35" s="24">
        <v>6.6</v>
      </c>
      <c r="W35" s="27">
        <v>6</v>
      </c>
      <c r="X35" s="28"/>
      <c r="Y35" s="30">
        <f t="shared" si="627"/>
        <v>6.2</v>
      </c>
      <c r="Z35" s="31">
        <f t="shared" si="628"/>
        <v>6.2</v>
      </c>
      <c r="AA35" s="29" t="str">
        <f t="shared" si="192"/>
        <v>6.2</v>
      </c>
      <c r="AB35" s="35" t="str">
        <f t="shared" si="629"/>
        <v>C</v>
      </c>
      <c r="AC35" s="33">
        <f t="shared" si="630"/>
        <v>2</v>
      </c>
      <c r="AD35" s="49" t="str">
        <f t="shared" si="631"/>
        <v>2.0</v>
      </c>
      <c r="AE35" s="77">
        <v>5</v>
      </c>
      <c r="AF35" s="80">
        <v>5</v>
      </c>
      <c r="AG35" s="24">
        <v>7.3</v>
      </c>
      <c r="AH35" s="27">
        <v>6</v>
      </c>
      <c r="AI35" s="28"/>
      <c r="AJ35" s="30">
        <f t="shared" si="632"/>
        <v>6.5</v>
      </c>
      <c r="AK35" s="31">
        <f t="shared" si="633"/>
        <v>6.5</v>
      </c>
      <c r="AL35" s="29" t="str">
        <f t="shared" si="193"/>
        <v>6.5</v>
      </c>
      <c r="AM35" s="35" t="str">
        <f t="shared" si="634"/>
        <v>C+</v>
      </c>
      <c r="AN35" s="33">
        <f t="shared" si="635"/>
        <v>2.5</v>
      </c>
      <c r="AO35" s="49" t="str">
        <f t="shared" si="636"/>
        <v>2.5</v>
      </c>
      <c r="AP35" s="77">
        <v>3</v>
      </c>
      <c r="AQ35" s="83">
        <v>3</v>
      </c>
      <c r="AR35" s="24">
        <v>5.6</v>
      </c>
      <c r="AS35" s="27">
        <v>5</v>
      </c>
      <c r="AT35" s="28"/>
      <c r="AU35" s="30">
        <f t="shared" si="637"/>
        <v>5.2</v>
      </c>
      <c r="AV35" s="31">
        <f t="shared" si="638"/>
        <v>5.2</v>
      </c>
      <c r="AW35" s="29" t="str">
        <f t="shared" si="194"/>
        <v>5.2</v>
      </c>
      <c r="AX35" s="35" t="str">
        <f t="shared" si="639"/>
        <v>D+</v>
      </c>
      <c r="AY35" s="33">
        <f t="shared" si="640"/>
        <v>1.5</v>
      </c>
      <c r="AZ35" s="49" t="str">
        <f t="shared" si="641"/>
        <v>1.5</v>
      </c>
      <c r="BA35" s="77">
        <v>3</v>
      </c>
      <c r="BB35" s="83">
        <v>3</v>
      </c>
      <c r="BC35" s="24">
        <v>6.8</v>
      </c>
      <c r="BD35" s="27">
        <v>6</v>
      </c>
      <c r="BE35" s="28"/>
      <c r="BF35" s="30">
        <f t="shared" si="642"/>
        <v>6.3</v>
      </c>
      <c r="BG35" s="31">
        <f t="shared" si="643"/>
        <v>6.3</v>
      </c>
      <c r="BH35" s="29" t="str">
        <f t="shared" si="195"/>
        <v>6.3</v>
      </c>
      <c r="BI35" s="35" t="str">
        <f t="shared" si="644"/>
        <v>C</v>
      </c>
      <c r="BJ35" s="33">
        <f t="shared" si="645"/>
        <v>2</v>
      </c>
      <c r="BK35" s="49" t="str">
        <f t="shared" si="646"/>
        <v>2.0</v>
      </c>
      <c r="BL35" s="77">
        <v>3</v>
      </c>
      <c r="BM35" s="83">
        <v>3</v>
      </c>
      <c r="BN35" s="24">
        <v>8.3000000000000007</v>
      </c>
      <c r="BO35" s="27">
        <v>7</v>
      </c>
      <c r="BP35" s="28"/>
      <c r="BQ35" s="30">
        <f t="shared" si="647"/>
        <v>7.5</v>
      </c>
      <c r="BR35" s="31">
        <f t="shared" si="648"/>
        <v>7.5</v>
      </c>
      <c r="BS35" s="29" t="str">
        <f t="shared" si="196"/>
        <v>7.5</v>
      </c>
      <c r="BT35" s="35" t="str">
        <f t="shared" si="649"/>
        <v>B</v>
      </c>
      <c r="BU35" s="33">
        <f t="shared" si="650"/>
        <v>3</v>
      </c>
      <c r="BV35" s="49" t="str">
        <f t="shared" si="651"/>
        <v>3.0</v>
      </c>
      <c r="BW35" s="77">
        <v>2</v>
      </c>
      <c r="BX35" s="83">
        <v>2</v>
      </c>
      <c r="BY35" s="41">
        <f t="shared" si="705"/>
        <v>16</v>
      </c>
      <c r="BZ35" s="43">
        <f t="shared" si="706"/>
        <v>2.125</v>
      </c>
      <c r="CA35" s="45" t="str">
        <f t="shared" si="707"/>
        <v>2.13</v>
      </c>
      <c r="CB35" s="47" t="str">
        <f t="shared" si="708"/>
        <v>Lên lớp</v>
      </c>
      <c r="CC35" s="145">
        <f t="shared" si="709"/>
        <v>16</v>
      </c>
      <c r="CD35" s="146">
        <f t="shared" si="710"/>
        <v>2.125</v>
      </c>
      <c r="CE35" s="47" t="str">
        <f t="shared" si="711"/>
        <v>Lên lớp</v>
      </c>
      <c r="CF35" s="47" t="s">
        <v>1143</v>
      </c>
      <c r="CG35" s="24">
        <v>7.3</v>
      </c>
      <c r="CH35" s="27">
        <v>8</v>
      </c>
      <c r="CI35" s="28"/>
      <c r="CJ35" s="30">
        <f t="shared" si="775"/>
        <v>7.7</v>
      </c>
      <c r="CK35" s="31">
        <f t="shared" si="776"/>
        <v>7.7</v>
      </c>
      <c r="CL35" s="29" t="str">
        <f t="shared" si="197"/>
        <v>7.7</v>
      </c>
      <c r="CM35" s="35" t="str">
        <f t="shared" si="777"/>
        <v>B</v>
      </c>
      <c r="CN35" s="157">
        <f t="shared" si="778"/>
        <v>3</v>
      </c>
      <c r="CO35" s="49" t="str">
        <f t="shared" si="779"/>
        <v>3.0</v>
      </c>
      <c r="CP35" s="77">
        <v>3</v>
      </c>
      <c r="CQ35" s="151">
        <v>3</v>
      </c>
      <c r="CR35" s="24">
        <v>7</v>
      </c>
      <c r="CS35" s="27">
        <v>6</v>
      </c>
      <c r="CT35" s="28"/>
      <c r="CU35" s="30">
        <f t="shared" si="798"/>
        <v>6.4</v>
      </c>
      <c r="CV35" s="31">
        <f t="shared" si="799"/>
        <v>6.4</v>
      </c>
      <c r="CW35" s="29" t="str">
        <f t="shared" si="198"/>
        <v>6.4</v>
      </c>
      <c r="CX35" s="35" t="str">
        <f t="shared" si="800"/>
        <v>C</v>
      </c>
      <c r="CY35" s="157">
        <f t="shared" si="801"/>
        <v>2</v>
      </c>
      <c r="CZ35" s="49" t="str">
        <f t="shared" si="802"/>
        <v>2.0</v>
      </c>
      <c r="DA35" s="77">
        <v>2</v>
      </c>
      <c r="DB35" s="151">
        <v>2</v>
      </c>
      <c r="DC35" s="24">
        <v>5.8</v>
      </c>
      <c r="DD35" s="27">
        <v>6</v>
      </c>
      <c r="DE35" s="28"/>
      <c r="DF35" s="30">
        <f t="shared" si="780"/>
        <v>5.9</v>
      </c>
      <c r="DG35" s="31">
        <f t="shared" si="781"/>
        <v>5.9</v>
      </c>
      <c r="DH35" s="29" t="str">
        <f t="shared" si="199"/>
        <v>5.9</v>
      </c>
      <c r="DI35" s="35" t="str">
        <f t="shared" si="782"/>
        <v>C</v>
      </c>
      <c r="DJ35" s="157">
        <f t="shared" si="783"/>
        <v>2</v>
      </c>
      <c r="DK35" s="49" t="str">
        <f t="shared" si="784"/>
        <v>2.0</v>
      </c>
      <c r="DL35" s="77">
        <v>4</v>
      </c>
      <c r="DM35" s="151">
        <v>4</v>
      </c>
      <c r="DN35" s="24">
        <v>6.8</v>
      </c>
      <c r="DO35" s="27">
        <v>7</v>
      </c>
      <c r="DP35" s="28"/>
      <c r="DQ35" s="30">
        <f t="shared" si="785"/>
        <v>6.9</v>
      </c>
      <c r="DR35" s="31">
        <f t="shared" si="786"/>
        <v>6.9</v>
      </c>
      <c r="DS35" s="29" t="str">
        <f t="shared" si="200"/>
        <v>6.9</v>
      </c>
      <c r="DT35" s="35" t="str">
        <f t="shared" si="787"/>
        <v>C+</v>
      </c>
      <c r="DU35" s="157">
        <f t="shared" si="788"/>
        <v>2.5</v>
      </c>
      <c r="DV35" s="49" t="str">
        <f t="shared" si="789"/>
        <v>2.5</v>
      </c>
      <c r="DW35" s="77">
        <v>3</v>
      </c>
      <c r="DX35" s="151">
        <v>3</v>
      </c>
      <c r="DY35" s="24">
        <v>6.3</v>
      </c>
      <c r="DZ35" s="27">
        <v>2</v>
      </c>
      <c r="EA35" s="28">
        <v>7</v>
      </c>
      <c r="EB35" s="30">
        <f t="shared" si="712"/>
        <v>3.7</v>
      </c>
      <c r="EC35" s="31">
        <f t="shared" si="713"/>
        <v>6.7</v>
      </c>
      <c r="ED35" s="29" t="str">
        <f t="shared" si="201"/>
        <v>6.7</v>
      </c>
      <c r="EE35" s="35" t="str">
        <f t="shared" si="714"/>
        <v>C+</v>
      </c>
      <c r="EF35" s="157">
        <f t="shared" si="715"/>
        <v>2.5</v>
      </c>
      <c r="EG35" s="49" t="str">
        <f t="shared" si="716"/>
        <v>2.5</v>
      </c>
      <c r="EH35" s="77">
        <v>2</v>
      </c>
      <c r="EI35" s="151">
        <v>2</v>
      </c>
      <c r="EJ35" s="24">
        <v>8.1999999999999993</v>
      </c>
      <c r="EK35" s="27">
        <v>7</v>
      </c>
      <c r="EL35" s="28"/>
      <c r="EM35" s="30">
        <f t="shared" si="790"/>
        <v>7.5</v>
      </c>
      <c r="EN35" s="31">
        <f t="shared" si="791"/>
        <v>7.5</v>
      </c>
      <c r="EO35" s="29" t="str">
        <f t="shared" si="202"/>
        <v>7.5</v>
      </c>
      <c r="EP35" s="35" t="str">
        <f t="shared" si="792"/>
        <v>B</v>
      </c>
      <c r="EQ35" s="157">
        <f t="shared" si="793"/>
        <v>3</v>
      </c>
      <c r="ER35" s="49" t="str">
        <f t="shared" si="794"/>
        <v>3.0</v>
      </c>
      <c r="ES35" s="77">
        <v>2</v>
      </c>
      <c r="ET35" s="151">
        <v>2</v>
      </c>
      <c r="EU35" s="24">
        <v>6.8</v>
      </c>
      <c r="EV35" s="27">
        <v>5</v>
      </c>
      <c r="EW35" s="28"/>
      <c r="EX35" s="30">
        <f t="shared" si="717"/>
        <v>5.7</v>
      </c>
      <c r="EY35" s="31">
        <f t="shared" si="718"/>
        <v>5.7</v>
      </c>
      <c r="EZ35" s="29" t="str">
        <f t="shared" si="203"/>
        <v>5.7</v>
      </c>
      <c r="FA35" s="35" t="str">
        <f t="shared" si="719"/>
        <v>C</v>
      </c>
      <c r="FB35" s="157">
        <f t="shared" si="720"/>
        <v>2</v>
      </c>
      <c r="FC35" s="49" t="str">
        <f t="shared" si="721"/>
        <v>2.0</v>
      </c>
      <c r="FD35" s="77">
        <v>3</v>
      </c>
      <c r="FE35" s="151">
        <v>3</v>
      </c>
      <c r="FF35" s="155">
        <v>8</v>
      </c>
      <c r="FG35" s="165">
        <v>7.1</v>
      </c>
      <c r="FH35" s="165"/>
      <c r="FI35" s="22">
        <f t="shared" si="456"/>
        <v>7.5</v>
      </c>
      <c r="FJ35" s="29">
        <f t="shared" si="457"/>
        <v>7.5</v>
      </c>
      <c r="FK35" s="29" t="str">
        <f t="shared" si="204"/>
        <v>7.5</v>
      </c>
      <c r="FL35" s="35" t="str">
        <f t="shared" si="795"/>
        <v>B</v>
      </c>
      <c r="FM35" s="33">
        <f t="shared" si="796"/>
        <v>3</v>
      </c>
      <c r="FN35" s="49" t="str">
        <f t="shared" si="797"/>
        <v>3.0</v>
      </c>
      <c r="FO35" s="77">
        <v>1</v>
      </c>
      <c r="FP35" s="151">
        <v>1</v>
      </c>
      <c r="FQ35" s="41">
        <f t="shared" si="461"/>
        <v>20</v>
      </c>
      <c r="FR35" s="43">
        <f t="shared" si="462"/>
        <v>2.4249999999999998</v>
      </c>
      <c r="FS35" s="45" t="str">
        <f t="shared" si="463"/>
        <v>2.43</v>
      </c>
      <c r="FT35" s="47" t="str">
        <f t="shared" si="464"/>
        <v>Lên lớp</v>
      </c>
      <c r="FU35" s="145">
        <f t="shared" si="465"/>
        <v>20</v>
      </c>
      <c r="FV35" s="146">
        <f t="shared" si="466"/>
        <v>2.4249999999999998</v>
      </c>
      <c r="FW35" s="174">
        <f t="shared" si="722"/>
        <v>36</v>
      </c>
      <c r="FX35" s="41">
        <f t="shared" si="723"/>
        <v>36</v>
      </c>
      <c r="FY35" s="43">
        <f t="shared" si="724"/>
        <v>2.2916666666666665</v>
      </c>
      <c r="FZ35" s="45" t="str">
        <f t="shared" si="470"/>
        <v>2.29</v>
      </c>
      <c r="GA35" s="47" t="str">
        <f t="shared" si="471"/>
        <v>Lên lớp</v>
      </c>
      <c r="GB35" s="47" t="s">
        <v>1143</v>
      </c>
      <c r="GC35" s="24">
        <v>6.7</v>
      </c>
      <c r="GD35" s="27">
        <v>6</v>
      </c>
      <c r="GE35" s="28"/>
      <c r="GF35" s="22">
        <f t="shared" si="530"/>
        <v>6.3</v>
      </c>
      <c r="GG35" s="29">
        <f t="shared" si="531"/>
        <v>6.3</v>
      </c>
      <c r="GH35" s="29" t="str">
        <f t="shared" si="205"/>
        <v>6.3</v>
      </c>
      <c r="GI35" s="35" t="str">
        <f t="shared" si="532"/>
        <v>C</v>
      </c>
      <c r="GJ35" s="33">
        <f t="shared" si="533"/>
        <v>2</v>
      </c>
      <c r="GK35" s="49" t="str">
        <f t="shared" si="534"/>
        <v>2.0</v>
      </c>
      <c r="GL35" s="77">
        <v>2</v>
      </c>
      <c r="GM35" s="151">
        <v>2</v>
      </c>
      <c r="GN35" s="24">
        <v>6.3</v>
      </c>
      <c r="GO35" s="27">
        <v>4</v>
      </c>
      <c r="GP35" s="28"/>
      <c r="GQ35" s="30">
        <f t="shared" si="680"/>
        <v>4.9000000000000004</v>
      </c>
      <c r="GR35" s="31">
        <f t="shared" si="535"/>
        <v>4.9000000000000004</v>
      </c>
      <c r="GS35" s="29" t="str">
        <f t="shared" si="206"/>
        <v>4.9</v>
      </c>
      <c r="GT35" s="35" t="str">
        <f t="shared" si="536"/>
        <v>D</v>
      </c>
      <c r="GU35" s="33">
        <f t="shared" si="537"/>
        <v>1</v>
      </c>
      <c r="GV35" s="49" t="str">
        <f t="shared" si="538"/>
        <v>1.0</v>
      </c>
      <c r="GW35" s="77">
        <v>3</v>
      </c>
      <c r="GX35" s="151">
        <v>3</v>
      </c>
      <c r="GY35" s="24">
        <v>7.2</v>
      </c>
      <c r="GZ35" s="27">
        <v>6</v>
      </c>
      <c r="HA35" s="28"/>
      <c r="HB35" s="22">
        <f t="shared" si="539"/>
        <v>6.5</v>
      </c>
      <c r="HC35" s="29">
        <f t="shared" si="540"/>
        <v>6.5</v>
      </c>
      <c r="HD35" s="29" t="str">
        <f t="shared" si="207"/>
        <v>6.5</v>
      </c>
      <c r="HE35" s="35" t="str">
        <f t="shared" si="541"/>
        <v>C+</v>
      </c>
      <c r="HF35" s="33">
        <f t="shared" si="542"/>
        <v>2.5</v>
      </c>
      <c r="HG35" s="49" t="str">
        <f t="shared" si="543"/>
        <v>2.5</v>
      </c>
      <c r="HH35" s="77">
        <v>2</v>
      </c>
      <c r="HI35" s="151">
        <v>2</v>
      </c>
      <c r="HJ35" s="24">
        <v>8.6</v>
      </c>
      <c r="HK35" s="27">
        <v>8</v>
      </c>
      <c r="HL35" s="28"/>
      <c r="HM35" s="22">
        <f t="shared" si="544"/>
        <v>8.1999999999999993</v>
      </c>
      <c r="HN35" s="29">
        <f t="shared" si="545"/>
        <v>8.1999999999999993</v>
      </c>
      <c r="HO35" s="29" t="str">
        <f t="shared" si="208"/>
        <v>8.2</v>
      </c>
      <c r="HP35" s="35" t="str">
        <f t="shared" si="546"/>
        <v>B+</v>
      </c>
      <c r="HQ35" s="33">
        <f t="shared" si="547"/>
        <v>3.5</v>
      </c>
      <c r="HR35" s="49" t="str">
        <f t="shared" si="548"/>
        <v>3.5</v>
      </c>
      <c r="HS35" s="77">
        <v>2</v>
      </c>
      <c r="HT35" s="151">
        <v>2</v>
      </c>
      <c r="HU35" s="24">
        <v>7.8</v>
      </c>
      <c r="HV35" s="27">
        <v>6</v>
      </c>
      <c r="HW35" s="28"/>
      <c r="HX35" s="22">
        <f t="shared" si="549"/>
        <v>6.7</v>
      </c>
      <c r="HY35" s="29">
        <f t="shared" si="550"/>
        <v>6.7</v>
      </c>
      <c r="HZ35" s="29" t="str">
        <f t="shared" si="209"/>
        <v>6.7</v>
      </c>
      <c r="IA35" s="35" t="str">
        <f t="shared" si="551"/>
        <v>C+</v>
      </c>
      <c r="IB35" s="33">
        <f t="shared" si="552"/>
        <v>2.5</v>
      </c>
      <c r="IC35" s="49" t="str">
        <f t="shared" si="553"/>
        <v>2.5</v>
      </c>
      <c r="ID35" s="77">
        <v>3</v>
      </c>
      <c r="IE35" s="151">
        <v>3</v>
      </c>
      <c r="IF35" s="24">
        <v>7.7</v>
      </c>
      <c r="IG35" s="27">
        <v>2</v>
      </c>
      <c r="IH35" s="28"/>
      <c r="II35" s="22">
        <f t="shared" si="554"/>
        <v>4.3</v>
      </c>
      <c r="IJ35" s="29">
        <f t="shared" si="555"/>
        <v>4.3</v>
      </c>
      <c r="IK35" s="29" t="str">
        <f t="shared" si="210"/>
        <v>4.3</v>
      </c>
      <c r="IL35" s="35" t="str">
        <f t="shared" si="556"/>
        <v>D</v>
      </c>
      <c r="IM35" s="33">
        <f t="shared" si="557"/>
        <v>1</v>
      </c>
      <c r="IN35" s="49" t="str">
        <f t="shared" si="558"/>
        <v>1.0</v>
      </c>
      <c r="IO35" s="77">
        <v>2</v>
      </c>
      <c r="IP35" s="151">
        <v>2</v>
      </c>
      <c r="IQ35" s="24">
        <v>7.2</v>
      </c>
      <c r="IR35" s="27">
        <v>3</v>
      </c>
      <c r="IS35" s="28"/>
      <c r="IT35" s="22">
        <f t="shared" si="559"/>
        <v>4.7</v>
      </c>
      <c r="IU35" s="29">
        <f t="shared" si="560"/>
        <v>4.7</v>
      </c>
      <c r="IV35" s="29" t="str">
        <f t="shared" si="211"/>
        <v>4.7</v>
      </c>
      <c r="IW35" s="35" t="str">
        <f t="shared" si="561"/>
        <v>D</v>
      </c>
      <c r="IX35" s="33">
        <f t="shared" si="562"/>
        <v>1</v>
      </c>
      <c r="IY35" s="49" t="str">
        <f t="shared" si="563"/>
        <v>1.0</v>
      </c>
      <c r="IZ35" s="77">
        <v>3</v>
      </c>
      <c r="JA35" s="151">
        <v>3</v>
      </c>
      <c r="JB35" s="24">
        <v>7.4</v>
      </c>
      <c r="JC35" s="27">
        <v>6</v>
      </c>
      <c r="JD35" s="28"/>
      <c r="JE35" s="30">
        <f t="shared" si="564"/>
        <v>6.6</v>
      </c>
      <c r="JF35" s="31">
        <f t="shared" si="565"/>
        <v>6.6</v>
      </c>
      <c r="JG35" s="29" t="str">
        <f t="shared" si="212"/>
        <v>6.6</v>
      </c>
      <c r="JH35" s="35" t="str">
        <f t="shared" si="566"/>
        <v>C+</v>
      </c>
      <c r="JI35" s="33">
        <f t="shared" si="567"/>
        <v>2.5</v>
      </c>
      <c r="JJ35" s="49" t="str">
        <f t="shared" si="568"/>
        <v>2.5</v>
      </c>
      <c r="JK35" s="77">
        <v>3</v>
      </c>
      <c r="JL35" s="151">
        <v>3</v>
      </c>
      <c r="JM35" s="24">
        <v>8</v>
      </c>
      <c r="JN35" s="214">
        <v>6.8</v>
      </c>
      <c r="JO35" s="140"/>
      <c r="JP35" s="22">
        <f t="shared" si="569"/>
        <v>7.3</v>
      </c>
      <c r="JQ35" s="29">
        <f t="shared" si="570"/>
        <v>7.3</v>
      </c>
      <c r="JR35" s="29" t="str">
        <f t="shared" si="213"/>
        <v>7.3</v>
      </c>
      <c r="JS35" s="35" t="str">
        <f t="shared" si="571"/>
        <v>B</v>
      </c>
      <c r="JT35" s="33">
        <f t="shared" si="572"/>
        <v>3</v>
      </c>
      <c r="JU35" s="49" t="str">
        <f t="shared" si="573"/>
        <v>3.0</v>
      </c>
      <c r="JV35" s="77">
        <v>2</v>
      </c>
      <c r="JW35" s="151">
        <v>2</v>
      </c>
      <c r="JX35" s="211">
        <f t="shared" si="513"/>
        <v>22</v>
      </c>
      <c r="JY35" s="43">
        <f t="shared" si="514"/>
        <v>2.0454545454545454</v>
      </c>
      <c r="JZ35" s="45" t="str">
        <f t="shared" si="515"/>
        <v>2.05</v>
      </c>
      <c r="KA35" s="47" t="str">
        <f t="shared" si="516"/>
        <v>Lên lớp</v>
      </c>
      <c r="KB35" s="41">
        <f t="shared" si="517"/>
        <v>22</v>
      </c>
      <c r="KC35" s="43">
        <f t="shared" si="518"/>
        <v>2.0454545454545454</v>
      </c>
      <c r="KD35" s="229">
        <f t="shared" si="519"/>
        <v>58</v>
      </c>
      <c r="KE35" s="230">
        <f t="shared" si="520"/>
        <v>58</v>
      </c>
      <c r="KF35" s="146">
        <f t="shared" si="521"/>
        <v>2.1982758620689653</v>
      </c>
      <c r="KG35" s="45" t="str">
        <f t="shared" si="522"/>
        <v>2.20</v>
      </c>
      <c r="KH35" s="47" t="str">
        <f t="shared" si="523"/>
        <v>Lên lớp</v>
      </c>
      <c r="KI35" s="47" t="s">
        <v>1143</v>
      </c>
      <c r="KJ35" s="24">
        <v>7.4</v>
      </c>
      <c r="KK35" s="27">
        <v>7</v>
      </c>
      <c r="KL35" s="28"/>
      <c r="KM35" s="30">
        <f t="shared" si="729"/>
        <v>7.2</v>
      </c>
      <c r="KN35" s="31">
        <f t="shared" si="730"/>
        <v>7.2</v>
      </c>
      <c r="KO35" s="31" t="str">
        <f t="shared" si="731"/>
        <v>7.2</v>
      </c>
      <c r="KP35" s="35" t="str">
        <f t="shared" si="732"/>
        <v>B</v>
      </c>
      <c r="KQ35" s="33">
        <f t="shared" si="733"/>
        <v>3</v>
      </c>
      <c r="KR35" s="49" t="str">
        <f t="shared" si="734"/>
        <v>3.0</v>
      </c>
      <c r="KS35" s="77">
        <v>2</v>
      </c>
      <c r="KT35" s="151">
        <v>2</v>
      </c>
      <c r="KU35" s="24">
        <v>8</v>
      </c>
      <c r="KV35" s="27">
        <v>8</v>
      </c>
      <c r="KW35" s="28"/>
      <c r="KX35" s="22">
        <f t="shared" si="735"/>
        <v>8</v>
      </c>
      <c r="KY35" s="29">
        <f t="shared" si="736"/>
        <v>8</v>
      </c>
      <c r="KZ35" s="29" t="str">
        <f t="shared" si="737"/>
        <v>8.0</v>
      </c>
      <c r="LA35" s="35" t="str">
        <f t="shared" si="738"/>
        <v>B+</v>
      </c>
      <c r="LB35" s="33">
        <f t="shared" si="739"/>
        <v>3.5</v>
      </c>
      <c r="LC35" s="49" t="str">
        <f t="shared" si="740"/>
        <v>3.5</v>
      </c>
      <c r="LD35" s="77">
        <v>2</v>
      </c>
      <c r="LE35" s="151">
        <v>2</v>
      </c>
      <c r="LF35" s="24">
        <v>8.6999999999999993</v>
      </c>
      <c r="LG35" s="27">
        <v>6</v>
      </c>
      <c r="LH35" s="28"/>
      <c r="LI35" s="30">
        <f t="shared" si="741"/>
        <v>7.1</v>
      </c>
      <c r="LJ35" s="31">
        <f t="shared" si="742"/>
        <v>7.1</v>
      </c>
      <c r="LK35" s="31" t="str">
        <f t="shared" si="743"/>
        <v>7.1</v>
      </c>
      <c r="LL35" s="35" t="str">
        <f t="shared" si="744"/>
        <v>B</v>
      </c>
      <c r="LM35" s="33">
        <f t="shared" si="745"/>
        <v>3</v>
      </c>
      <c r="LN35" s="49" t="str">
        <f t="shared" si="746"/>
        <v>3.0</v>
      </c>
      <c r="LO35" s="77">
        <v>2</v>
      </c>
      <c r="LP35" s="151">
        <v>2</v>
      </c>
      <c r="LQ35" s="24">
        <v>8</v>
      </c>
      <c r="LR35" s="27">
        <v>8</v>
      </c>
      <c r="LS35" s="28"/>
      <c r="LT35" s="30">
        <f t="shared" si="747"/>
        <v>8</v>
      </c>
      <c r="LU35" s="31">
        <f t="shared" si="748"/>
        <v>8</v>
      </c>
      <c r="LV35" s="29" t="str">
        <f t="shared" si="220"/>
        <v>8.0</v>
      </c>
      <c r="LW35" s="35" t="str">
        <f t="shared" si="749"/>
        <v>B+</v>
      </c>
      <c r="LX35" s="33">
        <f t="shared" si="750"/>
        <v>3.5</v>
      </c>
      <c r="LY35" s="49" t="str">
        <f t="shared" si="751"/>
        <v>3.5</v>
      </c>
      <c r="LZ35" s="77">
        <v>2</v>
      </c>
      <c r="MA35" s="151">
        <v>2</v>
      </c>
      <c r="MB35" s="24">
        <v>6.5</v>
      </c>
      <c r="MC35" s="27">
        <v>5</v>
      </c>
      <c r="MD35" s="28"/>
      <c r="ME35" s="30">
        <f t="shared" si="752"/>
        <v>5.6</v>
      </c>
      <c r="MF35" s="161">
        <f t="shared" si="753"/>
        <v>5.6</v>
      </c>
      <c r="MG35" s="29" t="str">
        <f t="shared" si="223"/>
        <v>5.6</v>
      </c>
      <c r="MH35" s="162" t="str">
        <f t="shared" si="754"/>
        <v>C</v>
      </c>
      <c r="MI35" s="163">
        <f t="shared" si="755"/>
        <v>2</v>
      </c>
      <c r="MJ35" s="56" t="str">
        <f t="shared" si="756"/>
        <v>2.0</v>
      </c>
      <c r="MK35" s="77">
        <v>1</v>
      </c>
      <c r="ML35" s="151">
        <v>1</v>
      </c>
      <c r="MM35" s="24">
        <v>6.3</v>
      </c>
      <c r="MN35" s="27">
        <v>5</v>
      </c>
      <c r="MO35" s="28"/>
      <c r="MP35" s="30">
        <f t="shared" si="757"/>
        <v>5.5</v>
      </c>
      <c r="MQ35" s="161">
        <f t="shared" si="758"/>
        <v>5.5</v>
      </c>
      <c r="MR35" s="29" t="str">
        <f t="shared" si="227"/>
        <v>5.5</v>
      </c>
      <c r="MS35" s="162" t="str">
        <f t="shared" si="759"/>
        <v>C</v>
      </c>
      <c r="MT35" s="163">
        <f t="shared" si="760"/>
        <v>2</v>
      </c>
      <c r="MU35" s="56" t="str">
        <f t="shared" si="761"/>
        <v>2.0</v>
      </c>
      <c r="MV35" s="77">
        <v>3</v>
      </c>
      <c r="MW35" s="151">
        <v>3</v>
      </c>
      <c r="MX35" s="24">
        <v>5</v>
      </c>
      <c r="MY35" s="27">
        <v>7</v>
      </c>
      <c r="MZ35" s="28"/>
      <c r="NA35" s="30">
        <f t="shared" si="762"/>
        <v>6.2</v>
      </c>
      <c r="NB35" s="161">
        <f t="shared" si="763"/>
        <v>6.2</v>
      </c>
      <c r="NC35" s="29" t="str">
        <f t="shared" si="228"/>
        <v>6.2</v>
      </c>
      <c r="ND35" s="162" t="str">
        <f t="shared" si="764"/>
        <v>C</v>
      </c>
      <c r="NE35" s="163">
        <f t="shared" si="765"/>
        <v>2</v>
      </c>
      <c r="NF35" s="56" t="str">
        <f t="shared" si="766"/>
        <v>2.0</v>
      </c>
      <c r="NG35" s="77">
        <v>1</v>
      </c>
      <c r="NH35" s="151">
        <v>1</v>
      </c>
      <c r="NI35" s="24">
        <v>6.8</v>
      </c>
      <c r="NJ35" s="27">
        <v>4</v>
      </c>
      <c r="NK35" s="28"/>
      <c r="NL35" s="30">
        <f t="shared" si="681"/>
        <v>5.0999999999999996</v>
      </c>
      <c r="NM35" s="31">
        <f t="shared" si="682"/>
        <v>5.0999999999999996</v>
      </c>
      <c r="NN35" s="29" t="str">
        <f t="shared" si="725"/>
        <v>5.1</v>
      </c>
      <c r="NO35" s="35" t="str">
        <f t="shared" si="683"/>
        <v>D+</v>
      </c>
      <c r="NP35" s="33">
        <f t="shared" si="684"/>
        <v>1.5</v>
      </c>
      <c r="NQ35" s="49" t="str">
        <f t="shared" si="685"/>
        <v>1.5</v>
      </c>
      <c r="NR35" s="77">
        <v>3</v>
      </c>
      <c r="NS35" s="151">
        <v>3</v>
      </c>
      <c r="NT35" s="24">
        <v>7.5</v>
      </c>
      <c r="NU35" s="214">
        <v>7.2</v>
      </c>
      <c r="NV35" s="28"/>
      <c r="NW35" s="30">
        <f t="shared" si="767"/>
        <v>7.3</v>
      </c>
      <c r="NX35" s="31">
        <f t="shared" si="768"/>
        <v>7.3</v>
      </c>
      <c r="NY35" s="31" t="str">
        <f t="shared" si="769"/>
        <v>7.3</v>
      </c>
      <c r="NZ35" s="35" t="str">
        <f t="shared" si="770"/>
        <v>B</v>
      </c>
      <c r="OA35" s="33">
        <f t="shared" si="771"/>
        <v>3</v>
      </c>
      <c r="OB35" s="49" t="str">
        <f t="shared" si="772"/>
        <v>3.0</v>
      </c>
      <c r="OC35" s="77">
        <v>2</v>
      </c>
      <c r="OD35" s="151">
        <v>2</v>
      </c>
      <c r="OE35" s="211">
        <f t="shared" si="230"/>
        <v>18</v>
      </c>
      <c r="OF35" s="43">
        <f t="shared" si="231"/>
        <v>2.5833333333333335</v>
      </c>
      <c r="OG35" s="45" t="str">
        <f t="shared" si="232"/>
        <v>2.58</v>
      </c>
      <c r="OH35" s="47" t="str">
        <f t="shared" si="233"/>
        <v>Lên lớp</v>
      </c>
      <c r="OI35" s="41">
        <f t="shared" si="234"/>
        <v>18</v>
      </c>
      <c r="OJ35" s="43">
        <f t="shared" si="235"/>
        <v>2.5833333333333335</v>
      </c>
      <c r="OK35" s="229">
        <f t="shared" si="236"/>
        <v>76</v>
      </c>
      <c r="OL35" s="230">
        <f t="shared" si="237"/>
        <v>76</v>
      </c>
      <c r="OM35" s="146">
        <f t="shared" si="238"/>
        <v>2.2894736842105261</v>
      </c>
      <c r="ON35" s="45" t="str">
        <f t="shared" si="138"/>
        <v>2.29</v>
      </c>
      <c r="OO35" s="47" t="str">
        <f t="shared" si="239"/>
        <v>Lên lớp</v>
      </c>
      <c r="OP35" s="47" t="s">
        <v>1143</v>
      </c>
      <c r="OQ35" s="24">
        <v>6.2</v>
      </c>
      <c r="OR35" s="27">
        <v>5</v>
      </c>
      <c r="OS35" s="28"/>
      <c r="OT35" s="30">
        <f t="shared" si="574"/>
        <v>5.5</v>
      </c>
      <c r="OU35" s="31">
        <f t="shared" si="575"/>
        <v>5.5</v>
      </c>
      <c r="OV35" s="31" t="str">
        <f t="shared" si="576"/>
        <v>5.5</v>
      </c>
      <c r="OW35" s="35" t="str">
        <f t="shared" si="577"/>
        <v>C</v>
      </c>
      <c r="OX35" s="33">
        <f t="shared" si="578"/>
        <v>2</v>
      </c>
      <c r="OY35" s="49" t="str">
        <f t="shared" si="579"/>
        <v>2.0</v>
      </c>
      <c r="OZ35" s="77">
        <v>2</v>
      </c>
      <c r="PA35" s="151">
        <v>2</v>
      </c>
      <c r="PB35" s="24">
        <v>6.2</v>
      </c>
      <c r="PC35" s="27">
        <v>7</v>
      </c>
      <c r="PD35" s="28"/>
      <c r="PE35" s="30">
        <f t="shared" si="580"/>
        <v>6.7</v>
      </c>
      <c r="PF35" s="31">
        <f t="shared" si="581"/>
        <v>6.7</v>
      </c>
      <c r="PG35" s="31" t="str">
        <f t="shared" si="582"/>
        <v>6.7</v>
      </c>
      <c r="PH35" s="35" t="str">
        <f t="shared" si="583"/>
        <v>C+</v>
      </c>
      <c r="PI35" s="33">
        <f t="shared" si="584"/>
        <v>2.5</v>
      </c>
      <c r="PJ35" s="49" t="str">
        <f t="shared" si="585"/>
        <v>2.5</v>
      </c>
      <c r="PK35" s="77">
        <v>3</v>
      </c>
      <c r="PL35" s="151">
        <v>3</v>
      </c>
      <c r="PM35" s="24">
        <v>6</v>
      </c>
      <c r="PN35" s="27">
        <v>8</v>
      </c>
      <c r="PO35" s="28"/>
      <c r="PP35" s="30">
        <f t="shared" si="586"/>
        <v>7.2</v>
      </c>
      <c r="PQ35" s="31">
        <f t="shared" si="587"/>
        <v>7.2</v>
      </c>
      <c r="PR35" s="31" t="str">
        <f t="shared" si="588"/>
        <v>7.2</v>
      </c>
      <c r="PS35" s="35" t="str">
        <f t="shared" si="589"/>
        <v>B</v>
      </c>
      <c r="PT35" s="33">
        <f t="shared" si="590"/>
        <v>3</v>
      </c>
      <c r="PU35" s="49" t="str">
        <f t="shared" si="591"/>
        <v>3.0</v>
      </c>
      <c r="PV35" s="77">
        <v>2</v>
      </c>
      <c r="PW35" s="151">
        <v>2</v>
      </c>
      <c r="PX35" s="24">
        <v>6.3</v>
      </c>
      <c r="PY35" s="27">
        <v>7</v>
      </c>
      <c r="PZ35" s="28"/>
      <c r="QA35" s="30">
        <f t="shared" si="592"/>
        <v>6.7</v>
      </c>
      <c r="QB35" s="31">
        <f t="shared" si="593"/>
        <v>6.7</v>
      </c>
      <c r="QC35" s="29" t="str">
        <f t="shared" si="594"/>
        <v>6.7</v>
      </c>
      <c r="QD35" s="35" t="str">
        <f t="shared" si="595"/>
        <v>C+</v>
      </c>
      <c r="QE35" s="130">
        <f t="shared" si="596"/>
        <v>2.5</v>
      </c>
      <c r="QF35" s="49" t="str">
        <f t="shared" si="597"/>
        <v>2.5</v>
      </c>
      <c r="QG35" s="77">
        <v>3</v>
      </c>
      <c r="QH35" s="151">
        <v>3</v>
      </c>
      <c r="QI35" s="24">
        <v>6.8</v>
      </c>
      <c r="QJ35" s="27">
        <v>5</v>
      </c>
      <c r="QK35" s="28"/>
      <c r="QL35" s="30">
        <f t="shared" si="598"/>
        <v>5.7</v>
      </c>
      <c r="QM35" s="31">
        <f t="shared" si="599"/>
        <v>5.7</v>
      </c>
      <c r="QN35" s="31" t="str">
        <f t="shared" si="600"/>
        <v>5.7</v>
      </c>
      <c r="QO35" s="35" t="str">
        <f t="shared" si="601"/>
        <v>C</v>
      </c>
      <c r="QP35" s="33">
        <f t="shared" si="602"/>
        <v>2</v>
      </c>
      <c r="QQ35" s="49" t="str">
        <f t="shared" si="603"/>
        <v>2.0</v>
      </c>
      <c r="QR35" s="77">
        <v>1</v>
      </c>
      <c r="QS35" s="151">
        <v>1</v>
      </c>
      <c r="QT35" s="24">
        <v>7.2</v>
      </c>
      <c r="QU35" s="27">
        <v>8</v>
      </c>
      <c r="QV35" s="28"/>
      <c r="QW35" s="30">
        <f t="shared" si="604"/>
        <v>7.7</v>
      </c>
      <c r="QX35" s="31">
        <f t="shared" si="605"/>
        <v>7.7</v>
      </c>
      <c r="QY35" s="31" t="str">
        <f t="shared" si="606"/>
        <v>7.7</v>
      </c>
      <c r="QZ35" s="35" t="str">
        <f t="shared" si="607"/>
        <v>B</v>
      </c>
      <c r="RA35" s="33">
        <f t="shared" si="608"/>
        <v>3</v>
      </c>
      <c r="RB35" s="49" t="str">
        <f t="shared" si="609"/>
        <v>3.0</v>
      </c>
      <c r="RC35" s="77">
        <v>3</v>
      </c>
      <c r="RD35" s="151">
        <v>3</v>
      </c>
      <c r="RE35" s="24">
        <v>6</v>
      </c>
      <c r="RF35" s="27">
        <v>2</v>
      </c>
      <c r="RG35" s="28">
        <v>8</v>
      </c>
      <c r="RH35" s="30">
        <f t="shared" si="773"/>
        <v>3.6</v>
      </c>
      <c r="RI35" s="31">
        <f t="shared" si="774"/>
        <v>7.2</v>
      </c>
      <c r="RJ35" s="29" t="str">
        <f t="shared" si="610"/>
        <v>7.2</v>
      </c>
      <c r="RK35" s="35" t="str">
        <f t="shared" si="726"/>
        <v>B</v>
      </c>
      <c r="RL35" s="33">
        <f t="shared" si="727"/>
        <v>3</v>
      </c>
      <c r="RM35" s="49" t="str">
        <f t="shared" si="728"/>
        <v>3.0</v>
      </c>
      <c r="RN35" s="77">
        <v>1</v>
      </c>
      <c r="RO35" s="151">
        <v>1</v>
      </c>
      <c r="RP35" s="211">
        <f t="shared" si="247"/>
        <v>15</v>
      </c>
      <c r="RQ35" s="275">
        <f t="shared" si="248"/>
        <v>6.7733333333333343</v>
      </c>
      <c r="RR35" s="43">
        <f t="shared" si="249"/>
        <v>2.6</v>
      </c>
      <c r="RS35" s="45" t="str">
        <f t="shared" si="250"/>
        <v>2.60</v>
      </c>
      <c r="RT35" s="47" t="str">
        <f t="shared" si="251"/>
        <v>Lên lớp</v>
      </c>
      <c r="RU35" s="41">
        <f t="shared" si="252"/>
        <v>15</v>
      </c>
      <c r="RV35" s="43">
        <f t="shared" si="253"/>
        <v>2.6</v>
      </c>
      <c r="RW35" s="229">
        <f t="shared" si="254"/>
        <v>91</v>
      </c>
      <c r="RX35" s="230">
        <f t="shared" si="255"/>
        <v>91</v>
      </c>
      <c r="RY35" s="146">
        <f t="shared" si="256"/>
        <v>2.3406593406593403</v>
      </c>
      <c r="RZ35" s="45" t="str">
        <f t="shared" si="257"/>
        <v>2.34</v>
      </c>
      <c r="SA35" s="47" t="str">
        <f t="shared" si="258"/>
        <v>Lên lớp</v>
      </c>
      <c r="SB35" s="47" t="s">
        <v>1143</v>
      </c>
      <c r="SC35" s="24"/>
      <c r="SD35" s="27"/>
      <c r="SE35" s="28"/>
      <c r="SF35" s="30">
        <f t="shared" si="686"/>
        <v>0</v>
      </c>
      <c r="SG35" s="31">
        <f t="shared" si="687"/>
        <v>0</v>
      </c>
      <c r="SH35" s="29" t="str">
        <f t="shared" si="611"/>
        <v>0.0</v>
      </c>
      <c r="SI35" s="35" t="str">
        <f t="shared" si="688"/>
        <v>F</v>
      </c>
      <c r="SJ35" s="33">
        <f t="shared" si="689"/>
        <v>0</v>
      </c>
      <c r="SK35" s="49" t="str">
        <f t="shared" si="690"/>
        <v>0.0</v>
      </c>
      <c r="SL35" s="77"/>
      <c r="SM35" s="151"/>
      <c r="SN35" s="24"/>
      <c r="SO35" s="27"/>
      <c r="SP35" s="28"/>
      <c r="SQ35" s="30">
        <f t="shared" si="612"/>
        <v>0</v>
      </c>
      <c r="SR35" s="31">
        <f t="shared" si="613"/>
        <v>0</v>
      </c>
      <c r="SS35" s="31" t="str">
        <f t="shared" si="614"/>
        <v>0.0</v>
      </c>
      <c r="ST35" s="35" t="str">
        <f t="shared" si="615"/>
        <v>F</v>
      </c>
      <c r="SU35" s="33">
        <f t="shared" si="616"/>
        <v>0</v>
      </c>
      <c r="SV35" s="49" t="str">
        <f t="shared" si="617"/>
        <v>0.0</v>
      </c>
      <c r="SW35" s="77"/>
      <c r="SX35" s="151"/>
      <c r="SY35" s="24">
        <v>8</v>
      </c>
      <c r="SZ35" s="27">
        <v>8</v>
      </c>
      <c r="TA35" s="28"/>
      <c r="TB35" s="30">
        <f t="shared" si="618"/>
        <v>8</v>
      </c>
      <c r="TC35" s="31">
        <f t="shared" si="619"/>
        <v>8</v>
      </c>
      <c r="TD35" s="31" t="str">
        <f t="shared" si="620"/>
        <v>8.0</v>
      </c>
      <c r="TE35" s="35" t="str">
        <f t="shared" si="621"/>
        <v>B+</v>
      </c>
      <c r="TF35" s="33">
        <f t="shared" si="622"/>
        <v>3.5</v>
      </c>
      <c r="TG35" s="49" t="str">
        <f t="shared" si="623"/>
        <v>3.5</v>
      </c>
      <c r="TH35" s="77">
        <v>4</v>
      </c>
      <c r="TI35" s="151">
        <v>4</v>
      </c>
      <c r="TJ35" s="320"/>
      <c r="TK35" s="321">
        <v>7.3</v>
      </c>
      <c r="TL35" s="322">
        <v>7.5</v>
      </c>
      <c r="TM35" s="322">
        <v>6.6</v>
      </c>
      <c r="TN35" s="322"/>
      <c r="TO35" s="127">
        <f t="shared" si="691"/>
        <v>7</v>
      </c>
      <c r="TP35" s="29" t="str">
        <f t="shared" si="692"/>
        <v>7.0</v>
      </c>
      <c r="TQ35" s="35" t="str">
        <f t="shared" si="693"/>
        <v>B</v>
      </c>
      <c r="TR35" s="33">
        <f t="shared" si="694"/>
        <v>3</v>
      </c>
      <c r="TS35" s="49" t="str">
        <f t="shared" si="695"/>
        <v>3.0</v>
      </c>
      <c r="TT35" s="323">
        <v>5</v>
      </c>
      <c r="TU35" s="324">
        <v>5</v>
      </c>
      <c r="TV35" s="340">
        <f t="shared" si="696"/>
        <v>9</v>
      </c>
      <c r="TW35" s="341">
        <f t="shared" si="267"/>
        <v>7.4444444444444446</v>
      </c>
      <c r="TX35" s="342">
        <f t="shared" si="697"/>
        <v>3.2222222222222223</v>
      </c>
      <c r="TY35" s="45" t="str">
        <f t="shared" si="698"/>
        <v>3.22</v>
      </c>
      <c r="TZ35" s="47" t="str">
        <f t="shared" si="699"/>
        <v>Lên lớp</v>
      </c>
      <c r="UA35" s="41">
        <f t="shared" si="700"/>
        <v>9</v>
      </c>
      <c r="UB35" s="43">
        <f t="shared" si="701"/>
        <v>3.2222222222222223</v>
      </c>
    </row>
    <row r="36" spans="1:548" ht="18">
      <c r="A36" s="11">
        <v>43</v>
      </c>
      <c r="B36" s="70" t="s">
        <v>59</v>
      </c>
      <c r="C36" s="14" t="s">
        <v>211</v>
      </c>
      <c r="D36" s="71" t="s">
        <v>19</v>
      </c>
      <c r="E36" s="72" t="s">
        <v>212</v>
      </c>
      <c r="F36" s="9"/>
      <c r="G36" s="101" t="s">
        <v>668</v>
      </c>
      <c r="H36" s="102" t="s">
        <v>18</v>
      </c>
      <c r="I36" s="103" t="s">
        <v>698</v>
      </c>
      <c r="J36" s="13">
        <v>6</v>
      </c>
      <c r="K36" s="29" t="str">
        <f t="shared" si="187"/>
        <v>6.0</v>
      </c>
      <c r="L36" s="35" t="str">
        <f t="shared" si="624"/>
        <v>C</v>
      </c>
      <c r="M36" s="33">
        <f t="shared" si="625"/>
        <v>2</v>
      </c>
      <c r="N36" s="49" t="str">
        <f t="shared" si="626"/>
        <v>2.0</v>
      </c>
      <c r="O36" s="12">
        <v>2</v>
      </c>
      <c r="P36" s="19">
        <v>6.4</v>
      </c>
      <c r="Q36" s="29" t="str">
        <f t="shared" si="188"/>
        <v>6.4</v>
      </c>
      <c r="R36" s="35" t="str">
        <f t="shared" si="702"/>
        <v>C</v>
      </c>
      <c r="S36" s="33">
        <f t="shared" si="703"/>
        <v>2</v>
      </c>
      <c r="T36" s="49" t="str">
        <f t="shared" si="704"/>
        <v>2.0</v>
      </c>
      <c r="U36" s="12">
        <v>3</v>
      </c>
      <c r="V36" s="24">
        <v>7</v>
      </c>
      <c r="W36" s="27">
        <v>6</v>
      </c>
      <c r="X36" s="28"/>
      <c r="Y36" s="22">
        <f t="shared" si="627"/>
        <v>6.4</v>
      </c>
      <c r="Z36" s="29">
        <f t="shared" si="628"/>
        <v>6.4</v>
      </c>
      <c r="AA36" s="29" t="str">
        <f t="shared" si="192"/>
        <v>6.4</v>
      </c>
      <c r="AB36" s="35" t="str">
        <f t="shared" si="629"/>
        <v>C</v>
      </c>
      <c r="AC36" s="33">
        <f t="shared" si="630"/>
        <v>2</v>
      </c>
      <c r="AD36" s="49" t="str">
        <f t="shared" si="631"/>
        <v>2.0</v>
      </c>
      <c r="AE36" s="77">
        <v>5</v>
      </c>
      <c r="AF36" s="80">
        <v>5</v>
      </c>
      <c r="AG36" s="24">
        <v>9</v>
      </c>
      <c r="AH36" s="27">
        <v>8</v>
      </c>
      <c r="AI36" s="28"/>
      <c r="AJ36" s="22">
        <f t="shared" si="632"/>
        <v>8.4</v>
      </c>
      <c r="AK36" s="29">
        <f t="shared" si="633"/>
        <v>8.4</v>
      </c>
      <c r="AL36" s="29" t="str">
        <f t="shared" si="193"/>
        <v>8.4</v>
      </c>
      <c r="AM36" s="35" t="str">
        <f t="shared" si="634"/>
        <v>B+</v>
      </c>
      <c r="AN36" s="33">
        <f t="shared" si="635"/>
        <v>3.5</v>
      </c>
      <c r="AO36" s="49" t="str">
        <f t="shared" si="636"/>
        <v>3.5</v>
      </c>
      <c r="AP36" s="77">
        <v>3</v>
      </c>
      <c r="AQ36" s="83">
        <v>3</v>
      </c>
      <c r="AR36" s="24">
        <v>5</v>
      </c>
      <c r="AS36" s="27">
        <v>5</v>
      </c>
      <c r="AT36" s="28"/>
      <c r="AU36" s="22">
        <f t="shared" si="637"/>
        <v>5</v>
      </c>
      <c r="AV36" s="29">
        <f t="shared" si="638"/>
        <v>5</v>
      </c>
      <c r="AW36" s="29" t="str">
        <f t="shared" si="194"/>
        <v>5.0</v>
      </c>
      <c r="AX36" s="35" t="str">
        <f t="shared" si="639"/>
        <v>D+</v>
      </c>
      <c r="AY36" s="33">
        <f t="shared" si="640"/>
        <v>1.5</v>
      </c>
      <c r="AZ36" s="49" t="str">
        <f t="shared" si="641"/>
        <v>1.5</v>
      </c>
      <c r="BA36" s="77">
        <v>3</v>
      </c>
      <c r="BB36" s="83">
        <v>3</v>
      </c>
      <c r="BC36" s="24">
        <v>7.2</v>
      </c>
      <c r="BD36" s="27">
        <v>6</v>
      </c>
      <c r="BE36" s="28"/>
      <c r="BF36" s="22">
        <f t="shared" si="642"/>
        <v>6.5</v>
      </c>
      <c r="BG36" s="29">
        <f t="shared" si="643"/>
        <v>6.5</v>
      </c>
      <c r="BH36" s="29" t="str">
        <f t="shared" si="195"/>
        <v>6.5</v>
      </c>
      <c r="BI36" s="35" t="str">
        <f t="shared" si="644"/>
        <v>C+</v>
      </c>
      <c r="BJ36" s="33">
        <f t="shared" si="645"/>
        <v>2.5</v>
      </c>
      <c r="BK36" s="49" t="str">
        <f t="shared" si="646"/>
        <v>2.5</v>
      </c>
      <c r="BL36" s="77">
        <v>3</v>
      </c>
      <c r="BM36" s="83">
        <v>3</v>
      </c>
      <c r="BN36" s="24">
        <v>7.7</v>
      </c>
      <c r="BO36" s="27">
        <v>7</v>
      </c>
      <c r="BP36" s="28"/>
      <c r="BQ36" s="22">
        <f t="shared" si="647"/>
        <v>7.3</v>
      </c>
      <c r="BR36" s="29">
        <f t="shared" si="648"/>
        <v>7.3</v>
      </c>
      <c r="BS36" s="29" t="str">
        <f t="shared" si="196"/>
        <v>7.3</v>
      </c>
      <c r="BT36" s="35" t="str">
        <f t="shared" si="649"/>
        <v>B</v>
      </c>
      <c r="BU36" s="33">
        <f t="shared" si="650"/>
        <v>3</v>
      </c>
      <c r="BV36" s="49" t="str">
        <f t="shared" si="651"/>
        <v>3.0</v>
      </c>
      <c r="BW36" s="77">
        <v>2</v>
      </c>
      <c r="BX36" s="83">
        <v>2</v>
      </c>
      <c r="BY36" s="41">
        <f t="shared" si="705"/>
        <v>16</v>
      </c>
      <c r="BZ36" s="43">
        <f t="shared" si="706"/>
        <v>2.40625</v>
      </c>
      <c r="CA36" s="45" t="str">
        <f t="shared" si="707"/>
        <v>2.41</v>
      </c>
      <c r="CB36" s="47" t="str">
        <f t="shared" si="708"/>
        <v>Lên lớp</v>
      </c>
      <c r="CC36" s="145">
        <f t="shared" si="709"/>
        <v>16</v>
      </c>
      <c r="CD36" s="146">
        <f t="shared" si="710"/>
        <v>2.40625</v>
      </c>
      <c r="CE36" s="47" t="str">
        <f t="shared" si="711"/>
        <v>Lên lớp</v>
      </c>
      <c r="CF36" s="47" t="s">
        <v>1143</v>
      </c>
      <c r="CG36" s="24">
        <v>7.4</v>
      </c>
      <c r="CH36" s="27">
        <v>7</v>
      </c>
      <c r="CI36" s="28"/>
      <c r="CJ36" s="30">
        <f t="shared" si="775"/>
        <v>7.2</v>
      </c>
      <c r="CK36" s="31">
        <f t="shared" si="776"/>
        <v>7.2</v>
      </c>
      <c r="CL36" s="29" t="str">
        <f t="shared" si="197"/>
        <v>7.2</v>
      </c>
      <c r="CM36" s="35" t="str">
        <f t="shared" si="777"/>
        <v>B</v>
      </c>
      <c r="CN36" s="157">
        <f t="shared" si="778"/>
        <v>3</v>
      </c>
      <c r="CO36" s="49" t="str">
        <f t="shared" si="779"/>
        <v>3.0</v>
      </c>
      <c r="CP36" s="77">
        <v>3</v>
      </c>
      <c r="CQ36" s="151">
        <v>3</v>
      </c>
      <c r="CR36" s="24">
        <v>7</v>
      </c>
      <c r="CS36" s="27">
        <v>7</v>
      </c>
      <c r="CT36" s="28"/>
      <c r="CU36" s="22">
        <f t="shared" si="798"/>
        <v>7</v>
      </c>
      <c r="CV36" s="29">
        <f t="shared" si="799"/>
        <v>7</v>
      </c>
      <c r="CW36" s="29" t="str">
        <f t="shared" si="198"/>
        <v>7.0</v>
      </c>
      <c r="CX36" s="35" t="str">
        <f t="shared" si="800"/>
        <v>B</v>
      </c>
      <c r="CY36" s="157">
        <f t="shared" si="801"/>
        <v>3</v>
      </c>
      <c r="CZ36" s="49" t="str">
        <f t="shared" si="802"/>
        <v>3.0</v>
      </c>
      <c r="DA36" s="77">
        <v>2</v>
      </c>
      <c r="DB36" s="151">
        <v>2</v>
      </c>
      <c r="DC36" s="24">
        <v>8.1999999999999993</v>
      </c>
      <c r="DD36" s="27">
        <v>7</v>
      </c>
      <c r="DE36" s="28"/>
      <c r="DF36" s="30">
        <f t="shared" si="780"/>
        <v>7.5</v>
      </c>
      <c r="DG36" s="31">
        <f t="shared" si="781"/>
        <v>7.5</v>
      </c>
      <c r="DH36" s="29" t="str">
        <f t="shared" si="199"/>
        <v>7.5</v>
      </c>
      <c r="DI36" s="35" t="str">
        <f t="shared" si="782"/>
        <v>B</v>
      </c>
      <c r="DJ36" s="157">
        <f t="shared" si="783"/>
        <v>3</v>
      </c>
      <c r="DK36" s="49" t="str">
        <f t="shared" si="784"/>
        <v>3.0</v>
      </c>
      <c r="DL36" s="77">
        <v>4</v>
      </c>
      <c r="DM36" s="151">
        <v>4</v>
      </c>
      <c r="DN36" s="24">
        <v>8</v>
      </c>
      <c r="DO36" s="27">
        <v>7</v>
      </c>
      <c r="DP36" s="28"/>
      <c r="DQ36" s="30">
        <f t="shared" si="785"/>
        <v>7.4</v>
      </c>
      <c r="DR36" s="31">
        <f t="shared" si="786"/>
        <v>7.4</v>
      </c>
      <c r="DS36" s="29" t="str">
        <f t="shared" si="200"/>
        <v>7.4</v>
      </c>
      <c r="DT36" s="35" t="str">
        <f t="shared" si="787"/>
        <v>B</v>
      </c>
      <c r="DU36" s="157">
        <f t="shared" si="788"/>
        <v>3</v>
      </c>
      <c r="DV36" s="49" t="str">
        <f t="shared" si="789"/>
        <v>3.0</v>
      </c>
      <c r="DW36" s="77">
        <v>3</v>
      </c>
      <c r="DX36" s="151">
        <v>3</v>
      </c>
      <c r="DY36" s="24">
        <v>7</v>
      </c>
      <c r="DZ36" s="27">
        <v>7</v>
      </c>
      <c r="EA36" s="28"/>
      <c r="EB36" s="22">
        <f t="shared" si="712"/>
        <v>7</v>
      </c>
      <c r="EC36" s="29">
        <f t="shared" si="713"/>
        <v>7</v>
      </c>
      <c r="ED36" s="29" t="str">
        <f t="shared" si="201"/>
        <v>7.0</v>
      </c>
      <c r="EE36" s="35" t="str">
        <f t="shared" si="714"/>
        <v>B</v>
      </c>
      <c r="EF36" s="157">
        <f t="shared" si="715"/>
        <v>3</v>
      </c>
      <c r="EG36" s="49" t="str">
        <f t="shared" si="716"/>
        <v>3.0</v>
      </c>
      <c r="EH36" s="77">
        <v>2</v>
      </c>
      <c r="EI36" s="151">
        <v>2</v>
      </c>
      <c r="EJ36" s="24">
        <v>8.1999999999999993</v>
      </c>
      <c r="EK36" s="27">
        <v>8</v>
      </c>
      <c r="EL36" s="28"/>
      <c r="EM36" s="30">
        <f t="shared" si="790"/>
        <v>8.1</v>
      </c>
      <c r="EN36" s="31">
        <f t="shared" si="791"/>
        <v>8.1</v>
      </c>
      <c r="EO36" s="29" t="str">
        <f t="shared" si="202"/>
        <v>8.1</v>
      </c>
      <c r="EP36" s="35" t="str">
        <f t="shared" si="792"/>
        <v>B+</v>
      </c>
      <c r="EQ36" s="157">
        <f t="shared" si="793"/>
        <v>3.5</v>
      </c>
      <c r="ER36" s="49" t="str">
        <f t="shared" si="794"/>
        <v>3.5</v>
      </c>
      <c r="ES36" s="77">
        <v>2</v>
      </c>
      <c r="ET36" s="151">
        <v>2</v>
      </c>
      <c r="EU36" s="24">
        <v>7.4</v>
      </c>
      <c r="EV36" s="27">
        <v>9</v>
      </c>
      <c r="EW36" s="28"/>
      <c r="EX36" s="22">
        <f t="shared" si="717"/>
        <v>8.4</v>
      </c>
      <c r="EY36" s="29">
        <f t="shared" si="718"/>
        <v>8.4</v>
      </c>
      <c r="EZ36" s="29" t="str">
        <f t="shared" si="203"/>
        <v>8.4</v>
      </c>
      <c r="FA36" s="35" t="str">
        <f t="shared" si="719"/>
        <v>B+</v>
      </c>
      <c r="FB36" s="157">
        <f t="shared" si="720"/>
        <v>3.5</v>
      </c>
      <c r="FC36" s="49" t="str">
        <f t="shared" si="721"/>
        <v>3.5</v>
      </c>
      <c r="FD36" s="77">
        <v>3</v>
      </c>
      <c r="FE36" s="151">
        <v>3</v>
      </c>
      <c r="FF36" s="155">
        <v>7.5</v>
      </c>
      <c r="FG36" s="165">
        <v>8</v>
      </c>
      <c r="FH36" s="165"/>
      <c r="FI36" s="22">
        <f t="shared" si="456"/>
        <v>7.8</v>
      </c>
      <c r="FJ36" s="29">
        <f t="shared" si="457"/>
        <v>7.8</v>
      </c>
      <c r="FK36" s="29" t="str">
        <f t="shared" si="204"/>
        <v>7.8</v>
      </c>
      <c r="FL36" s="35" t="str">
        <f t="shared" si="795"/>
        <v>B</v>
      </c>
      <c r="FM36" s="33">
        <f t="shared" si="796"/>
        <v>3</v>
      </c>
      <c r="FN36" s="49" t="str">
        <f t="shared" si="797"/>
        <v>3.0</v>
      </c>
      <c r="FO36" s="77">
        <v>1</v>
      </c>
      <c r="FP36" s="151">
        <v>1</v>
      </c>
      <c r="FQ36" s="41">
        <f t="shared" si="461"/>
        <v>20</v>
      </c>
      <c r="FR36" s="43">
        <f t="shared" si="462"/>
        <v>3.125</v>
      </c>
      <c r="FS36" s="45" t="str">
        <f t="shared" si="463"/>
        <v>3.13</v>
      </c>
      <c r="FT36" s="47" t="str">
        <f t="shared" si="464"/>
        <v>Lên lớp</v>
      </c>
      <c r="FU36" s="145">
        <f t="shared" si="465"/>
        <v>20</v>
      </c>
      <c r="FV36" s="146">
        <f t="shared" si="466"/>
        <v>3.125</v>
      </c>
      <c r="FW36" s="174">
        <f t="shared" si="722"/>
        <v>36</v>
      </c>
      <c r="FX36" s="41">
        <f t="shared" si="723"/>
        <v>36</v>
      </c>
      <c r="FY36" s="43">
        <f t="shared" si="724"/>
        <v>2.8055555555555554</v>
      </c>
      <c r="FZ36" s="45" t="str">
        <f t="shared" si="470"/>
        <v>2.81</v>
      </c>
      <c r="GA36" s="47" t="str">
        <f t="shared" si="471"/>
        <v>Lên lớp</v>
      </c>
      <c r="GB36" s="47" t="s">
        <v>1143</v>
      </c>
      <c r="GC36" s="24">
        <v>8.6999999999999993</v>
      </c>
      <c r="GD36" s="27">
        <v>9</v>
      </c>
      <c r="GE36" s="28"/>
      <c r="GF36" s="30">
        <f t="shared" si="530"/>
        <v>8.9</v>
      </c>
      <c r="GG36" s="31">
        <f t="shared" si="531"/>
        <v>8.9</v>
      </c>
      <c r="GH36" s="29" t="str">
        <f t="shared" si="205"/>
        <v>8.9</v>
      </c>
      <c r="GI36" s="35" t="str">
        <f t="shared" si="532"/>
        <v>A</v>
      </c>
      <c r="GJ36" s="33">
        <f t="shared" si="533"/>
        <v>4</v>
      </c>
      <c r="GK36" s="49" t="str">
        <f t="shared" si="534"/>
        <v>4.0</v>
      </c>
      <c r="GL36" s="77">
        <v>2</v>
      </c>
      <c r="GM36" s="151">
        <v>2</v>
      </c>
      <c r="GN36" s="24">
        <v>6.6</v>
      </c>
      <c r="GO36" s="27">
        <v>1</v>
      </c>
      <c r="GP36" s="28">
        <v>5</v>
      </c>
      <c r="GQ36" s="22">
        <f t="shared" si="680"/>
        <v>3.2</v>
      </c>
      <c r="GR36" s="29">
        <f t="shared" si="535"/>
        <v>5.6</v>
      </c>
      <c r="GS36" s="29" t="str">
        <f t="shared" si="206"/>
        <v>5.6</v>
      </c>
      <c r="GT36" s="35" t="str">
        <f t="shared" si="536"/>
        <v>C</v>
      </c>
      <c r="GU36" s="33">
        <f t="shared" si="537"/>
        <v>2</v>
      </c>
      <c r="GV36" s="49" t="str">
        <f t="shared" si="538"/>
        <v>2.0</v>
      </c>
      <c r="GW36" s="77">
        <v>3</v>
      </c>
      <c r="GX36" s="151">
        <v>3</v>
      </c>
      <c r="GY36" s="24">
        <v>7.8</v>
      </c>
      <c r="GZ36" s="27">
        <v>9</v>
      </c>
      <c r="HA36" s="28"/>
      <c r="HB36" s="22">
        <f t="shared" si="539"/>
        <v>8.5</v>
      </c>
      <c r="HC36" s="29">
        <f t="shared" si="540"/>
        <v>8.5</v>
      </c>
      <c r="HD36" s="29" t="str">
        <f t="shared" si="207"/>
        <v>8.5</v>
      </c>
      <c r="HE36" s="35" t="str">
        <f t="shared" si="541"/>
        <v>A</v>
      </c>
      <c r="HF36" s="33">
        <f t="shared" si="542"/>
        <v>4</v>
      </c>
      <c r="HG36" s="49" t="str">
        <f t="shared" si="543"/>
        <v>4.0</v>
      </c>
      <c r="HH36" s="77">
        <v>2</v>
      </c>
      <c r="HI36" s="151">
        <v>2</v>
      </c>
      <c r="HJ36" s="24">
        <v>9.1999999999999993</v>
      </c>
      <c r="HK36" s="27">
        <v>9</v>
      </c>
      <c r="HL36" s="28"/>
      <c r="HM36" s="30">
        <f t="shared" si="544"/>
        <v>9.1</v>
      </c>
      <c r="HN36" s="31">
        <f t="shared" si="545"/>
        <v>9.1</v>
      </c>
      <c r="HO36" s="29" t="str">
        <f t="shared" si="208"/>
        <v>9.1</v>
      </c>
      <c r="HP36" s="35" t="str">
        <f t="shared" si="546"/>
        <v>A</v>
      </c>
      <c r="HQ36" s="33">
        <f t="shared" si="547"/>
        <v>4</v>
      </c>
      <c r="HR36" s="49" t="str">
        <f t="shared" si="548"/>
        <v>4.0</v>
      </c>
      <c r="HS36" s="77">
        <v>2</v>
      </c>
      <c r="HT36" s="151">
        <v>2</v>
      </c>
      <c r="HU36" s="24">
        <v>8.6999999999999993</v>
      </c>
      <c r="HV36" s="27">
        <v>9</v>
      </c>
      <c r="HW36" s="28"/>
      <c r="HX36" s="22">
        <f t="shared" si="549"/>
        <v>8.9</v>
      </c>
      <c r="HY36" s="29">
        <f t="shared" si="550"/>
        <v>8.9</v>
      </c>
      <c r="HZ36" s="29" t="str">
        <f t="shared" si="209"/>
        <v>8.9</v>
      </c>
      <c r="IA36" s="35" t="str">
        <f t="shared" si="551"/>
        <v>A</v>
      </c>
      <c r="IB36" s="33">
        <f t="shared" si="552"/>
        <v>4</v>
      </c>
      <c r="IC36" s="49" t="str">
        <f t="shared" si="553"/>
        <v>4.0</v>
      </c>
      <c r="ID36" s="77">
        <v>3</v>
      </c>
      <c r="IE36" s="151">
        <v>3</v>
      </c>
      <c r="IF36" s="24">
        <v>8.3000000000000007</v>
      </c>
      <c r="IG36" s="27">
        <v>7</v>
      </c>
      <c r="IH36" s="126"/>
      <c r="II36" s="22">
        <f t="shared" si="554"/>
        <v>7.5</v>
      </c>
      <c r="IJ36" s="54">
        <f t="shared" si="555"/>
        <v>7.5</v>
      </c>
      <c r="IK36" s="29" t="str">
        <f t="shared" si="210"/>
        <v>7.5</v>
      </c>
      <c r="IL36" s="162" t="str">
        <f t="shared" si="556"/>
        <v>B</v>
      </c>
      <c r="IM36" s="33">
        <f t="shared" si="557"/>
        <v>3</v>
      </c>
      <c r="IN36" s="49" t="str">
        <f t="shared" si="558"/>
        <v>3.0</v>
      </c>
      <c r="IO36" s="77">
        <v>2</v>
      </c>
      <c r="IP36" s="151">
        <v>2</v>
      </c>
      <c r="IQ36" s="24">
        <v>8.6</v>
      </c>
      <c r="IR36" s="27">
        <v>9</v>
      </c>
      <c r="IS36" s="28"/>
      <c r="IT36" s="30">
        <f t="shared" si="559"/>
        <v>8.8000000000000007</v>
      </c>
      <c r="IU36" s="31">
        <f t="shared" si="560"/>
        <v>8.8000000000000007</v>
      </c>
      <c r="IV36" s="29" t="str">
        <f t="shared" si="211"/>
        <v>8.8</v>
      </c>
      <c r="IW36" s="35" t="str">
        <f t="shared" si="561"/>
        <v>A</v>
      </c>
      <c r="IX36" s="33">
        <f t="shared" si="562"/>
        <v>4</v>
      </c>
      <c r="IY36" s="49" t="str">
        <f t="shared" si="563"/>
        <v>4.0</v>
      </c>
      <c r="IZ36" s="77">
        <v>3</v>
      </c>
      <c r="JA36" s="151">
        <v>3</v>
      </c>
      <c r="JB36" s="24">
        <v>7.8</v>
      </c>
      <c r="JC36" s="27">
        <v>6</v>
      </c>
      <c r="JD36" s="28"/>
      <c r="JE36" s="30">
        <f t="shared" si="564"/>
        <v>6.7</v>
      </c>
      <c r="JF36" s="31">
        <f t="shared" si="565"/>
        <v>6.7</v>
      </c>
      <c r="JG36" s="29" t="str">
        <f t="shared" si="212"/>
        <v>6.7</v>
      </c>
      <c r="JH36" s="35" t="str">
        <f t="shared" si="566"/>
        <v>C+</v>
      </c>
      <c r="JI36" s="33">
        <f t="shared" si="567"/>
        <v>2.5</v>
      </c>
      <c r="JJ36" s="49" t="str">
        <f t="shared" si="568"/>
        <v>2.5</v>
      </c>
      <c r="JK36" s="77">
        <v>3</v>
      </c>
      <c r="JL36" s="151">
        <v>3</v>
      </c>
      <c r="JM36" s="24">
        <v>8</v>
      </c>
      <c r="JN36" s="214">
        <v>6.9</v>
      </c>
      <c r="JO36" s="140"/>
      <c r="JP36" s="30">
        <f t="shared" si="569"/>
        <v>7.3</v>
      </c>
      <c r="JQ36" s="31">
        <f t="shared" si="570"/>
        <v>7.3</v>
      </c>
      <c r="JR36" s="29" t="str">
        <f t="shared" si="213"/>
        <v>7.3</v>
      </c>
      <c r="JS36" s="35" t="str">
        <f t="shared" si="571"/>
        <v>B</v>
      </c>
      <c r="JT36" s="33">
        <f t="shared" si="572"/>
        <v>3</v>
      </c>
      <c r="JU36" s="49" t="str">
        <f t="shared" si="573"/>
        <v>3.0</v>
      </c>
      <c r="JV36" s="77">
        <v>2</v>
      </c>
      <c r="JW36" s="151">
        <v>2</v>
      </c>
      <c r="JX36" s="211">
        <f t="shared" si="513"/>
        <v>22</v>
      </c>
      <c r="JY36" s="43">
        <f t="shared" si="514"/>
        <v>3.3409090909090908</v>
      </c>
      <c r="JZ36" s="45" t="str">
        <f t="shared" si="515"/>
        <v>3.34</v>
      </c>
      <c r="KA36" s="47" t="str">
        <f t="shared" si="516"/>
        <v>Lên lớp</v>
      </c>
      <c r="KB36" s="41">
        <f t="shared" si="517"/>
        <v>22</v>
      </c>
      <c r="KC36" s="43">
        <f t="shared" si="518"/>
        <v>3.3409090909090908</v>
      </c>
      <c r="KD36" s="229">
        <f t="shared" si="519"/>
        <v>58</v>
      </c>
      <c r="KE36" s="230">
        <f t="shared" si="520"/>
        <v>58</v>
      </c>
      <c r="KF36" s="146">
        <f t="shared" si="521"/>
        <v>3.0086206896551726</v>
      </c>
      <c r="KG36" s="45" t="str">
        <f t="shared" si="522"/>
        <v>3.01</v>
      </c>
      <c r="KH36" s="47" t="str">
        <f t="shared" si="523"/>
        <v>Lên lớp</v>
      </c>
      <c r="KI36" s="47" t="s">
        <v>1143</v>
      </c>
      <c r="KJ36" s="24">
        <v>7.4</v>
      </c>
      <c r="KK36" s="27">
        <v>7</v>
      </c>
      <c r="KL36" s="28"/>
      <c r="KM36" s="30">
        <f t="shared" si="729"/>
        <v>7.2</v>
      </c>
      <c r="KN36" s="31">
        <f t="shared" si="730"/>
        <v>7.2</v>
      </c>
      <c r="KO36" s="29" t="str">
        <f t="shared" si="731"/>
        <v>7.2</v>
      </c>
      <c r="KP36" s="35" t="str">
        <f t="shared" si="732"/>
        <v>B</v>
      </c>
      <c r="KQ36" s="33">
        <f t="shared" si="733"/>
        <v>3</v>
      </c>
      <c r="KR36" s="49" t="str">
        <f t="shared" si="734"/>
        <v>3.0</v>
      </c>
      <c r="KS36" s="77">
        <v>2</v>
      </c>
      <c r="KT36" s="151">
        <v>2</v>
      </c>
      <c r="KU36" s="24">
        <v>8.6999999999999993</v>
      </c>
      <c r="KV36" s="27">
        <v>9</v>
      </c>
      <c r="KW36" s="28"/>
      <c r="KX36" s="30">
        <f t="shared" si="735"/>
        <v>8.9</v>
      </c>
      <c r="KY36" s="31">
        <f t="shared" si="736"/>
        <v>8.9</v>
      </c>
      <c r="KZ36" s="29" t="str">
        <f t="shared" si="737"/>
        <v>8.9</v>
      </c>
      <c r="LA36" s="35" t="str">
        <f t="shared" si="738"/>
        <v>A</v>
      </c>
      <c r="LB36" s="33">
        <f t="shared" si="739"/>
        <v>4</v>
      </c>
      <c r="LC36" s="49" t="str">
        <f t="shared" si="740"/>
        <v>4.0</v>
      </c>
      <c r="LD36" s="77">
        <v>2</v>
      </c>
      <c r="LE36" s="151">
        <v>2</v>
      </c>
      <c r="LF36" s="24">
        <v>8</v>
      </c>
      <c r="LG36" s="27">
        <v>7</v>
      </c>
      <c r="LH36" s="28"/>
      <c r="LI36" s="30">
        <f t="shared" si="741"/>
        <v>7.4</v>
      </c>
      <c r="LJ36" s="31">
        <f t="shared" si="742"/>
        <v>7.4</v>
      </c>
      <c r="LK36" s="29" t="str">
        <f t="shared" si="743"/>
        <v>7.4</v>
      </c>
      <c r="LL36" s="35" t="str">
        <f t="shared" si="744"/>
        <v>B</v>
      </c>
      <c r="LM36" s="33">
        <f t="shared" si="745"/>
        <v>3</v>
      </c>
      <c r="LN36" s="49" t="str">
        <f t="shared" si="746"/>
        <v>3.0</v>
      </c>
      <c r="LO36" s="77">
        <v>2</v>
      </c>
      <c r="LP36" s="151">
        <v>2</v>
      </c>
      <c r="LQ36" s="24">
        <v>9</v>
      </c>
      <c r="LR36" s="27">
        <v>8</v>
      </c>
      <c r="LS36" s="28"/>
      <c r="LT36" s="30">
        <f t="shared" si="747"/>
        <v>8.4</v>
      </c>
      <c r="LU36" s="31">
        <f t="shared" si="748"/>
        <v>8.4</v>
      </c>
      <c r="LV36" s="29" t="str">
        <f t="shared" si="220"/>
        <v>8.4</v>
      </c>
      <c r="LW36" s="35" t="str">
        <f t="shared" si="749"/>
        <v>B+</v>
      </c>
      <c r="LX36" s="33">
        <f t="shared" si="750"/>
        <v>3.5</v>
      </c>
      <c r="LY36" s="49" t="str">
        <f t="shared" si="751"/>
        <v>3.5</v>
      </c>
      <c r="LZ36" s="77">
        <v>2</v>
      </c>
      <c r="MA36" s="151">
        <v>2</v>
      </c>
      <c r="MB36" s="24">
        <v>8</v>
      </c>
      <c r="MC36" s="27">
        <v>8</v>
      </c>
      <c r="MD36" s="28"/>
      <c r="ME36" s="30">
        <f t="shared" si="752"/>
        <v>8</v>
      </c>
      <c r="MF36" s="161">
        <f t="shared" si="753"/>
        <v>8</v>
      </c>
      <c r="MG36" s="29" t="str">
        <f t="shared" si="223"/>
        <v>8.0</v>
      </c>
      <c r="MH36" s="162" t="str">
        <f t="shared" si="754"/>
        <v>B+</v>
      </c>
      <c r="MI36" s="163">
        <f t="shared" si="755"/>
        <v>3.5</v>
      </c>
      <c r="MJ36" s="56" t="str">
        <f t="shared" si="756"/>
        <v>3.5</v>
      </c>
      <c r="MK36" s="77">
        <v>1</v>
      </c>
      <c r="ML36" s="151">
        <v>1</v>
      </c>
      <c r="MM36" s="24">
        <v>8.9</v>
      </c>
      <c r="MN36" s="27">
        <v>5</v>
      </c>
      <c r="MO36" s="28"/>
      <c r="MP36" s="30">
        <f t="shared" si="757"/>
        <v>6.6</v>
      </c>
      <c r="MQ36" s="161">
        <f t="shared" si="758"/>
        <v>6.6</v>
      </c>
      <c r="MR36" s="29" t="str">
        <f t="shared" si="227"/>
        <v>6.6</v>
      </c>
      <c r="MS36" s="162" t="str">
        <f t="shared" si="759"/>
        <v>C+</v>
      </c>
      <c r="MT36" s="163">
        <f t="shared" si="760"/>
        <v>2.5</v>
      </c>
      <c r="MU36" s="56" t="str">
        <f t="shared" si="761"/>
        <v>2.5</v>
      </c>
      <c r="MV36" s="77">
        <v>3</v>
      </c>
      <c r="MW36" s="151">
        <v>3</v>
      </c>
      <c r="MX36" s="24">
        <v>7.3</v>
      </c>
      <c r="MY36" s="27">
        <v>8</v>
      </c>
      <c r="MZ36" s="28"/>
      <c r="NA36" s="30">
        <f t="shared" si="762"/>
        <v>7.7</v>
      </c>
      <c r="NB36" s="161">
        <f t="shared" si="763"/>
        <v>7.7</v>
      </c>
      <c r="NC36" s="29" t="str">
        <f t="shared" si="228"/>
        <v>7.7</v>
      </c>
      <c r="ND36" s="162" t="str">
        <f t="shared" si="764"/>
        <v>B</v>
      </c>
      <c r="NE36" s="163">
        <f t="shared" si="765"/>
        <v>3</v>
      </c>
      <c r="NF36" s="56" t="str">
        <f t="shared" si="766"/>
        <v>3.0</v>
      </c>
      <c r="NG36" s="77">
        <v>1</v>
      </c>
      <c r="NH36" s="151">
        <v>1</v>
      </c>
      <c r="NI36" s="24">
        <v>7.2</v>
      </c>
      <c r="NJ36" s="27">
        <v>8</v>
      </c>
      <c r="NK36" s="28"/>
      <c r="NL36" s="22">
        <f t="shared" si="681"/>
        <v>7.7</v>
      </c>
      <c r="NM36" s="29">
        <f t="shared" si="682"/>
        <v>7.7</v>
      </c>
      <c r="NN36" s="29" t="str">
        <f t="shared" si="725"/>
        <v>7.7</v>
      </c>
      <c r="NO36" s="35" t="str">
        <f t="shared" si="683"/>
        <v>B</v>
      </c>
      <c r="NP36" s="33">
        <f t="shared" si="684"/>
        <v>3</v>
      </c>
      <c r="NQ36" s="49" t="str">
        <f t="shared" si="685"/>
        <v>3.0</v>
      </c>
      <c r="NR36" s="77">
        <v>3</v>
      </c>
      <c r="NS36" s="151">
        <v>3</v>
      </c>
      <c r="NT36" s="24">
        <v>7.5</v>
      </c>
      <c r="NU36" s="214">
        <v>7.4</v>
      </c>
      <c r="NV36" s="28"/>
      <c r="NW36" s="30">
        <f t="shared" si="767"/>
        <v>7.4</v>
      </c>
      <c r="NX36" s="31">
        <f t="shared" si="768"/>
        <v>7.4</v>
      </c>
      <c r="NY36" s="29" t="str">
        <f t="shared" si="769"/>
        <v>7.4</v>
      </c>
      <c r="NZ36" s="35" t="str">
        <f t="shared" si="770"/>
        <v>B</v>
      </c>
      <c r="OA36" s="33">
        <f t="shared" si="771"/>
        <v>3</v>
      </c>
      <c r="OB36" s="49" t="str">
        <f t="shared" si="772"/>
        <v>3.0</v>
      </c>
      <c r="OC36" s="77">
        <v>2</v>
      </c>
      <c r="OD36" s="151">
        <v>2</v>
      </c>
      <c r="OE36" s="211">
        <f t="shared" si="230"/>
        <v>18</v>
      </c>
      <c r="OF36" s="43">
        <f t="shared" si="231"/>
        <v>3.1111111111111112</v>
      </c>
      <c r="OG36" s="45" t="str">
        <f t="shared" si="232"/>
        <v>3.11</v>
      </c>
      <c r="OH36" s="47" t="str">
        <f t="shared" si="233"/>
        <v>Lên lớp</v>
      </c>
      <c r="OI36" s="41">
        <f t="shared" si="234"/>
        <v>18</v>
      </c>
      <c r="OJ36" s="43">
        <f t="shared" si="235"/>
        <v>3.1111111111111112</v>
      </c>
      <c r="OK36" s="229">
        <f t="shared" si="236"/>
        <v>76</v>
      </c>
      <c r="OL36" s="230">
        <f t="shared" si="237"/>
        <v>76</v>
      </c>
      <c r="OM36" s="146">
        <f t="shared" si="238"/>
        <v>3.0328947368421053</v>
      </c>
      <c r="ON36" s="45" t="str">
        <f t="shared" si="138"/>
        <v>3.03</v>
      </c>
      <c r="OO36" s="47" t="str">
        <f t="shared" si="239"/>
        <v>Lên lớp</v>
      </c>
      <c r="OP36" s="47" t="s">
        <v>1143</v>
      </c>
      <c r="OQ36" s="24">
        <v>6.6</v>
      </c>
      <c r="OR36" s="27">
        <v>7</v>
      </c>
      <c r="OS36" s="28"/>
      <c r="OT36" s="30">
        <f t="shared" si="574"/>
        <v>6.8</v>
      </c>
      <c r="OU36" s="31">
        <f t="shared" si="575"/>
        <v>6.8</v>
      </c>
      <c r="OV36" s="31" t="str">
        <f t="shared" si="576"/>
        <v>6.8</v>
      </c>
      <c r="OW36" s="35" t="str">
        <f t="shared" si="577"/>
        <v>C+</v>
      </c>
      <c r="OX36" s="33">
        <f t="shared" si="578"/>
        <v>2.5</v>
      </c>
      <c r="OY36" s="49" t="str">
        <f t="shared" si="579"/>
        <v>2.5</v>
      </c>
      <c r="OZ36" s="77">
        <v>2</v>
      </c>
      <c r="PA36" s="151">
        <v>2</v>
      </c>
      <c r="PB36" s="24">
        <v>7.4</v>
      </c>
      <c r="PC36" s="27">
        <v>9</v>
      </c>
      <c r="PD36" s="28"/>
      <c r="PE36" s="30">
        <f t="shared" si="580"/>
        <v>8.4</v>
      </c>
      <c r="PF36" s="31">
        <f t="shared" si="581"/>
        <v>8.4</v>
      </c>
      <c r="PG36" s="31" t="str">
        <f t="shared" si="582"/>
        <v>8.4</v>
      </c>
      <c r="PH36" s="35" t="str">
        <f t="shared" si="583"/>
        <v>B+</v>
      </c>
      <c r="PI36" s="33">
        <f t="shared" si="584"/>
        <v>3.5</v>
      </c>
      <c r="PJ36" s="49" t="str">
        <f t="shared" si="585"/>
        <v>3.5</v>
      </c>
      <c r="PK36" s="77">
        <v>3</v>
      </c>
      <c r="PL36" s="151">
        <v>3</v>
      </c>
      <c r="PM36" s="24">
        <v>6</v>
      </c>
      <c r="PN36" s="27">
        <v>7</v>
      </c>
      <c r="PO36" s="28"/>
      <c r="PP36" s="30">
        <f t="shared" si="586"/>
        <v>6.6</v>
      </c>
      <c r="PQ36" s="31">
        <f t="shared" si="587"/>
        <v>6.6</v>
      </c>
      <c r="PR36" s="31" t="str">
        <f t="shared" si="588"/>
        <v>6.6</v>
      </c>
      <c r="PS36" s="35" t="str">
        <f t="shared" si="589"/>
        <v>C+</v>
      </c>
      <c r="PT36" s="33">
        <f t="shared" si="590"/>
        <v>2.5</v>
      </c>
      <c r="PU36" s="49" t="str">
        <f t="shared" si="591"/>
        <v>2.5</v>
      </c>
      <c r="PV36" s="77">
        <v>2</v>
      </c>
      <c r="PW36" s="151">
        <v>2</v>
      </c>
      <c r="PX36" s="24">
        <v>8.9</v>
      </c>
      <c r="PY36" s="27">
        <v>9</v>
      </c>
      <c r="PZ36" s="28"/>
      <c r="QA36" s="30">
        <f t="shared" si="592"/>
        <v>9</v>
      </c>
      <c r="QB36" s="31">
        <f t="shared" si="593"/>
        <v>9</v>
      </c>
      <c r="QC36" s="31" t="str">
        <f t="shared" si="594"/>
        <v>9.0</v>
      </c>
      <c r="QD36" s="35" t="str">
        <f t="shared" si="595"/>
        <v>A</v>
      </c>
      <c r="QE36" s="33">
        <f t="shared" si="596"/>
        <v>4</v>
      </c>
      <c r="QF36" s="49" t="str">
        <f t="shared" si="597"/>
        <v>4.0</v>
      </c>
      <c r="QG36" s="77">
        <v>3</v>
      </c>
      <c r="QH36" s="151">
        <v>3</v>
      </c>
      <c r="QI36" s="24">
        <v>8</v>
      </c>
      <c r="QJ36" s="27">
        <v>7</v>
      </c>
      <c r="QK36" s="28"/>
      <c r="QL36" s="30">
        <f t="shared" si="598"/>
        <v>7.4</v>
      </c>
      <c r="QM36" s="31">
        <f t="shared" si="599"/>
        <v>7.4</v>
      </c>
      <c r="QN36" s="31" t="str">
        <f t="shared" si="600"/>
        <v>7.4</v>
      </c>
      <c r="QO36" s="35" t="str">
        <f t="shared" si="601"/>
        <v>B</v>
      </c>
      <c r="QP36" s="33">
        <f t="shared" si="602"/>
        <v>3</v>
      </c>
      <c r="QQ36" s="49" t="str">
        <f t="shared" si="603"/>
        <v>3.0</v>
      </c>
      <c r="QR36" s="77">
        <v>1</v>
      </c>
      <c r="QS36" s="151">
        <v>1</v>
      </c>
      <c r="QT36" s="24">
        <v>7.5</v>
      </c>
      <c r="QU36" s="27">
        <v>9</v>
      </c>
      <c r="QV36" s="28"/>
      <c r="QW36" s="30">
        <f t="shared" si="604"/>
        <v>8.4</v>
      </c>
      <c r="QX36" s="31">
        <f t="shared" si="605"/>
        <v>8.4</v>
      </c>
      <c r="QY36" s="31" t="str">
        <f t="shared" si="606"/>
        <v>8.4</v>
      </c>
      <c r="QZ36" s="35" t="str">
        <f t="shared" si="607"/>
        <v>B+</v>
      </c>
      <c r="RA36" s="33">
        <f t="shared" si="608"/>
        <v>3.5</v>
      </c>
      <c r="RB36" s="49" t="str">
        <f t="shared" si="609"/>
        <v>3.5</v>
      </c>
      <c r="RC36" s="77">
        <v>3</v>
      </c>
      <c r="RD36" s="151">
        <v>3</v>
      </c>
      <c r="RE36" s="24">
        <v>7.8</v>
      </c>
      <c r="RF36" s="27">
        <v>5</v>
      </c>
      <c r="RG36" s="28"/>
      <c r="RH36" s="22">
        <f t="shared" si="773"/>
        <v>6.1</v>
      </c>
      <c r="RI36" s="29">
        <f t="shared" si="774"/>
        <v>6.1</v>
      </c>
      <c r="RJ36" s="29" t="str">
        <f t="shared" si="610"/>
        <v>6.1</v>
      </c>
      <c r="RK36" s="35" t="str">
        <f t="shared" si="726"/>
        <v>C</v>
      </c>
      <c r="RL36" s="33">
        <f t="shared" si="727"/>
        <v>2</v>
      </c>
      <c r="RM36" s="49" t="str">
        <f t="shared" si="728"/>
        <v>2.0</v>
      </c>
      <c r="RN36" s="77">
        <v>1</v>
      </c>
      <c r="RO36" s="151">
        <v>1</v>
      </c>
      <c r="RP36" s="211">
        <f t="shared" si="247"/>
        <v>15</v>
      </c>
      <c r="RQ36" s="275">
        <f t="shared" si="248"/>
        <v>7.8466666666666667</v>
      </c>
      <c r="RR36" s="43">
        <f t="shared" si="249"/>
        <v>3.2</v>
      </c>
      <c r="RS36" s="45" t="str">
        <f t="shared" si="250"/>
        <v>3.20</v>
      </c>
      <c r="RT36" s="47" t="str">
        <f t="shared" si="251"/>
        <v>Lên lớp</v>
      </c>
      <c r="RU36" s="41">
        <f t="shared" si="252"/>
        <v>15</v>
      </c>
      <c r="RV36" s="43">
        <f t="shared" si="253"/>
        <v>3.2</v>
      </c>
      <c r="RW36" s="229">
        <f t="shared" si="254"/>
        <v>91</v>
      </c>
      <c r="RX36" s="230">
        <f t="shared" si="255"/>
        <v>91</v>
      </c>
      <c r="RY36" s="146">
        <f t="shared" si="256"/>
        <v>3.0604395604395602</v>
      </c>
      <c r="RZ36" s="45" t="str">
        <f t="shared" si="257"/>
        <v>3.06</v>
      </c>
      <c r="SA36" s="47" t="str">
        <f t="shared" si="258"/>
        <v>Lên lớp</v>
      </c>
      <c r="SB36" s="47" t="s">
        <v>1143</v>
      </c>
      <c r="SC36" s="24"/>
      <c r="SD36" s="27"/>
      <c r="SE36" s="28"/>
      <c r="SF36" s="22">
        <f t="shared" si="686"/>
        <v>0</v>
      </c>
      <c r="SG36" s="29">
        <f t="shared" si="687"/>
        <v>0</v>
      </c>
      <c r="SH36" s="29" t="str">
        <f t="shared" si="611"/>
        <v>0.0</v>
      </c>
      <c r="SI36" s="35" t="str">
        <f t="shared" si="688"/>
        <v>F</v>
      </c>
      <c r="SJ36" s="33">
        <f t="shared" si="689"/>
        <v>0</v>
      </c>
      <c r="SK36" s="49" t="str">
        <f t="shared" si="690"/>
        <v>0.0</v>
      </c>
      <c r="SL36" s="77"/>
      <c r="SM36" s="151"/>
      <c r="SN36" s="24"/>
      <c r="SO36" s="27"/>
      <c r="SP36" s="28"/>
      <c r="SQ36" s="30">
        <f t="shared" si="612"/>
        <v>0</v>
      </c>
      <c r="SR36" s="31">
        <f t="shared" si="613"/>
        <v>0</v>
      </c>
      <c r="SS36" s="31" t="str">
        <f t="shared" si="614"/>
        <v>0.0</v>
      </c>
      <c r="ST36" s="35" t="str">
        <f t="shared" si="615"/>
        <v>F</v>
      </c>
      <c r="SU36" s="33">
        <f t="shared" si="616"/>
        <v>0</v>
      </c>
      <c r="SV36" s="49" t="str">
        <f t="shared" si="617"/>
        <v>0.0</v>
      </c>
      <c r="SW36" s="77"/>
      <c r="SX36" s="151"/>
      <c r="SY36" s="24">
        <v>8.8000000000000007</v>
      </c>
      <c r="SZ36" s="27">
        <v>8</v>
      </c>
      <c r="TA36" s="28"/>
      <c r="TB36" s="30">
        <f t="shared" si="618"/>
        <v>8.3000000000000007</v>
      </c>
      <c r="TC36" s="31">
        <f t="shared" si="619"/>
        <v>8.3000000000000007</v>
      </c>
      <c r="TD36" s="31" t="str">
        <f t="shared" si="620"/>
        <v>8.3</v>
      </c>
      <c r="TE36" s="35" t="str">
        <f t="shared" si="621"/>
        <v>B+</v>
      </c>
      <c r="TF36" s="33">
        <f t="shared" si="622"/>
        <v>3.5</v>
      </c>
      <c r="TG36" s="49" t="str">
        <f t="shared" si="623"/>
        <v>3.5</v>
      </c>
      <c r="TH36" s="77">
        <v>4</v>
      </c>
      <c r="TI36" s="151">
        <v>4</v>
      </c>
      <c r="TJ36" s="320"/>
      <c r="TK36" s="321">
        <v>8.1</v>
      </c>
      <c r="TL36" s="322">
        <v>8.1</v>
      </c>
      <c r="TM36" s="322">
        <v>8.4</v>
      </c>
      <c r="TN36" s="322"/>
      <c r="TO36" s="127">
        <f t="shared" si="691"/>
        <v>8.3000000000000007</v>
      </c>
      <c r="TP36" s="29" t="str">
        <f t="shared" si="692"/>
        <v>8.3</v>
      </c>
      <c r="TQ36" s="35" t="str">
        <f t="shared" si="693"/>
        <v>B+</v>
      </c>
      <c r="TR36" s="33">
        <f t="shared" si="694"/>
        <v>3.5</v>
      </c>
      <c r="TS36" s="49" t="str">
        <f t="shared" si="695"/>
        <v>3.5</v>
      </c>
      <c r="TT36" s="323">
        <v>5</v>
      </c>
      <c r="TU36" s="324">
        <v>5</v>
      </c>
      <c r="TV36" s="340">
        <f t="shared" si="696"/>
        <v>9</v>
      </c>
      <c r="TW36" s="341">
        <f t="shared" si="267"/>
        <v>8.3000000000000007</v>
      </c>
      <c r="TX36" s="342">
        <f t="shared" si="697"/>
        <v>3.5</v>
      </c>
      <c r="TY36" s="45" t="str">
        <f t="shared" si="698"/>
        <v>3.50</v>
      </c>
      <c r="TZ36" s="47" t="str">
        <f t="shared" si="699"/>
        <v>Lên lớp</v>
      </c>
      <c r="UA36" s="41">
        <f t="shared" si="700"/>
        <v>9</v>
      </c>
      <c r="UB36" s="43">
        <f t="shared" si="701"/>
        <v>3.5</v>
      </c>
    </row>
    <row r="37" spans="1:548" ht="18">
      <c r="A37" s="11">
        <v>44</v>
      </c>
      <c r="B37" s="70" t="s">
        <v>59</v>
      </c>
      <c r="C37" s="14" t="s">
        <v>213</v>
      </c>
      <c r="D37" s="71" t="s">
        <v>214</v>
      </c>
      <c r="E37" s="305" t="s">
        <v>212</v>
      </c>
      <c r="F37" s="9"/>
      <c r="G37" s="101" t="s">
        <v>669</v>
      </c>
      <c r="H37" s="102" t="s">
        <v>18</v>
      </c>
      <c r="I37" s="103" t="s">
        <v>680</v>
      </c>
      <c r="J37" s="13">
        <v>7</v>
      </c>
      <c r="K37" s="29" t="str">
        <f t="shared" si="187"/>
        <v>7.0</v>
      </c>
      <c r="L37" s="35" t="str">
        <f t="shared" si="624"/>
        <v>B</v>
      </c>
      <c r="M37" s="33">
        <f t="shared" si="625"/>
        <v>3</v>
      </c>
      <c r="N37" s="49" t="str">
        <f t="shared" si="626"/>
        <v>3.0</v>
      </c>
      <c r="O37" s="12">
        <v>2</v>
      </c>
      <c r="P37" s="19">
        <v>6.7</v>
      </c>
      <c r="Q37" s="29" t="str">
        <f t="shared" si="188"/>
        <v>6.7</v>
      </c>
      <c r="R37" s="35" t="str">
        <f t="shared" si="702"/>
        <v>C+</v>
      </c>
      <c r="S37" s="33">
        <f t="shared" si="703"/>
        <v>2.5</v>
      </c>
      <c r="T37" s="49" t="str">
        <f t="shared" si="704"/>
        <v>2.5</v>
      </c>
      <c r="U37" s="12">
        <v>3</v>
      </c>
      <c r="V37" s="24">
        <v>6.9</v>
      </c>
      <c r="W37" s="27">
        <v>6</v>
      </c>
      <c r="X37" s="28"/>
      <c r="Y37" s="30">
        <f t="shared" si="627"/>
        <v>6.4</v>
      </c>
      <c r="Z37" s="31">
        <f t="shared" si="628"/>
        <v>6.4</v>
      </c>
      <c r="AA37" s="29" t="str">
        <f t="shared" si="192"/>
        <v>6.4</v>
      </c>
      <c r="AB37" s="35" t="str">
        <f t="shared" si="629"/>
        <v>C</v>
      </c>
      <c r="AC37" s="33">
        <f t="shared" si="630"/>
        <v>2</v>
      </c>
      <c r="AD37" s="49" t="str">
        <f t="shared" si="631"/>
        <v>2.0</v>
      </c>
      <c r="AE37" s="77">
        <v>5</v>
      </c>
      <c r="AF37" s="80">
        <v>5</v>
      </c>
      <c r="AG37" s="24">
        <v>6</v>
      </c>
      <c r="AH37" s="27">
        <v>4</v>
      </c>
      <c r="AI37" s="28"/>
      <c r="AJ37" s="22">
        <f t="shared" si="632"/>
        <v>4.8</v>
      </c>
      <c r="AK37" s="29">
        <f t="shared" si="633"/>
        <v>4.8</v>
      </c>
      <c r="AL37" s="29" t="str">
        <f t="shared" si="193"/>
        <v>4.8</v>
      </c>
      <c r="AM37" s="35" t="str">
        <f t="shared" si="634"/>
        <v>D</v>
      </c>
      <c r="AN37" s="33">
        <f t="shared" si="635"/>
        <v>1</v>
      </c>
      <c r="AO37" s="49" t="str">
        <f t="shared" si="636"/>
        <v>1.0</v>
      </c>
      <c r="AP37" s="77">
        <v>3</v>
      </c>
      <c r="AQ37" s="83">
        <v>3</v>
      </c>
      <c r="AR37" s="24">
        <v>5.4</v>
      </c>
      <c r="AS37" s="27">
        <v>5</v>
      </c>
      <c r="AT37" s="28"/>
      <c r="AU37" s="22">
        <f t="shared" si="637"/>
        <v>5.2</v>
      </c>
      <c r="AV37" s="29">
        <f t="shared" si="638"/>
        <v>5.2</v>
      </c>
      <c r="AW37" s="29" t="str">
        <f t="shared" si="194"/>
        <v>5.2</v>
      </c>
      <c r="AX37" s="35" t="str">
        <f t="shared" si="639"/>
        <v>D+</v>
      </c>
      <c r="AY37" s="33">
        <f t="shared" si="640"/>
        <v>1.5</v>
      </c>
      <c r="AZ37" s="49" t="str">
        <f t="shared" si="641"/>
        <v>1.5</v>
      </c>
      <c r="BA37" s="77">
        <v>3</v>
      </c>
      <c r="BB37" s="83">
        <v>3</v>
      </c>
      <c r="BC37" s="24">
        <v>7.5</v>
      </c>
      <c r="BD37" s="27">
        <v>6</v>
      </c>
      <c r="BE37" s="28"/>
      <c r="BF37" s="22">
        <f t="shared" si="642"/>
        <v>6.6</v>
      </c>
      <c r="BG37" s="29">
        <f t="shared" si="643"/>
        <v>6.6</v>
      </c>
      <c r="BH37" s="29" t="str">
        <f t="shared" si="195"/>
        <v>6.6</v>
      </c>
      <c r="BI37" s="35" t="str">
        <f t="shared" si="644"/>
        <v>C+</v>
      </c>
      <c r="BJ37" s="33">
        <f t="shared" si="645"/>
        <v>2.5</v>
      </c>
      <c r="BK37" s="49" t="str">
        <f t="shared" si="646"/>
        <v>2.5</v>
      </c>
      <c r="BL37" s="77">
        <v>3</v>
      </c>
      <c r="BM37" s="83">
        <v>3</v>
      </c>
      <c r="BN37" s="24">
        <v>7</v>
      </c>
      <c r="BO37" s="124"/>
      <c r="BP37" s="28">
        <v>9</v>
      </c>
      <c r="BQ37" s="30">
        <f t="shared" si="647"/>
        <v>2.8</v>
      </c>
      <c r="BR37" s="31">
        <f t="shared" si="648"/>
        <v>8.1999999999999993</v>
      </c>
      <c r="BS37" s="29" t="str">
        <f t="shared" si="196"/>
        <v>8.2</v>
      </c>
      <c r="BT37" s="35" t="str">
        <f t="shared" si="649"/>
        <v>B+</v>
      </c>
      <c r="BU37" s="33">
        <f t="shared" si="650"/>
        <v>3.5</v>
      </c>
      <c r="BV37" s="49" t="str">
        <f t="shared" si="651"/>
        <v>3.5</v>
      </c>
      <c r="BW37" s="77">
        <v>2</v>
      </c>
      <c r="BX37" s="83">
        <v>2</v>
      </c>
      <c r="BY37" s="41">
        <f t="shared" si="705"/>
        <v>16</v>
      </c>
      <c r="BZ37" s="43">
        <f t="shared" si="706"/>
        <v>2</v>
      </c>
      <c r="CA37" s="45" t="str">
        <f t="shared" si="707"/>
        <v>2.00</v>
      </c>
      <c r="CB37" s="47" t="str">
        <f t="shared" si="708"/>
        <v>Lên lớp</v>
      </c>
      <c r="CC37" s="145">
        <f t="shared" si="709"/>
        <v>16</v>
      </c>
      <c r="CD37" s="146">
        <f t="shared" si="710"/>
        <v>2</v>
      </c>
      <c r="CE37" s="47" t="str">
        <f t="shared" si="711"/>
        <v>Lên lớp</v>
      </c>
      <c r="CF37" s="47" t="s">
        <v>1143</v>
      </c>
      <c r="CG37" s="24">
        <v>5</v>
      </c>
      <c r="CH37" s="27">
        <v>5</v>
      </c>
      <c r="CI37" s="28"/>
      <c r="CJ37" s="30">
        <f t="shared" si="775"/>
        <v>5</v>
      </c>
      <c r="CK37" s="31">
        <f t="shared" si="776"/>
        <v>5</v>
      </c>
      <c r="CL37" s="29" t="str">
        <f t="shared" si="197"/>
        <v>5.0</v>
      </c>
      <c r="CM37" s="35" t="str">
        <f t="shared" si="777"/>
        <v>D+</v>
      </c>
      <c r="CN37" s="157">
        <f t="shared" si="778"/>
        <v>1.5</v>
      </c>
      <c r="CO37" s="49" t="str">
        <f t="shared" si="779"/>
        <v>1.5</v>
      </c>
      <c r="CP37" s="77">
        <v>3</v>
      </c>
      <c r="CQ37" s="151">
        <v>3</v>
      </c>
      <c r="CR37" s="24">
        <v>7.7</v>
      </c>
      <c r="CS37" s="27">
        <v>5</v>
      </c>
      <c r="CT37" s="28"/>
      <c r="CU37" s="30">
        <f t="shared" si="798"/>
        <v>6.1</v>
      </c>
      <c r="CV37" s="31">
        <f t="shared" si="799"/>
        <v>6.1</v>
      </c>
      <c r="CW37" s="29" t="str">
        <f t="shared" si="198"/>
        <v>6.1</v>
      </c>
      <c r="CX37" s="35" t="str">
        <f t="shared" si="800"/>
        <v>C</v>
      </c>
      <c r="CY37" s="157">
        <f t="shared" si="801"/>
        <v>2</v>
      </c>
      <c r="CZ37" s="49" t="str">
        <f t="shared" si="802"/>
        <v>2.0</v>
      </c>
      <c r="DA37" s="77">
        <v>2</v>
      </c>
      <c r="DB37" s="151">
        <v>2</v>
      </c>
      <c r="DC37" s="24">
        <v>6.7</v>
      </c>
      <c r="DD37" s="27">
        <v>7</v>
      </c>
      <c r="DE37" s="28"/>
      <c r="DF37" s="30">
        <f t="shared" si="780"/>
        <v>6.9</v>
      </c>
      <c r="DG37" s="31">
        <f t="shared" si="781"/>
        <v>6.9</v>
      </c>
      <c r="DH37" s="29" t="str">
        <f t="shared" si="199"/>
        <v>6.9</v>
      </c>
      <c r="DI37" s="35" t="str">
        <f t="shared" si="782"/>
        <v>C+</v>
      </c>
      <c r="DJ37" s="157">
        <f t="shared" si="783"/>
        <v>2.5</v>
      </c>
      <c r="DK37" s="49" t="str">
        <f t="shared" si="784"/>
        <v>2.5</v>
      </c>
      <c r="DL37" s="77">
        <v>4</v>
      </c>
      <c r="DM37" s="151">
        <v>4</v>
      </c>
      <c r="DN37" s="24">
        <v>6.1</v>
      </c>
      <c r="DO37" s="27">
        <v>4</v>
      </c>
      <c r="DP37" s="28"/>
      <c r="DQ37" s="30">
        <f t="shared" si="785"/>
        <v>4.8</v>
      </c>
      <c r="DR37" s="31">
        <f t="shared" si="786"/>
        <v>4.8</v>
      </c>
      <c r="DS37" s="29" t="str">
        <f t="shared" si="200"/>
        <v>4.8</v>
      </c>
      <c r="DT37" s="35" t="str">
        <f t="shared" si="787"/>
        <v>D</v>
      </c>
      <c r="DU37" s="157">
        <f t="shared" si="788"/>
        <v>1</v>
      </c>
      <c r="DV37" s="49" t="str">
        <f t="shared" si="789"/>
        <v>1.0</v>
      </c>
      <c r="DW37" s="77">
        <v>3</v>
      </c>
      <c r="DX37" s="151">
        <v>3</v>
      </c>
      <c r="DY37" s="24">
        <v>5.3</v>
      </c>
      <c r="DZ37" s="27">
        <v>8</v>
      </c>
      <c r="EA37" s="28"/>
      <c r="EB37" s="30">
        <f t="shared" si="712"/>
        <v>6.9</v>
      </c>
      <c r="EC37" s="31">
        <f t="shared" si="713"/>
        <v>6.9</v>
      </c>
      <c r="ED37" s="29" t="str">
        <f t="shared" si="201"/>
        <v>6.9</v>
      </c>
      <c r="EE37" s="35" t="str">
        <f t="shared" si="714"/>
        <v>C+</v>
      </c>
      <c r="EF37" s="157">
        <f t="shared" si="715"/>
        <v>2.5</v>
      </c>
      <c r="EG37" s="49" t="str">
        <f t="shared" si="716"/>
        <v>2.5</v>
      </c>
      <c r="EH37" s="77">
        <v>2</v>
      </c>
      <c r="EI37" s="151">
        <v>2</v>
      </c>
      <c r="EJ37" s="24">
        <v>7</v>
      </c>
      <c r="EK37" s="27">
        <v>6</v>
      </c>
      <c r="EL37" s="28"/>
      <c r="EM37" s="30">
        <f t="shared" si="790"/>
        <v>6.4</v>
      </c>
      <c r="EN37" s="31">
        <f t="shared" si="791"/>
        <v>6.4</v>
      </c>
      <c r="EO37" s="29" t="str">
        <f t="shared" si="202"/>
        <v>6.4</v>
      </c>
      <c r="EP37" s="35" t="str">
        <f t="shared" si="792"/>
        <v>C</v>
      </c>
      <c r="EQ37" s="157">
        <f t="shared" si="793"/>
        <v>2</v>
      </c>
      <c r="ER37" s="49" t="str">
        <f t="shared" si="794"/>
        <v>2.0</v>
      </c>
      <c r="ES37" s="77">
        <v>2</v>
      </c>
      <c r="ET37" s="151">
        <v>2</v>
      </c>
      <c r="EU37" s="24">
        <v>6.8</v>
      </c>
      <c r="EV37" s="27">
        <v>7</v>
      </c>
      <c r="EW37" s="28"/>
      <c r="EX37" s="30">
        <f t="shared" si="717"/>
        <v>6.9</v>
      </c>
      <c r="EY37" s="31">
        <f t="shared" si="718"/>
        <v>6.9</v>
      </c>
      <c r="EZ37" s="29" t="str">
        <f t="shared" si="203"/>
        <v>6.9</v>
      </c>
      <c r="FA37" s="35" t="str">
        <f t="shared" si="719"/>
        <v>C+</v>
      </c>
      <c r="FB37" s="157">
        <f t="shared" si="720"/>
        <v>2.5</v>
      </c>
      <c r="FC37" s="49" t="str">
        <f t="shared" si="721"/>
        <v>2.5</v>
      </c>
      <c r="FD37" s="77">
        <v>3</v>
      </c>
      <c r="FE37" s="151">
        <v>3</v>
      </c>
      <c r="FF37" s="155">
        <v>6</v>
      </c>
      <c r="FG37" s="165">
        <v>6.7</v>
      </c>
      <c r="FH37" s="165"/>
      <c r="FI37" s="22">
        <f t="shared" si="456"/>
        <v>6.4</v>
      </c>
      <c r="FJ37" s="29">
        <f t="shared" si="457"/>
        <v>6.4</v>
      </c>
      <c r="FK37" s="29" t="str">
        <f t="shared" si="204"/>
        <v>6.4</v>
      </c>
      <c r="FL37" s="35" t="str">
        <f t="shared" si="795"/>
        <v>C</v>
      </c>
      <c r="FM37" s="33">
        <f t="shared" si="796"/>
        <v>2</v>
      </c>
      <c r="FN37" s="49" t="str">
        <f t="shared" si="797"/>
        <v>2.0</v>
      </c>
      <c r="FO37" s="77">
        <v>1</v>
      </c>
      <c r="FP37" s="151">
        <v>1</v>
      </c>
      <c r="FQ37" s="41">
        <f t="shared" si="461"/>
        <v>20</v>
      </c>
      <c r="FR37" s="43">
        <f t="shared" si="462"/>
        <v>2</v>
      </c>
      <c r="FS37" s="45" t="str">
        <f t="shared" si="463"/>
        <v>2.00</v>
      </c>
      <c r="FT37" s="47" t="str">
        <f t="shared" si="464"/>
        <v>Lên lớp</v>
      </c>
      <c r="FU37" s="145">
        <f t="shared" si="465"/>
        <v>20</v>
      </c>
      <c r="FV37" s="146">
        <f t="shared" si="466"/>
        <v>2</v>
      </c>
      <c r="FW37" s="174">
        <f t="shared" si="722"/>
        <v>36</v>
      </c>
      <c r="FX37" s="41">
        <f t="shared" si="723"/>
        <v>36</v>
      </c>
      <c r="FY37" s="43">
        <f t="shared" si="724"/>
        <v>2</v>
      </c>
      <c r="FZ37" s="45" t="str">
        <f t="shared" si="470"/>
        <v>2.00</v>
      </c>
      <c r="GA37" s="47" t="str">
        <f t="shared" si="471"/>
        <v>Lên lớp</v>
      </c>
      <c r="GB37" s="47" t="s">
        <v>1143</v>
      </c>
      <c r="GC37" s="24">
        <v>6.7</v>
      </c>
      <c r="GD37" s="27">
        <v>5</v>
      </c>
      <c r="GE37" s="28"/>
      <c r="GF37" s="22">
        <f t="shared" si="530"/>
        <v>5.7</v>
      </c>
      <c r="GG37" s="29">
        <f t="shared" si="531"/>
        <v>5.7</v>
      </c>
      <c r="GH37" s="29" t="str">
        <f t="shared" si="205"/>
        <v>5.7</v>
      </c>
      <c r="GI37" s="35" t="str">
        <f t="shared" si="532"/>
        <v>C</v>
      </c>
      <c r="GJ37" s="33">
        <f t="shared" si="533"/>
        <v>2</v>
      </c>
      <c r="GK37" s="49" t="str">
        <f t="shared" si="534"/>
        <v>2.0</v>
      </c>
      <c r="GL37" s="77">
        <v>2</v>
      </c>
      <c r="GM37" s="151">
        <v>2</v>
      </c>
      <c r="GN37" s="24">
        <v>6.3</v>
      </c>
      <c r="GO37" s="27">
        <v>4</v>
      </c>
      <c r="GP37" s="28"/>
      <c r="GQ37" s="22">
        <f t="shared" si="680"/>
        <v>4.9000000000000004</v>
      </c>
      <c r="GR37" s="29">
        <f t="shared" si="535"/>
        <v>4.9000000000000004</v>
      </c>
      <c r="GS37" s="29" t="str">
        <f t="shared" si="206"/>
        <v>4.9</v>
      </c>
      <c r="GT37" s="35" t="str">
        <f t="shared" si="536"/>
        <v>D</v>
      </c>
      <c r="GU37" s="33">
        <f t="shared" si="537"/>
        <v>1</v>
      </c>
      <c r="GV37" s="49" t="str">
        <f t="shared" si="538"/>
        <v>1.0</v>
      </c>
      <c r="GW37" s="77">
        <v>3</v>
      </c>
      <c r="GX37" s="151">
        <v>3</v>
      </c>
      <c r="GY37" s="24">
        <v>5.2</v>
      </c>
      <c r="GZ37" s="27">
        <v>6</v>
      </c>
      <c r="HA37" s="28"/>
      <c r="HB37" s="30">
        <f t="shared" si="539"/>
        <v>5.7</v>
      </c>
      <c r="HC37" s="31">
        <f t="shared" si="540"/>
        <v>5.7</v>
      </c>
      <c r="HD37" s="29" t="str">
        <f t="shared" si="207"/>
        <v>5.7</v>
      </c>
      <c r="HE37" s="35" t="str">
        <f t="shared" si="541"/>
        <v>C</v>
      </c>
      <c r="HF37" s="33">
        <f t="shared" si="542"/>
        <v>2</v>
      </c>
      <c r="HG37" s="49" t="str">
        <f t="shared" si="543"/>
        <v>2.0</v>
      </c>
      <c r="HH37" s="77">
        <v>2</v>
      </c>
      <c r="HI37" s="151">
        <v>2</v>
      </c>
      <c r="HJ37" s="24">
        <v>6</v>
      </c>
      <c r="HK37" s="27">
        <v>6</v>
      </c>
      <c r="HL37" s="28"/>
      <c r="HM37" s="22">
        <f t="shared" si="544"/>
        <v>6</v>
      </c>
      <c r="HN37" s="29">
        <f t="shared" si="545"/>
        <v>6</v>
      </c>
      <c r="HO37" s="29" t="str">
        <f t="shared" si="208"/>
        <v>6.0</v>
      </c>
      <c r="HP37" s="35" t="str">
        <f t="shared" si="546"/>
        <v>C</v>
      </c>
      <c r="HQ37" s="33">
        <f t="shared" si="547"/>
        <v>2</v>
      </c>
      <c r="HR37" s="49" t="str">
        <f t="shared" si="548"/>
        <v>2.0</v>
      </c>
      <c r="HS37" s="77">
        <v>2</v>
      </c>
      <c r="HT37" s="151">
        <v>2</v>
      </c>
      <c r="HU37" s="24">
        <v>7.8</v>
      </c>
      <c r="HV37" s="27">
        <v>9</v>
      </c>
      <c r="HW37" s="28"/>
      <c r="HX37" s="30">
        <f t="shared" si="549"/>
        <v>8.5</v>
      </c>
      <c r="HY37" s="31">
        <f t="shared" si="550"/>
        <v>8.5</v>
      </c>
      <c r="HZ37" s="29" t="str">
        <f t="shared" si="209"/>
        <v>8.5</v>
      </c>
      <c r="IA37" s="35" t="str">
        <f t="shared" si="551"/>
        <v>A</v>
      </c>
      <c r="IB37" s="33">
        <f t="shared" si="552"/>
        <v>4</v>
      </c>
      <c r="IC37" s="49" t="str">
        <f t="shared" si="553"/>
        <v>4.0</v>
      </c>
      <c r="ID37" s="77">
        <v>3</v>
      </c>
      <c r="IE37" s="151">
        <v>3</v>
      </c>
      <c r="IF37" s="24">
        <v>6.3</v>
      </c>
      <c r="IG37" s="27">
        <v>7</v>
      </c>
      <c r="IH37" s="28"/>
      <c r="II37" s="30">
        <f t="shared" si="554"/>
        <v>6.7</v>
      </c>
      <c r="IJ37" s="31">
        <f t="shared" si="555"/>
        <v>6.7</v>
      </c>
      <c r="IK37" s="29" t="str">
        <f t="shared" si="210"/>
        <v>6.7</v>
      </c>
      <c r="IL37" s="35" t="str">
        <f t="shared" si="556"/>
        <v>C+</v>
      </c>
      <c r="IM37" s="33">
        <f t="shared" si="557"/>
        <v>2.5</v>
      </c>
      <c r="IN37" s="49" t="str">
        <f t="shared" si="558"/>
        <v>2.5</v>
      </c>
      <c r="IO37" s="77">
        <v>2</v>
      </c>
      <c r="IP37" s="151">
        <v>2</v>
      </c>
      <c r="IQ37" s="24">
        <v>6.6</v>
      </c>
      <c r="IR37" s="27">
        <v>2</v>
      </c>
      <c r="IS37" s="28">
        <v>4</v>
      </c>
      <c r="IT37" s="30">
        <f t="shared" si="559"/>
        <v>3.8</v>
      </c>
      <c r="IU37" s="31">
        <f t="shared" si="560"/>
        <v>5</v>
      </c>
      <c r="IV37" s="29" t="str">
        <f t="shared" si="211"/>
        <v>5.0</v>
      </c>
      <c r="IW37" s="35" t="str">
        <f t="shared" si="561"/>
        <v>D+</v>
      </c>
      <c r="IX37" s="33">
        <f t="shared" si="562"/>
        <v>1.5</v>
      </c>
      <c r="IY37" s="49" t="str">
        <f t="shared" si="563"/>
        <v>1.5</v>
      </c>
      <c r="IZ37" s="77">
        <v>3</v>
      </c>
      <c r="JA37" s="151">
        <v>3</v>
      </c>
      <c r="JB37" s="24">
        <v>6.8</v>
      </c>
      <c r="JC37" s="27">
        <v>4</v>
      </c>
      <c r="JD37" s="28"/>
      <c r="JE37" s="30">
        <f t="shared" si="564"/>
        <v>5.0999999999999996</v>
      </c>
      <c r="JF37" s="31">
        <f t="shared" si="565"/>
        <v>5.0999999999999996</v>
      </c>
      <c r="JG37" s="29" t="str">
        <f t="shared" si="212"/>
        <v>5.1</v>
      </c>
      <c r="JH37" s="35" t="str">
        <f t="shared" si="566"/>
        <v>D+</v>
      </c>
      <c r="JI37" s="33">
        <f t="shared" si="567"/>
        <v>1.5</v>
      </c>
      <c r="JJ37" s="49" t="str">
        <f t="shared" si="568"/>
        <v>1.5</v>
      </c>
      <c r="JK37" s="77">
        <v>3</v>
      </c>
      <c r="JL37" s="151">
        <v>3</v>
      </c>
      <c r="JM37" s="24">
        <v>8</v>
      </c>
      <c r="JN37" s="214">
        <v>6.7</v>
      </c>
      <c r="JO37" s="140"/>
      <c r="JP37" s="30">
        <f t="shared" si="569"/>
        <v>7.2</v>
      </c>
      <c r="JQ37" s="31">
        <f t="shared" si="570"/>
        <v>7.2</v>
      </c>
      <c r="JR37" s="29" t="str">
        <f t="shared" si="213"/>
        <v>7.2</v>
      </c>
      <c r="JS37" s="35" t="str">
        <f t="shared" si="571"/>
        <v>B</v>
      </c>
      <c r="JT37" s="33">
        <f t="shared" si="572"/>
        <v>3</v>
      </c>
      <c r="JU37" s="49" t="str">
        <f t="shared" si="573"/>
        <v>3.0</v>
      </c>
      <c r="JV37" s="77">
        <v>2</v>
      </c>
      <c r="JW37" s="151">
        <v>2</v>
      </c>
      <c r="JX37" s="211">
        <f t="shared" si="513"/>
        <v>22</v>
      </c>
      <c r="JY37" s="43">
        <f t="shared" si="514"/>
        <v>2.1363636363636362</v>
      </c>
      <c r="JZ37" s="45" t="str">
        <f t="shared" si="515"/>
        <v>2.14</v>
      </c>
      <c r="KA37" s="47" t="str">
        <f t="shared" si="516"/>
        <v>Lên lớp</v>
      </c>
      <c r="KB37" s="41">
        <f t="shared" si="517"/>
        <v>22</v>
      </c>
      <c r="KC37" s="43">
        <f t="shared" si="518"/>
        <v>2.1363636363636362</v>
      </c>
      <c r="KD37" s="229">
        <f t="shared" si="519"/>
        <v>58</v>
      </c>
      <c r="KE37" s="230">
        <f t="shared" si="520"/>
        <v>58</v>
      </c>
      <c r="KF37" s="146">
        <f t="shared" si="521"/>
        <v>2.0517241379310347</v>
      </c>
      <c r="KG37" s="45" t="str">
        <f t="shared" si="522"/>
        <v>2.05</v>
      </c>
      <c r="KH37" s="47" t="str">
        <f t="shared" si="523"/>
        <v>Lên lớp</v>
      </c>
      <c r="KI37" s="47" t="s">
        <v>1143</v>
      </c>
      <c r="KJ37" s="24">
        <v>7.2</v>
      </c>
      <c r="KK37" s="27">
        <v>6</v>
      </c>
      <c r="KL37" s="28"/>
      <c r="KM37" s="30">
        <f t="shared" si="729"/>
        <v>6.5</v>
      </c>
      <c r="KN37" s="31">
        <f t="shared" si="730"/>
        <v>6.5</v>
      </c>
      <c r="KO37" s="29" t="str">
        <f t="shared" si="731"/>
        <v>6.5</v>
      </c>
      <c r="KP37" s="35" t="str">
        <f t="shared" si="732"/>
        <v>C+</v>
      </c>
      <c r="KQ37" s="33">
        <f t="shared" si="733"/>
        <v>2.5</v>
      </c>
      <c r="KR37" s="49" t="str">
        <f t="shared" si="734"/>
        <v>2.5</v>
      </c>
      <c r="KS37" s="77">
        <v>2</v>
      </c>
      <c r="KT37" s="151">
        <v>2</v>
      </c>
      <c r="KU37" s="24">
        <v>8</v>
      </c>
      <c r="KV37" s="27">
        <v>8</v>
      </c>
      <c r="KW37" s="28"/>
      <c r="KX37" s="22">
        <f t="shared" si="735"/>
        <v>8</v>
      </c>
      <c r="KY37" s="29">
        <f t="shared" si="736"/>
        <v>8</v>
      </c>
      <c r="KZ37" s="29" t="str">
        <f t="shared" si="737"/>
        <v>8.0</v>
      </c>
      <c r="LA37" s="35" t="str">
        <f t="shared" si="738"/>
        <v>B+</v>
      </c>
      <c r="LB37" s="33">
        <f t="shared" si="739"/>
        <v>3.5</v>
      </c>
      <c r="LC37" s="49" t="str">
        <f t="shared" si="740"/>
        <v>3.5</v>
      </c>
      <c r="LD37" s="77">
        <v>2</v>
      </c>
      <c r="LE37" s="151">
        <v>2</v>
      </c>
      <c r="LF37" s="24">
        <v>6.7</v>
      </c>
      <c r="LG37" s="27">
        <v>3</v>
      </c>
      <c r="LH37" s="28"/>
      <c r="LI37" s="30">
        <f t="shared" si="741"/>
        <v>4.5</v>
      </c>
      <c r="LJ37" s="31">
        <f t="shared" si="742"/>
        <v>4.5</v>
      </c>
      <c r="LK37" s="31" t="str">
        <f t="shared" si="743"/>
        <v>4.5</v>
      </c>
      <c r="LL37" s="35" t="str">
        <f t="shared" si="744"/>
        <v>D</v>
      </c>
      <c r="LM37" s="33">
        <f t="shared" si="745"/>
        <v>1</v>
      </c>
      <c r="LN37" s="49" t="str">
        <f t="shared" si="746"/>
        <v>1.0</v>
      </c>
      <c r="LO37" s="77">
        <v>2</v>
      </c>
      <c r="LP37" s="151">
        <v>2</v>
      </c>
      <c r="LQ37" s="24">
        <v>7</v>
      </c>
      <c r="LR37" s="27">
        <v>4</v>
      </c>
      <c r="LS37" s="28"/>
      <c r="LT37" s="30">
        <f t="shared" si="747"/>
        <v>5.2</v>
      </c>
      <c r="LU37" s="31">
        <f t="shared" si="748"/>
        <v>5.2</v>
      </c>
      <c r="LV37" s="29" t="str">
        <f t="shared" si="220"/>
        <v>5.2</v>
      </c>
      <c r="LW37" s="35" t="str">
        <f t="shared" si="749"/>
        <v>D+</v>
      </c>
      <c r="LX37" s="33">
        <f t="shared" si="750"/>
        <v>1.5</v>
      </c>
      <c r="LY37" s="49" t="str">
        <f t="shared" si="751"/>
        <v>1.5</v>
      </c>
      <c r="LZ37" s="77">
        <v>2</v>
      </c>
      <c r="MA37" s="151">
        <v>2</v>
      </c>
      <c r="MB37" s="24">
        <v>6.5</v>
      </c>
      <c r="MC37" s="27">
        <v>7</v>
      </c>
      <c r="MD37" s="28"/>
      <c r="ME37" s="30">
        <f t="shared" si="752"/>
        <v>6.8</v>
      </c>
      <c r="MF37" s="161">
        <f t="shared" si="753"/>
        <v>6.8</v>
      </c>
      <c r="MG37" s="29" t="str">
        <f t="shared" si="223"/>
        <v>6.8</v>
      </c>
      <c r="MH37" s="162" t="str">
        <f t="shared" si="754"/>
        <v>C+</v>
      </c>
      <c r="MI37" s="163">
        <f t="shared" si="755"/>
        <v>2.5</v>
      </c>
      <c r="MJ37" s="56" t="str">
        <f t="shared" si="756"/>
        <v>2.5</v>
      </c>
      <c r="MK37" s="77">
        <v>1</v>
      </c>
      <c r="ML37" s="151">
        <v>1</v>
      </c>
      <c r="MM37" s="24">
        <v>7</v>
      </c>
      <c r="MN37" s="27">
        <v>5</v>
      </c>
      <c r="MO37" s="28"/>
      <c r="MP37" s="30">
        <f t="shared" si="757"/>
        <v>5.8</v>
      </c>
      <c r="MQ37" s="161">
        <f t="shared" si="758"/>
        <v>5.8</v>
      </c>
      <c r="MR37" s="29" t="str">
        <f t="shared" si="227"/>
        <v>5.8</v>
      </c>
      <c r="MS37" s="162" t="str">
        <f t="shared" si="759"/>
        <v>C</v>
      </c>
      <c r="MT37" s="163">
        <f t="shared" si="760"/>
        <v>2</v>
      </c>
      <c r="MU37" s="56" t="str">
        <f t="shared" si="761"/>
        <v>2.0</v>
      </c>
      <c r="MV37" s="77">
        <v>3</v>
      </c>
      <c r="MW37" s="151">
        <v>3</v>
      </c>
      <c r="MX37" s="133">
        <v>6.4</v>
      </c>
      <c r="MY37" s="125">
        <v>5</v>
      </c>
      <c r="MZ37" s="126"/>
      <c r="NA37" s="127">
        <f t="shared" si="762"/>
        <v>5.6</v>
      </c>
      <c r="NB37" s="128">
        <f t="shared" si="763"/>
        <v>5.6</v>
      </c>
      <c r="NC37" s="29" t="str">
        <f t="shared" si="228"/>
        <v>5.6</v>
      </c>
      <c r="ND37" s="129" t="str">
        <f t="shared" si="764"/>
        <v>C</v>
      </c>
      <c r="NE37" s="130">
        <f t="shared" si="765"/>
        <v>2</v>
      </c>
      <c r="NF37" s="131" t="str">
        <f t="shared" si="766"/>
        <v>2.0</v>
      </c>
      <c r="NG37" s="132">
        <v>1</v>
      </c>
      <c r="NH37" s="170">
        <v>1</v>
      </c>
      <c r="NI37" s="24">
        <v>6.2</v>
      </c>
      <c r="NJ37" s="27">
        <v>8</v>
      </c>
      <c r="NK37" s="28"/>
      <c r="NL37" s="22">
        <f t="shared" si="681"/>
        <v>7.3</v>
      </c>
      <c r="NM37" s="29">
        <f t="shared" si="682"/>
        <v>7.3</v>
      </c>
      <c r="NN37" s="29" t="str">
        <f t="shared" si="725"/>
        <v>7.3</v>
      </c>
      <c r="NO37" s="35" t="str">
        <f t="shared" si="683"/>
        <v>B</v>
      </c>
      <c r="NP37" s="33">
        <f t="shared" si="684"/>
        <v>3</v>
      </c>
      <c r="NQ37" s="49" t="str">
        <f t="shared" si="685"/>
        <v>3.0</v>
      </c>
      <c r="NR37" s="77">
        <v>3</v>
      </c>
      <c r="NS37" s="151">
        <v>3</v>
      </c>
      <c r="NT37" s="24">
        <v>7</v>
      </c>
      <c r="NU37" s="214">
        <v>7.6</v>
      </c>
      <c r="NV37" s="28"/>
      <c r="NW37" s="30">
        <f t="shared" si="767"/>
        <v>7.4</v>
      </c>
      <c r="NX37" s="31">
        <f t="shared" si="768"/>
        <v>7.4</v>
      </c>
      <c r="NY37" s="31" t="str">
        <f t="shared" si="769"/>
        <v>7.4</v>
      </c>
      <c r="NZ37" s="35" t="str">
        <f t="shared" si="770"/>
        <v>B</v>
      </c>
      <c r="OA37" s="33">
        <f t="shared" si="771"/>
        <v>3</v>
      </c>
      <c r="OB37" s="49" t="str">
        <f t="shared" si="772"/>
        <v>3.0</v>
      </c>
      <c r="OC37" s="77">
        <v>2</v>
      </c>
      <c r="OD37" s="151">
        <v>2</v>
      </c>
      <c r="OE37" s="211">
        <f t="shared" si="230"/>
        <v>18</v>
      </c>
      <c r="OF37" s="43">
        <f t="shared" si="231"/>
        <v>2.3611111111111112</v>
      </c>
      <c r="OG37" s="45" t="str">
        <f t="shared" si="232"/>
        <v>2.36</v>
      </c>
      <c r="OH37" s="47" t="str">
        <f t="shared" si="233"/>
        <v>Lên lớp</v>
      </c>
      <c r="OI37" s="41">
        <f t="shared" si="234"/>
        <v>18</v>
      </c>
      <c r="OJ37" s="43">
        <f t="shared" si="235"/>
        <v>2.3611111111111112</v>
      </c>
      <c r="OK37" s="229">
        <f t="shared" si="236"/>
        <v>76</v>
      </c>
      <c r="OL37" s="230">
        <f t="shared" si="237"/>
        <v>76</v>
      </c>
      <c r="OM37" s="146">
        <f t="shared" si="238"/>
        <v>2.125</v>
      </c>
      <c r="ON37" s="45" t="str">
        <f t="shared" si="138"/>
        <v>2.13</v>
      </c>
      <c r="OO37" s="47" t="str">
        <f t="shared" si="239"/>
        <v>Lên lớp</v>
      </c>
      <c r="OP37" s="47" t="s">
        <v>1143</v>
      </c>
      <c r="OQ37" s="24">
        <v>6.2</v>
      </c>
      <c r="OR37" s="27">
        <v>4</v>
      </c>
      <c r="OS37" s="28"/>
      <c r="OT37" s="30">
        <f t="shared" si="574"/>
        <v>4.9000000000000004</v>
      </c>
      <c r="OU37" s="31">
        <f t="shared" si="575"/>
        <v>4.9000000000000004</v>
      </c>
      <c r="OV37" s="29" t="str">
        <f t="shared" si="576"/>
        <v>4.9</v>
      </c>
      <c r="OW37" s="35" t="str">
        <f t="shared" si="577"/>
        <v>D</v>
      </c>
      <c r="OX37" s="130">
        <f t="shared" si="578"/>
        <v>1</v>
      </c>
      <c r="OY37" s="49" t="str">
        <f t="shared" si="579"/>
        <v>1.0</v>
      </c>
      <c r="OZ37" s="77">
        <v>2</v>
      </c>
      <c r="PA37" s="151">
        <v>2</v>
      </c>
      <c r="PB37" s="24">
        <v>7.4</v>
      </c>
      <c r="PC37" s="27">
        <v>8</v>
      </c>
      <c r="PD37" s="28"/>
      <c r="PE37" s="30">
        <f t="shared" si="580"/>
        <v>7.8</v>
      </c>
      <c r="PF37" s="31">
        <f t="shared" si="581"/>
        <v>7.8</v>
      </c>
      <c r="PG37" s="31" t="str">
        <f t="shared" si="582"/>
        <v>7.8</v>
      </c>
      <c r="PH37" s="35" t="str">
        <f t="shared" si="583"/>
        <v>B</v>
      </c>
      <c r="PI37" s="130">
        <f t="shared" si="584"/>
        <v>3</v>
      </c>
      <c r="PJ37" s="49" t="str">
        <f t="shared" si="585"/>
        <v>3.0</v>
      </c>
      <c r="PK37" s="77">
        <v>3</v>
      </c>
      <c r="PL37" s="151">
        <v>3</v>
      </c>
      <c r="PM37" s="24">
        <v>6.7</v>
      </c>
      <c r="PN37" s="27">
        <v>8</v>
      </c>
      <c r="PO37" s="28"/>
      <c r="PP37" s="30">
        <f t="shared" si="586"/>
        <v>7.5</v>
      </c>
      <c r="PQ37" s="31">
        <f t="shared" si="587"/>
        <v>7.5</v>
      </c>
      <c r="PR37" s="29" t="str">
        <f t="shared" si="588"/>
        <v>7.5</v>
      </c>
      <c r="PS37" s="35" t="str">
        <f t="shared" si="589"/>
        <v>B</v>
      </c>
      <c r="PT37" s="130">
        <f t="shared" si="590"/>
        <v>3</v>
      </c>
      <c r="PU37" s="49" t="str">
        <f t="shared" si="591"/>
        <v>3.0</v>
      </c>
      <c r="PV37" s="77">
        <v>2</v>
      </c>
      <c r="PW37" s="151">
        <v>2</v>
      </c>
      <c r="PX37" s="24">
        <v>6.1</v>
      </c>
      <c r="PY37" s="27">
        <v>7</v>
      </c>
      <c r="PZ37" s="28"/>
      <c r="QA37" s="30">
        <f t="shared" si="592"/>
        <v>6.6</v>
      </c>
      <c r="QB37" s="31">
        <f t="shared" si="593"/>
        <v>6.6</v>
      </c>
      <c r="QC37" s="31" t="str">
        <f t="shared" si="594"/>
        <v>6.6</v>
      </c>
      <c r="QD37" s="35" t="str">
        <f t="shared" si="595"/>
        <v>C+</v>
      </c>
      <c r="QE37" s="33">
        <f t="shared" si="596"/>
        <v>2.5</v>
      </c>
      <c r="QF37" s="49" t="str">
        <f t="shared" si="597"/>
        <v>2.5</v>
      </c>
      <c r="QG37" s="77">
        <v>3</v>
      </c>
      <c r="QH37" s="151">
        <v>3</v>
      </c>
      <c r="QI37" s="24">
        <v>6.8</v>
      </c>
      <c r="QJ37" s="27">
        <v>6</v>
      </c>
      <c r="QK37" s="28"/>
      <c r="QL37" s="30">
        <f t="shared" si="598"/>
        <v>6.3</v>
      </c>
      <c r="QM37" s="31">
        <f t="shared" si="599"/>
        <v>6.3</v>
      </c>
      <c r="QN37" s="29" t="str">
        <f t="shared" si="600"/>
        <v>6.3</v>
      </c>
      <c r="QO37" s="35" t="str">
        <f t="shared" si="601"/>
        <v>C</v>
      </c>
      <c r="QP37" s="130">
        <f t="shared" si="602"/>
        <v>2</v>
      </c>
      <c r="QQ37" s="49" t="str">
        <f t="shared" si="603"/>
        <v>2.0</v>
      </c>
      <c r="QR37" s="77">
        <v>1</v>
      </c>
      <c r="QS37" s="151">
        <v>1</v>
      </c>
      <c r="QT37" s="24">
        <v>6.5</v>
      </c>
      <c r="QU37" s="27">
        <v>7</v>
      </c>
      <c r="QV37" s="28"/>
      <c r="QW37" s="30">
        <f t="shared" si="604"/>
        <v>6.8</v>
      </c>
      <c r="QX37" s="31">
        <f t="shared" si="605"/>
        <v>6.8</v>
      </c>
      <c r="QY37" s="29" t="str">
        <f t="shared" si="606"/>
        <v>6.8</v>
      </c>
      <c r="QZ37" s="35" t="str">
        <f t="shared" si="607"/>
        <v>C+</v>
      </c>
      <c r="RA37" s="130">
        <f t="shared" si="608"/>
        <v>2.5</v>
      </c>
      <c r="RB37" s="49" t="str">
        <f t="shared" si="609"/>
        <v>2.5</v>
      </c>
      <c r="RC37" s="77">
        <v>3</v>
      </c>
      <c r="RD37" s="151">
        <v>3</v>
      </c>
      <c r="RE37" s="24">
        <v>8</v>
      </c>
      <c r="RF37" s="27">
        <v>5</v>
      </c>
      <c r="RG37" s="28"/>
      <c r="RH37" s="30">
        <f t="shared" si="773"/>
        <v>6.2</v>
      </c>
      <c r="RI37" s="31">
        <f t="shared" si="774"/>
        <v>6.2</v>
      </c>
      <c r="RJ37" s="29" t="str">
        <f t="shared" si="610"/>
        <v>6.2</v>
      </c>
      <c r="RK37" s="35" t="str">
        <f t="shared" si="726"/>
        <v>C</v>
      </c>
      <c r="RL37" s="130">
        <f t="shared" si="727"/>
        <v>2</v>
      </c>
      <c r="RM37" s="49" t="str">
        <f t="shared" si="728"/>
        <v>2.0</v>
      </c>
      <c r="RN37" s="77">
        <v>1</v>
      </c>
      <c r="RO37" s="151">
        <v>1</v>
      </c>
      <c r="RP37" s="211">
        <f t="shared" si="247"/>
        <v>15</v>
      </c>
      <c r="RQ37" s="275">
        <f t="shared" si="248"/>
        <v>6.7266666666666657</v>
      </c>
      <c r="RR37" s="43">
        <f t="shared" si="249"/>
        <v>2.4</v>
      </c>
      <c r="RS37" s="45" t="str">
        <f t="shared" si="250"/>
        <v>2.40</v>
      </c>
      <c r="RT37" s="47" t="str">
        <f t="shared" si="251"/>
        <v>Lên lớp</v>
      </c>
      <c r="RU37" s="41">
        <f t="shared" si="252"/>
        <v>15</v>
      </c>
      <c r="RV37" s="43">
        <f t="shared" si="253"/>
        <v>2.4</v>
      </c>
      <c r="RW37" s="229">
        <f t="shared" si="254"/>
        <v>91</v>
      </c>
      <c r="RX37" s="230">
        <f t="shared" si="255"/>
        <v>91</v>
      </c>
      <c r="RY37" s="146">
        <f t="shared" si="256"/>
        <v>2.1703296703296702</v>
      </c>
      <c r="RZ37" s="45" t="str">
        <f t="shared" si="257"/>
        <v>2.17</v>
      </c>
      <c r="SA37" s="47" t="str">
        <f t="shared" si="258"/>
        <v>Lên lớp</v>
      </c>
      <c r="SB37" s="47" t="s">
        <v>1143</v>
      </c>
      <c r="SC37" s="133">
        <v>7.4</v>
      </c>
      <c r="SD37" s="125">
        <v>7</v>
      </c>
      <c r="SE37" s="126"/>
      <c r="SF37" s="127">
        <f t="shared" si="686"/>
        <v>7.2</v>
      </c>
      <c r="SG37" s="128">
        <f t="shared" si="687"/>
        <v>7.2</v>
      </c>
      <c r="SH37" s="160" t="str">
        <f t="shared" si="611"/>
        <v>7.2</v>
      </c>
      <c r="SI37" s="129" t="str">
        <f t="shared" si="688"/>
        <v>B</v>
      </c>
      <c r="SJ37" s="130">
        <f t="shared" si="689"/>
        <v>3</v>
      </c>
      <c r="SK37" s="131" t="str">
        <f t="shared" si="690"/>
        <v>3.0</v>
      </c>
      <c r="SL37" s="132">
        <v>2</v>
      </c>
      <c r="SM37" s="170">
        <v>2</v>
      </c>
      <c r="SN37" s="24">
        <v>6.2</v>
      </c>
      <c r="SO37" s="27">
        <v>2</v>
      </c>
      <c r="SP37" s="28">
        <v>5</v>
      </c>
      <c r="SQ37" s="30">
        <f t="shared" si="612"/>
        <v>3.7</v>
      </c>
      <c r="SR37" s="31">
        <f t="shared" si="613"/>
        <v>5.5</v>
      </c>
      <c r="SS37" s="31" t="str">
        <f t="shared" si="614"/>
        <v>5.5</v>
      </c>
      <c r="ST37" s="35" t="str">
        <f t="shared" si="615"/>
        <v>C</v>
      </c>
      <c r="SU37" s="33">
        <f t="shared" si="616"/>
        <v>2</v>
      </c>
      <c r="SV37" s="49" t="str">
        <f t="shared" si="617"/>
        <v>2.0</v>
      </c>
      <c r="SW37" s="77">
        <v>2</v>
      </c>
      <c r="SX37" s="151">
        <v>2</v>
      </c>
      <c r="SY37" s="24"/>
      <c r="SZ37" s="27"/>
      <c r="TA37" s="28"/>
      <c r="TB37" s="22">
        <f>ROUND((SF37*0.5+SQ37*0.5),1)</f>
        <v>5.5</v>
      </c>
      <c r="TC37" s="29">
        <f>ROUND((SG37*0.5+SR37*0.5),1)</f>
        <v>6.4</v>
      </c>
      <c r="TD37" s="29" t="str">
        <f t="shared" si="620"/>
        <v>6.4</v>
      </c>
      <c r="TE37" s="35" t="str">
        <f t="shared" si="621"/>
        <v>C</v>
      </c>
      <c r="TF37" s="130">
        <f t="shared" si="622"/>
        <v>2</v>
      </c>
      <c r="TG37" s="49" t="str">
        <f t="shared" si="623"/>
        <v>2.0</v>
      </c>
      <c r="TH37" s="77">
        <v>4</v>
      </c>
      <c r="TI37" s="151">
        <v>4</v>
      </c>
      <c r="TJ37" s="320"/>
      <c r="TK37" s="321">
        <v>6.5</v>
      </c>
      <c r="TL37" s="322">
        <v>8</v>
      </c>
      <c r="TM37" s="322">
        <v>6.1</v>
      </c>
      <c r="TN37" s="322"/>
      <c r="TO37" s="127">
        <f t="shared" si="691"/>
        <v>6.8</v>
      </c>
      <c r="TP37" s="29" t="str">
        <f t="shared" si="692"/>
        <v>6.8</v>
      </c>
      <c r="TQ37" s="35" t="str">
        <f t="shared" si="693"/>
        <v>C+</v>
      </c>
      <c r="TR37" s="33">
        <f t="shared" si="694"/>
        <v>2.5</v>
      </c>
      <c r="TS37" s="49" t="str">
        <f t="shared" si="695"/>
        <v>2.5</v>
      </c>
      <c r="TT37" s="323">
        <v>5</v>
      </c>
      <c r="TU37" s="324">
        <v>5</v>
      </c>
      <c r="TV37" s="340">
        <f t="shared" si="696"/>
        <v>9</v>
      </c>
      <c r="TW37" s="341">
        <f t="shared" si="267"/>
        <v>6.6222222222222227</v>
      </c>
      <c r="TX37" s="342">
        <f t="shared" si="697"/>
        <v>2.2777777777777777</v>
      </c>
      <c r="TY37" s="45" t="str">
        <f t="shared" si="698"/>
        <v>2.28</v>
      </c>
      <c r="TZ37" s="47" t="str">
        <f t="shared" si="699"/>
        <v>Lên lớp</v>
      </c>
      <c r="UA37" s="41">
        <f t="shared" si="700"/>
        <v>9</v>
      </c>
      <c r="UB37" s="43">
        <f t="shared" si="701"/>
        <v>2.2777777777777777</v>
      </c>
    </row>
    <row r="38" spans="1:548" ht="18">
      <c r="A38" s="11">
        <v>45</v>
      </c>
      <c r="B38" s="70" t="s">
        <v>59</v>
      </c>
      <c r="C38" s="14" t="s">
        <v>215</v>
      </c>
      <c r="D38" s="71" t="s">
        <v>193</v>
      </c>
      <c r="E38" s="305" t="s">
        <v>216</v>
      </c>
      <c r="F38" s="9"/>
      <c r="G38" s="101" t="s">
        <v>670</v>
      </c>
      <c r="H38" s="102" t="s">
        <v>18</v>
      </c>
      <c r="I38" s="103" t="s">
        <v>688</v>
      </c>
      <c r="J38" s="13">
        <v>5.3</v>
      </c>
      <c r="K38" s="29" t="str">
        <f t="shared" si="187"/>
        <v>5.3</v>
      </c>
      <c r="L38" s="35" t="str">
        <f t="shared" si="624"/>
        <v>D+</v>
      </c>
      <c r="M38" s="33">
        <f t="shared" si="625"/>
        <v>1.5</v>
      </c>
      <c r="N38" s="49" t="str">
        <f t="shared" si="626"/>
        <v>1.5</v>
      </c>
      <c r="O38" s="12">
        <v>2</v>
      </c>
      <c r="P38" s="19">
        <v>6.5</v>
      </c>
      <c r="Q38" s="29" t="str">
        <f t="shared" si="188"/>
        <v>6.5</v>
      </c>
      <c r="R38" s="35" t="str">
        <f t="shared" si="702"/>
        <v>C+</v>
      </c>
      <c r="S38" s="33">
        <f t="shared" si="703"/>
        <v>2.5</v>
      </c>
      <c r="T38" s="49" t="str">
        <f t="shared" si="704"/>
        <v>2.5</v>
      </c>
      <c r="U38" s="12">
        <v>3</v>
      </c>
      <c r="V38" s="24">
        <v>6.1</v>
      </c>
      <c r="W38" s="27">
        <v>5</v>
      </c>
      <c r="X38" s="28"/>
      <c r="Y38" s="22">
        <f t="shared" si="627"/>
        <v>5.4</v>
      </c>
      <c r="Z38" s="29">
        <f t="shared" si="628"/>
        <v>5.4</v>
      </c>
      <c r="AA38" s="29" t="str">
        <f t="shared" si="192"/>
        <v>5.4</v>
      </c>
      <c r="AB38" s="35" t="str">
        <f t="shared" si="629"/>
        <v>D+</v>
      </c>
      <c r="AC38" s="33">
        <f t="shared" si="630"/>
        <v>1.5</v>
      </c>
      <c r="AD38" s="49" t="str">
        <f t="shared" si="631"/>
        <v>1.5</v>
      </c>
      <c r="AE38" s="77">
        <v>5</v>
      </c>
      <c r="AF38" s="80">
        <v>5</v>
      </c>
      <c r="AG38" s="133">
        <v>7.2</v>
      </c>
      <c r="AH38" s="125">
        <v>5</v>
      </c>
      <c r="AI38" s="126"/>
      <c r="AJ38" s="127">
        <f t="shared" si="632"/>
        <v>5.9</v>
      </c>
      <c r="AK38" s="128">
        <f t="shared" si="633"/>
        <v>5.9</v>
      </c>
      <c r="AL38" s="29" t="str">
        <f t="shared" si="193"/>
        <v>5.9</v>
      </c>
      <c r="AM38" s="129" t="str">
        <f t="shared" si="634"/>
        <v>C</v>
      </c>
      <c r="AN38" s="130">
        <f t="shared" si="635"/>
        <v>2</v>
      </c>
      <c r="AO38" s="131" t="str">
        <f t="shared" si="636"/>
        <v>2.0</v>
      </c>
      <c r="AP38" s="132">
        <v>3</v>
      </c>
      <c r="AQ38" s="158">
        <v>3</v>
      </c>
      <c r="AR38" s="24">
        <v>5</v>
      </c>
      <c r="AS38" s="27">
        <v>5</v>
      </c>
      <c r="AT38" s="28"/>
      <c r="AU38" s="30">
        <f t="shared" si="637"/>
        <v>5</v>
      </c>
      <c r="AV38" s="31">
        <f t="shared" si="638"/>
        <v>5</v>
      </c>
      <c r="AW38" s="29" t="str">
        <f t="shared" si="194"/>
        <v>5.0</v>
      </c>
      <c r="AX38" s="35" t="str">
        <f t="shared" si="639"/>
        <v>D+</v>
      </c>
      <c r="AY38" s="33">
        <f t="shared" si="640"/>
        <v>1.5</v>
      </c>
      <c r="AZ38" s="49" t="str">
        <f t="shared" si="641"/>
        <v>1.5</v>
      </c>
      <c r="BA38" s="77">
        <v>3</v>
      </c>
      <c r="BB38" s="83">
        <v>3</v>
      </c>
      <c r="BC38" s="24">
        <v>6.7</v>
      </c>
      <c r="BD38" s="27">
        <v>2</v>
      </c>
      <c r="BE38" s="28">
        <v>6</v>
      </c>
      <c r="BF38" s="30">
        <f t="shared" si="642"/>
        <v>3.9</v>
      </c>
      <c r="BG38" s="31">
        <f t="shared" si="643"/>
        <v>6.3</v>
      </c>
      <c r="BH38" s="29" t="str">
        <f t="shared" si="195"/>
        <v>6.3</v>
      </c>
      <c r="BI38" s="35" t="str">
        <f t="shared" si="644"/>
        <v>C</v>
      </c>
      <c r="BJ38" s="33">
        <f t="shared" si="645"/>
        <v>2</v>
      </c>
      <c r="BK38" s="49" t="str">
        <f t="shared" si="646"/>
        <v>2.0</v>
      </c>
      <c r="BL38" s="77">
        <v>3</v>
      </c>
      <c r="BM38" s="83">
        <v>3</v>
      </c>
      <c r="BN38" s="24">
        <v>7.3</v>
      </c>
      <c r="BO38" s="27">
        <v>5</v>
      </c>
      <c r="BP38" s="28"/>
      <c r="BQ38" s="22">
        <f t="shared" si="647"/>
        <v>5.9</v>
      </c>
      <c r="BR38" s="29">
        <f t="shared" si="648"/>
        <v>5.9</v>
      </c>
      <c r="BS38" s="29" t="str">
        <f t="shared" si="196"/>
        <v>5.9</v>
      </c>
      <c r="BT38" s="35" t="str">
        <f t="shared" si="649"/>
        <v>C</v>
      </c>
      <c r="BU38" s="33">
        <f t="shared" si="650"/>
        <v>2</v>
      </c>
      <c r="BV38" s="49" t="str">
        <f t="shared" si="651"/>
        <v>2.0</v>
      </c>
      <c r="BW38" s="77">
        <v>2</v>
      </c>
      <c r="BX38" s="83">
        <v>2</v>
      </c>
      <c r="BY38" s="41">
        <f t="shared" si="705"/>
        <v>16</v>
      </c>
      <c r="BZ38" s="43">
        <f t="shared" si="706"/>
        <v>1.75</v>
      </c>
      <c r="CA38" s="45" t="str">
        <f t="shared" si="707"/>
        <v>1.75</v>
      </c>
      <c r="CB38" s="47" t="str">
        <f t="shared" si="708"/>
        <v>Lên lớp</v>
      </c>
      <c r="CC38" s="145">
        <f t="shared" si="709"/>
        <v>16</v>
      </c>
      <c r="CD38" s="146">
        <f t="shared" si="710"/>
        <v>1.75</v>
      </c>
      <c r="CE38" s="47" t="str">
        <f t="shared" si="711"/>
        <v>Lên lớp</v>
      </c>
      <c r="CF38" s="47" t="s">
        <v>1143</v>
      </c>
      <c r="CG38" s="24">
        <v>6.4</v>
      </c>
      <c r="CH38" s="27">
        <v>5</v>
      </c>
      <c r="CI38" s="28"/>
      <c r="CJ38" s="30">
        <f t="shared" si="775"/>
        <v>5.6</v>
      </c>
      <c r="CK38" s="31">
        <f t="shared" si="776"/>
        <v>5.6</v>
      </c>
      <c r="CL38" s="29" t="str">
        <f t="shared" si="197"/>
        <v>5.6</v>
      </c>
      <c r="CM38" s="35" t="str">
        <f t="shared" si="777"/>
        <v>C</v>
      </c>
      <c r="CN38" s="157">
        <f t="shared" si="778"/>
        <v>2</v>
      </c>
      <c r="CO38" s="49" t="str">
        <f t="shared" si="779"/>
        <v>2.0</v>
      </c>
      <c r="CP38" s="77">
        <v>3</v>
      </c>
      <c r="CQ38" s="151">
        <v>3</v>
      </c>
      <c r="CR38" s="24">
        <v>7.7</v>
      </c>
      <c r="CS38" s="27">
        <v>4</v>
      </c>
      <c r="CT38" s="28"/>
      <c r="CU38" s="30">
        <f t="shared" si="798"/>
        <v>5.5</v>
      </c>
      <c r="CV38" s="31">
        <f t="shared" si="799"/>
        <v>5.5</v>
      </c>
      <c r="CW38" s="29" t="str">
        <f t="shared" si="198"/>
        <v>5.5</v>
      </c>
      <c r="CX38" s="35" t="str">
        <f t="shared" si="800"/>
        <v>C</v>
      </c>
      <c r="CY38" s="157">
        <f t="shared" si="801"/>
        <v>2</v>
      </c>
      <c r="CZ38" s="49" t="str">
        <f t="shared" si="802"/>
        <v>2.0</v>
      </c>
      <c r="DA38" s="77">
        <v>2</v>
      </c>
      <c r="DB38" s="151">
        <v>2</v>
      </c>
      <c r="DC38" s="24">
        <v>5.8</v>
      </c>
      <c r="DD38" s="27">
        <v>5</v>
      </c>
      <c r="DE38" s="28"/>
      <c r="DF38" s="30">
        <f t="shared" si="780"/>
        <v>5.3</v>
      </c>
      <c r="DG38" s="31">
        <f t="shared" si="781"/>
        <v>5.3</v>
      </c>
      <c r="DH38" s="29" t="str">
        <f t="shared" si="199"/>
        <v>5.3</v>
      </c>
      <c r="DI38" s="35" t="str">
        <f t="shared" si="782"/>
        <v>D+</v>
      </c>
      <c r="DJ38" s="157">
        <f t="shared" si="783"/>
        <v>1.5</v>
      </c>
      <c r="DK38" s="49" t="str">
        <f t="shared" si="784"/>
        <v>1.5</v>
      </c>
      <c r="DL38" s="77">
        <v>4</v>
      </c>
      <c r="DM38" s="151">
        <v>4</v>
      </c>
      <c r="DN38" s="24">
        <v>6.4</v>
      </c>
      <c r="DO38" s="27">
        <v>3</v>
      </c>
      <c r="DP38" s="28"/>
      <c r="DQ38" s="30">
        <f t="shared" si="785"/>
        <v>4.4000000000000004</v>
      </c>
      <c r="DR38" s="31">
        <f t="shared" si="786"/>
        <v>4.4000000000000004</v>
      </c>
      <c r="DS38" s="29" t="str">
        <f t="shared" si="200"/>
        <v>4.4</v>
      </c>
      <c r="DT38" s="35" t="str">
        <f t="shared" si="787"/>
        <v>D</v>
      </c>
      <c r="DU38" s="157">
        <f t="shared" si="788"/>
        <v>1</v>
      </c>
      <c r="DV38" s="49" t="str">
        <f t="shared" si="789"/>
        <v>1.0</v>
      </c>
      <c r="DW38" s="77">
        <v>3</v>
      </c>
      <c r="DX38" s="151">
        <v>3</v>
      </c>
      <c r="DY38" s="24">
        <v>5.7</v>
      </c>
      <c r="DZ38" s="27">
        <v>2</v>
      </c>
      <c r="EA38" s="28">
        <v>5</v>
      </c>
      <c r="EB38" s="30">
        <f t="shared" si="712"/>
        <v>3.5</v>
      </c>
      <c r="EC38" s="31">
        <f t="shared" si="713"/>
        <v>5.3</v>
      </c>
      <c r="ED38" s="29" t="str">
        <f t="shared" si="201"/>
        <v>5.3</v>
      </c>
      <c r="EE38" s="35" t="str">
        <f t="shared" si="714"/>
        <v>D+</v>
      </c>
      <c r="EF38" s="157">
        <f t="shared" si="715"/>
        <v>1.5</v>
      </c>
      <c r="EG38" s="49" t="str">
        <f t="shared" si="716"/>
        <v>1.5</v>
      </c>
      <c r="EH38" s="77">
        <v>2</v>
      </c>
      <c r="EI38" s="151">
        <v>2</v>
      </c>
      <c r="EJ38" s="24">
        <v>7.8</v>
      </c>
      <c r="EK38" s="27">
        <v>5</v>
      </c>
      <c r="EL38" s="28"/>
      <c r="EM38" s="30">
        <f t="shared" si="790"/>
        <v>6.1</v>
      </c>
      <c r="EN38" s="31">
        <f t="shared" si="791"/>
        <v>6.1</v>
      </c>
      <c r="EO38" s="29" t="str">
        <f t="shared" si="202"/>
        <v>6.1</v>
      </c>
      <c r="EP38" s="35" t="str">
        <f t="shared" si="792"/>
        <v>C</v>
      </c>
      <c r="EQ38" s="157">
        <f t="shared" si="793"/>
        <v>2</v>
      </c>
      <c r="ER38" s="49" t="str">
        <f t="shared" si="794"/>
        <v>2.0</v>
      </c>
      <c r="ES38" s="77">
        <v>2</v>
      </c>
      <c r="ET38" s="151">
        <v>2</v>
      </c>
      <c r="EU38" s="24">
        <v>6.9</v>
      </c>
      <c r="EV38" s="27">
        <v>7</v>
      </c>
      <c r="EW38" s="28"/>
      <c r="EX38" s="30">
        <f t="shared" si="717"/>
        <v>7</v>
      </c>
      <c r="EY38" s="31">
        <f t="shared" si="718"/>
        <v>7</v>
      </c>
      <c r="EZ38" s="29" t="str">
        <f t="shared" si="203"/>
        <v>7.0</v>
      </c>
      <c r="FA38" s="35" t="str">
        <f t="shared" si="719"/>
        <v>B</v>
      </c>
      <c r="FB38" s="157">
        <f t="shared" si="720"/>
        <v>3</v>
      </c>
      <c r="FC38" s="49" t="str">
        <f t="shared" si="721"/>
        <v>3.0</v>
      </c>
      <c r="FD38" s="77">
        <v>3</v>
      </c>
      <c r="FE38" s="151">
        <v>3</v>
      </c>
      <c r="FF38" s="155">
        <v>7</v>
      </c>
      <c r="FG38" s="165">
        <v>7.4</v>
      </c>
      <c r="FH38" s="165"/>
      <c r="FI38" s="22">
        <f t="shared" si="456"/>
        <v>7.2</v>
      </c>
      <c r="FJ38" s="29">
        <f t="shared" si="457"/>
        <v>7.2</v>
      </c>
      <c r="FK38" s="29" t="str">
        <f t="shared" si="204"/>
        <v>7.2</v>
      </c>
      <c r="FL38" s="35" t="str">
        <f t="shared" si="795"/>
        <v>B</v>
      </c>
      <c r="FM38" s="33">
        <f t="shared" si="796"/>
        <v>3</v>
      </c>
      <c r="FN38" s="49" t="str">
        <f t="shared" si="797"/>
        <v>3.0</v>
      </c>
      <c r="FO38" s="77">
        <v>1</v>
      </c>
      <c r="FP38" s="151">
        <v>1</v>
      </c>
      <c r="FQ38" s="41">
        <f t="shared" si="461"/>
        <v>20</v>
      </c>
      <c r="FR38" s="43">
        <f t="shared" si="462"/>
        <v>1.9</v>
      </c>
      <c r="FS38" s="45" t="str">
        <f t="shared" si="463"/>
        <v>1.90</v>
      </c>
      <c r="FT38" s="47" t="str">
        <f t="shared" si="464"/>
        <v>Lên lớp</v>
      </c>
      <c r="FU38" s="145">
        <f t="shared" si="465"/>
        <v>20</v>
      </c>
      <c r="FV38" s="146">
        <f t="shared" si="466"/>
        <v>1.9</v>
      </c>
      <c r="FW38" s="174">
        <f t="shared" si="722"/>
        <v>36</v>
      </c>
      <c r="FX38" s="41">
        <f t="shared" si="723"/>
        <v>36</v>
      </c>
      <c r="FY38" s="43">
        <f t="shared" si="724"/>
        <v>1.8333333333333333</v>
      </c>
      <c r="FZ38" s="45" t="str">
        <f t="shared" si="470"/>
        <v>1.83</v>
      </c>
      <c r="GA38" s="47" t="str">
        <f t="shared" si="471"/>
        <v>Lên lớp</v>
      </c>
      <c r="GB38" s="47" t="s">
        <v>1143</v>
      </c>
      <c r="GC38" s="24">
        <v>6.7</v>
      </c>
      <c r="GD38" s="27">
        <v>5</v>
      </c>
      <c r="GE38" s="28"/>
      <c r="GF38" s="30">
        <f t="shared" si="530"/>
        <v>5.7</v>
      </c>
      <c r="GG38" s="31">
        <f t="shared" si="531"/>
        <v>5.7</v>
      </c>
      <c r="GH38" s="29" t="str">
        <f t="shared" si="205"/>
        <v>5.7</v>
      </c>
      <c r="GI38" s="35" t="str">
        <f t="shared" si="532"/>
        <v>C</v>
      </c>
      <c r="GJ38" s="33">
        <f t="shared" si="533"/>
        <v>2</v>
      </c>
      <c r="GK38" s="49" t="str">
        <f t="shared" si="534"/>
        <v>2.0</v>
      </c>
      <c r="GL38" s="77">
        <v>2</v>
      </c>
      <c r="GM38" s="151">
        <v>2</v>
      </c>
      <c r="GN38" s="24">
        <v>7.1</v>
      </c>
      <c r="GO38" s="27">
        <v>2</v>
      </c>
      <c r="GP38" s="28"/>
      <c r="GQ38" s="30">
        <f t="shared" si="680"/>
        <v>4</v>
      </c>
      <c r="GR38" s="31">
        <f t="shared" si="535"/>
        <v>4</v>
      </c>
      <c r="GS38" s="29" t="str">
        <f t="shared" si="206"/>
        <v>4.0</v>
      </c>
      <c r="GT38" s="35" t="str">
        <f t="shared" si="536"/>
        <v>D</v>
      </c>
      <c r="GU38" s="33">
        <f t="shared" si="537"/>
        <v>1</v>
      </c>
      <c r="GV38" s="49" t="str">
        <f t="shared" si="538"/>
        <v>1.0</v>
      </c>
      <c r="GW38" s="77">
        <v>3</v>
      </c>
      <c r="GX38" s="151">
        <v>3</v>
      </c>
      <c r="GY38" s="24">
        <v>6</v>
      </c>
      <c r="GZ38" s="27">
        <v>8</v>
      </c>
      <c r="HA38" s="28"/>
      <c r="HB38" s="22">
        <f t="shared" si="539"/>
        <v>7.2</v>
      </c>
      <c r="HC38" s="29">
        <f t="shared" si="540"/>
        <v>7.2</v>
      </c>
      <c r="HD38" s="29" t="str">
        <f t="shared" si="207"/>
        <v>7.2</v>
      </c>
      <c r="HE38" s="35" t="str">
        <f t="shared" si="541"/>
        <v>B</v>
      </c>
      <c r="HF38" s="33">
        <f t="shared" si="542"/>
        <v>3</v>
      </c>
      <c r="HG38" s="49" t="str">
        <f t="shared" si="543"/>
        <v>3.0</v>
      </c>
      <c r="HH38" s="77">
        <v>2</v>
      </c>
      <c r="HI38" s="151">
        <v>2</v>
      </c>
      <c r="HJ38" s="24">
        <v>8.8000000000000007</v>
      </c>
      <c r="HK38" s="27">
        <v>7</v>
      </c>
      <c r="HL38" s="28"/>
      <c r="HM38" s="22">
        <f t="shared" si="544"/>
        <v>7.7</v>
      </c>
      <c r="HN38" s="29">
        <f t="shared" si="545"/>
        <v>7.7</v>
      </c>
      <c r="HO38" s="29" t="str">
        <f t="shared" si="208"/>
        <v>7.7</v>
      </c>
      <c r="HP38" s="35" t="str">
        <f t="shared" si="546"/>
        <v>B</v>
      </c>
      <c r="HQ38" s="33">
        <f t="shared" si="547"/>
        <v>3</v>
      </c>
      <c r="HR38" s="49" t="str">
        <f t="shared" si="548"/>
        <v>3.0</v>
      </c>
      <c r="HS38" s="77">
        <v>2</v>
      </c>
      <c r="HT38" s="151">
        <v>2</v>
      </c>
      <c r="HU38" s="24">
        <v>7.3</v>
      </c>
      <c r="HV38" s="27">
        <v>5</v>
      </c>
      <c r="HW38" s="28"/>
      <c r="HX38" s="22">
        <f t="shared" si="549"/>
        <v>5.9</v>
      </c>
      <c r="HY38" s="29">
        <f t="shared" si="550"/>
        <v>5.9</v>
      </c>
      <c r="HZ38" s="29" t="str">
        <f t="shared" si="209"/>
        <v>5.9</v>
      </c>
      <c r="IA38" s="35" t="str">
        <f t="shared" si="551"/>
        <v>C</v>
      </c>
      <c r="IB38" s="33">
        <f t="shared" si="552"/>
        <v>2</v>
      </c>
      <c r="IC38" s="49" t="str">
        <f t="shared" si="553"/>
        <v>2.0</v>
      </c>
      <c r="ID38" s="77">
        <v>3</v>
      </c>
      <c r="IE38" s="151">
        <v>3</v>
      </c>
      <c r="IF38" s="24">
        <v>7.7</v>
      </c>
      <c r="IG38" s="27">
        <v>3</v>
      </c>
      <c r="IH38" s="28"/>
      <c r="II38" s="22">
        <f t="shared" si="554"/>
        <v>4.9000000000000004</v>
      </c>
      <c r="IJ38" s="29">
        <f t="shared" si="555"/>
        <v>4.9000000000000004</v>
      </c>
      <c r="IK38" s="29" t="str">
        <f t="shared" si="210"/>
        <v>4.9</v>
      </c>
      <c r="IL38" s="35" t="str">
        <f t="shared" si="556"/>
        <v>D</v>
      </c>
      <c r="IM38" s="33">
        <f t="shared" si="557"/>
        <v>1</v>
      </c>
      <c r="IN38" s="49" t="str">
        <f t="shared" si="558"/>
        <v>1.0</v>
      </c>
      <c r="IO38" s="77">
        <v>2</v>
      </c>
      <c r="IP38" s="151">
        <v>2</v>
      </c>
      <c r="IQ38" s="24">
        <v>7.2</v>
      </c>
      <c r="IR38" s="27">
        <v>3</v>
      </c>
      <c r="IS38" s="28"/>
      <c r="IT38" s="22">
        <f t="shared" si="559"/>
        <v>4.7</v>
      </c>
      <c r="IU38" s="29">
        <f t="shared" si="560"/>
        <v>4.7</v>
      </c>
      <c r="IV38" s="29" t="str">
        <f t="shared" si="211"/>
        <v>4.7</v>
      </c>
      <c r="IW38" s="35" t="str">
        <f t="shared" si="561"/>
        <v>D</v>
      </c>
      <c r="IX38" s="33">
        <f t="shared" si="562"/>
        <v>1</v>
      </c>
      <c r="IY38" s="49" t="str">
        <f t="shared" si="563"/>
        <v>1.0</v>
      </c>
      <c r="IZ38" s="77">
        <v>3</v>
      </c>
      <c r="JA38" s="151">
        <v>3</v>
      </c>
      <c r="JB38" s="24">
        <v>7</v>
      </c>
      <c r="JC38" s="27">
        <v>6</v>
      </c>
      <c r="JD38" s="28"/>
      <c r="JE38" s="30">
        <f t="shared" si="564"/>
        <v>6.4</v>
      </c>
      <c r="JF38" s="31">
        <f t="shared" si="565"/>
        <v>6.4</v>
      </c>
      <c r="JG38" s="29" t="str">
        <f t="shared" si="212"/>
        <v>6.4</v>
      </c>
      <c r="JH38" s="35" t="str">
        <f t="shared" si="566"/>
        <v>C</v>
      </c>
      <c r="JI38" s="33">
        <f t="shared" si="567"/>
        <v>2</v>
      </c>
      <c r="JJ38" s="49" t="str">
        <f t="shared" si="568"/>
        <v>2.0</v>
      </c>
      <c r="JK38" s="77">
        <v>3</v>
      </c>
      <c r="JL38" s="151">
        <v>3</v>
      </c>
      <c r="JM38" s="24">
        <v>8</v>
      </c>
      <c r="JN38" s="214">
        <v>7</v>
      </c>
      <c r="JO38" s="140"/>
      <c r="JP38" s="22">
        <f t="shared" si="569"/>
        <v>7.4</v>
      </c>
      <c r="JQ38" s="29">
        <f t="shared" si="570"/>
        <v>7.4</v>
      </c>
      <c r="JR38" s="29" t="str">
        <f t="shared" si="213"/>
        <v>7.4</v>
      </c>
      <c r="JS38" s="35" t="str">
        <f t="shared" si="571"/>
        <v>B</v>
      </c>
      <c r="JT38" s="33">
        <f t="shared" si="572"/>
        <v>3</v>
      </c>
      <c r="JU38" s="49" t="str">
        <f t="shared" si="573"/>
        <v>3.0</v>
      </c>
      <c r="JV38" s="77">
        <v>2</v>
      </c>
      <c r="JW38" s="151">
        <v>2</v>
      </c>
      <c r="JX38" s="211">
        <f t="shared" si="513"/>
        <v>22</v>
      </c>
      <c r="JY38" s="43">
        <f t="shared" si="514"/>
        <v>1.9090909090909092</v>
      </c>
      <c r="JZ38" s="45" t="str">
        <f t="shared" si="515"/>
        <v>1.91</v>
      </c>
      <c r="KA38" s="47" t="str">
        <f t="shared" si="516"/>
        <v>Lên lớp</v>
      </c>
      <c r="KB38" s="41">
        <f t="shared" si="517"/>
        <v>22</v>
      </c>
      <c r="KC38" s="43">
        <f t="shared" si="518"/>
        <v>1.9090909090909092</v>
      </c>
      <c r="KD38" s="229">
        <f t="shared" si="519"/>
        <v>58</v>
      </c>
      <c r="KE38" s="230">
        <f t="shared" si="520"/>
        <v>58</v>
      </c>
      <c r="KF38" s="146">
        <f t="shared" si="521"/>
        <v>1.8620689655172413</v>
      </c>
      <c r="KG38" s="45" t="str">
        <f t="shared" si="522"/>
        <v>1.86</v>
      </c>
      <c r="KH38" s="47" t="str">
        <f t="shared" si="523"/>
        <v>Lên lớp</v>
      </c>
      <c r="KI38" s="47" t="s">
        <v>1143</v>
      </c>
      <c r="KJ38" s="24">
        <v>6.6</v>
      </c>
      <c r="KK38" s="27">
        <v>5</v>
      </c>
      <c r="KL38" s="28"/>
      <c r="KM38" s="30">
        <f t="shared" si="729"/>
        <v>5.6</v>
      </c>
      <c r="KN38" s="31">
        <f t="shared" si="730"/>
        <v>5.6</v>
      </c>
      <c r="KO38" s="29" t="str">
        <f t="shared" si="731"/>
        <v>5.6</v>
      </c>
      <c r="KP38" s="35" t="str">
        <f t="shared" si="732"/>
        <v>C</v>
      </c>
      <c r="KQ38" s="33">
        <f t="shared" si="733"/>
        <v>2</v>
      </c>
      <c r="KR38" s="49" t="str">
        <f t="shared" si="734"/>
        <v>2.0</v>
      </c>
      <c r="KS38" s="77">
        <v>2</v>
      </c>
      <c r="KT38" s="151">
        <v>2</v>
      </c>
      <c r="KU38" s="24">
        <v>8</v>
      </c>
      <c r="KV38" s="27">
        <v>8</v>
      </c>
      <c r="KW38" s="28"/>
      <c r="KX38" s="30">
        <f t="shared" si="735"/>
        <v>8</v>
      </c>
      <c r="KY38" s="31">
        <f t="shared" si="736"/>
        <v>8</v>
      </c>
      <c r="KZ38" s="29" t="str">
        <f t="shared" si="737"/>
        <v>8.0</v>
      </c>
      <c r="LA38" s="35" t="str">
        <f t="shared" si="738"/>
        <v>B+</v>
      </c>
      <c r="LB38" s="33">
        <f t="shared" si="739"/>
        <v>3.5</v>
      </c>
      <c r="LC38" s="49" t="str">
        <f t="shared" si="740"/>
        <v>3.5</v>
      </c>
      <c r="LD38" s="77">
        <v>2</v>
      </c>
      <c r="LE38" s="151">
        <v>2</v>
      </c>
      <c r="LF38" s="24">
        <v>7.3</v>
      </c>
      <c r="LG38" s="27">
        <v>4</v>
      </c>
      <c r="LH38" s="28"/>
      <c r="LI38" s="30">
        <f t="shared" si="741"/>
        <v>5.3</v>
      </c>
      <c r="LJ38" s="31">
        <f t="shared" si="742"/>
        <v>5.3</v>
      </c>
      <c r="LK38" s="29" t="str">
        <f t="shared" si="743"/>
        <v>5.3</v>
      </c>
      <c r="LL38" s="35" t="str">
        <f t="shared" si="744"/>
        <v>D+</v>
      </c>
      <c r="LM38" s="33">
        <f t="shared" si="745"/>
        <v>1.5</v>
      </c>
      <c r="LN38" s="49" t="str">
        <f t="shared" si="746"/>
        <v>1.5</v>
      </c>
      <c r="LO38" s="77">
        <v>2</v>
      </c>
      <c r="LP38" s="151">
        <v>2</v>
      </c>
      <c r="LQ38" s="24">
        <v>8.6999999999999993</v>
      </c>
      <c r="LR38" s="27">
        <v>8</v>
      </c>
      <c r="LS38" s="28"/>
      <c r="LT38" s="30">
        <f t="shared" si="747"/>
        <v>8.3000000000000007</v>
      </c>
      <c r="LU38" s="31">
        <f t="shared" si="748"/>
        <v>8.3000000000000007</v>
      </c>
      <c r="LV38" s="29" t="str">
        <f t="shared" si="220"/>
        <v>8.3</v>
      </c>
      <c r="LW38" s="35" t="str">
        <f t="shared" si="749"/>
        <v>B+</v>
      </c>
      <c r="LX38" s="33">
        <f t="shared" si="750"/>
        <v>3.5</v>
      </c>
      <c r="LY38" s="49" t="str">
        <f t="shared" si="751"/>
        <v>3.5</v>
      </c>
      <c r="LZ38" s="77">
        <v>2</v>
      </c>
      <c r="MA38" s="151">
        <v>2</v>
      </c>
      <c r="MB38" s="24">
        <v>8.5</v>
      </c>
      <c r="MC38" s="27">
        <v>7</v>
      </c>
      <c r="MD38" s="28"/>
      <c r="ME38" s="30">
        <f t="shared" si="752"/>
        <v>7.6</v>
      </c>
      <c r="MF38" s="161">
        <f t="shared" si="753"/>
        <v>7.6</v>
      </c>
      <c r="MG38" s="29" t="str">
        <f t="shared" si="223"/>
        <v>7.6</v>
      </c>
      <c r="MH38" s="162" t="str">
        <f t="shared" si="754"/>
        <v>B</v>
      </c>
      <c r="MI38" s="163">
        <f t="shared" si="755"/>
        <v>3</v>
      </c>
      <c r="MJ38" s="56" t="str">
        <f t="shared" si="756"/>
        <v>3.0</v>
      </c>
      <c r="MK38" s="77">
        <v>1</v>
      </c>
      <c r="ML38" s="151">
        <v>1</v>
      </c>
      <c r="MM38" s="24">
        <v>7.4</v>
      </c>
      <c r="MN38" s="27">
        <v>4</v>
      </c>
      <c r="MO38" s="28"/>
      <c r="MP38" s="30">
        <f t="shared" si="757"/>
        <v>5.4</v>
      </c>
      <c r="MQ38" s="161">
        <f t="shared" si="758"/>
        <v>5.4</v>
      </c>
      <c r="MR38" s="29" t="str">
        <f t="shared" si="227"/>
        <v>5.4</v>
      </c>
      <c r="MS38" s="162" t="str">
        <f t="shared" si="759"/>
        <v>D+</v>
      </c>
      <c r="MT38" s="163">
        <f t="shared" si="760"/>
        <v>1.5</v>
      </c>
      <c r="MU38" s="56" t="str">
        <f t="shared" si="761"/>
        <v>1.5</v>
      </c>
      <c r="MV38" s="77">
        <v>3</v>
      </c>
      <c r="MW38" s="151">
        <v>3</v>
      </c>
      <c r="MX38" s="24">
        <v>8</v>
      </c>
      <c r="MY38" s="27">
        <v>6</v>
      </c>
      <c r="MZ38" s="28"/>
      <c r="NA38" s="30">
        <f t="shared" si="762"/>
        <v>6.8</v>
      </c>
      <c r="NB38" s="161">
        <f t="shared" si="763"/>
        <v>6.8</v>
      </c>
      <c r="NC38" s="29" t="str">
        <f t="shared" si="228"/>
        <v>6.8</v>
      </c>
      <c r="ND38" s="162" t="str">
        <f t="shared" si="764"/>
        <v>C+</v>
      </c>
      <c r="NE38" s="163">
        <f t="shared" si="765"/>
        <v>2.5</v>
      </c>
      <c r="NF38" s="56" t="str">
        <f t="shared" si="766"/>
        <v>2.5</v>
      </c>
      <c r="NG38" s="77">
        <v>1</v>
      </c>
      <c r="NH38" s="151">
        <v>1</v>
      </c>
      <c r="NI38" s="24">
        <v>7.2</v>
      </c>
      <c r="NJ38" s="27">
        <v>5</v>
      </c>
      <c r="NK38" s="28"/>
      <c r="NL38" s="30">
        <f t="shared" si="681"/>
        <v>5.9</v>
      </c>
      <c r="NM38" s="31">
        <f t="shared" si="682"/>
        <v>5.9</v>
      </c>
      <c r="NN38" s="31" t="str">
        <f t="shared" si="725"/>
        <v>5.9</v>
      </c>
      <c r="NO38" s="35" t="str">
        <f t="shared" si="683"/>
        <v>C</v>
      </c>
      <c r="NP38" s="33">
        <f t="shared" si="684"/>
        <v>2</v>
      </c>
      <c r="NQ38" s="49" t="str">
        <f t="shared" si="685"/>
        <v>2.0</v>
      </c>
      <c r="NR38" s="77">
        <v>3</v>
      </c>
      <c r="NS38" s="151">
        <v>3</v>
      </c>
      <c r="NT38" s="24">
        <v>7.5</v>
      </c>
      <c r="NU38" s="214">
        <v>7.5</v>
      </c>
      <c r="NV38" s="28"/>
      <c r="NW38" s="30">
        <f t="shared" si="767"/>
        <v>7.5</v>
      </c>
      <c r="NX38" s="31">
        <f t="shared" si="768"/>
        <v>7.5</v>
      </c>
      <c r="NY38" s="29" t="str">
        <f t="shared" si="769"/>
        <v>7.5</v>
      </c>
      <c r="NZ38" s="35" t="str">
        <f t="shared" si="770"/>
        <v>B</v>
      </c>
      <c r="OA38" s="33">
        <f t="shared" si="771"/>
        <v>3</v>
      </c>
      <c r="OB38" s="49" t="str">
        <f t="shared" si="772"/>
        <v>3.0</v>
      </c>
      <c r="OC38" s="77">
        <v>2</v>
      </c>
      <c r="OD38" s="151">
        <v>2</v>
      </c>
      <c r="OE38" s="211">
        <f t="shared" si="230"/>
        <v>18</v>
      </c>
      <c r="OF38" s="43">
        <f t="shared" si="231"/>
        <v>2.3888888888888888</v>
      </c>
      <c r="OG38" s="45" t="str">
        <f t="shared" si="232"/>
        <v>2.39</v>
      </c>
      <c r="OH38" s="47" t="str">
        <f t="shared" si="233"/>
        <v>Lên lớp</v>
      </c>
      <c r="OI38" s="41">
        <f t="shared" si="234"/>
        <v>18</v>
      </c>
      <c r="OJ38" s="43">
        <f t="shared" si="235"/>
        <v>2.3888888888888888</v>
      </c>
      <c r="OK38" s="229">
        <f t="shared" si="236"/>
        <v>76</v>
      </c>
      <c r="OL38" s="230">
        <f t="shared" si="237"/>
        <v>76</v>
      </c>
      <c r="OM38" s="146">
        <f t="shared" si="238"/>
        <v>1.986842105263158</v>
      </c>
      <c r="ON38" s="45" t="str">
        <f t="shared" si="138"/>
        <v>1.99</v>
      </c>
      <c r="OO38" s="47" t="str">
        <f t="shared" si="239"/>
        <v>Lên lớp</v>
      </c>
      <c r="OP38" s="47" t="s">
        <v>1143</v>
      </c>
      <c r="OQ38" s="24">
        <v>6.8</v>
      </c>
      <c r="OR38" s="27">
        <v>7</v>
      </c>
      <c r="OS38" s="28"/>
      <c r="OT38" s="30">
        <f t="shared" si="574"/>
        <v>6.9</v>
      </c>
      <c r="OU38" s="31">
        <f t="shared" si="575"/>
        <v>6.9</v>
      </c>
      <c r="OV38" s="31" t="str">
        <f t="shared" si="576"/>
        <v>6.9</v>
      </c>
      <c r="OW38" s="35" t="str">
        <f t="shared" si="577"/>
        <v>C+</v>
      </c>
      <c r="OX38" s="33">
        <f t="shared" si="578"/>
        <v>2.5</v>
      </c>
      <c r="OY38" s="49" t="str">
        <f t="shared" si="579"/>
        <v>2.5</v>
      </c>
      <c r="OZ38" s="77">
        <v>2</v>
      </c>
      <c r="PA38" s="151">
        <v>2</v>
      </c>
      <c r="PB38" s="24">
        <v>7</v>
      </c>
      <c r="PC38" s="27">
        <v>6</v>
      </c>
      <c r="PD38" s="28"/>
      <c r="PE38" s="30">
        <f t="shared" si="580"/>
        <v>6.4</v>
      </c>
      <c r="PF38" s="31">
        <f t="shared" si="581"/>
        <v>6.4</v>
      </c>
      <c r="PG38" s="31" t="str">
        <f t="shared" si="582"/>
        <v>6.4</v>
      </c>
      <c r="PH38" s="35" t="str">
        <f t="shared" si="583"/>
        <v>C</v>
      </c>
      <c r="PI38" s="33">
        <f t="shared" si="584"/>
        <v>2</v>
      </c>
      <c r="PJ38" s="49" t="str">
        <f t="shared" si="585"/>
        <v>2.0</v>
      </c>
      <c r="PK38" s="77">
        <v>3</v>
      </c>
      <c r="PL38" s="151">
        <v>3</v>
      </c>
      <c r="PM38" s="24">
        <v>6</v>
      </c>
      <c r="PN38" s="27">
        <v>6</v>
      </c>
      <c r="PO38" s="28"/>
      <c r="PP38" s="30">
        <f t="shared" si="586"/>
        <v>6</v>
      </c>
      <c r="PQ38" s="31">
        <f t="shared" si="587"/>
        <v>6</v>
      </c>
      <c r="PR38" s="31" t="str">
        <f t="shared" si="588"/>
        <v>6.0</v>
      </c>
      <c r="PS38" s="35" t="str">
        <f t="shared" si="589"/>
        <v>C</v>
      </c>
      <c r="PT38" s="33">
        <f t="shared" si="590"/>
        <v>2</v>
      </c>
      <c r="PU38" s="49" t="str">
        <f t="shared" si="591"/>
        <v>2.0</v>
      </c>
      <c r="PV38" s="77">
        <v>2</v>
      </c>
      <c r="PW38" s="151">
        <v>2</v>
      </c>
      <c r="PX38" s="24">
        <v>7.9</v>
      </c>
      <c r="PY38" s="27">
        <v>4</v>
      </c>
      <c r="PZ38" s="28"/>
      <c r="QA38" s="22">
        <f t="shared" si="592"/>
        <v>5.6</v>
      </c>
      <c r="QB38" s="29">
        <f t="shared" si="593"/>
        <v>5.6</v>
      </c>
      <c r="QC38" s="29" t="str">
        <f t="shared" si="594"/>
        <v>5.6</v>
      </c>
      <c r="QD38" s="35" t="str">
        <f t="shared" si="595"/>
        <v>C</v>
      </c>
      <c r="QE38" s="33">
        <f t="shared" si="596"/>
        <v>2</v>
      </c>
      <c r="QF38" s="49" t="str">
        <f t="shared" si="597"/>
        <v>2.0</v>
      </c>
      <c r="QG38" s="77">
        <v>3</v>
      </c>
      <c r="QH38" s="151">
        <v>3</v>
      </c>
      <c r="QI38" s="24">
        <v>7.8</v>
      </c>
      <c r="QJ38" s="27">
        <v>5</v>
      </c>
      <c r="QK38" s="28"/>
      <c r="QL38" s="30">
        <f t="shared" si="598"/>
        <v>6.1</v>
      </c>
      <c r="QM38" s="31">
        <f t="shared" si="599"/>
        <v>6.1</v>
      </c>
      <c r="QN38" s="31" t="str">
        <f t="shared" si="600"/>
        <v>6.1</v>
      </c>
      <c r="QO38" s="35" t="str">
        <f t="shared" si="601"/>
        <v>C</v>
      </c>
      <c r="QP38" s="33">
        <f t="shared" si="602"/>
        <v>2</v>
      </c>
      <c r="QQ38" s="49" t="str">
        <f t="shared" si="603"/>
        <v>2.0</v>
      </c>
      <c r="QR38" s="77">
        <v>1</v>
      </c>
      <c r="QS38" s="151">
        <v>1</v>
      </c>
      <c r="QT38" s="24">
        <v>7.2</v>
      </c>
      <c r="QU38" s="27">
        <v>5</v>
      </c>
      <c r="QV38" s="28"/>
      <c r="QW38" s="30">
        <f t="shared" si="604"/>
        <v>5.9</v>
      </c>
      <c r="QX38" s="31">
        <f t="shared" si="605"/>
        <v>5.9</v>
      </c>
      <c r="QY38" s="31" t="str">
        <f t="shared" si="606"/>
        <v>5.9</v>
      </c>
      <c r="QZ38" s="35" t="str">
        <f t="shared" si="607"/>
        <v>C</v>
      </c>
      <c r="RA38" s="33">
        <f t="shared" si="608"/>
        <v>2</v>
      </c>
      <c r="RB38" s="49" t="str">
        <f t="shared" si="609"/>
        <v>2.0</v>
      </c>
      <c r="RC38" s="77">
        <v>3</v>
      </c>
      <c r="RD38" s="151">
        <v>3</v>
      </c>
      <c r="RE38" s="24">
        <v>7.5</v>
      </c>
      <c r="RF38" s="27">
        <v>7</v>
      </c>
      <c r="RG38" s="28"/>
      <c r="RH38" s="30">
        <f t="shared" si="773"/>
        <v>7.2</v>
      </c>
      <c r="RI38" s="31">
        <f t="shared" si="774"/>
        <v>7.2</v>
      </c>
      <c r="RJ38" s="31" t="str">
        <f t="shared" si="610"/>
        <v>7.2</v>
      </c>
      <c r="RK38" s="35" t="str">
        <f t="shared" si="726"/>
        <v>B</v>
      </c>
      <c r="RL38" s="33">
        <f t="shared" si="727"/>
        <v>3</v>
      </c>
      <c r="RM38" s="49" t="str">
        <f t="shared" si="728"/>
        <v>3.0</v>
      </c>
      <c r="RN38" s="77">
        <v>1</v>
      </c>
      <c r="RO38" s="151">
        <v>1</v>
      </c>
      <c r="RP38" s="211">
        <f t="shared" si="247"/>
        <v>15</v>
      </c>
      <c r="RQ38" s="275">
        <f t="shared" si="248"/>
        <v>6.1866666666666665</v>
      </c>
      <c r="RR38" s="43">
        <f t="shared" si="249"/>
        <v>2.1333333333333333</v>
      </c>
      <c r="RS38" s="45" t="str">
        <f t="shared" si="250"/>
        <v>2.13</v>
      </c>
      <c r="RT38" s="47" t="str">
        <f t="shared" si="251"/>
        <v>Lên lớp</v>
      </c>
      <c r="RU38" s="41">
        <f t="shared" si="252"/>
        <v>15</v>
      </c>
      <c r="RV38" s="43">
        <f t="shared" si="253"/>
        <v>2.1333333333333333</v>
      </c>
      <c r="RW38" s="229">
        <f t="shared" si="254"/>
        <v>91</v>
      </c>
      <c r="RX38" s="230">
        <f t="shared" si="255"/>
        <v>91</v>
      </c>
      <c r="RY38" s="146">
        <f t="shared" si="256"/>
        <v>2.0109890109890109</v>
      </c>
      <c r="RZ38" s="45" t="str">
        <f t="shared" si="257"/>
        <v>2.01</v>
      </c>
      <c r="SA38" s="47" t="str">
        <f t="shared" si="258"/>
        <v>Lên lớp</v>
      </c>
      <c r="SB38" s="47" t="s">
        <v>1143</v>
      </c>
      <c r="SC38" s="24">
        <v>9.1999999999999993</v>
      </c>
      <c r="SD38" s="27">
        <v>9</v>
      </c>
      <c r="SE38" s="28"/>
      <c r="SF38" s="30">
        <f t="shared" si="686"/>
        <v>9.1</v>
      </c>
      <c r="SG38" s="31">
        <f t="shared" si="687"/>
        <v>9.1</v>
      </c>
      <c r="SH38" s="31" t="str">
        <f t="shared" si="611"/>
        <v>9.1</v>
      </c>
      <c r="SI38" s="35" t="str">
        <f t="shared" si="688"/>
        <v>A</v>
      </c>
      <c r="SJ38" s="33">
        <f t="shared" si="689"/>
        <v>4</v>
      </c>
      <c r="SK38" s="49" t="str">
        <f t="shared" si="690"/>
        <v>4.0</v>
      </c>
      <c r="SL38" s="77">
        <v>2</v>
      </c>
      <c r="SM38" s="151">
        <v>2</v>
      </c>
      <c r="SN38" s="24">
        <v>6.8</v>
      </c>
      <c r="SO38" s="27">
        <v>1</v>
      </c>
      <c r="SP38" s="28">
        <v>5</v>
      </c>
      <c r="SQ38" s="30">
        <f t="shared" si="612"/>
        <v>3.3</v>
      </c>
      <c r="SR38" s="31">
        <f t="shared" si="613"/>
        <v>5.7</v>
      </c>
      <c r="SS38" s="31" t="str">
        <f t="shared" si="614"/>
        <v>5.7</v>
      </c>
      <c r="ST38" s="35" t="str">
        <f t="shared" si="615"/>
        <v>C</v>
      </c>
      <c r="SU38" s="33">
        <f t="shared" si="616"/>
        <v>2</v>
      </c>
      <c r="SV38" s="49" t="str">
        <f t="shared" si="617"/>
        <v>2.0</v>
      </c>
      <c r="SW38" s="77">
        <v>2</v>
      </c>
      <c r="SX38" s="151">
        <v>2</v>
      </c>
      <c r="SY38" s="24"/>
      <c r="SZ38" s="27"/>
      <c r="TA38" s="28"/>
      <c r="TB38" s="22">
        <f t="shared" ref="TB38:TB40" si="805">ROUND((SF38*0.5+SQ38*0.5),1)</f>
        <v>6.2</v>
      </c>
      <c r="TC38" s="29">
        <f t="shared" ref="TC38:TC40" si="806">ROUND((SG38*0.5+SR38*0.5),1)</f>
        <v>7.4</v>
      </c>
      <c r="TD38" s="31" t="str">
        <f t="shared" si="620"/>
        <v>7.4</v>
      </c>
      <c r="TE38" s="35" t="str">
        <f t="shared" si="621"/>
        <v>B</v>
      </c>
      <c r="TF38" s="33">
        <f t="shared" si="622"/>
        <v>3</v>
      </c>
      <c r="TG38" s="49" t="str">
        <f t="shared" si="623"/>
        <v>3.0</v>
      </c>
      <c r="TH38" s="77">
        <v>4</v>
      </c>
      <c r="TI38" s="151">
        <v>4</v>
      </c>
      <c r="TJ38" s="320"/>
      <c r="TK38" s="321">
        <v>7.7</v>
      </c>
      <c r="TL38" s="322">
        <v>8.1</v>
      </c>
      <c r="TM38" s="322">
        <v>7.7</v>
      </c>
      <c r="TN38" s="322"/>
      <c r="TO38" s="127">
        <f t="shared" si="691"/>
        <v>7.8</v>
      </c>
      <c r="TP38" s="29" t="str">
        <f t="shared" si="692"/>
        <v>7.8</v>
      </c>
      <c r="TQ38" s="35" t="str">
        <f t="shared" si="693"/>
        <v>B</v>
      </c>
      <c r="TR38" s="33">
        <f t="shared" si="694"/>
        <v>3</v>
      </c>
      <c r="TS38" s="49" t="str">
        <f t="shared" si="695"/>
        <v>3.0</v>
      </c>
      <c r="TT38" s="323">
        <v>5</v>
      </c>
      <c r="TU38" s="324">
        <v>5</v>
      </c>
      <c r="TV38" s="340">
        <f t="shared" si="696"/>
        <v>9</v>
      </c>
      <c r="TW38" s="341">
        <f t="shared" si="267"/>
        <v>7.6222222222222218</v>
      </c>
      <c r="TX38" s="342">
        <f t="shared" si="697"/>
        <v>3</v>
      </c>
      <c r="TY38" s="45" t="str">
        <f t="shared" si="698"/>
        <v>3.00</v>
      </c>
      <c r="TZ38" s="47" t="str">
        <f t="shared" si="699"/>
        <v>Lên lớp</v>
      </c>
      <c r="UA38" s="41">
        <f t="shared" si="700"/>
        <v>9</v>
      </c>
      <c r="UB38" s="43">
        <f t="shared" si="701"/>
        <v>3</v>
      </c>
    </row>
    <row r="39" spans="1:548" ht="18">
      <c r="A39" s="11">
        <v>46</v>
      </c>
      <c r="B39" s="70" t="s">
        <v>59</v>
      </c>
      <c r="C39" s="14" t="s">
        <v>217</v>
      </c>
      <c r="D39" s="71" t="s">
        <v>218</v>
      </c>
      <c r="E39" s="305" t="s">
        <v>216</v>
      </c>
      <c r="F39" s="9"/>
      <c r="G39" s="101" t="s">
        <v>671</v>
      </c>
      <c r="H39" s="102" t="s">
        <v>18</v>
      </c>
      <c r="I39" s="104" t="s">
        <v>699</v>
      </c>
      <c r="J39" s="13">
        <v>6</v>
      </c>
      <c r="K39" s="29" t="str">
        <f t="shared" si="187"/>
        <v>6.0</v>
      </c>
      <c r="L39" s="35" t="str">
        <f t="shared" si="624"/>
        <v>C</v>
      </c>
      <c r="M39" s="33">
        <f t="shared" si="625"/>
        <v>2</v>
      </c>
      <c r="N39" s="49" t="str">
        <f t="shared" si="626"/>
        <v>2.0</v>
      </c>
      <c r="O39" s="12">
        <v>2</v>
      </c>
      <c r="P39" s="19">
        <v>7.3</v>
      </c>
      <c r="Q39" s="29" t="str">
        <f t="shared" si="188"/>
        <v>7.3</v>
      </c>
      <c r="R39" s="35" t="str">
        <f t="shared" si="702"/>
        <v>B</v>
      </c>
      <c r="S39" s="33">
        <f t="shared" si="703"/>
        <v>3</v>
      </c>
      <c r="T39" s="49" t="str">
        <f t="shared" si="704"/>
        <v>3.0</v>
      </c>
      <c r="U39" s="12">
        <v>3</v>
      </c>
      <c r="V39" s="24">
        <v>8.1</v>
      </c>
      <c r="W39" s="27">
        <v>8</v>
      </c>
      <c r="X39" s="28"/>
      <c r="Y39" s="30">
        <f t="shared" si="627"/>
        <v>8</v>
      </c>
      <c r="Z39" s="31">
        <f t="shared" si="628"/>
        <v>8</v>
      </c>
      <c r="AA39" s="29" t="str">
        <f t="shared" si="192"/>
        <v>8.0</v>
      </c>
      <c r="AB39" s="35" t="str">
        <f t="shared" si="629"/>
        <v>B+</v>
      </c>
      <c r="AC39" s="33">
        <f t="shared" si="630"/>
        <v>3.5</v>
      </c>
      <c r="AD39" s="49" t="str">
        <f t="shared" si="631"/>
        <v>3.5</v>
      </c>
      <c r="AE39" s="77">
        <v>5</v>
      </c>
      <c r="AF39" s="80">
        <v>5</v>
      </c>
      <c r="AG39" s="24">
        <v>7.3</v>
      </c>
      <c r="AH39" s="27">
        <v>6</v>
      </c>
      <c r="AI39" s="28"/>
      <c r="AJ39" s="22">
        <f t="shared" si="632"/>
        <v>6.5</v>
      </c>
      <c r="AK39" s="29">
        <f t="shared" si="633"/>
        <v>6.5</v>
      </c>
      <c r="AL39" s="29" t="str">
        <f t="shared" si="193"/>
        <v>6.5</v>
      </c>
      <c r="AM39" s="35" t="str">
        <f t="shared" si="634"/>
        <v>C+</v>
      </c>
      <c r="AN39" s="33">
        <f t="shared" si="635"/>
        <v>2.5</v>
      </c>
      <c r="AO39" s="49" t="str">
        <f t="shared" si="636"/>
        <v>2.5</v>
      </c>
      <c r="AP39" s="77">
        <v>3</v>
      </c>
      <c r="AQ39" s="83">
        <v>3</v>
      </c>
      <c r="AR39" s="24">
        <v>6.3</v>
      </c>
      <c r="AS39" s="27">
        <v>4</v>
      </c>
      <c r="AT39" s="28"/>
      <c r="AU39" s="22">
        <f t="shared" si="637"/>
        <v>4.9000000000000004</v>
      </c>
      <c r="AV39" s="29">
        <f t="shared" si="638"/>
        <v>4.9000000000000004</v>
      </c>
      <c r="AW39" s="29" t="str">
        <f t="shared" si="194"/>
        <v>4.9</v>
      </c>
      <c r="AX39" s="35" t="str">
        <f t="shared" si="639"/>
        <v>D</v>
      </c>
      <c r="AY39" s="33">
        <f t="shared" si="640"/>
        <v>1</v>
      </c>
      <c r="AZ39" s="49" t="str">
        <f t="shared" si="641"/>
        <v>1.0</v>
      </c>
      <c r="BA39" s="77">
        <v>3</v>
      </c>
      <c r="BB39" s="83">
        <v>3</v>
      </c>
      <c r="BC39" s="24">
        <v>7</v>
      </c>
      <c r="BD39" s="27">
        <v>7</v>
      </c>
      <c r="BE39" s="28"/>
      <c r="BF39" s="22">
        <f t="shared" si="642"/>
        <v>7</v>
      </c>
      <c r="BG39" s="29">
        <f t="shared" si="643"/>
        <v>7</v>
      </c>
      <c r="BH39" s="29" t="str">
        <f t="shared" si="195"/>
        <v>7.0</v>
      </c>
      <c r="BI39" s="35" t="str">
        <f t="shared" si="644"/>
        <v>B</v>
      </c>
      <c r="BJ39" s="33">
        <f t="shared" si="645"/>
        <v>3</v>
      </c>
      <c r="BK39" s="49" t="str">
        <f t="shared" si="646"/>
        <v>3.0</v>
      </c>
      <c r="BL39" s="77">
        <v>3</v>
      </c>
      <c r="BM39" s="83">
        <v>3</v>
      </c>
      <c r="BN39" s="24">
        <v>7</v>
      </c>
      <c r="BO39" s="27">
        <v>9</v>
      </c>
      <c r="BP39" s="28"/>
      <c r="BQ39" s="30">
        <f t="shared" si="647"/>
        <v>8.1999999999999993</v>
      </c>
      <c r="BR39" s="31">
        <f t="shared" si="648"/>
        <v>8.1999999999999993</v>
      </c>
      <c r="BS39" s="29" t="str">
        <f t="shared" si="196"/>
        <v>8.2</v>
      </c>
      <c r="BT39" s="35" t="str">
        <f t="shared" si="649"/>
        <v>B+</v>
      </c>
      <c r="BU39" s="33">
        <f t="shared" si="650"/>
        <v>3.5</v>
      </c>
      <c r="BV39" s="49" t="str">
        <f t="shared" si="651"/>
        <v>3.5</v>
      </c>
      <c r="BW39" s="77">
        <v>2</v>
      </c>
      <c r="BX39" s="83">
        <v>2</v>
      </c>
      <c r="BY39" s="41">
        <f t="shared" si="705"/>
        <v>16</v>
      </c>
      <c r="BZ39" s="43">
        <f t="shared" si="706"/>
        <v>2.75</v>
      </c>
      <c r="CA39" s="45" t="str">
        <f t="shared" si="707"/>
        <v>2.75</v>
      </c>
      <c r="CB39" s="47" t="str">
        <f t="shared" si="708"/>
        <v>Lên lớp</v>
      </c>
      <c r="CC39" s="145">
        <f t="shared" si="709"/>
        <v>16</v>
      </c>
      <c r="CD39" s="146">
        <f t="shared" si="710"/>
        <v>2.75</v>
      </c>
      <c r="CE39" s="47" t="str">
        <f t="shared" si="711"/>
        <v>Lên lớp</v>
      </c>
      <c r="CF39" s="47" t="s">
        <v>1143</v>
      </c>
      <c r="CG39" s="24">
        <v>5.7</v>
      </c>
      <c r="CH39" s="27">
        <v>6</v>
      </c>
      <c r="CI39" s="28"/>
      <c r="CJ39" s="30">
        <f t="shared" si="775"/>
        <v>5.9</v>
      </c>
      <c r="CK39" s="31">
        <f t="shared" si="776"/>
        <v>5.9</v>
      </c>
      <c r="CL39" s="29" t="str">
        <f t="shared" si="197"/>
        <v>5.9</v>
      </c>
      <c r="CM39" s="35" t="str">
        <f t="shared" si="777"/>
        <v>C</v>
      </c>
      <c r="CN39" s="157">
        <f t="shared" si="778"/>
        <v>2</v>
      </c>
      <c r="CO39" s="49" t="str">
        <f t="shared" si="779"/>
        <v>2.0</v>
      </c>
      <c r="CP39" s="77">
        <v>3</v>
      </c>
      <c r="CQ39" s="151">
        <v>3</v>
      </c>
      <c r="CR39" s="24">
        <v>9</v>
      </c>
      <c r="CS39" s="27">
        <v>6</v>
      </c>
      <c r="CT39" s="28"/>
      <c r="CU39" s="30">
        <f t="shared" si="798"/>
        <v>7.2</v>
      </c>
      <c r="CV39" s="31">
        <f t="shared" si="799"/>
        <v>7.2</v>
      </c>
      <c r="CW39" s="29" t="str">
        <f t="shared" si="198"/>
        <v>7.2</v>
      </c>
      <c r="CX39" s="35" t="str">
        <f t="shared" si="800"/>
        <v>B</v>
      </c>
      <c r="CY39" s="157">
        <f t="shared" si="801"/>
        <v>3</v>
      </c>
      <c r="CZ39" s="49" t="str">
        <f t="shared" si="802"/>
        <v>3.0</v>
      </c>
      <c r="DA39" s="77">
        <v>2</v>
      </c>
      <c r="DB39" s="151">
        <v>2</v>
      </c>
      <c r="DC39" s="24">
        <v>5.9</v>
      </c>
      <c r="DD39" s="27">
        <v>7</v>
      </c>
      <c r="DE39" s="28"/>
      <c r="DF39" s="30">
        <f t="shared" si="780"/>
        <v>6.6</v>
      </c>
      <c r="DG39" s="31">
        <f t="shared" si="781"/>
        <v>6.6</v>
      </c>
      <c r="DH39" s="29" t="str">
        <f t="shared" si="199"/>
        <v>6.6</v>
      </c>
      <c r="DI39" s="35" t="str">
        <f t="shared" si="782"/>
        <v>C+</v>
      </c>
      <c r="DJ39" s="157">
        <f t="shared" si="783"/>
        <v>2.5</v>
      </c>
      <c r="DK39" s="49" t="str">
        <f t="shared" si="784"/>
        <v>2.5</v>
      </c>
      <c r="DL39" s="77">
        <v>4</v>
      </c>
      <c r="DM39" s="151">
        <v>4</v>
      </c>
      <c r="DN39" s="24">
        <v>8</v>
      </c>
      <c r="DO39" s="27">
        <v>6</v>
      </c>
      <c r="DP39" s="28"/>
      <c r="DQ39" s="30">
        <f t="shared" si="785"/>
        <v>6.8</v>
      </c>
      <c r="DR39" s="31">
        <f t="shared" si="786"/>
        <v>6.8</v>
      </c>
      <c r="DS39" s="29" t="str">
        <f t="shared" si="200"/>
        <v>6.8</v>
      </c>
      <c r="DT39" s="35" t="str">
        <f t="shared" si="787"/>
        <v>C+</v>
      </c>
      <c r="DU39" s="157">
        <f t="shared" si="788"/>
        <v>2.5</v>
      </c>
      <c r="DV39" s="49" t="str">
        <f t="shared" si="789"/>
        <v>2.5</v>
      </c>
      <c r="DW39" s="77">
        <v>3</v>
      </c>
      <c r="DX39" s="151">
        <v>3</v>
      </c>
      <c r="DY39" s="24">
        <v>6</v>
      </c>
      <c r="DZ39" s="27">
        <v>6</v>
      </c>
      <c r="EA39" s="28"/>
      <c r="EB39" s="30">
        <f t="shared" si="712"/>
        <v>6</v>
      </c>
      <c r="EC39" s="31">
        <f t="shared" si="713"/>
        <v>6</v>
      </c>
      <c r="ED39" s="29" t="str">
        <f t="shared" si="201"/>
        <v>6.0</v>
      </c>
      <c r="EE39" s="35" t="str">
        <f t="shared" si="714"/>
        <v>C</v>
      </c>
      <c r="EF39" s="157">
        <f t="shared" si="715"/>
        <v>2</v>
      </c>
      <c r="EG39" s="49" t="str">
        <f t="shared" si="716"/>
        <v>2.0</v>
      </c>
      <c r="EH39" s="77">
        <v>2</v>
      </c>
      <c r="EI39" s="151">
        <v>2</v>
      </c>
      <c r="EJ39" s="24">
        <v>7.8</v>
      </c>
      <c r="EK39" s="27">
        <v>7</v>
      </c>
      <c r="EL39" s="28"/>
      <c r="EM39" s="30">
        <f t="shared" si="790"/>
        <v>7.3</v>
      </c>
      <c r="EN39" s="31">
        <f t="shared" si="791"/>
        <v>7.3</v>
      </c>
      <c r="EO39" s="29" t="str">
        <f t="shared" si="202"/>
        <v>7.3</v>
      </c>
      <c r="EP39" s="35" t="str">
        <f t="shared" si="792"/>
        <v>B</v>
      </c>
      <c r="EQ39" s="157">
        <f t="shared" si="793"/>
        <v>3</v>
      </c>
      <c r="ER39" s="49" t="str">
        <f t="shared" si="794"/>
        <v>3.0</v>
      </c>
      <c r="ES39" s="77">
        <v>2</v>
      </c>
      <c r="ET39" s="151">
        <v>2</v>
      </c>
      <c r="EU39" s="24">
        <v>7.4</v>
      </c>
      <c r="EV39" s="27">
        <v>9</v>
      </c>
      <c r="EW39" s="28"/>
      <c r="EX39" s="30">
        <f t="shared" si="717"/>
        <v>8.4</v>
      </c>
      <c r="EY39" s="31">
        <f t="shared" si="718"/>
        <v>8.4</v>
      </c>
      <c r="EZ39" s="29" t="str">
        <f t="shared" si="203"/>
        <v>8.4</v>
      </c>
      <c r="FA39" s="35" t="str">
        <f t="shared" si="719"/>
        <v>B+</v>
      </c>
      <c r="FB39" s="157">
        <f t="shared" si="720"/>
        <v>3.5</v>
      </c>
      <c r="FC39" s="49" t="str">
        <f t="shared" si="721"/>
        <v>3.5</v>
      </c>
      <c r="FD39" s="77">
        <v>3</v>
      </c>
      <c r="FE39" s="151">
        <v>3</v>
      </c>
      <c r="FF39" s="155">
        <v>8</v>
      </c>
      <c r="FG39" s="165">
        <v>6.7</v>
      </c>
      <c r="FH39" s="165"/>
      <c r="FI39" s="22">
        <f t="shared" si="456"/>
        <v>7.2</v>
      </c>
      <c r="FJ39" s="29">
        <f t="shared" si="457"/>
        <v>7.2</v>
      </c>
      <c r="FK39" s="29" t="str">
        <f t="shared" si="204"/>
        <v>7.2</v>
      </c>
      <c r="FL39" s="35" t="str">
        <f t="shared" si="795"/>
        <v>B</v>
      </c>
      <c r="FM39" s="33">
        <f t="shared" si="796"/>
        <v>3</v>
      </c>
      <c r="FN39" s="49" t="str">
        <f t="shared" si="797"/>
        <v>3.0</v>
      </c>
      <c r="FO39" s="77">
        <v>1</v>
      </c>
      <c r="FP39" s="151">
        <v>1</v>
      </c>
      <c r="FQ39" s="41">
        <f t="shared" si="461"/>
        <v>20</v>
      </c>
      <c r="FR39" s="43">
        <f t="shared" si="462"/>
        <v>2.65</v>
      </c>
      <c r="FS39" s="45" t="str">
        <f t="shared" si="463"/>
        <v>2.65</v>
      </c>
      <c r="FT39" s="47" t="str">
        <f t="shared" si="464"/>
        <v>Lên lớp</v>
      </c>
      <c r="FU39" s="145">
        <f t="shared" si="465"/>
        <v>20</v>
      </c>
      <c r="FV39" s="146">
        <f t="shared" si="466"/>
        <v>2.65</v>
      </c>
      <c r="FW39" s="174">
        <f t="shared" si="722"/>
        <v>36</v>
      </c>
      <c r="FX39" s="41">
        <f t="shared" si="723"/>
        <v>36</v>
      </c>
      <c r="FY39" s="43">
        <f t="shared" si="724"/>
        <v>2.6944444444444446</v>
      </c>
      <c r="FZ39" s="45" t="str">
        <f t="shared" si="470"/>
        <v>2.69</v>
      </c>
      <c r="GA39" s="47" t="str">
        <f t="shared" si="471"/>
        <v>Lên lớp</v>
      </c>
      <c r="GB39" s="47" t="s">
        <v>1143</v>
      </c>
      <c r="GC39" s="24">
        <v>7.2</v>
      </c>
      <c r="GD39" s="27">
        <v>5</v>
      </c>
      <c r="GE39" s="28"/>
      <c r="GF39" s="22">
        <f t="shared" si="530"/>
        <v>5.9</v>
      </c>
      <c r="GG39" s="29">
        <f t="shared" si="531"/>
        <v>5.9</v>
      </c>
      <c r="GH39" s="29" t="str">
        <f t="shared" si="205"/>
        <v>5.9</v>
      </c>
      <c r="GI39" s="35" t="str">
        <f t="shared" si="532"/>
        <v>C</v>
      </c>
      <c r="GJ39" s="33">
        <f t="shared" si="533"/>
        <v>2</v>
      </c>
      <c r="GK39" s="49" t="str">
        <f t="shared" si="534"/>
        <v>2.0</v>
      </c>
      <c r="GL39" s="77">
        <v>2</v>
      </c>
      <c r="GM39" s="151">
        <v>2</v>
      </c>
      <c r="GN39" s="24">
        <v>7.4</v>
      </c>
      <c r="GO39" s="27">
        <v>6</v>
      </c>
      <c r="GP39" s="28"/>
      <c r="GQ39" s="30">
        <f t="shared" si="680"/>
        <v>6.6</v>
      </c>
      <c r="GR39" s="31">
        <f t="shared" si="535"/>
        <v>6.6</v>
      </c>
      <c r="GS39" s="29" t="str">
        <f t="shared" si="206"/>
        <v>6.6</v>
      </c>
      <c r="GT39" s="35" t="str">
        <f t="shared" si="536"/>
        <v>C+</v>
      </c>
      <c r="GU39" s="33">
        <f t="shared" si="537"/>
        <v>2.5</v>
      </c>
      <c r="GV39" s="49" t="str">
        <f t="shared" si="538"/>
        <v>2.5</v>
      </c>
      <c r="GW39" s="77">
        <v>3</v>
      </c>
      <c r="GX39" s="151">
        <v>3</v>
      </c>
      <c r="GY39" s="24">
        <v>6.6</v>
      </c>
      <c r="GZ39" s="27">
        <v>8</v>
      </c>
      <c r="HA39" s="28"/>
      <c r="HB39" s="22">
        <f t="shared" si="539"/>
        <v>7.4</v>
      </c>
      <c r="HC39" s="29">
        <f t="shared" si="540"/>
        <v>7.4</v>
      </c>
      <c r="HD39" s="29" t="str">
        <f t="shared" si="207"/>
        <v>7.4</v>
      </c>
      <c r="HE39" s="35" t="str">
        <f t="shared" si="541"/>
        <v>B</v>
      </c>
      <c r="HF39" s="33">
        <f t="shared" si="542"/>
        <v>3</v>
      </c>
      <c r="HG39" s="49" t="str">
        <f t="shared" si="543"/>
        <v>3.0</v>
      </c>
      <c r="HH39" s="77">
        <v>2</v>
      </c>
      <c r="HI39" s="151">
        <v>2</v>
      </c>
      <c r="HJ39" s="24">
        <v>7.6</v>
      </c>
      <c r="HK39" s="27">
        <v>5</v>
      </c>
      <c r="HL39" s="28"/>
      <c r="HM39" s="30">
        <f t="shared" si="544"/>
        <v>6</v>
      </c>
      <c r="HN39" s="31">
        <f t="shared" si="545"/>
        <v>6</v>
      </c>
      <c r="HO39" s="29" t="str">
        <f t="shared" si="208"/>
        <v>6.0</v>
      </c>
      <c r="HP39" s="35" t="str">
        <f t="shared" si="546"/>
        <v>C</v>
      </c>
      <c r="HQ39" s="33">
        <f t="shared" si="547"/>
        <v>2</v>
      </c>
      <c r="HR39" s="49" t="str">
        <f t="shared" si="548"/>
        <v>2.0</v>
      </c>
      <c r="HS39" s="77">
        <v>2</v>
      </c>
      <c r="HT39" s="151">
        <v>2</v>
      </c>
      <c r="HU39" s="24">
        <v>8.8000000000000007</v>
      </c>
      <c r="HV39" s="27">
        <v>8</v>
      </c>
      <c r="HW39" s="28"/>
      <c r="HX39" s="22">
        <f t="shared" si="549"/>
        <v>8.3000000000000007</v>
      </c>
      <c r="HY39" s="29">
        <f t="shared" si="550"/>
        <v>8.3000000000000007</v>
      </c>
      <c r="HZ39" s="29" t="str">
        <f t="shared" si="209"/>
        <v>8.3</v>
      </c>
      <c r="IA39" s="35" t="str">
        <f t="shared" si="551"/>
        <v>B+</v>
      </c>
      <c r="IB39" s="33">
        <f t="shared" si="552"/>
        <v>3.5</v>
      </c>
      <c r="IC39" s="49" t="str">
        <f t="shared" si="553"/>
        <v>3.5</v>
      </c>
      <c r="ID39" s="77">
        <v>3</v>
      </c>
      <c r="IE39" s="151">
        <v>3</v>
      </c>
      <c r="IF39" s="24">
        <v>8</v>
      </c>
      <c r="IG39" s="27">
        <v>6</v>
      </c>
      <c r="IH39" s="126"/>
      <c r="II39" s="22">
        <f t="shared" si="554"/>
        <v>6.8</v>
      </c>
      <c r="IJ39" s="54">
        <f t="shared" si="555"/>
        <v>6.8</v>
      </c>
      <c r="IK39" s="29" t="str">
        <f t="shared" si="210"/>
        <v>6.8</v>
      </c>
      <c r="IL39" s="162" t="str">
        <f t="shared" si="556"/>
        <v>C+</v>
      </c>
      <c r="IM39" s="33">
        <f t="shared" si="557"/>
        <v>2.5</v>
      </c>
      <c r="IN39" s="49" t="str">
        <f t="shared" si="558"/>
        <v>2.5</v>
      </c>
      <c r="IO39" s="77">
        <v>2</v>
      </c>
      <c r="IP39" s="151">
        <v>2</v>
      </c>
      <c r="IQ39" s="24">
        <v>7.6</v>
      </c>
      <c r="IR39" s="27">
        <v>6</v>
      </c>
      <c r="IS39" s="28"/>
      <c r="IT39" s="30">
        <f t="shared" si="559"/>
        <v>6.6</v>
      </c>
      <c r="IU39" s="31">
        <f t="shared" si="560"/>
        <v>6.6</v>
      </c>
      <c r="IV39" s="29" t="str">
        <f t="shared" si="211"/>
        <v>6.6</v>
      </c>
      <c r="IW39" s="35" t="str">
        <f t="shared" si="561"/>
        <v>C+</v>
      </c>
      <c r="IX39" s="33">
        <f t="shared" si="562"/>
        <v>2.5</v>
      </c>
      <c r="IY39" s="49" t="str">
        <f t="shared" si="563"/>
        <v>2.5</v>
      </c>
      <c r="IZ39" s="77">
        <v>3</v>
      </c>
      <c r="JA39" s="151">
        <v>3</v>
      </c>
      <c r="JB39" s="24">
        <v>7.4</v>
      </c>
      <c r="JC39" s="27">
        <v>7</v>
      </c>
      <c r="JD39" s="28"/>
      <c r="JE39" s="30">
        <f t="shared" si="564"/>
        <v>7.2</v>
      </c>
      <c r="JF39" s="31">
        <f t="shared" si="565"/>
        <v>7.2</v>
      </c>
      <c r="JG39" s="29" t="str">
        <f t="shared" si="212"/>
        <v>7.2</v>
      </c>
      <c r="JH39" s="35" t="str">
        <f t="shared" si="566"/>
        <v>B</v>
      </c>
      <c r="JI39" s="33">
        <f t="shared" si="567"/>
        <v>3</v>
      </c>
      <c r="JJ39" s="49" t="str">
        <f t="shared" si="568"/>
        <v>3.0</v>
      </c>
      <c r="JK39" s="77">
        <v>3</v>
      </c>
      <c r="JL39" s="151">
        <v>3</v>
      </c>
      <c r="JM39" s="24">
        <v>8</v>
      </c>
      <c r="JN39" s="214">
        <v>6.9</v>
      </c>
      <c r="JO39" s="140"/>
      <c r="JP39" s="30">
        <f t="shared" si="569"/>
        <v>7.3</v>
      </c>
      <c r="JQ39" s="31">
        <f t="shared" si="570"/>
        <v>7.3</v>
      </c>
      <c r="JR39" s="29" t="str">
        <f t="shared" si="213"/>
        <v>7.3</v>
      </c>
      <c r="JS39" s="35" t="str">
        <f t="shared" si="571"/>
        <v>B</v>
      </c>
      <c r="JT39" s="33">
        <f t="shared" si="572"/>
        <v>3</v>
      </c>
      <c r="JU39" s="49" t="str">
        <f t="shared" si="573"/>
        <v>3.0</v>
      </c>
      <c r="JV39" s="77">
        <v>2</v>
      </c>
      <c r="JW39" s="151">
        <v>2</v>
      </c>
      <c r="JX39" s="211">
        <f t="shared" si="513"/>
        <v>22</v>
      </c>
      <c r="JY39" s="43">
        <f t="shared" si="514"/>
        <v>2.7045454545454546</v>
      </c>
      <c r="JZ39" s="45" t="str">
        <f t="shared" si="515"/>
        <v>2.70</v>
      </c>
      <c r="KA39" s="47" t="str">
        <f t="shared" si="516"/>
        <v>Lên lớp</v>
      </c>
      <c r="KB39" s="41">
        <f t="shared" si="517"/>
        <v>22</v>
      </c>
      <c r="KC39" s="43">
        <f t="shared" si="518"/>
        <v>2.7045454545454546</v>
      </c>
      <c r="KD39" s="229">
        <f t="shared" si="519"/>
        <v>58</v>
      </c>
      <c r="KE39" s="230">
        <f t="shared" si="520"/>
        <v>58</v>
      </c>
      <c r="KF39" s="146">
        <f t="shared" si="521"/>
        <v>2.6982758620689653</v>
      </c>
      <c r="KG39" s="45" t="str">
        <f t="shared" si="522"/>
        <v>2.70</v>
      </c>
      <c r="KH39" s="47" t="str">
        <f t="shared" si="523"/>
        <v>Lên lớp</v>
      </c>
      <c r="KI39" s="47" t="s">
        <v>1143</v>
      </c>
      <c r="KJ39" s="24">
        <v>7.8</v>
      </c>
      <c r="KK39" s="27">
        <v>7</v>
      </c>
      <c r="KL39" s="28"/>
      <c r="KM39" s="30">
        <f t="shared" si="729"/>
        <v>7.3</v>
      </c>
      <c r="KN39" s="31">
        <f t="shared" si="730"/>
        <v>7.3</v>
      </c>
      <c r="KO39" s="31" t="str">
        <f t="shared" si="731"/>
        <v>7.3</v>
      </c>
      <c r="KP39" s="35" t="str">
        <f t="shared" si="732"/>
        <v>B</v>
      </c>
      <c r="KQ39" s="33">
        <f t="shared" si="733"/>
        <v>3</v>
      </c>
      <c r="KR39" s="49" t="str">
        <f t="shared" si="734"/>
        <v>3.0</v>
      </c>
      <c r="KS39" s="77">
        <v>2</v>
      </c>
      <c r="KT39" s="151">
        <v>2</v>
      </c>
      <c r="KU39" s="24">
        <v>8</v>
      </c>
      <c r="KV39" s="27">
        <v>7</v>
      </c>
      <c r="KW39" s="28"/>
      <c r="KX39" s="22">
        <f t="shared" si="735"/>
        <v>7.4</v>
      </c>
      <c r="KY39" s="29">
        <f t="shared" si="736"/>
        <v>7.4</v>
      </c>
      <c r="KZ39" s="29" t="str">
        <f t="shared" si="737"/>
        <v>7.4</v>
      </c>
      <c r="LA39" s="35" t="str">
        <f t="shared" si="738"/>
        <v>B</v>
      </c>
      <c r="LB39" s="33">
        <f t="shared" si="739"/>
        <v>3</v>
      </c>
      <c r="LC39" s="49" t="str">
        <f t="shared" si="740"/>
        <v>3.0</v>
      </c>
      <c r="LD39" s="77">
        <v>2</v>
      </c>
      <c r="LE39" s="151">
        <v>2</v>
      </c>
      <c r="LF39" s="24">
        <v>6.7</v>
      </c>
      <c r="LG39" s="27">
        <v>4</v>
      </c>
      <c r="LH39" s="28"/>
      <c r="LI39" s="30">
        <f t="shared" si="741"/>
        <v>5.0999999999999996</v>
      </c>
      <c r="LJ39" s="31">
        <f t="shared" si="742"/>
        <v>5.0999999999999996</v>
      </c>
      <c r="LK39" s="31" t="str">
        <f t="shared" si="743"/>
        <v>5.1</v>
      </c>
      <c r="LL39" s="35" t="str">
        <f t="shared" si="744"/>
        <v>D+</v>
      </c>
      <c r="LM39" s="33">
        <f t="shared" si="745"/>
        <v>1.5</v>
      </c>
      <c r="LN39" s="49" t="str">
        <f t="shared" si="746"/>
        <v>1.5</v>
      </c>
      <c r="LO39" s="77">
        <v>2</v>
      </c>
      <c r="LP39" s="151">
        <v>2</v>
      </c>
      <c r="LQ39" s="24">
        <v>7.7</v>
      </c>
      <c r="LR39" s="27">
        <v>5</v>
      </c>
      <c r="LS39" s="28"/>
      <c r="LT39" s="30">
        <f t="shared" si="747"/>
        <v>6.1</v>
      </c>
      <c r="LU39" s="31">
        <f t="shared" si="748"/>
        <v>6.1</v>
      </c>
      <c r="LV39" s="29" t="str">
        <f t="shared" si="220"/>
        <v>6.1</v>
      </c>
      <c r="LW39" s="35" t="str">
        <f t="shared" si="749"/>
        <v>C</v>
      </c>
      <c r="LX39" s="33">
        <f t="shared" si="750"/>
        <v>2</v>
      </c>
      <c r="LY39" s="49" t="str">
        <f t="shared" si="751"/>
        <v>2.0</v>
      </c>
      <c r="LZ39" s="77">
        <v>2</v>
      </c>
      <c r="MA39" s="151">
        <v>2</v>
      </c>
      <c r="MB39" s="24">
        <v>7.3</v>
      </c>
      <c r="MC39" s="27">
        <v>7</v>
      </c>
      <c r="MD39" s="28"/>
      <c r="ME39" s="30">
        <f t="shared" si="752"/>
        <v>7.1</v>
      </c>
      <c r="MF39" s="161">
        <f t="shared" si="753"/>
        <v>7.1</v>
      </c>
      <c r="MG39" s="29" t="str">
        <f t="shared" si="223"/>
        <v>7.1</v>
      </c>
      <c r="MH39" s="162" t="str">
        <f t="shared" si="754"/>
        <v>B</v>
      </c>
      <c r="MI39" s="163">
        <f t="shared" si="755"/>
        <v>3</v>
      </c>
      <c r="MJ39" s="56" t="str">
        <f t="shared" si="756"/>
        <v>3.0</v>
      </c>
      <c r="MK39" s="77">
        <v>1</v>
      </c>
      <c r="ML39" s="151">
        <v>1</v>
      </c>
      <c r="MM39" s="24">
        <v>7.7</v>
      </c>
      <c r="MN39" s="27">
        <v>7</v>
      </c>
      <c r="MO39" s="28"/>
      <c r="MP39" s="30">
        <f t="shared" si="757"/>
        <v>7.3</v>
      </c>
      <c r="MQ39" s="161">
        <f t="shared" si="758"/>
        <v>7.3</v>
      </c>
      <c r="MR39" s="29" t="str">
        <f t="shared" si="227"/>
        <v>7.3</v>
      </c>
      <c r="MS39" s="162" t="str">
        <f t="shared" si="759"/>
        <v>B</v>
      </c>
      <c r="MT39" s="163">
        <f t="shared" si="760"/>
        <v>3</v>
      </c>
      <c r="MU39" s="56" t="str">
        <f t="shared" si="761"/>
        <v>3.0</v>
      </c>
      <c r="MV39" s="77">
        <v>3</v>
      </c>
      <c r="MW39" s="151">
        <v>3</v>
      </c>
      <c r="MX39" s="24">
        <v>7.9</v>
      </c>
      <c r="MY39" s="27">
        <v>5</v>
      </c>
      <c r="MZ39" s="28"/>
      <c r="NA39" s="30">
        <f t="shared" si="762"/>
        <v>6.2</v>
      </c>
      <c r="NB39" s="161">
        <f t="shared" si="763"/>
        <v>6.2</v>
      </c>
      <c r="NC39" s="29" t="str">
        <f t="shared" si="228"/>
        <v>6.2</v>
      </c>
      <c r="ND39" s="162" t="str">
        <f t="shared" si="764"/>
        <v>C</v>
      </c>
      <c r="NE39" s="163">
        <f t="shared" si="765"/>
        <v>2</v>
      </c>
      <c r="NF39" s="56" t="str">
        <f t="shared" si="766"/>
        <v>2.0</v>
      </c>
      <c r="NG39" s="77">
        <v>1</v>
      </c>
      <c r="NH39" s="151">
        <v>1</v>
      </c>
      <c r="NI39" s="24">
        <v>7.2</v>
      </c>
      <c r="NJ39" s="27">
        <v>7</v>
      </c>
      <c r="NK39" s="28"/>
      <c r="NL39" s="30">
        <f t="shared" si="681"/>
        <v>7.1</v>
      </c>
      <c r="NM39" s="31">
        <f t="shared" si="682"/>
        <v>7.1</v>
      </c>
      <c r="NN39" s="29" t="str">
        <f t="shared" si="725"/>
        <v>7.1</v>
      </c>
      <c r="NO39" s="35" t="str">
        <f t="shared" si="683"/>
        <v>B</v>
      </c>
      <c r="NP39" s="33">
        <f t="shared" si="684"/>
        <v>3</v>
      </c>
      <c r="NQ39" s="49" t="str">
        <f t="shared" si="685"/>
        <v>3.0</v>
      </c>
      <c r="NR39" s="77">
        <v>3</v>
      </c>
      <c r="NS39" s="151">
        <v>3</v>
      </c>
      <c r="NT39" s="24">
        <v>8</v>
      </c>
      <c r="NU39" s="214">
        <v>7.5</v>
      </c>
      <c r="NV39" s="28"/>
      <c r="NW39" s="30">
        <f t="shared" si="767"/>
        <v>7.7</v>
      </c>
      <c r="NX39" s="31">
        <f t="shared" si="768"/>
        <v>7.7</v>
      </c>
      <c r="NY39" s="31" t="str">
        <f t="shared" si="769"/>
        <v>7.7</v>
      </c>
      <c r="NZ39" s="35" t="str">
        <f t="shared" si="770"/>
        <v>B</v>
      </c>
      <c r="OA39" s="33">
        <f t="shared" si="771"/>
        <v>3</v>
      </c>
      <c r="OB39" s="49" t="str">
        <f t="shared" si="772"/>
        <v>3.0</v>
      </c>
      <c r="OC39" s="77">
        <v>2</v>
      </c>
      <c r="OD39" s="151">
        <v>2</v>
      </c>
      <c r="OE39" s="211">
        <f t="shared" si="230"/>
        <v>18</v>
      </c>
      <c r="OF39" s="43">
        <f t="shared" si="231"/>
        <v>2.6666666666666665</v>
      </c>
      <c r="OG39" s="45" t="str">
        <f t="shared" si="232"/>
        <v>2.67</v>
      </c>
      <c r="OH39" s="47" t="str">
        <f t="shared" si="233"/>
        <v>Lên lớp</v>
      </c>
      <c r="OI39" s="41">
        <f t="shared" si="234"/>
        <v>18</v>
      </c>
      <c r="OJ39" s="43">
        <f t="shared" si="235"/>
        <v>2.6666666666666665</v>
      </c>
      <c r="OK39" s="229">
        <f t="shared" si="236"/>
        <v>76</v>
      </c>
      <c r="OL39" s="230">
        <f t="shared" si="237"/>
        <v>76</v>
      </c>
      <c r="OM39" s="146">
        <f t="shared" si="238"/>
        <v>2.6907894736842106</v>
      </c>
      <c r="ON39" s="45" t="str">
        <f t="shared" si="138"/>
        <v>2.69</v>
      </c>
      <c r="OO39" s="47" t="str">
        <f t="shared" si="239"/>
        <v>Lên lớp</v>
      </c>
      <c r="OP39" s="47" t="s">
        <v>1143</v>
      </c>
      <c r="OQ39" s="24">
        <v>7.4</v>
      </c>
      <c r="OR39" s="27">
        <v>4</v>
      </c>
      <c r="OS39" s="28"/>
      <c r="OT39" s="30">
        <f t="shared" si="574"/>
        <v>5.4</v>
      </c>
      <c r="OU39" s="31">
        <f t="shared" si="575"/>
        <v>5.4</v>
      </c>
      <c r="OV39" s="31" t="str">
        <f t="shared" si="576"/>
        <v>5.4</v>
      </c>
      <c r="OW39" s="35" t="str">
        <f t="shared" si="577"/>
        <v>D+</v>
      </c>
      <c r="OX39" s="33">
        <f t="shared" si="578"/>
        <v>1.5</v>
      </c>
      <c r="OY39" s="49" t="str">
        <f t="shared" si="579"/>
        <v>1.5</v>
      </c>
      <c r="OZ39" s="77">
        <v>2</v>
      </c>
      <c r="PA39" s="151">
        <v>2</v>
      </c>
      <c r="PB39" s="24">
        <v>7.6</v>
      </c>
      <c r="PC39" s="27">
        <v>8</v>
      </c>
      <c r="PD39" s="28"/>
      <c r="PE39" s="30">
        <f t="shared" si="580"/>
        <v>7.8</v>
      </c>
      <c r="PF39" s="31">
        <f t="shared" si="581"/>
        <v>7.8</v>
      </c>
      <c r="PG39" s="31" t="str">
        <f t="shared" si="582"/>
        <v>7.8</v>
      </c>
      <c r="PH39" s="35" t="str">
        <f t="shared" si="583"/>
        <v>B</v>
      </c>
      <c r="PI39" s="33">
        <f t="shared" si="584"/>
        <v>3</v>
      </c>
      <c r="PJ39" s="49" t="str">
        <f t="shared" si="585"/>
        <v>3.0</v>
      </c>
      <c r="PK39" s="77">
        <v>3</v>
      </c>
      <c r="PL39" s="151">
        <v>3</v>
      </c>
      <c r="PM39" s="24">
        <v>6.7</v>
      </c>
      <c r="PN39" s="27">
        <v>7</v>
      </c>
      <c r="PO39" s="28"/>
      <c r="PP39" s="30">
        <f t="shared" si="586"/>
        <v>6.9</v>
      </c>
      <c r="PQ39" s="31">
        <f t="shared" si="587"/>
        <v>6.9</v>
      </c>
      <c r="PR39" s="31" t="str">
        <f t="shared" si="588"/>
        <v>6.9</v>
      </c>
      <c r="PS39" s="35" t="str">
        <f t="shared" si="589"/>
        <v>C+</v>
      </c>
      <c r="PT39" s="33">
        <f t="shared" si="590"/>
        <v>2.5</v>
      </c>
      <c r="PU39" s="49" t="str">
        <f t="shared" si="591"/>
        <v>2.5</v>
      </c>
      <c r="PV39" s="77">
        <v>2</v>
      </c>
      <c r="PW39" s="151">
        <v>2</v>
      </c>
      <c r="PX39" s="24">
        <v>7</v>
      </c>
      <c r="PY39" s="27">
        <v>8</v>
      </c>
      <c r="PZ39" s="28"/>
      <c r="QA39" s="30">
        <f t="shared" si="592"/>
        <v>7.6</v>
      </c>
      <c r="QB39" s="31">
        <f t="shared" si="593"/>
        <v>7.6</v>
      </c>
      <c r="QC39" s="29" t="str">
        <f t="shared" si="594"/>
        <v>7.6</v>
      </c>
      <c r="QD39" s="35" t="str">
        <f t="shared" si="595"/>
        <v>B</v>
      </c>
      <c r="QE39" s="130">
        <f t="shared" si="596"/>
        <v>3</v>
      </c>
      <c r="QF39" s="49" t="str">
        <f t="shared" si="597"/>
        <v>3.0</v>
      </c>
      <c r="QG39" s="77">
        <v>3</v>
      </c>
      <c r="QH39" s="151">
        <v>3</v>
      </c>
      <c r="QI39" s="24">
        <v>7.4</v>
      </c>
      <c r="QJ39" s="27">
        <v>7</v>
      </c>
      <c r="QK39" s="28"/>
      <c r="QL39" s="30">
        <f t="shared" si="598"/>
        <v>7.2</v>
      </c>
      <c r="QM39" s="31">
        <f t="shared" si="599"/>
        <v>7.2</v>
      </c>
      <c r="QN39" s="31" t="str">
        <f t="shared" si="600"/>
        <v>7.2</v>
      </c>
      <c r="QO39" s="35" t="str">
        <f t="shared" si="601"/>
        <v>B</v>
      </c>
      <c r="QP39" s="33">
        <f t="shared" si="602"/>
        <v>3</v>
      </c>
      <c r="QQ39" s="49" t="str">
        <f t="shared" si="603"/>
        <v>3.0</v>
      </c>
      <c r="QR39" s="77">
        <v>1</v>
      </c>
      <c r="QS39" s="151">
        <v>1</v>
      </c>
      <c r="QT39" s="24">
        <v>7</v>
      </c>
      <c r="QU39" s="27">
        <v>8</v>
      </c>
      <c r="QV39" s="28"/>
      <c r="QW39" s="30">
        <f t="shared" si="604"/>
        <v>7.6</v>
      </c>
      <c r="QX39" s="31">
        <f t="shared" si="605"/>
        <v>7.6</v>
      </c>
      <c r="QY39" s="31" t="str">
        <f t="shared" si="606"/>
        <v>7.6</v>
      </c>
      <c r="QZ39" s="35" t="str">
        <f t="shared" si="607"/>
        <v>B</v>
      </c>
      <c r="RA39" s="33">
        <f t="shared" si="608"/>
        <v>3</v>
      </c>
      <c r="RB39" s="49" t="str">
        <f t="shared" si="609"/>
        <v>3.0</v>
      </c>
      <c r="RC39" s="77">
        <v>3</v>
      </c>
      <c r="RD39" s="151">
        <v>3</v>
      </c>
      <c r="RE39" s="24">
        <v>7.4</v>
      </c>
      <c r="RF39" s="27">
        <v>5</v>
      </c>
      <c r="RG39" s="28"/>
      <c r="RH39" s="30">
        <f t="shared" si="773"/>
        <v>6</v>
      </c>
      <c r="RI39" s="31">
        <f t="shared" si="774"/>
        <v>6</v>
      </c>
      <c r="RJ39" s="31" t="str">
        <f t="shared" si="610"/>
        <v>6.0</v>
      </c>
      <c r="RK39" s="35" t="str">
        <f t="shared" si="726"/>
        <v>C</v>
      </c>
      <c r="RL39" s="33">
        <f t="shared" si="727"/>
        <v>2</v>
      </c>
      <c r="RM39" s="49" t="str">
        <f t="shared" si="728"/>
        <v>2.0</v>
      </c>
      <c r="RN39" s="77">
        <v>1</v>
      </c>
      <c r="RO39" s="151">
        <v>1</v>
      </c>
      <c r="RP39" s="211">
        <f t="shared" si="247"/>
        <v>15</v>
      </c>
      <c r="RQ39" s="275">
        <f t="shared" si="248"/>
        <v>7.12</v>
      </c>
      <c r="RR39" s="43">
        <f t="shared" si="249"/>
        <v>2.6666666666666665</v>
      </c>
      <c r="RS39" s="45" t="str">
        <f t="shared" si="250"/>
        <v>2.67</v>
      </c>
      <c r="RT39" s="47" t="str">
        <f t="shared" si="251"/>
        <v>Lên lớp</v>
      </c>
      <c r="RU39" s="41">
        <f t="shared" si="252"/>
        <v>15</v>
      </c>
      <c r="RV39" s="43">
        <f t="shared" si="253"/>
        <v>2.6666666666666665</v>
      </c>
      <c r="RW39" s="229">
        <f t="shared" si="254"/>
        <v>91</v>
      </c>
      <c r="RX39" s="230">
        <f t="shared" si="255"/>
        <v>91</v>
      </c>
      <c r="RY39" s="146">
        <f t="shared" si="256"/>
        <v>2.6868131868131866</v>
      </c>
      <c r="RZ39" s="45" t="str">
        <f t="shared" si="257"/>
        <v>2.69</v>
      </c>
      <c r="SA39" s="47" t="str">
        <f t="shared" si="258"/>
        <v>Lên lớp</v>
      </c>
      <c r="SB39" s="47" t="s">
        <v>1143</v>
      </c>
      <c r="SC39" s="133">
        <v>8.3000000000000007</v>
      </c>
      <c r="SD39" s="125">
        <v>7</v>
      </c>
      <c r="SE39" s="126"/>
      <c r="SF39" s="127">
        <f t="shared" si="686"/>
        <v>7.5</v>
      </c>
      <c r="SG39" s="128">
        <f t="shared" si="687"/>
        <v>7.5</v>
      </c>
      <c r="SH39" s="128" t="str">
        <f t="shared" si="611"/>
        <v>7.5</v>
      </c>
      <c r="SI39" s="129" t="str">
        <f t="shared" si="688"/>
        <v>B</v>
      </c>
      <c r="SJ39" s="130">
        <f t="shared" si="689"/>
        <v>3</v>
      </c>
      <c r="SK39" s="131" t="str">
        <f t="shared" si="690"/>
        <v>3.0</v>
      </c>
      <c r="SL39" s="132">
        <v>2</v>
      </c>
      <c r="SM39" s="170">
        <v>2</v>
      </c>
      <c r="SN39" s="24">
        <v>6.2</v>
      </c>
      <c r="SO39" s="217"/>
      <c r="SP39" s="28">
        <v>7</v>
      </c>
      <c r="SQ39" s="30">
        <f t="shared" si="612"/>
        <v>2.5</v>
      </c>
      <c r="SR39" s="31">
        <f t="shared" si="613"/>
        <v>6.7</v>
      </c>
      <c r="SS39" s="31" t="str">
        <f t="shared" si="614"/>
        <v>6.7</v>
      </c>
      <c r="ST39" s="35" t="str">
        <f t="shared" si="615"/>
        <v>C+</v>
      </c>
      <c r="SU39" s="33">
        <f t="shared" si="616"/>
        <v>2.5</v>
      </c>
      <c r="SV39" s="49" t="str">
        <f t="shared" si="617"/>
        <v>2.5</v>
      </c>
      <c r="SW39" s="77">
        <v>2</v>
      </c>
      <c r="SX39" s="151">
        <v>2</v>
      </c>
      <c r="SY39" s="24"/>
      <c r="SZ39" s="27"/>
      <c r="TA39" s="28"/>
      <c r="TB39" s="22">
        <f t="shared" si="805"/>
        <v>5</v>
      </c>
      <c r="TC39" s="29">
        <f t="shared" si="806"/>
        <v>7.1</v>
      </c>
      <c r="TD39" s="31" t="str">
        <f t="shared" si="620"/>
        <v>7.1</v>
      </c>
      <c r="TE39" s="35" t="str">
        <f t="shared" si="621"/>
        <v>B</v>
      </c>
      <c r="TF39" s="33">
        <f t="shared" si="622"/>
        <v>3</v>
      </c>
      <c r="TG39" s="49" t="str">
        <f t="shared" si="623"/>
        <v>3.0</v>
      </c>
      <c r="TH39" s="77">
        <v>4</v>
      </c>
      <c r="TI39" s="151">
        <v>4</v>
      </c>
      <c r="TJ39" s="320"/>
      <c r="TK39" s="321">
        <v>6.7</v>
      </c>
      <c r="TL39" s="322">
        <v>7.1</v>
      </c>
      <c r="TM39" s="322">
        <v>7.1</v>
      </c>
      <c r="TN39" s="322"/>
      <c r="TO39" s="127">
        <f t="shared" si="691"/>
        <v>7</v>
      </c>
      <c r="TP39" s="29" t="str">
        <f t="shared" si="692"/>
        <v>7.0</v>
      </c>
      <c r="TQ39" s="35" t="str">
        <f t="shared" si="693"/>
        <v>B</v>
      </c>
      <c r="TR39" s="33">
        <f t="shared" si="694"/>
        <v>3</v>
      </c>
      <c r="TS39" s="49" t="str">
        <f t="shared" si="695"/>
        <v>3.0</v>
      </c>
      <c r="TT39" s="323">
        <v>5</v>
      </c>
      <c r="TU39" s="324">
        <v>5</v>
      </c>
      <c r="TV39" s="340">
        <f t="shared" si="696"/>
        <v>9</v>
      </c>
      <c r="TW39" s="341">
        <f t="shared" si="267"/>
        <v>7.0444444444444443</v>
      </c>
      <c r="TX39" s="342">
        <f t="shared" si="697"/>
        <v>3</v>
      </c>
      <c r="TY39" s="45" t="str">
        <f t="shared" si="698"/>
        <v>3.00</v>
      </c>
      <c r="TZ39" s="47" t="str">
        <f t="shared" si="699"/>
        <v>Lên lớp</v>
      </c>
      <c r="UA39" s="41">
        <f t="shared" si="700"/>
        <v>9</v>
      </c>
      <c r="UB39" s="43">
        <f t="shared" si="701"/>
        <v>3</v>
      </c>
    </row>
    <row r="40" spans="1:548" ht="18">
      <c r="A40" s="11">
        <v>47</v>
      </c>
      <c r="B40" s="70" t="s">
        <v>59</v>
      </c>
      <c r="C40" s="14" t="s">
        <v>219</v>
      </c>
      <c r="D40" s="71" t="s">
        <v>220</v>
      </c>
      <c r="E40" s="72" t="s">
        <v>221</v>
      </c>
      <c r="F40" s="9"/>
      <c r="G40" s="10" t="s">
        <v>672</v>
      </c>
      <c r="H40" s="102" t="s">
        <v>18</v>
      </c>
      <c r="I40" s="104" t="s">
        <v>676</v>
      </c>
      <c r="J40" s="13">
        <v>5</v>
      </c>
      <c r="K40" s="29" t="str">
        <f t="shared" si="187"/>
        <v>5.0</v>
      </c>
      <c r="L40" s="35" t="str">
        <f t="shared" si="624"/>
        <v>D+</v>
      </c>
      <c r="M40" s="33">
        <f t="shared" si="625"/>
        <v>1.5</v>
      </c>
      <c r="N40" s="49" t="str">
        <f t="shared" si="626"/>
        <v>1.5</v>
      </c>
      <c r="O40" s="12">
        <v>2</v>
      </c>
      <c r="P40" s="19">
        <v>6.8</v>
      </c>
      <c r="Q40" s="29" t="str">
        <f t="shared" si="188"/>
        <v>6.8</v>
      </c>
      <c r="R40" s="35" t="str">
        <f t="shared" si="702"/>
        <v>C+</v>
      </c>
      <c r="S40" s="33">
        <f t="shared" si="703"/>
        <v>2.5</v>
      </c>
      <c r="T40" s="49" t="str">
        <f t="shared" si="704"/>
        <v>2.5</v>
      </c>
      <c r="U40" s="12">
        <v>3</v>
      </c>
      <c r="V40" s="24">
        <v>7.1</v>
      </c>
      <c r="W40" s="27">
        <v>7</v>
      </c>
      <c r="X40" s="28"/>
      <c r="Y40" s="30">
        <f t="shared" si="627"/>
        <v>7</v>
      </c>
      <c r="Z40" s="31">
        <f t="shared" si="628"/>
        <v>7</v>
      </c>
      <c r="AA40" s="29" t="str">
        <f t="shared" si="192"/>
        <v>7.0</v>
      </c>
      <c r="AB40" s="35" t="str">
        <f t="shared" si="629"/>
        <v>B</v>
      </c>
      <c r="AC40" s="33">
        <f t="shared" si="630"/>
        <v>3</v>
      </c>
      <c r="AD40" s="49" t="str">
        <f t="shared" si="631"/>
        <v>3.0</v>
      </c>
      <c r="AE40" s="77">
        <v>5</v>
      </c>
      <c r="AF40" s="80">
        <v>5</v>
      </c>
      <c r="AG40" s="24">
        <v>8</v>
      </c>
      <c r="AH40" s="27">
        <v>5</v>
      </c>
      <c r="AI40" s="28"/>
      <c r="AJ40" s="30">
        <f t="shared" si="632"/>
        <v>6.2</v>
      </c>
      <c r="AK40" s="31">
        <f t="shared" si="633"/>
        <v>6.2</v>
      </c>
      <c r="AL40" s="29" t="str">
        <f t="shared" si="193"/>
        <v>6.2</v>
      </c>
      <c r="AM40" s="35" t="str">
        <f t="shared" si="634"/>
        <v>C</v>
      </c>
      <c r="AN40" s="33">
        <f t="shared" si="635"/>
        <v>2</v>
      </c>
      <c r="AO40" s="49" t="str">
        <f t="shared" si="636"/>
        <v>2.0</v>
      </c>
      <c r="AP40" s="77">
        <v>3</v>
      </c>
      <c r="AQ40" s="83">
        <v>3</v>
      </c>
      <c r="AR40" s="24">
        <v>7</v>
      </c>
      <c r="AS40" s="27">
        <v>7</v>
      </c>
      <c r="AT40" s="28"/>
      <c r="AU40" s="30">
        <f t="shared" si="637"/>
        <v>7</v>
      </c>
      <c r="AV40" s="31">
        <f t="shared" si="638"/>
        <v>7</v>
      </c>
      <c r="AW40" s="29" t="str">
        <f t="shared" si="194"/>
        <v>7.0</v>
      </c>
      <c r="AX40" s="35" t="str">
        <f t="shared" si="639"/>
        <v>B</v>
      </c>
      <c r="AY40" s="33">
        <f t="shared" si="640"/>
        <v>3</v>
      </c>
      <c r="AZ40" s="49" t="str">
        <f t="shared" si="641"/>
        <v>3.0</v>
      </c>
      <c r="BA40" s="77">
        <v>3</v>
      </c>
      <c r="BB40" s="83">
        <v>3</v>
      </c>
      <c r="BC40" s="24">
        <v>6.5</v>
      </c>
      <c r="BD40" s="27">
        <v>5</v>
      </c>
      <c r="BE40" s="28"/>
      <c r="BF40" s="30">
        <f t="shared" si="642"/>
        <v>5.6</v>
      </c>
      <c r="BG40" s="31">
        <f t="shared" si="643"/>
        <v>5.6</v>
      </c>
      <c r="BH40" s="29" t="str">
        <f t="shared" si="195"/>
        <v>5.6</v>
      </c>
      <c r="BI40" s="35" t="str">
        <f t="shared" si="644"/>
        <v>C</v>
      </c>
      <c r="BJ40" s="33">
        <f t="shared" si="645"/>
        <v>2</v>
      </c>
      <c r="BK40" s="49" t="str">
        <f t="shared" si="646"/>
        <v>2.0</v>
      </c>
      <c r="BL40" s="77">
        <v>3</v>
      </c>
      <c r="BM40" s="83">
        <v>3</v>
      </c>
      <c r="BN40" s="24">
        <v>7.3</v>
      </c>
      <c r="BO40" s="27">
        <v>8</v>
      </c>
      <c r="BP40" s="28"/>
      <c r="BQ40" s="30">
        <f t="shared" si="647"/>
        <v>7.7</v>
      </c>
      <c r="BR40" s="31">
        <f t="shared" si="648"/>
        <v>7.7</v>
      </c>
      <c r="BS40" s="29" t="str">
        <f t="shared" si="196"/>
        <v>7.7</v>
      </c>
      <c r="BT40" s="35" t="str">
        <f t="shared" si="649"/>
        <v>B</v>
      </c>
      <c r="BU40" s="33">
        <f t="shared" si="650"/>
        <v>3</v>
      </c>
      <c r="BV40" s="49" t="str">
        <f t="shared" si="651"/>
        <v>3.0</v>
      </c>
      <c r="BW40" s="77">
        <v>2</v>
      </c>
      <c r="BX40" s="83">
        <v>2</v>
      </c>
      <c r="BY40" s="41">
        <f t="shared" si="705"/>
        <v>16</v>
      </c>
      <c r="BZ40" s="43">
        <f t="shared" si="706"/>
        <v>2.625</v>
      </c>
      <c r="CA40" s="45" t="str">
        <f t="shared" si="707"/>
        <v>2.63</v>
      </c>
      <c r="CB40" s="47" t="str">
        <f t="shared" si="708"/>
        <v>Lên lớp</v>
      </c>
      <c r="CC40" s="145">
        <f t="shared" si="709"/>
        <v>16</v>
      </c>
      <c r="CD40" s="146">
        <f t="shared" si="710"/>
        <v>2.625</v>
      </c>
      <c r="CE40" s="47" t="str">
        <f t="shared" si="711"/>
        <v>Lên lớp</v>
      </c>
      <c r="CF40" s="47" t="s">
        <v>1143</v>
      </c>
      <c r="CG40" s="24">
        <v>6.2</v>
      </c>
      <c r="CH40" s="27">
        <v>6</v>
      </c>
      <c r="CI40" s="28"/>
      <c r="CJ40" s="30">
        <f t="shared" si="775"/>
        <v>6.1</v>
      </c>
      <c r="CK40" s="31">
        <f t="shared" si="776"/>
        <v>6.1</v>
      </c>
      <c r="CL40" s="29" t="str">
        <f t="shared" si="197"/>
        <v>6.1</v>
      </c>
      <c r="CM40" s="35" t="str">
        <f t="shared" si="777"/>
        <v>C</v>
      </c>
      <c r="CN40" s="157">
        <f t="shared" si="778"/>
        <v>2</v>
      </c>
      <c r="CO40" s="49" t="str">
        <f t="shared" si="779"/>
        <v>2.0</v>
      </c>
      <c r="CP40" s="77">
        <v>3</v>
      </c>
      <c r="CQ40" s="151">
        <v>3</v>
      </c>
      <c r="CR40" s="24">
        <v>7</v>
      </c>
      <c r="CS40" s="27">
        <v>6</v>
      </c>
      <c r="CT40" s="28"/>
      <c r="CU40" s="30">
        <f t="shared" si="798"/>
        <v>6.4</v>
      </c>
      <c r="CV40" s="31">
        <f t="shared" si="799"/>
        <v>6.4</v>
      </c>
      <c r="CW40" s="29" t="str">
        <f t="shared" si="198"/>
        <v>6.4</v>
      </c>
      <c r="CX40" s="35" t="str">
        <f t="shared" si="800"/>
        <v>C</v>
      </c>
      <c r="CY40" s="157">
        <f t="shared" si="801"/>
        <v>2</v>
      </c>
      <c r="CZ40" s="49" t="str">
        <f t="shared" si="802"/>
        <v>2.0</v>
      </c>
      <c r="DA40" s="77">
        <v>2</v>
      </c>
      <c r="DB40" s="151">
        <v>2</v>
      </c>
      <c r="DC40" s="24">
        <v>6.1</v>
      </c>
      <c r="DD40" s="27">
        <v>4</v>
      </c>
      <c r="DE40" s="28"/>
      <c r="DF40" s="30">
        <f t="shared" si="780"/>
        <v>4.8</v>
      </c>
      <c r="DG40" s="31">
        <f t="shared" si="781"/>
        <v>4.8</v>
      </c>
      <c r="DH40" s="29" t="str">
        <f t="shared" si="199"/>
        <v>4.8</v>
      </c>
      <c r="DI40" s="35" t="str">
        <f t="shared" si="782"/>
        <v>D</v>
      </c>
      <c r="DJ40" s="157">
        <f t="shared" si="783"/>
        <v>1</v>
      </c>
      <c r="DK40" s="49" t="str">
        <f t="shared" si="784"/>
        <v>1.0</v>
      </c>
      <c r="DL40" s="77">
        <v>4</v>
      </c>
      <c r="DM40" s="151">
        <v>4</v>
      </c>
      <c r="DN40" s="24">
        <v>6.4</v>
      </c>
      <c r="DO40" s="27">
        <v>6</v>
      </c>
      <c r="DP40" s="28"/>
      <c r="DQ40" s="30">
        <f t="shared" si="785"/>
        <v>6.2</v>
      </c>
      <c r="DR40" s="31">
        <f t="shared" si="786"/>
        <v>6.2</v>
      </c>
      <c r="DS40" s="29" t="str">
        <f t="shared" si="200"/>
        <v>6.2</v>
      </c>
      <c r="DT40" s="35" t="str">
        <f t="shared" si="787"/>
        <v>C</v>
      </c>
      <c r="DU40" s="157">
        <f t="shared" si="788"/>
        <v>2</v>
      </c>
      <c r="DV40" s="49" t="str">
        <f t="shared" si="789"/>
        <v>2.0</v>
      </c>
      <c r="DW40" s="77">
        <v>3</v>
      </c>
      <c r="DX40" s="151">
        <v>3</v>
      </c>
      <c r="DY40" s="24">
        <v>7.7</v>
      </c>
      <c r="DZ40" s="27">
        <v>3</v>
      </c>
      <c r="EA40" s="28"/>
      <c r="EB40" s="30">
        <f t="shared" si="712"/>
        <v>4.9000000000000004</v>
      </c>
      <c r="EC40" s="31">
        <f t="shared" si="713"/>
        <v>4.9000000000000004</v>
      </c>
      <c r="ED40" s="29" t="str">
        <f t="shared" si="201"/>
        <v>4.9</v>
      </c>
      <c r="EE40" s="35" t="str">
        <f t="shared" si="714"/>
        <v>D</v>
      </c>
      <c r="EF40" s="157">
        <f t="shared" si="715"/>
        <v>1</v>
      </c>
      <c r="EG40" s="49" t="str">
        <f t="shared" si="716"/>
        <v>1.0</v>
      </c>
      <c r="EH40" s="77">
        <v>2</v>
      </c>
      <c r="EI40" s="151">
        <v>2</v>
      </c>
      <c r="EJ40" s="24">
        <v>7.8</v>
      </c>
      <c r="EK40" s="27">
        <v>6</v>
      </c>
      <c r="EL40" s="28"/>
      <c r="EM40" s="30">
        <f t="shared" si="790"/>
        <v>6.7</v>
      </c>
      <c r="EN40" s="31">
        <f t="shared" si="791"/>
        <v>6.7</v>
      </c>
      <c r="EO40" s="29" t="str">
        <f t="shared" si="202"/>
        <v>6.7</v>
      </c>
      <c r="EP40" s="35" t="str">
        <f t="shared" si="792"/>
        <v>C+</v>
      </c>
      <c r="EQ40" s="157">
        <f t="shared" si="793"/>
        <v>2.5</v>
      </c>
      <c r="ER40" s="49" t="str">
        <f t="shared" si="794"/>
        <v>2.5</v>
      </c>
      <c r="ES40" s="77">
        <v>2</v>
      </c>
      <c r="ET40" s="151">
        <v>2</v>
      </c>
      <c r="EU40" s="24">
        <v>7.8</v>
      </c>
      <c r="EV40" s="27">
        <v>8</v>
      </c>
      <c r="EW40" s="28"/>
      <c r="EX40" s="30">
        <f t="shared" si="717"/>
        <v>7.9</v>
      </c>
      <c r="EY40" s="31">
        <f t="shared" si="718"/>
        <v>7.9</v>
      </c>
      <c r="EZ40" s="29" t="str">
        <f t="shared" si="203"/>
        <v>7.9</v>
      </c>
      <c r="FA40" s="35" t="str">
        <f t="shared" si="719"/>
        <v>B</v>
      </c>
      <c r="FB40" s="157">
        <f t="shared" si="720"/>
        <v>3</v>
      </c>
      <c r="FC40" s="49" t="str">
        <f t="shared" si="721"/>
        <v>3.0</v>
      </c>
      <c r="FD40" s="77">
        <v>3</v>
      </c>
      <c r="FE40" s="151">
        <v>3</v>
      </c>
      <c r="FF40" s="155">
        <v>8</v>
      </c>
      <c r="FG40" s="165">
        <v>6</v>
      </c>
      <c r="FH40" s="165"/>
      <c r="FI40" s="30">
        <f t="shared" si="456"/>
        <v>6.8</v>
      </c>
      <c r="FJ40" s="31">
        <f t="shared" si="457"/>
        <v>6.8</v>
      </c>
      <c r="FK40" s="29" t="str">
        <f t="shared" si="204"/>
        <v>6.8</v>
      </c>
      <c r="FL40" s="35" t="str">
        <f t="shared" si="795"/>
        <v>C+</v>
      </c>
      <c r="FM40" s="33">
        <f t="shared" si="796"/>
        <v>2.5</v>
      </c>
      <c r="FN40" s="49" t="str">
        <f t="shared" si="797"/>
        <v>2.5</v>
      </c>
      <c r="FO40" s="77">
        <v>1</v>
      </c>
      <c r="FP40" s="151">
        <v>1</v>
      </c>
      <c r="FQ40" s="41">
        <f t="shared" si="461"/>
        <v>20</v>
      </c>
      <c r="FR40" s="43">
        <f t="shared" si="462"/>
        <v>1.925</v>
      </c>
      <c r="FS40" s="45" t="str">
        <f t="shared" si="463"/>
        <v>1.93</v>
      </c>
      <c r="FT40" s="47" t="str">
        <f t="shared" si="464"/>
        <v>Lên lớp</v>
      </c>
      <c r="FU40" s="145">
        <f t="shared" si="465"/>
        <v>20</v>
      </c>
      <c r="FV40" s="146">
        <f t="shared" si="466"/>
        <v>1.925</v>
      </c>
      <c r="FW40" s="174">
        <f t="shared" si="722"/>
        <v>36</v>
      </c>
      <c r="FX40" s="41">
        <f t="shared" si="723"/>
        <v>36</v>
      </c>
      <c r="FY40" s="43">
        <f t="shared" si="724"/>
        <v>2.2361111111111112</v>
      </c>
      <c r="FZ40" s="45" t="str">
        <f t="shared" si="470"/>
        <v>2.24</v>
      </c>
      <c r="GA40" s="47" t="str">
        <f t="shared" si="471"/>
        <v>Lên lớp</v>
      </c>
      <c r="GB40" s="47" t="s">
        <v>1143</v>
      </c>
      <c r="GC40" s="24">
        <v>7.7</v>
      </c>
      <c r="GD40" s="27">
        <v>8</v>
      </c>
      <c r="GE40" s="28"/>
      <c r="GF40" s="30">
        <f t="shared" si="530"/>
        <v>7.9</v>
      </c>
      <c r="GG40" s="31">
        <f t="shared" si="531"/>
        <v>7.9</v>
      </c>
      <c r="GH40" s="29" t="str">
        <f t="shared" si="205"/>
        <v>7.9</v>
      </c>
      <c r="GI40" s="35" t="str">
        <f t="shared" si="532"/>
        <v>B</v>
      </c>
      <c r="GJ40" s="33">
        <f t="shared" si="533"/>
        <v>3</v>
      </c>
      <c r="GK40" s="49" t="str">
        <f t="shared" si="534"/>
        <v>3.0</v>
      </c>
      <c r="GL40" s="77">
        <v>2</v>
      </c>
      <c r="GM40" s="151">
        <v>2</v>
      </c>
      <c r="GN40" s="24">
        <v>6.3</v>
      </c>
      <c r="GO40" s="27">
        <v>4</v>
      </c>
      <c r="GP40" s="28"/>
      <c r="GQ40" s="30">
        <f t="shared" si="680"/>
        <v>4.9000000000000004</v>
      </c>
      <c r="GR40" s="31">
        <f t="shared" si="535"/>
        <v>4.9000000000000004</v>
      </c>
      <c r="GS40" s="29" t="str">
        <f t="shared" si="206"/>
        <v>4.9</v>
      </c>
      <c r="GT40" s="35" t="str">
        <f t="shared" si="536"/>
        <v>D</v>
      </c>
      <c r="GU40" s="33">
        <f t="shared" si="537"/>
        <v>1</v>
      </c>
      <c r="GV40" s="49" t="str">
        <f t="shared" si="538"/>
        <v>1.0</v>
      </c>
      <c r="GW40" s="77">
        <v>3</v>
      </c>
      <c r="GX40" s="151">
        <v>3</v>
      </c>
      <c r="GY40" s="24">
        <v>5.2</v>
      </c>
      <c r="GZ40" s="27">
        <v>7</v>
      </c>
      <c r="HA40" s="28"/>
      <c r="HB40" s="30">
        <f t="shared" si="539"/>
        <v>6.3</v>
      </c>
      <c r="HC40" s="31">
        <f t="shared" si="540"/>
        <v>6.3</v>
      </c>
      <c r="HD40" s="29" t="str">
        <f t="shared" si="207"/>
        <v>6.3</v>
      </c>
      <c r="HE40" s="35" t="str">
        <f t="shared" si="541"/>
        <v>C</v>
      </c>
      <c r="HF40" s="33">
        <f t="shared" si="542"/>
        <v>2</v>
      </c>
      <c r="HG40" s="49" t="str">
        <f t="shared" si="543"/>
        <v>2.0</v>
      </c>
      <c r="HH40" s="77">
        <v>2</v>
      </c>
      <c r="HI40" s="151">
        <v>2</v>
      </c>
      <c r="HJ40" s="24">
        <v>7.6</v>
      </c>
      <c r="HK40" s="27">
        <v>0</v>
      </c>
      <c r="HL40" s="28">
        <v>7</v>
      </c>
      <c r="HM40" s="30">
        <f t="shared" si="544"/>
        <v>3</v>
      </c>
      <c r="HN40" s="31">
        <f t="shared" si="545"/>
        <v>7.2</v>
      </c>
      <c r="HO40" s="29" t="str">
        <f t="shared" si="208"/>
        <v>7.2</v>
      </c>
      <c r="HP40" s="35" t="str">
        <f t="shared" si="546"/>
        <v>B</v>
      </c>
      <c r="HQ40" s="33">
        <f t="shared" si="547"/>
        <v>3</v>
      </c>
      <c r="HR40" s="49" t="str">
        <f t="shared" si="548"/>
        <v>3.0</v>
      </c>
      <c r="HS40" s="77">
        <v>2</v>
      </c>
      <c r="HT40" s="151">
        <v>2</v>
      </c>
      <c r="HU40" s="24">
        <v>7.2</v>
      </c>
      <c r="HV40" s="27">
        <v>6</v>
      </c>
      <c r="HW40" s="28"/>
      <c r="HX40" s="30">
        <f t="shared" si="549"/>
        <v>6.5</v>
      </c>
      <c r="HY40" s="31">
        <f t="shared" si="550"/>
        <v>6.5</v>
      </c>
      <c r="HZ40" s="29" t="str">
        <f t="shared" si="209"/>
        <v>6.5</v>
      </c>
      <c r="IA40" s="35" t="str">
        <f t="shared" si="551"/>
        <v>C+</v>
      </c>
      <c r="IB40" s="33">
        <f t="shared" si="552"/>
        <v>2.5</v>
      </c>
      <c r="IC40" s="49" t="str">
        <f t="shared" si="553"/>
        <v>2.5</v>
      </c>
      <c r="ID40" s="77">
        <v>3</v>
      </c>
      <c r="IE40" s="151">
        <v>3</v>
      </c>
      <c r="IF40" s="24">
        <v>7.7</v>
      </c>
      <c r="IG40" s="27">
        <v>7</v>
      </c>
      <c r="IH40" s="28"/>
      <c r="II40" s="30">
        <f t="shared" si="554"/>
        <v>7.3</v>
      </c>
      <c r="IJ40" s="31">
        <f t="shared" si="555"/>
        <v>7.3</v>
      </c>
      <c r="IK40" s="29" t="str">
        <f t="shared" si="210"/>
        <v>7.3</v>
      </c>
      <c r="IL40" s="35" t="str">
        <f t="shared" si="556"/>
        <v>B</v>
      </c>
      <c r="IM40" s="33">
        <f t="shared" si="557"/>
        <v>3</v>
      </c>
      <c r="IN40" s="49" t="str">
        <f t="shared" si="558"/>
        <v>3.0</v>
      </c>
      <c r="IO40" s="77">
        <v>2</v>
      </c>
      <c r="IP40" s="151">
        <v>2</v>
      </c>
      <c r="IQ40" s="24">
        <v>7.8</v>
      </c>
      <c r="IR40" s="27">
        <v>4</v>
      </c>
      <c r="IS40" s="28"/>
      <c r="IT40" s="30">
        <f t="shared" si="559"/>
        <v>5.5</v>
      </c>
      <c r="IU40" s="31">
        <f t="shared" si="560"/>
        <v>5.5</v>
      </c>
      <c r="IV40" s="29" t="str">
        <f t="shared" si="211"/>
        <v>5.5</v>
      </c>
      <c r="IW40" s="35" t="str">
        <f t="shared" si="561"/>
        <v>C</v>
      </c>
      <c r="IX40" s="33">
        <f t="shared" si="562"/>
        <v>2</v>
      </c>
      <c r="IY40" s="49" t="str">
        <f t="shared" si="563"/>
        <v>2.0</v>
      </c>
      <c r="IZ40" s="77">
        <v>3</v>
      </c>
      <c r="JA40" s="151">
        <v>3</v>
      </c>
      <c r="JB40" s="24">
        <v>7.6</v>
      </c>
      <c r="JC40" s="27">
        <v>6</v>
      </c>
      <c r="JD40" s="28"/>
      <c r="JE40" s="30">
        <f t="shared" si="564"/>
        <v>6.6</v>
      </c>
      <c r="JF40" s="31">
        <f t="shared" si="565"/>
        <v>6.6</v>
      </c>
      <c r="JG40" s="29" t="str">
        <f t="shared" si="212"/>
        <v>6.6</v>
      </c>
      <c r="JH40" s="35" t="str">
        <f t="shared" si="566"/>
        <v>C+</v>
      </c>
      <c r="JI40" s="33">
        <f t="shared" si="567"/>
        <v>2.5</v>
      </c>
      <c r="JJ40" s="49" t="str">
        <f t="shared" si="568"/>
        <v>2.5</v>
      </c>
      <c r="JK40" s="77">
        <v>3</v>
      </c>
      <c r="JL40" s="151">
        <v>3</v>
      </c>
      <c r="JM40" s="24">
        <v>8</v>
      </c>
      <c r="JN40" s="214">
        <v>6.9</v>
      </c>
      <c r="JO40" s="140"/>
      <c r="JP40" s="30">
        <f t="shared" si="569"/>
        <v>7.3</v>
      </c>
      <c r="JQ40" s="31">
        <f t="shared" si="570"/>
        <v>7.3</v>
      </c>
      <c r="JR40" s="29" t="str">
        <f t="shared" si="213"/>
        <v>7.3</v>
      </c>
      <c r="JS40" s="35" t="str">
        <f t="shared" si="571"/>
        <v>B</v>
      </c>
      <c r="JT40" s="33">
        <f t="shared" si="572"/>
        <v>3</v>
      </c>
      <c r="JU40" s="49" t="str">
        <f t="shared" si="573"/>
        <v>3.0</v>
      </c>
      <c r="JV40" s="77">
        <v>2</v>
      </c>
      <c r="JW40" s="151">
        <v>2</v>
      </c>
      <c r="JX40" s="211">
        <f t="shared" si="513"/>
        <v>22</v>
      </c>
      <c r="JY40" s="43">
        <f t="shared" si="514"/>
        <v>2.3636363636363638</v>
      </c>
      <c r="JZ40" s="45" t="str">
        <f t="shared" si="515"/>
        <v>2.36</v>
      </c>
      <c r="KA40" s="47" t="str">
        <f t="shared" si="516"/>
        <v>Lên lớp</v>
      </c>
      <c r="KB40" s="41">
        <f t="shared" si="517"/>
        <v>22</v>
      </c>
      <c r="KC40" s="43">
        <f t="shared" si="518"/>
        <v>2.3636363636363638</v>
      </c>
      <c r="KD40" s="229">
        <f t="shared" si="519"/>
        <v>58</v>
      </c>
      <c r="KE40" s="230">
        <f t="shared" si="520"/>
        <v>58</v>
      </c>
      <c r="KF40" s="146">
        <f t="shared" si="521"/>
        <v>2.2844827586206895</v>
      </c>
      <c r="KG40" s="45" t="str">
        <f t="shared" si="522"/>
        <v>2.28</v>
      </c>
      <c r="KH40" s="47" t="str">
        <f t="shared" si="523"/>
        <v>Lên lớp</v>
      </c>
      <c r="KI40" s="47" t="s">
        <v>1143</v>
      </c>
      <c r="KJ40" s="24">
        <v>7</v>
      </c>
      <c r="KK40" s="27">
        <v>7</v>
      </c>
      <c r="KL40" s="28"/>
      <c r="KM40" s="30">
        <f t="shared" si="729"/>
        <v>7</v>
      </c>
      <c r="KN40" s="31">
        <f t="shared" si="730"/>
        <v>7</v>
      </c>
      <c r="KO40" s="31" t="str">
        <f t="shared" si="731"/>
        <v>7.0</v>
      </c>
      <c r="KP40" s="35" t="str">
        <f t="shared" si="732"/>
        <v>B</v>
      </c>
      <c r="KQ40" s="33">
        <f t="shared" si="733"/>
        <v>3</v>
      </c>
      <c r="KR40" s="49" t="str">
        <f t="shared" si="734"/>
        <v>3.0</v>
      </c>
      <c r="KS40" s="77">
        <v>2</v>
      </c>
      <c r="KT40" s="151">
        <v>2</v>
      </c>
      <c r="KU40" s="24">
        <v>8</v>
      </c>
      <c r="KV40" s="27">
        <v>9</v>
      </c>
      <c r="KW40" s="28"/>
      <c r="KX40" s="30">
        <f t="shared" si="735"/>
        <v>8.6</v>
      </c>
      <c r="KY40" s="31">
        <f t="shared" si="736"/>
        <v>8.6</v>
      </c>
      <c r="KZ40" s="31" t="str">
        <f t="shared" si="737"/>
        <v>8.6</v>
      </c>
      <c r="LA40" s="35" t="str">
        <f t="shared" si="738"/>
        <v>A</v>
      </c>
      <c r="LB40" s="33">
        <f t="shared" si="739"/>
        <v>4</v>
      </c>
      <c r="LC40" s="49" t="str">
        <f t="shared" si="740"/>
        <v>4.0</v>
      </c>
      <c r="LD40" s="77">
        <v>2</v>
      </c>
      <c r="LE40" s="151">
        <v>2</v>
      </c>
      <c r="LF40" s="24">
        <v>8</v>
      </c>
      <c r="LG40" s="27">
        <v>5</v>
      </c>
      <c r="LH40" s="28"/>
      <c r="LI40" s="30">
        <f t="shared" si="741"/>
        <v>6.2</v>
      </c>
      <c r="LJ40" s="31">
        <f t="shared" si="742"/>
        <v>6.2</v>
      </c>
      <c r="LK40" s="31" t="str">
        <f t="shared" si="743"/>
        <v>6.2</v>
      </c>
      <c r="LL40" s="35" t="str">
        <f t="shared" si="744"/>
        <v>C</v>
      </c>
      <c r="LM40" s="33">
        <f t="shared" si="745"/>
        <v>2</v>
      </c>
      <c r="LN40" s="49" t="str">
        <f t="shared" si="746"/>
        <v>2.0</v>
      </c>
      <c r="LO40" s="77">
        <v>2</v>
      </c>
      <c r="LP40" s="151">
        <v>2</v>
      </c>
      <c r="LQ40" s="24">
        <v>7.7</v>
      </c>
      <c r="LR40" s="27">
        <v>7</v>
      </c>
      <c r="LS40" s="28"/>
      <c r="LT40" s="30">
        <f t="shared" si="747"/>
        <v>7.3</v>
      </c>
      <c r="LU40" s="31">
        <f t="shared" si="748"/>
        <v>7.3</v>
      </c>
      <c r="LV40" s="29" t="str">
        <f t="shared" si="220"/>
        <v>7.3</v>
      </c>
      <c r="LW40" s="35" t="str">
        <f t="shared" si="749"/>
        <v>B</v>
      </c>
      <c r="LX40" s="33">
        <f t="shared" si="750"/>
        <v>3</v>
      </c>
      <c r="LY40" s="49" t="str">
        <f t="shared" si="751"/>
        <v>3.0</v>
      </c>
      <c r="LZ40" s="77">
        <v>2</v>
      </c>
      <c r="MA40" s="151">
        <v>2</v>
      </c>
      <c r="MB40" s="24">
        <v>8.5</v>
      </c>
      <c r="MC40" s="27">
        <v>8</v>
      </c>
      <c r="MD40" s="28"/>
      <c r="ME40" s="30">
        <f t="shared" si="752"/>
        <v>8.1999999999999993</v>
      </c>
      <c r="MF40" s="161">
        <f t="shared" si="753"/>
        <v>8.1999999999999993</v>
      </c>
      <c r="MG40" s="29" t="str">
        <f t="shared" si="223"/>
        <v>8.2</v>
      </c>
      <c r="MH40" s="162" t="str">
        <f t="shared" si="754"/>
        <v>B+</v>
      </c>
      <c r="MI40" s="163">
        <f t="shared" si="755"/>
        <v>3.5</v>
      </c>
      <c r="MJ40" s="56" t="str">
        <f t="shared" si="756"/>
        <v>3.5</v>
      </c>
      <c r="MK40" s="77">
        <v>1</v>
      </c>
      <c r="ML40" s="151">
        <v>1</v>
      </c>
      <c r="MM40" s="24">
        <v>7</v>
      </c>
      <c r="MN40" s="27">
        <v>1</v>
      </c>
      <c r="MO40" s="28">
        <v>6</v>
      </c>
      <c r="MP40" s="30">
        <f t="shared" si="757"/>
        <v>3.4</v>
      </c>
      <c r="MQ40" s="161">
        <f t="shared" si="758"/>
        <v>6.4</v>
      </c>
      <c r="MR40" s="29" t="str">
        <f t="shared" si="227"/>
        <v>6.4</v>
      </c>
      <c r="MS40" s="162" t="str">
        <f t="shared" si="759"/>
        <v>C</v>
      </c>
      <c r="MT40" s="163">
        <f t="shared" si="760"/>
        <v>2</v>
      </c>
      <c r="MU40" s="56" t="str">
        <f t="shared" si="761"/>
        <v>2.0</v>
      </c>
      <c r="MV40" s="77">
        <v>3</v>
      </c>
      <c r="MW40" s="151">
        <v>3</v>
      </c>
      <c r="MX40" s="24">
        <v>8</v>
      </c>
      <c r="MY40" s="27">
        <v>5</v>
      </c>
      <c r="MZ40" s="28"/>
      <c r="NA40" s="30">
        <f t="shared" si="762"/>
        <v>6.2</v>
      </c>
      <c r="NB40" s="161">
        <f t="shared" si="763"/>
        <v>6.2</v>
      </c>
      <c r="NC40" s="29" t="str">
        <f t="shared" si="228"/>
        <v>6.2</v>
      </c>
      <c r="ND40" s="162" t="str">
        <f t="shared" si="764"/>
        <v>C</v>
      </c>
      <c r="NE40" s="163">
        <f t="shared" si="765"/>
        <v>2</v>
      </c>
      <c r="NF40" s="56" t="str">
        <f t="shared" si="766"/>
        <v>2.0</v>
      </c>
      <c r="NG40" s="77">
        <v>1</v>
      </c>
      <c r="NH40" s="151">
        <v>1</v>
      </c>
      <c r="NI40" s="24">
        <v>6.6</v>
      </c>
      <c r="NJ40" s="27">
        <v>6</v>
      </c>
      <c r="NK40" s="28"/>
      <c r="NL40" s="30">
        <f t="shared" si="681"/>
        <v>6.2</v>
      </c>
      <c r="NM40" s="31">
        <f t="shared" si="682"/>
        <v>6.2</v>
      </c>
      <c r="NN40" s="31" t="str">
        <f t="shared" si="725"/>
        <v>6.2</v>
      </c>
      <c r="NO40" s="35" t="str">
        <f t="shared" si="683"/>
        <v>C</v>
      </c>
      <c r="NP40" s="33">
        <f t="shared" si="684"/>
        <v>2</v>
      </c>
      <c r="NQ40" s="49" t="str">
        <f t="shared" si="685"/>
        <v>2.0</v>
      </c>
      <c r="NR40" s="77">
        <v>3</v>
      </c>
      <c r="NS40" s="151">
        <v>3</v>
      </c>
      <c r="NT40" s="24">
        <v>8.5</v>
      </c>
      <c r="NU40" s="214">
        <v>7.9</v>
      </c>
      <c r="NV40" s="28"/>
      <c r="NW40" s="30">
        <f t="shared" si="767"/>
        <v>8.1</v>
      </c>
      <c r="NX40" s="31">
        <f t="shared" si="768"/>
        <v>8.1</v>
      </c>
      <c r="NY40" s="31" t="str">
        <f t="shared" si="769"/>
        <v>8.1</v>
      </c>
      <c r="NZ40" s="35" t="str">
        <f t="shared" si="770"/>
        <v>B+</v>
      </c>
      <c r="OA40" s="33">
        <f t="shared" si="771"/>
        <v>3.5</v>
      </c>
      <c r="OB40" s="49" t="str">
        <f t="shared" si="772"/>
        <v>3.5</v>
      </c>
      <c r="OC40" s="77">
        <v>2</v>
      </c>
      <c r="OD40" s="151">
        <v>2</v>
      </c>
      <c r="OE40" s="211">
        <f t="shared" si="230"/>
        <v>18</v>
      </c>
      <c r="OF40" s="43">
        <f t="shared" si="231"/>
        <v>2.6944444444444446</v>
      </c>
      <c r="OG40" s="45" t="str">
        <f t="shared" si="232"/>
        <v>2.69</v>
      </c>
      <c r="OH40" s="47" t="str">
        <f t="shared" si="233"/>
        <v>Lên lớp</v>
      </c>
      <c r="OI40" s="41">
        <f t="shared" si="234"/>
        <v>18</v>
      </c>
      <c r="OJ40" s="43">
        <f t="shared" si="235"/>
        <v>2.6944444444444446</v>
      </c>
      <c r="OK40" s="229">
        <f t="shared" si="236"/>
        <v>76</v>
      </c>
      <c r="OL40" s="230">
        <f t="shared" si="237"/>
        <v>76</v>
      </c>
      <c r="OM40" s="146">
        <f t="shared" si="238"/>
        <v>2.3815789473684212</v>
      </c>
      <c r="ON40" s="45" t="str">
        <f t="shared" si="138"/>
        <v>2.38</v>
      </c>
      <c r="OO40" s="47" t="str">
        <f t="shared" si="239"/>
        <v>Lên lớp</v>
      </c>
      <c r="OP40" s="47" t="s">
        <v>1143</v>
      </c>
      <c r="OQ40" s="24">
        <v>5</v>
      </c>
      <c r="OR40" s="27">
        <v>3</v>
      </c>
      <c r="OS40" s="28">
        <v>6</v>
      </c>
      <c r="OT40" s="30">
        <f t="shared" si="574"/>
        <v>3.8</v>
      </c>
      <c r="OU40" s="31">
        <f t="shared" si="575"/>
        <v>5.6</v>
      </c>
      <c r="OV40" s="29" t="str">
        <f t="shared" si="576"/>
        <v>5.6</v>
      </c>
      <c r="OW40" s="35" t="str">
        <f t="shared" si="577"/>
        <v>C</v>
      </c>
      <c r="OX40" s="130">
        <f t="shared" si="578"/>
        <v>2</v>
      </c>
      <c r="OY40" s="49" t="str">
        <f t="shared" si="579"/>
        <v>2.0</v>
      </c>
      <c r="OZ40" s="77">
        <v>2</v>
      </c>
      <c r="PA40" s="151">
        <v>2</v>
      </c>
      <c r="PB40" s="24">
        <v>6.4</v>
      </c>
      <c r="PC40" s="27">
        <v>7</v>
      </c>
      <c r="PD40" s="28"/>
      <c r="PE40" s="30">
        <f t="shared" si="580"/>
        <v>6.8</v>
      </c>
      <c r="PF40" s="31">
        <f t="shared" si="581"/>
        <v>6.8</v>
      </c>
      <c r="PG40" s="31" t="str">
        <f t="shared" si="582"/>
        <v>6.8</v>
      </c>
      <c r="PH40" s="35" t="str">
        <f t="shared" si="583"/>
        <v>C+</v>
      </c>
      <c r="PI40" s="130">
        <f t="shared" si="584"/>
        <v>2.5</v>
      </c>
      <c r="PJ40" s="49" t="str">
        <f t="shared" si="585"/>
        <v>2.5</v>
      </c>
      <c r="PK40" s="77">
        <v>3</v>
      </c>
      <c r="PL40" s="151">
        <v>3</v>
      </c>
      <c r="PM40" s="24">
        <v>6</v>
      </c>
      <c r="PN40" s="27">
        <v>8</v>
      </c>
      <c r="PO40" s="28"/>
      <c r="PP40" s="30">
        <f t="shared" si="586"/>
        <v>7.2</v>
      </c>
      <c r="PQ40" s="31">
        <f t="shared" si="587"/>
        <v>7.2</v>
      </c>
      <c r="PR40" s="29" t="str">
        <f t="shared" si="588"/>
        <v>7.2</v>
      </c>
      <c r="PS40" s="35" t="str">
        <f t="shared" si="589"/>
        <v>B</v>
      </c>
      <c r="PT40" s="130">
        <f t="shared" si="590"/>
        <v>3</v>
      </c>
      <c r="PU40" s="49" t="str">
        <f t="shared" si="591"/>
        <v>3.0</v>
      </c>
      <c r="PV40" s="77">
        <v>2</v>
      </c>
      <c r="PW40" s="151">
        <v>2</v>
      </c>
      <c r="PX40" s="24">
        <v>7.4</v>
      </c>
      <c r="PY40" s="27">
        <v>7</v>
      </c>
      <c r="PZ40" s="28"/>
      <c r="QA40" s="30">
        <f t="shared" si="592"/>
        <v>7.2</v>
      </c>
      <c r="QB40" s="31">
        <f t="shared" si="593"/>
        <v>7.2</v>
      </c>
      <c r="QC40" s="31" t="str">
        <f t="shared" si="594"/>
        <v>7.2</v>
      </c>
      <c r="QD40" s="35" t="str">
        <f t="shared" si="595"/>
        <v>B</v>
      </c>
      <c r="QE40" s="33">
        <f t="shared" si="596"/>
        <v>3</v>
      </c>
      <c r="QF40" s="49" t="str">
        <f t="shared" si="597"/>
        <v>3.0</v>
      </c>
      <c r="QG40" s="77">
        <v>3</v>
      </c>
      <c r="QH40" s="151">
        <v>3</v>
      </c>
      <c r="QI40" s="24">
        <v>6.6</v>
      </c>
      <c r="QJ40" s="27">
        <v>6</v>
      </c>
      <c r="QK40" s="28"/>
      <c r="QL40" s="30">
        <f t="shared" si="598"/>
        <v>6.2</v>
      </c>
      <c r="QM40" s="31">
        <f t="shared" si="599"/>
        <v>6.2</v>
      </c>
      <c r="QN40" s="29" t="str">
        <f t="shared" si="600"/>
        <v>6.2</v>
      </c>
      <c r="QO40" s="35" t="str">
        <f t="shared" si="601"/>
        <v>C</v>
      </c>
      <c r="QP40" s="130">
        <f t="shared" si="602"/>
        <v>2</v>
      </c>
      <c r="QQ40" s="49" t="str">
        <f t="shared" si="603"/>
        <v>2.0</v>
      </c>
      <c r="QR40" s="77">
        <v>1</v>
      </c>
      <c r="QS40" s="151">
        <v>1</v>
      </c>
      <c r="QT40" s="24">
        <v>7.2</v>
      </c>
      <c r="QU40" s="27">
        <v>9</v>
      </c>
      <c r="QV40" s="28"/>
      <c r="QW40" s="30">
        <f t="shared" si="604"/>
        <v>8.3000000000000007</v>
      </c>
      <c r="QX40" s="31">
        <f t="shared" si="605"/>
        <v>8.3000000000000007</v>
      </c>
      <c r="QY40" s="29" t="str">
        <f t="shared" si="606"/>
        <v>8.3</v>
      </c>
      <c r="QZ40" s="35" t="str">
        <f t="shared" si="607"/>
        <v>B+</v>
      </c>
      <c r="RA40" s="130">
        <f t="shared" si="608"/>
        <v>3.5</v>
      </c>
      <c r="RB40" s="49" t="str">
        <f t="shared" si="609"/>
        <v>3.5</v>
      </c>
      <c r="RC40" s="77">
        <v>3</v>
      </c>
      <c r="RD40" s="151">
        <v>3</v>
      </c>
      <c r="RE40" s="24">
        <v>8.3000000000000007</v>
      </c>
      <c r="RF40" s="27">
        <v>4</v>
      </c>
      <c r="RG40" s="28"/>
      <c r="RH40" s="30">
        <f t="shared" si="773"/>
        <v>5.7</v>
      </c>
      <c r="RI40" s="31">
        <f t="shared" si="774"/>
        <v>5.7</v>
      </c>
      <c r="RJ40" s="29" t="str">
        <f t="shared" si="610"/>
        <v>5.7</v>
      </c>
      <c r="RK40" s="35" t="str">
        <f t="shared" si="726"/>
        <v>C</v>
      </c>
      <c r="RL40" s="130">
        <f t="shared" si="727"/>
        <v>2</v>
      </c>
      <c r="RM40" s="49" t="str">
        <f t="shared" si="728"/>
        <v>2.0</v>
      </c>
      <c r="RN40" s="77">
        <v>1</v>
      </c>
      <c r="RO40" s="151">
        <v>1</v>
      </c>
      <c r="RP40" s="211">
        <f t="shared" si="247"/>
        <v>15</v>
      </c>
      <c r="RQ40" s="275">
        <f t="shared" si="248"/>
        <v>6.96</v>
      </c>
      <c r="RR40" s="43">
        <f t="shared" si="249"/>
        <v>2.7333333333333334</v>
      </c>
      <c r="RS40" s="45" t="str">
        <f t="shared" si="250"/>
        <v>2.73</v>
      </c>
      <c r="RT40" s="47" t="str">
        <f t="shared" si="251"/>
        <v>Lên lớp</v>
      </c>
      <c r="RU40" s="41">
        <f t="shared" si="252"/>
        <v>15</v>
      </c>
      <c r="RV40" s="43">
        <f t="shared" si="253"/>
        <v>2.7333333333333334</v>
      </c>
      <c r="RW40" s="229">
        <f t="shared" si="254"/>
        <v>91</v>
      </c>
      <c r="RX40" s="230">
        <f t="shared" si="255"/>
        <v>91</v>
      </c>
      <c r="RY40" s="146">
        <f t="shared" si="256"/>
        <v>2.4395604395604398</v>
      </c>
      <c r="RZ40" s="45" t="str">
        <f t="shared" si="257"/>
        <v>2.44</v>
      </c>
      <c r="SA40" s="47" t="str">
        <f t="shared" si="258"/>
        <v>Lên lớp</v>
      </c>
      <c r="SB40" s="47" t="s">
        <v>1143</v>
      </c>
      <c r="SC40" s="24">
        <v>5.5</v>
      </c>
      <c r="SD40" s="27">
        <v>6</v>
      </c>
      <c r="SE40" s="28"/>
      <c r="SF40" s="30">
        <f t="shared" si="686"/>
        <v>5.8</v>
      </c>
      <c r="SG40" s="31">
        <f t="shared" si="687"/>
        <v>5.8</v>
      </c>
      <c r="SH40" s="29" t="str">
        <f t="shared" si="611"/>
        <v>5.8</v>
      </c>
      <c r="SI40" s="35" t="str">
        <f t="shared" si="688"/>
        <v>C</v>
      </c>
      <c r="SJ40" s="33">
        <f t="shared" si="689"/>
        <v>2</v>
      </c>
      <c r="SK40" s="49" t="str">
        <f t="shared" si="690"/>
        <v>2.0</v>
      </c>
      <c r="SL40" s="77">
        <v>2</v>
      </c>
      <c r="SM40" s="151">
        <v>2</v>
      </c>
      <c r="SN40" s="24">
        <v>7.3</v>
      </c>
      <c r="SO40" s="27">
        <v>6</v>
      </c>
      <c r="SP40" s="28"/>
      <c r="SQ40" s="30">
        <f t="shared" si="612"/>
        <v>6.5</v>
      </c>
      <c r="SR40" s="31">
        <f t="shared" si="613"/>
        <v>6.5</v>
      </c>
      <c r="SS40" s="31" t="str">
        <f t="shared" si="614"/>
        <v>6.5</v>
      </c>
      <c r="ST40" s="35" t="str">
        <f t="shared" si="615"/>
        <v>C+</v>
      </c>
      <c r="SU40" s="33">
        <f t="shared" si="616"/>
        <v>2.5</v>
      </c>
      <c r="SV40" s="49" t="str">
        <f t="shared" si="617"/>
        <v>2.5</v>
      </c>
      <c r="SW40" s="77">
        <v>2</v>
      </c>
      <c r="SX40" s="151">
        <v>2</v>
      </c>
      <c r="SY40" s="24"/>
      <c r="SZ40" s="27"/>
      <c r="TA40" s="28"/>
      <c r="TB40" s="22">
        <f t="shared" si="805"/>
        <v>6.2</v>
      </c>
      <c r="TC40" s="29">
        <f t="shared" si="806"/>
        <v>6.2</v>
      </c>
      <c r="TD40" s="29" t="str">
        <f t="shared" si="620"/>
        <v>6.2</v>
      </c>
      <c r="TE40" s="35" t="str">
        <f t="shared" si="621"/>
        <v>C</v>
      </c>
      <c r="TF40" s="130">
        <f t="shared" si="622"/>
        <v>2</v>
      </c>
      <c r="TG40" s="49" t="str">
        <f t="shared" si="623"/>
        <v>2.0</v>
      </c>
      <c r="TH40" s="77">
        <v>4</v>
      </c>
      <c r="TI40" s="151">
        <v>4</v>
      </c>
      <c r="TJ40" s="320"/>
      <c r="TK40" s="321">
        <v>8.1999999999999993</v>
      </c>
      <c r="TL40" s="322">
        <v>8.1</v>
      </c>
      <c r="TM40" s="322">
        <v>7.4</v>
      </c>
      <c r="TN40" s="322"/>
      <c r="TO40" s="127">
        <f t="shared" si="691"/>
        <v>7.8</v>
      </c>
      <c r="TP40" s="29" t="str">
        <f t="shared" si="692"/>
        <v>7.8</v>
      </c>
      <c r="TQ40" s="35" t="str">
        <f t="shared" si="693"/>
        <v>B</v>
      </c>
      <c r="TR40" s="33">
        <f t="shared" si="694"/>
        <v>3</v>
      </c>
      <c r="TS40" s="49" t="str">
        <f t="shared" si="695"/>
        <v>3.0</v>
      </c>
      <c r="TT40" s="323">
        <v>5</v>
      </c>
      <c r="TU40" s="324">
        <v>5</v>
      </c>
      <c r="TV40" s="340">
        <f t="shared" si="696"/>
        <v>9</v>
      </c>
      <c r="TW40" s="341">
        <f t="shared" si="267"/>
        <v>7.0888888888888886</v>
      </c>
      <c r="TX40" s="342">
        <f>(TF40*TH40+TR40*TT40)/TV40</f>
        <v>2.5555555555555554</v>
      </c>
      <c r="TY40" s="45" t="str">
        <f t="shared" si="698"/>
        <v>2.56</v>
      </c>
      <c r="TZ40" s="47" t="str">
        <f t="shared" si="699"/>
        <v>Lên lớp</v>
      </c>
      <c r="UA40" s="41">
        <f t="shared" si="700"/>
        <v>9</v>
      </c>
      <c r="UB40" s="43">
        <f t="shared" si="701"/>
        <v>2.5555555555555554</v>
      </c>
    </row>
    <row r="41" spans="1:548" ht="18">
      <c r="A41" s="11">
        <v>49</v>
      </c>
      <c r="B41" s="70" t="s">
        <v>1263</v>
      </c>
      <c r="C41" s="14" t="s">
        <v>1392</v>
      </c>
      <c r="D41" s="57" t="s">
        <v>187</v>
      </c>
      <c r="E41" s="303" t="s">
        <v>1504</v>
      </c>
      <c r="F41" s="123" t="s">
        <v>1393</v>
      </c>
      <c r="G41" s="58" t="s">
        <v>1482</v>
      </c>
      <c r="H41" s="58" t="s">
        <v>18</v>
      </c>
      <c r="I41" s="104" t="s">
        <v>832</v>
      </c>
      <c r="J41" s="140">
        <v>6.5</v>
      </c>
      <c r="K41" s="29" t="str">
        <f t="shared" si="187"/>
        <v>6.5</v>
      </c>
      <c r="L41" s="35" t="str">
        <f t="shared" si="624"/>
        <v>C+</v>
      </c>
      <c r="M41" s="33">
        <f t="shared" si="625"/>
        <v>2.5</v>
      </c>
      <c r="N41" s="49" t="str">
        <f t="shared" si="626"/>
        <v>2.5</v>
      </c>
      <c r="O41" s="12">
        <v>2</v>
      </c>
      <c r="P41" s="19">
        <v>6</v>
      </c>
      <c r="Q41" s="29" t="str">
        <f t="shared" si="188"/>
        <v>6.0</v>
      </c>
      <c r="R41" s="35" t="str">
        <f t="shared" si="702"/>
        <v>C</v>
      </c>
      <c r="S41" s="33">
        <f t="shared" si="703"/>
        <v>2</v>
      </c>
      <c r="T41" s="49" t="str">
        <f t="shared" si="704"/>
        <v>2.0</v>
      </c>
      <c r="U41" s="12">
        <v>3</v>
      </c>
      <c r="V41" s="24">
        <v>7.7</v>
      </c>
      <c r="W41" s="27">
        <v>6</v>
      </c>
      <c r="X41" s="28"/>
      <c r="Y41" s="30">
        <f t="shared" si="627"/>
        <v>6.7</v>
      </c>
      <c r="Z41" s="161">
        <f t="shared" si="628"/>
        <v>6.7</v>
      </c>
      <c r="AA41" s="29" t="str">
        <f t="shared" si="192"/>
        <v>6.7</v>
      </c>
      <c r="AB41" s="162" t="str">
        <f t="shared" si="629"/>
        <v>C+</v>
      </c>
      <c r="AC41" s="163">
        <f t="shared" si="630"/>
        <v>2.5</v>
      </c>
      <c r="AD41" s="56" t="str">
        <f t="shared" si="631"/>
        <v>2.5</v>
      </c>
      <c r="AE41" s="77">
        <v>5</v>
      </c>
      <c r="AF41" s="80">
        <v>5</v>
      </c>
      <c r="AG41" s="24">
        <v>6.5</v>
      </c>
      <c r="AH41" s="27">
        <v>4</v>
      </c>
      <c r="AI41" s="28"/>
      <c r="AJ41" s="30">
        <f t="shared" si="632"/>
        <v>5</v>
      </c>
      <c r="AK41" s="31">
        <f t="shared" si="633"/>
        <v>5</v>
      </c>
      <c r="AL41" s="29" t="str">
        <f t="shared" si="193"/>
        <v>5.0</v>
      </c>
      <c r="AM41" s="35" t="str">
        <f t="shared" si="634"/>
        <v>D+</v>
      </c>
      <c r="AN41" s="33">
        <f t="shared" si="635"/>
        <v>1.5</v>
      </c>
      <c r="AO41" s="49" t="str">
        <f t="shared" si="636"/>
        <v>1.5</v>
      </c>
      <c r="AP41" s="77">
        <v>3</v>
      </c>
      <c r="AQ41" s="83">
        <v>3</v>
      </c>
      <c r="AR41" s="24">
        <v>5</v>
      </c>
      <c r="AS41" s="27">
        <v>3</v>
      </c>
      <c r="AT41" s="28">
        <v>5</v>
      </c>
      <c r="AU41" s="30">
        <f t="shared" si="637"/>
        <v>3.8</v>
      </c>
      <c r="AV41" s="161">
        <f t="shared" si="638"/>
        <v>5</v>
      </c>
      <c r="AW41" s="29" t="str">
        <f t="shared" si="194"/>
        <v>5.0</v>
      </c>
      <c r="AX41" s="162" t="str">
        <f t="shared" si="639"/>
        <v>D+</v>
      </c>
      <c r="AY41" s="163">
        <f t="shared" si="640"/>
        <v>1.5</v>
      </c>
      <c r="AZ41" s="56" t="str">
        <f t="shared" si="641"/>
        <v>1.5</v>
      </c>
      <c r="BA41" s="77">
        <v>3</v>
      </c>
      <c r="BB41" s="83">
        <v>3</v>
      </c>
      <c r="BC41" s="24">
        <v>8.3000000000000007</v>
      </c>
      <c r="BD41" s="27">
        <v>5</v>
      </c>
      <c r="BE41" s="28"/>
      <c r="BF41" s="30">
        <f t="shared" si="642"/>
        <v>6.3</v>
      </c>
      <c r="BG41" s="161">
        <f t="shared" si="643"/>
        <v>6.3</v>
      </c>
      <c r="BH41" s="29" t="str">
        <f t="shared" si="195"/>
        <v>6.3</v>
      </c>
      <c r="BI41" s="162" t="str">
        <f t="shared" si="644"/>
        <v>C</v>
      </c>
      <c r="BJ41" s="163">
        <f t="shared" si="645"/>
        <v>2</v>
      </c>
      <c r="BK41" s="56" t="str">
        <f t="shared" si="646"/>
        <v>2.0</v>
      </c>
      <c r="BL41" s="77">
        <v>3</v>
      </c>
      <c r="BM41" s="83">
        <v>3</v>
      </c>
      <c r="BN41" s="24">
        <v>6.7</v>
      </c>
      <c r="BO41" s="27">
        <v>8</v>
      </c>
      <c r="BP41" s="28"/>
      <c r="BQ41" s="30">
        <f t="shared" si="647"/>
        <v>7.5</v>
      </c>
      <c r="BR41" s="31">
        <f t="shared" si="648"/>
        <v>7.5</v>
      </c>
      <c r="BS41" s="29" t="str">
        <f t="shared" si="196"/>
        <v>7.5</v>
      </c>
      <c r="BT41" s="35" t="str">
        <f t="shared" si="649"/>
        <v>B</v>
      </c>
      <c r="BU41" s="33">
        <f t="shared" si="650"/>
        <v>3</v>
      </c>
      <c r="BV41" s="49" t="str">
        <f t="shared" si="651"/>
        <v>3.0</v>
      </c>
      <c r="BW41" s="77">
        <v>2</v>
      </c>
      <c r="BX41" s="83">
        <v>2</v>
      </c>
      <c r="BY41" s="41">
        <f t="shared" si="705"/>
        <v>16</v>
      </c>
      <c r="BZ41" s="43">
        <f t="shared" si="706"/>
        <v>2.09375</v>
      </c>
      <c r="CA41" s="45" t="str">
        <f t="shared" si="707"/>
        <v>2.09</v>
      </c>
      <c r="CB41" s="47" t="str">
        <f t="shared" si="708"/>
        <v>Lên lớp</v>
      </c>
      <c r="CC41" s="145">
        <f t="shared" si="709"/>
        <v>16</v>
      </c>
      <c r="CD41" s="146">
        <f t="shared" si="710"/>
        <v>2.09375</v>
      </c>
      <c r="CE41" s="47" t="str">
        <f t="shared" si="711"/>
        <v>Lên lớp</v>
      </c>
      <c r="CF41" s="47" t="s">
        <v>1143</v>
      </c>
      <c r="CG41" s="24">
        <v>5.7</v>
      </c>
      <c r="CH41" s="27">
        <v>5</v>
      </c>
      <c r="CI41" s="28"/>
      <c r="CJ41" s="30">
        <f t="shared" si="775"/>
        <v>5.3</v>
      </c>
      <c r="CK41" s="31">
        <f t="shared" si="776"/>
        <v>5.3</v>
      </c>
      <c r="CL41" s="29" t="str">
        <f t="shared" si="197"/>
        <v>5.3</v>
      </c>
      <c r="CM41" s="35" t="str">
        <f t="shared" si="777"/>
        <v>D+</v>
      </c>
      <c r="CN41" s="157">
        <f t="shared" si="778"/>
        <v>1.5</v>
      </c>
      <c r="CO41" s="49" t="str">
        <f t="shared" si="779"/>
        <v>1.5</v>
      </c>
      <c r="CP41" s="77">
        <v>3</v>
      </c>
      <c r="CQ41" s="151">
        <v>3</v>
      </c>
      <c r="CR41" s="24">
        <v>7</v>
      </c>
      <c r="CS41" s="27">
        <v>7</v>
      </c>
      <c r="CT41" s="28"/>
      <c r="CU41" s="30">
        <f t="shared" si="798"/>
        <v>7</v>
      </c>
      <c r="CV41" s="31">
        <f t="shared" si="799"/>
        <v>7</v>
      </c>
      <c r="CW41" s="29" t="str">
        <f t="shared" si="198"/>
        <v>7.0</v>
      </c>
      <c r="CX41" s="35" t="str">
        <f t="shared" si="800"/>
        <v>B</v>
      </c>
      <c r="CY41" s="157">
        <f t="shared" si="801"/>
        <v>3</v>
      </c>
      <c r="CZ41" s="49" t="str">
        <f t="shared" si="802"/>
        <v>3.0</v>
      </c>
      <c r="DA41" s="77">
        <v>2</v>
      </c>
      <c r="DB41" s="151">
        <v>2</v>
      </c>
      <c r="DC41" s="24">
        <v>6</v>
      </c>
      <c r="DD41" s="27">
        <v>4</v>
      </c>
      <c r="DE41" s="28"/>
      <c r="DF41" s="30">
        <f t="shared" si="780"/>
        <v>4.8</v>
      </c>
      <c r="DG41" s="31">
        <f t="shared" si="781"/>
        <v>4.8</v>
      </c>
      <c r="DH41" s="29" t="str">
        <f t="shared" si="199"/>
        <v>4.8</v>
      </c>
      <c r="DI41" s="35" t="str">
        <f t="shared" si="782"/>
        <v>D</v>
      </c>
      <c r="DJ41" s="157">
        <f t="shared" si="783"/>
        <v>1</v>
      </c>
      <c r="DK41" s="49" t="str">
        <f t="shared" si="784"/>
        <v>1.0</v>
      </c>
      <c r="DL41" s="77">
        <v>4</v>
      </c>
      <c r="DM41" s="151">
        <v>4</v>
      </c>
      <c r="DN41" s="24">
        <v>5.0999999999999996</v>
      </c>
      <c r="DO41" s="27">
        <v>4</v>
      </c>
      <c r="DP41" s="28"/>
      <c r="DQ41" s="30">
        <f t="shared" si="785"/>
        <v>4.4000000000000004</v>
      </c>
      <c r="DR41" s="31">
        <f t="shared" si="786"/>
        <v>4.4000000000000004</v>
      </c>
      <c r="DS41" s="29" t="str">
        <f t="shared" si="200"/>
        <v>4.4</v>
      </c>
      <c r="DT41" s="35" t="str">
        <f t="shared" si="787"/>
        <v>D</v>
      </c>
      <c r="DU41" s="157">
        <f t="shared" si="788"/>
        <v>1</v>
      </c>
      <c r="DV41" s="49" t="str">
        <f t="shared" si="789"/>
        <v>1.0</v>
      </c>
      <c r="DW41" s="77">
        <v>3</v>
      </c>
      <c r="DX41" s="151">
        <v>3</v>
      </c>
      <c r="DY41" s="24">
        <v>8</v>
      </c>
      <c r="DZ41" s="27">
        <v>5</v>
      </c>
      <c r="EA41" s="28"/>
      <c r="EB41" s="30">
        <f t="shared" si="712"/>
        <v>6.2</v>
      </c>
      <c r="EC41" s="31">
        <f t="shared" si="713"/>
        <v>6.2</v>
      </c>
      <c r="ED41" s="29" t="str">
        <f t="shared" si="201"/>
        <v>6.2</v>
      </c>
      <c r="EE41" s="35" t="str">
        <f t="shared" si="714"/>
        <v>C</v>
      </c>
      <c r="EF41" s="157">
        <f t="shared" si="715"/>
        <v>2</v>
      </c>
      <c r="EG41" s="49" t="str">
        <f t="shared" si="716"/>
        <v>2.0</v>
      </c>
      <c r="EH41" s="77">
        <v>2</v>
      </c>
      <c r="EI41" s="151">
        <v>2</v>
      </c>
      <c r="EJ41" s="24">
        <v>6.6</v>
      </c>
      <c r="EK41" s="27">
        <v>8</v>
      </c>
      <c r="EL41" s="28"/>
      <c r="EM41" s="30">
        <f t="shared" si="790"/>
        <v>7.4</v>
      </c>
      <c r="EN41" s="31">
        <f t="shared" si="791"/>
        <v>7.4</v>
      </c>
      <c r="EO41" s="29" t="str">
        <f t="shared" si="202"/>
        <v>7.4</v>
      </c>
      <c r="EP41" s="35" t="str">
        <f t="shared" si="792"/>
        <v>B</v>
      </c>
      <c r="EQ41" s="157">
        <f t="shared" si="793"/>
        <v>3</v>
      </c>
      <c r="ER41" s="49" t="str">
        <f t="shared" si="794"/>
        <v>3.0</v>
      </c>
      <c r="ES41" s="77">
        <v>2</v>
      </c>
      <c r="ET41" s="151">
        <v>2</v>
      </c>
      <c r="EU41" s="24">
        <v>6.7</v>
      </c>
      <c r="EV41" s="27">
        <v>6</v>
      </c>
      <c r="EW41" s="28"/>
      <c r="EX41" s="30">
        <f t="shared" si="717"/>
        <v>6.3</v>
      </c>
      <c r="EY41" s="31">
        <f t="shared" si="718"/>
        <v>6.3</v>
      </c>
      <c r="EZ41" s="29" t="str">
        <f t="shared" si="203"/>
        <v>6.3</v>
      </c>
      <c r="FA41" s="35" t="str">
        <f t="shared" si="719"/>
        <v>C</v>
      </c>
      <c r="FB41" s="157">
        <f t="shared" si="720"/>
        <v>2</v>
      </c>
      <c r="FC41" s="49" t="str">
        <f t="shared" si="721"/>
        <v>2.0</v>
      </c>
      <c r="FD41" s="77">
        <v>3</v>
      </c>
      <c r="FE41" s="151">
        <v>3</v>
      </c>
      <c r="FF41" s="155">
        <v>6.5</v>
      </c>
      <c r="FG41" s="165">
        <v>7.4</v>
      </c>
      <c r="FH41" s="165"/>
      <c r="FI41" s="30">
        <f t="shared" si="456"/>
        <v>7</v>
      </c>
      <c r="FJ41" s="31">
        <f t="shared" si="457"/>
        <v>7</v>
      </c>
      <c r="FK41" s="29" t="str">
        <f t="shared" si="204"/>
        <v>7.0</v>
      </c>
      <c r="FL41" s="35" t="str">
        <f t="shared" si="795"/>
        <v>B</v>
      </c>
      <c r="FM41" s="33">
        <f t="shared" si="796"/>
        <v>3</v>
      </c>
      <c r="FN41" s="49" t="str">
        <f t="shared" si="797"/>
        <v>3.0</v>
      </c>
      <c r="FO41" s="77">
        <v>1</v>
      </c>
      <c r="FP41" s="151">
        <v>1</v>
      </c>
      <c r="FQ41" s="41">
        <f t="shared" si="461"/>
        <v>20</v>
      </c>
      <c r="FR41" s="43">
        <f t="shared" si="462"/>
        <v>1.825</v>
      </c>
      <c r="FS41" s="45" t="str">
        <f t="shared" si="463"/>
        <v>1.83</v>
      </c>
      <c r="FT41" s="47" t="str">
        <f t="shared" si="464"/>
        <v>Lên lớp</v>
      </c>
      <c r="FU41" s="145">
        <f t="shared" si="465"/>
        <v>20</v>
      </c>
      <c r="FV41" s="146">
        <f t="shared" si="466"/>
        <v>1.825</v>
      </c>
      <c r="FW41" s="174">
        <f t="shared" si="722"/>
        <v>36</v>
      </c>
      <c r="FX41" s="41">
        <f t="shared" si="723"/>
        <v>36</v>
      </c>
      <c r="FY41" s="43">
        <f t="shared" si="724"/>
        <v>1.9444444444444444</v>
      </c>
      <c r="FZ41" s="45" t="str">
        <f t="shared" si="470"/>
        <v>1.94</v>
      </c>
      <c r="GA41" s="47" t="str">
        <f t="shared" si="471"/>
        <v>Lên lớp</v>
      </c>
      <c r="GB41" s="47" t="s">
        <v>1143</v>
      </c>
      <c r="GC41" s="24">
        <v>6.5</v>
      </c>
      <c r="GD41" s="27">
        <v>6</v>
      </c>
      <c r="GE41" s="28"/>
      <c r="GF41" s="30">
        <f t="shared" si="530"/>
        <v>6.2</v>
      </c>
      <c r="GG41" s="31">
        <f t="shared" si="531"/>
        <v>6.2</v>
      </c>
      <c r="GH41" s="29" t="str">
        <f t="shared" si="205"/>
        <v>6.2</v>
      </c>
      <c r="GI41" s="35" t="str">
        <f t="shared" si="532"/>
        <v>C</v>
      </c>
      <c r="GJ41" s="33">
        <f t="shared" si="533"/>
        <v>2</v>
      </c>
      <c r="GK41" s="49" t="str">
        <f t="shared" si="534"/>
        <v>2.0</v>
      </c>
      <c r="GL41" s="77">
        <v>2</v>
      </c>
      <c r="GM41" s="151">
        <v>2</v>
      </c>
      <c r="GN41" s="24">
        <v>8.1</v>
      </c>
      <c r="GO41" s="27">
        <v>4</v>
      </c>
      <c r="GP41" s="28"/>
      <c r="GQ41" s="30">
        <f t="shared" si="680"/>
        <v>5.6</v>
      </c>
      <c r="GR41" s="31">
        <f t="shared" si="535"/>
        <v>5.6</v>
      </c>
      <c r="GS41" s="29" t="str">
        <f t="shared" si="206"/>
        <v>5.6</v>
      </c>
      <c r="GT41" s="35" t="str">
        <f t="shared" si="536"/>
        <v>C</v>
      </c>
      <c r="GU41" s="33">
        <f t="shared" si="537"/>
        <v>2</v>
      </c>
      <c r="GV41" s="49" t="str">
        <f t="shared" si="538"/>
        <v>2.0</v>
      </c>
      <c r="GW41" s="77">
        <v>3</v>
      </c>
      <c r="GX41" s="151">
        <v>3</v>
      </c>
      <c r="GY41" s="24">
        <v>5.4</v>
      </c>
      <c r="GZ41" s="27">
        <v>2</v>
      </c>
      <c r="HA41" s="28">
        <v>3</v>
      </c>
      <c r="HB41" s="30">
        <f t="shared" si="539"/>
        <v>3.4</v>
      </c>
      <c r="HC41" s="31">
        <f t="shared" si="540"/>
        <v>4</v>
      </c>
      <c r="HD41" s="29" t="str">
        <f t="shared" si="207"/>
        <v>4.0</v>
      </c>
      <c r="HE41" s="35" t="str">
        <f t="shared" si="541"/>
        <v>D</v>
      </c>
      <c r="HF41" s="33">
        <f t="shared" si="542"/>
        <v>1</v>
      </c>
      <c r="HG41" s="49" t="str">
        <f t="shared" si="543"/>
        <v>1.0</v>
      </c>
      <c r="HH41" s="77">
        <v>2</v>
      </c>
      <c r="HI41" s="151">
        <v>2</v>
      </c>
      <c r="HJ41" s="24">
        <v>7</v>
      </c>
      <c r="HK41" s="27">
        <v>0</v>
      </c>
      <c r="HL41" s="28">
        <v>5</v>
      </c>
      <c r="HM41" s="30">
        <f t="shared" si="544"/>
        <v>2.8</v>
      </c>
      <c r="HN41" s="31">
        <f t="shared" si="545"/>
        <v>5.8</v>
      </c>
      <c r="HO41" s="29" t="str">
        <f t="shared" si="208"/>
        <v>5.8</v>
      </c>
      <c r="HP41" s="35" t="str">
        <f t="shared" si="546"/>
        <v>C</v>
      </c>
      <c r="HQ41" s="33">
        <f t="shared" si="547"/>
        <v>2</v>
      </c>
      <c r="HR41" s="49" t="str">
        <f t="shared" si="548"/>
        <v>2.0</v>
      </c>
      <c r="HS41" s="77">
        <v>2</v>
      </c>
      <c r="HT41" s="151">
        <v>2</v>
      </c>
      <c r="HU41" s="24">
        <v>7.5</v>
      </c>
      <c r="HV41" s="27">
        <v>5</v>
      </c>
      <c r="HW41" s="28"/>
      <c r="HX41" s="30">
        <f t="shared" si="549"/>
        <v>6</v>
      </c>
      <c r="HY41" s="31">
        <f t="shared" si="550"/>
        <v>6</v>
      </c>
      <c r="HZ41" s="29" t="str">
        <f t="shared" si="209"/>
        <v>6.0</v>
      </c>
      <c r="IA41" s="35" t="str">
        <f t="shared" si="551"/>
        <v>C</v>
      </c>
      <c r="IB41" s="33">
        <f t="shared" si="552"/>
        <v>2</v>
      </c>
      <c r="IC41" s="49" t="str">
        <f t="shared" si="553"/>
        <v>2.0</v>
      </c>
      <c r="ID41" s="77">
        <v>3</v>
      </c>
      <c r="IE41" s="151">
        <v>3</v>
      </c>
      <c r="IF41" s="24">
        <v>5</v>
      </c>
      <c r="IG41" s="27">
        <v>5</v>
      </c>
      <c r="IH41" s="28"/>
      <c r="II41" s="30">
        <f t="shared" si="554"/>
        <v>5</v>
      </c>
      <c r="IJ41" s="31">
        <f t="shared" si="555"/>
        <v>5</v>
      </c>
      <c r="IK41" s="29" t="str">
        <f t="shared" si="210"/>
        <v>5.0</v>
      </c>
      <c r="IL41" s="35" t="str">
        <f t="shared" si="556"/>
        <v>D+</v>
      </c>
      <c r="IM41" s="33">
        <f t="shared" si="557"/>
        <v>1.5</v>
      </c>
      <c r="IN41" s="49" t="str">
        <f t="shared" si="558"/>
        <v>1.5</v>
      </c>
      <c r="IO41" s="77">
        <v>2</v>
      </c>
      <c r="IP41" s="151">
        <v>2</v>
      </c>
      <c r="IQ41" s="24">
        <v>8.4</v>
      </c>
      <c r="IR41" s="27"/>
      <c r="IS41" s="28">
        <v>2</v>
      </c>
      <c r="IT41" s="30">
        <f t="shared" si="559"/>
        <v>3.4</v>
      </c>
      <c r="IU41" s="31">
        <f t="shared" si="560"/>
        <v>4.5999999999999996</v>
      </c>
      <c r="IV41" s="29" t="str">
        <f t="shared" si="211"/>
        <v>4.6</v>
      </c>
      <c r="IW41" s="35" t="str">
        <f t="shared" si="561"/>
        <v>D</v>
      </c>
      <c r="IX41" s="33">
        <f t="shared" si="562"/>
        <v>1</v>
      </c>
      <c r="IY41" s="49" t="str">
        <f t="shared" si="563"/>
        <v>1.0</v>
      </c>
      <c r="IZ41" s="77">
        <v>3</v>
      </c>
      <c r="JA41" s="151">
        <v>3</v>
      </c>
      <c r="JB41" s="24">
        <v>7.6</v>
      </c>
      <c r="JC41" s="27">
        <v>3</v>
      </c>
      <c r="JD41" s="28"/>
      <c r="JE41" s="30">
        <f t="shared" si="564"/>
        <v>4.8</v>
      </c>
      <c r="JF41" s="31">
        <f t="shared" si="565"/>
        <v>4.8</v>
      </c>
      <c r="JG41" s="29" t="str">
        <f t="shared" si="212"/>
        <v>4.8</v>
      </c>
      <c r="JH41" s="35" t="str">
        <f t="shared" si="566"/>
        <v>D</v>
      </c>
      <c r="JI41" s="33">
        <f t="shared" si="567"/>
        <v>1</v>
      </c>
      <c r="JJ41" s="49" t="str">
        <f t="shared" si="568"/>
        <v>1.0</v>
      </c>
      <c r="JK41" s="77">
        <v>3</v>
      </c>
      <c r="JL41" s="151">
        <v>3</v>
      </c>
      <c r="JM41" s="24"/>
      <c r="JN41" s="214"/>
      <c r="JO41" s="140"/>
      <c r="JP41" s="30">
        <v>7.4</v>
      </c>
      <c r="JQ41" s="31">
        <v>7.4</v>
      </c>
      <c r="JR41" s="29" t="str">
        <f t="shared" si="213"/>
        <v>7.4</v>
      </c>
      <c r="JS41" s="35" t="str">
        <f t="shared" si="571"/>
        <v>B</v>
      </c>
      <c r="JT41" s="33">
        <f t="shared" si="572"/>
        <v>3</v>
      </c>
      <c r="JU41" s="49" t="str">
        <f t="shared" si="573"/>
        <v>3.0</v>
      </c>
      <c r="JV41" s="77">
        <v>2</v>
      </c>
      <c r="JW41" s="151">
        <v>2</v>
      </c>
      <c r="JX41" s="211">
        <f t="shared" si="513"/>
        <v>22</v>
      </c>
      <c r="JY41" s="43">
        <f t="shared" si="514"/>
        <v>1.6818181818181819</v>
      </c>
      <c r="JZ41" s="45" t="str">
        <f t="shared" si="515"/>
        <v>1.68</v>
      </c>
      <c r="KA41" s="47" t="str">
        <f t="shared" si="516"/>
        <v>Lên lớp</v>
      </c>
      <c r="KB41" s="41">
        <f t="shared" si="517"/>
        <v>22</v>
      </c>
      <c r="KC41" s="43">
        <f t="shared" si="518"/>
        <v>1.6818181818181819</v>
      </c>
      <c r="KD41" s="229">
        <f t="shared" si="519"/>
        <v>58</v>
      </c>
      <c r="KE41" s="230">
        <f t="shared" si="520"/>
        <v>58</v>
      </c>
      <c r="KF41" s="146">
        <f t="shared" si="521"/>
        <v>1.8448275862068966</v>
      </c>
      <c r="KG41" s="45" t="str">
        <f t="shared" si="522"/>
        <v>1.84</v>
      </c>
      <c r="KH41" s="47" t="str">
        <f t="shared" si="523"/>
        <v>Lên lớp</v>
      </c>
      <c r="KI41" s="47" t="s">
        <v>1143</v>
      </c>
      <c r="KJ41" s="24">
        <v>5</v>
      </c>
      <c r="KK41" s="27">
        <v>2</v>
      </c>
      <c r="KL41" s="28"/>
      <c r="KM41" s="30">
        <f t="shared" si="729"/>
        <v>3.2</v>
      </c>
      <c r="KN41" s="31">
        <f t="shared" si="730"/>
        <v>3.2</v>
      </c>
      <c r="KO41" s="31" t="str">
        <f t="shared" si="731"/>
        <v>3.2</v>
      </c>
      <c r="KP41" s="35" t="str">
        <f t="shared" si="732"/>
        <v>F</v>
      </c>
      <c r="KQ41" s="33">
        <f t="shared" si="733"/>
        <v>0</v>
      </c>
      <c r="KR41" s="49" t="str">
        <f t="shared" si="734"/>
        <v>0.0</v>
      </c>
      <c r="KS41" s="77">
        <v>2</v>
      </c>
      <c r="KT41" s="151"/>
      <c r="KU41" s="24">
        <v>7.3</v>
      </c>
      <c r="KV41" s="27"/>
      <c r="KW41" s="28">
        <v>6</v>
      </c>
      <c r="KX41" s="30">
        <f t="shared" si="735"/>
        <v>2.9</v>
      </c>
      <c r="KY41" s="31">
        <f t="shared" si="736"/>
        <v>6.5</v>
      </c>
      <c r="KZ41" s="31" t="str">
        <f t="shared" si="737"/>
        <v>6.5</v>
      </c>
      <c r="LA41" s="35" t="str">
        <f t="shared" si="738"/>
        <v>C+</v>
      </c>
      <c r="LB41" s="33">
        <f t="shared" si="739"/>
        <v>2.5</v>
      </c>
      <c r="LC41" s="49" t="str">
        <f t="shared" si="740"/>
        <v>2.5</v>
      </c>
      <c r="LD41" s="77">
        <v>2</v>
      </c>
      <c r="LE41" s="151">
        <v>2</v>
      </c>
      <c r="LF41" s="24">
        <v>6.3</v>
      </c>
      <c r="LG41" s="27"/>
      <c r="LH41" s="138"/>
      <c r="LI41" s="30">
        <f t="shared" si="741"/>
        <v>2.5</v>
      </c>
      <c r="LJ41" s="31">
        <f t="shared" si="742"/>
        <v>2.5</v>
      </c>
      <c r="LK41" s="31" t="str">
        <f t="shared" si="743"/>
        <v>2.5</v>
      </c>
      <c r="LL41" s="35" t="str">
        <f t="shared" si="744"/>
        <v>F</v>
      </c>
      <c r="LM41" s="33">
        <f t="shared" si="745"/>
        <v>0</v>
      </c>
      <c r="LN41" s="49" t="str">
        <f t="shared" si="746"/>
        <v>0.0</v>
      </c>
      <c r="LO41" s="77">
        <v>2</v>
      </c>
      <c r="LP41" s="151"/>
      <c r="LQ41" s="24">
        <v>6.7</v>
      </c>
      <c r="LR41" s="27"/>
      <c r="LS41" s="28">
        <v>6</v>
      </c>
      <c r="LT41" s="30">
        <f t="shared" si="747"/>
        <v>2.7</v>
      </c>
      <c r="LU41" s="31">
        <f t="shared" si="748"/>
        <v>6.3</v>
      </c>
      <c r="LV41" s="29" t="str">
        <f t="shared" si="220"/>
        <v>6.3</v>
      </c>
      <c r="LW41" s="35" t="str">
        <f t="shared" si="749"/>
        <v>C</v>
      </c>
      <c r="LX41" s="33">
        <f t="shared" si="750"/>
        <v>2</v>
      </c>
      <c r="LY41" s="49" t="str">
        <f t="shared" si="751"/>
        <v>2.0</v>
      </c>
      <c r="LZ41" s="77">
        <v>2</v>
      </c>
      <c r="MA41" s="151">
        <v>2</v>
      </c>
      <c r="MB41" s="24">
        <v>6</v>
      </c>
      <c r="MC41" s="27">
        <v>2</v>
      </c>
      <c r="MD41" s="28">
        <v>5</v>
      </c>
      <c r="ME41" s="30">
        <f t="shared" si="752"/>
        <v>3.6</v>
      </c>
      <c r="MF41" s="161">
        <f t="shared" si="753"/>
        <v>5.4</v>
      </c>
      <c r="MG41" s="29" t="str">
        <f t="shared" si="223"/>
        <v>5.4</v>
      </c>
      <c r="MH41" s="162" t="str">
        <f t="shared" si="754"/>
        <v>D+</v>
      </c>
      <c r="MI41" s="163">
        <f t="shared" si="755"/>
        <v>1.5</v>
      </c>
      <c r="MJ41" s="56" t="str">
        <f t="shared" si="756"/>
        <v>1.5</v>
      </c>
      <c r="MK41" s="77">
        <v>1</v>
      </c>
      <c r="ML41" s="151">
        <v>1</v>
      </c>
      <c r="MM41" s="24">
        <v>8</v>
      </c>
      <c r="MN41" s="27"/>
      <c r="MO41" s="28">
        <v>2</v>
      </c>
      <c r="MP41" s="30">
        <f t="shared" si="757"/>
        <v>3.2</v>
      </c>
      <c r="MQ41" s="161">
        <f t="shared" si="758"/>
        <v>4.4000000000000004</v>
      </c>
      <c r="MR41" s="29" t="str">
        <f t="shared" si="227"/>
        <v>4.4</v>
      </c>
      <c r="MS41" s="162" t="str">
        <f t="shared" si="759"/>
        <v>D</v>
      </c>
      <c r="MT41" s="163">
        <f t="shared" si="760"/>
        <v>1</v>
      </c>
      <c r="MU41" s="56" t="str">
        <f t="shared" si="761"/>
        <v>1.0</v>
      </c>
      <c r="MV41" s="77">
        <v>3</v>
      </c>
      <c r="MW41" s="151">
        <v>3</v>
      </c>
      <c r="MX41" s="24">
        <v>5.8</v>
      </c>
      <c r="MY41" s="27">
        <v>5</v>
      </c>
      <c r="MZ41" s="28"/>
      <c r="NA41" s="30">
        <f t="shared" si="762"/>
        <v>5.3</v>
      </c>
      <c r="NB41" s="161">
        <f t="shared" si="763"/>
        <v>5.3</v>
      </c>
      <c r="NC41" s="29" t="str">
        <f t="shared" si="228"/>
        <v>5.3</v>
      </c>
      <c r="ND41" s="162" t="str">
        <f t="shared" si="764"/>
        <v>D+</v>
      </c>
      <c r="NE41" s="163">
        <f t="shared" si="765"/>
        <v>1.5</v>
      </c>
      <c r="NF41" s="56" t="str">
        <f t="shared" si="766"/>
        <v>1.5</v>
      </c>
      <c r="NG41" s="77">
        <v>1</v>
      </c>
      <c r="NH41" s="151">
        <v>1</v>
      </c>
      <c r="NI41" s="24">
        <v>6</v>
      </c>
      <c r="NJ41" s="27">
        <v>5</v>
      </c>
      <c r="NK41" s="28"/>
      <c r="NL41" s="30">
        <f t="shared" si="681"/>
        <v>5.4</v>
      </c>
      <c r="NM41" s="31">
        <f t="shared" si="682"/>
        <v>5.4</v>
      </c>
      <c r="NN41" s="31" t="str">
        <f t="shared" si="725"/>
        <v>5.4</v>
      </c>
      <c r="NO41" s="35" t="str">
        <f t="shared" si="683"/>
        <v>D+</v>
      </c>
      <c r="NP41" s="33">
        <f t="shared" si="684"/>
        <v>1.5</v>
      </c>
      <c r="NQ41" s="49" t="str">
        <f t="shared" si="685"/>
        <v>1.5</v>
      </c>
      <c r="NR41" s="77">
        <v>3</v>
      </c>
      <c r="NS41" s="151">
        <v>3</v>
      </c>
      <c r="NT41" s="24">
        <v>6</v>
      </c>
      <c r="NU41" s="214">
        <v>6.5</v>
      </c>
      <c r="NV41" s="28"/>
      <c r="NW41" s="30">
        <f t="shared" si="767"/>
        <v>6.3</v>
      </c>
      <c r="NX41" s="31">
        <f t="shared" si="768"/>
        <v>6.3</v>
      </c>
      <c r="NY41" s="31" t="str">
        <f t="shared" si="769"/>
        <v>6.3</v>
      </c>
      <c r="NZ41" s="35" t="str">
        <f t="shared" si="770"/>
        <v>C</v>
      </c>
      <c r="OA41" s="33">
        <f t="shared" si="771"/>
        <v>2</v>
      </c>
      <c r="OB41" s="49" t="str">
        <f t="shared" si="772"/>
        <v>2.0</v>
      </c>
      <c r="OC41" s="77">
        <v>2</v>
      </c>
      <c r="OD41" s="151">
        <v>2</v>
      </c>
      <c r="OE41" s="211">
        <f t="shared" si="230"/>
        <v>18</v>
      </c>
      <c r="OF41" s="43">
        <f t="shared" si="231"/>
        <v>1.3055555555555556</v>
      </c>
      <c r="OG41" s="45" t="str">
        <f t="shared" si="232"/>
        <v>1.31</v>
      </c>
      <c r="OH41" s="47" t="str">
        <f t="shared" si="233"/>
        <v>Lên lớp</v>
      </c>
      <c r="OI41" s="41">
        <f t="shared" si="234"/>
        <v>14</v>
      </c>
      <c r="OJ41" s="43">
        <f t="shared" si="235"/>
        <v>1.6785714285714286</v>
      </c>
      <c r="OK41" s="229">
        <f t="shared" si="236"/>
        <v>76</v>
      </c>
      <c r="OL41" s="230">
        <f t="shared" si="237"/>
        <v>72</v>
      </c>
      <c r="OM41" s="146">
        <f t="shared" si="238"/>
        <v>1.8125</v>
      </c>
      <c r="ON41" s="45" t="str">
        <f t="shared" si="138"/>
        <v>1.81</v>
      </c>
      <c r="OO41" s="47" t="str">
        <f t="shared" si="239"/>
        <v>Lên lớp</v>
      </c>
      <c r="OP41" s="47"/>
      <c r="OQ41" s="24">
        <v>5</v>
      </c>
      <c r="OR41" s="27"/>
      <c r="OS41" s="28">
        <v>5</v>
      </c>
      <c r="OT41" s="30">
        <f t="shared" si="574"/>
        <v>2</v>
      </c>
      <c r="OU41" s="31">
        <f t="shared" si="575"/>
        <v>5</v>
      </c>
      <c r="OV41" s="31" t="str">
        <f t="shared" si="576"/>
        <v>5.0</v>
      </c>
      <c r="OW41" s="35" t="str">
        <f t="shared" si="577"/>
        <v>D+</v>
      </c>
      <c r="OX41" s="33">
        <f t="shared" si="578"/>
        <v>1.5</v>
      </c>
      <c r="OY41" s="49" t="str">
        <f t="shared" si="579"/>
        <v>1.5</v>
      </c>
      <c r="OZ41" s="77">
        <v>2</v>
      </c>
      <c r="PA41" s="151"/>
      <c r="PB41" s="63">
        <v>5</v>
      </c>
      <c r="PC41" s="27"/>
      <c r="PD41" s="28"/>
      <c r="PE41" s="30">
        <f t="shared" si="580"/>
        <v>2</v>
      </c>
      <c r="PF41" s="31">
        <f t="shared" si="581"/>
        <v>2</v>
      </c>
      <c r="PG41" s="31" t="str">
        <f t="shared" si="582"/>
        <v>2.0</v>
      </c>
      <c r="PH41" s="35" t="str">
        <f t="shared" si="583"/>
        <v>F</v>
      </c>
      <c r="PI41" s="33">
        <f t="shared" si="584"/>
        <v>0</v>
      </c>
      <c r="PJ41" s="49" t="str">
        <f t="shared" si="585"/>
        <v>0.0</v>
      </c>
      <c r="PK41" s="77">
        <v>3</v>
      </c>
      <c r="PL41" s="151"/>
      <c r="PM41" s="24">
        <v>6.3</v>
      </c>
      <c r="PN41" s="27"/>
      <c r="PO41" s="301">
        <v>8</v>
      </c>
      <c r="PP41" s="30">
        <f t="shared" si="586"/>
        <v>2.5</v>
      </c>
      <c r="PQ41" s="31">
        <f t="shared" si="587"/>
        <v>7.3</v>
      </c>
      <c r="PR41" s="31" t="str">
        <f t="shared" si="588"/>
        <v>7.3</v>
      </c>
      <c r="PS41" s="35" t="str">
        <f t="shared" si="589"/>
        <v>B</v>
      </c>
      <c r="PT41" s="33">
        <f t="shared" si="590"/>
        <v>3</v>
      </c>
      <c r="PU41" s="49" t="str">
        <f t="shared" si="591"/>
        <v>3.0</v>
      </c>
      <c r="PV41" s="77">
        <v>2</v>
      </c>
      <c r="PW41" s="151">
        <v>2</v>
      </c>
      <c r="PX41" s="24">
        <v>7</v>
      </c>
      <c r="PY41" s="27">
        <v>4</v>
      </c>
      <c r="PZ41" s="28"/>
      <c r="QA41" s="22">
        <f t="shared" si="592"/>
        <v>5.2</v>
      </c>
      <c r="QB41" s="29">
        <f t="shared" si="593"/>
        <v>5.2</v>
      </c>
      <c r="QC41" s="29" t="str">
        <f t="shared" si="594"/>
        <v>5.2</v>
      </c>
      <c r="QD41" s="35" t="str">
        <f t="shared" si="595"/>
        <v>D+</v>
      </c>
      <c r="QE41" s="33">
        <f t="shared" si="596"/>
        <v>1.5</v>
      </c>
      <c r="QF41" s="49" t="str">
        <f t="shared" si="597"/>
        <v>1.5</v>
      </c>
      <c r="QG41" s="77">
        <v>3</v>
      </c>
      <c r="QH41" s="151">
        <v>3</v>
      </c>
      <c r="QI41" s="24">
        <v>7.5</v>
      </c>
      <c r="QJ41" s="27">
        <v>7</v>
      </c>
      <c r="QK41" s="28"/>
      <c r="QL41" s="30">
        <f t="shared" si="598"/>
        <v>7.2</v>
      </c>
      <c r="QM41" s="31">
        <f t="shared" si="599"/>
        <v>7.2</v>
      </c>
      <c r="QN41" s="31" t="str">
        <f t="shared" si="600"/>
        <v>7.2</v>
      </c>
      <c r="QO41" s="35" t="str">
        <f t="shared" si="601"/>
        <v>B</v>
      </c>
      <c r="QP41" s="33">
        <f t="shared" si="602"/>
        <v>3</v>
      </c>
      <c r="QQ41" s="49" t="str">
        <f t="shared" si="603"/>
        <v>3.0</v>
      </c>
      <c r="QR41" s="77">
        <v>1</v>
      </c>
      <c r="QS41" s="151">
        <v>1</v>
      </c>
      <c r="QT41" s="24">
        <v>5.5</v>
      </c>
      <c r="QU41" s="27"/>
      <c r="QV41" s="28">
        <v>8</v>
      </c>
      <c r="QW41" s="30">
        <f t="shared" si="604"/>
        <v>2.2000000000000002</v>
      </c>
      <c r="QX41" s="31">
        <f t="shared" si="605"/>
        <v>7</v>
      </c>
      <c r="QY41" s="31" t="str">
        <f t="shared" si="606"/>
        <v>7.0</v>
      </c>
      <c r="QZ41" s="35" t="str">
        <f t="shared" si="607"/>
        <v>B</v>
      </c>
      <c r="RA41" s="33">
        <f t="shared" si="608"/>
        <v>3</v>
      </c>
      <c r="RB41" s="49" t="str">
        <f t="shared" si="609"/>
        <v>3.0</v>
      </c>
      <c r="RC41" s="77">
        <v>3</v>
      </c>
      <c r="RD41" s="151">
        <v>3</v>
      </c>
      <c r="RE41" s="24">
        <v>7.2</v>
      </c>
      <c r="RF41" s="27">
        <v>0</v>
      </c>
      <c r="RG41" s="28">
        <v>3</v>
      </c>
      <c r="RH41" s="22">
        <f t="shared" si="773"/>
        <v>2.9</v>
      </c>
      <c r="RI41" s="29">
        <f t="shared" si="774"/>
        <v>4.7</v>
      </c>
      <c r="RJ41" s="29" t="str">
        <f t="shared" si="610"/>
        <v>4.7</v>
      </c>
      <c r="RK41" s="35" t="str">
        <f t="shared" si="726"/>
        <v>D</v>
      </c>
      <c r="RL41" s="33">
        <f t="shared" si="727"/>
        <v>1</v>
      </c>
      <c r="RM41" s="49" t="str">
        <f t="shared" si="728"/>
        <v>1.0</v>
      </c>
      <c r="RN41" s="77">
        <v>1</v>
      </c>
      <c r="RO41" s="151">
        <v>1</v>
      </c>
      <c r="RP41" s="211">
        <f t="shared" si="247"/>
        <v>15</v>
      </c>
      <c r="RQ41" s="275">
        <f t="shared" si="248"/>
        <v>5.2733333333333343</v>
      </c>
      <c r="RR41" s="43">
        <f t="shared" si="249"/>
        <v>1.7666666666666666</v>
      </c>
      <c r="RS41" s="45" t="str">
        <f t="shared" si="250"/>
        <v>1.77</v>
      </c>
      <c r="RT41" s="47" t="str">
        <f t="shared" si="251"/>
        <v>Lên lớp</v>
      </c>
      <c r="RU41" s="41">
        <f t="shared" si="252"/>
        <v>10</v>
      </c>
      <c r="RV41" s="43">
        <f t="shared" si="253"/>
        <v>2.35</v>
      </c>
      <c r="RW41" s="229">
        <f t="shared" si="254"/>
        <v>91</v>
      </c>
      <c r="RX41" s="230">
        <f t="shared" si="255"/>
        <v>82</v>
      </c>
      <c r="RY41" s="146">
        <f t="shared" si="256"/>
        <v>1.8780487804878048</v>
      </c>
      <c r="RZ41" s="45" t="str">
        <f t="shared" si="257"/>
        <v>1.88</v>
      </c>
      <c r="SA41" s="47" t="str">
        <f t="shared" si="258"/>
        <v>Lên lớp</v>
      </c>
      <c r="SB41" s="47" t="s">
        <v>1143</v>
      </c>
      <c r="SC41" s="24"/>
      <c r="SD41" s="27"/>
      <c r="SE41" s="28"/>
      <c r="SF41" s="30">
        <f t="shared" si="686"/>
        <v>0</v>
      </c>
      <c r="SG41" s="31">
        <f t="shared" si="687"/>
        <v>0</v>
      </c>
      <c r="SH41" s="29" t="str">
        <f t="shared" si="611"/>
        <v>0.0</v>
      </c>
      <c r="SI41" s="35" t="str">
        <f t="shared" si="688"/>
        <v>F</v>
      </c>
      <c r="SJ41" s="130">
        <f t="shared" si="689"/>
        <v>0</v>
      </c>
      <c r="SK41" s="49" t="str">
        <f t="shared" si="690"/>
        <v>0.0</v>
      </c>
      <c r="SL41" s="77">
        <v>2</v>
      </c>
      <c r="SM41" s="151"/>
      <c r="SN41" s="24"/>
      <c r="SO41" s="27"/>
      <c r="SP41" s="28"/>
      <c r="SQ41" s="30">
        <f t="shared" si="612"/>
        <v>0</v>
      </c>
      <c r="SR41" s="31">
        <f t="shared" si="613"/>
        <v>0</v>
      </c>
      <c r="SS41" s="31" t="str">
        <f t="shared" si="614"/>
        <v>0.0</v>
      </c>
      <c r="ST41" s="35" t="str">
        <f t="shared" si="615"/>
        <v>F</v>
      </c>
      <c r="SU41" s="33">
        <f t="shared" si="616"/>
        <v>0</v>
      </c>
      <c r="SV41" s="49" t="str">
        <f t="shared" si="617"/>
        <v>0.0</v>
      </c>
      <c r="SW41" s="77">
        <v>2</v>
      </c>
      <c r="SX41" s="151"/>
      <c r="SY41" s="24"/>
      <c r="SZ41" s="27"/>
      <c r="TA41" s="28"/>
      <c r="TB41" s="30">
        <f t="shared" si="618"/>
        <v>0</v>
      </c>
      <c r="TC41" s="31">
        <f t="shared" si="619"/>
        <v>0</v>
      </c>
      <c r="TD41" s="31" t="str">
        <f t="shared" si="620"/>
        <v>0.0</v>
      </c>
      <c r="TE41" s="35" t="str">
        <f t="shared" si="621"/>
        <v>F</v>
      </c>
      <c r="TF41" s="33">
        <f t="shared" si="622"/>
        <v>0</v>
      </c>
      <c r="TG41" s="49" t="str">
        <f t="shared" si="623"/>
        <v>0.0</v>
      </c>
      <c r="TH41" s="77">
        <v>4</v>
      </c>
      <c r="TI41" s="151"/>
      <c r="TJ41" s="320"/>
      <c r="TK41" s="321"/>
      <c r="TL41" s="322"/>
      <c r="TM41" s="322"/>
      <c r="TN41" s="322"/>
      <c r="TO41" s="127">
        <f t="shared" si="691"/>
        <v>0</v>
      </c>
      <c r="TP41" s="29" t="str">
        <f t="shared" si="692"/>
        <v>0.0</v>
      </c>
      <c r="TQ41" s="35" t="str">
        <f t="shared" si="693"/>
        <v>F</v>
      </c>
      <c r="TR41" s="33">
        <f t="shared" si="694"/>
        <v>0</v>
      </c>
      <c r="TS41" s="49" t="str">
        <f t="shared" si="695"/>
        <v>0.0</v>
      </c>
      <c r="TT41" s="323"/>
      <c r="TU41" s="324"/>
      <c r="TV41" s="340">
        <f t="shared" si="696"/>
        <v>4</v>
      </c>
      <c r="TW41" s="341">
        <f t="shared" si="267"/>
        <v>0</v>
      </c>
      <c r="TX41" s="342">
        <f t="shared" si="697"/>
        <v>0</v>
      </c>
      <c r="TY41" s="45" t="str">
        <f t="shared" si="698"/>
        <v>0.00</v>
      </c>
      <c r="TZ41" s="47" t="str">
        <f t="shared" si="699"/>
        <v>Cảnh báo KQHT</v>
      </c>
      <c r="UA41" s="41">
        <f t="shared" si="700"/>
        <v>0</v>
      </c>
      <c r="UB41" s="43" t="e">
        <f t="shared" si="701"/>
        <v>#DIV/0!</v>
      </c>
    </row>
    <row r="42" spans="1:548" ht="18">
      <c r="A42" s="11">
        <v>50</v>
      </c>
      <c r="B42" s="70" t="s">
        <v>1263</v>
      </c>
      <c r="C42" s="14" t="s">
        <v>1394</v>
      </c>
      <c r="D42" s="57" t="s">
        <v>119</v>
      </c>
      <c r="E42" s="15" t="s">
        <v>1395</v>
      </c>
      <c r="F42" s="123" t="s">
        <v>1396</v>
      </c>
      <c r="G42" s="58" t="s">
        <v>1483</v>
      </c>
      <c r="H42" s="58" t="s">
        <v>18</v>
      </c>
      <c r="I42" s="104" t="s">
        <v>896</v>
      </c>
      <c r="J42" s="140">
        <v>6.8</v>
      </c>
      <c r="K42" s="29" t="str">
        <f t="shared" si="187"/>
        <v>6.8</v>
      </c>
      <c r="L42" s="35" t="str">
        <f t="shared" si="624"/>
        <v>C+</v>
      </c>
      <c r="M42" s="33">
        <f t="shared" si="625"/>
        <v>2.5</v>
      </c>
      <c r="N42" s="49" t="str">
        <f t="shared" si="626"/>
        <v>2.5</v>
      </c>
      <c r="O42" s="12">
        <v>2</v>
      </c>
      <c r="P42" s="19">
        <v>6</v>
      </c>
      <c r="Q42" s="29" t="str">
        <f t="shared" si="188"/>
        <v>6.0</v>
      </c>
      <c r="R42" s="35" t="str">
        <f t="shared" si="702"/>
        <v>C</v>
      </c>
      <c r="S42" s="33">
        <f t="shared" si="703"/>
        <v>2</v>
      </c>
      <c r="T42" s="49" t="str">
        <f t="shared" si="704"/>
        <v>2.0</v>
      </c>
      <c r="U42" s="12">
        <v>3</v>
      </c>
      <c r="V42" s="24">
        <v>7.3</v>
      </c>
      <c r="W42" s="27">
        <v>6</v>
      </c>
      <c r="X42" s="28"/>
      <c r="Y42" s="30">
        <f t="shared" si="627"/>
        <v>6.5</v>
      </c>
      <c r="Z42" s="161">
        <f t="shared" si="628"/>
        <v>6.5</v>
      </c>
      <c r="AA42" s="29" t="str">
        <f t="shared" si="192"/>
        <v>6.5</v>
      </c>
      <c r="AB42" s="162" t="str">
        <f t="shared" si="629"/>
        <v>C+</v>
      </c>
      <c r="AC42" s="163">
        <f t="shared" si="630"/>
        <v>2.5</v>
      </c>
      <c r="AD42" s="56" t="str">
        <f t="shared" si="631"/>
        <v>2.5</v>
      </c>
      <c r="AE42" s="77">
        <v>5</v>
      </c>
      <c r="AF42" s="80">
        <v>5</v>
      </c>
      <c r="AG42" s="24">
        <v>6.3</v>
      </c>
      <c r="AH42" s="27">
        <v>6</v>
      </c>
      <c r="AI42" s="28"/>
      <c r="AJ42" s="30">
        <f t="shared" si="632"/>
        <v>6.1</v>
      </c>
      <c r="AK42" s="31">
        <f t="shared" si="633"/>
        <v>6.1</v>
      </c>
      <c r="AL42" s="29" t="str">
        <f>TEXT(AK42,"0.0")</f>
        <v>6.1</v>
      </c>
      <c r="AM42" s="35" t="str">
        <f t="shared" si="634"/>
        <v>C</v>
      </c>
      <c r="AN42" s="33">
        <f t="shared" si="635"/>
        <v>2</v>
      </c>
      <c r="AO42" s="49" t="str">
        <f t="shared" si="636"/>
        <v>2.0</v>
      </c>
      <c r="AP42" s="77">
        <v>3</v>
      </c>
      <c r="AQ42" s="83">
        <v>3</v>
      </c>
      <c r="AR42" s="24">
        <v>5.4</v>
      </c>
      <c r="AS42" s="27">
        <v>5</v>
      </c>
      <c r="AT42" s="28"/>
      <c r="AU42" s="30">
        <f t="shared" si="637"/>
        <v>5.2</v>
      </c>
      <c r="AV42" s="161">
        <f t="shared" si="638"/>
        <v>5.2</v>
      </c>
      <c r="AW42" s="29" t="str">
        <f t="shared" si="194"/>
        <v>5.2</v>
      </c>
      <c r="AX42" s="162" t="str">
        <f t="shared" si="639"/>
        <v>D+</v>
      </c>
      <c r="AY42" s="163">
        <f t="shared" si="640"/>
        <v>1.5</v>
      </c>
      <c r="AZ42" s="56" t="str">
        <f t="shared" si="641"/>
        <v>1.5</v>
      </c>
      <c r="BA42" s="77">
        <v>3</v>
      </c>
      <c r="BB42" s="83">
        <v>3</v>
      </c>
      <c r="BC42" s="24">
        <v>8</v>
      </c>
      <c r="BD42" s="27">
        <v>5</v>
      </c>
      <c r="BE42" s="28"/>
      <c r="BF42" s="30">
        <f t="shared" si="642"/>
        <v>6.2</v>
      </c>
      <c r="BG42" s="161">
        <f t="shared" si="643"/>
        <v>6.2</v>
      </c>
      <c r="BH42" s="29" t="str">
        <f t="shared" si="195"/>
        <v>6.2</v>
      </c>
      <c r="BI42" s="162" t="str">
        <f t="shared" si="644"/>
        <v>C</v>
      </c>
      <c r="BJ42" s="163">
        <f t="shared" si="645"/>
        <v>2</v>
      </c>
      <c r="BK42" s="56" t="str">
        <f t="shared" si="646"/>
        <v>2.0</v>
      </c>
      <c r="BL42" s="77">
        <v>3</v>
      </c>
      <c r="BM42" s="83">
        <v>3</v>
      </c>
      <c r="BN42" s="24">
        <v>7.7</v>
      </c>
      <c r="BO42" s="27">
        <v>8</v>
      </c>
      <c r="BP42" s="28"/>
      <c r="BQ42" s="30">
        <f t="shared" si="647"/>
        <v>7.9</v>
      </c>
      <c r="BR42" s="31">
        <f t="shared" si="648"/>
        <v>7.9</v>
      </c>
      <c r="BS42" s="29" t="str">
        <f t="shared" si="196"/>
        <v>7.9</v>
      </c>
      <c r="BT42" s="35" t="str">
        <f t="shared" si="649"/>
        <v>B</v>
      </c>
      <c r="BU42" s="33">
        <f t="shared" si="650"/>
        <v>3</v>
      </c>
      <c r="BV42" s="49" t="str">
        <f t="shared" si="651"/>
        <v>3.0</v>
      </c>
      <c r="BW42" s="77">
        <v>2</v>
      </c>
      <c r="BX42" s="83">
        <v>2</v>
      </c>
      <c r="BY42" s="41">
        <f t="shared" si="705"/>
        <v>16</v>
      </c>
      <c r="BZ42" s="43">
        <f t="shared" si="706"/>
        <v>2.1875</v>
      </c>
      <c r="CA42" s="45" t="str">
        <f t="shared" si="707"/>
        <v>2.19</v>
      </c>
      <c r="CB42" s="47" t="str">
        <f t="shared" si="708"/>
        <v>Lên lớp</v>
      </c>
      <c r="CC42" s="145">
        <f t="shared" si="709"/>
        <v>16</v>
      </c>
      <c r="CD42" s="146">
        <f t="shared" si="710"/>
        <v>2.1875</v>
      </c>
      <c r="CE42" s="47" t="str">
        <f t="shared" si="711"/>
        <v>Lên lớp</v>
      </c>
      <c r="CF42" s="47" t="s">
        <v>1143</v>
      </c>
      <c r="CG42" s="24">
        <v>5.0999999999999996</v>
      </c>
      <c r="CH42" s="27">
        <v>7</v>
      </c>
      <c r="CI42" s="28"/>
      <c r="CJ42" s="30">
        <f t="shared" si="775"/>
        <v>6.2</v>
      </c>
      <c r="CK42" s="31">
        <f t="shared" si="776"/>
        <v>6.2</v>
      </c>
      <c r="CL42" s="29" t="str">
        <f t="shared" si="197"/>
        <v>6.2</v>
      </c>
      <c r="CM42" s="35" t="str">
        <f t="shared" si="777"/>
        <v>C</v>
      </c>
      <c r="CN42" s="157">
        <f t="shared" si="778"/>
        <v>2</v>
      </c>
      <c r="CO42" s="49" t="str">
        <f t="shared" si="779"/>
        <v>2.0</v>
      </c>
      <c r="CP42" s="77">
        <v>3</v>
      </c>
      <c r="CQ42" s="151">
        <v>3</v>
      </c>
      <c r="CR42" s="24">
        <v>8</v>
      </c>
      <c r="CS42" s="27">
        <v>8</v>
      </c>
      <c r="CT42" s="28"/>
      <c r="CU42" s="30">
        <f t="shared" si="798"/>
        <v>8</v>
      </c>
      <c r="CV42" s="31">
        <f t="shared" si="799"/>
        <v>8</v>
      </c>
      <c r="CW42" s="29" t="str">
        <f t="shared" si="198"/>
        <v>8.0</v>
      </c>
      <c r="CX42" s="35" t="str">
        <f t="shared" si="800"/>
        <v>B+</v>
      </c>
      <c r="CY42" s="157">
        <f t="shared" si="801"/>
        <v>3.5</v>
      </c>
      <c r="CZ42" s="49" t="str">
        <f t="shared" si="802"/>
        <v>3.5</v>
      </c>
      <c r="DA42" s="77">
        <v>2</v>
      </c>
      <c r="DB42" s="151">
        <v>2</v>
      </c>
      <c r="DC42" s="24">
        <v>5.7</v>
      </c>
      <c r="DD42" s="27">
        <v>7</v>
      </c>
      <c r="DE42" s="28"/>
      <c r="DF42" s="30">
        <f t="shared" si="780"/>
        <v>6.5</v>
      </c>
      <c r="DG42" s="31">
        <f t="shared" si="781"/>
        <v>6.5</v>
      </c>
      <c r="DH42" s="29" t="str">
        <f t="shared" si="199"/>
        <v>6.5</v>
      </c>
      <c r="DI42" s="35" t="str">
        <f t="shared" si="782"/>
        <v>C+</v>
      </c>
      <c r="DJ42" s="157">
        <f t="shared" si="783"/>
        <v>2.5</v>
      </c>
      <c r="DK42" s="49" t="str">
        <f t="shared" si="784"/>
        <v>2.5</v>
      </c>
      <c r="DL42" s="77">
        <v>4</v>
      </c>
      <c r="DM42" s="151">
        <v>4</v>
      </c>
      <c r="DN42" s="24">
        <v>5.5</v>
      </c>
      <c r="DO42" s="27">
        <v>4</v>
      </c>
      <c r="DP42" s="28"/>
      <c r="DQ42" s="30">
        <f t="shared" si="785"/>
        <v>4.5999999999999996</v>
      </c>
      <c r="DR42" s="31">
        <f t="shared" si="786"/>
        <v>4.5999999999999996</v>
      </c>
      <c r="DS42" s="29" t="str">
        <f t="shared" si="200"/>
        <v>4.6</v>
      </c>
      <c r="DT42" s="35" t="str">
        <f t="shared" si="787"/>
        <v>D</v>
      </c>
      <c r="DU42" s="157">
        <f t="shared" si="788"/>
        <v>1</v>
      </c>
      <c r="DV42" s="49" t="str">
        <f t="shared" si="789"/>
        <v>1.0</v>
      </c>
      <c r="DW42" s="77">
        <v>3</v>
      </c>
      <c r="DX42" s="151">
        <v>3</v>
      </c>
      <c r="DY42" s="24">
        <v>7</v>
      </c>
      <c r="DZ42" s="27">
        <v>5</v>
      </c>
      <c r="EA42" s="28"/>
      <c r="EB42" s="30">
        <f t="shared" si="712"/>
        <v>5.8</v>
      </c>
      <c r="EC42" s="31">
        <f t="shared" si="713"/>
        <v>5.8</v>
      </c>
      <c r="ED42" s="29" t="str">
        <f t="shared" si="201"/>
        <v>5.8</v>
      </c>
      <c r="EE42" s="35" t="str">
        <f t="shared" si="714"/>
        <v>C</v>
      </c>
      <c r="EF42" s="157">
        <f t="shared" si="715"/>
        <v>2</v>
      </c>
      <c r="EG42" s="49" t="str">
        <f t="shared" si="716"/>
        <v>2.0</v>
      </c>
      <c r="EH42" s="77">
        <v>2</v>
      </c>
      <c r="EI42" s="151">
        <v>2</v>
      </c>
      <c r="EJ42" s="24">
        <v>6.4</v>
      </c>
      <c r="EK42" s="27">
        <v>4</v>
      </c>
      <c r="EL42" s="28"/>
      <c r="EM42" s="30">
        <f t="shared" si="790"/>
        <v>5</v>
      </c>
      <c r="EN42" s="31">
        <f t="shared" si="791"/>
        <v>5</v>
      </c>
      <c r="EO42" s="29" t="str">
        <f t="shared" si="202"/>
        <v>5.0</v>
      </c>
      <c r="EP42" s="35" t="str">
        <f t="shared" si="792"/>
        <v>D+</v>
      </c>
      <c r="EQ42" s="157">
        <f t="shared" si="793"/>
        <v>1.5</v>
      </c>
      <c r="ER42" s="49" t="str">
        <f t="shared" si="794"/>
        <v>1.5</v>
      </c>
      <c r="ES42" s="77">
        <v>2</v>
      </c>
      <c r="ET42" s="151">
        <v>2</v>
      </c>
      <c r="EU42" s="24">
        <v>7</v>
      </c>
      <c r="EV42" s="27">
        <v>9</v>
      </c>
      <c r="EW42" s="28"/>
      <c r="EX42" s="30">
        <f t="shared" si="717"/>
        <v>8.1999999999999993</v>
      </c>
      <c r="EY42" s="31">
        <f t="shared" si="718"/>
        <v>8.1999999999999993</v>
      </c>
      <c r="EZ42" s="29" t="str">
        <f t="shared" si="203"/>
        <v>8.2</v>
      </c>
      <c r="FA42" s="35" t="str">
        <f t="shared" si="719"/>
        <v>B+</v>
      </c>
      <c r="FB42" s="157">
        <f t="shared" si="720"/>
        <v>3.5</v>
      </c>
      <c r="FC42" s="49" t="str">
        <f t="shared" si="721"/>
        <v>3.5</v>
      </c>
      <c r="FD42" s="77">
        <v>3</v>
      </c>
      <c r="FE42" s="151">
        <v>3</v>
      </c>
      <c r="FF42" s="155">
        <v>7</v>
      </c>
      <c r="FG42" s="165">
        <v>8.1</v>
      </c>
      <c r="FH42" s="165"/>
      <c r="FI42" s="30">
        <f t="shared" si="456"/>
        <v>7.7</v>
      </c>
      <c r="FJ42" s="31">
        <f t="shared" si="457"/>
        <v>7.7</v>
      </c>
      <c r="FK42" s="29" t="str">
        <f t="shared" si="204"/>
        <v>7.7</v>
      </c>
      <c r="FL42" s="35" t="str">
        <f t="shared" si="795"/>
        <v>B</v>
      </c>
      <c r="FM42" s="33">
        <f t="shared" si="796"/>
        <v>3</v>
      </c>
      <c r="FN42" s="49" t="str">
        <f t="shared" si="797"/>
        <v>3.0</v>
      </c>
      <c r="FO42" s="77">
        <v>1</v>
      </c>
      <c r="FP42" s="151">
        <v>1</v>
      </c>
      <c r="FQ42" s="41">
        <f t="shared" si="461"/>
        <v>20</v>
      </c>
      <c r="FR42" s="43">
        <f t="shared" si="462"/>
        <v>2.3250000000000002</v>
      </c>
      <c r="FS42" s="45" t="str">
        <f t="shared" si="463"/>
        <v>2.33</v>
      </c>
      <c r="FT42" s="47" t="str">
        <f t="shared" si="464"/>
        <v>Lên lớp</v>
      </c>
      <c r="FU42" s="145">
        <f t="shared" si="465"/>
        <v>20</v>
      </c>
      <c r="FV42" s="146">
        <f t="shared" si="466"/>
        <v>2.3250000000000002</v>
      </c>
      <c r="FW42" s="174">
        <f t="shared" si="722"/>
        <v>36</v>
      </c>
      <c r="FX42" s="41">
        <f t="shared" si="723"/>
        <v>36</v>
      </c>
      <c r="FY42" s="43">
        <f t="shared" si="724"/>
        <v>2.2638888888888888</v>
      </c>
      <c r="FZ42" s="45" t="str">
        <f t="shared" si="470"/>
        <v>2.26</v>
      </c>
      <c r="GA42" s="47" t="str">
        <f t="shared" si="471"/>
        <v>Lên lớp</v>
      </c>
      <c r="GB42" s="47" t="s">
        <v>1143</v>
      </c>
      <c r="GC42" s="24">
        <v>5.8</v>
      </c>
      <c r="GD42" s="27">
        <v>6</v>
      </c>
      <c r="GE42" s="28"/>
      <c r="GF42" s="30">
        <f t="shared" si="530"/>
        <v>5.9</v>
      </c>
      <c r="GG42" s="31">
        <f t="shared" si="531"/>
        <v>5.9</v>
      </c>
      <c r="GH42" s="29" t="str">
        <f t="shared" si="205"/>
        <v>5.9</v>
      </c>
      <c r="GI42" s="35" t="str">
        <f t="shared" si="532"/>
        <v>C</v>
      </c>
      <c r="GJ42" s="33">
        <f t="shared" si="533"/>
        <v>2</v>
      </c>
      <c r="GK42" s="49" t="str">
        <f t="shared" si="534"/>
        <v>2.0</v>
      </c>
      <c r="GL42" s="77">
        <v>2</v>
      </c>
      <c r="GM42" s="151">
        <v>2</v>
      </c>
      <c r="GN42" s="24">
        <v>8.1</v>
      </c>
      <c r="GO42" s="27">
        <v>5</v>
      </c>
      <c r="GP42" s="28"/>
      <c r="GQ42" s="30">
        <f t="shared" si="680"/>
        <v>6.2</v>
      </c>
      <c r="GR42" s="31">
        <f t="shared" si="535"/>
        <v>6.2</v>
      </c>
      <c r="GS42" s="29" t="str">
        <f t="shared" si="206"/>
        <v>6.2</v>
      </c>
      <c r="GT42" s="35" t="str">
        <f t="shared" si="536"/>
        <v>C</v>
      </c>
      <c r="GU42" s="33">
        <f t="shared" si="537"/>
        <v>2</v>
      </c>
      <c r="GV42" s="49" t="str">
        <f t="shared" si="538"/>
        <v>2.0</v>
      </c>
      <c r="GW42" s="77">
        <v>3</v>
      </c>
      <c r="GX42" s="151">
        <v>3</v>
      </c>
      <c r="GY42" s="24">
        <v>5</v>
      </c>
      <c r="GZ42" s="27">
        <v>6</v>
      </c>
      <c r="HA42" s="28"/>
      <c r="HB42" s="30">
        <f t="shared" si="539"/>
        <v>5.6</v>
      </c>
      <c r="HC42" s="31">
        <f t="shared" si="540"/>
        <v>5.6</v>
      </c>
      <c r="HD42" s="29" t="str">
        <f t="shared" si="207"/>
        <v>5.6</v>
      </c>
      <c r="HE42" s="35" t="str">
        <f t="shared" si="541"/>
        <v>C</v>
      </c>
      <c r="HF42" s="33">
        <f t="shared" si="542"/>
        <v>2</v>
      </c>
      <c r="HG42" s="49" t="str">
        <f t="shared" si="543"/>
        <v>2.0</v>
      </c>
      <c r="HH42" s="77">
        <v>2</v>
      </c>
      <c r="HI42" s="151">
        <v>2</v>
      </c>
      <c r="HJ42" s="24">
        <v>6.2</v>
      </c>
      <c r="HK42" s="27">
        <v>2</v>
      </c>
      <c r="HL42" s="28">
        <v>6</v>
      </c>
      <c r="HM42" s="30">
        <f t="shared" si="544"/>
        <v>3.7</v>
      </c>
      <c r="HN42" s="31">
        <f t="shared" si="545"/>
        <v>6.1</v>
      </c>
      <c r="HO42" s="29" t="str">
        <f t="shared" si="208"/>
        <v>6.1</v>
      </c>
      <c r="HP42" s="35" t="str">
        <f t="shared" si="546"/>
        <v>C</v>
      </c>
      <c r="HQ42" s="33">
        <f t="shared" si="547"/>
        <v>2</v>
      </c>
      <c r="HR42" s="49" t="str">
        <f t="shared" si="548"/>
        <v>2.0</v>
      </c>
      <c r="HS42" s="77">
        <v>2</v>
      </c>
      <c r="HT42" s="151">
        <v>2</v>
      </c>
      <c r="HU42" s="24">
        <v>6.7</v>
      </c>
      <c r="HV42" s="27">
        <v>5</v>
      </c>
      <c r="HW42" s="28"/>
      <c r="HX42" s="30">
        <f t="shared" si="549"/>
        <v>5.7</v>
      </c>
      <c r="HY42" s="31">
        <f t="shared" si="550"/>
        <v>5.7</v>
      </c>
      <c r="HZ42" s="29" t="str">
        <f t="shared" si="209"/>
        <v>5.7</v>
      </c>
      <c r="IA42" s="35" t="str">
        <f t="shared" si="551"/>
        <v>C</v>
      </c>
      <c r="IB42" s="33">
        <f t="shared" si="552"/>
        <v>2</v>
      </c>
      <c r="IC42" s="49" t="str">
        <f t="shared" si="553"/>
        <v>2.0</v>
      </c>
      <c r="ID42" s="77">
        <v>3</v>
      </c>
      <c r="IE42" s="151">
        <v>3</v>
      </c>
      <c r="IF42" s="24">
        <v>6.7</v>
      </c>
      <c r="IG42" s="27">
        <v>4</v>
      </c>
      <c r="IH42" s="28"/>
      <c r="II42" s="30">
        <f t="shared" si="554"/>
        <v>5.0999999999999996</v>
      </c>
      <c r="IJ42" s="31">
        <f t="shared" si="555"/>
        <v>5.0999999999999996</v>
      </c>
      <c r="IK42" s="29" t="str">
        <f t="shared" si="210"/>
        <v>5.1</v>
      </c>
      <c r="IL42" s="35" t="str">
        <f t="shared" si="556"/>
        <v>D+</v>
      </c>
      <c r="IM42" s="33">
        <f t="shared" si="557"/>
        <v>1.5</v>
      </c>
      <c r="IN42" s="49" t="str">
        <f t="shared" si="558"/>
        <v>1.5</v>
      </c>
      <c r="IO42" s="77">
        <v>2</v>
      </c>
      <c r="IP42" s="151">
        <v>2</v>
      </c>
      <c r="IQ42" s="24">
        <v>5</v>
      </c>
      <c r="IR42" s="27">
        <v>5</v>
      </c>
      <c r="IS42" s="28"/>
      <c r="IT42" s="30">
        <f t="shared" si="559"/>
        <v>5</v>
      </c>
      <c r="IU42" s="31">
        <f t="shared" si="560"/>
        <v>5</v>
      </c>
      <c r="IV42" s="29" t="str">
        <f t="shared" si="211"/>
        <v>5.0</v>
      </c>
      <c r="IW42" s="35" t="str">
        <f t="shared" si="561"/>
        <v>D+</v>
      </c>
      <c r="IX42" s="33">
        <f t="shared" si="562"/>
        <v>1.5</v>
      </c>
      <c r="IY42" s="49" t="str">
        <f t="shared" si="563"/>
        <v>1.5</v>
      </c>
      <c r="IZ42" s="77">
        <v>3</v>
      </c>
      <c r="JA42" s="151">
        <v>3</v>
      </c>
      <c r="JB42" s="24">
        <v>6.6</v>
      </c>
      <c r="JC42" s="27">
        <v>6</v>
      </c>
      <c r="JD42" s="28"/>
      <c r="JE42" s="30">
        <f t="shared" si="564"/>
        <v>6.2</v>
      </c>
      <c r="JF42" s="31">
        <f t="shared" si="565"/>
        <v>6.2</v>
      </c>
      <c r="JG42" s="29" t="str">
        <f t="shared" si="212"/>
        <v>6.2</v>
      </c>
      <c r="JH42" s="35" t="str">
        <f t="shared" si="566"/>
        <v>C</v>
      </c>
      <c r="JI42" s="33">
        <f t="shared" si="567"/>
        <v>2</v>
      </c>
      <c r="JJ42" s="49" t="str">
        <f t="shared" si="568"/>
        <v>2.0</v>
      </c>
      <c r="JK42" s="77">
        <v>3</v>
      </c>
      <c r="JL42" s="151">
        <v>3</v>
      </c>
      <c r="JM42" s="24"/>
      <c r="JN42" s="214"/>
      <c r="JO42" s="140"/>
      <c r="JP42" s="30">
        <v>6.5</v>
      </c>
      <c r="JQ42" s="31">
        <v>6.5</v>
      </c>
      <c r="JR42" s="29" t="str">
        <f t="shared" si="213"/>
        <v>6.5</v>
      </c>
      <c r="JS42" s="35" t="str">
        <f t="shared" si="571"/>
        <v>C+</v>
      </c>
      <c r="JT42" s="33">
        <f t="shared" si="572"/>
        <v>2.5</v>
      </c>
      <c r="JU42" s="49" t="str">
        <f t="shared" si="573"/>
        <v>2.5</v>
      </c>
      <c r="JV42" s="77">
        <v>2</v>
      </c>
      <c r="JW42" s="151">
        <v>2</v>
      </c>
      <c r="JX42" s="211">
        <f t="shared" si="513"/>
        <v>22</v>
      </c>
      <c r="JY42" s="43">
        <f t="shared" si="514"/>
        <v>1.9318181818181819</v>
      </c>
      <c r="JZ42" s="45" t="str">
        <f t="shared" si="515"/>
        <v>1.93</v>
      </c>
      <c r="KA42" s="47" t="str">
        <f t="shared" si="516"/>
        <v>Lên lớp</v>
      </c>
      <c r="KB42" s="41">
        <f t="shared" si="517"/>
        <v>22</v>
      </c>
      <c r="KC42" s="43">
        <f t="shared" si="518"/>
        <v>1.9318181818181819</v>
      </c>
      <c r="KD42" s="229">
        <f t="shared" si="519"/>
        <v>58</v>
      </c>
      <c r="KE42" s="230">
        <f t="shared" si="520"/>
        <v>58</v>
      </c>
      <c r="KF42" s="146">
        <f t="shared" si="521"/>
        <v>2.1379310344827585</v>
      </c>
      <c r="KG42" s="45" t="str">
        <f t="shared" si="522"/>
        <v>2.14</v>
      </c>
      <c r="KH42" s="47" t="str">
        <f t="shared" si="523"/>
        <v>Lên lớp</v>
      </c>
      <c r="KI42" s="47" t="s">
        <v>1143</v>
      </c>
      <c r="KJ42" s="24">
        <v>7.6</v>
      </c>
      <c r="KK42" s="27">
        <v>7</v>
      </c>
      <c r="KL42" s="28"/>
      <c r="KM42" s="30">
        <f t="shared" si="729"/>
        <v>7.2</v>
      </c>
      <c r="KN42" s="31">
        <f t="shared" si="730"/>
        <v>7.2</v>
      </c>
      <c r="KO42" s="31" t="str">
        <f t="shared" si="731"/>
        <v>7.2</v>
      </c>
      <c r="KP42" s="35" t="str">
        <f t="shared" si="732"/>
        <v>B</v>
      </c>
      <c r="KQ42" s="33">
        <f t="shared" si="733"/>
        <v>3</v>
      </c>
      <c r="KR42" s="49" t="str">
        <f t="shared" si="734"/>
        <v>3.0</v>
      </c>
      <c r="KS42" s="77">
        <v>2</v>
      </c>
      <c r="KT42" s="151">
        <v>2</v>
      </c>
      <c r="KU42" s="133">
        <v>7</v>
      </c>
      <c r="KV42" s="125">
        <v>8</v>
      </c>
      <c r="KW42" s="126"/>
      <c r="KX42" s="127">
        <f t="shared" si="735"/>
        <v>7.6</v>
      </c>
      <c r="KY42" s="128">
        <f t="shared" si="736"/>
        <v>7.6</v>
      </c>
      <c r="KZ42" s="128" t="str">
        <f t="shared" si="737"/>
        <v>7.6</v>
      </c>
      <c r="LA42" s="129" t="str">
        <f t="shared" si="738"/>
        <v>B</v>
      </c>
      <c r="LB42" s="130">
        <f t="shared" si="739"/>
        <v>3</v>
      </c>
      <c r="LC42" s="131" t="str">
        <f t="shared" si="740"/>
        <v>3.0</v>
      </c>
      <c r="LD42" s="132">
        <v>2</v>
      </c>
      <c r="LE42" s="170">
        <v>2</v>
      </c>
      <c r="LF42" s="24">
        <v>6.3</v>
      </c>
      <c r="LG42" s="27">
        <v>2</v>
      </c>
      <c r="LH42" s="28">
        <v>7</v>
      </c>
      <c r="LI42" s="30">
        <f t="shared" si="741"/>
        <v>3.7</v>
      </c>
      <c r="LJ42" s="31">
        <f t="shared" si="742"/>
        <v>6.7</v>
      </c>
      <c r="LK42" s="31" t="str">
        <f t="shared" si="743"/>
        <v>6.7</v>
      </c>
      <c r="LL42" s="35" t="str">
        <f t="shared" si="744"/>
        <v>C+</v>
      </c>
      <c r="LM42" s="33">
        <f t="shared" si="745"/>
        <v>2.5</v>
      </c>
      <c r="LN42" s="49" t="str">
        <f t="shared" si="746"/>
        <v>2.5</v>
      </c>
      <c r="LO42" s="77">
        <v>2</v>
      </c>
      <c r="LP42" s="151">
        <v>2</v>
      </c>
      <c r="LQ42" s="24">
        <v>8</v>
      </c>
      <c r="LR42" s="27">
        <v>2</v>
      </c>
      <c r="LS42" s="28"/>
      <c r="LT42" s="30">
        <f t="shared" si="747"/>
        <v>4.4000000000000004</v>
      </c>
      <c r="LU42" s="31">
        <f t="shared" si="748"/>
        <v>4.4000000000000004</v>
      </c>
      <c r="LV42" s="29" t="str">
        <f t="shared" si="220"/>
        <v>4.4</v>
      </c>
      <c r="LW42" s="35" t="str">
        <f t="shared" si="749"/>
        <v>D</v>
      </c>
      <c r="LX42" s="33">
        <f t="shared" si="750"/>
        <v>1</v>
      </c>
      <c r="LY42" s="49" t="str">
        <f t="shared" si="751"/>
        <v>1.0</v>
      </c>
      <c r="LZ42" s="77">
        <v>2</v>
      </c>
      <c r="MA42" s="151">
        <v>2</v>
      </c>
      <c r="MB42" s="24">
        <v>7</v>
      </c>
      <c r="MC42" s="27">
        <v>6</v>
      </c>
      <c r="MD42" s="28"/>
      <c r="ME42" s="30">
        <f t="shared" si="752"/>
        <v>6.4</v>
      </c>
      <c r="MF42" s="161">
        <f t="shared" si="753"/>
        <v>6.4</v>
      </c>
      <c r="MG42" s="29" t="str">
        <f t="shared" si="223"/>
        <v>6.4</v>
      </c>
      <c r="MH42" s="162" t="str">
        <f t="shared" si="754"/>
        <v>C</v>
      </c>
      <c r="MI42" s="163">
        <f t="shared" si="755"/>
        <v>2</v>
      </c>
      <c r="MJ42" s="56" t="str">
        <f t="shared" si="756"/>
        <v>2.0</v>
      </c>
      <c r="MK42" s="77">
        <v>1</v>
      </c>
      <c r="ML42" s="151">
        <v>1</v>
      </c>
      <c r="MM42" s="24">
        <v>8</v>
      </c>
      <c r="MN42" s="27">
        <v>3</v>
      </c>
      <c r="MO42" s="28"/>
      <c r="MP42" s="30">
        <f t="shared" si="757"/>
        <v>5</v>
      </c>
      <c r="MQ42" s="161">
        <f t="shared" si="758"/>
        <v>5</v>
      </c>
      <c r="MR42" s="29" t="str">
        <f t="shared" si="227"/>
        <v>5.0</v>
      </c>
      <c r="MS42" s="162" t="str">
        <f t="shared" si="759"/>
        <v>D+</v>
      </c>
      <c r="MT42" s="163">
        <f t="shared" si="760"/>
        <v>1.5</v>
      </c>
      <c r="MU42" s="56" t="str">
        <f t="shared" si="761"/>
        <v>1.5</v>
      </c>
      <c r="MV42" s="77">
        <v>3</v>
      </c>
      <c r="MW42" s="151">
        <v>3</v>
      </c>
      <c r="MX42" s="24">
        <v>7.3</v>
      </c>
      <c r="MY42" s="27">
        <v>5</v>
      </c>
      <c r="MZ42" s="28"/>
      <c r="NA42" s="30">
        <f t="shared" si="762"/>
        <v>5.9</v>
      </c>
      <c r="NB42" s="161">
        <f t="shared" si="763"/>
        <v>5.9</v>
      </c>
      <c r="NC42" s="29" t="str">
        <f t="shared" si="228"/>
        <v>5.9</v>
      </c>
      <c r="ND42" s="162" t="str">
        <f t="shared" si="764"/>
        <v>C</v>
      </c>
      <c r="NE42" s="163">
        <f t="shared" si="765"/>
        <v>2</v>
      </c>
      <c r="NF42" s="56" t="str">
        <f t="shared" si="766"/>
        <v>2.0</v>
      </c>
      <c r="NG42" s="77">
        <v>1</v>
      </c>
      <c r="NH42" s="151">
        <v>1</v>
      </c>
      <c r="NI42" s="24">
        <v>6.2</v>
      </c>
      <c r="NJ42" s="27">
        <v>6</v>
      </c>
      <c r="NK42" s="28"/>
      <c r="NL42" s="30">
        <f t="shared" si="681"/>
        <v>6.1</v>
      </c>
      <c r="NM42" s="31">
        <f t="shared" si="682"/>
        <v>6.1</v>
      </c>
      <c r="NN42" s="31" t="str">
        <f t="shared" si="725"/>
        <v>6.1</v>
      </c>
      <c r="NO42" s="35" t="str">
        <f t="shared" si="683"/>
        <v>C</v>
      </c>
      <c r="NP42" s="33">
        <f t="shared" si="684"/>
        <v>2</v>
      </c>
      <c r="NQ42" s="49" t="str">
        <f t="shared" si="685"/>
        <v>2.0</v>
      </c>
      <c r="NR42" s="77">
        <v>3</v>
      </c>
      <c r="NS42" s="151">
        <v>3</v>
      </c>
      <c r="NT42" s="24">
        <v>8</v>
      </c>
      <c r="NU42" s="214">
        <v>7.1</v>
      </c>
      <c r="NV42" s="28"/>
      <c r="NW42" s="30">
        <f t="shared" si="767"/>
        <v>7.5</v>
      </c>
      <c r="NX42" s="31">
        <f t="shared" si="768"/>
        <v>7.5</v>
      </c>
      <c r="NY42" s="31" t="str">
        <f t="shared" si="769"/>
        <v>7.5</v>
      </c>
      <c r="NZ42" s="35" t="str">
        <f t="shared" si="770"/>
        <v>B</v>
      </c>
      <c r="OA42" s="33">
        <f t="shared" si="771"/>
        <v>3</v>
      </c>
      <c r="OB42" s="49" t="str">
        <f t="shared" si="772"/>
        <v>3.0</v>
      </c>
      <c r="OC42" s="77">
        <v>2</v>
      </c>
      <c r="OD42" s="151">
        <v>2</v>
      </c>
      <c r="OE42" s="211">
        <f t="shared" si="230"/>
        <v>18</v>
      </c>
      <c r="OF42" s="43">
        <f t="shared" si="231"/>
        <v>2.1944444444444446</v>
      </c>
      <c r="OG42" s="45" t="str">
        <f t="shared" si="232"/>
        <v>2.19</v>
      </c>
      <c r="OH42" s="47" t="str">
        <f t="shared" si="233"/>
        <v>Lên lớp</v>
      </c>
      <c r="OI42" s="41">
        <f t="shared" si="234"/>
        <v>18</v>
      </c>
      <c r="OJ42" s="43">
        <f t="shared" si="235"/>
        <v>2.1944444444444446</v>
      </c>
      <c r="OK42" s="229">
        <f t="shared" si="236"/>
        <v>76</v>
      </c>
      <c r="OL42" s="230">
        <f t="shared" si="237"/>
        <v>76</v>
      </c>
      <c r="OM42" s="146">
        <f t="shared" si="238"/>
        <v>2.1513157894736841</v>
      </c>
      <c r="ON42" s="45" t="str">
        <f t="shared" si="138"/>
        <v>2.15</v>
      </c>
      <c r="OO42" s="47" t="str">
        <f t="shared" si="239"/>
        <v>Lên lớp</v>
      </c>
      <c r="OP42" s="47"/>
      <c r="OQ42" s="24">
        <v>6</v>
      </c>
      <c r="OR42" s="27">
        <v>5</v>
      </c>
      <c r="OS42" s="28"/>
      <c r="OT42" s="30">
        <f t="shared" si="574"/>
        <v>5.4</v>
      </c>
      <c r="OU42" s="31">
        <f t="shared" si="575"/>
        <v>5.4</v>
      </c>
      <c r="OV42" s="29" t="str">
        <f t="shared" si="576"/>
        <v>5.4</v>
      </c>
      <c r="OW42" s="35" t="str">
        <f t="shared" si="577"/>
        <v>D+</v>
      </c>
      <c r="OX42" s="130">
        <f t="shared" si="578"/>
        <v>1.5</v>
      </c>
      <c r="OY42" s="49" t="str">
        <f t="shared" si="579"/>
        <v>1.5</v>
      </c>
      <c r="OZ42" s="77">
        <v>2</v>
      </c>
      <c r="PA42" s="151">
        <v>2</v>
      </c>
      <c r="PB42" s="24">
        <v>6.8</v>
      </c>
      <c r="PC42" s="27">
        <v>5</v>
      </c>
      <c r="PD42" s="28"/>
      <c r="PE42" s="30">
        <f t="shared" si="580"/>
        <v>5.7</v>
      </c>
      <c r="PF42" s="31">
        <f t="shared" si="581"/>
        <v>5.7</v>
      </c>
      <c r="PG42" s="31" t="str">
        <f t="shared" si="582"/>
        <v>5.7</v>
      </c>
      <c r="PH42" s="35" t="str">
        <f t="shared" si="583"/>
        <v>C</v>
      </c>
      <c r="PI42" s="130">
        <f t="shared" si="584"/>
        <v>2</v>
      </c>
      <c r="PJ42" s="49" t="str">
        <f t="shared" si="585"/>
        <v>2.0</v>
      </c>
      <c r="PK42" s="77">
        <v>3</v>
      </c>
      <c r="PL42" s="151">
        <v>3</v>
      </c>
      <c r="PM42" s="24">
        <v>7</v>
      </c>
      <c r="PN42" s="27">
        <v>7</v>
      </c>
      <c r="PO42" s="28"/>
      <c r="PP42" s="30">
        <f t="shared" si="586"/>
        <v>7</v>
      </c>
      <c r="PQ42" s="31">
        <f t="shared" si="587"/>
        <v>7</v>
      </c>
      <c r="PR42" s="29" t="str">
        <f t="shared" si="588"/>
        <v>7.0</v>
      </c>
      <c r="PS42" s="35" t="str">
        <f t="shared" si="589"/>
        <v>B</v>
      </c>
      <c r="PT42" s="130">
        <f t="shared" si="590"/>
        <v>3</v>
      </c>
      <c r="PU42" s="49" t="str">
        <f t="shared" si="591"/>
        <v>3.0</v>
      </c>
      <c r="PV42" s="77">
        <v>2</v>
      </c>
      <c r="PW42" s="151">
        <v>2</v>
      </c>
      <c r="PX42" s="24">
        <v>5.6</v>
      </c>
      <c r="PY42" s="27">
        <v>6</v>
      </c>
      <c r="PZ42" s="28"/>
      <c r="QA42" s="30">
        <f t="shared" si="592"/>
        <v>5.8</v>
      </c>
      <c r="QB42" s="31">
        <f t="shared" si="593"/>
        <v>5.8</v>
      </c>
      <c r="QC42" s="29" t="str">
        <f t="shared" si="594"/>
        <v>5.8</v>
      </c>
      <c r="QD42" s="35" t="str">
        <f t="shared" si="595"/>
        <v>C</v>
      </c>
      <c r="QE42" s="130">
        <f t="shared" si="596"/>
        <v>2</v>
      </c>
      <c r="QF42" s="49" t="str">
        <f t="shared" si="597"/>
        <v>2.0</v>
      </c>
      <c r="QG42" s="77">
        <v>3</v>
      </c>
      <c r="QH42" s="151">
        <v>3</v>
      </c>
      <c r="QI42" s="24">
        <v>7</v>
      </c>
      <c r="QJ42" s="27">
        <v>6</v>
      </c>
      <c r="QK42" s="28"/>
      <c r="QL42" s="30">
        <f t="shared" si="598"/>
        <v>6.4</v>
      </c>
      <c r="QM42" s="31">
        <f t="shared" si="599"/>
        <v>6.4</v>
      </c>
      <c r="QN42" s="29" t="str">
        <f t="shared" si="600"/>
        <v>6.4</v>
      </c>
      <c r="QO42" s="35" t="str">
        <f t="shared" si="601"/>
        <v>C</v>
      </c>
      <c r="QP42" s="130">
        <f t="shared" si="602"/>
        <v>2</v>
      </c>
      <c r="QQ42" s="49" t="str">
        <f t="shared" si="603"/>
        <v>2.0</v>
      </c>
      <c r="QR42" s="77">
        <v>1</v>
      </c>
      <c r="QS42" s="151">
        <v>1</v>
      </c>
      <c r="QT42" s="24">
        <v>7.2</v>
      </c>
      <c r="QU42" s="27">
        <v>7</v>
      </c>
      <c r="QV42" s="28"/>
      <c r="QW42" s="30">
        <f t="shared" si="604"/>
        <v>7.1</v>
      </c>
      <c r="QX42" s="31">
        <f t="shared" si="605"/>
        <v>7.1</v>
      </c>
      <c r="QY42" s="29" t="str">
        <f t="shared" si="606"/>
        <v>7.1</v>
      </c>
      <c r="QZ42" s="35" t="str">
        <f t="shared" si="607"/>
        <v>B</v>
      </c>
      <c r="RA42" s="130">
        <f t="shared" si="608"/>
        <v>3</v>
      </c>
      <c r="RB42" s="49" t="str">
        <f t="shared" si="609"/>
        <v>3.0</v>
      </c>
      <c r="RC42" s="77">
        <v>3</v>
      </c>
      <c r="RD42" s="151">
        <v>3</v>
      </c>
      <c r="RE42" s="24">
        <v>7.1</v>
      </c>
      <c r="RF42" s="27">
        <v>6</v>
      </c>
      <c r="RG42" s="28"/>
      <c r="RH42" s="30">
        <f t="shared" si="773"/>
        <v>6.4</v>
      </c>
      <c r="RI42" s="31">
        <f t="shared" si="774"/>
        <v>6.4</v>
      </c>
      <c r="RJ42" s="29" t="str">
        <f t="shared" si="610"/>
        <v>6.4</v>
      </c>
      <c r="RK42" s="35" t="str">
        <f t="shared" si="726"/>
        <v>C</v>
      </c>
      <c r="RL42" s="130">
        <f t="shared" si="727"/>
        <v>2</v>
      </c>
      <c r="RM42" s="49" t="str">
        <f t="shared" si="728"/>
        <v>2.0</v>
      </c>
      <c r="RN42" s="77">
        <v>1</v>
      </c>
      <c r="RO42" s="151">
        <v>1</v>
      </c>
      <c r="RP42" s="211">
        <f t="shared" si="247"/>
        <v>15</v>
      </c>
      <c r="RQ42" s="275">
        <f t="shared" si="248"/>
        <v>6.2266666666666675</v>
      </c>
      <c r="RR42" s="43">
        <f t="shared" si="249"/>
        <v>2.2666666666666666</v>
      </c>
      <c r="RS42" s="45" t="str">
        <f t="shared" si="250"/>
        <v>2.27</v>
      </c>
      <c r="RT42" s="47" t="str">
        <f t="shared" si="251"/>
        <v>Lên lớp</v>
      </c>
      <c r="RU42" s="41">
        <f t="shared" si="252"/>
        <v>15</v>
      </c>
      <c r="RV42" s="43">
        <f t="shared" si="253"/>
        <v>2.2666666666666666</v>
      </c>
      <c r="RW42" s="229">
        <f t="shared" si="254"/>
        <v>91</v>
      </c>
      <c r="RX42" s="230">
        <f t="shared" si="255"/>
        <v>91</v>
      </c>
      <c r="RY42" s="146">
        <f t="shared" si="256"/>
        <v>2.1703296703296702</v>
      </c>
      <c r="RZ42" s="45" t="str">
        <f t="shared" si="257"/>
        <v>2.17</v>
      </c>
      <c r="SA42" s="47" t="str">
        <f t="shared" si="258"/>
        <v>Lên lớp</v>
      </c>
      <c r="SB42" s="47" t="s">
        <v>1143</v>
      </c>
      <c r="SC42" s="24">
        <v>7</v>
      </c>
      <c r="SD42" s="27">
        <v>7</v>
      </c>
      <c r="SE42" s="28"/>
      <c r="SF42" s="30">
        <f t="shared" si="686"/>
        <v>7</v>
      </c>
      <c r="SG42" s="31">
        <f t="shared" si="687"/>
        <v>7</v>
      </c>
      <c r="SH42" s="31" t="str">
        <f t="shared" si="611"/>
        <v>7.0</v>
      </c>
      <c r="SI42" s="35" t="str">
        <f t="shared" si="688"/>
        <v>B</v>
      </c>
      <c r="SJ42" s="33">
        <f t="shared" si="689"/>
        <v>3</v>
      </c>
      <c r="SK42" s="49" t="str">
        <f t="shared" si="690"/>
        <v>3.0</v>
      </c>
      <c r="SL42" s="77">
        <v>2</v>
      </c>
      <c r="SM42" s="151">
        <v>2</v>
      </c>
      <c r="SN42" s="24">
        <v>6</v>
      </c>
      <c r="SO42" s="27">
        <v>6</v>
      </c>
      <c r="SP42" s="28"/>
      <c r="SQ42" s="30">
        <f t="shared" si="612"/>
        <v>6</v>
      </c>
      <c r="SR42" s="31">
        <f t="shared" si="613"/>
        <v>6</v>
      </c>
      <c r="SS42" s="31" t="str">
        <f t="shared" si="614"/>
        <v>6.0</v>
      </c>
      <c r="ST42" s="35" t="str">
        <f t="shared" si="615"/>
        <v>C</v>
      </c>
      <c r="SU42" s="33">
        <f t="shared" si="616"/>
        <v>2</v>
      </c>
      <c r="SV42" s="49" t="str">
        <f t="shared" si="617"/>
        <v>2.0</v>
      </c>
      <c r="SW42" s="77">
        <v>2</v>
      </c>
      <c r="SX42" s="151">
        <v>2</v>
      </c>
      <c r="SY42" s="24"/>
      <c r="SZ42" s="27"/>
      <c r="TA42" s="28"/>
      <c r="TB42" s="22">
        <f>ROUND((SF42*0.5+SQ42*0.5),1)</f>
        <v>6.5</v>
      </c>
      <c r="TC42" s="29">
        <f>ROUND((SG42*0.5+SR42*0.5),1)</f>
        <v>6.5</v>
      </c>
      <c r="TD42" s="29" t="str">
        <f t="shared" si="620"/>
        <v>6.5</v>
      </c>
      <c r="TE42" s="35" t="str">
        <f t="shared" si="621"/>
        <v>C+</v>
      </c>
      <c r="TF42" s="130">
        <f t="shared" si="622"/>
        <v>2.5</v>
      </c>
      <c r="TG42" s="49" t="str">
        <f t="shared" si="623"/>
        <v>2.5</v>
      </c>
      <c r="TH42" s="77">
        <v>4</v>
      </c>
      <c r="TI42" s="151">
        <v>4</v>
      </c>
      <c r="TJ42" s="320"/>
      <c r="TK42" s="321">
        <v>6.9</v>
      </c>
      <c r="TL42" s="322">
        <v>7.4</v>
      </c>
      <c r="TM42" s="322">
        <v>6.1</v>
      </c>
      <c r="TN42" s="322"/>
      <c r="TO42" s="127">
        <f t="shared" si="691"/>
        <v>6.7</v>
      </c>
      <c r="TP42" s="29" t="str">
        <f t="shared" si="692"/>
        <v>6.7</v>
      </c>
      <c r="TQ42" s="35" t="str">
        <f t="shared" si="693"/>
        <v>C+</v>
      </c>
      <c r="TR42" s="33">
        <f t="shared" si="694"/>
        <v>2.5</v>
      </c>
      <c r="TS42" s="49" t="str">
        <f t="shared" si="695"/>
        <v>2.5</v>
      </c>
      <c r="TT42" s="323">
        <v>5</v>
      </c>
      <c r="TU42" s="324">
        <v>5</v>
      </c>
      <c r="TV42" s="340">
        <f t="shared" si="696"/>
        <v>9</v>
      </c>
      <c r="TW42" s="341">
        <f t="shared" si="267"/>
        <v>6.6111111111111107</v>
      </c>
      <c r="TX42" s="342">
        <f t="shared" si="697"/>
        <v>2.5</v>
      </c>
      <c r="TY42" s="45" t="str">
        <f t="shared" si="698"/>
        <v>2.50</v>
      </c>
      <c r="TZ42" s="47" t="str">
        <f t="shared" si="699"/>
        <v>Lên lớp</v>
      </c>
      <c r="UA42" s="41">
        <f t="shared" si="700"/>
        <v>9</v>
      </c>
      <c r="UB42" s="43">
        <f t="shared" si="701"/>
        <v>2.5</v>
      </c>
    </row>
    <row r="48" spans="1:548" ht="18">
      <c r="A48" s="11">
        <v>20</v>
      </c>
      <c r="B48" s="70" t="s">
        <v>59</v>
      </c>
      <c r="C48" s="14" t="s">
        <v>152</v>
      </c>
      <c r="D48" s="71" t="s">
        <v>153</v>
      </c>
      <c r="E48" s="299" t="s">
        <v>154</v>
      </c>
      <c r="F48" s="123" t="s">
        <v>1038</v>
      </c>
      <c r="G48" s="101" t="s">
        <v>650</v>
      </c>
      <c r="H48" s="102" t="s">
        <v>18</v>
      </c>
      <c r="I48" s="103" t="s">
        <v>680</v>
      </c>
      <c r="J48" s="65">
        <v>0</v>
      </c>
      <c r="K48" s="65"/>
      <c r="L48" s="35" t="str">
        <f t="shared" ref="L48:L54" si="807">IF(J48&gt;=8.5,"A",IF(J48&gt;=8,"B+",IF(J48&gt;=7,"B",IF(J48&gt;=6.5,"C+",IF(J48&gt;=5.5,"C",IF(J48&gt;=5,"D+",IF(J48&gt;=4,"D","F")))))))</f>
        <v>F</v>
      </c>
      <c r="M48" s="50">
        <f t="shared" ref="M48:M54" si="808">IF(L48="A",4,IF(L48="B+",3.5,IF(L48="B",3,IF(L48="C+",2.5,IF(L48="C",2,IF(L48="D+",1.5,IF(L48="D",1,0)))))))</f>
        <v>0</v>
      </c>
      <c r="N48" s="49" t="str">
        <f t="shared" ref="N48:N54" si="809">TEXT(M48,"0.0")</f>
        <v>0.0</v>
      </c>
      <c r="O48" s="12">
        <v>2</v>
      </c>
      <c r="V48" s="63"/>
      <c r="W48" s="27"/>
      <c r="X48" s="28"/>
      <c r="Y48" s="30">
        <f t="shared" ref="Y48:Y54" si="810">ROUND((V48*0.4+W48*0.6),1)</f>
        <v>0</v>
      </c>
      <c r="Z48" s="31">
        <f t="shared" ref="Z48:Z54" si="811">ROUND(MAX((V48*0.4+W48*0.6),(V48*0.4+X48*0.6)),1)</f>
        <v>0</v>
      </c>
      <c r="AA48" s="31"/>
      <c r="AB48" s="35" t="str">
        <f t="shared" ref="AB48:AB54" si="812">IF(Z48&gt;=8.5,"A",IF(Z48&gt;=8,"B+",IF(Z48&gt;=7,"B",IF(Z48&gt;=6.5,"C+",IF(Z48&gt;=5.5,"C",IF(Z48&gt;=5,"D+",IF(Z48&gt;=4,"D","F")))))))</f>
        <v>F</v>
      </c>
      <c r="AC48" s="33">
        <f t="shared" ref="AC48:AC54" si="813">IF(AB48="A",4,IF(AB48="B+",3.5,IF(AB48="B",3,IF(AB48="C+",2.5,IF(AB48="C",2,IF(AB48="D+",1.5,IF(AB48="D",1,0)))))))</f>
        <v>0</v>
      </c>
      <c r="AD48" s="49" t="str">
        <f t="shared" ref="AD48:AD54" si="814">TEXT(AC48,"0.0")</f>
        <v>0.0</v>
      </c>
      <c r="AE48" s="77">
        <v>5</v>
      </c>
      <c r="AF48" s="80"/>
      <c r="AG48" s="63">
        <v>0</v>
      </c>
      <c r="AH48" s="27"/>
      <c r="AI48" s="28"/>
      <c r="AJ48" s="22">
        <f t="shared" ref="AJ48:AJ54" si="815">ROUND((AG48*0.4+AH48*0.6),1)</f>
        <v>0</v>
      </c>
      <c r="AK48" s="29">
        <f t="shared" ref="AK48:AK54" si="816">ROUND(MAX((AG48*0.4+AH48*0.6),(AG48*0.4+AI48*0.6)),1)</f>
        <v>0</v>
      </c>
      <c r="AL48" s="29"/>
      <c r="AM48" s="35" t="str">
        <f t="shared" ref="AM48:AM54" si="817">IF(AK48&gt;=8.5,"A",IF(AK48&gt;=8,"B+",IF(AK48&gt;=7,"B",IF(AK48&gt;=6.5,"C+",IF(AK48&gt;=5.5,"C",IF(AK48&gt;=5,"D+",IF(AK48&gt;=4,"D","F")))))))</f>
        <v>F</v>
      </c>
      <c r="AN48" s="33">
        <f t="shared" ref="AN48:AN54" si="818">IF(AM48="A",4,IF(AM48="B+",3.5,IF(AM48="B",3,IF(AM48="C+",2.5,IF(AM48="C",2,IF(AM48="D+",1.5,IF(AM48="D",1,0)))))))</f>
        <v>0</v>
      </c>
      <c r="AO48" s="49" t="str">
        <f t="shared" ref="AO48:AO54" si="819">TEXT(AN48,"0.0")</f>
        <v>0.0</v>
      </c>
      <c r="AP48" s="77">
        <v>3</v>
      </c>
      <c r="AQ48" s="83"/>
      <c r="AR48" s="63">
        <v>0</v>
      </c>
      <c r="AS48" s="27"/>
      <c r="AT48" s="28"/>
      <c r="AU48" s="22">
        <f t="shared" ref="AU48:AU54" si="820">ROUND((AR48*0.4+AS48*0.6),1)</f>
        <v>0</v>
      </c>
      <c r="AV48" s="29">
        <f t="shared" ref="AV48:AV54" si="821">ROUND(MAX((AR48*0.4+AS48*0.6),(AR48*0.4+AT48*0.6)),1)</f>
        <v>0</v>
      </c>
      <c r="AW48" s="29"/>
      <c r="AX48" s="35" t="str">
        <f t="shared" ref="AX48:AX54" si="822">IF(AV48&gt;=8.5,"A",IF(AV48&gt;=8,"B+",IF(AV48&gt;=7,"B",IF(AV48&gt;=6.5,"C+",IF(AV48&gt;=5.5,"C",IF(AV48&gt;=5,"D+",IF(AV48&gt;=4,"D","F")))))))</f>
        <v>F</v>
      </c>
      <c r="AY48" s="33">
        <f t="shared" ref="AY48:AY54" si="823">IF(AX48="A",4,IF(AX48="B+",3.5,IF(AX48="B",3,IF(AX48="C+",2.5,IF(AX48="C",2,IF(AX48="D+",1.5,IF(AX48="D",1,0)))))))</f>
        <v>0</v>
      </c>
      <c r="AZ48" s="49" t="str">
        <f t="shared" ref="AZ48:AZ54" si="824">TEXT(AY48,"0.0")</f>
        <v>0.0</v>
      </c>
      <c r="BA48" s="77">
        <v>3</v>
      </c>
      <c r="BB48" s="83"/>
      <c r="BC48" s="63">
        <v>0</v>
      </c>
      <c r="BD48" s="27"/>
      <c r="BE48" s="28"/>
      <c r="BF48" s="22">
        <f t="shared" ref="BF48:BF54" si="825">ROUND((BC48*0.4+BD48*0.6),1)</f>
        <v>0</v>
      </c>
      <c r="BG48" s="29">
        <f t="shared" ref="BG48:BG54" si="826">ROUND(MAX((BC48*0.4+BD48*0.6),(BC48*0.4+BE48*0.6)),1)</f>
        <v>0</v>
      </c>
      <c r="BH48" s="29"/>
      <c r="BI48" s="35" t="str">
        <f t="shared" ref="BI48:BI54" si="827">IF(BG48&gt;=8.5,"A",IF(BG48&gt;=8,"B+",IF(BG48&gt;=7,"B",IF(BG48&gt;=6.5,"C+",IF(BG48&gt;=5.5,"C",IF(BG48&gt;=5,"D+",IF(BG48&gt;=4,"D","F")))))))</f>
        <v>F</v>
      </c>
      <c r="BJ48" s="33">
        <f t="shared" ref="BJ48:BJ54" si="828">IF(BI48="A",4,IF(BI48="B+",3.5,IF(BI48="B",3,IF(BI48="C+",2.5,IF(BI48="C",2,IF(BI48="D+",1.5,IF(BI48="D",1,0)))))))</f>
        <v>0</v>
      </c>
      <c r="BK48" s="49" t="str">
        <f t="shared" ref="BK48:BK54" si="829">TEXT(BJ48,"0.0")</f>
        <v>0.0</v>
      </c>
      <c r="BL48" s="77">
        <v>3</v>
      </c>
      <c r="BM48" s="83"/>
      <c r="BN48" s="63">
        <v>0</v>
      </c>
      <c r="BO48" s="27"/>
      <c r="BP48" s="28"/>
      <c r="BQ48" s="30">
        <f t="shared" ref="BQ48:BQ54" si="830">ROUND((BN48*0.4+BO48*0.6),1)</f>
        <v>0</v>
      </c>
      <c r="BR48" s="31">
        <f t="shared" ref="BR48:BR54" si="831">ROUND(MAX((BN48*0.4+BO48*0.6),(BN48*0.4+BP48*0.6)),1)</f>
        <v>0</v>
      </c>
      <c r="BS48" s="31"/>
      <c r="BT48" s="35" t="str">
        <f t="shared" ref="BT48:BT54" si="832">IF(BR48&gt;=8.5,"A",IF(BR48&gt;=8,"B+",IF(BR48&gt;=7,"B",IF(BR48&gt;=6.5,"C+",IF(BR48&gt;=5.5,"C",IF(BR48&gt;=5,"D+",IF(BR48&gt;=4,"D","F")))))))</f>
        <v>F</v>
      </c>
      <c r="BU48" s="33">
        <f t="shared" ref="BU48:BU54" si="833">IF(BT48="A",4,IF(BT48="B+",3.5,IF(BT48="B",3,IF(BT48="C+",2.5,IF(BT48="C",2,IF(BT48="D+",1.5,IF(BT48="D",1,0)))))))</f>
        <v>0</v>
      </c>
      <c r="BV48" s="49" t="str">
        <f t="shared" ref="BV48:BV54" si="834">TEXT(BU48,"0.0")</f>
        <v>0.0</v>
      </c>
      <c r="BW48" s="77">
        <v>2</v>
      </c>
      <c r="BX48" s="12">
        <v>2</v>
      </c>
    </row>
    <row r="49" spans="1:529" ht="18">
      <c r="A49" s="11">
        <v>38</v>
      </c>
      <c r="B49" s="70" t="s">
        <v>59</v>
      </c>
      <c r="C49" s="14" t="s">
        <v>199</v>
      </c>
      <c r="D49" s="71" t="s">
        <v>200</v>
      </c>
      <c r="E49" s="299" t="s">
        <v>201</v>
      </c>
      <c r="F49" s="123" t="s">
        <v>1038</v>
      </c>
      <c r="G49" s="101" t="s">
        <v>665</v>
      </c>
      <c r="H49" s="102" t="s">
        <v>18</v>
      </c>
      <c r="I49" s="103" t="s">
        <v>696</v>
      </c>
      <c r="J49" s="65">
        <v>0</v>
      </c>
      <c r="K49" s="65"/>
      <c r="L49" s="35" t="str">
        <f t="shared" si="807"/>
        <v>F</v>
      </c>
      <c r="M49" s="50">
        <f t="shared" si="808"/>
        <v>0</v>
      </c>
      <c r="N49" s="49" t="str">
        <f t="shared" si="809"/>
        <v>0.0</v>
      </c>
      <c r="O49" s="12">
        <v>2</v>
      </c>
      <c r="V49" s="63"/>
      <c r="W49" s="27"/>
      <c r="X49" s="28"/>
      <c r="Y49" s="30">
        <f t="shared" si="810"/>
        <v>0</v>
      </c>
      <c r="Z49" s="31">
        <f t="shared" si="811"/>
        <v>0</v>
      </c>
      <c r="AA49" s="31"/>
      <c r="AB49" s="35" t="str">
        <f t="shared" si="812"/>
        <v>F</v>
      </c>
      <c r="AC49" s="33">
        <f t="shared" si="813"/>
        <v>0</v>
      </c>
      <c r="AD49" s="49" t="str">
        <f t="shared" si="814"/>
        <v>0.0</v>
      </c>
      <c r="AE49" s="77">
        <v>5</v>
      </c>
      <c r="AF49" s="80"/>
      <c r="AG49" s="63">
        <v>0</v>
      </c>
      <c r="AH49" s="27"/>
      <c r="AI49" s="28"/>
      <c r="AJ49" s="22">
        <f t="shared" si="815"/>
        <v>0</v>
      </c>
      <c r="AK49" s="29">
        <f t="shared" si="816"/>
        <v>0</v>
      </c>
      <c r="AL49" s="29"/>
      <c r="AM49" s="35" t="str">
        <f t="shared" si="817"/>
        <v>F</v>
      </c>
      <c r="AN49" s="33">
        <f t="shared" si="818"/>
        <v>0</v>
      </c>
      <c r="AO49" s="49" t="str">
        <f t="shared" si="819"/>
        <v>0.0</v>
      </c>
      <c r="AP49" s="77">
        <v>3</v>
      </c>
      <c r="AQ49" s="83"/>
      <c r="AR49" s="63">
        <v>0</v>
      </c>
      <c r="AS49" s="27"/>
      <c r="AT49" s="28"/>
      <c r="AU49" s="22">
        <f t="shared" si="820"/>
        <v>0</v>
      </c>
      <c r="AV49" s="29">
        <f t="shared" si="821"/>
        <v>0</v>
      </c>
      <c r="AW49" s="29"/>
      <c r="AX49" s="35" t="str">
        <f t="shared" si="822"/>
        <v>F</v>
      </c>
      <c r="AY49" s="33">
        <f t="shared" si="823"/>
        <v>0</v>
      </c>
      <c r="AZ49" s="49" t="str">
        <f t="shared" si="824"/>
        <v>0.0</v>
      </c>
      <c r="BA49" s="77">
        <v>3</v>
      </c>
      <c r="BB49" s="83"/>
      <c r="BC49" s="63">
        <v>0</v>
      </c>
      <c r="BD49" s="27"/>
      <c r="BE49" s="28"/>
      <c r="BF49" s="22">
        <f t="shared" si="825"/>
        <v>0</v>
      </c>
      <c r="BG49" s="29">
        <f t="shared" si="826"/>
        <v>0</v>
      </c>
      <c r="BH49" s="29"/>
      <c r="BI49" s="35" t="str">
        <f t="shared" si="827"/>
        <v>F</v>
      </c>
      <c r="BJ49" s="33">
        <f t="shared" si="828"/>
        <v>0</v>
      </c>
      <c r="BK49" s="49" t="str">
        <f t="shared" si="829"/>
        <v>0.0</v>
      </c>
      <c r="BL49" s="77">
        <v>3</v>
      </c>
      <c r="BM49" s="83"/>
      <c r="BN49" s="24">
        <v>5</v>
      </c>
      <c r="BO49" s="124"/>
      <c r="BP49" s="28"/>
      <c r="BQ49" s="30">
        <f t="shared" si="830"/>
        <v>2</v>
      </c>
      <c r="BR49" s="31">
        <f t="shared" si="831"/>
        <v>2</v>
      </c>
      <c r="BS49" s="31"/>
      <c r="BT49" s="35" t="str">
        <f t="shared" si="832"/>
        <v>F</v>
      </c>
      <c r="BU49" s="33">
        <f t="shared" si="833"/>
        <v>0</v>
      </c>
      <c r="BV49" s="49" t="str">
        <f t="shared" si="834"/>
        <v>0.0</v>
      </c>
      <c r="BW49" s="77">
        <v>2</v>
      </c>
      <c r="BX49" s="12">
        <v>2</v>
      </c>
    </row>
    <row r="50" spans="1:529" ht="18">
      <c r="A50" s="11">
        <v>40</v>
      </c>
      <c r="B50" s="70" t="s">
        <v>59</v>
      </c>
      <c r="C50" s="14" t="s">
        <v>205</v>
      </c>
      <c r="D50" s="73" t="s">
        <v>19</v>
      </c>
      <c r="E50" s="299" t="s">
        <v>30</v>
      </c>
      <c r="F50" s="123" t="s">
        <v>1038</v>
      </c>
      <c r="G50" s="101" t="s">
        <v>98</v>
      </c>
      <c r="H50" s="102" t="s">
        <v>18</v>
      </c>
      <c r="I50" s="103" t="s">
        <v>21</v>
      </c>
      <c r="J50" s="65">
        <v>0</v>
      </c>
      <c r="K50" s="65"/>
      <c r="L50" s="35" t="str">
        <f t="shared" si="807"/>
        <v>F</v>
      </c>
      <c r="M50" s="50">
        <f t="shared" si="808"/>
        <v>0</v>
      </c>
      <c r="N50" s="49" t="str">
        <f t="shared" si="809"/>
        <v>0.0</v>
      </c>
      <c r="O50" s="12">
        <v>2</v>
      </c>
      <c r="V50" s="63"/>
      <c r="W50" s="27"/>
      <c r="X50" s="28"/>
      <c r="Y50" s="30">
        <f t="shared" si="810"/>
        <v>0</v>
      </c>
      <c r="Z50" s="31">
        <f t="shared" si="811"/>
        <v>0</v>
      </c>
      <c r="AA50" s="31"/>
      <c r="AB50" s="35" t="str">
        <f t="shared" si="812"/>
        <v>F</v>
      </c>
      <c r="AC50" s="33">
        <f t="shared" si="813"/>
        <v>0</v>
      </c>
      <c r="AD50" s="49" t="str">
        <f t="shared" si="814"/>
        <v>0.0</v>
      </c>
      <c r="AE50" s="77">
        <v>5</v>
      </c>
      <c r="AF50" s="80"/>
      <c r="AG50" s="63">
        <v>0</v>
      </c>
      <c r="AH50" s="27"/>
      <c r="AI50" s="28"/>
      <c r="AJ50" s="22">
        <f t="shared" si="815"/>
        <v>0</v>
      </c>
      <c r="AK50" s="29">
        <f t="shared" si="816"/>
        <v>0</v>
      </c>
      <c r="AL50" s="29"/>
      <c r="AM50" s="35" t="str">
        <f t="shared" si="817"/>
        <v>F</v>
      </c>
      <c r="AN50" s="33">
        <f t="shared" si="818"/>
        <v>0</v>
      </c>
      <c r="AO50" s="49" t="str">
        <f t="shared" si="819"/>
        <v>0.0</v>
      </c>
      <c r="AP50" s="77">
        <v>3</v>
      </c>
      <c r="AQ50" s="83"/>
      <c r="AR50" s="63">
        <v>0</v>
      </c>
      <c r="AS50" s="27"/>
      <c r="AT50" s="28"/>
      <c r="AU50" s="22">
        <f t="shared" si="820"/>
        <v>0</v>
      </c>
      <c r="AV50" s="29">
        <f t="shared" si="821"/>
        <v>0</v>
      </c>
      <c r="AW50" s="29"/>
      <c r="AX50" s="35" t="str">
        <f t="shared" si="822"/>
        <v>F</v>
      </c>
      <c r="AY50" s="33">
        <f t="shared" si="823"/>
        <v>0</v>
      </c>
      <c r="AZ50" s="49" t="str">
        <f t="shared" si="824"/>
        <v>0.0</v>
      </c>
      <c r="BA50" s="77">
        <v>3</v>
      </c>
      <c r="BB50" s="83"/>
      <c r="BC50" s="63">
        <v>0</v>
      </c>
      <c r="BD50" s="27"/>
      <c r="BE50" s="28"/>
      <c r="BF50" s="22">
        <f t="shared" si="825"/>
        <v>0</v>
      </c>
      <c r="BG50" s="29">
        <f t="shared" si="826"/>
        <v>0</v>
      </c>
      <c r="BH50" s="29"/>
      <c r="BI50" s="35" t="str">
        <f t="shared" si="827"/>
        <v>F</v>
      </c>
      <c r="BJ50" s="33">
        <f t="shared" si="828"/>
        <v>0</v>
      </c>
      <c r="BK50" s="49" t="str">
        <f t="shared" si="829"/>
        <v>0.0</v>
      </c>
      <c r="BL50" s="77">
        <v>3</v>
      </c>
      <c r="BM50" s="83"/>
      <c r="BN50" s="63">
        <v>0</v>
      </c>
      <c r="BO50" s="27"/>
      <c r="BP50" s="28"/>
      <c r="BQ50" s="30">
        <f t="shared" si="830"/>
        <v>0</v>
      </c>
      <c r="BR50" s="31">
        <f t="shared" si="831"/>
        <v>0</v>
      </c>
      <c r="BS50" s="31"/>
      <c r="BT50" s="35" t="str">
        <f t="shared" si="832"/>
        <v>F</v>
      </c>
      <c r="BU50" s="33">
        <f t="shared" si="833"/>
        <v>0</v>
      </c>
      <c r="BV50" s="49" t="str">
        <f t="shared" si="834"/>
        <v>0.0</v>
      </c>
      <c r="BW50" s="77">
        <v>2</v>
      </c>
      <c r="BX50" s="12">
        <v>2</v>
      </c>
    </row>
    <row r="51" spans="1:529" ht="18">
      <c r="A51" s="11">
        <v>13</v>
      </c>
      <c r="B51" s="70" t="s">
        <v>59</v>
      </c>
      <c r="C51" s="14" t="s">
        <v>135</v>
      </c>
      <c r="D51" s="71" t="s">
        <v>136</v>
      </c>
      <c r="E51" s="299" t="s">
        <v>128</v>
      </c>
      <c r="F51" s="123" t="s">
        <v>1150</v>
      </c>
      <c r="G51" s="101" t="s">
        <v>643</v>
      </c>
      <c r="H51" s="102" t="s">
        <v>18</v>
      </c>
      <c r="I51" s="103" t="s">
        <v>682</v>
      </c>
      <c r="J51" s="65">
        <v>0</v>
      </c>
      <c r="K51" s="65"/>
      <c r="L51" s="35" t="str">
        <f t="shared" si="807"/>
        <v>F</v>
      </c>
      <c r="M51" s="33">
        <f t="shared" si="808"/>
        <v>0</v>
      </c>
      <c r="N51" s="49" t="str">
        <f t="shared" si="809"/>
        <v>0.0</v>
      </c>
      <c r="O51" s="12">
        <v>2</v>
      </c>
      <c r="V51" s="63"/>
      <c r="W51" s="27"/>
      <c r="X51" s="28"/>
      <c r="Y51" s="22">
        <f t="shared" si="810"/>
        <v>0</v>
      </c>
      <c r="Z51" s="29">
        <f t="shared" si="811"/>
        <v>0</v>
      </c>
      <c r="AA51" s="29"/>
      <c r="AB51" s="35" t="str">
        <f t="shared" si="812"/>
        <v>F</v>
      </c>
      <c r="AC51" s="33">
        <f t="shared" si="813"/>
        <v>0</v>
      </c>
      <c r="AD51" s="49" t="str">
        <f t="shared" si="814"/>
        <v>0.0</v>
      </c>
      <c r="AE51" s="77">
        <v>5</v>
      </c>
      <c r="AF51" s="80"/>
      <c r="AG51" s="63">
        <v>0</v>
      </c>
      <c r="AH51" s="27"/>
      <c r="AI51" s="28"/>
      <c r="AJ51" s="22">
        <f t="shared" si="815"/>
        <v>0</v>
      </c>
      <c r="AK51" s="29">
        <f t="shared" si="816"/>
        <v>0</v>
      </c>
      <c r="AL51" s="29"/>
      <c r="AM51" s="35" t="str">
        <f t="shared" si="817"/>
        <v>F</v>
      </c>
      <c r="AN51" s="33">
        <f t="shared" si="818"/>
        <v>0</v>
      </c>
      <c r="AO51" s="49" t="str">
        <f t="shared" si="819"/>
        <v>0.0</v>
      </c>
      <c r="AP51" s="77">
        <v>3</v>
      </c>
      <c r="AQ51" s="83"/>
      <c r="AR51" s="63">
        <v>0</v>
      </c>
      <c r="AS51" s="27"/>
      <c r="AT51" s="28"/>
      <c r="AU51" s="22">
        <f t="shared" si="820"/>
        <v>0</v>
      </c>
      <c r="AV51" s="29">
        <f t="shared" si="821"/>
        <v>0</v>
      </c>
      <c r="AW51" s="29"/>
      <c r="AX51" s="35" t="str">
        <f t="shared" si="822"/>
        <v>F</v>
      </c>
      <c r="AY51" s="33">
        <f t="shared" si="823"/>
        <v>0</v>
      </c>
      <c r="AZ51" s="49" t="str">
        <f t="shared" si="824"/>
        <v>0.0</v>
      </c>
      <c r="BA51" s="77">
        <v>3</v>
      </c>
      <c r="BB51" s="83"/>
      <c r="BC51" s="63">
        <v>0</v>
      </c>
      <c r="BD51" s="27"/>
      <c r="BE51" s="28"/>
      <c r="BF51" s="22">
        <f t="shared" si="825"/>
        <v>0</v>
      </c>
      <c r="BG51" s="29">
        <f t="shared" si="826"/>
        <v>0</v>
      </c>
      <c r="BH51" s="29"/>
      <c r="BI51" s="35" t="str">
        <f t="shared" si="827"/>
        <v>F</v>
      </c>
      <c r="BJ51" s="33">
        <f t="shared" si="828"/>
        <v>0</v>
      </c>
      <c r="BK51" s="49" t="str">
        <f t="shared" si="829"/>
        <v>0.0</v>
      </c>
      <c r="BL51" s="77">
        <v>3</v>
      </c>
      <c r="BM51" s="83"/>
      <c r="BN51" s="24">
        <v>6</v>
      </c>
      <c r="BO51" s="124"/>
      <c r="BP51" s="28"/>
      <c r="BQ51" s="22">
        <f t="shared" si="830"/>
        <v>2.4</v>
      </c>
      <c r="BR51" s="29">
        <f t="shared" si="831"/>
        <v>2.4</v>
      </c>
      <c r="BS51" s="29"/>
      <c r="BT51" s="35" t="str">
        <f t="shared" si="832"/>
        <v>F</v>
      </c>
      <c r="BU51" s="33">
        <f t="shared" si="833"/>
        <v>0</v>
      </c>
      <c r="BV51" s="49" t="str">
        <f t="shared" si="834"/>
        <v>0.0</v>
      </c>
      <c r="BW51" s="77">
        <v>2</v>
      </c>
      <c r="BX51" s="83"/>
      <c r="BY51" s="41">
        <f t="shared" ref="BY51:BY56" si="835">AE51+AP51+BA51+BL51+BW51</f>
        <v>16</v>
      </c>
      <c r="BZ51" s="43">
        <f t="shared" ref="BZ51:BZ56" si="836">(AC51*AE51+AN51*AP51+AY51*BA51+BJ51*BL51+BU51*BW51)/BY51</f>
        <v>0</v>
      </c>
      <c r="CA51" s="45" t="str">
        <f t="shared" ref="CA51:CA56" si="837">TEXT(BZ51,"0.00")</f>
        <v>0.00</v>
      </c>
      <c r="CB51" s="148" t="str">
        <f t="shared" ref="CB51:CB56" si="838">IF(AND(BZ51&lt;0.8),"Cảnh báo KQHT","Lên lớp")</f>
        <v>Cảnh báo KQHT</v>
      </c>
      <c r="CC51" s="145">
        <f t="shared" ref="CC51:CC56" si="839">AF51+AQ51+BB51+BM51+BX51</f>
        <v>0</v>
      </c>
      <c r="CD51" s="146" t="e">
        <f t="shared" ref="CD51:CD56" si="840" xml:space="preserve"> (AC51*AF51+AN51*AQ51+AY51*BB51+BJ51*BM51+BU51*BX51)/CC51</f>
        <v>#DIV/0!</v>
      </c>
      <c r="CE51" s="47" t="e">
        <f t="shared" ref="CE51:CE56" si="841">IF(AND(CD51&lt;1.2),"Cảnh báo KQHT","Lên lớp")</f>
        <v>#DIV/0!</v>
      </c>
      <c r="CF51" s="148" t="s">
        <v>1135</v>
      </c>
      <c r="CG51" s="24"/>
      <c r="CH51" s="27"/>
      <c r="CI51" s="28"/>
      <c r="CJ51" s="30">
        <f t="shared" ref="CJ51:CJ56" si="842">ROUND((CG51*0.4+CH51*0.6),1)</f>
        <v>0</v>
      </c>
      <c r="CK51" s="31">
        <f t="shared" ref="CK51:CK56" si="843">ROUND(MAX((CG51*0.4+CH51*0.6),(CG51*0.4+CI51*0.6)),1)</f>
        <v>0</v>
      </c>
      <c r="CL51" s="31"/>
      <c r="CM51" s="35" t="str">
        <f t="shared" ref="CM51:CM56" si="844">IF(CK51&gt;=8.5,"A",IF(CK51&gt;=8,"B+",IF(CK51&gt;=7,"B",IF(CK51&gt;=6.5,"C+",IF(CK51&gt;=5.5,"C",IF(CK51&gt;=5,"D+",IF(CK51&gt;=4,"D","F")))))))</f>
        <v>F</v>
      </c>
      <c r="CN51" s="157">
        <f t="shared" ref="CN51:CN56" si="845">IF(CM51="A",4,IF(CM51="B+",3.5,IF(CM51="B",3,IF(CM51="C+",2.5,IF(CM51="C",2,IF(CM51="D+",1.5,IF(CM51="D",1,0)))))))</f>
        <v>0</v>
      </c>
      <c r="CO51" s="49" t="str">
        <f t="shared" ref="CO51:CO56" si="846">TEXT(CN51,"0.0")</f>
        <v>0.0</v>
      </c>
      <c r="CP51" s="77"/>
      <c r="CQ51" s="151"/>
      <c r="CR51" s="24"/>
      <c r="CS51" s="27"/>
      <c r="CT51" s="28"/>
      <c r="CU51" s="30">
        <f t="shared" ref="CU51:CU56" si="847">ROUND((CR51*0.4+CS51*0.6),1)</f>
        <v>0</v>
      </c>
      <c r="CV51" s="31">
        <f t="shared" ref="CV51:CV56" si="848">ROUND(MAX((CR51*0.4+CS51*0.6),(CR51*0.4+CT51*0.6)),1)</f>
        <v>0</v>
      </c>
      <c r="CW51" s="31"/>
      <c r="CX51" s="35" t="str">
        <f t="shared" ref="CX51:CX56" si="849">IF(CV51&gt;=8.5,"A",IF(CV51&gt;=8,"B+",IF(CV51&gt;=7,"B",IF(CV51&gt;=6.5,"C+",IF(CV51&gt;=5.5,"C",IF(CV51&gt;=5,"D+",IF(CV51&gt;=4,"D","F")))))))</f>
        <v>F</v>
      </c>
      <c r="CY51" s="157">
        <f t="shared" ref="CY51:CY56" si="850">IF(CX51="A",4,IF(CX51="B+",3.5,IF(CX51="B",3,IF(CX51="C+",2.5,IF(CX51="C",2,IF(CX51="D+",1.5,IF(CX51="D",1,0)))))))</f>
        <v>0</v>
      </c>
      <c r="CZ51" s="49" t="str">
        <f t="shared" ref="CZ51:CZ56" si="851">TEXT(CY51,"0.0")</f>
        <v>0.0</v>
      </c>
      <c r="DA51" s="77"/>
      <c r="DB51" s="151"/>
      <c r="DC51" s="24"/>
      <c r="DD51" s="27"/>
      <c r="DE51" s="28"/>
      <c r="DF51" s="30">
        <f t="shared" ref="DF51:DF55" si="852">ROUND((DC51*0.4+DD51*0.6),1)</f>
        <v>0</v>
      </c>
      <c r="DG51" s="31">
        <f t="shared" ref="DG51:DG55" si="853">ROUND(MAX((DC51*0.4+DD51*0.6),(DC51*0.4+DE51*0.6)),1)</f>
        <v>0</v>
      </c>
      <c r="DH51" s="31"/>
      <c r="DI51" s="35" t="str">
        <f t="shared" ref="DI51:DI56" si="854">IF(DG51&gt;=8.5,"A",IF(DG51&gt;=8,"B+",IF(DG51&gt;=7,"B",IF(DG51&gt;=6.5,"C+",IF(DG51&gt;=5.5,"C",IF(DG51&gt;=5,"D+",IF(DG51&gt;=4,"D","F")))))))</f>
        <v>F</v>
      </c>
      <c r="DJ51" s="157">
        <f t="shared" ref="DJ51:DJ56" si="855">IF(DI51="A",4,IF(DI51="B+",3.5,IF(DI51="B",3,IF(DI51="C+",2.5,IF(DI51="C",2,IF(DI51="D+",1.5,IF(DI51="D",1,0)))))))</f>
        <v>0</v>
      </c>
      <c r="DK51" s="49" t="str">
        <f t="shared" ref="DK51:DK56" si="856">TEXT(DJ51,"0.0")</f>
        <v>0.0</v>
      </c>
      <c r="DL51" s="77"/>
      <c r="DM51" s="151"/>
      <c r="DN51" s="24"/>
      <c r="DO51" s="27"/>
      <c r="DP51" s="28"/>
      <c r="DQ51" s="30">
        <f t="shared" ref="DQ51:DQ56" si="857">ROUND((DN51*0.4+DO51*0.6),1)</f>
        <v>0</v>
      </c>
      <c r="DR51" s="31">
        <f t="shared" ref="DR51:DR56" si="858">ROUND(MAX((DN51*0.4+DO51*0.6),(DN51*0.4+DP51*0.6)),1)</f>
        <v>0</v>
      </c>
      <c r="DS51" s="31"/>
      <c r="DT51" s="35" t="str">
        <f t="shared" ref="DT51:DT56" si="859">IF(DR51&gt;=8.5,"A",IF(DR51&gt;=8,"B+",IF(DR51&gt;=7,"B",IF(DR51&gt;=6.5,"C+",IF(DR51&gt;=5.5,"C",IF(DR51&gt;=5,"D+",IF(DR51&gt;=4,"D","F")))))))</f>
        <v>F</v>
      </c>
      <c r="DU51" s="157">
        <f t="shared" ref="DU51:DU56" si="860">IF(DT51="A",4,IF(DT51="B+",3.5,IF(DT51="B",3,IF(DT51="C+",2.5,IF(DT51="C",2,IF(DT51="D+",1.5,IF(DT51="D",1,0)))))))</f>
        <v>0</v>
      </c>
      <c r="DV51" s="49" t="str">
        <f t="shared" ref="DV51:DV56" si="861">TEXT(DU51,"0.0")</f>
        <v>0.0</v>
      </c>
      <c r="DW51" s="77"/>
      <c r="DX51" s="151"/>
      <c r="DY51" s="24"/>
      <c r="DZ51" s="27"/>
      <c r="EA51" s="28"/>
      <c r="EB51" s="30">
        <f t="shared" ref="EB51:EB56" si="862">ROUND((DY51*0.4+DZ51*0.6),1)</f>
        <v>0</v>
      </c>
      <c r="EC51" s="31">
        <f t="shared" ref="EC51:EC56" si="863">ROUND(MAX((DY51*0.4+DZ51*0.6),(DY51*0.4+EA51*0.6)),1)</f>
        <v>0</v>
      </c>
      <c r="ED51" s="31"/>
      <c r="EE51" s="35" t="str">
        <f t="shared" ref="EE51:EE56" si="864">IF(EC51&gt;=8.5,"A",IF(EC51&gt;=8,"B+",IF(EC51&gt;=7,"B",IF(EC51&gt;=6.5,"C+",IF(EC51&gt;=5.5,"C",IF(EC51&gt;=5,"D+",IF(EC51&gt;=4,"D","F")))))))</f>
        <v>F</v>
      </c>
      <c r="EF51" s="157">
        <f t="shared" ref="EF51:EF56" si="865">IF(EE51="A",4,IF(EE51="B+",3.5,IF(EE51="B",3,IF(EE51="C+",2.5,IF(EE51="C",2,IF(EE51="D+",1.5,IF(EE51="D",1,0)))))))</f>
        <v>0</v>
      </c>
      <c r="EG51" s="49" t="str">
        <f t="shared" ref="EG51:EG56" si="866">TEXT(EF51,"0.0")</f>
        <v>0.0</v>
      </c>
      <c r="EH51" s="77"/>
      <c r="EI51" s="151"/>
      <c r="EJ51" s="24"/>
      <c r="EK51" s="27"/>
      <c r="EL51" s="28"/>
      <c r="EM51" s="30">
        <f t="shared" ref="EM51:EM56" si="867">ROUND((EJ51*0.4+EK51*0.6),1)</f>
        <v>0</v>
      </c>
      <c r="EN51" s="31">
        <f t="shared" ref="EN51:EN56" si="868">ROUND(MAX((EJ51*0.4+EK51*0.6),(EJ51*0.4+EL51*0.6)),1)</f>
        <v>0</v>
      </c>
      <c r="EO51" s="31"/>
      <c r="EP51" s="35" t="str">
        <f t="shared" ref="EP51:EP56" si="869">IF(EN51&gt;=8.5,"A",IF(EN51&gt;=8,"B+",IF(EN51&gt;=7,"B",IF(EN51&gt;=6.5,"C+",IF(EN51&gt;=5.5,"C",IF(EN51&gt;=5,"D+",IF(EN51&gt;=4,"D","F")))))))</f>
        <v>F</v>
      </c>
      <c r="EQ51" s="157">
        <f t="shared" ref="EQ51:EQ56" si="870">IF(EP51="A",4,IF(EP51="B+",3.5,IF(EP51="B",3,IF(EP51="C+",2.5,IF(EP51="C",2,IF(EP51="D+",1.5,IF(EP51="D",1,0)))))))</f>
        <v>0</v>
      </c>
      <c r="ER51" s="49" t="str">
        <f t="shared" ref="ER51:ER56" si="871">TEXT(EQ51,"0.0")</f>
        <v>0.0</v>
      </c>
      <c r="ES51" s="77"/>
      <c r="ET51" s="151"/>
      <c r="EU51" s="24"/>
      <c r="EV51" s="27"/>
      <c r="EW51" s="28"/>
      <c r="EX51" s="30">
        <f t="shared" ref="EX51:EX56" si="872">ROUND((EU51*0.4+EV51*0.6),1)</f>
        <v>0</v>
      </c>
      <c r="EY51" s="31">
        <f t="shared" ref="EY51:EY56" si="873">ROUND(MAX((EU51*0.4+EV51*0.6),(EU51*0.4+EW51*0.6)),1)</f>
        <v>0</v>
      </c>
      <c r="EZ51" s="31"/>
      <c r="FA51" s="35" t="str">
        <f t="shared" ref="FA51:FA56" si="874">IF(EY51&gt;=8.5,"A",IF(EY51&gt;=8,"B+",IF(EY51&gt;=7,"B",IF(EY51&gt;=6.5,"C+",IF(EY51&gt;=5.5,"C",IF(EY51&gt;=5,"D+",IF(EY51&gt;=4,"D","F")))))))</f>
        <v>F</v>
      </c>
      <c r="FB51" s="157">
        <f t="shared" ref="FB51:FB56" si="875">IF(FA51="A",4,IF(FA51="B+",3.5,IF(FA51="B",3,IF(FA51="C+",2.5,IF(FA51="C",2,IF(FA51="D+",1.5,IF(FA51="D",1,0)))))))</f>
        <v>0</v>
      </c>
      <c r="FC51" s="49" t="str">
        <f t="shared" ref="FC51:FC56" si="876">TEXT(FB51,"0.0")</f>
        <v>0.0</v>
      </c>
      <c r="FD51" s="77"/>
      <c r="FE51" s="151"/>
      <c r="FF51" s="155"/>
      <c r="FG51" s="165"/>
      <c r="FH51" s="165"/>
      <c r="FI51" s="22">
        <f t="shared" ref="FI51:FI56" si="877">ROUND((FF51*0.4+FG51*0.6),1)</f>
        <v>0</v>
      </c>
      <c r="FJ51" s="29">
        <f t="shared" ref="FJ51:FJ56" si="878">ROUND(MAX((FF51*0.4+FG51*0.6),(FF51*0.4+FH51*0.6)),1)</f>
        <v>0</v>
      </c>
      <c r="FK51" s="29"/>
      <c r="FL51" s="35" t="str">
        <f t="shared" ref="FL51:FL56" si="879">IF(FJ51&gt;=8.5,"A",IF(FJ51&gt;=8,"B+",IF(FJ51&gt;=7,"B",IF(FJ51&gt;=6.5,"C+",IF(FJ51&gt;=5.5,"C",IF(FJ51&gt;=5,"D+",IF(FJ51&gt;=4,"D","F")))))))</f>
        <v>F</v>
      </c>
      <c r="FM51" s="33">
        <f t="shared" ref="FM51:FM56" si="880">IF(FL51="A",4,IF(FL51="B+",3.5,IF(FL51="B",3,IF(FL51="C+",2.5,IF(FL51="C",2,IF(FL51="D+",1.5,IF(FL51="D",1,0)))))))</f>
        <v>0</v>
      </c>
      <c r="FN51" s="49" t="str">
        <f t="shared" ref="FN51:FN56" si="881">TEXT(FM51,"0.0")</f>
        <v>0.0</v>
      </c>
      <c r="FO51" s="77"/>
      <c r="FP51" s="151"/>
    </row>
    <row r="52" spans="1:529" ht="18">
      <c r="A52" s="11">
        <v>22</v>
      </c>
      <c r="B52" s="70" t="s">
        <v>59</v>
      </c>
      <c r="C52" s="14" t="s">
        <v>158</v>
      </c>
      <c r="D52" s="71" t="s">
        <v>159</v>
      </c>
      <c r="E52" s="299" t="s">
        <v>160</v>
      </c>
      <c r="F52" s="123" t="s">
        <v>1150</v>
      </c>
      <c r="G52" s="101" t="s">
        <v>652</v>
      </c>
      <c r="H52" s="102" t="s">
        <v>18</v>
      </c>
      <c r="I52" s="103" t="s">
        <v>21</v>
      </c>
      <c r="J52" s="65">
        <v>0</v>
      </c>
      <c r="K52" s="65"/>
      <c r="L52" s="35" t="str">
        <f t="shared" si="807"/>
        <v>F</v>
      </c>
      <c r="M52" s="33">
        <f t="shared" si="808"/>
        <v>0</v>
      </c>
      <c r="N52" s="49" t="str">
        <f t="shared" si="809"/>
        <v>0.0</v>
      </c>
      <c r="O52" s="12">
        <v>2</v>
      </c>
      <c r="V52" s="24">
        <v>6.8</v>
      </c>
      <c r="W52" s="124"/>
      <c r="X52" s="28"/>
      <c r="Y52" s="30">
        <f t="shared" si="810"/>
        <v>2.7</v>
      </c>
      <c r="Z52" s="31">
        <f t="shared" si="811"/>
        <v>2.7</v>
      </c>
      <c r="AA52" s="31"/>
      <c r="AB52" s="35" t="str">
        <f t="shared" si="812"/>
        <v>F</v>
      </c>
      <c r="AC52" s="33">
        <f t="shared" si="813"/>
        <v>0</v>
      </c>
      <c r="AD52" s="49" t="str">
        <f t="shared" si="814"/>
        <v>0.0</v>
      </c>
      <c r="AE52" s="77">
        <v>5</v>
      </c>
      <c r="AF52" s="80"/>
      <c r="AG52" s="63">
        <v>0.7</v>
      </c>
      <c r="AH52" s="27"/>
      <c r="AI52" s="28"/>
      <c r="AJ52" s="22">
        <f t="shared" si="815"/>
        <v>0.3</v>
      </c>
      <c r="AK52" s="29">
        <f t="shared" si="816"/>
        <v>0.3</v>
      </c>
      <c r="AL52" s="29"/>
      <c r="AM52" s="35" t="str">
        <f t="shared" si="817"/>
        <v>F</v>
      </c>
      <c r="AN52" s="33">
        <f t="shared" si="818"/>
        <v>0</v>
      </c>
      <c r="AO52" s="49" t="str">
        <f t="shared" si="819"/>
        <v>0.0</v>
      </c>
      <c r="AP52" s="77">
        <v>3</v>
      </c>
      <c r="AQ52" s="83"/>
      <c r="AR52" s="63">
        <v>0</v>
      </c>
      <c r="AS52" s="27"/>
      <c r="AT52" s="28"/>
      <c r="AU52" s="22">
        <f t="shared" si="820"/>
        <v>0</v>
      </c>
      <c r="AV52" s="29">
        <f t="shared" si="821"/>
        <v>0</v>
      </c>
      <c r="AW52" s="29"/>
      <c r="AX52" s="35" t="str">
        <f t="shared" si="822"/>
        <v>F</v>
      </c>
      <c r="AY52" s="33">
        <f t="shared" si="823"/>
        <v>0</v>
      </c>
      <c r="AZ52" s="49" t="str">
        <f t="shared" si="824"/>
        <v>0.0</v>
      </c>
      <c r="BA52" s="77">
        <v>3</v>
      </c>
      <c r="BB52" s="83"/>
      <c r="BC52" s="63">
        <v>3.5</v>
      </c>
      <c r="BD52" s="27"/>
      <c r="BE52" s="28"/>
      <c r="BF52" s="22">
        <f t="shared" si="825"/>
        <v>1.4</v>
      </c>
      <c r="BG52" s="29">
        <f t="shared" si="826"/>
        <v>1.4</v>
      </c>
      <c r="BH52" s="29"/>
      <c r="BI52" s="35" t="str">
        <f t="shared" si="827"/>
        <v>F</v>
      </c>
      <c r="BJ52" s="33">
        <f t="shared" si="828"/>
        <v>0</v>
      </c>
      <c r="BK52" s="49" t="str">
        <f t="shared" si="829"/>
        <v>0.0</v>
      </c>
      <c r="BL52" s="77">
        <v>3</v>
      </c>
      <c r="BM52" s="83"/>
      <c r="BN52" s="24">
        <v>7.3</v>
      </c>
      <c r="BO52" s="124"/>
      <c r="BP52" s="28"/>
      <c r="BQ52" s="30">
        <f t="shared" si="830"/>
        <v>2.9</v>
      </c>
      <c r="BR52" s="31">
        <f t="shared" si="831"/>
        <v>2.9</v>
      </c>
      <c r="BS52" s="31"/>
      <c r="BT52" s="35" t="str">
        <f t="shared" si="832"/>
        <v>F</v>
      </c>
      <c r="BU52" s="33">
        <f t="shared" si="833"/>
        <v>0</v>
      </c>
      <c r="BV52" s="49" t="str">
        <f t="shared" si="834"/>
        <v>0.0</v>
      </c>
      <c r="BW52" s="77">
        <v>2</v>
      </c>
      <c r="BX52" s="83"/>
      <c r="BY52" s="41">
        <f t="shared" si="835"/>
        <v>16</v>
      </c>
      <c r="BZ52" s="43">
        <f t="shared" si="836"/>
        <v>0</v>
      </c>
      <c r="CA52" s="45" t="str">
        <f t="shared" si="837"/>
        <v>0.00</v>
      </c>
      <c r="CB52" s="148" t="str">
        <f t="shared" si="838"/>
        <v>Cảnh báo KQHT</v>
      </c>
      <c r="CC52" s="145">
        <f t="shared" si="839"/>
        <v>0</v>
      </c>
      <c r="CD52" s="146" t="e">
        <f t="shared" si="840"/>
        <v>#DIV/0!</v>
      </c>
      <c r="CE52" s="47" t="e">
        <f t="shared" si="841"/>
        <v>#DIV/0!</v>
      </c>
      <c r="CF52" s="148" t="s">
        <v>1135</v>
      </c>
      <c r="CG52" s="24"/>
      <c r="CH52" s="27"/>
      <c r="CI52" s="28"/>
      <c r="CJ52" s="30">
        <f t="shared" si="842"/>
        <v>0</v>
      </c>
      <c r="CK52" s="31">
        <f t="shared" si="843"/>
        <v>0</v>
      </c>
      <c r="CL52" s="31"/>
      <c r="CM52" s="35" t="str">
        <f t="shared" si="844"/>
        <v>F</v>
      </c>
      <c r="CN52" s="157">
        <f t="shared" si="845"/>
        <v>0</v>
      </c>
      <c r="CO52" s="49" t="str">
        <f t="shared" si="846"/>
        <v>0.0</v>
      </c>
      <c r="CP52" s="77"/>
      <c r="CQ52" s="151"/>
      <c r="CR52" s="24"/>
      <c r="CS52" s="27"/>
      <c r="CT52" s="28"/>
      <c r="CU52" s="30">
        <f t="shared" si="847"/>
        <v>0</v>
      </c>
      <c r="CV52" s="31">
        <f t="shared" si="848"/>
        <v>0</v>
      </c>
      <c r="CW52" s="31"/>
      <c r="CX52" s="35" t="str">
        <f t="shared" si="849"/>
        <v>F</v>
      </c>
      <c r="CY52" s="157">
        <f t="shared" si="850"/>
        <v>0</v>
      </c>
      <c r="CZ52" s="49" t="str">
        <f t="shared" si="851"/>
        <v>0.0</v>
      </c>
      <c r="DA52" s="77"/>
      <c r="DB52" s="151"/>
      <c r="DC52" s="24"/>
      <c r="DD52" s="27"/>
      <c r="DE52" s="28"/>
      <c r="DF52" s="30">
        <f t="shared" si="852"/>
        <v>0</v>
      </c>
      <c r="DG52" s="31">
        <f t="shared" si="853"/>
        <v>0</v>
      </c>
      <c r="DH52" s="31"/>
      <c r="DI52" s="35" t="str">
        <f t="shared" si="854"/>
        <v>F</v>
      </c>
      <c r="DJ52" s="157">
        <f t="shared" si="855"/>
        <v>0</v>
      </c>
      <c r="DK52" s="49" t="str">
        <f t="shared" si="856"/>
        <v>0.0</v>
      </c>
      <c r="DL52" s="77"/>
      <c r="DM52" s="151"/>
      <c r="DN52" s="24"/>
      <c r="DO52" s="27"/>
      <c r="DP52" s="28"/>
      <c r="DQ52" s="30">
        <f t="shared" si="857"/>
        <v>0</v>
      </c>
      <c r="DR52" s="31">
        <f t="shared" si="858"/>
        <v>0</v>
      </c>
      <c r="DS52" s="31"/>
      <c r="DT52" s="35" t="str">
        <f t="shared" si="859"/>
        <v>F</v>
      </c>
      <c r="DU52" s="157">
        <f t="shared" si="860"/>
        <v>0</v>
      </c>
      <c r="DV52" s="49" t="str">
        <f t="shared" si="861"/>
        <v>0.0</v>
      </c>
      <c r="DW52" s="77"/>
      <c r="DX52" s="151"/>
      <c r="DY52" s="24"/>
      <c r="DZ52" s="27"/>
      <c r="EA52" s="28"/>
      <c r="EB52" s="30">
        <f t="shared" si="862"/>
        <v>0</v>
      </c>
      <c r="EC52" s="31">
        <f t="shared" si="863"/>
        <v>0</v>
      </c>
      <c r="ED52" s="31"/>
      <c r="EE52" s="35" t="str">
        <f t="shared" si="864"/>
        <v>F</v>
      </c>
      <c r="EF52" s="157">
        <f t="shared" si="865"/>
        <v>0</v>
      </c>
      <c r="EG52" s="49" t="str">
        <f t="shared" si="866"/>
        <v>0.0</v>
      </c>
      <c r="EH52" s="77"/>
      <c r="EI52" s="151"/>
      <c r="EJ52" s="24"/>
      <c r="EK52" s="27"/>
      <c r="EL52" s="28"/>
      <c r="EM52" s="30">
        <f t="shared" si="867"/>
        <v>0</v>
      </c>
      <c r="EN52" s="31">
        <f t="shared" si="868"/>
        <v>0</v>
      </c>
      <c r="EO52" s="31"/>
      <c r="EP52" s="35" t="str">
        <f t="shared" si="869"/>
        <v>F</v>
      </c>
      <c r="EQ52" s="157">
        <f t="shared" si="870"/>
        <v>0</v>
      </c>
      <c r="ER52" s="49" t="str">
        <f t="shared" si="871"/>
        <v>0.0</v>
      </c>
      <c r="ES52" s="77"/>
      <c r="ET52" s="151"/>
      <c r="EU52" s="24"/>
      <c r="EV52" s="27"/>
      <c r="EW52" s="28"/>
      <c r="EX52" s="30">
        <f t="shared" si="872"/>
        <v>0</v>
      </c>
      <c r="EY52" s="31">
        <f t="shared" si="873"/>
        <v>0</v>
      </c>
      <c r="EZ52" s="31"/>
      <c r="FA52" s="35" t="str">
        <f t="shared" si="874"/>
        <v>F</v>
      </c>
      <c r="FB52" s="157">
        <f t="shared" si="875"/>
        <v>0</v>
      </c>
      <c r="FC52" s="49" t="str">
        <f t="shared" si="876"/>
        <v>0.0</v>
      </c>
      <c r="FD52" s="77"/>
      <c r="FE52" s="151"/>
      <c r="FF52" s="155"/>
      <c r="FG52" s="165"/>
      <c r="FH52" s="165"/>
      <c r="FI52" s="22">
        <f t="shared" si="877"/>
        <v>0</v>
      </c>
      <c r="FJ52" s="29">
        <f t="shared" si="878"/>
        <v>0</v>
      </c>
      <c r="FK52" s="29"/>
      <c r="FL52" s="35" t="str">
        <f t="shared" si="879"/>
        <v>F</v>
      </c>
      <c r="FM52" s="33">
        <f t="shared" si="880"/>
        <v>0</v>
      </c>
      <c r="FN52" s="49" t="str">
        <f t="shared" si="881"/>
        <v>0.0</v>
      </c>
      <c r="FO52" s="77"/>
      <c r="FP52" s="151"/>
    </row>
    <row r="53" spans="1:529" ht="18">
      <c r="A53" s="11">
        <v>2</v>
      </c>
      <c r="B53" s="70" t="s">
        <v>59</v>
      </c>
      <c r="C53" s="14" t="s">
        <v>109</v>
      </c>
      <c r="D53" s="71" t="s">
        <v>110</v>
      </c>
      <c r="E53" s="299" t="s">
        <v>108</v>
      </c>
      <c r="F53" s="123" t="s">
        <v>1201</v>
      </c>
      <c r="G53" s="101" t="s">
        <v>633</v>
      </c>
      <c r="H53" s="102" t="s">
        <v>18</v>
      </c>
      <c r="I53" s="103" t="s">
        <v>22</v>
      </c>
      <c r="J53" s="13">
        <v>5</v>
      </c>
      <c r="K53" s="13"/>
      <c r="L53" s="35" t="str">
        <f t="shared" si="807"/>
        <v>D+</v>
      </c>
      <c r="M53" s="33">
        <f t="shared" si="808"/>
        <v>1.5</v>
      </c>
      <c r="N53" s="49" t="str">
        <f t="shared" si="809"/>
        <v>1.5</v>
      </c>
      <c r="O53" s="12">
        <v>2</v>
      </c>
      <c r="P53" s="19"/>
      <c r="Q53" s="19"/>
      <c r="R53" s="35" t="str">
        <f>IF(P53&gt;=8.5,"A",IF(P53&gt;=8,"B+",IF(P53&gt;=7,"B",IF(P53&gt;=6.5,"C+",IF(P53&gt;=5.5,"C",IF(P53&gt;=5,"D+",IF(P53&gt;=4,"D","F")))))))</f>
        <v>F</v>
      </c>
      <c r="S53" s="33">
        <f>IF(R53="A",4,IF(R53="B+",3.5,IF(R53="B",3,IF(R53="C+",2.5,IF(R53="C",2,IF(R53="D+",1.5,IF(R53="D",1,0)))))))</f>
        <v>0</v>
      </c>
      <c r="T53" s="49" t="str">
        <f>TEXT(S53,"0.0")</f>
        <v>0.0</v>
      </c>
      <c r="U53" s="12">
        <v>3</v>
      </c>
      <c r="V53" s="24">
        <v>6.3</v>
      </c>
      <c r="W53" s="27">
        <v>6</v>
      </c>
      <c r="X53" s="28"/>
      <c r="Y53" s="22">
        <f t="shared" si="810"/>
        <v>6.1</v>
      </c>
      <c r="Z53" s="29">
        <f t="shared" si="811"/>
        <v>6.1</v>
      </c>
      <c r="AA53" s="29"/>
      <c r="AB53" s="35" t="str">
        <f t="shared" si="812"/>
        <v>C</v>
      </c>
      <c r="AC53" s="33">
        <f t="shared" si="813"/>
        <v>2</v>
      </c>
      <c r="AD53" s="49" t="str">
        <f t="shared" si="814"/>
        <v>2.0</v>
      </c>
      <c r="AE53" s="77">
        <v>5</v>
      </c>
      <c r="AF53" s="80">
        <v>5</v>
      </c>
      <c r="AG53" s="24">
        <v>5</v>
      </c>
      <c r="AH53" s="124"/>
      <c r="AI53" s="28">
        <v>3</v>
      </c>
      <c r="AJ53" s="22">
        <f t="shared" si="815"/>
        <v>2</v>
      </c>
      <c r="AK53" s="29">
        <f t="shared" si="816"/>
        <v>3.8</v>
      </c>
      <c r="AL53" s="29"/>
      <c r="AM53" s="35" t="str">
        <f t="shared" si="817"/>
        <v>F</v>
      </c>
      <c r="AN53" s="33">
        <f t="shared" si="818"/>
        <v>0</v>
      </c>
      <c r="AO53" s="49" t="str">
        <f t="shared" si="819"/>
        <v>0.0</v>
      </c>
      <c r="AP53" s="77">
        <v>3</v>
      </c>
      <c r="AQ53" s="83"/>
      <c r="AR53" s="24">
        <v>5</v>
      </c>
      <c r="AS53" s="27">
        <v>3</v>
      </c>
      <c r="AT53" s="28">
        <v>6</v>
      </c>
      <c r="AU53" s="22">
        <f t="shared" si="820"/>
        <v>3.8</v>
      </c>
      <c r="AV53" s="29">
        <f t="shared" si="821"/>
        <v>5.6</v>
      </c>
      <c r="AW53" s="29"/>
      <c r="AX53" s="35" t="str">
        <f t="shared" si="822"/>
        <v>C</v>
      </c>
      <c r="AY53" s="33">
        <f t="shared" si="823"/>
        <v>2</v>
      </c>
      <c r="AZ53" s="49" t="str">
        <f t="shared" si="824"/>
        <v>2.0</v>
      </c>
      <c r="BA53" s="77">
        <v>3</v>
      </c>
      <c r="BB53" s="83">
        <v>3</v>
      </c>
      <c r="BC53" s="24">
        <v>6.5</v>
      </c>
      <c r="BD53" s="27">
        <v>6</v>
      </c>
      <c r="BE53" s="28"/>
      <c r="BF53" s="22">
        <f t="shared" si="825"/>
        <v>6.2</v>
      </c>
      <c r="BG53" s="29">
        <f t="shared" si="826"/>
        <v>6.2</v>
      </c>
      <c r="BH53" s="29"/>
      <c r="BI53" s="35" t="str">
        <f t="shared" si="827"/>
        <v>C</v>
      </c>
      <c r="BJ53" s="33">
        <f t="shared" si="828"/>
        <v>2</v>
      </c>
      <c r="BK53" s="49" t="str">
        <f t="shared" si="829"/>
        <v>2.0</v>
      </c>
      <c r="BL53" s="77">
        <v>3</v>
      </c>
      <c r="BM53" s="83">
        <v>3</v>
      </c>
      <c r="BN53" s="24">
        <v>7.7</v>
      </c>
      <c r="BO53" s="27">
        <v>8</v>
      </c>
      <c r="BP53" s="28"/>
      <c r="BQ53" s="22">
        <f t="shared" si="830"/>
        <v>7.9</v>
      </c>
      <c r="BR53" s="29">
        <f t="shared" si="831"/>
        <v>7.9</v>
      </c>
      <c r="BS53" s="29"/>
      <c r="BT53" s="35" t="str">
        <f t="shared" si="832"/>
        <v>B</v>
      </c>
      <c r="BU53" s="33">
        <f t="shared" si="833"/>
        <v>3</v>
      </c>
      <c r="BV53" s="49" t="str">
        <f t="shared" si="834"/>
        <v>3.0</v>
      </c>
      <c r="BW53" s="77">
        <v>2</v>
      </c>
      <c r="BX53" s="83">
        <v>2</v>
      </c>
      <c r="BY53" s="41">
        <f t="shared" si="835"/>
        <v>16</v>
      </c>
      <c r="BZ53" s="43">
        <f t="shared" si="836"/>
        <v>1.75</v>
      </c>
      <c r="CA53" s="45" t="str">
        <f t="shared" si="837"/>
        <v>1.75</v>
      </c>
      <c r="CB53" s="47" t="str">
        <f t="shared" si="838"/>
        <v>Lên lớp</v>
      </c>
      <c r="CC53" s="145">
        <f t="shared" si="839"/>
        <v>13</v>
      </c>
      <c r="CD53" s="146">
        <f t="shared" si="840"/>
        <v>2.1538461538461537</v>
      </c>
      <c r="CE53" s="47" t="str">
        <f t="shared" si="841"/>
        <v>Lên lớp</v>
      </c>
      <c r="CF53" s="47" t="s">
        <v>1143</v>
      </c>
      <c r="CG53" s="63">
        <v>2.6</v>
      </c>
      <c r="CH53" s="27"/>
      <c r="CI53" s="28"/>
      <c r="CJ53" s="22">
        <f t="shared" si="842"/>
        <v>1</v>
      </c>
      <c r="CK53" s="29">
        <f t="shared" si="843"/>
        <v>1</v>
      </c>
      <c r="CL53" s="29"/>
      <c r="CM53" s="35" t="str">
        <f t="shared" si="844"/>
        <v>F</v>
      </c>
      <c r="CN53" s="157">
        <f t="shared" si="845"/>
        <v>0</v>
      </c>
      <c r="CO53" s="49" t="str">
        <f t="shared" si="846"/>
        <v>0.0</v>
      </c>
      <c r="CP53" s="77">
        <v>3</v>
      </c>
      <c r="CQ53" s="151"/>
      <c r="CR53" s="24">
        <v>6.3</v>
      </c>
      <c r="CS53" s="27">
        <v>4</v>
      </c>
      <c r="CT53" s="28"/>
      <c r="CU53" s="22">
        <f t="shared" si="847"/>
        <v>4.9000000000000004</v>
      </c>
      <c r="CV53" s="29">
        <f t="shared" si="848"/>
        <v>4.9000000000000004</v>
      </c>
      <c r="CW53" s="29"/>
      <c r="CX53" s="35" t="str">
        <f t="shared" si="849"/>
        <v>D</v>
      </c>
      <c r="CY53" s="157">
        <f t="shared" si="850"/>
        <v>1</v>
      </c>
      <c r="CZ53" s="49" t="str">
        <f t="shared" si="851"/>
        <v>1.0</v>
      </c>
      <c r="DA53" s="77">
        <v>2</v>
      </c>
      <c r="DB53" s="151">
        <v>2</v>
      </c>
      <c r="DC53" s="63">
        <v>1.2</v>
      </c>
      <c r="DD53" s="27"/>
      <c r="DE53" s="28"/>
      <c r="DF53" s="22">
        <f t="shared" si="852"/>
        <v>0.5</v>
      </c>
      <c r="DG53" s="29">
        <f t="shared" si="853"/>
        <v>0.5</v>
      </c>
      <c r="DH53" s="29"/>
      <c r="DI53" s="35" t="str">
        <f t="shared" si="854"/>
        <v>F</v>
      </c>
      <c r="DJ53" s="157">
        <f t="shared" si="855"/>
        <v>0</v>
      </c>
      <c r="DK53" s="49" t="str">
        <f t="shared" si="856"/>
        <v>0.0</v>
      </c>
      <c r="DL53" s="77">
        <v>4</v>
      </c>
      <c r="DM53" s="151"/>
      <c r="DN53" s="63">
        <v>2.8</v>
      </c>
      <c r="DO53" s="27"/>
      <c r="DP53" s="28"/>
      <c r="DQ53" s="22">
        <f t="shared" si="857"/>
        <v>1.1000000000000001</v>
      </c>
      <c r="DR53" s="29">
        <f t="shared" si="858"/>
        <v>1.1000000000000001</v>
      </c>
      <c r="DS53" s="29"/>
      <c r="DT53" s="35" t="str">
        <f t="shared" si="859"/>
        <v>F</v>
      </c>
      <c r="DU53" s="157">
        <f t="shared" si="860"/>
        <v>0</v>
      </c>
      <c r="DV53" s="49" t="str">
        <f t="shared" si="861"/>
        <v>0.0</v>
      </c>
      <c r="DW53" s="77">
        <v>3</v>
      </c>
      <c r="DX53" s="151"/>
      <c r="DY53" s="63">
        <v>3</v>
      </c>
      <c r="DZ53" s="27"/>
      <c r="EA53" s="28"/>
      <c r="EB53" s="22">
        <f t="shared" si="862"/>
        <v>1.2</v>
      </c>
      <c r="EC53" s="29">
        <f t="shared" si="863"/>
        <v>1.2</v>
      </c>
      <c r="ED53" s="29"/>
      <c r="EE53" s="35" t="str">
        <f t="shared" si="864"/>
        <v>F</v>
      </c>
      <c r="EF53" s="157">
        <f t="shared" si="865"/>
        <v>0</v>
      </c>
      <c r="EG53" s="49" t="str">
        <f t="shared" si="866"/>
        <v>0.0</v>
      </c>
      <c r="EH53" s="77">
        <v>2</v>
      </c>
      <c r="EI53" s="151"/>
      <c r="EJ53" s="24">
        <v>5.4</v>
      </c>
      <c r="EK53" s="27">
        <v>3</v>
      </c>
      <c r="EL53" s="28"/>
      <c r="EM53" s="22">
        <f t="shared" si="867"/>
        <v>4</v>
      </c>
      <c r="EN53" s="29">
        <f t="shared" si="868"/>
        <v>4</v>
      </c>
      <c r="EO53" s="29"/>
      <c r="EP53" s="35" t="str">
        <f t="shared" si="869"/>
        <v>D</v>
      </c>
      <c r="EQ53" s="157">
        <f t="shared" si="870"/>
        <v>1</v>
      </c>
      <c r="ER53" s="49" t="str">
        <f t="shared" si="871"/>
        <v>1.0</v>
      </c>
      <c r="ES53" s="77">
        <v>2</v>
      </c>
      <c r="ET53" s="151">
        <v>2</v>
      </c>
      <c r="EU53" s="63">
        <v>0</v>
      </c>
      <c r="EV53" s="27"/>
      <c r="EW53" s="28"/>
      <c r="EX53" s="22">
        <f t="shared" si="872"/>
        <v>0</v>
      </c>
      <c r="EY53" s="29">
        <f t="shared" si="873"/>
        <v>0</v>
      </c>
      <c r="EZ53" s="29"/>
      <c r="FA53" s="35" t="str">
        <f t="shared" si="874"/>
        <v>F</v>
      </c>
      <c r="FB53" s="157">
        <f t="shared" si="875"/>
        <v>0</v>
      </c>
      <c r="FC53" s="49" t="str">
        <f t="shared" si="876"/>
        <v>0.0</v>
      </c>
      <c r="FD53" s="77">
        <v>3</v>
      </c>
      <c r="FE53" s="151"/>
      <c r="FF53" s="155">
        <v>7</v>
      </c>
      <c r="FG53" s="165">
        <v>6.1</v>
      </c>
      <c r="FH53" s="165"/>
      <c r="FI53" s="22">
        <f t="shared" si="877"/>
        <v>6.5</v>
      </c>
      <c r="FJ53" s="29">
        <f t="shared" si="878"/>
        <v>6.5</v>
      </c>
      <c r="FK53" s="29"/>
      <c r="FL53" s="35" t="str">
        <f t="shared" si="879"/>
        <v>C+</v>
      </c>
      <c r="FM53" s="33">
        <f t="shared" si="880"/>
        <v>2.5</v>
      </c>
      <c r="FN53" s="49" t="str">
        <f t="shared" si="881"/>
        <v>2.5</v>
      </c>
      <c r="FO53" s="77">
        <v>1</v>
      </c>
      <c r="FP53" s="151">
        <v>1</v>
      </c>
      <c r="FQ53" s="41">
        <f>CP53+DA53+DL53+DW53+EH53+ES53+FD53+FO53</f>
        <v>20</v>
      </c>
      <c r="FR53" s="43">
        <f>(CN53*CP53+CY53*DA53+DJ53*DL53+DU53*DW53+EF53*EH53+EQ53*ES53+FB53*FD53+FM53*FO53)/FQ53</f>
        <v>0.32500000000000001</v>
      </c>
      <c r="FS53" s="45" t="str">
        <f>TEXT(FR53,"0.00")</f>
        <v>0.33</v>
      </c>
      <c r="FT53" s="148" t="str">
        <f>IF(AND(FR53&lt;1),"Cảnh báo KQHT","Lên lớp")</f>
        <v>Cảnh báo KQHT</v>
      </c>
      <c r="FU53" s="145">
        <f>CQ53+DB53+DM53+DX53+EI53+ET53+FE53+FP53</f>
        <v>5</v>
      </c>
      <c r="FV53" s="146">
        <f xml:space="preserve"> (CN53*CQ53+CY53*DB53+DJ53*DM53+DU53*DX53+EF53*EI53+EQ53*ET53+FB53*FE53+FM53*FP53)/FU53</f>
        <v>1.3</v>
      </c>
      <c r="FW53" s="174">
        <f>BY53+FQ53</f>
        <v>36</v>
      </c>
      <c r="FX53" s="41">
        <f>CC53+FU53</f>
        <v>18</v>
      </c>
      <c r="FY53" s="43">
        <f>(CD53*CC53+FV53*FU53)/FX53</f>
        <v>1.9166666666666667</v>
      </c>
      <c r="FZ53" s="45" t="str">
        <f>TEXT(FY53,"0.00")</f>
        <v>1.92</v>
      </c>
      <c r="GA53" s="47" t="str">
        <f>IF(AND(FY53&lt;1.2),"Cảnh báo KQHT","Lên lớp")</f>
        <v>Lên lớp</v>
      </c>
      <c r="GB53" s="209" t="s">
        <v>1135</v>
      </c>
    </row>
    <row r="54" spans="1:529" ht="18">
      <c r="A54" s="11">
        <v>19</v>
      </c>
      <c r="B54" s="70" t="s">
        <v>59</v>
      </c>
      <c r="C54" s="14" t="s">
        <v>149</v>
      </c>
      <c r="D54" s="71" t="s">
        <v>150</v>
      </c>
      <c r="E54" s="299" t="s">
        <v>151</v>
      </c>
      <c r="F54" s="123" t="s">
        <v>1201</v>
      </c>
      <c r="G54" s="101" t="s">
        <v>649</v>
      </c>
      <c r="H54" s="102" t="s">
        <v>18</v>
      </c>
      <c r="I54" s="103" t="s">
        <v>673</v>
      </c>
      <c r="J54" s="13">
        <v>5</v>
      </c>
      <c r="K54" s="13"/>
      <c r="L54" s="35" t="str">
        <f t="shared" si="807"/>
        <v>D+</v>
      </c>
      <c r="M54" s="33">
        <f t="shared" si="808"/>
        <v>1.5</v>
      </c>
      <c r="N54" s="49" t="str">
        <f t="shared" si="809"/>
        <v>1.5</v>
      </c>
      <c r="O54" s="12">
        <v>2</v>
      </c>
      <c r="V54" s="24">
        <v>6.3</v>
      </c>
      <c r="W54" s="27">
        <v>8</v>
      </c>
      <c r="X54" s="28"/>
      <c r="Y54" s="22">
        <f t="shared" si="810"/>
        <v>7.3</v>
      </c>
      <c r="Z54" s="29">
        <f t="shared" si="811"/>
        <v>7.3</v>
      </c>
      <c r="AA54" s="29"/>
      <c r="AB54" s="35" t="str">
        <f t="shared" si="812"/>
        <v>B</v>
      </c>
      <c r="AC54" s="33">
        <f t="shared" si="813"/>
        <v>3</v>
      </c>
      <c r="AD54" s="49" t="str">
        <f t="shared" si="814"/>
        <v>3.0</v>
      </c>
      <c r="AE54" s="77">
        <v>5</v>
      </c>
      <c r="AF54" s="80">
        <v>5</v>
      </c>
      <c r="AG54" s="24">
        <v>5</v>
      </c>
      <c r="AH54" s="27">
        <v>1</v>
      </c>
      <c r="AI54" s="28">
        <v>2</v>
      </c>
      <c r="AJ54" s="22">
        <f t="shared" si="815"/>
        <v>2.6</v>
      </c>
      <c r="AK54" s="29">
        <f t="shared" si="816"/>
        <v>3.2</v>
      </c>
      <c r="AL54" s="29"/>
      <c r="AM54" s="35" t="str">
        <f t="shared" si="817"/>
        <v>F</v>
      </c>
      <c r="AN54" s="33">
        <f t="shared" si="818"/>
        <v>0</v>
      </c>
      <c r="AO54" s="49" t="str">
        <f t="shared" si="819"/>
        <v>0.0</v>
      </c>
      <c r="AP54" s="77">
        <v>3</v>
      </c>
      <c r="AQ54" s="83"/>
      <c r="AR54" s="24">
        <v>5</v>
      </c>
      <c r="AS54" s="27">
        <v>3</v>
      </c>
      <c r="AT54" s="28">
        <v>6</v>
      </c>
      <c r="AU54" s="22">
        <f t="shared" si="820"/>
        <v>3.8</v>
      </c>
      <c r="AV54" s="29">
        <f t="shared" si="821"/>
        <v>5.6</v>
      </c>
      <c r="AW54" s="29"/>
      <c r="AX54" s="35" t="str">
        <f t="shared" si="822"/>
        <v>C</v>
      </c>
      <c r="AY54" s="33">
        <f t="shared" si="823"/>
        <v>2</v>
      </c>
      <c r="AZ54" s="49" t="str">
        <f t="shared" si="824"/>
        <v>2.0</v>
      </c>
      <c r="BA54" s="77">
        <v>3</v>
      </c>
      <c r="BB54" s="83">
        <v>3</v>
      </c>
      <c r="BC54" s="24">
        <v>5.8</v>
      </c>
      <c r="BD54" s="27">
        <v>2</v>
      </c>
      <c r="BE54" s="28">
        <v>5</v>
      </c>
      <c r="BF54" s="22">
        <f t="shared" si="825"/>
        <v>3.5</v>
      </c>
      <c r="BG54" s="29">
        <f t="shared" si="826"/>
        <v>5.3</v>
      </c>
      <c r="BH54" s="29"/>
      <c r="BI54" s="35" t="str">
        <f t="shared" si="827"/>
        <v>D+</v>
      </c>
      <c r="BJ54" s="33">
        <f t="shared" si="828"/>
        <v>1.5</v>
      </c>
      <c r="BK54" s="49" t="str">
        <f t="shared" si="829"/>
        <v>1.5</v>
      </c>
      <c r="BL54" s="77">
        <v>3</v>
      </c>
      <c r="BM54" s="83">
        <v>3</v>
      </c>
      <c r="BN54" s="24">
        <v>7.7</v>
      </c>
      <c r="BO54" s="27">
        <v>7</v>
      </c>
      <c r="BP54" s="28"/>
      <c r="BQ54" s="22">
        <f t="shared" si="830"/>
        <v>7.3</v>
      </c>
      <c r="BR54" s="29">
        <f t="shared" si="831"/>
        <v>7.3</v>
      </c>
      <c r="BS54" s="29"/>
      <c r="BT54" s="35" t="str">
        <f t="shared" si="832"/>
        <v>B</v>
      </c>
      <c r="BU54" s="33">
        <f t="shared" si="833"/>
        <v>3</v>
      </c>
      <c r="BV54" s="49" t="str">
        <f t="shared" si="834"/>
        <v>3.0</v>
      </c>
      <c r="BW54" s="77">
        <v>2</v>
      </c>
      <c r="BX54" s="83">
        <v>2</v>
      </c>
      <c r="BY54" s="41">
        <f t="shared" si="835"/>
        <v>16</v>
      </c>
      <c r="BZ54" s="43">
        <f t="shared" si="836"/>
        <v>1.96875</v>
      </c>
      <c r="CA54" s="45" t="str">
        <f t="shared" si="837"/>
        <v>1.97</v>
      </c>
      <c r="CB54" s="47" t="str">
        <f t="shared" si="838"/>
        <v>Lên lớp</v>
      </c>
      <c r="CC54" s="145">
        <f t="shared" si="839"/>
        <v>13</v>
      </c>
      <c r="CD54" s="146">
        <f t="shared" si="840"/>
        <v>2.4230769230769229</v>
      </c>
      <c r="CE54" s="47" t="str">
        <f t="shared" si="841"/>
        <v>Lên lớp</v>
      </c>
      <c r="CF54" s="47" t="s">
        <v>1143</v>
      </c>
      <c r="CG54" s="63">
        <v>1.4</v>
      </c>
      <c r="CH54" s="27"/>
      <c r="CI54" s="28"/>
      <c r="CJ54" s="30">
        <f t="shared" si="842"/>
        <v>0.6</v>
      </c>
      <c r="CK54" s="31">
        <f t="shared" si="843"/>
        <v>0.6</v>
      </c>
      <c r="CL54" s="31"/>
      <c r="CM54" s="35" t="str">
        <f t="shared" si="844"/>
        <v>F</v>
      </c>
      <c r="CN54" s="157">
        <f t="shared" si="845"/>
        <v>0</v>
      </c>
      <c r="CO54" s="49" t="str">
        <f t="shared" si="846"/>
        <v>0.0</v>
      </c>
      <c r="CP54" s="77">
        <v>3</v>
      </c>
      <c r="CQ54" s="151"/>
      <c r="CR54" s="24">
        <v>7</v>
      </c>
      <c r="CS54" s="27">
        <v>5</v>
      </c>
      <c r="CT54" s="28"/>
      <c r="CU54" s="30">
        <f t="shared" si="847"/>
        <v>5.8</v>
      </c>
      <c r="CV54" s="31">
        <f t="shared" si="848"/>
        <v>5.8</v>
      </c>
      <c r="CW54" s="31"/>
      <c r="CX54" s="35" t="str">
        <f t="shared" si="849"/>
        <v>C</v>
      </c>
      <c r="CY54" s="157">
        <f t="shared" si="850"/>
        <v>2</v>
      </c>
      <c r="CZ54" s="49" t="str">
        <f t="shared" si="851"/>
        <v>2.0</v>
      </c>
      <c r="DA54" s="77">
        <v>2</v>
      </c>
      <c r="DB54" s="151">
        <v>2</v>
      </c>
      <c r="DC54" s="24">
        <v>5.0999999999999996</v>
      </c>
      <c r="DD54" s="27">
        <v>6</v>
      </c>
      <c r="DE54" s="28"/>
      <c r="DF54" s="30">
        <f t="shared" si="852"/>
        <v>5.6</v>
      </c>
      <c r="DG54" s="31">
        <f t="shared" si="853"/>
        <v>5.6</v>
      </c>
      <c r="DH54" s="31"/>
      <c r="DI54" s="35" t="str">
        <f t="shared" si="854"/>
        <v>C</v>
      </c>
      <c r="DJ54" s="157">
        <f t="shared" si="855"/>
        <v>2</v>
      </c>
      <c r="DK54" s="49" t="str">
        <f t="shared" si="856"/>
        <v>2.0</v>
      </c>
      <c r="DL54" s="77">
        <v>4</v>
      </c>
      <c r="DM54" s="151">
        <v>4</v>
      </c>
      <c r="DN54" s="24">
        <v>5.7</v>
      </c>
      <c r="DO54" s="27">
        <v>2</v>
      </c>
      <c r="DP54" s="28"/>
      <c r="DQ54" s="30">
        <f t="shared" si="857"/>
        <v>3.5</v>
      </c>
      <c r="DR54" s="31">
        <f t="shared" si="858"/>
        <v>3.5</v>
      </c>
      <c r="DS54" s="31"/>
      <c r="DT54" s="35" t="str">
        <f t="shared" si="859"/>
        <v>F</v>
      </c>
      <c r="DU54" s="157">
        <f t="shared" si="860"/>
        <v>0</v>
      </c>
      <c r="DV54" s="49" t="str">
        <f t="shared" si="861"/>
        <v>0.0</v>
      </c>
      <c r="DW54" s="77">
        <v>3</v>
      </c>
      <c r="DX54" s="151"/>
      <c r="DY54" s="24">
        <v>5</v>
      </c>
      <c r="DZ54" s="27">
        <v>7</v>
      </c>
      <c r="EA54" s="28"/>
      <c r="EB54" s="30">
        <f t="shared" si="862"/>
        <v>6.2</v>
      </c>
      <c r="EC54" s="31">
        <f t="shared" si="863"/>
        <v>6.2</v>
      </c>
      <c r="ED54" s="31"/>
      <c r="EE54" s="35" t="str">
        <f t="shared" si="864"/>
        <v>C</v>
      </c>
      <c r="EF54" s="157">
        <f t="shared" si="865"/>
        <v>2</v>
      </c>
      <c r="EG54" s="49" t="str">
        <f t="shared" si="866"/>
        <v>2.0</v>
      </c>
      <c r="EH54" s="77">
        <v>2</v>
      </c>
      <c r="EI54" s="151">
        <v>2</v>
      </c>
      <c r="EJ54" s="24">
        <v>7.2</v>
      </c>
      <c r="EK54" s="27">
        <v>7</v>
      </c>
      <c r="EL54" s="28"/>
      <c r="EM54" s="30">
        <f t="shared" si="867"/>
        <v>7.1</v>
      </c>
      <c r="EN54" s="31">
        <f t="shared" si="868"/>
        <v>7.1</v>
      </c>
      <c r="EO54" s="31"/>
      <c r="EP54" s="35" t="str">
        <f t="shared" si="869"/>
        <v>B</v>
      </c>
      <c r="EQ54" s="157">
        <f t="shared" si="870"/>
        <v>3</v>
      </c>
      <c r="ER54" s="49" t="str">
        <f t="shared" si="871"/>
        <v>3.0</v>
      </c>
      <c r="ES54" s="77">
        <v>2</v>
      </c>
      <c r="ET54" s="151">
        <v>2</v>
      </c>
      <c r="EU54" s="63">
        <v>3.2</v>
      </c>
      <c r="EV54" s="27"/>
      <c r="EW54" s="28"/>
      <c r="EX54" s="30">
        <f t="shared" si="872"/>
        <v>1.3</v>
      </c>
      <c r="EY54" s="31">
        <f t="shared" si="873"/>
        <v>1.3</v>
      </c>
      <c r="EZ54" s="31"/>
      <c r="FA54" s="35" t="str">
        <f t="shared" si="874"/>
        <v>F</v>
      </c>
      <c r="FB54" s="157">
        <f t="shared" si="875"/>
        <v>0</v>
      </c>
      <c r="FC54" s="49" t="str">
        <f t="shared" si="876"/>
        <v>0.0</v>
      </c>
      <c r="FD54" s="77">
        <v>3</v>
      </c>
      <c r="FE54" s="151"/>
      <c r="FF54" s="155">
        <v>7.5</v>
      </c>
      <c r="FG54" s="165">
        <v>7.1</v>
      </c>
      <c r="FH54" s="165"/>
      <c r="FI54" s="22">
        <f t="shared" si="877"/>
        <v>7.3</v>
      </c>
      <c r="FJ54" s="29">
        <f t="shared" si="878"/>
        <v>7.3</v>
      </c>
      <c r="FK54" s="29"/>
      <c r="FL54" s="35" t="str">
        <f t="shared" si="879"/>
        <v>B</v>
      </c>
      <c r="FM54" s="33">
        <f t="shared" si="880"/>
        <v>3</v>
      </c>
      <c r="FN54" s="49" t="str">
        <f t="shared" si="881"/>
        <v>3.0</v>
      </c>
      <c r="FO54" s="77">
        <v>1</v>
      </c>
      <c r="FP54" s="151">
        <v>1</v>
      </c>
      <c r="FQ54" s="41">
        <f>CP54+DA54+DL54+DW54+EH54+ES54+FD54+FO54</f>
        <v>20</v>
      </c>
      <c r="FR54" s="43">
        <f>(CN54*CP54+CY54*DA54+DJ54*DL54+DU54*DW54+EF54*EH54+EQ54*ES54+FB54*FD54+FM54*FO54)/FQ54</f>
        <v>1.25</v>
      </c>
      <c r="FS54" s="45" t="str">
        <f>TEXT(FR54,"0.00")</f>
        <v>1.25</v>
      </c>
      <c r="FT54" s="47" t="str">
        <f>IF(AND(FR54&lt;1),"Cảnh báo KQHT","Lên lớp")</f>
        <v>Lên lớp</v>
      </c>
      <c r="FU54" s="145">
        <f>CQ54+DB54+DM54+DX54+EI54+ET54+FE54+FP54</f>
        <v>11</v>
      </c>
      <c r="FV54" s="146">
        <f xml:space="preserve"> (CN54*CQ54+CY54*DB54+DJ54*DM54+DU54*DX54+EF54*EI54+EQ54*ET54+FB54*FE54+FM54*FP54)/FU54</f>
        <v>2.2727272727272729</v>
      </c>
      <c r="FW54" s="174">
        <f>BY54+FQ54</f>
        <v>36</v>
      </c>
      <c r="FX54" s="41">
        <f>CC54+FU54</f>
        <v>24</v>
      </c>
      <c r="FY54" s="43">
        <f>(CD54*CC54+FV54*FU54)/FX54</f>
        <v>2.3541666666666665</v>
      </c>
      <c r="FZ54" s="45" t="str">
        <f>TEXT(FY54,"0.00")</f>
        <v>2.35</v>
      </c>
      <c r="GA54" s="47" t="str">
        <f>IF(AND(FY54&lt;1.2),"Cảnh báo KQHT","Lên lớp")</f>
        <v>Lên lớp</v>
      </c>
      <c r="GB54" s="47" t="s">
        <v>1143</v>
      </c>
      <c r="GN54" s="63">
        <v>0</v>
      </c>
      <c r="GO54" s="27"/>
      <c r="GP54" s="28"/>
      <c r="GQ54" s="22">
        <f>ROUND((GN54*0.4+GO54*0.6),1)</f>
        <v>0</v>
      </c>
      <c r="GR54" s="29">
        <f>ROUND(MAX((GN54*0.4+GO54*0.6),(GN54*0.4+GP54*0.6)),1)</f>
        <v>0</v>
      </c>
      <c r="GS54" s="29"/>
      <c r="GT54" s="35" t="str">
        <f>IF(GR54&gt;=8.5,"A",IF(GR54&gt;=8,"B+",IF(GR54&gt;=7,"B",IF(GR54&gt;=6.5,"C+",IF(GR54&gt;=5.5,"C",IF(GR54&gt;=5,"D+",IF(GR54&gt;=4,"D","F")))))))</f>
        <v>F</v>
      </c>
      <c r="GU54" s="33">
        <f>IF(GT54="A",4,IF(GT54="B+",3.5,IF(GT54="B",3,IF(GT54="C+",2.5,IF(GT54="C",2,IF(GT54="D+",1.5,IF(GT54="D",1,0)))))))</f>
        <v>0</v>
      </c>
      <c r="GV54" s="49" t="str">
        <f>TEXT(GU54,"0.0")</f>
        <v>0.0</v>
      </c>
      <c r="GW54" s="77">
        <v>3</v>
      </c>
      <c r="GX54" s="151"/>
      <c r="HJ54" s="63">
        <v>0</v>
      </c>
      <c r="HK54" s="27"/>
      <c r="HL54" s="28"/>
      <c r="HM54" s="22">
        <f>ROUND((HJ54*0.4+HK54*0.6),1)</f>
        <v>0</v>
      </c>
      <c r="HN54" s="29">
        <f>ROUND(MAX((HJ54*0.4+HK54*0.6),(HJ54*0.4+HL54*0.6)),1)</f>
        <v>0</v>
      </c>
      <c r="HO54" s="29"/>
      <c r="HP54" s="35" t="str">
        <f>IF(HN54&gt;=8.5,"A",IF(HN54&gt;=8,"B+",IF(HN54&gt;=7,"B",IF(HN54&gt;=6.5,"C+",IF(HN54&gt;=5.5,"C",IF(HN54&gt;=5,"D+",IF(HN54&gt;=4,"D","F")))))))</f>
        <v>F</v>
      </c>
      <c r="HQ54" s="33">
        <f>IF(HP54="A",4,IF(HP54="B+",3.5,IF(HP54="B",3,IF(HP54="C+",2.5,IF(HP54="C",2,IF(HP54="D+",1.5,IF(HP54="D",1,0)))))))</f>
        <v>0</v>
      </c>
      <c r="HR54" s="49" t="str">
        <f>TEXT(HQ54,"0.0")</f>
        <v>0.0</v>
      </c>
      <c r="HS54" s="77">
        <v>2</v>
      </c>
      <c r="HT54" s="151"/>
    </row>
    <row r="55" spans="1:529" ht="18">
      <c r="A55" s="11">
        <v>34</v>
      </c>
      <c r="B55" s="70" t="s">
        <v>59</v>
      </c>
      <c r="C55" s="14" t="s">
        <v>189</v>
      </c>
      <c r="D55" s="71" t="s">
        <v>190</v>
      </c>
      <c r="E55" s="299" t="s">
        <v>191</v>
      </c>
      <c r="F55" s="123" t="s">
        <v>1451</v>
      </c>
      <c r="G55" s="101" t="s">
        <v>662</v>
      </c>
      <c r="H55" s="102" t="s">
        <v>18</v>
      </c>
      <c r="I55" s="103" t="s">
        <v>695</v>
      </c>
      <c r="J55" s="13">
        <v>5</v>
      </c>
      <c r="K55" s="13"/>
      <c r="L55" s="35" t="str">
        <f>IF(J55&gt;=8.5,"A",IF(J55&gt;=8,"B+",IF(J55&gt;=7,"B",IF(J55&gt;=6.5,"C+",IF(J55&gt;=5.5,"C",IF(J55&gt;=5,"D+",IF(J55&gt;=4,"D","F")))))))</f>
        <v>D+</v>
      </c>
      <c r="M55" s="33">
        <f>IF(L55="A",4,IF(L55="B+",3.5,IF(L55="B",3,IF(L55="C+",2.5,IF(L55="C",2,IF(L55="D+",1.5,IF(L55="D",1,0)))))))</f>
        <v>1.5</v>
      </c>
      <c r="N55" s="49" t="str">
        <f>TEXT(M55,"0.0")</f>
        <v>1.5</v>
      </c>
      <c r="O55" s="12">
        <v>2</v>
      </c>
      <c r="P55" s="19"/>
      <c r="Q55" s="19"/>
      <c r="R55" s="35" t="str">
        <f>IF(P55&gt;=8.5,"A",IF(P55&gt;=8,"B+",IF(P55&gt;=7,"B",IF(P55&gt;=6.5,"C+",IF(P55&gt;=5.5,"C",IF(P55&gt;=5,"D+",IF(P55&gt;=4,"D","F")))))))</f>
        <v>F</v>
      </c>
      <c r="S55" s="33">
        <f>IF(R55="A",4,IF(R55="B+",3.5,IF(R55="B",3,IF(R55="C+",2.5,IF(R55="C",2,IF(R55="D+",1.5,IF(R55="D",1,0)))))))</f>
        <v>0</v>
      </c>
      <c r="T55" s="49" t="str">
        <f>TEXT(S55,"0.0")</f>
        <v>0.0</v>
      </c>
      <c r="U55" s="12">
        <v>3</v>
      </c>
      <c r="V55" s="24">
        <v>6.1</v>
      </c>
      <c r="W55" s="27">
        <v>3</v>
      </c>
      <c r="X55" s="28">
        <v>7</v>
      </c>
      <c r="Y55" s="30">
        <f>ROUND((V55*0.4+W55*0.6),1)</f>
        <v>4.2</v>
      </c>
      <c r="Z55" s="31">
        <f>ROUND(MAX((V55*0.4+W55*0.6),(V55*0.4+X55*0.6)),1)</f>
        <v>6.6</v>
      </c>
      <c r="AA55" s="31"/>
      <c r="AB55" s="35" t="str">
        <f>IF(Z55&gt;=8.5,"A",IF(Z55&gt;=8,"B+",IF(Z55&gt;=7,"B",IF(Z55&gt;=6.5,"C+",IF(Z55&gt;=5.5,"C",IF(Z55&gt;=5,"D+",IF(Z55&gt;=4,"D","F")))))))</f>
        <v>C+</v>
      </c>
      <c r="AC55" s="33">
        <f>IF(AB55="A",4,IF(AB55="B+",3.5,IF(AB55="B",3,IF(AB55="C+",2.5,IF(AB55="C",2,IF(AB55="D+",1.5,IF(AB55="D",1,0)))))))</f>
        <v>2.5</v>
      </c>
      <c r="AD55" s="49" t="str">
        <f>TEXT(AC55,"0.0")</f>
        <v>2.5</v>
      </c>
      <c r="AE55" s="77">
        <v>5</v>
      </c>
      <c r="AF55" s="80">
        <v>5</v>
      </c>
      <c r="AG55" s="24">
        <v>5</v>
      </c>
      <c r="AH55" s="124"/>
      <c r="AI55" s="28">
        <v>4</v>
      </c>
      <c r="AJ55" s="22">
        <f>ROUND((AG55*0.4+AH55*0.6),1)</f>
        <v>2</v>
      </c>
      <c r="AK55" s="29">
        <f>ROUND(MAX((AG55*0.4+AH55*0.6),(AG55*0.4+AI55*0.6)),1)</f>
        <v>4.4000000000000004</v>
      </c>
      <c r="AL55" s="29"/>
      <c r="AM55" s="35" t="str">
        <f>IF(AK55&gt;=8.5,"A",IF(AK55&gt;=8,"B+",IF(AK55&gt;=7,"B",IF(AK55&gt;=6.5,"C+",IF(AK55&gt;=5.5,"C",IF(AK55&gt;=5,"D+",IF(AK55&gt;=4,"D","F")))))))</f>
        <v>D</v>
      </c>
      <c r="AN55" s="33">
        <f>IF(AM55="A",4,IF(AM55="B+",3.5,IF(AM55="B",3,IF(AM55="C+",2.5,IF(AM55="C",2,IF(AM55="D+",1.5,IF(AM55="D",1,0)))))))</f>
        <v>1</v>
      </c>
      <c r="AO55" s="49" t="str">
        <f>TEXT(AN55,"0.0")</f>
        <v>1.0</v>
      </c>
      <c r="AP55" s="77">
        <v>3</v>
      </c>
      <c r="AQ55" s="83">
        <v>3</v>
      </c>
      <c r="AR55" s="24">
        <v>5.7</v>
      </c>
      <c r="AS55" s="27">
        <v>5</v>
      </c>
      <c r="AT55" s="28"/>
      <c r="AU55" s="22">
        <f>ROUND((AR55*0.4+AS55*0.6),1)</f>
        <v>5.3</v>
      </c>
      <c r="AV55" s="29">
        <f>ROUND(MAX((AR55*0.4+AS55*0.6),(AR55*0.4+AT55*0.6)),1)</f>
        <v>5.3</v>
      </c>
      <c r="AW55" s="29"/>
      <c r="AX55" s="35" t="str">
        <f>IF(AV55&gt;=8.5,"A",IF(AV55&gt;=8,"B+",IF(AV55&gt;=7,"B",IF(AV55&gt;=6.5,"C+",IF(AV55&gt;=5.5,"C",IF(AV55&gt;=5,"D+",IF(AV55&gt;=4,"D","F")))))))</f>
        <v>D+</v>
      </c>
      <c r="AY55" s="33">
        <f>IF(AX55="A",4,IF(AX55="B+",3.5,IF(AX55="B",3,IF(AX55="C+",2.5,IF(AX55="C",2,IF(AX55="D+",1.5,IF(AX55="D",1,0)))))))</f>
        <v>1.5</v>
      </c>
      <c r="AZ55" s="49" t="str">
        <f>TEXT(AY55,"0.0")</f>
        <v>1.5</v>
      </c>
      <c r="BA55" s="77">
        <v>3</v>
      </c>
      <c r="BB55" s="83">
        <v>3</v>
      </c>
      <c r="BC55" s="24">
        <v>6.5</v>
      </c>
      <c r="BD55" s="27">
        <v>3</v>
      </c>
      <c r="BE55" s="28"/>
      <c r="BF55" s="22">
        <f>ROUND((BC55*0.4+BD55*0.6),1)</f>
        <v>4.4000000000000004</v>
      </c>
      <c r="BG55" s="29">
        <f>ROUND(MAX((BC55*0.4+BD55*0.6),(BC55*0.4+BE55*0.6)),1)</f>
        <v>4.4000000000000004</v>
      </c>
      <c r="BH55" s="29"/>
      <c r="BI55" s="35" t="str">
        <f>IF(BG55&gt;=8.5,"A",IF(BG55&gt;=8,"B+",IF(BG55&gt;=7,"B",IF(BG55&gt;=6.5,"C+",IF(BG55&gt;=5.5,"C",IF(BG55&gt;=5,"D+",IF(BG55&gt;=4,"D","F")))))))</f>
        <v>D</v>
      </c>
      <c r="BJ55" s="33">
        <f>IF(BI55="A",4,IF(BI55="B+",3.5,IF(BI55="B",3,IF(BI55="C+",2.5,IF(BI55="C",2,IF(BI55="D+",1.5,IF(BI55="D",1,0)))))))</f>
        <v>1</v>
      </c>
      <c r="BK55" s="49" t="str">
        <f>TEXT(BJ55,"0.0")</f>
        <v>1.0</v>
      </c>
      <c r="BL55" s="77">
        <v>3</v>
      </c>
      <c r="BM55" s="83">
        <v>3</v>
      </c>
      <c r="BN55" s="24">
        <v>6.3</v>
      </c>
      <c r="BO55" s="27">
        <v>5</v>
      </c>
      <c r="BP55" s="28"/>
      <c r="BQ55" s="30">
        <f>ROUND((BN55*0.4+BO55*0.6),1)</f>
        <v>5.5</v>
      </c>
      <c r="BR55" s="31">
        <f>ROUND(MAX((BN55*0.4+BO55*0.6),(BN55*0.4+BP55*0.6)),1)</f>
        <v>5.5</v>
      </c>
      <c r="BS55" s="31"/>
      <c r="BT55" s="35" t="str">
        <f>IF(BR55&gt;=8.5,"A",IF(BR55&gt;=8,"B+",IF(BR55&gt;=7,"B",IF(BR55&gt;=6.5,"C+",IF(BR55&gt;=5.5,"C",IF(BR55&gt;=5,"D+",IF(BR55&gt;=4,"D","F")))))))</f>
        <v>C</v>
      </c>
      <c r="BU55" s="33">
        <f>IF(BT55="A",4,IF(BT55="B+",3.5,IF(BT55="B",3,IF(BT55="C+",2.5,IF(BT55="C",2,IF(BT55="D+",1.5,IF(BT55="D",1,0)))))))</f>
        <v>2</v>
      </c>
      <c r="BV55" s="49" t="str">
        <f>TEXT(BU55,"0.0")</f>
        <v>2.0</v>
      </c>
      <c r="BW55" s="77">
        <v>2</v>
      </c>
      <c r="BX55" s="83">
        <v>2</v>
      </c>
      <c r="BY55" s="41">
        <f t="shared" si="835"/>
        <v>16</v>
      </c>
      <c r="BZ55" s="43">
        <f t="shared" si="836"/>
        <v>1.6875</v>
      </c>
      <c r="CA55" s="45" t="str">
        <f t="shared" si="837"/>
        <v>1.69</v>
      </c>
      <c r="CB55" s="47" t="str">
        <f t="shared" si="838"/>
        <v>Lên lớp</v>
      </c>
      <c r="CC55" s="145">
        <f t="shared" si="839"/>
        <v>16</v>
      </c>
      <c r="CD55" s="146">
        <f t="shared" si="840"/>
        <v>1.6875</v>
      </c>
      <c r="CE55" s="47" t="str">
        <f t="shared" si="841"/>
        <v>Lên lớp</v>
      </c>
      <c r="CF55" s="47" t="s">
        <v>1143</v>
      </c>
      <c r="CG55" s="63">
        <v>3.2</v>
      </c>
      <c r="CH55" s="27"/>
      <c r="CI55" s="28"/>
      <c r="CJ55" s="30">
        <f t="shared" si="842"/>
        <v>1.3</v>
      </c>
      <c r="CK55" s="31">
        <f t="shared" si="843"/>
        <v>1.3</v>
      </c>
      <c r="CL55" s="31"/>
      <c r="CM55" s="35" t="str">
        <f t="shared" si="844"/>
        <v>F</v>
      </c>
      <c r="CN55" s="157">
        <f t="shared" si="845"/>
        <v>0</v>
      </c>
      <c r="CO55" s="49" t="str">
        <f t="shared" si="846"/>
        <v>0.0</v>
      </c>
      <c r="CP55" s="77">
        <v>3</v>
      </c>
      <c r="CQ55" s="151"/>
      <c r="CR55" s="24">
        <v>6.3</v>
      </c>
      <c r="CS55" s="27">
        <v>4</v>
      </c>
      <c r="CT55" s="28"/>
      <c r="CU55" s="30">
        <f t="shared" si="847"/>
        <v>4.9000000000000004</v>
      </c>
      <c r="CV55" s="31">
        <f t="shared" si="848"/>
        <v>4.9000000000000004</v>
      </c>
      <c r="CW55" s="31"/>
      <c r="CX55" s="35" t="str">
        <f t="shared" si="849"/>
        <v>D</v>
      </c>
      <c r="CY55" s="157">
        <f t="shared" si="850"/>
        <v>1</v>
      </c>
      <c r="CZ55" s="49" t="str">
        <f t="shared" si="851"/>
        <v>1.0</v>
      </c>
      <c r="DA55" s="77">
        <v>2</v>
      </c>
      <c r="DB55" s="151">
        <v>2</v>
      </c>
      <c r="DC55" s="24">
        <v>5.4</v>
      </c>
      <c r="DD55" s="27">
        <v>3</v>
      </c>
      <c r="DE55" s="28"/>
      <c r="DF55" s="30">
        <f t="shared" si="852"/>
        <v>4</v>
      </c>
      <c r="DG55" s="31">
        <f t="shared" si="853"/>
        <v>4</v>
      </c>
      <c r="DH55" s="31"/>
      <c r="DI55" s="35" t="str">
        <f t="shared" si="854"/>
        <v>D</v>
      </c>
      <c r="DJ55" s="157">
        <f t="shared" si="855"/>
        <v>1</v>
      </c>
      <c r="DK55" s="49" t="str">
        <f t="shared" si="856"/>
        <v>1.0</v>
      </c>
      <c r="DL55" s="77">
        <v>4</v>
      </c>
      <c r="DM55" s="151">
        <v>4</v>
      </c>
      <c r="DN55" s="24">
        <v>5</v>
      </c>
      <c r="DO55" s="27">
        <v>2</v>
      </c>
      <c r="DP55" s="28"/>
      <c r="DQ55" s="30">
        <f t="shared" si="857"/>
        <v>3.2</v>
      </c>
      <c r="DR55" s="31">
        <f t="shared" si="858"/>
        <v>3.2</v>
      </c>
      <c r="DS55" s="31"/>
      <c r="DT55" s="35" t="str">
        <f t="shared" si="859"/>
        <v>F</v>
      </c>
      <c r="DU55" s="157">
        <f t="shared" si="860"/>
        <v>0</v>
      </c>
      <c r="DV55" s="49" t="str">
        <f t="shared" si="861"/>
        <v>0.0</v>
      </c>
      <c r="DW55" s="77">
        <v>3</v>
      </c>
      <c r="DX55" s="151"/>
      <c r="DY55" s="24">
        <v>5.3</v>
      </c>
      <c r="DZ55" s="27">
        <v>3</v>
      </c>
      <c r="EA55" s="28">
        <v>2</v>
      </c>
      <c r="EB55" s="30">
        <f t="shared" si="862"/>
        <v>3.9</v>
      </c>
      <c r="EC55" s="31">
        <f t="shared" si="863"/>
        <v>3.9</v>
      </c>
      <c r="ED55" s="31"/>
      <c r="EE55" s="35" t="str">
        <f t="shared" si="864"/>
        <v>F</v>
      </c>
      <c r="EF55" s="157">
        <f t="shared" si="865"/>
        <v>0</v>
      </c>
      <c r="EG55" s="49" t="str">
        <f t="shared" si="866"/>
        <v>0.0</v>
      </c>
      <c r="EH55" s="77">
        <v>2</v>
      </c>
      <c r="EI55" s="151"/>
      <c r="EJ55" s="24">
        <v>6</v>
      </c>
      <c r="EK55" s="27">
        <v>4</v>
      </c>
      <c r="EL55" s="28"/>
      <c r="EM55" s="30">
        <f t="shared" si="867"/>
        <v>4.8</v>
      </c>
      <c r="EN55" s="31">
        <f t="shared" si="868"/>
        <v>4.8</v>
      </c>
      <c r="EO55" s="31"/>
      <c r="EP55" s="35" t="str">
        <f t="shared" si="869"/>
        <v>D</v>
      </c>
      <c r="EQ55" s="157">
        <f t="shared" si="870"/>
        <v>1</v>
      </c>
      <c r="ER55" s="49" t="str">
        <f t="shared" si="871"/>
        <v>1.0</v>
      </c>
      <c r="ES55" s="77">
        <v>2</v>
      </c>
      <c r="ET55" s="151">
        <v>2</v>
      </c>
      <c r="EU55" s="24">
        <v>6</v>
      </c>
      <c r="EV55" s="27">
        <v>4</v>
      </c>
      <c r="EW55" s="28"/>
      <c r="EX55" s="30">
        <f t="shared" si="872"/>
        <v>4.8</v>
      </c>
      <c r="EY55" s="31">
        <f t="shared" si="873"/>
        <v>4.8</v>
      </c>
      <c r="EZ55" s="31"/>
      <c r="FA55" s="35" t="str">
        <f t="shared" si="874"/>
        <v>D</v>
      </c>
      <c r="FB55" s="157">
        <f t="shared" si="875"/>
        <v>1</v>
      </c>
      <c r="FC55" s="49" t="str">
        <f t="shared" si="876"/>
        <v>1.0</v>
      </c>
      <c r="FD55" s="77">
        <v>3</v>
      </c>
      <c r="FE55" s="151">
        <v>3</v>
      </c>
      <c r="FF55" s="155">
        <v>6.5</v>
      </c>
      <c r="FG55" s="165">
        <v>6.6</v>
      </c>
      <c r="FH55" s="165"/>
      <c r="FI55" s="22">
        <f t="shared" si="877"/>
        <v>6.6</v>
      </c>
      <c r="FJ55" s="29">
        <f t="shared" si="878"/>
        <v>6.6</v>
      </c>
      <c r="FK55" s="29"/>
      <c r="FL55" s="35" t="str">
        <f t="shared" si="879"/>
        <v>C+</v>
      </c>
      <c r="FM55" s="33">
        <f t="shared" si="880"/>
        <v>2.5</v>
      </c>
      <c r="FN55" s="49" t="str">
        <f t="shared" si="881"/>
        <v>2.5</v>
      </c>
      <c r="FO55" s="77">
        <v>1</v>
      </c>
      <c r="FP55" s="151">
        <v>1</v>
      </c>
      <c r="FQ55" s="41">
        <f>CP55+DA55+DL55+DW55+EH55+ES55+FD55+FO55</f>
        <v>20</v>
      </c>
      <c r="FR55" s="43">
        <f>(CN55*CP55+CY55*DA55+DJ55*DL55+DU55*DW55+EF55*EH55+EQ55*ES55+FB55*FD55+FM55*FO55)/FQ55</f>
        <v>0.67500000000000004</v>
      </c>
      <c r="FS55" s="45" t="str">
        <f>TEXT(FR55,"0.00")</f>
        <v>0.68</v>
      </c>
      <c r="FT55" s="148" t="str">
        <f>IF(AND(FR55&lt;1),"Cảnh báo KQHT","Lên lớp")</f>
        <v>Cảnh báo KQHT</v>
      </c>
      <c r="FU55" s="145">
        <f>CQ55+DB55+DM55+DX55+EI55+ET55+FE55+FP55</f>
        <v>12</v>
      </c>
      <c r="FV55" s="146">
        <f xml:space="preserve"> (CN55*CQ55+CY55*DB55+DJ55*DM55+DU55*DX55+EF55*EI55+EQ55*ET55+FB55*FE55+FM55*FP55)/FU55</f>
        <v>1.125</v>
      </c>
      <c r="FW55" s="174">
        <f>BY55+FQ55</f>
        <v>36</v>
      </c>
      <c r="FX55" s="41">
        <f>CC55+FU55</f>
        <v>28</v>
      </c>
      <c r="FY55" s="43">
        <f>(CD55*CC55+FV55*FU55)/FX55</f>
        <v>1.4464285714285714</v>
      </c>
      <c r="FZ55" s="45" t="str">
        <f>TEXT(FY55,"0.00")</f>
        <v>1.45</v>
      </c>
      <c r="GA55" s="47" t="str">
        <f>IF(AND(FY55&lt;1.2),"Cảnh báo KQHT","Lên lớp")</f>
        <v>Lên lớp</v>
      </c>
      <c r="GB55" s="209" t="s">
        <v>1135</v>
      </c>
      <c r="GC55" s="63">
        <v>0</v>
      </c>
      <c r="GD55" s="27"/>
      <c r="GE55" s="28"/>
      <c r="GF55" s="30">
        <f>ROUND((GC55*0.4+GD55*0.6),1)</f>
        <v>0</v>
      </c>
      <c r="GG55" s="31">
        <f>ROUND(MAX((GC55*0.4+GD55*0.6),(GC55*0.4+GE55*0.6)),1)</f>
        <v>0</v>
      </c>
      <c r="GH55" s="31"/>
      <c r="GI55" s="35" t="str">
        <f>IF(GG55&gt;=8.5,"A",IF(GG55&gt;=8,"B+",IF(GG55&gt;=7,"B",IF(GG55&gt;=6.5,"C+",IF(GG55&gt;=5.5,"C",IF(GG55&gt;=5,"D+",IF(GG55&gt;=4,"D","F")))))))</f>
        <v>F</v>
      </c>
      <c r="GJ55" s="33">
        <f>IF(GI55="A",4,IF(GI55="B+",3.5,IF(GI55="B",3,IF(GI55="C+",2.5,IF(GI55="C",2,IF(GI55="D+",1.5,IF(GI55="D",1,0)))))))</f>
        <v>0</v>
      </c>
      <c r="GK55" s="49" t="str">
        <f>TEXT(GJ55,"0.0")</f>
        <v>0.0</v>
      </c>
      <c r="GL55" s="77">
        <v>2</v>
      </c>
      <c r="GM55" s="151"/>
      <c r="GN55" s="24">
        <v>5.6</v>
      </c>
      <c r="GO55" s="27">
        <v>5</v>
      </c>
      <c r="GP55" s="28"/>
      <c r="GQ55" s="22">
        <f>ROUND((GN55*0.4+GO55*0.6),1)</f>
        <v>5.2</v>
      </c>
      <c r="GR55" s="29">
        <f>ROUND(MAX((GN55*0.4+GO55*0.6),(GN55*0.4+GP55*0.6)),1)</f>
        <v>5.2</v>
      </c>
      <c r="GS55" s="29"/>
      <c r="GT55" s="35" t="str">
        <f>IF(GR55&gt;=8.5,"A",IF(GR55&gt;=8,"B+",IF(GR55&gt;=7,"B",IF(GR55&gt;=6.5,"C+",IF(GR55&gt;=5.5,"C",IF(GR55&gt;=5,"D+",IF(GR55&gt;=4,"D","F")))))))</f>
        <v>D+</v>
      </c>
      <c r="GU55" s="33">
        <f>IF(GT55="A",4,IF(GT55="B+",3.5,IF(GT55="B",3,IF(GT55="C+",2.5,IF(GT55="C",2,IF(GT55="D+",1.5,IF(GT55="D",1,0)))))))</f>
        <v>1.5</v>
      </c>
      <c r="GV55" s="49" t="str">
        <f>TEXT(GU55,"0.0")</f>
        <v>1.5</v>
      </c>
      <c r="GW55" s="77">
        <v>3</v>
      </c>
      <c r="GX55" s="151">
        <v>3</v>
      </c>
      <c r="GY55" s="24">
        <v>5.2</v>
      </c>
      <c r="GZ55" s="27">
        <v>6</v>
      </c>
      <c r="HA55" s="28"/>
      <c r="HB55" s="22">
        <f>ROUND((GY55*0.4+GZ55*0.6),1)</f>
        <v>5.7</v>
      </c>
      <c r="HC55" s="29">
        <f>ROUND(MAX((GY55*0.4+GZ55*0.6),(GY55*0.4+HA55*0.6)),1)</f>
        <v>5.7</v>
      </c>
      <c r="HD55" s="29"/>
      <c r="HE55" s="35" t="str">
        <f>IF(HC55&gt;=8.5,"A",IF(HC55&gt;=8,"B+",IF(HC55&gt;=7,"B",IF(HC55&gt;=6.5,"C+",IF(HC55&gt;=5.5,"C",IF(HC55&gt;=5,"D+",IF(HC55&gt;=4,"D","F")))))))</f>
        <v>C</v>
      </c>
      <c r="HF55" s="33">
        <f>IF(HE55="A",4,IF(HE55="B+",3.5,IF(HE55="B",3,IF(HE55="C+",2.5,IF(HE55="C",2,IF(HE55="D+",1.5,IF(HE55="D",1,0)))))))</f>
        <v>2</v>
      </c>
      <c r="HG55" s="49" t="str">
        <f>TEXT(HF55,"0.0")</f>
        <v>2.0</v>
      </c>
      <c r="HH55" s="77">
        <v>2</v>
      </c>
      <c r="HI55" s="151">
        <v>2</v>
      </c>
      <c r="HJ55" s="24">
        <v>7</v>
      </c>
      <c r="HK55" s="27">
        <v>1</v>
      </c>
      <c r="HL55" s="138"/>
      <c r="HM55" s="22">
        <f>ROUND((HJ55*0.4+HK55*0.6),1)</f>
        <v>3.4</v>
      </c>
      <c r="HN55" s="29">
        <f>ROUND(MAX((HJ55*0.4+HK55*0.6),(HJ55*0.4+HL55*0.6)),1)</f>
        <v>3.4</v>
      </c>
      <c r="HO55" s="29"/>
      <c r="HP55" s="35" t="str">
        <f>IF(HN55&gt;=8.5,"A",IF(HN55&gt;=8,"B+",IF(HN55&gt;=7,"B",IF(HN55&gt;=6.5,"C+",IF(HN55&gt;=5.5,"C",IF(HN55&gt;=5,"D+",IF(HN55&gt;=4,"D","F")))))))</f>
        <v>F</v>
      </c>
      <c r="HQ55" s="33">
        <f>IF(HP55="A",4,IF(HP55="B+",3.5,IF(HP55="B",3,IF(HP55="C+",2.5,IF(HP55="C",2,IF(HP55="D+",1.5,IF(HP55="D",1,0)))))))</f>
        <v>0</v>
      </c>
      <c r="HR55" s="49" t="str">
        <f>TEXT(HQ55,"0.0")</f>
        <v>0.0</v>
      </c>
      <c r="HS55" s="77">
        <v>2</v>
      </c>
      <c r="HT55" s="151"/>
      <c r="HU55" s="24">
        <v>7.2</v>
      </c>
      <c r="HV55" s="27">
        <v>4</v>
      </c>
      <c r="HW55" s="28"/>
      <c r="HX55" s="22">
        <f>ROUND((HU55*0.4+HV55*0.6),1)</f>
        <v>5.3</v>
      </c>
      <c r="HY55" s="29">
        <f>ROUND(MAX((HU55*0.4+HV55*0.6),(HU55*0.4+HW55*0.6)),1)</f>
        <v>5.3</v>
      </c>
      <c r="HZ55" s="29"/>
      <c r="IA55" s="35" t="str">
        <f>IF(HY55&gt;=8.5,"A",IF(HY55&gt;=8,"B+",IF(HY55&gt;=7,"B",IF(HY55&gt;=6.5,"C+",IF(HY55&gt;=5.5,"C",IF(HY55&gt;=5,"D+",IF(HY55&gt;=4,"D","F")))))))</f>
        <v>D+</v>
      </c>
      <c r="IB55" s="33">
        <f>IF(IA55="A",4,IF(IA55="B+",3.5,IF(IA55="B",3,IF(IA55="C+",2.5,IF(IA55="C",2,IF(IA55="D+",1.5,IF(IA55="D",1,0)))))))</f>
        <v>1.5</v>
      </c>
      <c r="IC55" s="49" t="str">
        <f>TEXT(IB55,"0.0")</f>
        <v>1.5</v>
      </c>
      <c r="ID55" s="77">
        <v>3</v>
      </c>
      <c r="IE55" s="151">
        <v>3</v>
      </c>
      <c r="IF55" s="63">
        <v>0</v>
      </c>
      <c r="IG55" s="27"/>
      <c r="IH55" s="28"/>
      <c r="II55" s="22">
        <f>ROUND((IF55*0.4+IG55*0.6),1)</f>
        <v>0</v>
      </c>
      <c r="IJ55" s="29">
        <f>ROUND(MAX((IF55*0.4+IG55*0.6),(IF55*0.4+IH55*0.6)),1)</f>
        <v>0</v>
      </c>
      <c r="IK55" s="29"/>
      <c r="IL55" s="35" t="str">
        <f>IF(IJ55&gt;=8.5,"A",IF(IJ55&gt;=8,"B+",IF(IJ55&gt;=7,"B",IF(IJ55&gt;=6.5,"C+",IF(IJ55&gt;=5.5,"C",IF(IJ55&gt;=5,"D+",IF(IJ55&gt;=4,"D","F")))))))</f>
        <v>F</v>
      </c>
      <c r="IM55" s="33">
        <f>IF(IL55="A",4,IF(IL55="B+",3.5,IF(IL55="B",3,IF(IL55="C+",2.5,IF(IL55="C",2,IF(IL55="D+",1.5,IF(IL55="D",1,0)))))))</f>
        <v>0</v>
      </c>
      <c r="IN55" s="49" t="str">
        <f>TEXT(IM55,"0.0")</f>
        <v>0.0</v>
      </c>
      <c r="IO55" s="77">
        <v>2</v>
      </c>
      <c r="IP55" s="151"/>
      <c r="IQ55" s="63">
        <v>0</v>
      </c>
      <c r="IR55" s="27"/>
      <c r="IS55" s="28"/>
      <c r="IT55" s="22">
        <f>ROUND((IQ55*0.4+IR55*0.6),1)</f>
        <v>0</v>
      </c>
      <c r="IU55" s="29">
        <f>ROUND(MAX((IQ55*0.4+IR55*0.6),(IQ55*0.4+IS55*0.6)),1)</f>
        <v>0</v>
      </c>
      <c r="IV55" s="29"/>
      <c r="IW55" s="35" t="str">
        <f>IF(IU55&gt;=8.5,"A",IF(IU55&gt;=8,"B+",IF(IU55&gt;=7,"B",IF(IU55&gt;=6.5,"C+",IF(IU55&gt;=5.5,"C",IF(IU55&gt;=5,"D+",IF(IU55&gt;=4,"D","F")))))))</f>
        <v>F</v>
      </c>
      <c r="IX55" s="33">
        <f>IF(IW55="A",4,IF(IW55="B+",3.5,IF(IW55="B",3,IF(IW55="C+",2.5,IF(IW55="C",2,IF(IW55="D+",1.5,IF(IW55="D",1,0)))))))</f>
        <v>0</v>
      </c>
      <c r="IY55" s="49" t="str">
        <f>TEXT(IX55,"0.0")</f>
        <v>0.0</v>
      </c>
      <c r="IZ55" s="77">
        <v>3</v>
      </c>
      <c r="JA55" s="151"/>
      <c r="JB55" s="63">
        <v>0</v>
      </c>
      <c r="JC55" s="27"/>
      <c r="JD55" s="28"/>
      <c r="JE55" s="30">
        <f>ROUND((JB55*0.4+JC55*0.6),1)</f>
        <v>0</v>
      </c>
      <c r="JF55" s="31">
        <f>ROUND(MAX((JB55*0.4+JC55*0.6),(JB55*0.4+JD55*0.6)),1)</f>
        <v>0</v>
      </c>
      <c r="JG55" s="31"/>
      <c r="JH55" s="35" t="str">
        <f>IF(JF55&gt;=8.5,"A",IF(JF55&gt;=8,"B+",IF(JF55&gt;=7,"B",IF(JF55&gt;=6.5,"C+",IF(JF55&gt;=5.5,"C",IF(JF55&gt;=5,"D+",IF(JF55&gt;=4,"D","F")))))))</f>
        <v>F</v>
      </c>
      <c r="JI55" s="33">
        <f>IF(JH55="A",4,IF(JH55="B+",3.5,IF(JH55="B",3,IF(JH55="C+",2.5,IF(JH55="C",2,IF(JH55="D+",1.5,IF(JH55="D",1,0)))))))</f>
        <v>0</v>
      </c>
      <c r="JJ55" s="49" t="str">
        <f>TEXT(JI55,"0.0")</f>
        <v>0.0</v>
      </c>
      <c r="JK55" s="77">
        <v>3</v>
      </c>
      <c r="JL55" s="151"/>
      <c r="JM55" s="63">
        <v>1.5</v>
      </c>
      <c r="JN55" s="214"/>
      <c r="JO55" s="140"/>
      <c r="JP55" s="22">
        <f>ROUND((JM55*0.4+JN55*0.6),1)</f>
        <v>0.6</v>
      </c>
      <c r="JQ55" s="29">
        <f>ROUND(MAX((JM55*0.4+JN55*0.6),(JM55*0.4+JO55*0.6)),1)</f>
        <v>0.6</v>
      </c>
      <c r="JR55" s="29"/>
      <c r="JS55" s="35" t="str">
        <f>IF(JQ55&gt;=8.5,"A",IF(JQ55&gt;=8,"B+",IF(JQ55&gt;=7,"B",IF(JQ55&gt;=6.5,"C+",IF(JQ55&gt;=5.5,"C",IF(JQ55&gt;=5,"D+",IF(JQ55&gt;=4,"D","F")))))))</f>
        <v>F</v>
      </c>
      <c r="JT55" s="33">
        <f>IF(JS55="A",4,IF(JS55="B+",3.5,IF(JS55="B",3,IF(JS55="C+",2.5,IF(JS55="C",2,IF(JS55="D+",1.5,IF(JS55="D",1,0)))))))</f>
        <v>0</v>
      </c>
      <c r="JU55" s="49" t="str">
        <f>TEXT(JT55,"0.0")</f>
        <v>0.0</v>
      </c>
      <c r="JV55" s="77">
        <v>2</v>
      </c>
      <c r="JW55" s="151"/>
      <c r="JX55" s="211">
        <f>GL55+GW55+HH55+HS55+ID55+IO55+IZ55+JK55+JV55</f>
        <v>22</v>
      </c>
      <c r="JY55" s="43">
        <f>(GJ55*GL55+GU55*GW55+HF55*HH55+HQ55*HS55+IB55*ID55+IM55*IO55+IX55*IZ55+JI55*JK55+JT55*JV55)/JX55</f>
        <v>0.59090909090909094</v>
      </c>
      <c r="JZ55" s="45" t="str">
        <f>TEXT(JY55,"0.00")</f>
        <v>0.59</v>
      </c>
      <c r="KA55" s="47" t="str">
        <f>IF(AND(JY55&lt;1),"Cảnh báo KQHT","Lên lớp")</f>
        <v>Cảnh báo KQHT</v>
      </c>
      <c r="KB55" s="41">
        <f>GM55+GX55+HI55+HT55+IE55+IP55+JA55+JL55+JW55</f>
        <v>8</v>
      </c>
      <c r="KC55" s="43">
        <f>(GJ55*GM55+GU55*GX55+HF55*HI55+HQ55*HT55+IB55*IE55+IM55*IP55+IX55*JA55+JI55*JL55+JT55*JW55)/KB55</f>
        <v>1.625</v>
      </c>
      <c r="KD55" s="229">
        <f>BY55+FQ55+JX55</f>
        <v>58</v>
      </c>
      <c r="KE55" s="230">
        <f>CC55+FU55+KB55</f>
        <v>36</v>
      </c>
      <c r="KF55" s="146">
        <f xml:space="preserve"> (CD55*CC55+FU55*FV55+KC55*KB55)/KE55</f>
        <v>1.4861111111111112</v>
      </c>
      <c r="KG55" s="45" t="str">
        <f>TEXT(KF55,"0.00")</f>
        <v>1.49</v>
      </c>
      <c r="KH55" s="47" t="str">
        <f>IF(AND(KF55&lt;1.4),"Cảnh báo KQHT","Lên lớp")</f>
        <v>Lên lớp</v>
      </c>
      <c r="KJ55" s="63">
        <v>0</v>
      </c>
      <c r="KK55" s="27"/>
      <c r="KL55" s="28"/>
      <c r="KM55" s="30">
        <f>ROUND((KJ55*0.4+KK55*0.6),1)</f>
        <v>0</v>
      </c>
      <c r="KN55" s="31">
        <f>ROUND(MAX((KJ55*0.4+KK55*0.6),(KJ55*0.4+KL55*0.6)),1)</f>
        <v>0</v>
      </c>
      <c r="KO55" s="31" t="str">
        <f>TEXT(KN55,"0.0")</f>
        <v>0.0</v>
      </c>
      <c r="KP55" s="35" t="str">
        <f>IF(KN55&gt;=8.5,"A",IF(KN55&gt;=8,"B+",IF(KN55&gt;=7,"B",IF(KN55&gt;=6.5,"C+",IF(KN55&gt;=5.5,"C",IF(KN55&gt;=5,"D+",IF(KN55&gt;=4,"D","F")))))))</f>
        <v>F</v>
      </c>
      <c r="KQ55" s="33">
        <f>IF(KP55="A",4,IF(KP55="B+",3.5,IF(KP55="B",3,IF(KP55="C+",2.5,IF(KP55="C",2,IF(KP55="D+",1.5,IF(KP55="D",1,0)))))))</f>
        <v>0</v>
      </c>
      <c r="KR55" s="49" t="str">
        <f>TEXT(KQ55,"0.0")</f>
        <v>0.0</v>
      </c>
      <c r="KS55" s="77">
        <v>2</v>
      </c>
      <c r="KT55" s="151"/>
      <c r="KU55" s="24"/>
      <c r="KV55" s="27"/>
      <c r="KW55" s="28"/>
      <c r="KX55" s="22">
        <f>ROUND((KU55*0.4+KV55*0.6),1)</f>
        <v>0</v>
      </c>
      <c r="KY55" s="29">
        <f>ROUND(MAX((KU55*0.4+KV55*0.6),(KU55*0.4+KW55*0.6)),1)</f>
        <v>0</v>
      </c>
      <c r="KZ55" s="29" t="str">
        <f>TEXT(KY55,"0.0")</f>
        <v>0.0</v>
      </c>
      <c r="LA55" s="35" t="str">
        <f>IF(KY55&gt;=8.5,"A",IF(KY55&gt;=8,"B+",IF(KY55&gt;=7,"B",IF(KY55&gt;=6.5,"C+",IF(KY55&gt;=5.5,"C",IF(KY55&gt;=5,"D+",IF(KY55&gt;=4,"D","F")))))))</f>
        <v>F</v>
      </c>
      <c r="LB55" s="33">
        <f>IF(LA55="A",4,IF(LA55="B+",3.5,IF(LA55="B",3,IF(LA55="C+",2.5,IF(LA55="C",2,IF(LA55="D+",1.5,IF(LA55="D",1,0)))))))</f>
        <v>0</v>
      </c>
      <c r="LC55" s="49" t="str">
        <f>TEXT(LB55,"0.0")</f>
        <v>0.0</v>
      </c>
      <c r="LD55" s="77">
        <v>2</v>
      </c>
      <c r="LE55" s="151"/>
      <c r="LF55" s="24"/>
      <c r="LG55" s="27"/>
      <c r="LH55" s="28"/>
      <c r="LI55" s="30">
        <f>ROUND((LF55*0.4+LG55*0.6),1)</f>
        <v>0</v>
      </c>
      <c r="LJ55" s="31">
        <f>ROUND(MAX((LF55*0.4+LG55*0.6),(LF55*0.4+LH55*0.6)),1)</f>
        <v>0</v>
      </c>
      <c r="LK55" s="31" t="str">
        <f>TEXT(LJ55,"0.0")</f>
        <v>0.0</v>
      </c>
      <c r="LL55" s="35" t="str">
        <f>IF(LJ55&gt;=8.5,"A",IF(LJ55&gt;=8,"B+",IF(LJ55&gt;=7,"B",IF(LJ55&gt;=6.5,"C+",IF(LJ55&gt;=5.5,"C",IF(LJ55&gt;=5,"D+",IF(LJ55&gt;=4,"D","F")))))))</f>
        <v>F</v>
      </c>
      <c r="LM55" s="33">
        <f>IF(LL55="A",4,IF(LL55="B+",3.5,IF(LL55="B",3,IF(LL55="C+",2.5,IF(LL55="C",2,IF(LL55="D+",1.5,IF(LL55="D",1,0)))))))</f>
        <v>0</v>
      </c>
      <c r="LN55" s="49" t="str">
        <f>TEXT(LM55,"0.0")</f>
        <v>0.0</v>
      </c>
      <c r="LO55" s="77">
        <v>2</v>
      </c>
      <c r="LP55" s="151"/>
      <c r="LQ55" s="24"/>
      <c r="LR55" s="27"/>
      <c r="LS55" s="28"/>
      <c r="LT55" s="30">
        <f>ROUND((LQ55*0.4+LR55*0.6),1)</f>
        <v>0</v>
      </c>
      <c r="LU55" s="31">
        <f>ROUND(MAX((LQ55*0.4+LR55*0.6),(LQ55*0.4+LS55*0.6)),1)</f>
        <v>0</v>
      </c>
      <c r="LV55" s="31"/>
      <c r="LW55" s="35" t="str">
        <f>IF(LU55&gt;=8.5,"A",IF(LU55&gt;=8,"B+",IF(LU55&gt;=7,"B",IF(LU55&gt;=6.5,"C+",IF(LU55&gt;=5.5,"C",IF(LU55&gt;=5,"D+",IF(LU55&gt;=4,"D","F")))))))</f>
        <v>F</v>
      </c>
      <c r="LX55" s="33">
        <f>IF(LW55="A",4,IF(LW55="B+",3.5,IF(LW55="B",3,IF(LW55="C+",2.5,IF(LW55="C",2,IF(LW55="D+",1.5,IF(LW55="D",1,0)))))))</f>
        <v>0</v>
      </c>
      <c r="LY55" s="49" t="str">
        <f>TEXT(LX55,"0.0")</f>
        <v>0.0</v>
      </c>
      <c r="LZ55" s="77">
        <v>2</v>
      </c>
      <c r="MA55" s="151"/>
      <c r="MB55" s="24"/>
      <c r="MC55" s="27"/>
      <c r="MD55" s="28"/>
      <c r="ME55" s="30">
        <f>ROUND((MB55*0.4+MC55*0.6),1)</f>
        <v>0</v>
      </c>
      <c r="MF55" s="161">
        <f>ROUND(MAX((MB55*0.4+MC55*0.6),(MB55*0.4+MD55*0.6)),1)</f>
        <v>0</v>
      </c>
      <c r="MG55" s="161"/>
      <c r="MH55" s="162" t="str">
        <f>IF(MF55&gt;=8.5,"A",IF(MF55&gt;=8,"B+",IF(MF55&gt;=7,"B",IF(MF55&gt;=6.5,"C+",IF(MF55&gt;=5.5,"C",IF(MF55&gt;=5,"D+",IF(MF55&gt;=4,"D","F")))))))</f>
        <v>F</v>
      </c>
      <c r="MI55" s="163">
        <f>IF(MH55="A",4,IF(MH55="B+",3.5,IF(MH55="B",3,IF(MH55="C+",2.5,IF(MH55="C",2,IF(MH55="D+",1.5,IF(MH55="D",1,0)))))))</f>
        <v>0</v>
      </c>
      <c r="MJ55" s="56" t="str">
        <f>TEXT(MI55,"0.0")</f>
        <v>0.0</v>
      </c>
      <c r="MK55" s="77">
        <v>1</v>
      </c>
      <c r="ML55" s="151"/>
      <c r="MM55" s="24"/>
      <c r="MN55" s="27"/>
      <c r="MO55" s="28"/>
      <c r="MP55" s="30">
        <f>ROUND((MM55*0.4+MN55*0.6),1)</f>
        <v>0</v>
      </c>
      <c r="MQ55" s="161">
        <f>ROUND(MAX((MM55*0.4+MN55*0.6),(MM55*0.4+MO55*0.6)),1)</f>
        <v>0</v>
      </c>
      <c r="MR55" s="161"/>
      <c r="MS55" s="162" t="str">
        <f>IF(MQ55&gt;=8.5,"A",IF(MQ55&gt;=8,"B+",IF(MQ55&gt;=7,"B",IF(MQ55&gt;=6.5,"C+",IF(MQ55&gt;=5.5,"C",IF(MQ55&gt;=5,"D+",IF(MQ55&gt;=4,"D","F")))))))</f>
        <v>F</v>
      </c>
      <c r="MT55" s="163">
        <f>IF(MS55="A",4,IF(MS55="B+",3.5,IF(MS55="B",3,IF(MS55="C+",2.5,IF(MS55="C",2,IF(MS55="D+",1.5,IF(MS55="D",1,0)))))))</f>
        <v>0</v>
      </c>
      <c r="MU55" s="56" t="str">
        <f>TEXT(MT55,"0.0")</f>
        <v>0.0</v>
      </c>
      <c r="MV55" s="77">
        <v>3</v>
      </c>
      <c r="MW55" s="151"/>
      <c r="MX55" s="24"/>
      <c r="MY55" s="27"/>
      <c r="MZ55" s="28"/>
      <c r="NA55" s="30">
        <f>ROUND((MX55*0.4+MY55*0.6),1)</f>
        <v>0</v>
      </c>
      <c r="NB55" s="161">
        <f>ROUND(MAX((MX55*0.4+MY55*0.6),(MX55*0.4+MZ55*0.6)),1)</f>
        <v>0</v>
      </c>
      <c r="NC55" s="161"/>
      <c r="ND55" s="162" t="str">
        <f>IF(NB55&gt;=8.5,"A",IF(NB55&gt;=8,"B+",IF(NB55&gt;=7,"B",IF(NB55&gt;=6.5,"C+",IF(NB55&gt;=5.5,"C",IF(NB55&gt;=5,"D+",IF(NB55&gt;=4,"D","F")))))))</f>
        <v>F</v>
      </c>
      <c r="NE55" s="163">
        <f>IF(ND55="A",4,IF(ND55="B+",3.5,IF(ND55="B",3,IF(ND55="C+",2.5,IF(ND55="C",2,IF(ND55="D+",1.5,IF(ND55="D",1,0)))))))</f>
        <v>0</v>
      </c>
      <c r="NF55" s="56" t="str">
        <f>TEXT(NE55,"0.0")</f>
        <v>0.0</v>
      </c>
      <c r="NG55" s="77">
        <v>1</v>
      </c>
      <c r="NH55" s="151"/>
      <c r="NI55" s="24"/>
      <c r="NJ55" s="27"/>
      <c r="NK55" s="28"/>
      <c r="NL55" s="30">
        <f>ROUND((NI55*0.4+NJ55*0.6),1)</f>
        <v>0</v>
      </c>
      <c r="NM55" s="31">
        <f>ROUND(MAX((NI55*0.4+NJ55*0.6),(NI55*0.4+NK55*0.6)),1)</f>
        <v>0</v>
      </c>
      <c r="NN55" s="29" t="str">
        <f>TEXT(NM55,"0.0")</f>
        <v>0.0</v>
      </c>
      <c r="NO55" s="35" t="str">
        <f>IF(NM55&gt;=8.5,"A",IF(NM55&gt;=8,"B+",IF(NM55&gt;=7,"B",IF(NM55&gt;=6.5,"C+",IF(NM55&gt;=5.5,"C",IF(NM55&gt;=5,"D+",IF(NM55&gt;=4,"D","F")))))))</f>
        <v>F</v>
      </c>
      <c r="NP55" s="33">
        <f>IF(NO55="A",4,IF(NO55="B+",3.5,IF(NO55="B",3,IF(NO55="C+",2.5,IF(NO55="C",2,IF(NO55="D+",1.5,IF(NO55="D",1,0)))))))</f>
        <v>0</v>
      </c>
      <c r="NQ55" s="49" t="str">
        <f>TEXT(NP55,"0.0")</f>
        <v>0.0</v>
      </c>
      <c r="NR55" s="77">
        <v>3</v>
      </c>
      <c r="NS55" s="151"/>
      <c r="NT55" s="24"/>
      <c r="NU55" s="214"/>
      <c r="NV55" s="28"/>
      <c r="NW55" s="30">
        <f>ROUND((NT55*0.4+NU55*0.6),1)</f>
        <v>0</v>
      </c>
      <c r="NX55" s="31">
        <f>ROUND(MAX((NT55*0.4+NU55*0.6),(NT55*0.4+NV55*0.6)),1)</f>
        <v>0</v>
      </c>
      <c r="NY55" s="31" t="str">
        <f>TEXT(NX55,"0.0")</f>
        <v>0.0</v>
      </c>
      <c r="NZ55" s="35" t="str">
        <f>IF(NX55&gt;=8.5,"A",IF(NX55&gt;=8,"B+",IF(NX55&gt;=7,"B",IF(NX55&gt;=6.5,"C+",IF(NX55&gt;=5.5,"C",IF(NX55&gt;=5,"D+",IF(NX55&gt;=4,"D","F")))))))</f>
        <v>F</v>
      </c>
      <c r="OA55" s="33">
        <f>IF(NZ55="A",4,IF(NZ55="B+",3.5,IF(NZ55="B",3,IF(NZ55="C+",2.5,IF(NZ55="C",2,IF(NZ55="D+",1.5,IF(NZ55="D",1,0)))))))</f>
        <v>0</v>
      </c>
      <c r="OB55" s="49" t="str">
        <f>TEXT(OA55,"0.0")</f>
        <v>0.0</v>
      </c>
      <c r="OC55" s="77">
        <v>2</v>
      </c>
      <c r="OD55" s="151"/>
      <c r="OE55" s="211">
        <f>KS55+LD55+LO55+LZ55+MK55+MV55+NG55+NR55+OC55</f>
        <v>18</v>
      </c>
      <c r="OF55" s="43">
        <f>(KQ55*KS55+LB55*LD55+LM55*LO55+LX55*LZ55+MI55*MK55+MT55*MV55+NE55*NG55+NP55*NR55+OA55*OC55)/OE55</f>
        <v>0</v>
      </c>
      <c r="OG55" s="45" t="str">
        <f>TEXT(OF55,"0.00")</f>
        <v>0.00</v>
      </c>
    </row>
    <row r="56" spans="1:529" ht="18">
      <c r="A56" s="11">
        <v>51</v>
      </c>
      <c r="B56" s="70" t="s">
        <v>1263</v>
      </c>
      <c r="C56" s="14" t="s">
        <v>1397</v>
      </c>
      <c r="D56" s="57" t="s">
        <v>1398</v>
      </c>
      <c r="E56" s="300" t="s">
        <v>128</v>
      </c>
      <c r="F56" s="123" t="s">
        <v>1453</v>
      </c>
      <c r="G56" s="58" t="s">
        <v>1484</v>
      </c>
      <c r="H56" s="58" t="s">
        <v>18</v>
      </c>
      <c r="I56" s="104" t="s">
        <v>954</v>
      </c>
      <c r="J56" s="140">
        <v>6</v>
      </c>
      <c r="K56" s="140"/>
      <c r="L56" s="35" t="str">
        <f>IF(J56&gt;=8.5,"A",IF(J56&gt;=8,"B+",IF(J56&gt;=7,"B",IF(J56&gt;=6.5,"C+",IF(J56&gt;=5.5,"C",IF(J56&gt;=5,"D+",IF(J56&gt;=4,"D","F")))))))</f>
        <v>C</v>
      </c>
      <c r="M56" s="33">
        <f>IF(L56="A",4,IF(L56="B+",3.5,IF(L56="B",3,IF(L56="C+",2.5,IF(L56="C",2,IF(L56="D+",1.5,IF(L56="D",1,0)))))))</f>
        <v>2</v>
      </c>
      <c r="N56" s="49" t="str">
        <f>TEXT(M56,"0.0")</f>
        <v>2.0</v>
      </c>
      <c r="O56" s="12">
        <v>2</v>
      </c>
      <c r="P56" s="19">
        <v>6</v>
      </c>
      <c r="Q56" s="19"/>
      <c r="R56" s="35" t="str">
        <f>IF(P56&gt;=8.5,"A",IF(P56&gt;=8,"B+",IF(P56&gt;=7,"B",IF(P56&gt;=6.5,"C+",IF(P56&gt;=5.5,"C",IF(P56&gt;=5,"D+",IF(P56&gt;=4,"D","F")))))))</f>
        <v>C</v>
      </c>
      <c r="S56" s="33">
        <f>IF(R56="A",4,IF(R56="B+",3.5,IF(R56="B",3,IF(R56="C+",2.5,IF(R56="C",2,IF(R56="D+",1.5,IF(R56="D",1,0)))))))</f>
        <v>2</v>
      </c>
      <c r="T56" s="49" t="str">
        <f>TEXT(S56,"0.0")</f>
        <v>2.0</v>
      </c>
      <c r="U56" s="12">
        <v>3</v>
      </c>
      <c r="V56" s="24"/>
      <c r="W56" s="27"/>
      <c r="X56" s="28"/>
      <c r="Y56" s="30">
        <f>ROUND((V56*0.4+W56*0.6),1)</f>
        <v>0</v>
      </c>
      <c r="Z56" s="161">
        <f>ROUND(MAX((V56*0.4+W56*0.6),(V56*0.4+X56*0.6)),1)</f>
        <v>0</v>
      </c>
      <c r="AA56" s="161"/>
      <c r="AB56" s="162" t="str">
        <f>IF(Z56&gt;=8.5,"A",IF(Z56&gt;=8,"B+",IF(Z56&gt;=7,"B",IF(Z56&gt;=6.5,"C+",IF(Z56&gt;=5.5,"C",IF(Z56&gt;=5,"D+",IF(Z56&gt;=4,"D","F")))))))</f>
        <v>F</v>
      </c>
      <c r="AC56" s="163">
        <f>IF(AB56="A",4,IF(AB56="B+",3.5,IF(AB56="B",3,IF(AB56="C+",2.5,IF(AB56="C",2,IF(AB56="D+",1.5,IF(AB56="D",1,0)))))))</f>
        <v>0</v>
      </c>
      <c r="AD56" s="56" t="str">
        <f>TEXT(AC56,"0.0")</f>
        <v>0.0</v>
      </c>
      <c r="AE56" s="77">
        <v>5</v>
      </c>
      <c r="AF56" s="80"/>
      <c r="AG56" s="24"/>
      <c r="AH56" s="27"/>
      <c r="AI56" s="28"/>
      <c r="AJ56" s="30">
        <v>6</v>
      </c>
      <c r="AK56" s="31">
        <v>6</v>
      </c>
      <c r="AL56" s="31"/>
      <c r="AM56" s="35" t="str">
        <f>IF(AK56&gt;=8.5,"A",IF(AK56&gt;=8,"B+",IF(AK56&gt;=7,"B",IF(AK56&gt;=6.5,"C+",IF(AK56&gt;=5.5,"C",IF(AK56&gt;=5,"D+",IF(AK56&gt;=4,"D","F")))))))</f>
        <v>C</v>
      </c>
      <c r="AN56" s="33">
        <f>IF(AM56="A",4,IF(AM56="B+",3.5,IF(AM56="B",3,IF(AM56="C+",2.5,IF(AM56="C",2,IF(AM56="D+",1.5,IF(AM56="D",1,0)))))))</f>
        <v>2</v>
      </c>
      <c r="AO56" s="49" t="str">
        <f>TEXT(AN56,"0.0")</f>
        <v>2.0</v>
      </c>
      <c r="AP56" s="77">
        <v>3</v>
      </c>
      <c r="AQ56" s="83">
        <v>3</v>
      </c>
      <c r="AR56" s="24"/>
      <c r="AS56" s="27"/>
      <c r="AT56" s="28"/>
      <c r="AU56" s="30">
        <v>6</v>
      </c>
      <c r="AV56" s="161">
        <v>6</v>
      </c>
      <c r="AW56" s="161"/>
      <c r="AX56" s="162" t="str">
        <f>IF(AV56&gt;=8.5,"A",IF(AV56&gt;=8,"B+",IF(AV56&gt;=7,"B",IF(AV56&gt;=6.5,"C+",IF(AV56&gt;=5.5,"C",IF(AV56&gt;=5,"D+",IF(AV56&gt;=4,"D","F")))))))</f>
        <v>C</v>
      </c>
      <c r="AY56" s="163">
        <f>IF(AX56="A",4,IF(AX56="B+",3.5,IF(AX56="B",3,IF(AX56="C+",2.5,IF(AX56="C",2,IF(AX56="D+",1.5,IF(AX56="D",1,0)))))))</f>
        <v>2</v>
      </c>
      <c r="AZ56" s="56" t="str">
        <f>TEXT(AY56,"0.0")</f>
        <v>2.0</v>
      </c>
      <c r="BA56" s="77">
        <v>3</v>
      </c>
      <c r="BB56" s="83">
        <v>3</v>
      </c>
      <c r="BC56" s="24"/>
      <c r="BD56" s="27"/>
      <c r="BE56" s="28"/>
      <c r="BF56" s="30">
        <f>ROUND((BC56*0.4+BD56*0.6),1)</f>
        <v>0</v>
      </c>
      <c r="BG56" s="161">
        <f>ROUND(MAX((BC56*0.4+BD56*0.6),(BC56*0.4+BE56*0.6)),1)</f>
        <v>0</v>
      </c>
      <c r="BH56" s="161"/>
      <c r="BI56" s="162" t="str">
        <f>IF(BG56&gt;=8.5,"A",IF(BG56&gt;=8,"B+",IF(BG56&gt;=7,"B",IF(BG56&gt;=6.5,"C+",IF(BG56&gt;=5.5,"C",IF(BG56&gt;=5,"D+",IF(BG56&gt;=4,"D","F")))))))</f>
        <v>F</v>
      </c>
      <c r="BJ56" s="163">
        <f>IF(BI56="A",4,IF(BI56="B+",3.5,IF(BI56="B",3,IF(BI56="C+",2.5,IF(BI56="C",2,IF(BI56="D+",1.5,IF(BI56="D",1,0)))))))</f>
        <v>0</v>
      </c>
      <c r="BK56" s="56" t="str">
        <f>TEXT(BJ56,"0.0")</f>
        <v>0.0</v>
      </c>
      <c r="BL56" s="77">
        <v>3</v>
      </c>
      <c r="BM56" s="83"/>
      <c r="BN56" s="24"/>
      <c r="BO56" s="27"/>
      <c r="BP56" s="28"/>
      <c r="BQ56" s="30">
        <v>6</v>
      </c>
      <c r="BR56" s="31">
        <v>6</v>
      </c>
      <c r="BS56" s="31"/>
      <c r="BT56" s="35" t="str">
        <f>IF(BR56&gt;=8.5,"A",IF(BR56&gt;=8,"B+",IF(BR56&gt;=7,"B",IF(BR56&gt;=6.5,"C+",IF(BR56&gt;=5.5,"C",IF(BR56&gt;=5,"D+",IF(BR56&gt;=4,"D","F")))))))</f>
        <v>C</v>
      </c>
      <c r="BU56" s="33">
        <f>IF(BT56="A",4,IF(BT56="B+",3.5,IF(BT56="B",3,IF(BT56="C+",2.5,IF(BT56="C",2,IF(BT56="D+",1.5,IF(BT56="D",1,0)))))))</f>
        <v>2</v>
      </c>
      <c r="BV56" s="49" t="str">
        <f>TEXT(BU56,"0.0")</f>
        <v>2.0</v>
      </c>
      <c r="BW56" s="77">
        <v>2</v>
      </c>
      <c r="BX56" s="83">
        <v>2</v>
      </c>
      <c r="BY56" s="41">
        <f t="shared" si="835"/>
        <v>16</v>
      </c>
      <c r="BZ56" s="43">
        <f t="shared" si="836"/>
        <v>1</v>
      </c>
      <c r="CA56" s="45" t="str">
        <f t="shared" si="837"/>
        <v>1.00</v>
      </c>
      <c r="CB56" s="47" t="str">
        <f t="shared" si="838"/>
        <v>Lên lớp</v>
      </c>
      <c r="CC56" s="145">
        <f t="shared" si="839"/>
        <v>8</v>
      </c>
      <c r="CD56" s="146">
        <f t="shared" si="840"/>
        <v>2</v>
      </c>
      <c r="CE56" s="47" t="str">
        <f t="shared" si="841"/>
        <v>Lên lớp</v>
      </c>
      <c r="CF56" s="47" t="s">
        <v>1143</v>
      </c>
      <c r="CG56" s="24">
        <v>5</v>
      </c>
      <c r="CH56" s="27">
        <v>6</v>
      </c>
      <c r="CI56" s="28"/>
      <c r="CJ56" s="30">
        <f t="shared" si="842"/>
        <v>5.6</v>
      </c>
      <c r="CK56" s="31">
        <f t="shared" si="843"/>
        <v>5.6</v>
      </c>
      <c r="CL56" s="31"/>
      <c r="CM56" s="35" t="str">
        <f t="shared" si="844"/>
        <v>C</v>
      </c>
      <c r="CN56" s="157">
        <f t="shared" si="845"/>
        <v>2</v>
      </c>
      <c r="CO56" s="49" t="str">
        <f t="shared" si="846"/>
        <v>2.0</v>
      </c>
      <c r="CP56" s="77">
        <v>3</v>
      </c>
      <c r="CQ56" s="151">
        <v>3</v>
      </c>
      <c r="CR56" s="24">
        <v>6</v>
      </c>
      <c r="CS56" s="124"/>
      <c r="CT56" s="28">
        <v>7</v>
      </c>
      <c r="CU56" s="30">
        <f t="shared" si="847"/>
        <v>2.4</v>
      </c>
      <c r="CV56" s="31">
        <f t="shared" si="848"/>
        <v>6.6</v>
      </c>
      <c r="CW56" s="31"/>
      <c r="CX56" s="35" t="str">
        <f t="shared" si="849"/>
        <v>C+</v>
      </c>
      <c r="CY56" s="157">
        <f t="shared" si="850"/>
        <v>2.5</v>
      </c>
      <c r="CZ56" s="49" t="str">
        <f t="shared" si="851"/>
        <v>2.5</v>
      </c>
      <c r="DA56" s="77">
        <v>2</v>
      </c>
      <c r="DB56" s="151">
        <v>2</v>
      </c>
      <c r="DC56" s="24"/>
      <c r="DD56" s="27"/>
      <c r="DE56" s="28"/>
      <c r="DF56" s="30">
        <v>4</v>
      </c>
      <c r="DG56" s="31">
        <v>4</v>
      </c>
      <c r="DH56" s="31"/>
      <c r="DI56" s="35" t="str">
        <f t="shared" si="854"/>
        <v>D</v>
      </c>
      <c r="DJ56" s="157">
        <f t="shared" si="855"/>
        <v>1</v>
      </c>
      <c r="DK56" s="49" t="str">
        <f t="shared" si="856"/>
        <v>1.0</v>
      </c>
      <c r="DL56" s="77">
        <v>4</v>
      </c>
      <c r="DM56" s="151">
        <v>4</v>
      </c>
      <c r="DN56" s="24"/>
      <c r="DO56" s="27"/>
      <c r="DP56" s="28"/>
      <c r="DQ56" s="30">
        <f t="shared" si="857"/>
        <v>0</v>
      </c>
      <c r="DR56" s="31">
        <f t="shared" si="858"/>
        <v>0</v>
      </c>
      <c r="DS56" s="31"/>
      <c r="DT56" s="35" t="str">
        <f t="shared" si="859"/>
        <v>F</v>
      </c>
      <c r="DU56" s="157">
        <f t="shared" si="860"/>
        <v>0</v>
      </c>
      <c r="DV56" s="49" t="str">
        <f t="shared" si="861"/>
        <v>0.0</v>
      </c>
      <c r="DW56" s="77">
        <v>3</v>
      </c>
      <c r="DX56" s="151"/>
      <c r="DY56" s="24">
        <v>5.7</v>
      </c>
      <c r="DZ56" s="27">
        <v>5</v>
      </c>
      <c r="EA56" s="28"/>
      <c r="EB56" s="30">
        <f t="shared" si="862"/>
        <v>5.3</v>
      </c>
      <c r="EC56" s="31">
        <f t="shared" si="863"/>
        <v>5.3</v>
      </c>
      <c r="ED56" s="31"/>
      <c r="EE56" s="35" t="str">
        <f t="shared" si="864"/>
        <v>D+</v>
      </c>
      <c r="EF56" s="157">
        <f t="shared" si="865"/>
        <v>1.5</v>
      </c>
      <c r="EG56" s="49" t="str">
        <f t="shared" si="866"/>
        <v>1.5</v>
      </c>
      <c r="EH56" s="77">
        <v>2</v>
      </c>
      <c r="EI56" s="151">
        <v>2</v>
      </c>
      <c r="EJ56" s="24">
        <v>5.6</v>
      </c>
      <c r="EK56" s="27">
        <v>4</v>
      </c>
      <c r="EL56" s="28"/>
      <c r="EM56" s="30">
        <f t="shared" si="867"/>
        <v>4.5999999999999996</v>
      </c>
      <c r="EN56" s="31">
        <f t="shared" si="868"/>
        <v>4.5999999999999996</v>
      </c>
      <c r="EO56" s="31"/>
      <c r="EP56" s="35" t="str">
        <f t="shared" si="869"/>
        <v>D</v>
      </c>
      <c r="EQ56" s="157">
        <f t="shared" si="870"/>
        <v>1</v>
      </c>
      <c r="ER56" s="49" t="str">
        <f t="shared" si="871"/>
        <v>1.0</v>
      </c>
      <c r="ES56" s="77">
        <v>2</v>
      </c>
      <c r="ET56" s="151">
        <v>2</v>
      </c>
      <c r="EU56" s="24">
        <v>5.3</v>
      </c>
      <c r="EV56" s="27">
        <v>8</v>
      </c>
      <c r="EW56" s="28"/>
      <c r="EX56" s="30">
        <f t="shared" si="872"/>
        <v>6.9</v>
      </c>
      <c r="EY56" s="31">
        <f t="shared" si="873"/>
        <v>6.9</v>
      </c>
      <c r="EZ56" s="31"/>
      <c r="FA56" s="35" t="str">
        <f t="shared" si="874"/>
        <v>C+</v>
      </c>
      <c r="FB56" s="157">
        <f t="shared" si="875"/>
        <v>2.5</v>
      </c>
      <c r="FC56" s="49" t="str">
        <f t="shared" si="876"/>
        <v>2.5</v>
      </c>
      <c r="FD56" s="77">
        <v>3</v>
      </c>
      <c r="FE56" s="151">
        <v>3</v>
      </c>
      <c r="FF56" s="155"/>
      <c r="FG56" s="165"/>
      <c r="FH56" s="165"/>
      <c r="FI56" s="30">
        <f t="shared" si="877"/>
        <v>0</v>
      </c>
      <c r="FJ56" s="31">
        <f t="shared" si="878"/>
        <v>0</v>
      </c>
      <c r="FK56" s="31"/>
      <c r="FL56" s="35" t="str">
        <f t="shared" si="879"/>
        <v>F</v>
      </c>
      <c r="FM56" s="33">
        <f t="shared" si="880"/>
        <v>0</v>
      </c>
      <c r="FN56" s="49" t="str">
        <f t="shared" si="881"/>
        <v>0.0</v>
      </c>
      <c r="FO56" s="77">
        <v>1</v>
      </c>
      <c r="FP56" s="151"/>
      <c r="FQ56" s="41">
        <f>CP56+DA56+DL56+DW56+EH56+ES56+FD56+FO56</f>
        <v>20</v>
      </c>
      <c r="FR56" s="43">
        <f>(CN56*CP56+CY56*DA56+DJ56*DL56+DU56*DW56+EF56*EH56+EQ56*ES56+FB56*FD56+FM56*FO56)/FQ56</f>
        <v>1.375</v>
      </c>
      <c r="FS56" s="45" t="str">
        <f>TEXT(FR56,"0.00")</f>
        <v>1.38</v>
      </c>
      <c r="FT56" s="47" t="str">
        <f>IF(AND(FR56&lt;1),"Cảnh báo KQHT","Lên lớp")</f>
        <v>Lên lớp</v>
      </c>
      <c r="FU56" s="145">
        <f>CQ56+DB56+DM56+DX56+EI56+ET56+FE56+FP56</f>
        <v>16</v>
      </c>
      <c r="FV56" s="146">
        <f xml:space="preserve"> (CN56*CQ56+CY56*DB56+DJ56*DM56+DU56*DX56+EF56*EI56+EQ56*ET56+FB56*FE56+FM56*FP56)/FU56</f>
        <v>1.71875</v>
      </c>
      <c r="FW56" s="174">
        <f>BY56+FQ56</f>
        <v>36</v>
      </c>
      <c r="FX56" s="41">
        <f>CC56+FU56</f>
        <v>24</v>
      </c>
      <c r="FY56" s="43">
        <f>(CD56*CC56+FV56*FU56)/FX56</f>
        <v>1.8125</v>
      </c>
      <c r="FZ56" s="45" t="str">
        <f>TEXT(FY56,"0.00")</f>
        <v>1.81</v>
      </c>
      <c r="GA56" s="47" t="str">
        <f>IF(AND(FY56&lt;1.2),"Cảnh báo KQHT","Lên lớp")</f>
        <v>Lên lớp</v>
      </c>
      <c r="GB56" s="47" t="s">
        <v>1143</v>
      </c>
      <c r="GC56" s="24"/>
      <c r="GD56" s="27"/>
      <c r="GE56" s="28"/>
      <c r="GF56" s="30">
        <f>ROUND((GC56*0.4+GD56*0.6),1)</f>
        <v>0</v>
      </c>
      <c r="GG56" s="31">
        <f>ROUND(MAX((GC56*0.4+GD56*0.6),(GC56*0.4+GE56*0.6)),1)</f>
        <v>0</v>
      </c>
      <c r="GH56" s="31"/>
      <c r="GI56" s="35" t="str">
        <f>IF(GG56&gt;=8.5,"A",IF(GG56&gt;=8,"B+",IF(GG56&gt;=7,"B",IF(GG56&gt;=6.5,"C+",IF(GG56&gt;=5.5,"C",IF(GG56&gt;=5,"D+",IF(GG56&gt;=4,"D","F")))))))</f>
        <v>F</v>
      </c>
      <c r="GJ56" s="33">
        <f>IF(GI56="A",4,IF(GI56="B+",3.5,IF(GI56="B",3,IF(GI56="C+",2.5,IF(GI56="C",2,IF(GI56="D+",1.5,IF(GI56="D",1,0)))))))</f>
        <v>0</v>
      </c>
      <c r="GK56" s="49" t="str">
        <f>TEXT(GJ56,"0.0")</f>
        <v>0.0</v>
      </c>
      <c r="GL56" s="77">
        <v>2</v>
      </c>
      <c r="GM56" s="151"/>
      <c r="GN56" s="24">
        <v>7</v>
      </c>
      <c r="GO56" s="27">
        <v>5</v>
      </c>
      <c r="GP56" s="28"/>
      <c r="GQ56" s="30">
        <f>ROUND((GN56*0.4+GO56*0.6),1)</f>
        <v>5.8</v>
      </c>
      <c r="GR56" s="31">
        <f>ROUND(MAX((GN56*0.4+GO56*0.6),(GN56*0.4+GP56*0.6)),1)</f>
        <v>5.8</v>
      </c>
      <c r="GS56" s="31"/>
      <c r="GT56" s="35" t="str">
        <f>IF(GR56&gt;=8.5,"A",IF(GR56&gt;=8,"B+",IF(GR56&gt;=7,"B",IF(GR56&gt;=6.5,"C+",IF(GR56&gt;=5.5,"C",IF(GR56&gt;=5,"D+",IF(GR56&gt;=4,"D","F")))))))</f>
        <v>C</v>
      </c>
      <c r="GU56" s="33">
        <f>IF(GT56="A",4,IF(GT56="B+",3.5,IF(GT56="B",3,IF(GT56="C+",2.5,IF(GT56="C",2,IF(GT56="D+",1.5,IF(GT56="D",1,0)))))))</f>
        <v>2</v>
      </c>
      <c r="GV56" s="49" t="str">
        <f>TEXT(GU56,"0.0")</f>
        <v>2.0</v>
      </c>
      <c r="GW56" s="77">
        <v>3</v>
      </c>
      <c r="GX56" s="151">
        <v>3</v>
      </c>
      <c r="GY56" s="24">
        <v>5</v>
      </c>
      <c r="GZ56" s="27">
        <v>6</v>
      </c>
      <c r="HA56" s="28"/>
      <c r="HB56" s="30">
        <f>ROUND((GY56*0.4+GZ56*0.6),1)</f>
        <v>5.6</v>
      </c>
      <c r="HC56" s="31">
        <f>ROUND(MAX((GY56*0.4+GZ56*0.6),(GY56*0.4+HA56*0.6)),1)</f>
        <v>5.6</v>
      </c>
      <c r="HD56" s="31"/>
      <c r="HE56" s="35" t="str">
        <f>IF(HC56&gt;=8.5,"A",IF(HC56&gt;=8,"B+",IF(HC56&gt;=7,"B",IF(HC56&gt;=6.5,"C+",IF(HC56&gt;=5.5,"C",IF(HC56&gt;=5,"D+",IF(HC56&gt;=4,"D","F")))))))</f>
        <v>C</v>
      </c>
      <c r="HF56" s="33">
        <f>IF(HE56="A",4,IF(HE56="B+",3.5,IF(HE56="B",3,IF(HE56="C+",2.5,IF(HE56="C",2,IF(HE56="D+",1.5,IF(HE56="D",1,0)))))))</f>
        <v>2</v>
      </c>
      <c r="HG56" s="49" t="str">
        <f>TEXT(HF56,"0.0")</f>
        <v>2.0</v>
      </c>
      <c r="HH56" s="77">
        <v>2</v>
      </c>
      <c r="HI56" s="151">
        <v>2</v>
      </c>
      <c r="HJ56" s="24">
        <v>5.4</v>
      </c>
      <c r="HK56" s="27">
        <v>5</v>
      </c>
      <c r="HL56" s="28"/>
      <c r="HM56" s="30">
        <f>ROUND((HJ56*0.4+HK56*0.6),1)</f>
        <v>5.2</v>
      </c>
      <c r="HN56" s="31">
        <f>ROUND(MAX((HJ56*0.4+HK56*0.6),(HJ56*0.4+HL56*0.6)),1)</f>
        <v>5.2</v>
      </c>
      <c r="HO56" s="31"/>
      <c r="HP56" s="35" t="str">
        <f>IF(HN56&gt;=8.5,"A",IF(HN56&gt;=8,"B+",IF(HN56&gt;=7,"B",IF(HN56&gt;=6.5,"C+",IF(HN56&gt;=5.5,"C",IF(HN56&gt;=5,"D+",IF(HN56&gt;=4,"D","F")))))))</f>
        <v>D+</v>
      </c>
      <c r="HQ56" s="33">
        <f>IF(HP56="A",4,IF(HP56="B+",3.5,IF(HP56="B",3,IF(HP56="C+",2.5,IF(HP56="C",2,IF(HP56="D+",1.5,IF(HP56="D",1,0)))))))</f>
        <v>1.5</v>
      </c>
      <c r="HR56" s="49" t="str">
        <f>TEXT(HQ56,"0.0")</f>
        <v>1.5</v>
      </c>
      <c r="HS56" s="77">
        <v>2</v>
      </c>
      <c r="HT56" s="151">
        <v>2</v>
      </c>
      <c r="HU56" s="24">
        <v>5.8</v>
      </c>
      <c r="HV56" s="27">
        <v>4</v>
      </c>
      <c r="HW56" s="28"/>
      <c r="HX56" s="30">
        <f>ROUND((HU56*0.4+HV56*0.6),1)</f>
        <v>4.7</v>
      </c>
      <c r="HY56" s="31">
        <f>ROUND(MAX((HU56*0.4+HV56*0.6),(HU56*0.4+HW56*0.6)),1)</f>
        <v>4.7</v>
      </c>
      <c r="HZ56" s="31"/>
      <c r="IA56" s="35" t="str">
        <f>IF(HY56&gt;=8.5,"A",IF(HY56&gt;=8,"B+",IF(HY56&gt;=7,"B",IF(HY56&gt;=6.5,"C+",IF(HY56&gt;=5.5,"C",IF(HY56&gt;=5,"D+",IF(HY56&gt;=4,"D","F")))))))</f>
        <v>D</v>
      </c>
      <c r="IB56" s="33">
        <f>IF(IA56="A",4,IF(IA56="B+",3.5,IF(IA56="B",3,IF(IA56="C+",2.5,IF(IA56="C",2,IF(IA56="D+",1.5,IF(IA56="D",1,0)))))))</f>
        <v>1</v>
      </c>
      <c r="IC56" s="49" t="str">
        <f>TEXT(IB56,"0.0")</f>
        <v>1.0</v>
      </c>
      <c r="ID56" s="77">
        <v>3</v>
      </c>
      <c r="IE56" s="151">
        <v>3</v>
      </c>
      <c r="IF56" s="24"/>
      <c r="IG56" s="27"/>
      <c r="IH56" s="28"/>
      <c r="II56" s="30">
        <f>ROUND((IF56*0.4+IG56*0.6),1)</f>
        <v>0</v>
      </c>
      <c r="IJ56" s="31">
        <f>ROUND(MAX((IF56*0.4+IG56*0.6),(IF56*0.4+IH56*0.6)),1)</f>
        <v>0</v>
      </c>
      <c r="IK56" s="31"/>
      <c r="IL56" s="35" t="str">
        <f>IF(IJ56&gt;=8.5,"A",IF(IJ56&gt;=8,"B+",IF(IJ56&gt;=7,"B",IF(IJ56&gt;=6.5,"C+",IF(IJ56&gt;=5.5,"C",IF(IJ56&gt;=5,"D+",IF(IJ56&gt;=4,"D","F")))))))</f>
        <v>F</v>
      </c>
      <c r="IM56" s="33">
        <f>IF(IL56="A",4,IF(IL56="B+",3.5,IF(IL56="B",3,IF(IL56="C+",2.5,IF(IL56="C",2,IF(IL56="D+",1.5,IF(IL56="D",1,0)))))))</f>
        <v>0</v>
      </c>
      <c r="IN56" s="49" t="str">
        <f>TEXT(IM56,"0.0")</f>
        <v>0.0</v>
      </c>
      <c r="IO56" s="77">
        <v>2</v>
      </c>
      <c r="IP56" s="151"/>
      <c r="IQ56" s="24">
        <v>5</v>
      </c>
      <c r="IR56" s="27">
        <v>6</v>
      </c>
      <c r="IS56" s="28"/>
      <c r="IT56" s="30">
        <f>ROUND((IQ56*0.4+IR56*0.6),1)</f>
        <v>5.6</v>
      </c>
      <c r="IU56" s="31">
        <f>ROUND(MAX((IQ56*0.4+IR56*0.6),(IQ56*0.4+IS56*0.6)),1)</f>
        <v>5.6</v>
      </c>
      <c r="IV56" s="31"/>
      <c r="IW56" s="35" t="str">
        <f>IF(IU56&gt;=8.5,"A",IF(IU56&gt;=8,"B+",IF(IU56&gt;=7,"B",IF(IU56&gt;=6.5,"C+",IF(IU56&gt;=5.5,"C",IF(IU56&gt;=5,"D+",IF(IU56&gt;=4,"D","F")))))))</f>
        <v>C</v>
      </c>
      <c r="IX56" s="33">
        <f>IF(IW56="A",4,IF(IW56="B+",3.5,IF(IW56="B",3,IF(IW56="C+",2.5,IF(IW56="C",2,IF(IW56="D+",1.5,IF(IW56="D",1,0)))))))</f>
        <v>2</v>
      </c>
      <c r="IY56" s="49" t="str">
        <f>TEXT(IX56,"0.0")</f>
        <v>2.0</v>
      </c>
      <c r="IZ56" s="77">
        <v>3</v>
      </c>
      <c r="JA56" s="151">
        <v>3</v>
      </c>
      <c r="JB56" s="24"/>
      <c r="JC56" s="27"/>
      <c r="JD56" s="28"/>
      <c r="JE56" s="30">
        <f>ROUND((JB56*0.4+JC56*0.6),1)</f>
        <v>0</v>
      </c>
      <c r="JF56" s="31">
        <f>ROUND(MAX((JB56*0.4+JC56*0.6),(JB56*0.4+JD56*0.6)),1)</f>
        <v>0</v>
      </c>
      <c r="JG56" s="31"/>
      <c r="JH56" s="35" t="str">
        <f>IF(JF56&gt;=8.5,"A",IF(JF56&gt;=8,"B+",IF(JF56&gt;=7,"B",IF(JF56&gt;=6.5,"C+",IF(JF56&gt;=5.5,"C",IF(JF56&gt;=5,"D+",IF(JF56&gt;=4,"D","F")))))))</f>
        <v>F</v>
      </c>
      <c r="JI56" s="33">
        <f>IF(JH56="A",4,IF(JH56="B+",3.5,IF(JH56="B",3,IF(JH56="C+",2.5,IF(JH56="C",2,IF(JH56="D+",1.5,IF(JH56="D",1,0)))))))</f>
        <v>0</v>
      </c>
      <c r="JJ56" s="49" t="str">
        <f>TEXT(JI56,"0.0")</f>
        <v>0.0</v>
      </c>
      <c r="JK56" s="77">
        <v>3</v>
      </c>
      <c r="JL56" s="151"/>
      <c r="JM56" s="24"/>
      <c r="JN56" s="214"/>
      <c r="JO56" s="140"/>
      <c r="JP56" s="30">
        <v>6</v>
      </c>
      <c r="JQ56" s="31">
        <v>6</v>
      </c>
      <c r="JR56" s="31"/>
      <c r="JS56" s="35" t="str">
        <f>IF(JQ56&gt;=8.5,"A",IF(JQ56&gt;=8,"B+",IF(JQ56&gt;=7,"B",IF(JQ56&gt;=6.5,"C+",IF(JQ56&gt;=5.5,"C",IF(JQ56&gt;=5,"D+",IF(JQ56&gt;=4,"D","F")))))))</f>
        <v>C</v>
      </c>
      <c r="JT56" s="33">
        <f>IF(JS56="A",4,IF(JS56="B+",3.5,IF(JS56="B",3,IF(JS56="C+",2.5,IF(JS56="C",2,IF(JS56="D+",1.5,IF(JS56="D",1,0)))))))</f>
        <v>2</v>
      </c>
      <c r="JU56" s="49" t="str">
        <f>TEXT(JT56,"0.0")</f>
        <v>2.0</v>
      </c>
      <c r="JV56" s="77">
        <v>2</v>
      </c>
      <c r="JW56" s="151">
        <v>2</v>
      </c>
      <c r="JX56" s="211">
        <f>GL56+GW56+HH56+HS56+ID56+IO56+IZ56+JK56+JV56</f>
        <v>22</v>
      </c>
      <c r="JY56" s="43">
        <f>(GJ56*GL56+GU56*GW56+HF56*HH56+HQ56*HS56+IB56*ID56+IM56*IO56+IX56*IZ56+JI56*JK56+JT56*JV56)/JX56</f>
        <v>1.1818181818181819</v>
      </c>
      <c r="JZ56" s="45" t="str">
        <f>TEXT(JY56,"0.00")</f>
        <v>1.18</v>
      </c>
      <c r="KA56" s="47" t="str">
        <f>IF(AND(JY56&lt;1),"Cảnh báo KQHT","Lên lớp")</f>
        <v>Lên lớp</v>
      </c>
      <c r="KB56" s="41">
        <f>GM56+GX56+HI56+HT56+IE56+IP56+JA56+JL56+JW56</f>
        <v>15</v>
      </c>
      <c r="KC56" s="43">
        <f>(GJ56*GM56+GU56*GX56+HF56*HI56+HQ56*HT56+IB56*IE56+IM56*IP56+IX56*JA56+JI56*JL56+JT56*JW56)/KB56</f>
        <v>1.7333333333333334</v>
      </c>
      <c r="KD56" s="229">
        <f>BY56+FQ56+JX56</f>
        <v>58</v>
      </c>
      <c r="KE56" s="230">
        <f>CC56+FU56+KB56</f>
        <v>39</v>
      </c>
      <c r="KF56" s="146">
        <f xml:space="preserve"> (CD56*CC56+FU56*FV56+KC56*KB56)/KE56</f>
        <v>1.7820512820512822</v>
      </c>
      <c r="KG56" s="45" t="str">
        <f>TEXT(KF56,"0.00")</f>
        <v>1.78</v>
      </c>
      <c r="KH56" s="47" t="str">
        <f>IF(AND(KF56&lt;1.4),"Cảnh báo KQHT","Lên lớp")</f>
        <v>Lên lớp</v>
      </c>
      <c r="KI56" s="47" t="s">
        <v>1143</v>
      </c>
      <c r="KJ56" s="24"/>
      <c r="KK56" s="27"/>
      <c r="KL56" s="28"/>
      <c r="KM56" s="30">
        <f>ROUND((KJ56*0.4+KK56*0.6),1)</f>
        <v>0</v>
      </c>
      <c r="KN56" s="31">
        <f>ROUND(MAX((KJ56*0.4+KK56*0.6),(KJ56*0.4+KL56*0.6)),1)</f>
        <v>0</v>
      </c>
      <c r="KO56" s="31" t="str">
        <f>TEXT(KN56,"0.0")</f>
        <v>0.0</v>
      </c>
      <c r="KP56" s="35" t="str">
        <f>IF(KN56&gt;=8.5,"A",IF(KN56&gt;=8,"B+",IF(KN56&gt;=7,"B",IF(KN56&gt;=6.5,"C+",IF(KN56&gt;=5.5,"C",IF(KN56&gt;=5,"D+",IF(KN56&gt;=4,"D","F")))))))</f>
        <v>F</v>
      </c>
      <c r="KQ56" s="33">
        <f>IF(KP56="A",4,IF(KP56="B+",3.5,IF(KP56="B",3,IF(KP56="C+",2.5,IF(KP56="C",2,IF(KP56="D+",1.5,IF(KP56="D",1,0)))))))</f>
        <v>0</v>
      </c>
      <c r="KR56" s="49" t="str">
        <f>TEXT(KQ56,"0.0")</f>
        <v>0.0</v>
      </c>
      <c r="KS56" s="77">
        <v>2</v>
      </c>
      <c r="KT56" s="151"/>
      <c r="KU56" s="24"/>
      <c r="KV56" s="27"/>
      <c r="KW56" s="28"/>
      <c r="KX56" s="30">
        <f>ROUND((KU56*0.4+KV56*0.6),1)</f>
        <v>0</v>
      </c>
      <c r="KY56" s="31">
        <f>ROUND(MAX((KU56*0.4+KV56*0.6),(KU56*0.4+KW56*0.6)),1)</f>
        <v>0</v>
      </c>
      <c r="KZ56" s="31" t="str">
        <f>TEXT(KY56,"0.0")</f>
        <v>0.0</v>
      </c>
      <c r="LA56" s="35" t="str">
        <f>IF(KY56&gt;=8.5,"A",IF(KY56&gt;=8,"B+",IF(KY56&gt;=7,"B",IF(KY56&gt;=6.5,"C+",IF(KY56&gt;=5.5,"C",IF(KY56&gt;=5,"D+",IF(KY56&gt;=4,"D","F")))))))</f>
        <v>F</v>
      </c>
      <c r="LB56" s="33">
        <f>IF(LA56="A",4,IF(LA56="B+",3.5,IF(LA56="B",3,IF(LA56="C+",2.5,IF(LA56="C",2,IF(LA56="D+",1.5,IF(LA56="D",1,0)))))))</f>
        <v>0</v>
      </c>
      <c r="LC56" s="49" t="str">
        <f>TEXT(LB56,"0.0")</f>
        <v>0.0</v>
      </c>
      <c r="LD56" s="77">
        <v>2</v>
      </c>
      <c r="LE56" s="151"/>
      <c r="LF56" s="24">
        <v>5</v>
      </c>
      <c r="LG56" s="27">
        <v>6</v>
      </c>
      <c r="LH56" s="28"/>
      <c r="LI56" s="30">
        <f>ROUND((LF56*0.4+LG56*0.6),1)</f>
        <v>5.6</v>
      </c>
      <c r="LJ56" s="31">
        <f>ROUND(MAX((LF56*0.4+LG56*0.6),(LF56*0.4+LH56*0.6)),1)</f>
        <v>5.6</v>
      </c>
      <c r="LK56" s="31" t="str">
        <f>TEXT(LJ56,"0.0")</f>
        <v>5.6</v>
      </c>
      <c r="LL56" s="35" t="str">
        <f>IF(LJ56&gt;=8.5,"A",IF(LJ56&gt;=8,"B+",IF(LJ56&gt;=7,"B",IF(LJ56&gt;=6.5,"C+",IF(LJ56&gt;=5.5,"C",IF(LJ56&gt;=5,"D+",IF(LJ56&gt;=4,"D","F")))))))</f>
        <v>C</v>
      </c>
      <c r="LM56" s="33">
        <f>IF(LL56="A",4,IF(LL56="B+",3.5,IF(LL56="B",3,IF(LL56="C+",2.5,IF(LL56="C",2,IF(LL56="D+",1.5,IF(LL56="D",1,0)))))))</f>
        <v>2</v>
      </c>
      <c r="LN56" s="49" t="str">
        <f>TEXT(LM56,"0.0")</f>
        <v>2.0</v>
      </c>
      <c r="LO56" s="77">
        <v>2</v>
      </c>
      <c r="LP56" s="151">
        <v>2</v>
      </c>
      <c r="LQ56" s="24">
        <v>6</v>
      </c>
      <c r="LR56" s="27">
        <v>5</v>
      </c>
      <c r="LS56" s="28"/>
      <c r="LT56" s="30">
        <f>ROUND((LQ56*0.4+LR56*0.6),1)</f>
        <v>5.4</v>
      </c>
      <c r="LU56" s="31">
        <f>ROUND(MAX((LQ56*0.4+LR56*0.6),(LQ56*0.4+LS56*0.6)),1)</f>
        <v>5.4</v>
      </c>
      <c r="LV56" s="31"/>
      <c r="LW56" s="35" t="str">
        <f>IF(LU56&gt;=8.5,"A",IF(LU56&gt;=8,"B+",IF(LU56&gt;=7,"B",IF(LU56&gt;=6.5,"C+",IF(LU56&gt;=5.5,"C",IF(LU56&gt;=5,"D+",IF(LU56&gt;=4,"D","F")))))))</f>
        <v>D+</v>
      </c>
      <c r="LX56" s="33">
        <f>IF(LW56="A",4,IF(LW56="B+",3.5,IF(LW56="B",3,IF(LW56="C+",2.5,IF(LW56="C",2,IF(LW56="D+",1.5,IF(LW56="D",1,0)))))))</f>
        <v>1.5</v>
      </c>
      <c r="LY56" s="49" t="str">
        <f>TEXT(LX56,"0.0")</f>
        <v>1.5</v>
      </c>
      <c r="LZ56" s="77">
        <v>2</v>
      </c>
      <c r="MA56" s="151">
        <v>2</v>
      </c>
      <c r="MB56" s="24">
        <v>8</v>
      </c>
      <c r="MC56" s="27">
        <v>7</v>
      </c>
      <c r="MD56" s="28"/>
      <c r="ME56" s="30">
        <f>ROUND((MB56*0.4+MC56*0.6),1)</f>
        <v>7.4</v>
      </c>
      <c r="MF56" s="161">
        <f>ROUND(MAX((MB56*0.4+MC56*0.6),(MB56*0.4+MD56*0.6)),1)</f>
        <v>7.4</v>
      </c>
      <c r="MG56" s="161"/>
      <c r="MH56" s="162" t="str">
        <f>IF(MF56&gt;=8.5,"A",IF(MF56&gt;=8,"B+",IF(MF56&gt;=7,"B",IF(MF56&gt;=6.5,"C+",IF(MF56&gt;=5.5,"C",IF(MF56&gt;=5,"D+",IF(MF56&gt;=4,"D","F")))))))</f>
        <v>B</v>
      </c>
      <c r="MI56" s="163">
        <f>IF(MH56="A",4,IF(MH56="B+",3.5,IF(MH56="B",3,IF(MH56="C+",2.5,IF(MH56="C",2,IF(MH56="D+",1.5,IF(MH56="D",1,0)))))))</f>
        <v>3</v>
      </c>
      <c r="MJ56" s="56" t="str">
        <f>TEXT(MI56,"0.0")</f>
        <v>3.0</v>
      </c>
      <c r="MK56" s="77">
        <v>1</v>
      </c>
      <c r="ML56" s="151">
        <v>1</v>
      </c>
      <c r="MM56" s="24">
        <v>6.7</v>
      </c>
      <c r="MN56" s="27">
        <v>6</v>
      </c>
      <c r="MO56" s="28"/>
      <c r="MP56" s="30">
        <f>ROUND((MM56*0.4+MN56*0.6),1)</f>
        <v>6.3</v>
      </c>
      <c r="MQ56" s="161">
        <f>ROUND(MAX((MM56*0.4+MN56*0.6),(MM56*0.4+MO56*0.6)),1)</f>
        <v>6.3</v>
      </c>
      <c r="MR56" s="161"/>
      <c r="MS56" s="162" t="str">
        <f>IF(MQ56&gt;=8.5,"A",IF(MQ56&gt;=8,"B+",IF(MQ56&gt;=7,"B",IF(MQ56&gt;=6.5,"C+",IF(MQ56&gt;=5.5,"C",IF(MQ56&gt;=5,"D+",IF(MQ56&gt;=4,"D","F")))))))</f>
        <v>C</v>
      </c>
      <c r="MT56" s="163">
        <f>IF(MS56="A",4,IF(MS56="B+",3.5,IF(MS56="B",3,IF(MS56="C+",2.5,IF(MS56="C",2,IF(MS56="D+",1.5,IF(MS56="D",1,0)))))))</f>
        <v>2</v>
      </c>
      <c r="MU56" s="56" t="str">
        <f>TEXT(MT56,"0.0")</f>
        <v>2.0</v>
      </c>
      <c r="MV56" s="77">
        <v>3</v>
      </c>
      <c r="MW56" s="151">
        <v>3</v>
      </c>
      <c r="MX56" s="24">
        <v>7.2</v>
      </c>
      <c r="MY56" s="27">
        <v>1</v>
      </c>
      <c r="MZ56" s="28">
        <v>5</v>
      </c>
      <c r="NA56" s="30">
        <f>ROUND((MX56*0.4+MY56*0.6),1)</f>
        <v>3.5</v>
      </c>
      <c r="NB56" s="161">
        <f>ROUND(MAX((MX56*0.4+MY56*0.6),(MX56*0.4+MZ56*0.6)),1)</f>
        <v>5.9</v>
      </c>
      <c r="NC56" s="161"/>
      <c r="ND56" s="162" t="str">
        <f>IF(NB56&gt;=8.5,"A",IF(NB56&gt;=8,"B+",IF(NB56&gt;=7,"B",IF(NB56&gt;=6.5,"C+",IF(NB56&gt;=5.5,"C",IF(NB56&gt;=5,"D+",IF(NB56&gt;=4,"D","F")))))))</f>
        <v>C</v>
      </c>
      <c r="NE56" s="163">
        <f>IF(ND56="A",4,IF(ND56="B+",3.5,IF(ND56="B",3,IF(ND56="C+",2.5,IF(ND56="C",2,IF(ND56="D+",1.5,IF(ND56="D",1,0)))))))</f>
        <v>2</v>
      </c>
      <c r="NF56" s="56" t="str">
        <f>TEXT(NE56,"0.0")</f>
        <v>2.0</v>
      </c>
      <c r="NG56" s="77">
        <v>1</v>
      </c>
      <c r="NH56" s="151">
        <v>1</v>
      </c>
      <c r="NI56" s="24">
        <v>6</v>
      </c>
      <c r="NJ56" s="124"/>
      <c r="NK56" s="28">
        <v>5</v>
      </c>
      <c r="NL56" s="30">
        <f>ROUND((NI56*0.4+NJ56*0.6),1)</f>
        <v>2.4</v>
      </c>
      <c r="NM56" s="31">
        <f>ROUND(MAX((NI56*0.4+NJ56*0.6),(NI56*0.4+NK56*0.6)),1)</f>
        <v>5.4</v>
      </c>
      <c r="NN56" s="31" t="str">
        <f>TEXT(NM56,"0.0")</f>
        <v>5.4</v>
      </c>
      <c r="NO56" s="35" t="str">
        <f>IF(NM56&gt;=8.5,"A",IF(NM56&gt;=8,"B+",IF(NM56&gt;=7,"B",IF(NM56&gt;=6.5,"C+",IF(NM56&gt;=5.5,"C",IF(NM56&gt;=5,"D+",IF(NM56&gt;=4,"D","F")))))))</f>
        <v>D+</v>
      </c>
      <c r="NP56" s="33">
        <f>IF(NO56="A",4,IF(NO56="B+",3.5,IF(NO56="B",3,IF(NO56="C+",2.5,IF(NO56="C",2,IF(NO56="D+",1.5,IF(NO56="D",1,0)))))))</f>
        <v>1.5</v>
      </c>
      <c r="NQ56" s="49" t="str">
        <f>TEXT(NP56,"0.0")</f>
        <v>1.5</v>
      </c>
      <c r="NR56" s="77">
        <v>3</v>
      </c>
      <c r="NS56" s="151">
        <v>3</v>
      </c>
      <c r="NT56" s="24">
        <v>6</v>
      </c>
      <c r="NU56" s="214">
        <v>7</v>
      </c>
      <c r="NV56" s="28"/>
      <c r="NW56" s="30">
        <f>ROUND((NT56*0.4+NU56*0.6),1)</f>
        <v>6.6</v>
      </c>
      <c r="NX56" s="31">
        <f>ROUND(MAX((NT56*0.4+NU56*0.6),(NT56*0.4+NV56*0.6)),1)</f>
        <v>6.6</v>
      </c>
      <c r="NY56" s="31" t="str">
        <f>TEXT(NX56,"0.0")</f>
        <v>6.6</v>
      </c>
      <c r="NZ56" s="35" t="str">
        <f>IF(NX56&gt;=8.5,"A",IF(NX56&gt;=8,"B+",IF(NX56&gt;=7,"B",IF(NX56&gt;=6.5,"C+",IF(NX56&gt;=5.5,"C",IF(NX56&gt;=5,"D+",IF(NX56&gt;=4,"D","F")))))))</f>
        <v>C+</v>
      </c>
      <c r="OA56" s="33">
        <f>IF(NZ56="A",4,IF(NZ56="B+",3.5,IF(NZ56="B",3,IF(NZ56="C+",2.5,IF(NZ56="C",2,IF(NZ56="D+",1.5,IF(NZ56="D",1,0)))))))</f>
        <v>2.5</v>
      </c>
      <c r="OB56" s="49" t="str">
        <f>TEXT(OA56,"0.0")</f>
        <v>2.5</v>
      </c>
      <c r="OC56" s="77">
        <v>2</v>
      </c>
      <c r="OD56" s="151">
        <v>2</v>
      </c>
      <c r="OE56" s="211">
        <f>KS56+LD56+LO56+LZ56+MK56+MV56+NG56+NR56+OC56</f>
        <v>18</v>
      </c>
      <c r="OF56" s="43">
        <f>(KQ56*KS56+LB56*LD56+LM56*LO56+LX56*LZ56+MI56*MK56+MT56*MV56+NE56*NG56+NP56*NR56+OA56*OC56)/OE56</f>
        <v>1.5277777777777777</v>
      </c>
      <c r="OG56" s="45" t="str">
        <f>TEXT(OF56,"0.00")</f>
        <v>1.53</v>
      </c>
      <c r="OH56" s="47" t="str">
        <f>IF(AND(OF56&lt;1),"Cảnh báo KQHT","Lên lớp")</f>
        <v>Lên lớp</v>
      </c>
      <c r="OI56" s="41">
        <f>KT56+LE56+LP56+MA56+ML56+MW56+NH56+NS56+OD56</f>
        <v>14</v>
      </c>
      <c r="OJ56" s="43">
        <f>(KQ56*KT56+LB56*LE56+LM56*LP56+LX56*MA56+MI56*ML56+MT56*MW56+NE56*NH56+NP56*NS56+OA56*OD56)/OI56</f>
        <v>1.9642857142857142</v>
      </c>
      <c r="OK56" s="229">
        <f>KD56+OE56</f>
        <v>76</v>
      </c>
      <c r="OL56" s="230">
        <f>KE56+OI56</f>
        <v>53</v>
      </c>
      <c r="OM56" s="146">
        <f xml:space="preserve"> (KF56*KE56+OJ56*OI56)/OL56</f>
        <v>1.8301886792452831</v>
      </c>
      <c r="ON56" s="45" t="str">
        <f>TEXT(OM56,"0.00")</f>
        <v>1.83</v>
      </c>
      <c r="OO56" s="47" t="str">
        <f>IF(AND(OM56&lt;1.4),"Cảnh báo KQHT","Lên lớp")</f>
        <v>Lên lớp</v>
      </c>
      <c r="OP56" s="47"/>
      <c r="OQ56" s="63">
        <v>0</v>
      </c>
      <c r="OR56" s="27"/>
      <c r="OS56" s="28"/>
      <c r="OT56" s="30">
        <f>ROUND((OQ56*0.4+OR56*0.6),1)</f>
        <v>0</v>
      </c>
      <c r="OU56" s="31">
        <f>ROUND(MAX((OQ56*0.4+OR56*0.6),(OQ56*0.4+OS56*0.6)),1)</f>
        <v>0</v>
      </c>
      <c r="OV56" s="31" t="str">
        <f>TEXT(OU56,"0.0")</f>
        <v>0.0</v>
      </c>
      <c r="OW56" s="35" t="str">
        <f>IF(OU56&gt;=8.5,"A",IF(OU56&gt;=8,"B+",IF(OU56&gt;=7,"B",IF(OU56&gt;=6.5,"C+",IF(OU56&gt;=5.5,"C",IF(OU56&gt;=5,"D+",IF(OU56&gt;=4,"D","F")))))))</f>
        <v>F</v>
      </c>
      <c r="OX56" s="33">
        <f>IF(OW56="A",4,IF(OW56="B+",3.5,IF(OW56="B",3,IF(OW56="C+",2.5,IF(OW56="C",2,IF(OW56="D+",1.5,IF(OW56="D",1,0)))))))</f>
        <v>0</v>
      </c>
      <c r="OY56" s="49" t="str">
        <f>TEXT(OX56,"0.0")</f>
        <v>0.0</v>
      </c>
      <c r="OZ56" s="77">
        <v>2</v>
      </c>
      <c r="PA56" s="151">
        <v>2</v>
      </c>
      <c r="PB56" s="63">
        <v>0</v>
      </c>
      <c r="PC56" s="27"/>
      <c r="PD56" s="28"/>
      <c r="PE56" s="30">
        <f>ROUND((PB56*0.4+PC56*0.6),1)</f>
        <v>0</v>
      </c>
      <c r="PF56" s="31">
        <f>ROUND(MAX((PB56*0.4+PC56*0.6),(PB56*0.4+PD56*0.6)),1)</f>
        <v>0</v>
      </c>
      <c r="PG56" s="31" t="str">
        <f>TEXT(PF56,"0.0")</f>
        <v>0.0</v>
      </c>
      <c r="PH56" s="35" t="str">
        <f>IF(PF56&gt;=8.5,"A",IF(PF56&gt;=8,"B+",IF(PF56&gt;=7,"B",IF(PF56&gt;=6.5,"C+",IF(PF56&gt;=5.5,"C",IF(PF56&gt;=5,"D+",IF(PF56&gt;=4,"D","F")))))))</f>
        <v>F</v>
      </c>
      <c r="PI56" s="33">
        <f>IF(PH56="A",4,IF(PH56="B+",3.5,IF(PH56="B",3,IF(PH56="C+",2.5,IF(PH56="C",2,IF(PH56="D+",1.5,IF(PH56="D",1,0)))))))</f>
        <v>0</v>
      </c>
      <c r="PJ56" s="49" t="str">
        <f>TEXT(PI56,"0.0")</f>
        <v>0.0</v>
      </c>
      <c r="PK56" s="77">
        <v>3</v>
      </c>
      <c r="PL56" s="151"/>
      <c r="PM56" s="24">
        <v>6.3</v>
      </c>
      <c r="PN56" s="27"/>
      <c r="PO56" s="28"/>
      <c r="PP56" s="30">
        <f>ROUND((PM56*0.4+PN56*0.6),1)</f>
        <v>2.5</v>
      </c>
      <c r="PQ56" s="31">
        <f>ROUND(MAX((PM56*0.4+PN56*0.6),(PM56*0.4+PO56*0.6)),1)</f>
        <v>2.5</v>
      </c>
      <c r="PR56" s="31" t="str">
        <f>TEXT(PQ56,"0.0")</f>
        <v>2.5</v>
      </c>
      <c r="PS56" s="35" t="str">
        <f>IF(PQ56&gt;=8.5,"A",IF(PQ56&gt;=8,"B+",IF(PQ56&gt;=7,"B",IF(PQ56&gt;=6.5,"C+",IF(PQ56&gt;=5.5,"C",IF(PQ56&gt;=5,"D+",IF(PQ56&gt;=4,"D","F")))))))</f>
        <v>F</v>
      </c>
      <c r="PT56" s="33">
        <f>IF(PS56="A",4,IF(PS56="B+",3.5,IF(PS56="B",3,IF(PS56="C+",2.5,IF(PS56="C",2,IF(PS56="D+",1.5,IF(PS56="D",1,0)))))))</f>
        <v>0</v>
      </c>
      <c r="PU56" s="49" t="str">
        <f>TEXT(PT56,"0.0")</f>
        <v>0.0</v>
      </c>
      <c r="PV56" s="77">
        <v>2</v>
      </c>
      <c r="PW56" s="151">
        <v>2</v>
      </c>
      <c r="PX56" s="24">
        <v>7.3</v>
      </c>
      <c r="PY56" s="27">
        <v>3</v>
      </c>
      <c r="PZ56" s="28"/>
      <c r="QA56" s="30">
        <f>ROUND((PX56*0.4+PY56*0.6),1)</f>
        <v>4.7</v>
      </c>
      <c r="QB56" s="31">
        <f>ROUND(MAX((PX56*0.4+PY56*0.6),(PX56*0.4+PZ56*0.6)),1)</f>
        <v>4.7</v>
      </c>
      <c r="QC56" s="31" t="str">
        <f>TEXT(QB56,"0.0")</f>
        <v>4.7</v>
      </c>
      <c r="QD56" s="35" t="str">
        <f>IF(QB56&gt;=8.5,"A",IF(QB56&gt;=8,"B+",IF(QB56&gt;=7,"B",IF(QB56&gt;=6.5,"C+",IF(QB56&gt;=5.5,"C",IF(QB56&gt;=5,"D+",IF(QB56&gt;=4,"D","F")))))))</f>
        <v>D</v>
      </c>
      <c r="QE56" s="33">
        <f>IF(QD56="A",4,IF(QD56="B+",3.5,IF(QD56="B",3,IF(QD56="C+",2.5,IF(QD56="C",2,IF(QD56="D+",1.5,IF(QD56="D",1,0)))))))</f>
        <v>1</v>
      </c>
      <c r="QF56" s="49" t="str">
        <f>TEXT(QE56,"0.0")</f>
        <v>1.0</v>
      </c>
      <c r="QG56" s="77">
        <v>3</v>
      </c>
      <c r="QH56" s="151">
        <v>3</v>
      </c>
      <c r="QI56" s="63">
        <v>1</v>
      </c>
      <c r="QJ56" s="27"/>
      <c r="QK56" s="28"/>
      <c r="QL56" s="30">
        <f>ROUND((QI56*0.4+QJ56*0.6),1)</f>
        <v>0.4</v>
      </c>
      <c r="QM56" s="31">
        <f>ROUND(MAX((QI56*0.4+QJ56*0.6),(QI56*0.4+QK56*0.6)),1)</f>
        <v>0.4</v>
      </c>
      <c r="QN56" s="31" t="str">
        <f>TEXT(QM56,"0.0")</f>
        <v>0.4</v>
      </c>
      <c r="QO56" s="35" t="str">
        <f>IF(QM56&gt;=8.5,"A",IF(QM56&gt;=8,"B+",IF(QM56&gt;=7,"B",IF(QM56&gt;=6.5,"C+",IF(QM56&gt;=5.5,"C",IF(QM56&gt;=5,"D+",IF(QM56&gt;=4,"D","F")))))))</f>
        <v>F</v>
      </c>
      <c r="QP56" s="33">
        <f>IF(QO56="A",4,IF(QO56="B+",3.5,IF(QO56="B",3,IF(QO56="C+",2.5,IF(QO56="C",2,IF(QO56="D+",1.5,IF(QO56="D",1,0)))))))</f>
        <v>0</v>
      </c>
      <c r="QQ56" s="49" t="str">
        <f>TEXT(QP56,"0.0")</f>
        <v>0.0</v>
      </c>
      <c r="QR56" s="77">
        <v>1</v>
      </c>
      <c r="QS56" s="151"/>
      <c r="QT56" s="63">
        <v>0</v>
      </c>
      <c r="QU56" s="27"/>
      <c r="QV56" s="28"/>
      <c r="QW56" s="30">
        <f>ROUND((QT56*0.4+QU56*0.6),1)</f>
        <v>0</v>
      </c>
      <c r="QX56" s="31">
        <f>ROUND(MAX((QT56*0.4+QU56*0.6),(QT56*0.4+QV56*0.6)),1)</f>
        <v>0</v>
      </c>
      <c r="QY56" s="31" t="str">
        <f>TEXT(QX56,"0.0")</f>
        <v>0.0</v>
      </c>
      <c r="QZ56" s="35" t="str">
        <f>IF(QX56&gt;=8.5,"A",IF(QX56&gt;=8,"B+",IF(QX56&gt;=7,"B",IF(QX56&gt;=6.5,"C+",IF(QX56&gt;=5.5,"C",IF(QX56&gt;=5,"D+",IF(QX56&gt;=4,"D","F")))))))</f>
        <v>F</v>
      </c>
      <c r="RA56" s="33">
        <f>IF(QZ56="A",4,IF(QZ56="B+",3.5,IF(QZ56="B",3,IF(QZ56="C+",2.5,IF(QZ56="C",2,IF(QZ56="D+",1.5,IF(QZ56="D",1,0)))))))</f>
        <v>0</v>
      </c>
      <c r="RB56" s="49" t="str">
        <f>TEXT(RA56,"0.0")</f>
        <v>0.0</v>
      </c>
      <c r="RC56" s="77">
        <v>3</v>
      </c>
      <c r="RD56" s="151">
        <v>3</v>
      </c>
      <c r="SC56" s="24"/>
      <c r="SD56" s="27"/>
      <c r="SE56" s="28"/>
      <c r="SF56" s="30">
        <f>ROUND((SC56*0.4+SD56*0.6),1)</f>
        <v>0</v>
      </c>
      <c r="SG56" s="31">
        <f>ROUND(MAX((SC56*0.4+SD56*0.6),(SC56*0.4+SE56*0.6)),1)</f>
        <v>0</v>
      </c>
      <c r="SH56" s="31" t="str">
        <f>TEXT(SG56,"0.0")</f>
        <v>0.0</v>
      </c>
      <c r="SI56" s="35" t="str">
        <f>IF(SG56&gt;=8.5,"A",IF(SG56&gt;=8,"B+",IF(SG56&gt;=7,"B",IF(SG56&gt;=6.5,"C+",IF(SG56&gt;=5.5,"C",IF(SG56&gt;=5,"D+",IF(SG56&gt;=4,"D","F")))))))</f>
        <v>F</v>
      </c>
      <c r="SJ56" s="33">
        <f>IF(SI56="A",4,IF(SI56="B+",3.5,IF(SI56="B",3,IF(SI56="C+",2.5,IF(SI56="C",2,IF(SI56="D+",1.5,IF(SI56="D",1,0)))))))</f>
        <v>0</v>
      </c>
      <c r="SK56" s="49" t="str">
        <f>TEXT(SJ56,"0.0")</f>
        <v>0.0</v>
      </c>
      <c r="SL56" s="77"/>
      <c r="SM56" s="151"/>
    </row>
    <row r="57" spans="1:529" ht="18">
      <c r="A57" s="11">
        <v>48</v>
      </c>
      <c r="B57" s="70" t="s">
        <v>1086</v>
      </c>
      <c r="C57" s="14" t="s">
        <v>1376</v>
      </c>
      <c r="D57" s="57" t="s">
        <v>1377</v>
      </c>
      <c r="E57" s="303" t="s">
        <v>287</v>
      </c>
      <c r="F57" s="123" t="s">
        <v>1508</v>
      </c>
      <c r="G57" s="58" t="s">
        <v>907</v>
      </c>
      <c r="H57" s="58" t="s">
        <v>18</v>
      </c>
      <c r="I57" s="104" t="s">
        <v>1474</v>
      </c>
      <c r="J57" s="140">
        <v>5.3</v>
      </c>
      <c r="K57" s="140"/>
      <c r="L57" s="35" t="str">
        <f>IF(J57&gt;=8.5,"A",IF(J57&gt;=8,"B+",IF(J57&gt;=7,"B",IF(J57&gt;=6.5,"C+",IF(J57&gt;=5.5,"C",IF(J57&gt;=5,"D+",IF(J57&gt;=4,"D","F")))))))</f>
        <v>D+</v>
      </c>
      <c r="M57" s="33">
        <f>IF(L57="A",4,IF(L57="B+",3.5,IF(L57="B",3,IF(L57="C+",2.5,IF(L57="C",2,IF(L57="D+",1.5,IF(L57="D",1,0)))))))</f>
        <v>1.5</v>
      </c>
      <c r="N57" s="49" t="str">
        <f>TEXT(M57,"0.0")</f>
        <v>1.5</v>
      </c>
      <c r="O57" s="12">
        <v>2</v>
      </c>
      <c r="P57" s="19">
        <v>6</v>
      </c>
      <c r="Q57" s="19"/>
      <c r="R57" s="35" t="str">
        <f>IF(P57&gt;=8.5,"A",IF(P57&gt;=8,"B+",IF(P57&gt;=7,"B",IF(P57&gt;=6.5,"C+",IF(P57&gt;=5.5,"C",IF(P57&gt;=5,"D+",IF(P57&gt;=4,"D","F")))))))</f>
        <v>C</v>
      </c>
      <c r="S57" s="33">
        <f>IF(R57="A",4,IF(R57="B+",3.5,IF(R57="B",3,IF(R57="C+",2.5,IF(R57="C",2,IF(R57="D+",1.5,IF(R57="D",1,0)))))))</f>
        <v>2</v>
      </c>
      <c r="T57" s="49" t="str">
        <f>TEXT(S57,"0.0")</f>
        <v>2.0</v>
      </c>
      <c r="U57" s="12">
        <v>3</v>
      </c>
      <c r="V57" s="24">
        <v>7</v>
      </c>
      <c r="W57" s="27">
        <v>4</v>
      </c>
      <c r="X57" s="28"/>
      <c r="Y57" s="30">
        <f>ROUND((V57*0.4+W57*0.6),1)</f>
        <v>5.2</v>
      </c>
      <c r="Z57" s="161">
        <f>ROUND(MAX((V57*0.4+W57*0.6),(V57*0.4+X57*0.6)),1)</f>
        <v>5.2</v>
      </c>
      <c r="AA57" s="161"/>
      <c r="AB57" s="162" t="str">
        <f>IF(Z57&gt;=8.5,"A",IF(Z57&gt;=8,"B+",IF(Z57&gt;=7,"B",IF(Z57&gt;=6.5,"C+",IF(Z57&gt;=5.5,"C",IF(Z57&gt;=5,"D+",IF(Z57&gt;=4,"D","F")))))))</f>
        <v>D+</v>
      </c>
      <c r="AC57" s="163">
        <f>IF(AB57="A",4,IF(AB57="B+",3.5,IF(AB57="B",3,IF(AB57="C+",2.5,IF(AB57="C",2,IF(AB57="D+",1.5,IF(AB57="D",1,0)))))))</f>
        <v>1.5</v>
      </c>
      <c r="AD57" s="56" t="str">
        <f>TEXT(AC57,"0.0")</f>
        <v>1.5</v>
      </c>
      <c r="AE57" s="77">
        <v>5</v>
      </c>
      <c r="AF57" s="80">
        <v>5</v>
      </c>
      <c r="AG57" s="24">
        <v>8</v>
      </c>
      <c r="AH57" s="27">
        <v>5</v>
      </c>
      <c r="AI57" s="28"/>
      <c r="AJ57" s="30">
        <f>ROUND((AG57*0.4+AH57*0.6),1)</f>
        <v>6.2</v>
      </c>
      <c r="AK57" s="31">
        <f>ROUND(MAX((AG57*0.4+AH57*0.6),(AG57*0.4+AI57*0.6)),1)</f>
        <v>6.2</v>
      </c>
      <c r="AL57" s="31"/>
      <c r="AM57" s="35" t="str">
        <f>IF(AK57&gt;=8.5,"A",IF(AK57&gt;=8,"B+",IF(AK57&gt;=7,"B",IF(AK57&gt;=6.5,"C+",IF(AK57&gt;=5.5,"C",IF(AK57&gt;=5,"D+",IF(AK57&gt;=4,"D","F")))))))</f>
        <v>C</v>
      </c>
      <c r="AN57" s="33">
        <f>IF(AM57="A",4,IF(AM57="B+",3.5,IF(AM57="B",3,IF(AM57="C+",2.5,IF(AM57="C",2,IF(AM57="D+",1.5,IF(AM57="D",1,0)))))))</f>
        <v>2</v>
      </c>
      <c r="AO57" s="49" t="str">
        <f>TEXT(AN57,"0.0")</f>
        <v>2.0</v>
      </c>
      <c r="AP57" s="77">
        <v>3</v>
      </c>
      <c r="AQ57" s="83">
        <v>3</v>
      </c>
      <c r="AR57" s="24">
        <v>5.0999999999999996</v>
      </c>
      <c r="AS57" s="27">
        <v>5</v>
      </c>
      <c r="AT57" s="28"/>
      <c r="AU57" s="30">
        <f>ROUND((AR57*0.4+AS57*0.6),1)</f>
        <v>5</v>
      </c>
      <c r="AV57" s="161">
        <f>ROUND(MAX((AR57*0.4+AS57*0.6),(AR57*0.4+AT57*0.6)),1)</f>
        <v>5</v>
      </c>
      <c r="AW57" s="161"/>
      <c r="AX57" s="162" t="str">
        <f>IF(AV57&gt;=8.5,"A",IF(AV57&gt;=8,"B+",IF(AV57&gt;=7,"B",IF(AV57&gt;=6.5,"C+",IF(AV57&gt;=5.5,"C",IF(AV57&gt;=5,"D+",IF(AV57&gt;=4,"D","F")))))))</f>
        <v>D+</v>
      </c>
      <c r="AY57" s="163">
        <f>IF(AX57="A",4,IF(AX57="B+",3.5,IF(AX57="B",3,IF(AX57="C+",2.5,IF(AX57="C",2,IF(AX57="D+",1.5,IF(AX57="D",1,0)))))))</f>
        <v>1.5</v>
      </c>
      <c r="AZ57" s="56" t="str">
        <f>TEXT(AY57,"0.0")</f>
        <v>1.5</v>
      </c>
      <c r="BA57" s="77">
        <v>3</v>
      </c>
      <c r="BB57" s="83">
        <v>3</v>
      </c>
      <c r="BC57" s="24">
        <v>6</v>
      </c>
      <c r="BD57" s="27">
        <v>4</v>
      </c>
      <c r="BE57" s="28"/>
      <c r="BF57" s="30">
        <f>ROUND((BC57*0.4+BD57*0.6),1)</f>
        <v>4.8</v>
      </c>
      <c r="BG57" s="161">
        <f>ROUND(MAX((BC57*0.4+BD57*0.6),(BC57*0.4+BE57*0.6)),1)</f>
        <v>4.8</v>
      </c>
      <c r="BH57" s="161"/>
      <c r="BI57" s="162" t="str">
        <f>IF(BG57&gt;=8.5,"A",IF(BG57&gt;=8,"B+",IF(BG57&gt;=7,"B",IF(BG57&gt;=6.5,"C+",IF(BG57&gt;=5.5,"C",IF(BG57&gt;=5,"D+",IF(BG57&gt;=4,"D","F")))))))</f>
        <v>D</v>
      </c>
      <c r="BJ57" s="163">
        <f>IF(BI57="A",4,IF(BI57="B+",3.5,IF(BI57="B",3,IF(BI57="C+",2.5,IF(BI57="C",2,IF(BI57="D+",1.5,IF(BI57="D",1,0)))))))</f>
        <v>1</v>
      </c>
      <c r="BK57" s="56" t="str">
        <f>TEXT(BJ57,"0.0")</f>
        <v>1.0</v>
      </c>
      <c r="BL57" s="77">
        <v>3</v>
      </c>
      <c r="BM57" s="83">
        <v>3</v>
      </c>
      <c r="BN57" s="24">
        <v>7</v>
      </c>
      <c r="BO57" s="27">
        <v>9</v>
      </c>
      <c r="BP57" s="28"/>
      <c r="BQ57" s="30">
        <f>ROUND((BN57*0.4+BO57*0.6),1)</f>
        <v>8.1999999999999993</v>
      </c>
      <c r="BR57" s="31">
        <f>ROUND(MAX((BN57*0.4+BO57*0.6),(BN57*0.4+BP57*0.6)),1)</f>
        <v>8.1999999999999993</v>
      </c>
      <c r="BS57" s="31"/>
      <c r="BT57" s="35" t="str">
        <f>IF(BR57&gt;=8.5,"A",IF(BR57&gt;=8,"B+",IF(BR57&gt;=7,"B",IF(BR57&gt;=6.5,"C+",IF(BR57&gt;=5.5,"C",IF(BR57&gt;=5,"D+",IF(BR57&gt;=4,"D","F")))))))</f>
        <v>B+</v>
      </c>
      <c r="BU57" s="33">
        <f>IF(BT57="A",4,IF(BT57="B+",3.5,IF(BT57="B",3,IF(BT57="C+",2.5,IF(BT57="C",2,IF(BT57="D+",1.5,IF(BT57="D",1,0)))))))</f>
        <v>3.5</v>
      </c>
      <c r="BV57" s="49" t="str">
        <f>TEXT(BU57,"0.0")</f>
        <v>3.5</v>
      </c>
      <c r="BW57" s="77">
        <v>2</v>
      </c>
      <c r="BX57" s="83">
        <v>2</v>
      </c>
      <c r="BY57" s="41">
        <f>AE57+AP57+BA57+BL57+BW57</f>
        <v>16</v>
      </c>
      <c r="BZ57" s="43">
        <f>(AC57*AE57+AN57*AP57+AY57*BA57+BJ57*BL57+BU57*BW57)/BY57</f>
        <v>1.75</v>
      </c>
      <c r="CA57" s="45" t="str">
        <f>TEXT(BZ57,"0.00")</f>
        <v>1.75</v>
      </c>
      <c r="CB57" s="47" t="str">
        <f>IF(AND(BZ57&lt;0.8),"Cảnh báo KQHT","Lên lớp")</f>
        <v>Lên lớp</v>
      </c>
      <c r="CC57" s="145">
        <f>AF57+AQ57+BB57+BM57+BX57</f>
        <v>16</v>
      </c>
      <c r="CD57" s="146">
        <f xml:space="preserve"> (AC57*AF57+AN57*AQ57+AY57*BB57+BJ57*BM57+BU57*BX57)/CC57</f>
        <v>1.75</v>
      </c>
      <c r="CE57" s="47" t="str">
        <f>IF(AND(CD57&lt;1.2),"Cảnh báo KQHT","Lên lớp")</f>
        <v>Lên lớp</v>
      </c>
      <c r="CF57" s="47" t="s">
        <v>1143</v>
      </c>
      <c r="CG57" s="24">
        <v>5.0999999999999996</v>
      </c>
      <c r="CH57" s="27">
        <v>3</v>
      </c>
      <c r="CI57" s="28">
        <v>6</v>
      </c>
      <c r="CJ57" s="30">
        <f>ROUND((CG57*0.4+CH57*0.6),1)</f>
        <v>3.8</v>
      </c>
      <c r="CK57" s="31">
        <f>ROUND(MAX((CG57*0.4+CH57*0.6),(CG57*0.4+CI57*0.6)),1)</f>
        <v>5.6</v>
      </c>
      <c r="CL57" s="31"/>
      <c r="CM57" s="35" t="str">
        <f>IF(CK57&gt;=8.5,"A",IF(CK57&gt;=8,"B+",IF(CK57&gt;=7,"B",IF(CK57&gt;=6.5,"C+",IF(CK57&gt;=5.5,"C",IF(CK57&gt;=5,"D+",IF(CK57&gt;=4,"D","F")))))))</f>
        <v>C</v>
      </c>
      <c r="CN57" s="157">
        <f>IF(CM57="A",4,IF(CM57="B+",3.5,IF(CM57="B",3,IF(CM57="C+",2.5,IF(CM57="C",2,IF(CM57="D+",1.5,IF(CM57="D",1,0)))))))</f>
        <v>2</v>
      </c>
      <c r="CO57" s="49" t="str">
        <f>TEXT(CN57,"0.0")</f>
        <v>2.0</v>
      </c>
      <c r="CP57" s="77">
        <v>3</v>
      </c>
      <c r="CQ57" s="151">
        <v>3</v>
      </c>
      <c r="CR57" s="63"/>
      <c r="CS57" s="27"/>
      <c r="CT57" s="28"/>
      <c r="CU57" s="30">
        <f>ROUND((CR57*0.4+CS57*0.6),1)</f>
        <v>0</v>
      </c>
      <c r="CV57" s="31">
        <f>ROUND(MAX((CR57*0.4+CS57*0.6),(CR57*0.4+CT57*0.6)),1)</f>
        <v>0</v>
      </c>
      <c r="CW57" s="31"/>
      <c r="CX57" s="35" t="str">
        <f>IF(CV57&gt;=8.5,"A",IF(CV57&gt;=8,"B+",IF(CV57&gt;=7,"B",IF(CV57&gt;=6.5,"C+",IF(CV57&gt;=5.5,"C",IF(CV57&gt;=5,"D+",IF(CV57&gt;=4,"D","F")))))))</f>
        <v>F</v>
      </c>
      <c r="CY57" s="157">
        <f>IF(CX57="A",4,IF(CX57="B+",3.5,IF(CX57="B",3,IF(CX57="C+",2.5,IF(CX57="C",2,IF(CX57="D+",1.5,IF(CX57="D",1,0)))))))</f>
        <v>0</v>
      </c>
      <c r="CZ57" s="49" t="str">
        <f>TEXT(CY57,"0.0")</f>
        <v>0.0</v>
      </c>
      <c r="DA57" s="77">
        <v>2</v>
      </c>
      <c r="DB57" s="151"/>
      <c r="DC57" s="24">
        <v>7</v>
      </c>
      <c r="DD57" s="27">
        <v>5</v>
      </c>
      <c r="DE57" s="28"/>
      <c r="DF57" s="30">
        <f>ROUND((DC57*0.4+DD57*0.6),1)</f>
        <v>5.8</v>
      </c>
      <c r="DG57" s="31">
        <f>ROUND(MAX((DC57*0.4+DD57*0.6),(DC57*0.4+DE57*0.6)),1)</f>
        <v>5.8</v>
      </c>
      <c r="DH57" s="31"/>
      <c r="DI57" s="35" t="str">
        <f>IF(DG57&gt;=8.5,"A",IF(DG57&gt;=8,"B+",IF(DG57&gt;=7,"B",IF(DG57&gt;=6.5,"C+",IF(DG57&gt;=5.5,"C",IF(DG57&gt;=5,"D+",IF(DG57&gt;=4,"D","F")))))))</f>
        <v>C</v>
      </c>
      <c r="DJ57" s="157">
        <f>IF(DI57="A",4,IF(DI57="B+",3.5,IF(DI57="B",3,IF(DI57="C+",2.5,IF(DI57="C",2,IF(DI57="D+",1.5,IF(DI57="D",1,0)))))))</f>
        <v>2</v>
      </c>
      <c r="DK57" s="49" t="str">
        <f>TEXT(DJ57,"0.0")</f>
        <v>2.0</v>
      </c>
      <c r="DL57" s="77">
        <v>4</v>
      </c>
      <c r="DM57" s="151">
        <v>4</v>
      </c>
      <c r="DN57" s="24">
        <v>5.8</v>
      </c>
      <c r="DO57" s="27">
        <v>6</v>
      </c>
      <c r="DP57" s="28"/>
      <c r="DQ57" s="30">
        <f>ROUND((DN57*0.4+DO57*0.6),1)</f>
        <v>5.9</v>
      </c>
      <c r="DR57" s="31">
        <f>ROUND(MAX((DN57*0.4+DO57*0.6),(DN57*0.4+DP57*0.6)),1)</f>
        <v>5.9</v>
      </c>
      <c r="DS57" s="31"/>
      <c r="DT57" s="35" t="str">
        <f>IF(DR57&gt;=8.5,"A",IF(DR57&gt;=8,"B+",IF(DR57&gt;=7,"B",IF(DR57&gt;=6.5,"C+",IF(DR57&gt;=5.5,"C",IF(DR57&gt;=5,"D+",IF(DR57&gt;=4,"D","F")))))))</f>
        <v>C</v>
      </c>
      <c r="DU57" s="157">
        <f>IF(DT57="A",4,IF(DT57="B+",3.5,IF(DT57="B",3,IF(DT57="C+",2.5,IF(DT57="C",2,IF(DT57="D+",1.5,IF(DT57="D",1,0)))))))</f>
        <v>2</v>
      </c>
      <c r="DV57" s="49" t="str">
        <f>TEXT(DU57,"0.0")</f>
        <v>2.0</v>
      </c>
      <c r="DW57" s="77">
        <v>3</v>
      </c>
      <c r="DX57" s="151">
        <v>3</v>
      </c>
      <c r="DY57" s="24">
        <v>5.7</v>
      </c>
      <c r="DZ57" s="27">
        <v>6</v>
      </c>
      <c r="EA57" s="28"/>
      <c r="EB57" s="30">
        <f>ROUND((DY57*0.4+DZ57*0.6),1)</f>
        <v>5.9</v>
      </c>
      <c r="EC57" s="31">
        <f>ROUND(MAX((DY57*0.4+DZ57*0.6),(DY57*0.4+EA57*0.6)),1)</f>
        <v>5.9</v>
      </c>
      <c r="ED57" s="31"/>
      <c r="EE57" s="35" t="str">
        <f>IF(EC57&gt;=8.5,"A",IF(EC57&gt;=8,"B+",IF(EC57&gt;=7,"B",IF(EC57&gt;=6.5,"C+",IF(EC57&gt;=5.5,"C",IF(EC57&gt;=5,"D+",IF(EC57&gt;=4,"D","F")))))))</f>
        <v>C</v>
      </c>
      <c r="EF57" s="157">
        <f>IF(EE57="A",4,IF(EE57="B+",3.5,IF(EE57="B",3,IF(EE57="C+",2.5,IF(EE57="C",2,IF(EE57="D+",1.5,IF(EE57="D",1,0)))))))</f>
        <v>2</v>
      </c>
      <c r="EG57" s="49" t="str">
        <f>TEXT(EF57,"0.0")</f>
        <v>2.0</v>
      </c>
      <c r="EH57" s="77">
        <v>2</v>
      </c>
      <c r="EI57" s="151">
        <v>2</v>
      </c>
      <c r="EJ57" s="24">
        <v>6.6</v>
      </c>
      <c r="EK57" s="124"/>
      <c r="EL57" s="28">
        <v>8</v>
      </c>
      <c r="EM57" s="30">
        <f>ROUND((EJ57*0.4+EK57*0.6),1)</f>
        <v>2.6</v>
      </c>
      <c r="EN57" s="31">
        <f>ROUND(MAX((EJ57*0.4+EK57*0.6),(EJ57*0.4+EL57*0.6)),1)</f>
        <v>7.4</v>
      </c>
      <c r="EO57" s="31"/>
      <c r="EP57" s="35" t="str">
        <f>IF(EN57&gt;=8.5,"A",IF(EN57&gt;=8,"B+",IF(EN57&gt;=7,"B",IF(EN57&gt;=6.5,"C+",IF(EN57&gt;=5.5,"C",IF(EN57&gt;=5,"D+",IF(EN57&gt;=4,"D","F")))))))</f>
        <v>B</v>
      </c>
      <c r="EQ57" s="157">
        <f>IF(EP57="A",4,IF(EP57="B+",3.5,IF(EP57="B",3,IF(EP57="C+",2.5,IF(EP57="C",2,IF(EP57="D+",1.5,IF(EP57="D",1,0)))))))</f>
        <v>3</v>
      </c>
      <c r="ER57" s="49" t="str">
        <f>TEXT(EQ57,"0.0")</f>
        <v>3.0</v>
      </c>
      <c r="ES57" s="77">
        <v>2</v>
      </c>
      <c r="ET57" s="151">
        <v>2</v>
      </c>
      <c r="EU57" s="24">
        <v>7.2</v>
      </c>
      <c r="EV57" s="27">
        <v>4</v>
      </c>
      <c r="EW57" s="28"/>
      <c r="EX57" s="30">
        <f>ROUND((EU57*0.4+EV57*0.6),1)</f>
        <v>5.3</v>
      </c>
      <c r="EY57" s="31">
        <f>ROUND(MAX((EU57*0.4+EV57*0.6),(EU57*0.4+EW57*0.6)),1)</f>
        <v>5.3</v>
      </c>
      <c r="EZ57" s="31"/>
      <c r="FA57" s="35" t="str">
        <f>IF(EY57&gt;=8.5,"A",IF(EY57&gt;=8,"B+",IF(EY57&gt;=7,"B",IF(EY57&gt;=6.5,"C+",IF(EY57&gt;=5.5,"C",IF(EY57&gt;=5,"D+",IF(EY57&gt;=4,"D","F")))))))</f>
        <v>D+</v>
      </c>
      <c r="FB57" s="157">
        <f>IF(FA57="A",4,IF(FA57="B+",3.5,IF(FA57="B",3,IF(FA57="C+",2.5,IF(FA57="C",2,IF(FA57="D+",1.5,IF(FA57="D",1,0)))))))</f>
        <v>1.5</v>
      </c>
      <c r="FC57" s="49" t="str">
        <f>TEXT(FB57,"0.0")</f>
        <v>1.5</v>
      </c>
      <c r="FD57" s="77">
        <v>3</v>
      </c>
      <c r="FE57" s="151">
        <v>3</v>
      </c>
      <c r="FF57" s="155">
        <v>5.5</v>
      </c>
      <c r="FG57" s="165">
        <v>6.7</v>
      </c>
      <c r="FH57" s="165"/>
      <c r="FI57" s="30">
        <f>ROUND((FF57*0.4+FG57*0.6),1)</f>
        <v>6.2</v>
      </c>
      <c r="FJ57" s="31">
        <f>ROUND(MAX((FF57*0.4+FG57*0.6),(FF57*0.4+FH57*0.6)),1)</f>
        <v>6.2</v>
      </c>
      <c r="FK57" s="31"/>
      <c r="FL57" s="35" t="str">
        <f>IF(FJ57&gt;=8.5,"A",IF(FJ57&gt;=8,"B+",IF(FJ57&gt;=7,"B",IF(FJ57&gt;=6.5,"C+",IF(FJ57&gt;=5.5,"C",IF(FJ57&gt;=5,"D+",IF(FJ57&gt;=4,"D","F")))))))</f>
        <v>C</v>
      </c>
      <c r="FM57" s="33">
        <f>IF(FL57="A",4,IF(FL57="B+",3.5,IF(FL57="B",3,IF(FL57="C+",2.5,IF(FL57="C",2,IF(FL57="D+",1.5,IF(FL57="D",1,0)))))))</f>
        <v>2</v>
      </c>
      <c r="FN57" s="49" t="str">
        <f>TEXT(FM57,"0.0")</f>
        <v>2.0</v>
      </c>
      <c r="FO57" s="77">
        <v>1</v>
      </c>
      <c r="FP57" s="151">
        <v>1</v>
      </c>
      <c r="FQ57" s="41">
        <f>CP57+DA57+DL57+DW57+EH57+ES57+FD57+FO57</f>
        <v>20</v>
      </c>
      <c r="FR57" s="43">
        <f>(CN57*CP57+CY57*DA57+DJ57*DL57+DU57*DW57+EF57*EH57+EQ57*ES57+FB57*FD57+FM57*FO57)/FQ57</f>
        <v>1.825</v>
      </c>
      <c r="FS57" s="45" t="str">
        <f>TEXT(FR57,"0.00")</f>
        <v>1.83</v>
      </c>
      <c r="FT57" s="47" t="str">
        <f>IF(AND(FR57&lt;1),"Cảnh báo KQHT","Lên lớp")</f>
        <v>Lên lớp</v>
      </c>
      <c r="FU57" s="145">
        <f>CQ57+DB57+DM57+DX57+EI57+ET57+FE57+FP57</f>
        <v>18</v>
      </c>
      <c r="FV57" s="146">
        <f xml:space="preserve"> (CN57*CQ57+CY57*DB57+DJ57*DM57+DU57*DX57+EF57*EI57+EQ57*ET57+FB57*FE57+FM57*FP57)/FU57</f>
        <v>2.0277777777777777</v>
      </c>
      <c r="FW57" s="174">
        <f>BY57+FQ57</f>
        <v>36</v>
      </c>
      <c r="FX57" s="41">
        <f>CC57+FU57</f>
        <v>34</v>
      </c>
      <c r="FY57" s="43">
        <f>(CD57*CC57+FV57*FU57)/FX57</f>
        <v>1.8970588235294117</v>
      </c>
      <c r="FZ57" s="45" t="str">
        <f>TEXT(FY57,"0.00")</f>
        <v>1.90</v>
      </c>
      <c r="GA57" s="47" t="str">
        <f>IF(AND(FY57&lt;1.2),"Cảnh báo KQHT","Lên lớp")</f>
        <v>Lên lớp</v>
      </c>
      <c r="GB57" s="47" t="s">
        <v>1143</v>
      </c>
      <c r="GC57" s="63"/>
      <c r="GD57" s="27"/>
      <c r="GE57" s="28"/>
      <c r="GF57" s="30">
        <f>ROUND((GC57*0.4+GD57*0.6),1)</f>
        <v>0</v>
      </c>
      <c r="GG57" s="31">
        <f>ROUND(MAX((GC57*0.4+GD57*0.6),(GC57*0.4+GE57*0.6)),1)</f>
        <v>0</v>
      </c>
      <c r="GH57" s="31"/>
      <c r="GI57" s="35" t="str">
        <f>IF(GG57&gt;=8.5,"A",IF(GG57&gt;=8,"B+",IF(GG57&gt;=7,"B",IF(GG57&gt;=6.5,"C+",IF(GG57&gt;=5.5,"C",IF(GG57&gt;=5,"D+",IF(GG57&gt;=4,"D","F")))))))</f>
        <v>F</v>
      </c>
      <c r="GJ57" s="33">
        <f>IF(GI57="A",4,IF(GI57="B+",3.5,IF(GI57="B",3,IF(GI57="C+",2.5,IF(GI57="C",2,IF(GI57="D+",1.5,IF(GI57="D",1,0)))))))</f>
        <v>0</v>
      </c>
      <c r="GK57" s="49" t="str">
        <f>TEXT(GJ57,"0.0")</f>
        <v>0.0</v>
      </c>
      <c r="GL57" s="77">
        <v>2</v>
      </c>
      <c r="GM57" s="151"/>
      <c r="GN57" s="24">
        <v>7</v>
      </c>
      <c r="GO57" s="27">
        <v>3</v>
      </c>
      <c r="GP57" s="28"/>
      <c r="GQ57" s="30">
        <f>ROUND((GN57*0.4+GO57*0.6),1)</f>
        <v>4.5999999999999996</v>
      </c>
      <c r="GR57" s="31">
        <f>ROUND(MAX((GN57*0.4+GO57*0.6),(GN57*0.4+GP57*0.6)),1)</f>
        <v>4.5999999999999996</v>
      </c>
      <c r="GS57" s="31"/>
      <c r="GT57" s="35" t="str">
        <f>IF(GR57&gt;=8.5,"A",IF(GR57&gt;=8,"B+",IF(GR57&gt;=7,"B",IF(GR57&gt;=6.5,"C+",IF(GR57&gt;=5.5,"C",IF(GR57&gt;=5,"D+",IF(GR57&gt;=4,"D","F")))))))</f>
        <v>D</v>
      </c>
      <c r="GU57" s="33">
        <f>IF(GT57="A",4,IF(GT57="B+",3.5,IF(GT57="B",3,IF(GT57="C+",2.5,IF(GT57="C",2,IF(GT57="D+",1.5,IF(GT57="D",1,0)))))))</f>
        <v>1</v>
      </c>
      <c r="GV57" s="49" t="str">
        <f>TEXT(GU57,"0.0")</f>
        <v>1.0</v>
      </c>
      <c r="GW57" s="77">
        <v>3</v>
      </c>
      <c r="GX57" s="151">
        <v>3</v>
      </c>
      <c r="GY57" s="24">
        <v>5</v>
      </c>
      <c r="GZ57" s="27">
        <v>7</v>
      </c>
      <c r="HA57" s="28"/>
      <c r="HB57" s="30">
        <f>ROUND((GY57*0.4+GZ57*0.6),1)</f>
        <v>6.2</v>
      </c>
      <c r="HC57" s="31">
        <f>ROUND(MAX((GY57*0.4+GZ57*0.6),(GY57*0.4+HA57*0.6)),1)</f>
        <v>6.2</v>
      </c>
      <c r="HD57" s="31"/>
      <c r="HE57" s="35" t="str">
        <f>IF(HC57&gt;=8.5,"A",IF(HC57&gt;=8,"B+",IF(HC57&gt;=7,"B",IF(HC57&gt;=6.5,"C+",IF(HC57&gt;=5.5,"C",IF(HC57&gt;=5,"D+",IF(HC57&gt;=4,"D","F")))))))</f>
        <v>C</v>
      </c>
      <c r="HF57" s="33">
        <f>IF(HE57="A",4,IF(HE57="B+",3.5,IF(HE57="B",3,IF(HE57="C+",2.5,IF(HE57="C",2,IF(HE57="D+",1.5,IF(HE57="D",1,0)))))))</f>
        <v>2</v>
      </c>
      <c r="HG57" s="49" t="str">
        <f>TEXT(HF57,"0.0")</f>
        <v>2.0</v>
      </c>
      <c r="HH57" s="77">
        <v>2</v>
      </c>
      <c r="HI57" s="151">
        <v>2</v>
      </c>
      <c r="HJ57" s="63"/>
      <c r="HK57" s="27"/>
      <c r="HL57" s="28"/>
      <c r="HM57" s="30">
        <f>ROUND((HJ57*0.4+HK57*0.6),1)</f>
        <v>0</v>
      </c>
      <c r="HN57" s="31">
        <f>ROUND(MAX((HJ57*0.4+HK57*0.6),(HJ57*0.4+HL57*0.6)),1)</f>
        <v>0</v>
      </c>
      <c r="HO57" s="31"/>
      <c r="HP57" s="35" t="str">
        <f>IF(HN57&gt;=8.5,"A",IF(HN57&gt;=8,"B+",IF(HN57&gt;=7,"B",IF(HN57&gt;=6.5,"C+",IF(HN57&gt;=5.5,"C",IF(HN57&gt;=5,"D+",IF(HN57&gt;=4,"D","F")))))))</f>
        <v>F</v>
      </c>
      <c r="HQ57" s="33">
        <f>IF(HP57="A",4,IF(HP57="B+",3.5,IF(HP57="B",3,IF(HP57="C+",2.5,IF(HP57="C",2,IF(HP57="D+",1.5,IF(HP57="D",1,0)))))))</f>
        <v>0</v>
      </c>
      <c r="HR57" s="49" t="str">
        <f>TEXT(HQ57,"0.0")</f>
        <v>0.0</v>
      </c>
      <c r="HS57" s="77">
        <v>2</v>
      </c>
      <c r="HT57" s="151"/>
      <c r="HU57" s="63"/>
      <c r="HV57" s="27"/>
      <c r="HW57" s="28"/>
      <c r="HX57" s="30">
        <f>ROUND((HU57*0.4+HV57*0.6),1)</f>
        <v>0</v>
      </c>
      <c r="HY57" s="31">
        <f>ROUND(MAX((HU57*0.4+HV57*0.6),(HU57*0.4+HW57*0.6)),1)</f>
        <v>0</v>
      </c>
      <c r="HZ57" s="31"/>
      <c r="IA57" s="35" t="str">
        <f>IF(HY57&gt;=8.5,"A",IF(HY57&gt;=8,"B+",IF(HY57&gt;=7,"B",IF(HY57&gt;=6.5,"C+",IF(HY57&gt;=5.5,"C",IF(HY57&gt;=5,"D+",IF(HY57&gt;=4,"D","F")))))))</f>
        <v>F</v>
      </c>
      <c r="IB57" s="33">
        <f>IF(IA57="A",4,IF(IA57="B+",3.5,IF(IA57="B",3,IF(IA57="C+",2.5,IF(IA57="C",2,IF(IA57="D+",1.5,IF(IA57="D",1,0)))))))</f>
        <v>0</v>
      </c>
      <c r="IC57" s="49" t="str">
        <f>TEXT(IB57,"0.0")</f>
        <v>0.0</v>
      </c>
      <c r="ID57" s="77">
        <v>3</v>
      </c>
      <c r="IE57" s="151"/>
      <c r="IF57" s="24"/>
      <c r="IG57" s="27"/>
      <c r="IH57" s="28"/>
      <c r="II57" s="30">
        <f>ROUND((IF57*0.4+IG57*0.6),1)</f>
        <v>0</v>
      </c>
      <c r="IJ57" s="31">
        <f>ROUND(MAX((IF57*0.4+IG57*0.6),(IF57*0.4+IH57*0.6)),1)</f>
        <v>0</v>
      </c>
      <c r="IK57" s="31"/>
      <c r="IL57" s="35" t="str">
        <f>IF(IJ57&gt;=8.5,"A",IF(IJ57&gt;=8,"B+",IF(IJ57&gt;=7,"B",IF(IJ57&gt;=6.5,"C+",IF(IJ57&gt;=5.5,"C",IF(IJ57&gt;=5,"D+",IF(IJ57&gt;=4,"D","F")))))))</f>
        <v>F</v>
      </c>
      <c r="IM57" s="33">
        <f>IF(IL57="A",4,IF(IL57="B+",3.5,IF(IL57="B",3,IF(IL57="C+",2.5,IF(IL57="C",2,IF(IL57="D+",1.5,IF(IL57="D",1,0)))))))</f>
        <v>0</v>
      </c>
      <c r="IN57" s="49" t="str">
        <f>TEXT(IM57,"0.0")</f>
        <v>0.0</v>
      </c>
      <c r="IO57" s="77">
        <v>2</v>
      </c>
      <c r="IP57" s="151"/>
      <c r="IQ57" s="24">
        <v>5.9</v>
      </c>
      <c r="IR57" s="27">
        <v>5</v>
      </c>
      <c r="IS57" s="28"/>
      <c r="IT57" s="30">
        <f>ROUND((IQ57*0.4+IR57*0.6),1)</f>
        <v>5.4</v>
      </c>
      <c r="IU57" s="31">
        <f>ROUND(MAX((IQ57*0.4+IR57*0.6),(IQ57*0.4+IS57*0.6)),1)</f>
        <v>5.4</v>
      </c>
      <c r="IV57" s="31"/>
      <c r="IW57" s="35" t="str">
        <f>IF(IU57&gt;=8.5,"A",IF(IU57&gt;=8,"B+",IF(IU57&gt;=7,"B",IF(IU57&gt;=6.5,"C+",IF(IU57&gt;=5.5,"C",IF(IU57&gt;=5,"D+",IF(IU57&gt;=4,"D","F")))))))</f>
        <v>D+</v>
      </c>
      <c r="IX57" s="33">
        <f>IF(IW57="A",4,IF(IW57="B+",3.5,IF(IW57="B",3,IF(IW57="C+",2.5,IF(IW57="C",2,IF(IW57="D+",1.5,IF(IW57="D",1,0)))))))</f>
        <v>1.5</v>
      </c>
      <c r="IY57" s="49" t="str">
        <f>TEXT(IX57,"0.0")</f>
        <v>1.5</v>
      </c>
      <c r="IZ57" s="77">
        <v>3</v>
      </c>
      <c r="JA57" s="151">
        <v>3</v>
      </c>
      <c r="JB57" s="24"/>
      <c r="JC57" s="27"/>
      <c r="JD57" s="28"/>
      <c r="JE57" s="30">
        <f>ROUND((JB57*0.4+JC57*0.6),1)</f>
        <v>0</v>
      </c>
      <c r="JF57" s="31">
        <f>ROUND(MAX((JB57*0.4+JC57*0.6),(JB57*0.4+JD57*0.6)),1)</f>
        <v>0</v>
      </c>
      <c r="JG57" s="31"/>
      <c r="JH57" s="35" t="str">
        <f>IF(JF57&gt;=8.5,"A",IF(JF57&gt;=8,"B+",IF(JF57&gt;=7,"B",IF(JF57&gt;=6.5,"C+",IF(JF57&gt;=5.5,"C",IF(JF57&gt;=5,"D+",IF(JF57&gt;=4,"D","F")))))))</f>
        <v>F</v>
      </c>
      <c r="JI57" s="33">
        <f>IF(JH57="A",4,IF(JH57="B+",3.5,IF(JH57="B",3,IF(JH57="C+",2.5,IF(JH57="C",2,IF(JH57="D+",1.5,IF(JH57="D",1,0)))))))</f>
        <v>0</v>
      </c>
      <c r="JJ57" s="49" t="str">
        <f>TEXT(JI57,"0.0")</f>
        <v>0.0</v>
      </c>
      <c r="JK57" s="77">
        <v>3</v>
      </c>
      <c r="JL57" s="151"/>
      <c r="JM57" s="24"/>
      <c r="JN57" s="214"/>
      <c r="JO57" s="140"/>
      <c r="JP57" s="30">
        <v>7.6</v>
      </c>
      <c r="JQ57" s="31">
        <v>7.6</v>
      </c>
      <c r="JR57" s="31"/>
      <c r="JS57" s="35" t="str">
        <f>IF(JQ57&gt;=8.5,"A",IF(JQ57&gt;=8,"B+",IF(JQ57&gt;=7,"B",IF(JQ57&gt;=6.5,"C+",IF(JQ57&gt;=5.5,"C",IF(JQ57&gt;=5,"D+",IF(JQ57&gt;=4,"D","F")))))))</f>
        <v>B</v>
      </c>
      <c r="JT57" s="33">
        <f>IF(JS57="A",4,IF(JS57="B+",3.5,IF(JS57="B",3,IF(JS57="C+",2.5,IF(JS57="C",2,IF(JS57="D+",1.5,IF(JS57="D",1,0)))))))</f>
        <v>3</v>
      </c>
      <c r="JU57" s="49" t="str">
        <f>TEXT(JT57,"0.0")</f>
        <v>3.0</v>
      </c>
      <c r="JV57" s="77">
        <v>2</v>
      </c>
      <c r="JW57" s="151">
        <v>2</v>
      </c>
      <c r="JX57" s="211">
        <f>GL57+GW57+HH57+HS57+ID57+IO57+IZ57+JK57+JV57</f>
        <v>22</v>
      </c>
      <c r="JY57" s="43">
        <f>(GJ57*GL57+GU57*GW57+HF57*HH57+HQ57*HS57+IB57*ID57+IM57*IO57+IX57*IZ57+JI57*JK57+JT57*JV57)/JX57</f>
        <v>0.79545454545454541</v>
      </c>
      <c r="JZ57" s="45" t="str">
        <f>TEXT(JY57,"0.00")</f>
        <v>0.80</v>
      </c>
      <c r="KA57" s="47" t="str">
        <f>IF(AND(JY57&lt;1),"Cảnh báo KQHT","Lên lớp")</f>
        <v>Cảnh báo KQHT</v>
      </c>
      <c r="KB57" s="41">
        <f>GM57+GX57+HI57+HT57+IE57+IP57+JA57+JL57+JW57</f>
        <v>10</v>
      </c>
      <c r="KC57" s="43">
        <f>(GJ57*GM57+GU57*GX57+HF57*HI57+HQ57*HT57+IB57*IE57+IM57*IP57+IX57*JA57+JI57*JL57+JT57*JW57)/KB57</f>
        <v>1.75</v>
      </c>
      <c r="KD57" s="229">
        <f>BY57+FQ57+JX57</f>
        <v>58</v>
      </c>
      <c r="KE57" s="230">
        <f>CC57+FU57+KB57</f>
        <v>44</v>
      </c>
      <c r="KF57" s="146">
        <f xml:space="preserve"> (CD57*CC57+FU57*FV57+KC57*KB57)/KE57</f>
        <v>1.8636363636363635</v>
      </c>
      <c r="KG57" s="45" t="str">
        <f>TEXT(KF57,"0.00")</f>
        <v>1.86</v>
      </c>
      <c r="KH57" s="47" t="str">
        <f>IF(AND(KF57&lt;1.4),"Cảnh báo KQHT","Lên lớp")</f>
        <v>Lên lớp</v>
      </c>
      <c r="KI57" s="47" t="s">
        <v>1143</v>
      </c>
      <c r="KJ57" s="24">
        <v>6.2</v>
      </c>
      <c r="KK57" s="27">
        <v>6</v>
      </c>
      <c r="KL57" s="28"/>
      <c r="KM57" s="30">
        <f>ROUND((KJ57*0.4+KK57*0.6),1)</f>
        <v>6.1</v>
      </c>
      <c r="KN57" s="31">
        <f>ROUND(MAX((KJ57*0.4+KK57*0.6),(KJ57*0.4+KL57*0.6)),1)</f>
        <v>6.1</v>
      </c>
      <c r="KO57" s="31" t="str">
        <f>TEXT(KN57,"0.0")</f>
        <v>6.1</v>
      </c>
      <c r="KP57" s="35" t="str">
        <f>IF(KN57&gt;=8.5,"A",IF(KN57&gt;=8,"B+",IF(KN57&gt;=7,"B",IF(KN57&gt;=6.5,"C+",IF(KN57&gt;=5.5,"C",IF(KN57&gt;=5,"D+",IF(KN57&gt;=4,"D","F")))))))</f>
        <v>C</v>
      </c>
      <c r="KQ57" s="33">
        <f>IF(KP57="A",4,IF(KP57="B+",3.5,IF(KP57="B",3,IF(KP57="C+",2.5,IF(KP57="C",2,IF(KP57="D+",1.5,IF(KP57="D",1,0)))))))</f>
        <v>2</v>
      </c>
      <c r="KR57" s="49" t="str">
        <f>TEXT(KQ57,"0.0")</f>
        <v>2.0</v>
      </c>
      <c r="KS57" s="77">
        <v>2</v>
      </c>
      <c r="KT57" s="151">
        <v>2</v>
      </c>
      <c r="KU57" s="24"/>
      <c r="KV57" s="27"/>
      <c r="KW57" s="28"/>
      <c r="KX57" s="30">
        <f>ROUND((KU57*0.4+KV57*0.6),1)</f>
        <v>0</v>
      </c>
      <c r="KY57" s="31">
        <f>ROUND(MAX((KU57*0.4+KV57*0.6),(KU57*0.4+KW57*0.6)),1)</f>
        <v>0</v>
      </c>
      <c r="KZ57" s="31" t="str">
        <f>TEXT(KY57,"0.0")</f>
        <v>0.0</v>
      </c>
      <c r="LA57" s="35" t="str">
        <f>IF(KY57&gt;=8.5,"A",IF(KY57&gt;=8,"B+",IF(KY57&gt;=7,"B",IF(KY57&gt;=6.5,"C+",IF(KY57&gt;=5.5,"C",IF(KY57&gt;=5,"D+",IF(KY57&gt;=4,"D","F")))))))</f>
        <v>F</v>
      </c>
      <c r="LB57" s="33">
        <f>IF(LA57="A",4,IF(LA57="B+",3.5,IF(LA57="B",3,IF(LA57="C+",2.5,IF(LA57="C",2,IF(LA57="D+",1.5,IF(LA57="D",1,0)))))))</f>
        <v>0</v>
      </c>
      <c r="LC57" s="49" t="str">
        <f>TEXT(LB57,"0.0")</f>
        <v>0.0</v>
      </c>
      <c r="LD57" s="77">
        <v>2</v>
      </c>
      <c r="LE57" s="151"/>
      <c r="LF57" s="24"/>
      <c r="LG57" s="27"/>
      <c r="LH57" s="28"/>
      <c r="LI57" s="30">
        <f>ROUND((LF57*0.4+LG57*0.6),1)</f>
        <v>0</v>
      </c>
      <c r="LJ57" s="31">
        <f>ROUND(MAX((LF57*0.4+LG57*0.6),(LF57*0.4+LH57*0.6)),1)</f>
        <v>0</v>
      </c>
      <c r="LK57" s="31" t="str">
        <f>TEXT(LJ57,"0.0")</f>
        <v>0.0</v>
      </c>
      <c r="LL57" s="35" t="str">
        <f>IF(LJ57&gt;=8.5,"A",IF(LJ57&gt;=8,"B+",IF(LJ57&gt;=7,"B",IF(LJ57&gt;=6.5,"C+",IF(LJ57&gt;=5.5,"C",IF(LJ57&gt;=5,"D+",IF(LJ57&gt;=4,"D","F")))))))</f>
        <v>F</v>
      </c>
      <c r="LM57" s="33">
        <f>IF(LL57="A",4,IF(LL57="B+",3.5,IF(LL57="B",3,IF(LL57="C+",2.5,IF(LL57="C",2,IF(LL57="D+",1.5,IF(LL57="D",1,0)))))))</f>
        <v>0</v>
      </c>
      <c r="LN57" s="49" t="str">
        <f>TEXT(LM57,"0.0")</f>
        <v>0.0</v>
      </c>
      <c r="LO57" s="77">
        <v>2</v>
      </c>
      <c r="LP57" s="151"/>
      <c r="LQ57" s="24"/>
      <c r="LR57" s="27"/>
      <c r="LS57" s="28"/>
      <c r="LT57" s="30">
        <f>ROUND((LQ57*0.4+LR57*0.6),1)</f>
        <v>0</v>
      </c>
      <c r="LU57" s="31">
        <f>ROUND(MAX((LQ57*0.4+LR57*0.6),(LQ57*0.4+LS57*0.6)),1)</f>
        <v>0</v>
      </c>
      <c r="LV57" s="31"/>
      <c r="LW57" s="35" t="str">
        <f>IF(LU57&gt;=8.5,"A",IF(LU57&gt;=8,"B+",IF(LU57&gt;=7,"B",IF(LU57&gt;=6.5,"C+",IF(LU57&gt;=5.5,"C",IF(LU57&gt;=5,"D+",IF(LU57&gt;=4,"D","F")))))))</f>
        <v>F</v>
      </c>
      <c r="LX57" s="33">
        <f>IF(LW57="A",4,IF(LW57="B+",3.5,IF(LW57="B",3,IF(LW57="C+",2.5,IF(LW57="C",2,IF(LW57="D+",1.5,IF(LW57="D",1,0)))))))</f>
        <v>0</v>
      </c>
      <c r="LY57" s="49" t="str">
        <f>TEXT(LX57,"0.0")</f>
        <v>0.0</v>
      </c>
      <c r="LZ57" s="77">
        <v>2</v>
      </c>
      <c r="MA57" s="151"/>
      <c r="MB57" s="24"/>
      <c r="MC57" s="27"/>
      <c r="MD57" s="28"/>
      <c r="ME57" s="30">
        <f>ROUND((MB57*0.4+MC57*0.6),1)</f>
        <v>0</v>
      </c>
      <c r="MF57" s="161">
        <f>ROUND(MAX((MB57*0.4+MC57*0.6),(MB57*0.4+MD57*0.6)),1)</f>
        <v>0</v>
      </c>
      <c r="MG57" s="161"/>
      <c r="MH57" s="162" t="str">
        <f>IF(MF57&gt;=8.5,"A",IF(MF57&gt;=8,"B+",IF(MF57&gt;=7,"B",IF(MF57&gt;=6.5,"C+",IF(MF57&gt;=5.5,"C",IF(MF57&gt;=5,"D+",IF(MF57&gt;=4,"D","F")))))))</f>
        <v>F</v>
      </c>
      <c r="MI57" s="163">
        <f>IF(MH57="A",4,IF(MH57="B+",3.5,IF(MH57="B",3,IF(MH57="C+",2.5,IF(MH57="C",2,IF(MH57="D+",1.5,IF(MH57="D",1,0)))))))</f>
        <v>0</v>
      </c>
      <c r="MJ57" s="56" t="str">
        <f>TEXT(MI57,"0.0")</f>
        <v>0.0</v>
      </c>
      <c r="MK57" s="77">
        <v>1</v>
      </c>
      <c r="ML57" s="151"/>
      <c r="MM57" s="24">
        <v>5.3</v>
      </c>
      <c r="MN57" s="27">
        <v>2</v>
      </c>
      <c r="MO57" s="28">
        <v>6</v>
      </c>
      <c r="MP57" s="30">
        <f>ROUND((MM57*0.4+MN57*0.6),1)</f>
        <v>3.3</v>
      </c>
      <c r="MQ57" s="161">
        <f>ROUND(MAX((MM57*0.4+MN57*0.6),(MM57*0.4+MO57*0.6)),1)</f>
        <v>5.7</v>
      </c>
      <c r="MR57" s="161"/>
      <c r="MS57" s="162" t="str">
        <f>IF(MQ57&gt;=8.5,"A",IF(MQ57&gt;=8,"B+",IF(MQ57&gt;=7,"B",IF(MQ57&gt;=6.5,"C+",IF(MQ57&gt;=5.5,"C",IF(MQ57&gt;=5,"D+",IF(MQ57&gt;=4,"D","F")))))))</f>
        <v>C</v>
      </c>
      <c r="MT57" s="163">
        <f>IF(MS57="A",4,IF(MS57="B+",3.5,IF(MS57="B",3,IF(MS57="C+",2.5,IF(MS57="C",2,IF(MS57="D+",1.5,IF(MS57="D",1,0)))))))</f>
        <v>2</v>
      </c>
      <c r="MU57" s="56" t="str">
        <f>TEXT(MT57,"0.0")</f>
        <v>2.0</v>
      </c>
      <c r="MV57" s="77">
        <v>3</v>
      </c>
      <c r="MW57" s="151">
        <v>3</v>
      </c>
      <c r="MX57" s="63"/>
      <c r="MY57" s="27"/>
      <c r="MZ57" s="28"/>
      <c r="NA57" s="30">
        <f>ROUND((MX57*0.4+MY57*0.6),1)</f>
        <v>0</v>
      </c>
      <c r="NB57" s="161">
        <f>ROUND(MAX((MX57*0.4+MY57*0.6),(MX57*0.4+MZ57*0.6)),1)</f>
        <v>0</v>
      </c>
      <c r="NC57" s="161"/>
      <c r="ND57" s="162" t="str">
        <f>IF(NB57&gt;=8.5,"A",IF(NB57&gt;=8,"B+",IF(NB57&gt;=7,"B",IF(NB57&gt;=6.5,"C+",IF(NB57&gt;=5.5,"C",IF(NB57&gt;=5,"D+",IF(NB57&gt;=4,"D","F")))))))</f>
        <v>F</v>
      </c>
      <c r="NE57" s="163">
        <f>IF(ND57="A",4,IF(ND57="B+",3.5,IF(ND57="B",3,IF(ND57="C+",2.5,IF(ND57="C",2,IF(ND57="D+",1.5,IF(ND57="D",1,0)))))))</f>
        <v>0</v>
      </c>
      <c r="NF57" s="56" t="str">
        <f>TEXT(NE57,"0.0")</f>
        <v>0.0</v>
      </c>
      <c r="NG57" s="77">
        <v>1</v>
      </c>
      <c r="NH57" s="151"/>
      <c r="NI57" s="24">
        <v>5.6</v>
      </c>
      <c r="NJ57" s="27">
        <v>6</v>
      </c>
      <c r="NK57" s="28"/>
      <c r="NL57" s="30">
        <f>ROUND((NI57*0.4+NJ57*0.6),1)</f>
        <v>5.8</v>
      </c>
      <c r="NM57" s="31">
        <f>ROUND(MAX((NI57*0.4+NJ57*0.6),(NI57*0.4+NK57*0.6)),1)</f>
        <v>5.8</v>
      </c>
      <c r="NN57" s="31" t="str">
        <f>TEXT(NM57,"0.0")</f>
        <v>5.8</v>
      </c>
      <c r="NO57" s="35" t="str">
        <f>IF(NM57&gt;=8.5,"A",IF(NM57&gt;=8,"B+",IF(NM57&gt;=7,"B",IF(NM57&gt;=6.5,"C+",IF(NM57&gt;=5.5,"C",IF(NM57&gt;=5,"D+",IF(NM57&gt;=4,"D","F")))))))</f>
        <v>C</v>
      </c>
      <c r="NP57" s="33">
        <f>IF(NO57="A",4,IF(NO57="B+",3.5,IF(NO57="B",3,IF(NO57="C+",2.5,IF(NO57="C",2,IF(NO57="D+",1.5,IF(NO57="D",1,0)))))))</f>
        <v>2</v>
      </c>
      <c r="NQ57" s="49" t="str">
        <f>TEXT(NP57,"0.0")</f>
        <v>2.0</v>
      </c>
      <c r="NR57" s="77">
        <v>3</v>
      </c>
      <c r="NS57" s="151">
        <v>3</v>
      </c>
      <c r="NT57" s="63"/>
      <c r="NU57" s="214"/>
      <c r="NV57" s="28"/>
      <c r="NW57" s="30">
        <f>ROUND((NT57*0.4+NU57*0.6),1)</f>
        <v>0</v>
      </c>
      <c r="NX57" s="31">
        <f>ROUND(MAX((NT57*0.4+NU57*0.6),(NT57*0.4+NV57*0.6)),1)</f>
        <v>0</v>
      </c>
      <c r="NY57" s="31" t="str">
        <f>TEXT(NX57,"0.0")</f>
        <v>0.0</v>
      </c>
      <c r="NZ57" s="35" t="str">
        <f>IF(NX57&gt;=8.5,"A",IF(NX57&gt;=8,"B+",IF(NX57&gt;=7,"B",IF(NX57&gt;=6.5,"C+",IF(NX57&gt;=5.5,"C",IF(NX57&gt;=5,"D+",IF(NX57&gt;=4,"D","F")))))))</f>
        <v>F</v>
      </c>
      <c r="OA57" s="33">
        <f>IF(NZ57="A",4,IF(NZ57="B+",3.5,IF(NZ57="B",3,IF(NZ57="C+",2.5,IF(NZ57="C",2,IF(NZ57="D+",1.5,IF(NZ57="D",1,0)))))))</f>
        <v>0</v>
      </c>
      <c r="OB57" s="49" t="str">
        <f>TEXT(OA57,"0.0")</f>
        <v>0.0</v>
      </c>
      <c r="OC57" s="77">
        <v>2</v>
      </c>
      <c r="OD57" s="151"/>
      <c r="OE57" s="211">
        <f>KS57+LD57+LO57+LZ57+MK57+MV57+NG57+NR57+OC57</f>
        <v>18</v>
      </c>
      <c r="OF57" s="43">
        <f>(KQ57*KS57+LB57*LD57+LM57*LO57+LX57*LZ57+MI57*MK57+MT57*MV57+NE57*NG57+NP57*NR57+OA57*OC57)/OE57</f>
        <v>0.88888888888888884</v>
      </c>
      <c r="OG57" s="45" t="str">
        <f>TEXT(OF57,"0.00")</f>
        <v>0.89</v>
      </c>
      <c r="OH57" s="47" t="str">
        <f>IF(AND(OF57&lt;1),"Cảnh báo KQHT","Lên lớp")</f>
        <v>Cảnh báo KQHT</v>
      </c>
      <c r="OI57" s="41">
        <f>KT57+LE57+LP57+MA57+ML57+MW57+NH57+NS57+OD57</f>
        <v>8</v>
      </c>
      <c r="OJ57" s="43">
        <f>(KQ57*KT57+LB57*LE57+LM57*LP57+LX57*MA57+MI57*ML57+MT57*MW57+NE57*NH57+NP57*NS57+OA57*OD57)/OI57</f>
        <v>2</v>
      </c>
      <c r="OK57" s="229">
        <f>KD57+OE57</f>
        <v>76</v>
      </c>
      <c r="OL57" s="230">
        <f>KE57+OI57</f>
        <v>52</v>
      </c>
      <c r="OM57" s="146">
        <f xml:space="preserve"> (KF57*KE57+OJ57*OI57)/OL57</f>
        <v>1.8846153846153846</v>
      </c>
      <c r="ON57" s="45" t="str">
        <f>TEXT(OM57,"0.00")</f>
        <v>1.88</v>
      </c>
      <c r="OO57" s="47" t="str">
        <f>IF(AND(OM57&lt;1.4),"Cảnh báo KQHT","Lên lớp")</f>
        <v>Lên lớp</v>
      </c>
      <c r="OP57" s="148" t="s">
        <v>1067</v>
      </c>
      <c r="OQ57" s="24"/>
      <c r="OR57" s="27"/>
      <c r="OS57" s="28"/>
      <c r="OT57" s="30">
        <f>ROUND((OQ57*0.4+OR57*0.6),1)</f>
        <v>0</v>
      </c>
      <c r="OU57" s="31">
        <f>ROUND(MAX((OQ57*0.4+OR57*0.6),(OQ57*0.4+OS57*0.6)),1)</f>
        <v>0</v>
      </c>
      <c r="OV57" s="31" t="str">
        <f>TEXT(OU57,"0.0")</f>
        <v>0.0</v>
      </c>
      <c r="OW57" s="35" t="str">
        <f>IF(OU57&gt;=8.5,"A",IF(OU57&gt;=8,"B+",IF(OU57&gt;=7,"B",IF(OU57&gt;=6.5,"C+",IF(OU57&gt;=5.5,"C",IF(OU57&gt;=5,"D+",IF(OU57&gt;=4,"D","F")))))))</f>
        <v>F</v>
      </c>
      <c r="OX57" s="33">
        <f>IF(OW57="A",4,IF(OW57="B+",3.5,IF(OW57="B",3,IF(OW57="C+",2.5,IF(OW57="C",2,IF(OW57="D+",1.5,IF(OW57="D",1,0)))))))</f>
        <v>0</v>
      </c>
      <c r="OY57" s="49" t="str">
        <f>TEXT(OX57,"0.0")</f>
        <v>0.0</v>
      </c>
      <c r="OZ57" s="77">
        <v>2</v>
      </c>
      <c r="PA57" s="151"/>
      <c r="PB57" s="24"/>
      <c r="PC57" s="27"/>
      <c r="PD57" s="28"/>
      <c r="PE57" s="30">
        <f>ROUND((PB57*0.4+PC57*0.6),1)</f>
        <v>0</v>
      </c>
      <c r="PF57" s="31">
        <f>ROUND(MAX((PB57*0.4+PC57*0.6),(PB57*0.4+PD57*0.6)),1)</f>
        <v>0</v>
      </c>
      <c r="PG57" s="31" t="str">
        <f>TEXT(PF57,"0.0")</f>
        <v>0.0</v>
      </c>
      <c r="PH57" s="35" t="str">
        <f>IF(PF57&gt;=8.5,"A",IF(PF57&gt;=8,"B+",IF(PF57&gt;=7,"B",IF(PF57&gt;=6.5,"C+",IF(PF57&gt;=5.5,"C",IF(PF57&gt;=5,"D+",IF(PF57&gt;=4,"D","F")))))))</f>
        <v>F</v>
      </c>
      <c r="PI57" s="33">
        <f>IF(PH57="A",4,IF(PH57="B+",3.5,IF(PH57="B",3,IF(PH57="C+",2.5,IF(PH57="C",2,IF(PH57="D+",1.5,IF(PH57="D",1,0)))))))</f>
        <v>0</v>
      </c>
      <c r="PJ57" s="49" t="str">
        <f>TEXT(PI57,"0.0")</f>
        <v>0.0</v>
      </c>
      <c r="PK57" s="77"/>
      <c r="PL57" s="151"/>
      <c r="PM57" s="24"/>
      <c r="PN57" s="27"/>
      <c r="PO57" s="28"/>
      <c r="PP57" s="30">
        <f>ROUND((PM57*0.4+PN57*0.6),1)</f>
        <v>0</v>
      </c>
      <c r="PQ57" s="31">
        <f>ROUND(MAX((PM57*0.4+PN57*0.6),(PM57*0.4+PO57*0.6)),1)</f>
        <v>0</v>
      </c>
      <c r="PR57" s="31" t="str">
        <f>TEXT(PQ57,"0.0")</f>
        <v>0.0</v>
      </c>
      <c r="PS57" s="35" t="str">
        <f>IF(PQ57&gt;=8.5,"A",IF(PQ57&gt;=8,"B+",IF(PQ57&gt;=7,"B",IF(PQ57&gt;=6.5,"C+",IF(PQ57&gt;=5.5,"C",IF(PQ57&gt;=5,"D+",IF(PQ57&gt;=4,"D","F")))))))</f>
        <v>F</v>
      </c>
      <c r="PT57" s="33">
        <f>IF(PS57="A",4,IF(PS57="B+",3.5,IF(PS57="B",3,IF(PS57="C+",2.5,IF(PS57="C",2,IF(PS57="D+",1.5,IF(PS57="D",1,0)))))))</f>
        <v>0</v>
      </c>
      <c r="PU57" s="49" t="str">
        <f>TEXT(PT57,"0.0")</f>
        <v>0.0</v>
      </c>
      <c r="PV57" s="77">
        <v>2</v>
      </c>
      <c r="PW57" s="151"/>
      <c r="PX57" s="24"/>
      <c r="PY57" s="27"/>
      <c r="PZ57" s="28"/>
      <c r="QA57" s="30">
        <f>ROUND((PX57*0.4+PY57*0.6),1)</f>
        <v>0</v>
      </c>
      <c r="QB57" s="31">
        <f>ROUND(MAX((PX57*0.4+PY57*0.6),(PX57*0.4+PZ57*0.6)),1)</f>
        <v>0</v>
      </c>
      <c r="QC57" s="31" t="str">
        <f>TEXT(QB57,"0.0")</f>
        <v>0.0</v>
      </c>
      <c r="QD57" s="35" t="str">
        <f>IF(QB57&gt;=8.5,"A",IF(QB57&gt;=8,"B+",IF(QB57&gt;=7,"B",IF(QB57&gt;=6.5,"C+",IF(QB57&gt;=5.5,"C",IF(QB57&gt;=5,"D+",IF(QB57&gt;=4,"D","F")))))))</f>
        <v>F</v>
      </c>
      <c r="QE57" s="33">
        <f>IF(QD57="A",4,IF(QD57="B+",3.5,IF(QD57="B",3,IF(QD57="C+",2.5,IF(QD57="C",2,IF(QD57="D+",1.5,IF(QD57="D",1,0)))))))</f>
        <v>0</v>
      </c>
      <c r="QF57" s="49" t="str">
        <f>TEXT(QE57,"0.0")</f>
        <v>0.0</v>
      </c>
      <c r="QG57" s="77"/>
      <c r="QH57" s="151"/>
      <c r="QI57" s="24"/>
      <c r="QJ57" s="27"/>
      <c r="QK57" s="28"/>
      <c r="QL57" s="30">
        <f>ROUND((QI57*0.4+QJ57*0.6),1)</f>
        <v>0</v>
      </c>
      <c r="QM57" s="31">
        <f>ROUND(MAX((QI57*0.4+QJ57*0.6),(QI57*0.4+QK57*0.6)),1)</f>
        <v>0</v>
      </c>
      <c r="QN57" s="31" t="str">
        <f>TEXT(QM57,"0.0")</f>
        <v>0.0</v>
      </c>
      <c r="QO57" s="35" t="str">
        <f>IF(QM57&gt;=8.5,"A",IF(QM57&gt;=8,"B+",IF(QM57&gt;=7,"B",IF(QM57&gt;=6.5,"C+",IF(QM57&gt;=5.5,"C",IF(QM57&gt;=5,"D+",IF(QM57&gt;=4,"D","F")))))))</f>
        <v>F</v>
      </c>
      <c r="QP57" s="33">
        <f>IF(QO57="A",4,IF(QO57="B+",3.5,IF(QO57="B",3,IF(QO57="C+",2.5,IF(QO57="C",2,IF(QO57="D+",1.5,IF(QO57="D",1,0)))))))</f>
        <v>0</v>
      </c>
      <c r="QQ57" s="49" t="str">
        <f>TEXT(QP57,"0.0")</f>
        <v>0.0</v>
      </c>
      <c r="QR57" s="77">
        <v>1</v>
      </c>
      <c r="QS57" s="151"/>
      <c r="QT57" s="24"/>
      <c r="QU57" s="27"/>
      <c r="QV57" s="28"/>
      <c r="QW57" s="30">
        <f>ROUND((QT57*0.4+QU57*0.6),1)</f>
        <v>0</v>
      </c>
      <c r="QX57" s="31">
        <f>ROUND(MAX((QT57*0.4+QU57*0.6),(QT57*0.4+QV57*0.6)),1)</f>
        <v>0</v>
      </c>
      <c r="QY57" s="31" t="str">
        <f>TEXT(QX57,"0.0")</f>
        <v>0.0</v>
      </c>
      <c r="QZ57" s="35" t="str">
        <f>IF(QX57&gt;=8.5,"A",IF(QX57&gt;=8,"B+",IF(QX57&gt;=7,"B",IF(QX57&gt;=6.5,"C+",IF(QX57&gt;=5.5,"C",IF(QX57&gt;=5,"D+",IF(QX57&gt;=4,"D","F")))))))</f>
        <v>F</v>
      </c>
      <c r="RA57" s="33">
        <f>IF(QZ57="A",4,IF(QZ57="B+",3.5,IF(QZ57="B",3,IF(QZ57="C+",2.5,IF(QZ57="C",2,IF(QZ57="D+",1.5,IF(QZ57="D",1,0)))))))</f>
        <v>0</v>
      </c>
      <c r="RB57" s="49" t="str">
        <f>TEXT(RA57,"0.0")</f>
        <v>0.0</v>
      </c>
      <c r="RC57" s="77">
        <v>3</v>
      </c>
      <c r="RD57" s="151"/>
      <c r="RE57" s="24"/>
      <c r="RF57" s="27"/>
      <c r="RG57" s="28"/>
      <c r="RH57" s="30">
        <f>ROUND((RE57*0.4+RF57*0.6),1)</f>
        <v>0</v>
      </c>
      <c r="RI57" s="31">
        <f>ROUND(MAX((RE57*0.4+RF57*0.6),(RE57*0.4+RG57*0.6)),1)</f>
        <v>0</v>
      </c>
      <c r="RJ57" s="29" t="str">
        <f>TEXT(RI57,"0.0")</f>
        <v>0.0</v>
      </c>
      <c r="RK57" s="35" t="str">
        <f>IF(RI57&gt;=8.5,"A",IF(RI57&gt;=8,"B+",IF(RI57&gt;=7,"B",IF(RI57&gt;=6.5,"C+",IF(RI57&gt;=5.5,"C",IF(RI57&gt;=5,"D+",IF(RI57&gt;=4,"D","F")))))))</f>
        <v>F</v>
      </c>
      <c r="RL57" s="33">
        <f>IF(RK57="A",4,IF(RK57="B+",3.5,IF(RK57="B",3,IF(RK57="C+",2.5,IF(RK57="C",2,IF(RK57="D+",1.5,IF(RK57="D",1,0)))))))</f>
        <v>0</v>
      </c>
      <c r="RM57" s="49" t="str">
        <f>TEXT(RL57,"0.0")</f>
        <v>0.0</v>
      </c>
      <c r="RN57" s="77">
        <v>1</v>
      </c>
      <c r="RO57" s="151"/>
      <c r="RP57" s="211">
        <f>OZ57+PK57+PV57+QG57+QR57+RC57+RN57</f>
        <v>9</v>
      </c>
      <c r="RQ57" s="275">
        <f>(OU57*OZ57+PF57*PK57+PQ57*PV57+QB57*QG57+QM57*QR57+QX57*RC57+RI57*RN57)/RP57</f>
        <v>0</v>
      </c>
      <c r="RR57" s="43">
        <f>(OX57*OZ57+PI57*PK57+PT57*PV57+QE57*QG57+QP57*QR57+RA57*RC57+RL57*RN57)/RP57</f>
        <v>0</v>
      </c>
      <c r="RS57" s="45" t="str">
        <f>TEXT(RR57,"0.00")</f>
        <v>0.00</v>
      </c>
      <c r="RT57" s="47" t="str">
        <f>IF(AND(RR57&lt;1),"Cảnh báo KQHT","Lên lớp")</f>
        <v>Cảnh báo KQHT</v>
      </c>
      <c r="RU57" s="41">
        <f>PA57+PL57+PW57+QH57+QS57+RD57+RO57</f>
        <v>0</v>
      </c>
      <c r="RV57" s="43" t="e">
        <f>(OX57*PA57+PI57*PL57+PT57*PW57+QE57*QH57+QP57*QS57+RA57*RD57+RL57*RO57)/RU57</f>
        <v>#DIV/0!</v>
      </c>
      <c r="RW57" s="229">
        <f>OK57+RP57</f>
        <v>85</v>
      </c>
      <c r="RX57" s="230">
        <f>OL57+RU57</f>
        <v>52</v>
      </c>
      <c r="RY57" s="146" t="e">
        <f xml:space="preserve"> (OM57*OL57+RV57*RU57)/RX57</f>
        <v>#DIV/0!</v>
      </c>
      <c r="RZ57" s="45" t="e">
        <f>TEXT(RY57,"0.00")</f>
        <v>#DIV/0!</v>
      </c>
      <c r="SA57" s="47" t="e">
        <f>IF(AND(RY57&lt;1.6),"Cảnh báo KQHT","Lên lớp")</f>
        <v>#DIV/0!</v>
      </c>
      <c r="SB57" s="148" t="s">
        <v>1509</v>
      </c>
      <c r="SC57" s="24"/>
      <c r="SD57" s="27"/>
      <c r="SE57" s="28"/>
      <c r="SF57" s="22">
        <f>ROUND((SC57*0.4+SD57*0.6),1)</f>
        <v>0</v>
      </c>
      <c r="SG57" s="29">
        <f>ROUND(MAX((SC57*0.4+SD57*0.6),(SC57*0.4+SE57*0.6)),1)</f>
        <v>0</v>
      </c>
      <c r="SH57" s="29" t="str">
        <f>TEXT(SG57,"0.0")</f>
        <v>0.0</v>
      </c>
      <c r="SI57" s="35" t="str">
        <f>IF(SG57&gt;=8.5,"A",IF(SG57&gt;=8,"B+",IF(SG57&gt;=7,"B",IF(SG57&gt;=6.5,"C+",IF(SG57&gt;=5.5,"C",IF(SG57&gt;=5,"D+",IF(SG57&gt;=4,"D","F")))))))</f>
        <v>F</v>
      </c>
      <c r="SJ57" s="33">
        <f>IF(SI57="A",4,IF(SI57="B+",3.5,IF(SI57="B",3,IF(SI57="C+",2.5,IF(SI57="C",2,IF(SI57="D+",1.5,IF(SI57="D",1,0)))))))</f>
        <v>0</v>
      </c>
      <c r="SK57" s="49" t="str">
        <f>TEXT(SJ57,"0.0")</f>
        <v>0.0</v>
      </c>
      <c r="SL57" s="77"/>
      <c r="SM57" s="151"/>
      <c r="SN57" s="24"/>
      <c r="SO57" s="27"/>
      <c r="SP57" s="28"/>
      <c r="SQ57" s="30">
        <f>ROUND((SN57*0.4+SO57*0.6),1)</f>
        <v>0</v>
      </c>
      <c r="SR57" s="31">
        <f>ROUND(MAX((SN57*0.4+SO57*0.6),(SN57*0.4+SP57*0.6)),1)</f>
        <v>0</v>
      </c>
      <c r="SS57" s="31" t="str">
        <f>TEXT(SR57,"0.0")</f>
        <v>0.0</v>
      </c>
      <c r="ST57" s="35" t="str">
        <f>IF(SR57&gt;=8.5,"A",IF(SR57&gt;=8,"B+",IF(SR57&gt;=7,"B",IF(SR57&gt;=6.5,"C+",IF(SR57&gt;=5.5,"C",IF(SR57&gt;=5,"D+",IF(SR57&gt;=4,"D","F")))))))</f>
        <v>F</v>
      </c>
      <c r="SU57" s="33">
        <f>IF(ST57="A",4,IF(ST57="B+",3.5,IF(ST57="B",3,IF(ST57="C+",2.5,IF(ST57="C",2,IF(ST57="D+",1.5,IF(ST57="D",1,0)))))))</f>
        <v>0</v>
      </c>
      <c r="SV57" s="49" t="str">
        <f>TEXT(SU57,"0.0")</f>
        <v>0.0</v>
      </c>
      <c r="SW57" s="77"/>
      <c r="SX57" s="151"/>
      <c r="SY57" s="24"/>
      <c r="SZ57" s="27"/>
      <c r="TA57" s="28"/>
      <c r="TB57" s="30">
        <f>ROUND((SY57*0.4+SZ57*0.6),1)</f>
        <v>0</v>
      </c>
      <c r="TC57" s="31">
        <f>ROUND(MAX((SY57*0.4+SZ57*0.6),(SY57*0.4+TA57*0.6)),1)</f>
        <v>0</v>
      </c>
      <c r="TD57" s="31" t="str">
        <f>TEXT(TC57,"0.0")</f>
        <v>0.0</v>
      </c>
      <c r="TE57" s="35" t="str">
        <f>IF(TC57&gt;=8.5,"A",IF(TC57&gt;=8,"B+",IF(TC57&gt;=7,"B",IF(TC57&gt;=6.5,"C+",IF(TC57&gt;=5.5,"C",IF(TC57&gt;=5,"D+",IF(TC57&gt;=4,"D","F")))))))</f>
        <v>F</v>
      </c>
      <c r="TF57" s="33">
        <f>IF(TE57="A",4,IF(TE57="B+",3.5,IF(TE57="B",3,IF(TE57="C+",2.5,IF(TE57="C",2,IF(TE57="D+",1.5,IF(TE57="D",1,0)))))))</f>
        <v>0</v>
      </c>
      <c r="TG57" s="49" t="str">
        <f>TEXT(TF57,"0.0")</f>
        <v>0.0</v>
      </c>
      <c r="TH57" s="77">
        <v>4</v>
      </c>
      <c r="TI57" s="151"/>
    </row>
  </sheetData>
  <autoFilter ref="A1:UB42">
    <filterColumn colId="542"/>
  </autoFilter>
  <conditionalFormatting sqref="R53:S53 L48:M57 R55:S57 FL51:FM57 JS55:JT57 L1:M42 JS1:JT42 R1:S42 FL1:FM42">
    <cfRule type="cellIs" dxfId="167" priority="431" stopIfTrue="1" operator="lessThan">
      <formula>4.95</formula>
    </cfRule>
    <cfRule type="cellIs" dxfId="166" priority="432" stopIfTrue="1" operator="lessThan">
      <formula>4.95</formula>
    </cfRule>
    <cfRule type="cellIs" dxfId="165" priority="433" stopIfTrue="1" operator="lessThan">
      <formula>4.95</formula>
    </cfRule>
  </conditionalFormatting>
  <conditionalFormatting sqref="P53:T53 J48:K57 P55:T57 P1:T42 J1:K42 AA2:AA42 AL2:AL42 AW2:AW42 BH2:BH42 BS2:BS42 CL2:CL42 CW2:CW42 DH2:DH42 DS2:DS42 ED2:ED42 EO2:EO42 EZ2:EZ42 FK2:FK42 GH2:GH42 GS2:GS42 HD2:HD42 HO2:HO42 HZ2:HZ42 IK2:IK42 IV2:IV42 JG2:JG42 JR2:JR42 LV2:LV42 MG2:MG42 MR2:MR42 NC2:NC42">
    <cfRule type="cellIs" dxfId="164" priority="430" stopIfTrue="1" operator="lessThan">
      <formula>4.95</formula>
    </cfRule>
  </conditionalFormatting>
  <conditionalFormatting sqref="SR57:SS57 RI57:RJ57 KN55:KO57 IU55:IV57 JF55:JG57 CV51:CW57 EN51:EO57 DR51:DS57 EC51:ED57 CK51:CL57 DG51:DH57 FJ51:FK57 EY51:EZ57 AV48:AW57 Z48:AA57 AK48:AL57 BG48:BH57 BR48:BS57 HN54:HO57 HC55:HD57 IJ55:IK57 GG55:GH57 JQ55:JR57 GR54:GS57 HY55:HZ57 LU55:LV57 MF55:MG57 MQ55:MR57 NM55:NN57 NX55:NY57 NB55:NC57 LJ55:LK57 KY55:KZ57 PF56:PG57 PQ56:PR57 QB56:QC57 QM56:QN57 QX56:QY57 OU56:OV57 SG56:SH57 TC57:TD57 SR1:SU1 SG1:SJ1 SG2:SH42 SR2:SS42 RI2:RJ42 R1:S1 L1:M1 FL1:FM1 LJ1:LM1 KY1:LB1 KN1:KQ1 NX1:OA1 NM1:NP1 KN2:KO42 NM2:NN42 NX2:NY42 LJ2:LK42 KY2:KZ42 OU1:OX1 PF1:PI1 PQ1:PT1 QB1:QE1 QM1:QP1 QX1:RA1 RI1:RL1 PF2:PG42 PQ2:PR42 QB2:QC42 QM2:QN42 QX2:QY42 OU2:OV42 TC1:TF1 TC2:TD42 NB1:NE1 MQ1:MT1 MF1:MI1 LU1:LX1 JQ1:JT1 JF1:JI1 IU1:IX1 IJ1:IM1 HY1:IB1 HN1:HQ1 HC1:HF1 GR1:GU1 GG1:GJ1 EY1:FB1 EN1:EQ1 EC1:EF1 DR1:DU1 DG1:DJ1 CV1:CY1 CK1:CN1 BR1:BU1 BG1:BJ1 AV1:AY1 AK1:AN1 Z1:AC1 TP2:TP42 K2:K42 Q2:Q42 Z2:AA42 AK2:AL42 AV2:AW42 BG2:BH42 BR2:BS42 CK2:CL42 CV2:CW42 DG2:DH42 DR2:DS42 EC2:ED42 EN2:EO42 EY2:EZ42 FJ2:FK42 GG2:GH42 GR2:GS42 HC2:HD42 HN2:HO42 HY2:HZ42 IJ2:IK42 IU2:IV42 JF2:JG42 JQ2:JR42 LU2:LV42 MF2:MG42 MQ2:MR42 NB2:NC42">
    <cfRule type="cellIs" dxfId="163" priority="429" operator="lessThan">
      <formula>3.95</formula>
    </cfRule>
  </conditionalFormatting>
  <conditionalFormatting sqref="S53 M51:M57 JT55:JT57 S55:S57 FM51:FM57 FM2:FM42 M2:M42 JT2:JT42 S2:S42 EF1:EF1048576 DU1:DU1048576 EQ1:EQ1048576 CY1:CY1048576 DJ1:DJ1048576 CN1:CN1048576">
    <cfRule type="cellIs" dxfId="162" priority="428" operator="greaterThan">
      <formula>0</formula>
    </cfRule>
  </conditionalFormatting>
  <conditionalFormatting sqref="FM1:FM1048576">
    <cfRule type="cellIs" dxfId="161" priority="417" operator="greaterThan">
      <formula>0</formula>
    </cfRule>
    <cfRule type="cellIs" dxfId="160" priority="418" operator="lessThan">
      <formula>0</formula>
    </cfRule>
  </conditionalFormatting>
  <conditionalFormatting sqref="FB1:FB1048576">
    <cfRule type="cellIs" dxfId="159" priority="412" operator="lessThan">
      <formula>0</formula>
    </cfRule>
    <cfRule type="cellIs" dxfId="158" priority="413" operator="lessThan">
      <formula>0</formula>
    </cfRule>
    <cfRule type="cellIs" dxfId="157" priority="414" operator="greaterThan">
      <formula>0</formula>
    </cfRule>
    <cfRule type="cellIs" dxfId="156" priority="415" operator="lessThan">
      <formula>0</formula>
    </cfRule>
    <cfRule type="cellIs" dxfId="155" priority="416" operator="greaterThan">
      <formula>0</formula>
    </cfRule>
  </conditionalFormatting>
  <conditionalFormatting sqref="SR57:SS57 RI57:RJ57 KY55:KZ57 KN55:KO57 JQ55:JR57 IU55:IV57 JF55:JG57 FJ51:FK57 LU55:LV57 MF55:MG57 MQ55:MR57 NM55:NN57 NX55:NY57 NB55:NC57 LJ55:LK57 PF56:PG57 PQ56:PR57 QB56:QC57 QM56:QN57 QX56:QY57 OU56:OV57 SG56:SH57 TC57:TD57 SG2:SH42 SR2:SS42 RI2:RJ42 KY2:KZ42 KN2:KO42 NM2:NN42 NX2:NY42 LJ2:LK42 PF2:PG42 PQ2:PR42 QB2:QC42 QM2:QN42 QX2:QY42 OU2:OV42 TC2:TD42 TP2:TP42 K2:K42 Q2:Q42 AA2:AA42 AL2:AL42 AW2:AW42 BH2:BH42 BS2:BS42 CL2:CL42 CW2:CW42 DH2:DH42 DS2:DS42 ED2:ED42 EO2:EO42 EZ2:EZ42 FJ2:FK42 GH2:GH42 GS2:GS42 HD2:HD42 HO2:HO42 HZ2:HZ42 IK2:IK42 IU2:IV42 JF2:JG42 JQ2:JR42 LU2:LV42 MF2:MG42 MQ2:MR42 NB2:NC42">
    <cfRule type="cellIs" dxfId="154" priority="404" operator="lessThan">
      <formula>4</formula>
    </cfRule>
  </conditionalFormatting>
  <conditionalFormatting sqref="SU57 RL57 NE55:NE57 OA55:OA57 GU54:GU57 GJ55:GJ57 JT55:JT57 JI55:JI57 IX55:IX57 IM55:IM57 IB55:IB57 HQ54:HQ57 HF55:HF57 LB55:LB57 LM55:LM57 LX55:LX57 KQ55:KQ57 MI55:MI57 MT55:MT57 NP55:NP57 OX56:OX57 PI56:PI57 PT56:PT57 QP56:QP57 QE56:QE57 RA56:RA57 SJ56:SJ57 TF57 SJ1:SJ42 SU1:SU42 RL1:RL42 NE1:NE42 OA1:OA42 GU2:GU42 GJ2:GJ42 JT1:JT42 JI1:JI42 IX1:IX42 IM2:IM42 IB2:IB42 HQ2:HQ42 HF2:HF42 LB1:LB42 LM1:LM42 LX1:LX42 KQ1:KQ42 MI1:MI42 MT1:MT42 NP1:NP42 OX1:OX42 PI1:PI42 PT1:PT42 QP1:QP42 QE1:QE42 RA1:RA42 TF1:TF42 TR2:TR42">
    <cfRule type="cellIs" dxfId="153" priority="393" operator="lessThan">
      <formula>0</formula>
    </cfRule>
    <cfRule type="cellIs" dxfId="152" priority="394" operator="lessThan">
      <formula>0</formula>
    </cfRule>
    <cfRule type="cellIs" dxfId="151" priority="395" operator="greaterThan">
      <formula>0</formula>
    </cfRule>
    <cfRule type="cellIs" dxfId="150" priority="396" operator="lessThan">
      <formula>0</formula>
    </cfRule>
    <cfRule type="cellIs" dxfId="149" priority="397" operator="greaterThan">
      <formula>0</formula>
    </cfRule>
  </conditionalFormatting>
  <conditionalFormatting sqref="SU57 RL57 OA55:OA57 NE55:NE57 GU54:GU57 GJ55:GJ57 JT55:JT57 JI55:JI57 IX55:IX57 IM55:IM57 IB55:IB57 HQ54:HQ57 HF55:HF57 LB55:LB57 LM55:LM57 LX55:LX57 KQ55:KQ57 MI55:MI57 MT55:MT57 NP55:NP57 OX56:OX57 PI56:PI57 PT56:PT57 QP56:QP57 QE56:QE57 RA56:RA57 SJ56:SJ57 TF57 SJ2:SJ42 SU2:SU42 RL2:RL42 OA2:OA42 NE2:NE42 GU2:GU42 GJ2:GJ42 JT2:JT42 JI2:JI42 IX2:IX42 IM2:IM42 IB2:IB42 HQ2:HQ42 HF2:HF42 LB2:LB42 LM2:LM42 LX2:LX42 KQ2:KQ42 MI2:MI42 MT2:MT42 NP2:NP42 OX2:OX42 PI2:PI42 PT2:PT42 QP2:QP42 QE2:QE42 RA2:RA42 TF2:TF42 TR2:TR42">
    <cfRule type="cellIs" dxfId="148" priority="390" operator="equal">
      <formula>0</formula>
    </cfRule>
    <cfRule type="cellIs" dxfId="147" priority="391" operator="equal">
      <formula>0</formula>
    </cfRule>
    <cfRule type="cellIs" dxfId="146" priority="392" operator="lessThan">
      <formula>0</formula>
    </cfRule>
  </conditionalFormatting>
  <conditionalFormatting sqref="IB55:IB57 HF55:HF57 GU54:GU57 GJ55:GJ57 IX55:IX57 IM55:IM57 HQ54:HQ57 IB2:IB42 HQ2:HQ42 HF2:HF42 GU2:GU42 GJ2:GJ42 IX2:IX42 IM2:IM42">
    <cfRule type="cellIs" dxfId="145" priority="367" operator="lessThan">
      <formula>1</formula>
    </cfRule>
    <cfRule type="cellIs" dxfId="144" priority="368" operator="greaterThan">
      <formula>0</formula>
    </cfRule>
    <cfRule type="cellIs" dxfId="143" priority="380" operator="equal">
      <formula>0</formula>
    </cfRule>
    <cfRule type="cellIs" dxfId="142" priority="381" operator="equal">
      <formula>0</formula>
    </cfRule>
    <cfRule type="cellIs" dxfId="141" priority="382" operator="lessThan">
      <formula>0</formula>
    </cfRule>
  </conditionalFormatting>
  <conditionalFormatting sqref="TR2:TR42">
    <cfRule type="cellIs" dxfId="140" priority="85" stopIfTrue="1" operator="lessThan">
      <formula>5</formula>
    </cfRule>
  </conditionalFormatting>
  <pageMargins left="0.25" right="0" top="0.25" bottom="0" header="0.3" footer="0.3"/>
  <pageSetup paperSize="9" scale="60" orientation="landscape" r:id="rId1"/>
</worksheet>
</file>

<file path=xl/worksheets/sheet2.xml><?xml version="1.0" encoding="utf-8"?>
<worksheet xmlns="http://schemas.openxmlformats.org/spreadsheetml/2006/main" xmlns:r="http://schemas.openxmlformats.org/officeDocument/2006/relationships">
  <dimension ref="A1:UB56"/>
  <sheetViews>
    <sheetView workbookViewId="0">
      <pane xSplit="5" ySplit="1" topLeftCell="TY2" activePane="bottomRight" state="frozen"/>
      <selection pane="topRight" activeCell="F1" sqref="F1"/>
      <selection pane="bottomLeft" activeCell="A2" sqref="A2"/>
      <selection pane="bottomRight" activeCell="UD8" sqref="UD8"/>
    </sheetView>
  </sheetViews>
  <sheetFormatPr defaultRowHeight="17.25"/>
  <cols>
    <col min="1" max="1" width="7.5703125" style="8" customWidth="1"/>
    <col min="2" max="2" width="8.7109375" style="8" customWidth="1"/>
    <col min="3" max="3" width="14.85546875" style="8" customWidth="1"/>
    <col min="4" max="4" width="21.7109375" style="8" customWidth="1"/>
    <col min="5" max="6" width="10.7109375" style="8" customWidth="1"/>
    <col min="7" max="7" width="14.42578125" style="8" customWidth="1"/>
    <col min="8" max="8" width="9.85546875" style="8" customWidth="1"/>
    <col min="9" max="9" width="27.140625" style="8" customWidth="1"/>
    <col min="10" max="11" width="5.7109375" style="8" customWidth="1"/>
    <col min="12" max="12" width="5" style="8" customWidth="1"/>
    <col min="13" max="13" width="6" style="8" customWidth="1"/>
    <col min="14" max="14" width="5.7109375" style="8" customWidth="1"/>
    <col min="15" max="17" width="5.140625" style="8" customWidth="1"/>
    <col min="18" max="18" width="4.85546875" style="8" customWidth="1"/>
    <col min="19" max="19" width="5.5703125" style="8" customWidth="1"/>
    <col min="20" max="20" width="6.42578125" style="8" customWidth="1"/>
    <col min="21" max="21" width="5.140625" style="8" customWidth="1"/>
    <col min="22" max="76" width="5.42578125" style="8" customWidth="1"/>
    <col min="77" max="79" width="5.7109375" style="8" customWidth="1"/>
    <col min="80" max="80" width="17.28515625" style="8" customWidth="1"/>
    <col min="81" max="82" width="5.7109375" style="8" customWidth="1"/>
    <col min="83" max="83" width="17" style="8" customWidth="1"/>
    <col min="84" max="84" width="17.42578125" style="8" customWidth="1"/>
    <col min="85" max="173" width="5.7109375" style="8" customWidth="1"/>
    <col min="174" max="174" width="6.5703125" style="8" customWidth="1"/>
    <col min="175" max="175" width="5.7109375" style="8" customWidth="1"/>
    <col min="176" max="176" width="17.85546875" style="8" customWidth="1"/>
    <col min="177" max="177" width="6.28515625" style="8" customWidth="1"/>
    <col min="178" max="182" width="5.7109375" style="8" customWidth="1"/>
    <col min="183" max="183" width="16.85546875" style="8" customWidth="1"/>
    <col min="184" max="184" width="24.28515625" style="8" customWidth="1"/>
    <col min="185" max="281" width="5.7109375" style="8" customWidth="1"/>
    <col min="282" max="286" width="5.5703125" style="8" customWidth="1"/>
    <col min="287" max="287" width="18.140625" style="8" customWidth="1"/>
    <col min="288" max="293" width="5.5703125" style="8" customWidth="1"/>
    <col min="294" max="294" width="18.140625" style="8" customWidth="1"/>
    <col min="295" max="295" width="21.5703125" style="8" customWidth="1"/>
    <col min="296" max="395" width="5.140625" style="8" customWidth="1"/>
    <col min="396" max="397" width="5.7109375" style="8" customWidth="1"/>
    <col min="398" max="398" width="18" style="8" customWidth="1"/>
    <col min="399" max="399" width="4.5703125" style="8" customWidth="1"/>
    <col min="400" max="400" width="5.85546875" style="8" customWidth="1"/>
    <col min="401" max="401" width="4.5703125" style="8" customWidth="1"/>
    <col min="402" max="402" width="4.85546875" style="8" customWidth="1"/>
    <col min="403" max="403" width="5.7109375" style="8" customWidth="1"/>
    <col min="404" max="404" width="5.140625" style="8" customWidth="1"/>
    <col min="405" max="405" width="15.140625" style="8" customWidth="1"/>
    <col min="406" max="406" width="23.140625" style="8" customWidth="1"/>
    <col min="407" max="440" width="4.5703125" style="8" customWidth="1"/>
    <col min="441" max="483" width="5.140625" style="8" customWidth="1"/>
    <col min="484" max="484" width="4.7109375" style="8" customWidth="1"/>
    <col min="485" max="486" width="6" style="8" customWidth="1"/>
    <col min="487" max="487" width="5.140625" style="8" customWidth="1"/>
    <col min="488" max="488" width="18" style="8" customWidth="1"/>
    <col min="489" max="489" width="5.140625" style="8" customWidth="1"/>
    <col min="490" max="490" width="6.140625" style="8" customWidth="1"/>
    <col min="491" max="492" width="4.7109375" style="8" customWidth="1"/>
    <col min="493" max="493" width="5.85546875" style="8" customWidth="1"/>
    <col min="494" max="494" width="5.140625" style="8" customWidth="1"/>
    <col min="495" max="495" width="16.28515625" style="8" customWidth="1"/>
    <col min="496" max="496" width="23.85546875" style="8" customWidth="1"/>
    <col min="497" max="519" width="5.140625" style="8" customWidth="1"/>
    <col min="520" max="520" width="5.85546875" style="8" customWidth="1"/>
    <col min="521" max="521" width="5.5703125" style="8" customWidth="1"/>
    <col min="522" max="541" width="5.140625" style="8" customWidth="1"/>
    <col min="542" max="542" width="4.85546875" style="8" customWidth="1"/>
    <col min="543" max="544" width="5.85546875" style="8" customWidth="1"/>
    <col min="545" max="545" width="5.140625" style="8" customWidth="1"/>
    <col min="546" max="546" width="18.140625" style="8" customWidth="1"/>
    <col min="547" max="547" width="5.140625" style="8" customWidth="1"/>
    <col min="548" max="548" width="5.85546875" style="8" customWidth="1"/>
    <col min="549" max="582" width="5.140625" style="8" customWidth="1"/>
    <col min="583" max="16384" width="9.140625" style="8"/>
  </cols>
  <sheetData>
    <row r="1" spans="1:548" ht="176.25" customHeight="1">
      <c r="A1" s="1" t="s">
        <v>0</v>
      </c>
      <c r="B1" s="2" t="s">
        <v>2</v>
      </c>
      <c r="C1" s="2" t="s">
        <v>1</v>
      </c>
      <c r="D1" s="2" t="s">
        <v>3</v>
      </c>
      <c r="E1" s="3" t="s">
        <v>4</v>
      </c>
      <c r="F1" s="1" t="s">
        <v>5</v>
      </c>
      <c r="G1" s="1" t="s">
        <v>6</v>
      </c>
      <c r="H1" s="1" t="s">
        <v>8</v>
      </c>
      <c r="I1" s="1" t="s">
        <v>7</v>
      </c>
      <c r="J1" s="52" t="s">
        <v>9</v>
      </c>
      <c r="K1" s="52" t="s">
        <v>1538</v>
      </c>
      <c r="L1" s="37" t="s">
        <v>54</v>
      </c>
      <c r="M1" s="38" t="s">
        <v>56</v>
      </c>
      <c r="N1" s="51" t="s">
        <v>55</v>
      </c>
      <c r="O1" s="7" t="s">
        <v>60</v>
      </c>
      <c r="P1" s="53" t="s">
        <v>10</v>
      </c>
      <c r="Q1" s="53" t="s">
        <v>1565</v>
      </c>
      <c r="R1" s="37" t="s">
        <v>61</v>
      </c>
      <c r="S1" s="38" t="s">
        <v>62</v>
      </c>
      <c r="T1" s="51" t="s">
        <v>63</v>
      </c>
      <c r="U1" s="7" t="s">
        <v>64</v>
      </c>
      <c r="V1" s="4" t="s">
        <v>33</v>
      </c>
      <c r="W1" s="5" t="s">
        <v>222</v>
      </c>
      <c r="X1" s="5" t="s">
        <v>223</v>
      </c>
      <c r="Y1" s="6" t="s">
        <v>224</v>
      </c>
      <c r="Z1" s="36" t="s">
        <v>225</v>
      </c>
      <c r="AA1" s="36" t="s">
        <v>1564</v>
      </c>
      <c r="AB1" s="37" t="s">
        <v>226</v>
      </c>
      <c r="AC1" s="38" t="s">
        <v>227</v>
      </c>
      <c r="AD1" s="51" t="s">
        <v>228</v>
      </c>
      <c r="AE1" s="75" t="s">
        <v>225</v>
      </c>
      <c r="AF1" s="78" t="s">
        <v>225</v>
      </c>
      <c r="AG1" s="4" t="s">
        <v>33</v>
      </c>
      <c r="AH1" s="5" t="s">
        <v>11</v>
      </c>
      <c r="AI1" s="5" t="s">
        <v>12</v>
      </c>
      <c r="AJ1" s="6" t="s">
        <v>13</v>
      </c>
      <c r="AK1" s="36" t="s">
        <v>14</v>
      </c>
      <c r="AL1" s="36" t="s">
        <v>1563</v>
      </c>
      <c r="AM1" s="37" t="s">
        <v>38</v>
      </c>
      <c r="AN1" s="38" t="s">
        <v>39</v>
      </c>
      <c r="AO1" s="51" t="s">
        <v>57</v>
      </c>
      <c r="AP1" s="75" t="s">
        <v>14</v>
      </c>
      <c r="AQ1" s="81" t="s">
        <v>14</v>
      </c>
      <c r="AR1" s="4" t="s">
        <v>33</v>
      </c>
      <c r="AS1" s="5" t="s">
        <v>15</v>
      </c>
      <c r="AT1" s="5" t="s">
        <v>16</v>
      </c>
      <c r="AU1" s="6" t="s">
        <v>17</v>
      </c>
      <c r="AV1" s="36" t="s">
        <v>37</v>
      </c>
      <c r="AW1" s="36" t="s">
        <v>1562</v>
      </c>
      <c r="AX1" s="37" t="s">
        <v>34</v>
      </c>
      <c r="AY1" s="38" t="s">
        <v>35</v>
      </c>
      <c r="AZ1" s="51" t="s">
        <v>58</v>
      </c>
      <c r="BA1" s="75" t="s">
        <v>36</v>
      </c>
      <c r="BB1" s="81" t="s">
        <v>36</v>
      </c>
      <c r="BC1" s="4" t="s">
        <v>33</v>
      </c>
      <c r="BD1" s="5" t="s">
        <v>40</v>
      </c>
      <c r="BE1" s="5" t="s">
        <v>52</v>
      </c>
      <c r="BF1" s="6" t="s">
        <v>41</v>
      </c>
      <c r="BG1" s="36" t="s">
        <v>42</v>
      </c>
      <c r="BH1" s="36" t="s">
        <v>1561</v>
      </c>
      <c r="BI1" s="37" t="s">
        <v>43</v>
      </c>
      <c r="BJ1" s="38" t="s">
        <v>44</v>
      </c>
      <c r="BK1" s="51" t="s">
        <v>53</v>
      </c>
      <c r="BL1" s="75" t="s">
        <v>50</v>
      </c>
      <c r="BM1" s="81" t="s">
        <v>50</v>
      </c>
      <c r="BN1" s="4" t="s">
        <v>33</v>
      </c>
      <c r="BO1" s="5" t="s">
        <v>66</v>
      </c>
      <c r="BP1" s="5" t="s">
        <v>24</v>
      </c>
      <c r="BQ1" s="6" t="s">
        <v>25</v>
      </c>
      <c r="BR1" s="36" t="s">
        <v>67</v>
      </c>
      <c r="BS1" s="36" t="s">
        <v>1560</v>
      </c>
      <c r="BT1" s="37" t="s">
        <v>68</v>
      </c>
      <c r="BU1" s="38" t="s">
        <v>69</v>
      </c>
      <c r="BV1" s="51" t="s">
        <v>70</v>
      </c>
      <c r="BW1" s="75" t="s">
        <v>71</v>
      </c>
      <c r="BX1" s="81" t="s">
        <v>71</v>
      </c>
      <c r="BY1" s="40" t="s">
        <v>65</v>
      </c>
      <c r="BZ1" s="42" t="s">
        <v>1043</v>
      </c>
      <c r="CA1" s="44" t="s">
        <v>1044</v>
      </c>
      <c r="CB1" s="46" t="s">
        <v>1041</v>
      </c>
      <c r="CC1" s="143" t="s">
        <v>1040</v>
      </c>
      <c r="CD1" s="144" t="s">
        <v>1045</v>
      </c>
      <c r="CE1" s="46" t="s">
        <v>1042</v>
      </c>
      <c r="CF1" s="46" t="s">
        <v>1039</v>
      </c>
      <c r="CG1" s="4" t="s">
        <v>33</v>
      </c>
      <c r="CH1" s="5" t="s">
        <v>72</v>
      </c>
      <c r="CI1" s="5" t="s">
        <v>26</v>
      </c>
      <c r="CJ1" s="6" t="s">
        <v>27</v>
      </c>
      <c r="CK1" s="36" t="s">
        <v>73</v>
      </c>
      <c r="CL1" s="36" t="s">
        <v>1559</v>
      </c>
      <c r="CM1" s="37" t="s">
        <v>74</v>
      </c>
      <c r="CN1" s="38" t="s">
        <v>75</v>
      </c>
      <c r="CO1" s="51" t="s">
        <v>76</v>
      </c>
      <c r="CP1" s="75" t="s">
        <v>77</v>
      </c>
      <c r="CQ1" s="149" t="s">
        <v>77</v>
      </c>
      <c r="CR1" s="4" t="s">
        <v>33</v>
      </c>
      <c r="CS1" s="5" t="s">
        <v>78</v>
      </c>
      <c r="CT1" s="5" t="s">
        <v>79</v>
      </c>
      <c r="CU1" s="6" t="s">
        <v>80</v>
      </c>
      <c r="CV1" s="36" t="s">
        <v>81</v>
      </c>
      <c r="CW1" s="36" t="s">
        <v>1558</v>
      </c>
      <c r="CX1" s="37" t="s">
        <v>82</v>
      </c>
      <c r="CY1" s="38" t="s">
        <v>83</v>
      </c>
      <c r="CZ1" s="51" t="s">
        <v>84</v>
      </c>
      <c r="DA1" s="75" t="s">
        <v>81</v>
      </c>
      <c r="DB1" s="149" t="s">
        <v>81</v>
      </c>
      <c r="DC1" s="4" t="s">
        <v>33</v>
      </c>
      <c r="DD1" s="5" t="s">
        <v>85</v>
      </c>
      <c r="DE1" s="5" t="s">
        <v>28</v>
      </c>
      <c r="DF1" s="6" t="s">
        <v>29</v>
      </c>
      <c r="DG1" s="36" t="s">
        <v>86</v>
      </c>
      <c r="DH1" s="36" t="s">
        <v>1557</v>
      </c>
      <c r="DI1" s="37" t="s">
        <v>87</v>
      </c>
      <c r="DJ1" s="38" t="s">
        <v>88</v>
      </c>
      <c r="DK1" s="51" t="s">
        <v>89</v>
      </c>
      <c r="DL1" s="75" t="s">
        <v>86</v>
      </c>
      <c r="DM1" s="149" t="s">
        <v>86</v>
      </c>
      <c r="DN1" s="4" t="s">
        <v>33</v>
      </c>
      <c r="DO1" s="5" t="s">
        <v>90</v>
      </c>
      <c r="DP1" s="5" t="s">
        <v>91</v>
      </c>
      <c r="DQ1" s="6" t="s">
        <v>92</v>
      </c>
      <c r="DR1" s="36" t="s">
        <v>93</v>
      </c>
      <c r="DS1" s="36" t="s">
        <v>1556</v>
      </c>
      <c r="DT1" s="37" t="s">
        <v>94</v>
      </c>
      <c r="DU1" s="38" t="s">
        <v>95</v>
      </c>
      <c r="DV1" s="51" t="s">
        <v>96</v>
      </c>
      <c r="DW1" s="75" t="s">
        <v>93</v>
      </c>
      <c r="DX1" s="149" t="s">
        <v>93</v>
      </c>
      <c r="DY1" s="4" t="s">
        <v>33</v>
      </c>
      <c r="DZ1" s="5" t="s">
        <v>1072</v>
      </c>
      <c r="EA1" s="5" t="s">
        <v>619</v>
      </c>
      <c r="EB1" s="6" t="s">
        <v>620</v>
      </c>
      <c r="EC1" s="36" t="s">
        <v>621</v>
      </c>
      <c r="ED1" s="36" t="s">
        <v>1555</v>
      </c>
      <c r="EE1" s="37" t="s">
        <v>622</v>
      </c>
      <c r="EF1" s="38" t="s">
        <v>623</v>
      </c>
      <c r="EG1" s="51" t="s">
        <v>624</v>
      </c>
      <c r="EH1" s="75" t="s">
        <v>621</v>
      </c>
      <c r="EI1" s="149" t="s">
        <v>621</v>
      </c>
      <c r="EJ1" s="4" t="s">
        <v>33</v>
      </c>
      <c r="EK1" s="5" t="s">
        <v>625</v>
      </c>
      <c r="EL1" s="5" t="s">
        <v>626</v>
      </c>
      <c r="EM1" s="6" t="s">
        <v>627</v>
      </c>
      <c r="EN1" s="36" t="s">
        <v>628</v>
      </c>
      <c r="EO1" s="36" t="s">
        <v>1554</v>
      </c>
      <c r="EP1" s="37" t="s">
        <v>629</v>
      </c>
      <c r="EQ1" s="38" t="s">
        <v>630</v>
      </c>
      <c r="ER1" s="51" t="s">
        <v>631</v>
      </c>
      <c r="ES1" s="75" t="s">
        <v>628</v>
      </c>
      <c r="ET1" s="149" t="s">
        <v>628</v>
      </c>
      <c r="EU1" s="4" t="s">
        <v>33</v>
      </c>
      <c r="EV1" s="5" t="s">
        <v>1073</v>
      </c>
      <c r="EW1" s="5" t="s">
        <v>1074</v>
      </c>
      <c r="EX1" s="6" t="s">
        <v>1075</v>
      </c>
      <c r="EY1" s="36" t="s">
        <v>1076</v>
      </c>
      <c r="EZ1" s="36" t="s">
        <v>1553</v>
      </c>
      <c r="FA1" s="37" t="s">
        <v>1077</v>
      </c>
      <c r="FB1" s="38" t="s">
        <v>1078</v>
      </c>
      <c r="FC1" s="51" t="s">
        <v>1079</v>
      </c>
      <c r="FD1" s="75" t="s">
        <v>1076</v>
      </c>
      <c r="FE1" s="149" t="s">
        <v>1076</v>
      </c>
      <c r="FF1" s="4" t="s">
        <v>33</v>
      </c>
      <c r="FG1" s="5" t="s">
        <v>1127</v>
      </c>
      <c r="FH1" s="5" t="s">
        <v>1128</v>
      </c>
      <c r="FI1" s="6" t="s">
        <v>1132</v>
      </c>
      <c r="FJ1" s="327" t="s">
        <v>1080</v>
      </c>
      <c r="FK1" s="327" t="s">
        <v>1567</v>
      </c>
      <c r="FL1" s="37" t="s">
        <v>1081</v>
      </c>
      <c r="FM1" s="38" t="s">
        <v>1082</v>
      </c>
      <c r="FN1" s="59" t="s">
        <v>1083</v>
      </c>
      <c r="FO1" s="75" t="s">
        <v>1084</v>
      </c>
      <c r="FP1" s="150" t="s">
        <v>1084</v>
      </c>
      <c r="FQ1" s="40" t="s">
        <v>1151</v>
      </c>
      <c r="FR1" s="42" t="s">
        <v>1152</v>
      </c>
      <c r="FS1" s="44" t="s">
        <v>1153</v>
      </c>
      <c r="FT1" s="46" t="s">
        <v>1154</v>
      </c>
      <c r="FU1" s="143" t="s">
        <v>1157</v>
      </c>
      <c r="FV1" s="144" t="s">
        <v>1158</v>
      </c>
      <c r="FW1" s="173" t="s">
        <v>1155</v>
      </c>
      <c r="FX1" s="40" t="s">
        <v>1159</v>
      </c>
      <c r="FY1" s="42" t="s">
        <v>1164</v>
      </c>
      <c r="FZ1" s="44" t="s">
        <v>1160</v>
      </c>
      <c r="GA1" s="46" t="s">
        <v>1156</v>
      </c>
      <c r="GB1" s="172" t="s">
        <v>1168</v>
      </c>
      <c r="GC1" s="4" t="s">
        <v>33</v>
      </c>
      <c r="GD1" s="5" t="s">
        <v>1031</v>
      </c>
      <c r="GE1" s="5" t="s">
        <v>1032</v>
      </c>
      <c r="GF1" s="6" t="s">
        <v>1033</v>
      </c>
      <c r="GG1" s="36" t="s">
        <v>1034</v>
      </c>
      <c r="GH1" s="36" t="s">
        <v>1551</v>
      </c>
      <c r="GI1" s="37" t="s">
        <v>1035</v>
      </c>
      <c r="GJ1" s="38" t="s">
        <v>1036</v>
      </c>
      <c r="GK1" s="51" t="s">
        <v>1037</v>
      </c>
      <c r="GL1" s="75" t="s">
        <v>1034</v>
      </c>
      <c r="GM1" s="149" t="s">
        <v>1034</v>
      </c>
      <c r="GN1" s="4" t="s">
        <v>33</v>
      </c>
      <c r="GO1" s="5" t="s">
        <v>1175</v>
      </c>
      <c r="GP1" s="5" t="s">
        <v>1176</v>
      </c>
      <c r="GQ1" s="6" t="s">
        <v>1177</v>
      </c>
      <c r="GR1" s="36" t="s">
        <v>1178</v>
      </c>
      <c r="GS1" s="36" t="s">
        <v>1550</v>
      </c>
      <c r="GT1" s="37" t="s">
        <v>1179</v>
      </c>
      <c r="GU1" s="38" t="s">
        <v>1180</v>
      </c>
      <c r="GV1" s="51" t="s">
        <v>1181</v>
      </c>
      <c r="GW1" s="75" t="s">
        <v>1178</v>
      </c>
      <c r="GX1" s="149" t="s">
        <v>1178</v>
      </c>
      <c r="GY1" s="4" t="s">
        <v>33</v>
      </c>
      <c r="GZ1" s="5" t="s">
        <v>1001</v>
      </c>
      <c r="HA1" s="5" t="s">
        <v>1002</v>
      </c>
      <c r="HB1" s="6" t="s">
        <v>1003</v>
      </c>
      <c r="HC1" s="36" t="s">
        <v>1004</v>
      </c>
      <c r="HD1" s="36" t="s">
        <v>1549</v>
      </c>
      <c r="HE1" s="37" t="s">
        <v>1005</v>
      </c>
      <c r="HF1" s="38" t="s">
        <v>1006</v>
      </c>
      <c r="HG1" s="51" t="s">
        <v>1182</v>
      </c>
      <c r="HH1" s="75" t="s">
        <v>1004</v>
      </c>
      <c r="HI1" s="149" t="s">
        <v>1004</v>
      </c>
      <c r="HJ1" s="4" t="s">
        <v>33</v>
      </c>
      <c r="HK1" s="5" t="s">
        <v>1025</v>
      </c>
      <c r="HL1" s="5" t="s">
        <v>1026</v>
      </c>
      <c r="HM1" s="6" t="s">
        <v>1027</v>
      </c>
      <c r="HN1" s="36" t="s">
        <v>1028</v>
      </c>
      <c r="HO1" s="36" t="s">
        <v>1548</v>
      </c>
      <c r="HP1" s="37" t="s">
        <v>1029</v>
      </c>
      <c r="HQ1" s="38" t="s">
        <v>1030</v>
      </c>
      <c r="HR1" s="51" t="s">
        <v>1183</v>
      </c>
      <c r="HS1" s="75" t="s">
        <v>1028</v>
      </c>
      <c r="HT1" s="149" t="s">
        <v>1028</v>
      </c>
      <c r="HU1" s="4" t="s">
        <v>33</v>
      </c>
      <c r="HV1" s="5" t="s">
        <v>994</v>
      </c>
      <c r="HW1" s="5" t="s">
        <v>995</v>
      </c>
      <c r="HX1" s="6" t="s">
        <v>996</v>
      </c>
      <c r="HY1" s="36" t="s">
        <v>997</v>
      </c>
      <c r="HZ1" s="36" t="s">
        <v>1547</v>
      </c>
      <c r="IA1" s="37" t="s">
        <v>998</v>
      </c>
      <c r="IB1" s="38" t="s">
        <v>999</v>
      </c>
      <c r="IC1" s="51" t="s">
        <v>1000</v>
      </c>
      <c r="ID1" s="75" t="s">
        <v>997</v>
      </c>
      <c r="IE1" s="149" t="s">
        <v>997</v>
      </c>
      <c r="IF1" s="4" t="s">
        <v>33</v>
      </c>
      <c r="IG1" s="5" t="s">
        <v>1048</v>
      </c>
      <c r="IH1" s="5" t="s">
        <v>1049</v>
      </c>
      <c r="II1" s="6" t="s">
        <v>1050</v>
      </c>
      <c r="IJ1" s="36" t="s">
        <v>1051</v>
      </c>
      <c r="IK1" s="36" t="s">
        <v>1546</v>
      </c>
      <c r="IL1" s="37" t="s">
        <v>1052</v>
      </c>
      <c r="IM1" s="38" t="s">
        <v>1053</v>
      </c>
      <c r="IN1" s="51" t="s">
        <v>1054</v>
      </c>
      <c r="IO1" s="75" t="s">
        <v>1051</v>
      </c>
      <c r="IP1" s="149" t="s">
        <v>1051</v>
      </c>
      <c r="IQ1" s="4" t="s">
        <v>33</v>
      </c>
      <c r="IR1" s="5" t="s">
        <v>1055</v>
      </c>
      <c r="IS1" s="5" t="s">
        <v>1056</v>
      </c>
      <c r="IT1" s="6" t="s">
        <v>1192</v>
      </c>
      <c r="IU1" s="36" t="s">
        <v>1193</v>
      </c>
      <c r="IV1" s="36" t="s">
        <v>1545</v>
      </c>
      <c r="IW1" s="37" t="s">
        <v>1057</v>
      </c>
      <c r="IX1" s="38" t="s">
        <v>1058</v>
      </c>
      <c r="IY1" s="51" t="s">
        <v>1059</v>
      </c>
      <c r="IZ1" s="75" t="s">
        <v>1193</v>
      </c>
      <c r="JA1" s="149" t="s">
        <v>1193</v>
      </c>
      <c r="JB1" s="4" t="s">
        <v>33</v>
      </c>
      <c r="JC1" s="5" t="s">
        <v>1194</v>
      </c>
      <c r="JD1" s="5" t="s">
        <v>1195</v>
      </c>
      <c r="JE1" s="6" t="s">
        <v>1196</v>
      </c>
      <c r="JF1" s="36" t="s">
        <v>1106</v>
      </c>
      <c r="JG1" s="36" t="s">
        <v>1544</v>
      </c>
      <c r="JH1" s="37" t="s">
        <v>1107</v>
      </c>
      <c r="JI1" s="38" t="s">
        <v>1107</v>
      </c>
      <c r="JJ1" s="51" t="s">
        <v>1197</v>
      </c>
      <c r="JK1" s="75" t="s">
        <v>1198</v>
      </c>
      <c r="JL1" s="149" t="s">
        <v>1198</v>
      </c>
      <c r="JM1" s="4" t="s">
        <v>33</v>
      </c>
      <c r="JN1" s="5" t="s">
        <v>1129</v>
      </c>
      <c r="JO1" s="5" t="s">
        <v>1130</v>
      </c>
      <c r="JP1" s="6" t="s">
        <v>1187</v>
      </c>
      <c r="JQ1" s="36" t="s">
        <v>1188</v>
      </c>
      <c r="JR1" s="36" t="s">
        <v>1566</v>
      </c>
      <c r="JS1" s="37" t="s">
        <v>1189</v>
      </c>
      <c r="JT1" s="38" t="s">
        <v>1190</v>
      </c>
      <c r="JU1" s="51" t="s">
        <v>1191</v>
      </c>
      <c r="JV1" s="75" t="s">
        <v>1188</v>
      </c>
      <c r="JW1" s="149" t="s">
        <v>1188</v>
      </c>
      <c r="JX1" s="210" t="s">
        <v>1184</v>
      </c>
      <c r="JY1" s="42" t="s">
        <v>1185</v>
      </c>
      <c r="JZ1" s="44" t="s">
        <v>1186</v>
      </c>
      <c r="KA1" s="46" t="s">
        <v>1289</v>
      </c>
      <c r="KB1" s="40" t="s">
        <v>1290</v>
      </c>
      <c r="KC1" s="42" t="s">
        <v>1291</v>
      </c>
      <c r="KD1" s="226" t="s">
        <v>1292</v>
      </c>
      <c r="KE1" s="227" t="s">
        <v>1293</v>
      </c>
      <c r="KF1" s="144" t="s">
        <v>1294</v>
      </c>
      <c r="KG1" s="228" t="s">
        <v>1294</v>
      </c>
      <c r="KH1" s="46" t="s">
        <v>1295</v>
      </c>
      <c r="KI1" s="172" t="s">
        <v>1311</v>
      </c>
      <c r="KJ1" s="4" t="s">
        <v>33</v>
      </c>
      <c r="KK1" s="5" t="s">
        <v>1314</v>
      </c>
      <c r="KL1" s="5" t="s">
        <v>1315</v>
      </c>
      <c r="KM1" s="6" t="s">
        <v>1316</v>
      </c>
      <c r="KN1" s="36" t="s">
        <v>1317</v>
      </c>
      <c r="KO1" s="36" t="s">
        <v>1339</v>
      </c>
      <c r="KP1" s="37" t="s">
        <v>1318</v>
      </c>
      <c r="KQ1" s="38" t="s">
        <v>1319</v>
      </c>
      <c r="KR1" s="51" t="s">
        <v>1320</v>
      </c>
      <c r="KS1" s="75" t="s">
        <v>1317</v>
      </c>
      <c r="KT1" s="149" t="s">
        <v>1317</v>
      </c>
      <c r="KU1" s="4" t="s">
        <v>33</v>
      </c>
      <c r="KV1" s="5" t="s">
        <v>1233</v>
      </c>
      <c r="KW1" s="5" t="s">
        <v>1234</v>
      </c>
      <c r="KX1" s="6" t="s">
        <v>1334</v>
      </c>
      <c r="KY1" s="36" t="s">
        <v>1235</v>
      </c>
      <c r="KZ1" s="36" t="s">
        <v>1338</v>
      </c>
      <c r="LA1" s="37" t="s">
        <v>1236</v>
      </c>
      <c r="LB1" s="38" t="s">
        <v>1236</v>
      </c>
      <c r="LC1" s="51" t="s">
        <v>1335</v>
      </c>
      <c r="LD1" s="75" t="s">
        <v>1235</v>
      </c>
      <c r="LE1" s="149" t="s">
        <v>1235</v>
      </c>
      <c r="LF1" s="4" t="s">
        <v>33</v>
      </c>
      <c r="LG1" s="5" t="s">
        <v>1321</v>
      </c>
      <c r="LH1" s="5" t="s">
        <v>1322</v>
      </c>
      <c r="LI1" s="6" t="s">
        <v>1323</v>
      </c>
      <c r="LJ1" s="36" t="s">
        <v>1116</v>
      </c>
      <c r="LK1" s="36" t="s">
        <v>1337</v>
      </c>
      <c r="LL1" s="37" t="s">
        <v>1113</v>
      </c>
      <c r="LM1" s="38" t="s">
        <v>1114</v>
      </c>
      <c r="LN1" s="51" t="s">
        <v>1115</v>
      </c>
      <c r="LO1" s="75" t="s">
        <v>1116</v>
      </c>
      <c r="LP1" s="149" t="s">
        <v>1116</v>
      </c>
      <c r="LQ1" s="4" t="s">
        <v>33</v>
      </c>
      <c r="LR1" s="5" t="s">
        <v>1117</v>
      </c>
      <c r="LS1" s="5" t="s">
        <v>1118</v>
      </c>
      <c r="LT1" s="6" t="s">
        <v>1119</v>
      </c>
      <c r="LU1" s="36" t="s">
        <v>1324</v>
      </c>
      <c r="LV1" s="36" t="s">
        <v>1542</v>
      </c>
      <c r="LW1" s="37" t="s">
        <v>1120</v>
      </c>
      <c r="LX1" s="38" t="s">
        <v>1121</v>
      </c>
      <c r="LY1" s="51" t="s">
        <v>1325</v>
      </c>
      <c r="LZ1" s="75" t="s">
        <v>1324</v>
      </c>
      <c r="MA1" s="149" t="s">
        <v>1324</v>
      </c>
      <c r="MB1" s="4" t="s">
        <v>33</v>
      </c>
      <c r="MC1" s="5" t="s">
        <v>1304</v>
      </c>
      <c r="MD1" s="5" t="s">
        <v>1305</v>
      </c>
      <c r="ME1" s="6" t="s">
        <v>1306</v>
      </c>
      <c r="MF1" s="36" t="s">
        <v>1307</v>
      </c>
      <c r="MG1" s="36" t="s">
        <v>1541</v>
      </c>
      <c r="MH1" s="37" t="s">
        <v>1308</v>
      </c>
      <c r="MI1" s="38" t="s">
        <v>1309</v>
      </c>
      <c r="MJ1" s="51" t="s">
        <v>1310</v>
      </c>
      <c r="MK1" s="75" t="s">
        <v>1307</v>
      </c>
      <c r="ML1" s="149" t="s">
        <v>1307</v>
      </c>
      <c r="MM1" s="4" t="s">
        <v>33</v>
      </c>
      <c r="MN1" s="5" t="s">
        <v>1108</v>
      </c>
      <c r="MO1" s="5" t="s">
        <v>1109</v>
      </c>
      <c r="MP1" s="6" t="s">
        <v>1110</v>
      </c>
      <c r="MQ1" s="36" t="s">
        <v>1326</v>
      </c>
      <c r="MR1" s="36" t="s">
        <v>1540</v>
      </c>
      <c r="MS1" s="37" t="s">
        <v>1111</v>
      </c>
      <c r="MT1" s="38" t="s">
        <v>1112</v>
      </c>
      <c r="MU1" s="51" t="s">
        <v>1327</v>
      </c>
      <c r="MV1" s="75" t="s">
        <v>1326</v>
      </c>
      <c r="MW1" s="149" t="s">
        <v>1326</v>
      </c>
      <c r="MX1" s="4" t="s">
        <v>33</v>
      </c>
      <c r="MY1" s="5" t="s">
        <v>1137</v>
      </c>
      <c r="MZ1" s="5" t="s">
        <v>1138</v>
      </c>
      <c r="NA1" s="6" t="s">
        <v>1139</v>
      </c>
      <c r="NB1" s="36" t="s">
        <v>1140</v>
      </c>
      <c r="NC1" s="36" t="s">
        <v>1539</v>
      </c>
      <c r="ND1" s="37" t="s">
        <v>1141</v>
      </c>
      <c r="NE1" s="38" t="s">
        <v>1142</v>
      </c>
      <c r="NF1" s="51" t="s">
        <v>1140</v>
      </c>
      <c r="NG1" s="75" t="s">
        <v>1140</v>
      </c>
      <c r="NH1" s="149" t="s">
        <v>1140</v>
      </c>
      <c r="NI1" s="4" t="s">
        <v>33</v>
      </c>
      <c r="NJ1" s="5" t="s">
        <v>1145</v>
      </c>
      <c r="NK1" s="5" t="s">
        <v>1146</v>
      </c>
      <c r="NL1" s="6" t="s">
        <v>1328</v>
      </c>
      <c r="NM1" s="36" t="s">
        <v>1147</v>
      </c>
      <c r="NN1" s="36" t="s">
        <v>1336</v>
      </c>
      <c r="NO1" s="37" t="s">
        <v>1329</v>
      </c>
      <c r="NP1" s="38" t="s">
        <v>1148</v>
      </c>
      <c r="NQ1" s="51" t="s">
        <v>1330</v>
      </c>
      <c r="NR1" s="75" t="s">
        <v>1149</v>
      </c>
      <c r="NS1" s="149" t="s">
        <v>1149</v>
      </c>
      <c r="NT1" s="4" t="s">
        <v>33</v>
      </c>
      <c r="NU1" s="5" t="s">
        <v>1227</v>
      </c>
      <c r="NV1" s="5" t="s">
        <v>1228</v>
      </c>
      <c r="NW1" s="6" t="s">
        <v>1340</v>
      </c>
      <c r="NX1" s="36" t="s">
        <v>1341</v>
      </c>
      <c r="NY1" s="36" t="s">
        <v>1342</v>
      </c>
      <c r="NZ1" s="37" t="s">
        <v>1343</v>
      </c>
      <c r="OA1" s="38" t="s">
        <v>1344</v>
      </c>
      <c r="OB1" s="51" t="s">
        <v>1345</v>
      </c>
      <c r="OC1" s="75" t="s">
        <v>1341</v>
      </c>
      <c r="OD1" s="149" t="s">
        <v>1341</v>
      </c>
      <c r="OE1" s="210" t="s">
        <v>1331</v>
      </c>
      <c r="OF1" s="42" t="s">
        <v>1332</v>
      </c>
      <c r="OG1" s="44" t="s">
        <v>1333</v>
      </c>
      <c r="OH1" s="46" t="s">
        <v>1359</v>
      </c>
      <c r="OI1" s="40" t="s">
        <v>1360</v>
      </c>
      <c r="OJ1" s="42" t="s">
        <v>1361</v>
      </c>
      <c r="OK1" s="226" t="s">
        <v>1362</v>
      </c>
      <c r="OL1" s="227" t="s">
        <v>1363</v>
      </c>
      <c r="OM1" s="144" t="s">
        <v>1364</v>
      </c>
      <c r="ON1" s="228" t="s">
        <v>1364</v>
      </c>
      <c r="OO1" s="46" t="s">
        <v>1365</v>
      </c>
      <c r="OP1" s="172" t="s">
        <v>1366</v>
      </c>
      <c r="OQ1" s="220" t="s">
        <v>33</v>
      </c>
      <c r="OR1" s="221" t="s">
        <v>1402</v>
      </c>
      <c r="OS1" s="221" t="s">
        <v>1403</v>
      </c>
      <c r="OT1" s="221" t="s">
        <v>1404</v>
      </c>
      <c r="OU1" s="222" t="s">
        <v>1405</v>
      </c>
      <c r="OV1" s="222" t="s">
        <v>1437</v>
      </c>
      <c r="OW1" s="223" t="s">
        <v>1230</v>
      </c>
      <c r="OX1" s="271" t="s">
        <v>1231</v>
      </c>
      <c r="OY1" s="225" t="s">
        <v>1232</v>
      </c>
      <c r="OZ1" s="272" t="s">
        <v>1406</v>
      </c>
      <c r="PA1" s="273" t="s">
        <v>1229</v>
      </c>
      <c r="PB1" s="220" t="s">
        <v>33</v>
      </c>
      <c r="PC1" s="221" t="s">
        <v>1407</v>
      </c>
      <c r="PD1" s="221" t="s">
        <v>1408</v>
      </c>
      <c r="PE1" s="221" t="s">
        <v>1409</v>
      </c>
      <c r="PF1" s="222" t="s">
        <v>1203</v>
      </c>
      <c r="PG1" s="222" t="s">
        <v>1435</v>
      </c>
      <c r="PH1" s="223" t="s">
        <v>1410</v>
      </c>
      <c r="PI1" s="271" t="s">
        <v>1204</v>
      </c>
      <c r="PJ1" s="225" t="s">
        <v>1411</v>
      </c>
      <c r="PK1" s="272" t="s">
        <v>1205</v>
      </c>
      <c r="PL1" s="273" t="s">
        <v>1205</v>
      </c>
      <c r="PM1" s="220" t="s">
        <v>33</v>
      </c>
      <c r="PN1" s="221" t="s">
        <v>1412</v>
      </c>
      <c r="PO1" s="221" t="s">
        <v>1413</v>
      </c>
      <c r="PP1" s="221" t="s">
        <v>1414</v>
      </c>
      <c r="PQ1" s="222" t="s">
        <v>1214</v>
      </c>
      <c r="PR1" s="222" t="s">
        <v>1438</v>
      </c>
      <c r="PS1" s="223" t="s">
        <v>1415</v>
      </c>
      <c r="PT1" s="271" t="s">
        <v>1416</v>
      </c>
      <c r="PU1" s="225" t="s">
        <v>1417</v>
      </c>
      <c r="PV1" s="272" t="s">
        <v>1418</v>
      </c>
      <c r="PW1" s="273" t="s">
        <v>1215</v>
      </c>
      <c r="PX1" s="220" t="s">
        <v>33</v>
      </c>
      <c r="PY1" s="221" t="s">
        <v>1419</v>
      </c>
      <c r="PZ1" s="221" t="s">
        <v>1420</v>
      </c>
      <c r="QA1" s="221" t="s">
        <v>1421</v>
      </c>
      <c r="QB1" s="222" t="s">
        <v>1216</v>
      </c>
      <c r="QC1" s="222" t="s">
        <v>1439</v>
      </c>
      <c r="QD1" s="223" t="s">
        <v>1217</v>
      </c>
      <c r="QE1" s="271" t="s">
        <v>1218</v>
      </c>
      <c r="QF1" s="225" t="s">
        <v>1219</v>
      </c>
      <c r="QG1" s="272" t="s">
        <v>1216</v>
      </c>
      <c r="QH1" s="273" t="s">
        <v>1422</v>
      </c>
      <c r="QI1" s="220" t="s">
        <v>33</v>
      </c>
      <c r="QJ1" s="221" t="s">
        <v>1423</v>
      </c>
      <c r="QK1" s="221" t="s">
        <v>1424</v>
      </c>
      <c r="QL1" s="221" t="s">
        <v>1425</v>
      </c>
      <c r="QM1" s="222" t="s">
        <v>1222</v>
      </c>
      <c r="QN1" s="222" t="s">
        <v>1440</v>
      </c>
      <c r="QO1" s="223" t="s">
        <v>1426</v>
      </c>
      <c r="QP1" s="271" t="s">
        <v>1220</v>
      </c>
      <c r="QQ1" s="225" t="s">
        <v>1221</v>
      </c>
      <c r="QR1" s="272" t="s">
        <v>1222</v>
      </c>
      <c r="QS1" s="273" t="s">
        <v>1450</v>
      </c>
      <c r="QT1" s="220" t="s">
        <v>33</v>
      </c>
      <c r="QU1" s="221" t="s">
        <v>1427</v>
      </c>
      <c r="QV1" s="221" t="s">
        <v>1428</v>
      </c>
      <c r="QW1" s="221" t="s">
        <v>1429</v>
      </c>
      <c r="QX1" s="222" t="s">
        <v>1226</v>
      </c>
      <c r="QY1" s="222" t="s">
        <v>1441</v>
      </c>
      <c r="QZ1" s="223" t="s">
        <v>1223</v>
      </c>
      <c r="RA1" s="271" t="s">
        <v>1224</v>
      </c>
      <c r="RB1" s="225" t="s">
        <v>1225</v>
      </c>
      <c r="RC1" s="272" t="s">
        <v>1430</v>
      </c>
      <c r="RD1" s="273" t="s">
        <v>1430</v>
      </c>
      <c r="RE1" s="220" t="s">
        <v>33</v>
      </c>
      <c r="RF1" s="221" t="s">
        <v>1431</v>
      </c>
      <c r="RG1" s="221" t="s">
        <v>1432</v>
      </c>
      <c r="RH1" s="221" t="s">
        <v>1433</v>
      </c>
      <c r="RI1" s="222" t="s">
        <v>1251</v>
      </c>
      <c r="RJ1" s="222" t="s">
        <v>1442</v>
      </c>
      <c r="RK1" s="223" t="s">
        <v>1252</v>
      </c>
      <c r="RL1" s="271" t="s">
        <v>1253</v>
      </c>
      <c r="RM1" s="225" t="s">
        <v>1254</v>
      </c>
      <c r="RN1" s="272" t="s">
        <v>1251</v>
      </c>
      <c r="RO1" s="273" t="s">
        <v>1434</v>
      </c>
      <c r="RP1" s="210" t="s">
        <v>1444</v>
      </c>
      <c r="RQ1" s="274" t="s">
        <v>1447</v>
      </c>
      <c r="RR1" s="42" t="s">
        <v>1446</v>
      </c>
      <c r="RS1" s="44" t="s">
        <v>1445</v>
      </c>
      <c r="RT1" s="46" t="s">
        <v>1485</v>
      </c>
      <c r="RU1" s="40" t="s">
        <v>1486</v>
      </c>
      <c r="RV1" s="42" t="s">
        <v>1487</v>
      </c>
      <c r="RW1" s="226" t="s">
        <v>1488</v>
      </c>
      <c r="RX1" s="227" t="s">
        <v>1489</v>
      </c>
      <c r="RY1" s="144" t="s">
        <v>1491</v>
      </c>
      <c r="RZ1" s="228" t="s">
        <v>1490</v>
      </c>
      <c r="SA1" s="46" t="s">
        <v>1492</v>
      </c>
      <c r="SB1" s="172" t="s">
        <v>1512</v>
      </c>
      <c r="SC1" s="220" t="s">
        <v>33</v>
      </c>
      <c r="SD1" s="221" t="s">
        <v>1281</v>
      </c>
      <c r="SE1" s="221" t="s">
        <v>1282</v>
      </c>
      <c r="SF1" s="221" t="s">
        <v>1283</v>
      </c>
      <c r="SG1" s="222" t="s">
        <v>1284</v>
      </c>
      <c r="SH1" s="222" t="s">
        <v>1443</v>
      </c>
      <c r="SI1" s="223" t="s">
        <v>1285</v>
      </c>
      <c r="SJ1" s="224" t="s">
        <v>1286</v>
      </c>
      <c r="SK1" s="225" t="s">
        <v>1287</v>
      </c>
      <c r="SL1" s="272" t="s">
        <v>1288</v>
      </c>
      <c r="SM1" s="273" t="s">
        <v>1288</v>
      </c>
      <c r="SN1" s="220" t="s">
        <v>33</v>
      </c>
      <c r="SO1" s="221" t="s">
        <v>1296</v>
      </c>
      <c r="SP1" s="221" t="s">
        <v>1297</v>
      </c>
      <c r="SQ1" s="221" t="s">
        <v>1298</v>
      </c>
      <c r="SR1" s="222" t="s">
        <v>1299</v>
      </c>
      <c r="SS1" s="222" t="s">
        <v>1436</v>
      </c>
      <c r="ST1" s="223" t="s">
        <v>1300</v>
      </c>
      <c r="SU1" s="224" t="s">
        <v>1301</v>
      </c>
      <c r="SV1" s="225" t="s">
        <v>1302</v>
      </c>
      <c r="SW1" s="272" t="s">
        <v>1303</v>
      </c>
      <c r="SX1" s="273" t="s">
        <v>1303</v>
      </c>
      <c r="SY1" s="220" t="s">
        <v>33</v>
      </c>
      <c r="SZ1" s="221" t="s">
        <v>1494</v>
      </c>
      <c r="TA1" s="221" t="s">
        <v>1495</v>
      </c>
      <c r="TB1" s="221" t="s">
        <v>1496</v>
      </c>
      <c r="TC1" s="222" t="s">
        <v>1497</v>
      </c>
      <c r="TD1" s="222" t="s">
        <v>1498</v>
      </c>
      <c r="TE1" s="223" t="s">
        <v>1499</v>
      </c>
      <c r="TF1" s="224" t="s">
        <v>1500</v>
      </c>
      <c r="TG1" s="225" t="s">
        <v>1501</v>
      </c>
      <c r="TH1" s="272" t="s">
        <v>1497</v>
      </c>
      <c r="TI1" s="273" t="s">
        <v>1497</v>
      </c>
      <c r="TJ1" s="311" t="s">
        <v>1523</v>
      </c>
      <c r="TK1" s="312" t="s">
        <v>1524</v>
      </c>
      <c r="TL1" s="5" t="s">
        <v>1525</v>
      </c>
      <c r="TM1" s="5" t="s">
        <v>1526</v>
      </c>
      <c r="TN1" s="5" t="s">
        <v>1527</v>
      </c>
      <c r="TO1" s="313" t="s">
        <v>1528</v>
      </c>
      <c r="TP1" s="313" t="s">
        <v>1537</v>
      </c>
      <c r="TQ1" s="314" t="s">
        <v>1529</v>
      </c>
      <c r="TR1" s="315" t="s">
        <v>1530</v>
      </c>
      <c r="TS1" s="316" t="s">
        <v>1531</v>
      </c>
      <c r="TT1" s="272" t="s">
        <v>1502</v>
      </c>
      <c r="TU1" s="149" t="s">
        <v>1502</v>
      </c>
      <c r="TV1" s="317" t="s">
        <v>1532</v>
      </c>
      <c r="TW1" s="339" t="s">
        <v>1570</v>
      </c>
      <c r="TX1" s="318" t="s">
        <v>1569</v>
      </c>
      <c r="TY1" s="319" t="s">
        <v>1533</v>
      </c>
      <c r="TZ1" s="46" t="s">
        <v>1534</v>
      </c>
      <c r="UA1" s="40" t="s">
        <v>1535</v>
      </c>
      <c r="UB1" s="42" t="s">
        <v>1536</v>
      </c>
    </row>
    <row r="2" spans="1:548" ht="18">
      <c r="A2" s="11">
        <v>1</v>
      </c>
      <c r="B2" s="67" t="s">
        <v>229</v>
      </c>
      <c r="C2" s="39" t="s">
        <v>230</v>
      </c>
      <c r="D2" s="68" t="s">
        <v>231</v>
      </c>
      <c r="E2" s="69" t="s">
        <v>45</v>
      </c>
      <c r="F2" s="60"/>
      <c r="G2" s="105" t="s">
        <v>632</v>
      </c>
      <c r="H2" s="61" t="s">
        <v>18</v>
      </c>
      <c r="I2" s="48" t="s">
        <v>743</v>
      </c>
      <c r="J2" s="20">
        <v>5.3</v>
      </c>
      <c r="K2" s="29" t="str">
        <f>TEXT(J2,"0.0")</f>
        <v>5.3</v>
      </c>
      <c r="L2" s="34" t="str">
        <f>IF(J2&gt;=8.5,"A",IF(J2&gt;=8,"B+",IF(J2&gt;=7,"B",IF(J2&gt;=6.5,"C+",IF(J2&gt;=5.5,"C",IF(J2&gt;=5,"D+",IF(J2&gt;=4,"D","F")))))))</f>
        <v>D+</v>
      </c>
      <c r="M2" s="32">
        <f>IF(L2="A",4,IF(L2="B+",3.5,IF(L2="B",3,IF(L2="C+",2.5,IF(L2="C",2,IF(L2="D+",1.5,IF(L2="D",1,0)))))))</f>
        <v>1.5</v>
      </c>
      <c r="N2" s="49" t="str">
        <f>TEXT(M2,"0.0")</f>
        <v>1.5</v>
      </c>
      <c r="O2" s="18">
        <v>2</v>
      </c>
      <c r="P2" s="21">
        <v>6.6</v>
      </c>
      <c r="Q2" s="29" t="str">
        <f>TEXT(P2,"0.0")</f>
        <v>6.6</v>
      </c>
      <c r="R2" s="34" t="str">
        <f>IF(P2&gt;=8.5,"A",IF(P2&gt;=8,"B+",IF(P2&gt;=7,"B",IF(P2&gt;=6.5,"C+",IF(P2&gt;=5.5,"C",IF(P2&gt;=5,"D+",IF(P2&gt;=4,"D","F")))))))</f>
        <v>C+</v>
      </c>
      <c r="S2" s="32">
        <f>IF(R2="A",4,IF(R2="B+",3.5,IF(R2="B",3,IF(R2="C+",2.5,IF(R2="C",2,IF(R2="D+",1.5,IF(R2="D",1,0)))))))</f>
        <v>2.5</v>
      </c>
      <c r="T2" s="49" t="str">
        <f>TEXT(S2,"0.0")</f>
        <v>2.5</v>
      </c>
      <c r="U2" s="18">
        <v>3</v>
      </c>
      <c r="V2" s="23">
        <v>7.4</v>
      </c>
      <c r="W2" s="25">
        <v>7</v>
      </c>
      <c r="X2" s="26"/>
      <c r="Y2" s="22">
        <f>ROUND((V2*0.4+W2*0.6),1)</f>
        <v>7.2</v>
      </c>
      <c r="Z2" s="29">
        <f>ROUND(MAX((V2*0.4+W2*0.6),(V2*0.4+X2*0.6)),1)</f>
        <v>7.2</v>
      </c>
      <c r="AA2" s="29" t="str">
        <f>TEXT(Z2,"0.0")</f>
        <v>7.2</v>
      </c>
      <c r="AB2" s="34" t="str">
        <f>IF(Z2&gt;=8.5,"A",IF(Z2&gt;=8,"B+",IF(Z2&gt;=7,"B",IF(Z2&gt;=6.5,"C+",IF(Z2&gt;=5.5,"C",IF(Z2&gt;=5,"D+",IF(Z2&gt;=4,"D","F")))))))</f>
        <v>B</v>
      </c>
      <c r="AC2" s="32">
        <f>IF(AB2="A",4,IF(AB2="B+",3.5,IF(AB2="B",3,IF(AB2="C+",2.5,IF(AB2="C",2,IF(AB2="D+",1.5,IF(AB2="D",1,0)))))))</f>
        <v>3</v>
      </c>
      <c r="AD2" s="49" t="str">
        <f>TEXT(AC2,"0.0")</f>
        <v>3.0</v>
      </c>
      <c r="AE2" s="76">
        <v>5</v>
      </c>
      <c r="AF2" s="79">
        <v>5</v>
      </c>
      <c r="AG2" s="23">
        <v>6.7</v>
      </c>
      <c r="AH2" s="25">
        <v>4</v>
      </c>
      <c r="AI2" s="26"/>
      <c r="AJ2" s="22">
        <f>ROUND((AG2*0.4+AH2*0.6),1)</f>
        <v>5.0999999999999996</v>
      </c>
      <c r="AK2" s="29">
        <f>ROUND(MAX((AG2*0.4+AH2*0.6),(AG2*0.4+AI2*0.6)),1)</f>
        <v>5.0999999999999996</v>
      </c>
      <c r="AL2" s="29" t="str">
        <f>TEXT(AK2,"0.0")</f>
        <v>5.1</v>
      </c>
      <c r="AM2" s="34" t="str">
        <f>IF(AK2&gt;=8.5,"A",IF(AK2&gt;=8,"B+",IF(AK2&gt;=7,"B",IF(AK2&gt;=6.5,"C+",IF(AK2&gt;=5.5,"C",IF(AK2&gt;=5,"D+",IF(AK2&gt;=4,"D","F")))))))</f>
        <v>D+</v>
      </c>
      <c r="AN2" s="32">
        <f>IF(AM2="A",4,IF(AM2="B+",3.5,IF(AM2="B",3,IF(AM2="C+",2.5,IF(AM2="C",2,IF(AM2="D+",1.5,IF(AM2="D",1,0)))))))</f>
        <v>1.5</v>
      </c>
      <c r="AO2" s="49" t="str">
        <f>TEXT(AN2,"0.0")</f>
        <v>1.5</v>
      </c>
      <c r="AP2" s="76">
        <v>3</v>
      </c>
      <c r="AQ2" s="82">
        <v>3</v>
      </c>
      <c r="AR2" s="23">
        <v>6.3</v>
      </c>
      <c r="AS2" s="25">
        <v>4</v>
      </c>
      <c r="AT2" s="26"/>
      <c r="AU2" s="22">
        <f t="shared" ref="AU2:AU7" si="0">ROUND((AR2*0.4+AS2*0.6),1)</f>
        <v>4.9000000000000004</v>
      </c>
      <c r="AV2" s="29">
        <f t="shared" ref="AV2:AV7" si="1">ROUND(MAX((AR2*0.4+AS2*0.6),(AR2*0.4+AT2*0.6)),1)</f>
        <v>4.9000000000000004</v>
      </c>
      <c r="AW2" s="29" t="str">
        <f>TEXT(AV2,"0.0")</f>
        <v>4.9</v>
      </c>
      <c r="AX2" s="34" t="str">
        <f>IF(AV2&gt;=8.5,"A",IF(AV2&gt;=8,"B+",IF(AV2&gt;=7,"B",IF(AV2&gt;=6.5,"C+",IF(AV2&gt;=5.5,"C",IF(AV2&gt;=5,"D+",IF(AV2&gt;=4,"D","F")))))))</f>
        <v>D</v>
      </c>
      <c r="AY2" s="32">
        <f>IF(AX2="A",4,IF(AX2="B+",3.5,IF(AX2="B",3,IF(AX2="C+",2.5,IF(AX2="C",2,IF(AX2="D+",1.5,IF(AX2="D",1,0)))))))</f>
        <v>1</v>
      </c>
      <c r="AZ2" s="49" t="str">
        <f>TEXT(AY2,"0.0")</f>
        <v>1.0</v>
      </c>
      <c r="BA2" s="76">
        <v>3</v>
      </c>
      <c r="BB2" s="82">
        <v>3</v>
      </c>
      <c r="BC2" s="23">
        <v>6.3</v>
      </c>
      <c r="BD2" s="25">
        <v>5</v>
      </c>
      <c r="BE2" s="26"/>
      <c r="BF2" s="22">
        <f>ROUND((BC2*0.4+BD2*0.6),1)</f>
        <v>5.5</v>
      </c>
      <c r="BG2" s="29">
        <f t="shared" ref="BG2:BG7" si="2">ROUND(MAX((BC2*0.4+BD2*0.6),(BC2*0.4+BE2*0.6)),1)</f>
        <v>5.5</v>
      </c>
      <c r="BH2" s="29" t="str">
        <f>TEXT(BG2,"0.0")</f>
        <v>5.5</v>
      </c>
      <c r="BI2" s="34" t="str">
        <f>IF(BG2&gt;=8.5,"A",IF(BG2&gt;=8,"B+",IF(BG2&gt;=7,"B",IF(BG2&gt;=6.5,"C+",IF(BG2&gt;=5.5,"C",IF(BG2&gt;=5,"D+",IF(BG2&gt;=4,"D","F")))))))</f>
        <v>C</v>
      </c>
      <c r="BJ2" s="32">
        <f>IF(BI2="A",4,IF(BI2="B+",3.5,IF(BI2="B",3,IF(BI2="C+",2.5,IF(BI2="C",2,IF(BI2="D+",1.5,IF(BI2="D",1,0)))))))</f>
        <v>2</v>
      </c>
      <c r="BK2" s="49" t="str">
        <f>TEXT(BJ2,"0.0")</f>
        <v>2.0</v>
      </c>
      <c r="BL2" s="76">
        <v>3</v>
      </c>
      <c r="BM2" s="82">
        <v>3</v>
      </c>
      <c r="BN2" s="23">
        <v>7.3</v>
      </c>
      <c r="BO2" s="25">
        <v>8</v>
      </c>
      <c r="BP2" s="26"/>
      <c r="BQ2" s="22">
        <f>ROUND((BN2*0.4+BO2*0.6),1)</f>
        <v>7.7</v>
      </c>
      <c r="BR2" s="29">
        <f t="shared" ref="BR2:BR7" si="3">ROUND(MAX((BN2*0.4+BO2*0.6),(BN2*0.4+BP2*0.6)),1)</f>
        <v>7.7</v>
      </c>
      <c r="BS2" s="29" t="str">
        <f>TEXT(BR2,"0.0")</f>
        <v>7.7</v>
      </c>
      <c r="BT2" s="34" t="str">
        <f>IF(BR2&gt;=8.5,"A",IF(BR2&gt;=8,"B+",IF(BR2&gt;=7,"B",IF(BR2&gt;=6.5,"C+",IF(BR2&gt;=5.5,"C",IF(BR2&gt;=5,"D+",IF(BR2&gt;=4,"D","F")))))))</f>
        <v>B</v>
      </c>
      <c r="BU2" s="32">
        <f>IF(BT2="A",4,IF(BT2="B+",3.5,IF(BT2="B",3,IF(BT2="C+",2.5,IF(BT2="C",2,IF(BT2="D+",1.5,IF(BT2="D",1,0)))))))</f>
        <v>3</v>
      </c>
      <c r="BV2" s="49" t="str">
        <f>TEXT(BU2,"0.0")</f>
        <v>3.0</v>
      </c>
      <c r="BW2" s="76">
        <v>2</v>
      </c>
      <c r="BX2" s="82">
        <v>2</v>
      </c>
      <c r="BY2" s="41">
        <f>AE2+AP2+BA2+BL2+BW2</f>
        <v>16</v>
      </c>
      <c r="BZ2" s="43">
        <f>(AC2*AE2+AN2*AP2+AY2*BA2+BJ2*BL2+BU2*BW2)/BY2</f>
        <v>2.15625</v>
      </c>
      <c r="CA2" s="45" t="str">
        <f>TEXT(BZ2,"0.00")</f>
        <v>2.16</v>
      </c>
      <c r="CB2" s="47" t="str">
        <f>IF(AND(BZ2&lt;0.8),"Cảnh báo KQHT","Lên lớp")</f>
        <v>Lên lớp</v>
      </c>
      <c r="CC2" s="145">
        <f>AF2+AQ2+BB2+BM2+BX2</f>
        <v>16</v>
      </c>
      <c r="CD2" s="146">
        <f xml:space="preserve"> (AC2*AF2+AN2*AQ2+AY2*BB2+BJ2*BM2+BU2*BX2)/CC2</f>
        <v>2.15625</v>
      </c>
      <c r="CE2" s="47" t="str">
        <f>IF(AND(CD2&lt;1.2),"Cảnh báo KQHT","Lên lớp")</f>
        <v>Lên lớp</v>
      </c>
      <c r="CF2" s="142" t="s">
        <v>1143</v>
      </c>
      <c r="CG2" s="23">
        <v>6.7</v>
      </c>
      <c r="CH2" s="25">
        <v>8</v>
      </c>
      <c r="CI2" s="26"/>
      <c r="CJ2" s="22">
        <f>ROUND((CG2*0.4+CH2*0.6),1)</f>
        <v>7.5</v>
      </c>
      <c r="CK2" s="29">
        <f>ROUND(MAX((CG2*0.4+CH2*0.6),(CG2*0.4+CI2*0.6)),1)</f>
        <v>7.5</v>
      </c>
      <c r="CL2" s="29" t="str">
        <f>TEXT(CK2,"0.0")</f>
        <v>7.5</v>
      </c>
      <c r="CM2" s="34" t="str">
        <f>IF(CK2&gt;=8.5,"A",IF(CK2&gt;=8,"B+",IF(CK2&gt;=7,"B",IF(CK2&gt;=6.5,"C+",IF(CK2&gt;=5.5,"C",IF(CK2&gt;=5,"D+",IF(CK2&gt;=4,"D","F")))))))</f>
        <v>B</v>
      </c>
      <c r="CN2" s="156">
        <f>IF(CM2="A",4,IF(CM2="B+",3.5,IF(CM2="B",3,IF(CM2="C+",2.5,IF(CM2="C",2,IF(CM2="D+",1.5,IF(CM2="D",1,0)))))))</f>
        <v>3</v>
      </c>
      <c r="CO2" s="49" t="str">
        <f>TEXT(CN2,"0.0")</f>
        <v>3.0</v>
      </c>
      <c r="CP2" s="76">
        <v>3</v>
      </c>
      <c r="CQ2" s="150">
        <v>3</v>
      </c>
      <c r="CR2" s="23">
        <v>7.3</v>
      </c>
      <c r="CS2" s="25">
        <v>7</v>
      </c>
      <c r="CT2" s="26"/>
      <c r="CU2" s="22">
        <f>ROUND((CR2*0.4+CS2*0.6),1)</f>
        <v>7.1</v>
      </c>
      <c r="CV2" s="29">
        <f>ROUND(MAX((CR2*0.4+CS2*0.6),(CR2*0.4+CT2*0.6)),1)</f>
        <v>7.1</v>
      </c>
      <c r="CW2" s="29" t="str">
        <f>TEXT(CV2,"0.0")</f>
        <v>7.1</v>
      </c>
      <c r="CX2" s="34" t="str">
        <f>IF(CV2&gt;=8.5,"A",IF(CV2&gt;=8,"B+",IF(CV2&gt;=7,"B",IF(CV2&gt;=6.5,"C+",IF(CV2&gt;=5.5,"C",IF(CV2&gt;=5,"D+",IF(CV2&gt;=4,"D","F")))))))</f>
        <v>B</v>
      </c>
      <c r="CY2" s="156">
        <f>IF(CX2="A",4,IF(CX2="B+",3.5,IF(CX2="B",3,IF(CX2="C+",2.5,IF(CX2="C",2,IF(CX2="D+",1.5,IF(CX2="D",1,0)))))))</f>
        <v>3</v>
      </c>
      <c r="CZ2" s="49" t="str">
        <f>TEXT(CY2,"0.0")</f>
        <v>3.0</v>
      </c>
      <c r="DA2" s="76">
        <v>2</v>
      </c>
      <c r="DB2" s="150">
        <v>2</v>
      </c>
      <c r="DC2" s="23">
        <v>7.6</v>
      </c>
      <c r="DD2" s="25">
        <v>4</v>
      </c>
      <c r="DE2" s="26"/>
      <c r="DF2" s="22">
        <f>ROUND((DC2*0.4+DD2*0.6),1)</f>
        <v>5.4</v>
      </c>
      <c r="DG2" s="29">
        <f>ROUND(MAX((DC2*0.4+DD2*0.6),(DC2*0.4+DE2*0.6)),1)</f>
        <v>5.4</v>
      </c>
      <c r="DH2" s="29" t="str">
        <f>TEXT(DG2,"0.0")</f>
        <v>5.4</v>
      </c>
      <c r="DI2" s="34" t="str">
        <f>IF(DG2&gt;=8.5,"A",IF(DG2&gt;=8,"B+",IF(DG2&gt;=7,"B",IF(DG2&gt;=6.5,"C+",IF(DG2&gt;=5.5,"C",IF(DG2&gt;=5,"D+",IF(DG2&gt;=4,"D","F")))))))</f>
        <v>D+</v>
      </c>
      <c r="DJ2" s="156">
        <f>IF(DI2="A",4,IF(DI2="B+",3.5,IF(DI2="B",3,IF(DI2="C+",2.5,IF(DI2="C",2,IF(DI2="D+",1.5,IF(DI2="D",1,0)))))))</f>
        <v>1.5</v>
      </c>
      <c r="DK2" s="49" t="str">
        <f>TEXT(DJ2,"0.0")</f>
        <v>1.5</v>
      </c>
      <c r="DL2" s="76">
        <v>4</v>
      </c>
      <c r="DM2" s="150">
        <v>4</v>
      </c>
      <c r="DN2" s="23">
        <v>7</v>
      </c>
      <c r="DO2" s="25">
        <v>4</v>
      </c>
      <c r="DP2" s="26"/>
      <c r="DQ2" s="22">
        <f>ROUND((DN2*0.4+DO2*0.6),1)</f>
        <v>5.2</v>
      </c>
      <c r="DR2" s="29">
        <f>ROUND(MAX((DN2*0.4+DO2*0.6),(DN2*0.4+DP2*0.6)),1)</f>
        <v>5.2</v>
      </c>
      <c r="DS2" s="29" t="str">
        <f>TEXT(DR2,"0.0")</f>
        <v>5.2</v>
      </c>
      <c r="DT2" s="34" t="str">
        <f>IF(DR2&gt;=8.5,"A",IF(DR2&gt;=8,"B+",IF(DR2&gt;=7,"B",IF(DR2&gt;=6.5,"C+",IF(DR2&gt;=5.5,"C",IF(DR2&gt;=5,"D+",IF(DR2&gt;=4,"D","F")))))))</f>
        <v>D+</v>
      </c>
      <c r="DU2" s="156">
        <f>IF(DT2="A",4,IF(DT2="B+",3.5,IF(DT2="B",3,IF(DT2="C+",2.5,IF(DT2="C",2,IF(DT2="D+",1.5,IF(DT2="D",1,0)))))))</f>
        <v>1.5</v>
      </c>
      <c r="DV2" s="49" t="str">
        <f>TEXT(DU2,"0.0")</f>
        <v>1.5</v>
      </c>
      <c r="DW2" s="76">
        <v>3</v>
      </c>
      <c r="DX2" s="150">
        <v>3</v>
      </c>
      <c r="DY2" s="23">
        <v>7.3</v>
      </c>
      <c r="DZ2" s="25">
        <v>6</v>
      </c>
      <c r="EA2" s="26"/>
      <c r="EB2" s="22">
        <f>ROUND((DY2*0.4+DZ2*0.6),1)</f>
        <v>6.5</v>
      </c>
      <c r="EC2" s="29">
        <f>ROUND(MAX((DY2*0.4+DZ2*0.6),(DY2*0.4+EA2*0.6)),1)</f>
        <v>6.5</v>
      </c>
      <c r="ED2" s="29" t="str">
        <f>TEXT(EC2,"0.0")</f>
        <v>6.5</v>
      </c>
      <c r="EE2" s="34" t="str">
        <f>IF(EC2&gt;=8.5,"A",IF(EC2&gt;=8,"B+",IF(EC2&gt;=7,"B",IF(EC2&gt;=6.5,"C+",IF(EC2&gt;=5.5,"C",IF(EC2&gt;=5,"D+",IF(EC2&gt;=4,"D","F")))))))</f>
        <v>C+</v>
      </c>
      <c r="EF2" s="156">
        <f>IF(EE2="A",4,IF(EE2="B+",3.5,IF(EE2="B",3,IF(EE2="C+",2.5,IF(EE2="C",2,IF(EE2="D+",1.5,IF(EE2="D",1,0)))))))</f>
        <v>2.5</v>
      </c>
      <c r="EG2" s="49" t="str">
        <f>TEXT(EF2,"0.0")</f>
        <v>2.5</v>
      </c>
      <c r="EH2" s="76">
        <v>2</v>
      </c>
      <c r="EI2" s="150">
        <v>2</v>
      </c>
      <c r="EJ2" s="23">
        <v>6.2</v>
      </c>
      <c r="EK2" s="25">
        <v>7</v>
      </c>
      <c r="EL2" s="26"/>
      <c r="EM2" s="22">
        <f>ROUND((EJ2*0.4+EK2*0.6),1)</f>
        <v>6.7</v>
      </c>
      <c r="EN2" s="29">
        <f>ROUND(MAX((EJ2*0.4+EK2*0.6),(EJ2*0.4+EL2*0.6)),1)</f>
        <v>6.7</v>
      </c>
      <c r="EO2" s="29" t="str">
        <f>TEXT(EN2,"0.0")</f>
        <v>6.7</v>
      </c>
      <c r="EP2" s="34" t="str">
        <f>IF(EN2&gt;=8.5,"A",IF(EN2&gt;=8,"B+",IF(EN2&gt;=7,"B",IF(EN2&gt;=6.5,"C+",IF(EN2&gt;=5.5,"C",IF(EN2&gt;=5,"D+",IF(EN2&gt;=4,"D","F")))))))</f>
        <v>C+</v>
      </c>
      <c r="EQ2" s="156">
        <f>IF(EP2="A",4,IF(EP2="B+",3.5,IF(EP2="B",3,IF(EP2="C+",2.5,IF(EP2="C",2,IF(EP2="D+",1.5,IF(EP2="D",1,0)))))))</f>
        <v>2.5</v>
      </c>
      <c r="ER2" s="49" t="str">
        <f>TEXT(EQ2,"0.0")</f>
        <v>2.5</v>
      </c>
      <c r="ES2" s="76">
        <v>2</v>
      </c>
      <c r="ET2" s="150">
        <v>2</v>
      </c>
      <c r="EU2" s="23">
        <v>7.4</v>
      </c>
      <c r="EV2" s="25">
        <v>8</v>
      </c>
      <c r="EW2" s="26"/>
      <c r="EX2" s="22">
        <f>ROUND((EU2*0.4+EV2*0.6),1)</f>
        <v>7.8</v>
      </c>
      <c r="EY2" s="29">
        <f>ROUND(MAX((EU2*0.4+EV2*0.6),(EU2*0.4+EW2*0.6)),1)</f>
        <v>7.8</v>
      </c>
      <c r="EZ2" s="29" t="str">
        <f>TEXT(EY2,"0.0")</f>
        <v>7.8</v>
      </c>
      <c r="FA2" s="34" t="str">
        <f>IF(EY2&gt;=8.5,"A",IF(EY2&gt;=8,"B+",IF(EY2&gt;=7,"B",IF(EY2&gt;=6.5,"C+",IF(EY2&gt;=5.5,"C",IF(EY2&gt;=5,"D+",IF(EY2&gt;=4,"D","F")))))))</f>
        <v>B</v>
      </c>
      <c r="FB2" s="156">
        <f>IF(FA2="A",4,IF(FA2="B+",3.5,IF(FA2="B",3,IF(FA2="C+",2.5,IF(FA2="C",2,IF(FA2="D+",1.5,IF(FA2="D",1,0)))))))</f>
        <v>3</v>
      </c>
      <c r="FC2" s="49" t="str">
        <f>TEXT(FB2,"0.0")</f>
        <v>3.0</v>
      </c>
      <c r="FD2" s="76">
        <v>3</v>
      </c>
      <c r="FE2" s="150">
        <v>3</v>
      </c>
      <c r="FF2" s="153">
        <v>8</v>
      </c>
      <c r="FG2" s="164">
        <v>7</v>
      </c>
      <c r="FH2" s="164"/>
      <c r="FI2" s="22">
        <f>ROUND((FF2*0.4+FG2*0.6),1)</f>
        <v>7.4</v>
      </c>
      <c r="FJ2" s="29">
        <f>ROUND(MAX((FF2*0.4+FG2*0.6),(FF2*0.4+FH2*0.6)),1)</f>
        <v>7.4</v>
      </c>
      <c r="FK2" s="29" t="str">
        <f>TEXT(FJ2,"0.0")</f>
        <v>7.4</v>
      </c>
      <c r="FL2" s="34" t="str">
        <f>IF(FJ2&gt;=8.5,"A",IF(FJ2&gt;=8,"B+",IF(FJ2&gt;=7,"B",IF(FJ2&gt;=6.5,"C+",IF(FJ2&gt;=5.5,"C",IF(FJ2&gt;=5,"D+",IF(FJ2&gt;=4,"D","F")))))))</f>
        <v>B</v>
      </c>
      <c r="FM2" s="32">
        <f>IF(FL2="A",4,IF(FL2="B+",3.5,IF(FL2="B",3,IF(FL2="C+",2.5,IF(FL2="C",2,IF(FL2="D+",1.5,IF(FL2="D",1,0)))))))</f>
        <v>3</v>
      </c>
      <c r="FN2" s="62" t="str">
        <f>TEXT(FM2,"0.0")</f>
        <v>3.0</v>
      </c>
      <c r="FO2" s="154">
        <v>2</v>
      </c>
      <c r="FP2" s="150">
        <v>2</v>
      </c>
      <c r="FQ2" s="41">
        <f>CP2+DA2+DL2+DW2+EH2+ES2+FD2+FO2</f>
        <v>21</v>
      </c>
      <c r="FR2" s="43">
        <f>(CN2*CP2+CY2*DA2+DJ2*DL2+DU2*DW2+EF2*EH2+EQ2*ES2+FB2*FD2+FM2*FO2)/FQ2</f>
        <v>2.4047619047619047</v>
      </c>
      <c r="FS2" s="45" t="str">
        <f>TEXT(FR2,"0.00")</f>
        <v>2.40</v>
      </c>
      <c r="FT2" s="47" t="str">
        <f>IF(AND(FR2&lt;1),"Cảnh báo KQHT","Lên lớp")</f>
        <v>Lên lớp</v>
      </c>
      <c r="FU2" s="145">
        <f>CQ2+DB2+DM2+DX2+EI2+ET2+FE2+FP2</f>
        <v>21</v>
      </c>
      <c r="FV2" s="146">
        <f xml:space="preserve"> (CN2*CQ2+CY2*DB2+DJ2*DM2+DU2*DX2+EF2*EI2+EQ2*ET2+FB2*FE2+FM2*FP2)/FU2</f>
        <v>2.4047619047619047</v>
      </c>
      <c r="FW2" s="174">
        <f>BY2+FQ2</f>
        <v>37</v>
      </c>
      <c r="FX2" s="41">
        <f>CC2+FU2</f>
        <v>37</v>
      </c>
      <c r="FY2" s="43">
        <f>(CD2*CC2+FV2*FU2)/FX2</f>
        <v>2.2972972972972974</v>
      </c>
      <c r="FZ2" s="45" t="str">
        <f>TEXT(FY2,"0.00")</f>
        <v>2.30</v>
      </c>
      <c r="GA2" s="47" t="str">
        <f>IF(AND(FY2&lt;1.2),"Cảnh báo KQHT","Lên lớp")</f>
        <v>Lên lớp</v>
      </c>
      <c r="GB2" s="47" t="s">
        <v>1143</v>
      </c>
      <c r="GC2" s="23">
        <v>8.5</v>
      </c>
      <c r="GD2" s="25">
        <v>6</v>
      </c>
      <c r="GE2" s="26"/>
      <c r="GF2" s="22">
        <f>ROUND((GC2*0.4+GD2*0.6),1)</f>
        <v>7</v>
      </c>
      <c r="GG2" s="29">
        <f>ROUND(MAX((GC2*0.4+GD2*0.6),(GC2*0.4+GE2*0.6)),1)</f>
        <v>7</v>
      </c>
      <c r="GH2" s="29" t="str">
        <f>TEXT(GG2,"0.0")</f>
        <v>7.0</v>
      </c>
      <c r="GI2" s="34" t="str">
        <f>IF(GG2&gt;=8.5,"A",IF(GG2&gt;=8,"B+",IF(GG2&gt;=7,"B",IF(GG2&gt;=6.5,"C+",IF(GG2&gt;=5.5,"C",IF(GG2&gt;=5,"D+",IF(GG2&gt;=4,"D","F")))))))</f>
        <v>B</v>
      </c>
      <c r="GJ2" s="32">
        <f>IF(GI2="A",4,IF(GI2="B+",3.5,IF(GI2="B",3,IF(GI2="C+",2.5,IF(GI2="C",2,IF(GI2="D+",1.5,IF(GI2="D",1,0)))))))</f>
        <v>3</v>
      </c>
      <c r="GK2" s="49" t="str">
        <f>TEXT(GJ2,"0.0")</f>
        <v>3.0</v>
      </c>
      <c r="GL2" s="76">
        <v>2</v>
      </c>
      <c r="GM2" s="150">
        <v>2</v>
      </c>
      <c r="GN2" s="23">
        <v>6.9</v>
      </c>
      <c r="GO2" s="25">
        <v>8</v>
      </c>
      <c r="GP2" s="26"/>
      <c r="GQ2" s="22">
        <f>ROUND((GN2*0.4+GO2*0.6),1)</f>
        <v>7.6</v>
      </c>
      <c r="GR2" s="29">
        <f>ROUND(MAX((GN2*0.4+GO2*0.6),(GN2*0.4+GP2*0.6)),1)</f>
        <v>7.6</v>
      </c>
      <c r="GS2" s="29" t="str">
        <f>TEXT(GR2,"0.0")</f>
        <v>7.6</v>
      </c>
      <c r="GT2" s="34" t="str">
        <f>IF(GR2&gt;=8.5,"A",IF(GR2&gt;=8,"B+",IF(GR2&gt;=7,"B",IF(GR2&gt;=6.5,"C+",IF(GR2&gt;=5.5,"C",IF(GR2&gt;=5,"D+",IF(GR2&gt;=4,"D","F")))))))</f>
        <v>B</v>
      </c>
      <c r="GU2" s="32">
        <f>IF(GT2="A",4,IF(GT2="B+",3.5,IF(GT2="B",3,IF(GT2="C+",2.5,IF(GT2="C",2,IF(GT2="D+",1.5,IF(GT2="D",1,0)))))))</f>
        <v>3</v>
      </c>
      <c r="GV2" s="49" t="str">
        <f>TEXT(GU2,"0.0")</f>
        <v>3.0</v>
      </c>
      <c r="GW2" s="76">
        <v>3</v>
      </c>
      <c r="GX2" s="150">
        <v>3</v>
      </c>
      <c r="GY2" s="23">
        <v>5.8</v>
      </c>
      <c r="GZ2" s="25">
        <v>5</v>
      </c>
      <c r="HA2" s="26"/>
      <c r="HB2" s="22">
        <f>ROUND((GY2*0.4+GZ2*0.6),1)</f>
        <v>5.3</v>
      </c>
      <c r="HC2" s="29">
        <f>ROUND(MAX((GY2*0.4+GZ2*0.6),(GY2*0.4+HA2*0.6)),1)</f>
        <v>5.3</v>
      </c>
      <c r="HD2" s="29" t="str">
        <f>TEXT(HC2,"0.0")</f>
        <v>5.3</v>
      </c>
      <c r="HE2" s="34" t="str">
        <f>IF(HC2&gt;=8.5,"A",IF(HC2&gt;=8,"B+",IF(HC2&gt;=7,"B",IF(HC2&gt;=6.5,"C+",IF(HC2&gt;=5.5,"C",IF(HC2&gt;=5,"D+",IF(HC2&gt;=4,"D","F")))))))</f>
        <v>D+</v>
      </c>
      <c r="HF2" s="32">
        <f>IF(HE2="A",4,IF(HE2="B+",3.5,IF(HE2="B",3,IF(HE2="C+",2.5,IF(HE2="C",2,IF(HE2="D+",1.5,IF(HE2="D",1,0)))))))</f>
        <v>1.5</v>
      </c>
      <c r="HG2" s="49" t="str">
        <f>TEXT(HF2,"0.0")</f>
        <v>1.5</v>
      </c>
      <c r="HH2" s="76">
        <v>2</v>
      </c>
      <c r="HI2" s="150">
        <v>2</v>
      </c>
      <c r="HJ2" s="23">
        <v>7.8</v>
      </c>
      <c r="HK2" s="25">
        <v>8</v>
      </c>
      <c r="HL2" s="26"/>
      <c r="HM2" s="22">
        <f>ROUND((HJ2*0.4+HK2*0.6),1)</f>
        <v>7.9</v>
      </c>
      <c r="HN2" s="54">
        <f>ROUND(MAX((HJ2*0.4+HK2*0.6),(HJ2*0.4+HL2*0.6)),1)</f>
        <v>7.9</v>
      </c>
      <c r="HO2" s="29" t="str">
        <f>TEXT(HN2,"0.0")</f>
        <v>7.9</v>
      </c>
      <c r="HP2" s="55" t="str">
        <f>IF(HN2&gt;=8.5,"A",IF(HN2&gt;=8,"B+",IF(HN2&gt;=7,"B",IF(HN2&gt;=6.5,"C+",IF(HN2&gt;=5.5,"C",IF(HN2&gt;=5,"D+",IF(HN2&gt;=4,"D","F")))))))</f>
        <v>B</v>
      </c>
      <c r="HQ2" s="32">
        <f>IF(HP2="A",4,IF(HP2="B+",3.5,IF(HP2="B",3,IF(HP2="C+",2.5,IF(HP2="C",2,IF(HP2="D+",1.5,IF(HP2="D",1,0)))))))</f>
        <v>3</v>
      </c>
      <c r="HR2" s="56" t="str">
        <f>TEXT(HQ2,"0.0")</f>
        <v>3.0</v>
      </c>
      <c r="HS2" s="76">
        <v>2</v>
      </c>
      <c r="HT2" s="150">
        <v>2</v>
      </c>
      <c r="HU2" s="23">
        <v>7.5</v>
      </c>
      <c r="HV2" s="25">
        <v>7</v>
      </c>
      <c r="HW2" s="26"/>
      <c r="HX2" s="22">
        <f>ROUND((HU2*0.4+HV2*0.6),1)</f>
        <v>7.2</v>
      </c>
      <c r="HY2" s="29">
        <f>ROUND(MAX((HU2*0.4+HV2*0.6),(HU2*0.4+HW2*0.6)),1)</f>
        <v>7.2</v>
      </c>
      <c r="HZ2" s="29" t="str">
        <f>TEXT(HY2,"0.0")</f>
        <v>7.2</v>
      </c>
      <c r="IA2" s="34" t="str">
        <f>IF(HY2&gt;=8.5,"A",IF(HY2&gt;=8,"B+",IF(HY2&gt;=7,"B",IF(HY2&gt;=6.5,"C+",IF(HY2&gt;=5.5,"C",IF(HY2&gt;=5,"D+",IF(HY2&gt;=4,"D","F")))))))</f>
        <v>B</v>
      </c>
      <c r="IB2" s="32">
        <f>IF(IA2="A",4,IF(IA2="B+",3.5,IF(IA2="B",3,IF(IA2="C+",2.5,IF(IA2="C",2,IF(IA2="D+",1.5,IF(IA2="D",1,0)))))))</f>
        <v>3</v>
      </c>
      <c r="IC2" s="49" t="str">
        <f>TEXT(IB2,"0.0")</f>
        <v>3.0</v>
      </c>
      <c r="ID2" s="76">
        <v>3</v>
      </c>
      <c r="IE2" s="150">
        <v>3</v>
      </c>
      <c r="IF2" s="23">
        <v>7.7</v>
      </c>
      <c r="IG2" s="25">
        <v>5</v>
      </c>
      <c r="IH2" s="26"/>
      <c r="II2" s="22">
        <f>ROUND((IF2*0.4+IG2*0.6),1)</f>
        <v>6.1</v>
      </c>
      <c r="IJ2" s="29">
        <f>ROUND(MAX((IF2*0.4+IG2*0.6),(IF2*0.4+IH2*0.6)),1)</f>
        <v>6.1</v>
      </c>
      <c r="IK2" s="29" t="str">
        <f>TEXT(IJ2,"0.0")</f>
        <v>6.1</v>
      </c>
      <c r="IL2" s="34" t="str">
        <f>IF(IJ2&gt;=8.5,"A",IF(IJ2&gt;=8,"B+",IF(IJ2&gt;=7,"B",IF(IJ2&gt;=6.5,"C+",IF(IJ2&gt;=5.5,"C",IF(IJ2&gt;=5,"D+",IF(IJ2&gt;=4,"D","F")))))))</f>
        <v>C</v>
      </c>
      <c r="IM2" s="32">
        <f>IF(IL2="A",4,IF(IL2="B+",3.5,IF(IL2="B",3,IF(IL2="C+",2.5,IF(IL2="C",2,IF(IL2="D+",1.5,IF(IL2="D",1,0)))))))</f>
        <v>2</v>
      </c>
      <c r="IN2" s="49" t="str">
        <f>TEXT(IM2,"0.0")</f>
        <v>2.0</v>
      </c>
      <c r="IO2" s="76">
        <v>2</v>
      </c>
      <c r="IP2" s="150">
        <v>2</v>
      </c>
      <c r="IQ2" s="23">
        <v>5.9</v>
      </c>
      <c r="IR2" s="25">
        <v>3</v>
      </c>
      <c r="IS2" s="26"/>
      <c r="IT2" s="22">
        <f t="shared" ref="IT2:IT6" si="4">ROUND((IQ2*0.4+IR2*0.6),1)</f>
        <v>4.2</v>
      </c>
      <c r="IU2" s="54">
        <f t="shared" ref="IU2:IU6" si="5">ROUND(MAX((IQ2*0.4+IR2*0.6),(IQ2*0.4+IS2*0.6)),1)</f>
        <v>4.2</v>
      </c>
      <c r="IV2" s="29" t="str">
        <f>TEXT(IU2,"0.0")</f>
        <v>4.2</v>
      </c>
      <c r="IW2" s="231" t="str">
        <f>IF(IU2&gt;=8.5,"A",IF(IU2&gt;=8,"B+",IF(IU2&gt;=7,"B",IF(IU2&gt;=6.5,"C+",IF(IU2&gt;=5.5,"C",IF(IU2&gt;=5,"D+",IF(IU2&gt;=4,"D","F")))))))</f>
        <v>D</v>
      </c>
      <c r="IX2" s="32">
        <f>IF(IW2="A",4,IF(IW2="B+",3.5,IF(IW2="B",3,IF(IW2="C+",2.5,IF(IW2="C",2,IF(IW2="D+",1.5,IF(IW2="D",1,0)))))))</f>
        <v>1</v>
      </c>
      <c r="IY2" s="232" t="str">
        <f>TEXT(IX2,"0.0")</f>
        <v>1.0</v>
      </c>
      <c r="IZ2" s="76">
        <v>3</v>
      </c>
      <c r="JA2" s="150">
        <v>3</v>
      </c>
      <c r="JB2" s="23">
        <v>7.8</v>
      </c>
      <c r="JC2" s="25">
        <v>8</v>
      </c>
      <c r="JD2" s="26"/>
      <c r="JE2" s="22">
        <f>ROUND((JB2*0.4+JC2*0.6),1)</f>
        <v>7.9</v>
      </c>
      <c r="JF2" s="29">
        <f>ROUND(MAX((JB2*0.4+JC2*0.6),(JB2*0.4+JD2*0.6)),1)</f>
        <v>7.9</v>
      </c>
      <c r="JG2" s="29" t="str">
        <f>TEXT(JF2,"0.0")</f>
        <v>7.9</v>
      </c>
      <c r="JH2" s="34" t="str">
        <f>IF(JF2&gt;=8.5,"A",IF(JF2&gt;=8,"B+",IF(JF2&gt;=7,"B",IF(JF2&gt;=6.5,"C+",IF(JF2&gt;=5.5,"C",IF(JF2&gt;=5,"D+",IF(JF2&gt;=4,"D","F")))))))</f>
        <v>B</v>
      </c>
      <c r="JI2" s="32">
        <f>IF(JH2="A",4,IF(JH2="B+",3.5,IF(JH2="B",3,IF(JH2="C+",2.5,IF(JH2="C",2,IF(JH2="D+",1.5,IF(JH2="D",1,0)))))))</f>
        <v>3</v>
      </c>
      <c r="JJ2" s="49" t="str">
        <f>TEXT(JI2,"0.0")</f>
        <v>3.0</v>
      </c>
      <c r="JK2" s="76">
        <v>3</v>
      </c>
      <c r="JL2" s="150">
        <v>3</v>
      </c>
      <c r="JM2" s="23">
        <v>8</v>
      </c>
      <c r="JN2" s="212">
        <v>7.6</v>
      </c>
      <c r="JO2" s="213"/>
      <c r="JP2" s="22">
        <f t="shared" ref="JP2:JP6" si="6">ROUND((JM2*0.4+JN2*0.6),1)</f>
        <v>7.8</v>
      </c>
      <c r="JQ2" s="29">
        <f t="shared" ref="JQ2:JQ6" si="7">ROUND(MAX((JM2*0.4+JN2*0.6),(JM2*0.4+JO2*0.6)),1)</f>
        <v>7.8</v>
      </c>
      <c r="JR2" s="29" t="str">
        <f>TEXT(JQ2,"0.0")</f>
        <v>7.8</v>
      </c>
      <c r="JS2" s="34" t="str">
        <f>IF(JQ2&gt;=8.5,"A",IF(JQ2&gt;=8,"B+",IF(JQ2&gt;=7,"B",IF(JQ2&gt;=6.5,"C+",IF(JQ2&gt;=5.5,"C",IF(JQ2&gt;=5,"D+",IF(JQ2&gt;=4,"D","F")))))))</f>
        <v>B</v>
      </c>
      <c r="JT2" s="32">
        <f>IF(JS2="A",4,IF(JS2="B+",3.5,IF(JS2="B",3,IF(JS2="C+",2.5,IF(JS2="C",2,IF(JS2="D+",1.5,IF(JS2="D",1,0)))))))</f>
        <v>3</v>
      </c>
      <c r="JU2" s="49" t="str">
        <f>TEXT(JT2,"0.0")</f>
        <v>3.0</v>
      </c>
      <c r="JV2" s="76">
        <v>1</v>
      </c>
      <c r="JW2" s="150">
        <v>1</v>
      </c>
      <c r="JX2" s="211">
        <f>GL2+GW2+HH2+HS2+ID2+IO2+IZ2+JK2+JV2</f>
        <v>21</v>
      </c>
      <c r="JY2" s="43">
        <f>(GJ2*GL2+GU2*GW2+HF2*HH2+HQ2*HS2+IB2*ID2+IM2*IO2+IX2*IZ2+JI2*JK2+JT2*JV2)/JX2</f>
        <v>2.4761904761904763</v>
      </c>
      <c r="JZ2" s="45" t="str">
        <f>TEXT(JY2,"0.00")</f>
        <v>2.48</v>
      </c>
      <c r="KA2" s="47" t="str">
        <f>IF(AND(JY2&lt;1),"Cảnh báo KQHT","Lên lớp")</f>
        <v>Lên lớp</v>
      </c>
      <c r="KB2" s="41">
        <f>GM2+GX2+HI2+HT2+IE2+IP2+JA2+JL2+JW2</f>
        <v>21</v>
      </c>
      <c r="KC2" s="43">
        <f>(GJ2*GM2+GU2*GX2+HF2*HI2+HQ2*HT2+IB2*IE2+IM2*IP2+IX2*JA2+JI2*JL2+JT2*JW2)/KB2</f>
        <v>2.4761904761904763</v>
      </c>
      <c r="KD2" s="229">
        <f>BY2+FQ2+JX2</f>
        <v>58</v>
      </c>
      <c r="KE2" s="230">
        <f>CC2+FU2+KB2</f>
        <v>58</v>
      </c>
      <c r="KF2" s="146">
        <f xml:space="preserve"> (CD2*CC2+FU2*FV2+KC2*KB2)/KE2</f>
        <v>2.3620689655172415</v>
      </c>
      <c r="KG2" s="45" t="str">
        <f>TEXT(KF2,"0.00")</f>
        <v>2.36</v>
      </c>
      <c r="KH2" s="47" t="str">
        <f>IF(AND(KF2&lt;1.4),"Cảnh báo KQHT","Lên lớp")</f>
        <v>Lên lớp</v>
      </c>
      <c r="KI2" s="47" t="s">
        <v>1143</v>
      </c>
      <c r="KJ2" s="24">
        <v>7</v>
      </c>
      <c r="KK2" s="27">
        <v>5</v>
      </c>
      <c r="KL2" s="28"/>
      <c r="KM2" s="22">
        <f t="shared" ref="KM2:KM8" si="8">ROUND((KJ2*0.4+KK2*0.6),1)</f>
        <v>5.8</v>
      </c>
      <c r="KN2" s="31">
        <f t="shared" ref="KN2:KN8" si="9">ROUND(MAX((KJ2*0.4+KK2*0.6),(KJ2*0.4+KL2*0.6)),1)</f>
        <v>5.8</v>
      </c>
      <c r="KO2" s="29" t="str">
        <f>TEXT(KN2,"0.0")</f>
        <v>5.8</v>
      </c>
      <c r="KP2" s="35" t="str">
        <f t="shared" ref="KP2:KP8" si="10">IF(KN2&gt;=8.5,"A",IF(KN2&gt;=8,"B+",IF(KN2&gt;=7,"B",IF(KN2&gt;=6.5,"C+",IF(KN2&gt;=5.5,"C",IF(KN2&gt;=5,"D+",IF(KN2&gt;=4,"D","F")))))))</f>
        <v>C</v>
      </c>
      <c r="KQ2" s="33">
        <f t="shared" ref="KQ2:KQ8" si="11">IF(KP2="A",4,IF(KP2="B+",3.5,IF(KP2="B",3,IF(KP2="C+",2.5,IF(KP2="C",2,IF(KP2="D+",1.5,IF(KP2="D",1,0)))))))</f>
        <v>2</v>
      </c>
      <c r="KR2" s="49" t="str">
        <f t="shared" ref="KR2:KR8" si="12">TEXT(KQ2,"0.0")</f>
        <v>2.0</v>
      </c>
      <c r="KS2" s="77">
        <v>2</v>
      </c>
      <c r="KT2" s="151">
        <v>2</v>
      </c>
      <c r="KU2" s="24">
        <v>8</v>
      </c>
      <c r="KV2" s="27">
        <v>9</v>
      </c>
      <c r="KW2" s="28"/>
      <c r="KX2" s="22">
        <f t="shared" ref="KX2:KX8" si="13">ROUND((KU2*0.4+KV2*0.6),1)</f>
        <v>8.6</v>
      </c>
      <c r="KY2" s="29">
        <f t="shared" ref="KY2:KY8" si="14">ROUND(MAX((KU2*0.4+KV2*0.6),(KU2*0.4+KW2*0.6)),1)</f>
        <v>8.6</v>
      </c>
      <c r="KZ2" s="29" t="str">
        <f>TEXT(KY2,"0.0")</f>
        <v>8.6</v>
      </c>
      <c r="LA2" s="35" t="str">
        <f t="shared" ref="LA2:LA8" si="15">IF(KY2&gt;=8.5,"A",IF(KY2&gt;=8,"B+",IF(KY2&gt;=7,"B",IF(KY2&gt;=6.5,"C+",IF(KY2&gt;=5.5,"C",IF(KY2&gt;=5,"D+",IF(KY2&gt;=4,"D","F")))))))</f>
        <v>A</v>
      </c>
      <c r="LB2" s="33">
        <f t="shared" ref="LB2:LB8" si="16">IF(LA2="A",4,IF(LA2="B+",3.5,IF(LA2="B",3,IF(LA2="C+",2.5,IF(LA2="C",2,IF(LA2="D+",1.5,IF(LA2="D",1,0)))))))</f>
        <v>4</v>
      </c>
      <c r="LC2" s="49" t="str">
        <f t="shared" ref="LC2:LC8" si="17">TEXT(LB2,"0.0")</f>
        <v>4.0</v>
      </c>
      <c r="LD2" s="77">
        <v>2</v>
      </c>
      <c r="LE2" s="151">
        <v>2</v>
      </c>
      <c r="LF2" s="24">
        <v>6.3</v>
      </c>
      <c r="LG2" s="27">
        <v>4</v>
      </c>
      <c r="LH2" s="28"/>
      <c r="LI2" s="22">
        <f t="shared" ref="LI2:LI8" si="18">ROUND((LF2*0.4+LG2*0.6),1)</f>
        <v>4.9000000000000004</v>
      </c>
      <c r="LJ2" s="29">
        <f t="shared" ref="LJ2:LJ8" si="19">ROUND(MAX((LF2*0.4+LG2*0.6),(LF2*0.4+LH2*0.6)),1)</f>
        <v>4.9000000000000004</v>
      </c>
      <c r="LK2" s="29" t="str">
        <f>TEXT(LJ2,"0.0")</f>
        <v>4.9</v>
      </c>
      <c r="LL2" s="35" t="str">
        <f t="shared" ref="LL2:LL8" si="20">IF(LJ2&gt;=8.5,"A",IF(LJ2&gt;=8,"B+",IF(LJ2&gt;=7,"B",IF(LJ2&gt;=6.5,"C+",IF(LJ2&gt;=5.5,"C",IF(LJ2&gt;=5,"D+",IF(LJ2&gt;=4,"D","F")))))))</f>
        <v>D</v>
      </c>
      <c r="LM2" s="33">
        <f t="shared" ref="LM2:LM8" si="21">IF(LL2="A",4,IF(LL2="B+",3.5,IF(LL2="B",3,IF(LL2="C+",2.5,IF(LL2="C",2,IF(LL2="D+",1.5,IF(LL2="D",1,0)))))))</f>
        <v>1</v>
      </c>
      <c r="LN2" s="49" t="str">
        <f t="shared" ref="LN2:LN8" si="22">TEXT(LM2,"0.0")</f>
        <v>1.0</v>
      </c>
      <c r="LO2" s="77">
        <v>2</v>
      </c>
      <c r="LP2" s="151">
        <v>2</v>
      </c>
      <c r="LQ2" s="24">
        <v>8</v>
      </c>
      <c r="LR2" s="27">
        <v>8</v>
      </c>
      <c r="LS2" s="28"/>
      <c r="LT2" s="22">
        <f t="shared" ref="LT2:LT8" si="23">ROUND((LQ2*0.4+LR2*0.6),1)</f>
        <v>8</v>
      </c>
      <c r="LU2" s="29">
        <f t="shared" ref="LU2:LU8" si="24">ROUND(MAX((LQ2*0.4+LR2*0.6),(LQ2*0.4+LS2*0.6)),1)</f>
        <v>8</v>
      </c>
      <c r="LV2" s="29" t="str">
        <f>TEXT(LU2,"0.0")</f>
        <v>8.0</v>
      </c>
      <c r="LW2" s="35" t="str">
        <f t="shared" ref="LW2:LW8" si="25">IF(LU2&gt;=8.5,"A",IF(LU2&gt;=8,"B+",IF(LU2&gt;=7,"B",IF(LU2&gt;=6.5,"C+",IF(LU2&gt;=5.5,"C",IF(LU2&gt;=5,"D+",IF(LU2&gt;=4,"D","F")))))))</f>
        <v>B+</v>
      </c>
      <c r="LX2" s="33">
        <f t="shared" ref="LX2:LX8" si="26">IF(LW2="A",4,IF(LW2="B+",3.5,IF(LW2="B",3,IF(LW2="C+",2.5,IF(LW2="C",2,IF(LW2="D+",1.5,IF(LW2="D",1,0)))))))</f>
        <v>3.5</v>
      </c>
      <c r="LY2" s="49" t="str">
        <f t="shared" ref="LY2:LY8" si="27">TEXT(LX2,"0.0")</f>
        <v>3.5</v>
      </c>
      <c r="LZ2" s="77">
        <v>2</v>
      </c>
      <c r="MA2" s="151">
        <v>2</v>
      </c>
      <c r="MB2" s="24">
        <v>8</v>
      </c>
      <c r="MC2" s="27">
        <v>8</v>
      </c>
      <c r="MD2" s="28"/>
      <c r="ME2" s="22">
        <f t="shared" ref="ME2:ME8" si="28">ROUND((MB2*0.4+MC2*0.6),1)</f>
        <v>8</v>
      </c>
      <c r="MF2" s="54">
        <f t="shared" ref="MF2:MF8" si="29">ROUND(MAX((MB2*0.4+MC2*0.6),(MB2*0.4+MD2*0.6)),1)</f>
        <v>8</v>
      </c>
      <c r="MG2" s="29" t="str">
        <f>TEXT(MF2,"0.0")</f>
        <v>8.0</v>
      </c>
      <c r="MH2" s="162" t="str">
        <f t="shared" ref="MH2:MH8" si="30">IF(MF2&gt;=8.5,"A",IF(MF2&gt;=8,"B+",IF(MF2&gt;=7,"B",IF(MF2&gt;=6.5,"C+",IF(MF2&gt;=5.5,"C",IF(MF2&gt;=5,"D+",IF(MF2&gt;=4,"D","F")))))))</f>
        <v>B+</v>
      </c>
      <c r="MI2" s="163">
        <f t="shared" ref="MI2:MI8" si="31">IF(MH2="A",4,IF(MH2="B+",3.5,IF(MH2="B",3,IF(MH2="C+",2.5,IF(MH2="C",2,IF(MH2="D+",1.5,IF(MH2="D",1,0)))))))</f>
        <v>3.5</v>
      </c>
      <c r="MJ2" s="56" t="str">
        <f t="shared" ref="MJ2:MJ8" si="32">TEXT(MI2,"0.0")</f>
        <v>3.5</v>
      </c>
      <c r="MK2" s="77">
        <v>1</v>
      </c>
      <c r="ML2" s="151">
        <v>1</v>
      </c>
      <c r="MM2" s="24">
        <v>7.6</v>
      </c>
      <c r="MN2" s="27">
        <v>2</v>
      </c>
      <c r="MO2" s="28"/>
      <c r="MP2" s="22">
        <f t="shared" ref="MP2:MP8" si="33">ROUND((MM2*0.4+MN2*0.6),1)</f>
        <v>4.2</v>
      </c>
      <c r="MQ2" s="54">
        <f t="shared" ref="MQ2:MQ8" si="34">ROUND(MAX((MM2*0.4+MN2*0.6),(MM2*0.4+MO2*0.6)),1)</f>
        <v>4.2</v>
      </c>
      <c r="MR2" s="29" t="str">
        <f>TEXT(MQ2,"0.0")</f>
        <v>4.2</v>
      </c>
      <c r="MS2" s="162" t="str">
        <f t="shared" ref="MS2:MS8" si="35">IF(MQ2&gt;=8.5,"A",IF(MQ2&gt;=8,"B+",IF(MQ2&gt;=7,"B",IF(MQ2&gt;=6.5,"C+",IF(MQ2&gt;=5.5,"C",IF(MQ2&gt;=5,"D+",IF(MQ2&gt;=4,"D","F")))))))</f>
        <v>D</v>
      </c>
      <c r="MT2" s="163">
        <f t="shared" ref="MT2:MT8" si="36">IF(MS2="A",4,IF(MS2="B+",3.5,IF(MS2="B",3,IF(MS2="C+",2.5,IF(MS2="C",2,IF(MS2="D+",1.5,IF(MS2="D",1,0)))))))</f>
        <v>1</v>
      </c>
      <c r="MU2" s="56" t="str">
        <f t="shared" ref="MU2:MU8" si="37">TEXT(MT2,"0.0")</f>
        <v>1.0</v>
      </c>
      <c r="MV2" s="77">
        <v>3</v>
      </c>
      <c r="MW2" s="151">
        <v>3</v>
      </c>
      <c r="MX2" s="24">
        <v>7</v>
      </c>
      <c r="MY2" s="27">
        <v>7</v>
      </c>
      <c r="MZ2" s="28"/>
      <c r="NA2" s="22">
        <f t="shared" ref="NA2:NA8" si="38">ROUND((MX2*0.4+MY2*0.6),1)</f>
        <v>7</v>
      </c>
      <c r="NB2" s="54">
        <f t="shared" ref="NB2:NB8" si="39">ROUND(MAX((MX2*0.4+MY2*0.6),(MX2*0.4+MZ2*0.6)),1)</f>
        <v>7</v>
      </c>
      <c r="NC2" s="29" t="str">
        <f>TEXT(NB2,"0.0")</f>
        <v>7.0</v>
      </c>
      <c r="ND2" s="162" t="str">
        <f t="shared" ref="ND2:ND8" si="40">IF(NB2&gt;=8.5,"A",IF(NB2&gt;=8,"B+",IF(NB2&gt;=7,"B",IF(NB2&gt;=6.5,"C+",IF(NB2&gt;=5.5,"C",IF(NB2&gt;=5,"D+",IF(NB2&gt;=4,"D","F")))))))</f>
        <v>B</v>
      </c>
      <c r="NE2" s="163">
        <f t="shared" ref="NE2:NE8" si="41">IF(ND2="A",4,IF(ND2="B+",3.5,IF(ND2="B",3,IF(ND2="C+",2.5,IF(ND2="C",2,IF(ND2="D+",1.5,IF(ND2="D",1,0)))))))</f>
        <v>3</v>
      </c>
      <c r="NF2" s="56" t="str">
        <f t="shared" ref="NF2:NF8" si="42">TEXT(NE2,"0.0")</f>
        <v>3.0</v>
      </c>
      <c r="NG2" s="77">
        <v>1</v>
      </c>
      <c r="NH2" s="151">
        <v>1</v>
      </c>
      <c r="NI2" s="24">
        <v>7.6</v>
      </c>
      <c r="NJ2" s="27">
        <v>5</v>
      </c>
      <c r="NK2" s="28"/>
      <c r="NL2" s="22">
        <f t="shared" ref="NL2:NL8" si="43">ROUND((NI2*0.4+NJ2*0.6),1)</f>
        <v>6</v>
      </c>
      <c r="NM2" s="29">
        <f t="shared" ref="NM2:NM8" si="44">ROUND(MAX((NI2*0.4+NJ2*0.6),(NI2*0.4+NK2*0.6)),1)</f>
        <v>6</v>
      </c>
      <c r="NN2" s="29" t="str">
        <f>TEXT(NM2,"0.0")</f>
        <v>6.0</v>
      </c>
      <c r="NO2" s="35" t="str">
        <f t="shared" ref="NO2:NO8" si="45">IF(NM2&gt;=8.5,"A",IF(NM2&gt;=8,"B+",IF(NM2&gt;=7,"B",IF(NM2&gt;=6.5,"C+",IF(NM2&gt;=5.5,"C",IF(NM2&gt;=5,"D+",IF(NM2&gt;=4,"D","F")))))))</f>
        <v>C</v>
      </c>
      <c r="NP2" s="33">
        <f t="shared" ref="NP2:NP8" si="46">IF(NO2="A",4,IF(NO2="B+",3.5,IF(NO2="B",3,IF(NO2="C+",2.5,IF(NO2="C",2,IF(NO2="D+",1.5,IF(NO2="D",1,0)))))))</f>
        <v>2</v>
      </c>
      <c r="NQ2" s="49" t="str">
        <f t="shared" ref="NQ2:NQ8" si="47">TEXT(NP2,"0.0")</f>
        <v>2.0</v>
      </c>
      <c r="NR2" s="77">
        <v>3</v>
      </c>
      <c r="NS2" s="151">
        <v>3</v>
      </c>
      <c r="NT2" s="24">
        <v>8.5</v>
      </c>
      <c r="NU2" s="214">
        <v>7.8</v>
      </c>
      <c r="NV2" s="28"/>
      <c r="NW2" s="22">
        <f t="shared" ref="NW2:NW8" si="48">ROUND((NT2*0.4+NU2*0.6),1)</f>
        <v>8.1</v>
      </c>
      <c r="NX2" s="29">
        <f t="shared" ref="NX2:NX8" si="49">ROUND(MAX((NT2*0.4+NU2*0.6),(NT2*0.4+NV2*0.6)),1)</f>
        <v>8.1</v>
      </c>
      <c r="NY2" s="29" t="str">
        <f>TEXT(NX2,"0.0")</f>
        <v>8.1</v>
      </c>
      <c r="NZ2" s="35" t="str">
        <f t="shared" ref="NZ2:NZ8" si="50">IF(NX2&gt;=8.5,"A",IF(NX2&gt;=8,"B+",IF(NX2&gt;=7,"B",IF(NX2&gt;=6.5,"C+",IF(NX2&gt;=5.5,"C",IF(NX2&gt;=5,"D+",IF(NX2&gt;=4,"D","F")))))))</f>
        <v>B+</v>
      </c>
      <c r="OA2" s="33">
        <f t="shared" ref="OA2:OA8" si="51">IF(NZ2="A",4,IF(NZ2="B+",3.5,IF(NZ2="B",3,IF(NZ2="C+",2.5,IF(NZ2="C",2,IF(NZ2="D+",1.5,IF(NZ2="D",1,0)))))))</f>
        <v>3.5</v>
      </c>
      <c r="OB2" s="49" t="str">
        <f>TEXT(OA2,"0.0")</f>
        <v>3.5</v>
      </c>
      <c r="OC2" s="77">
        <v>2</v>
      </c>
      <c r="OD2" s="151">
        <v>2</v>
      </c>
      <c r="OE2" s="211">
        <f>KS2+LD2+LO2+LZ2+MK2+MV2+NG2+NR2+OC2</f>
        <v>18</v>
      </c>
      <c r="OF2" s="43">
        <f>(KQ2*KS2+LB2*LD2+LM2*LO2+LX2*LZ2+MI2*MK2+MT2*MV2+NE2*NG2+NP2*NR2+OA2*OC2)/OE2</f>
        <v>2.4166666666666665</v>
      </c>
      <c r="OG2" s="45" t="str">
        <f>TEXT(OF2,"0.00")</f>
        <v>2.42</v>
      </c>
      <c r="OH2" s="47" t="str">
        <f>IF(AND(OF2&lt;1),"Cảnh báo KQHT","Lên lớp")</f>
        <v>Lên lớp</v>
      </c>
      <c r="OI2" s="41">
        <f>KT2+LE2+LP2+MA2+ML2+MW2+NH2+NS2+OD2</f>
        <v>18</v>
      </c>
      <c r="OJ2" s="43">
        <f>(KQ2*KT2+LB2*LE2+LM2*LP2+LX2*MA2+MI2*ML2+MT2*MW2+NE2*NH2+NP2*NS2+OA2*OD2)/OI2</f>
        <v>2.4166666666666665</v>
      </c>
      <c r="OK2" s="229">
        <f>KD2+OE2</f>
        <v>76</v>
      </c>
      <c r="OL2" s="230">
        <f>KE2+OI2</f>
        <v>76</v>
      </c>
      <c r="OM2" s="146">
        <f xml:space="preserve"> (KF2*KE2+OJ2*OI2)/OL2</f>
        <v>2.375</v>
      </c>
      <c r="ON2" s="45" t="str">
        <f>TEXT(OM2,"0.00")</f>
        <v>2.38</v>
      </c>
      <c r="OO2" s="47" t="str">
        <f>IF(AND(OM2&lt;1.4),"Cảnh báo KQHT","Lên lớp")</f>
        <v>Lên lớp</v>
      </c>
      <c r="OP2" s="47" t="s">
        <v>1143</v>
      </c>
      <c r="OQ2" s="24">
        <v>6.6</v>
      </c>
      <c r="OR2" s="27">
        <v>6</v>
      </c>
      <c r="OS2" s="28"/>
      <c r="OT2" s="22">
        <f t="shared" ref="OT2:OT8" si="52">ROUND((OQ2*0.4+OR2*0.6),1)</f>
        <v>6.2</v>
      </c>
      <c r="OU2" s="29">
        <f t="shared" ref="OU2:OU8" si="53">ROUND(MAX((OQ2*0.4+OR2*0.6),(OQ2*0.4+OS2*0.6)),1)</f>
        <v>6.2</v>
      </c>
      <c r="OV2" s="29" t="str">
        <f>TEXT(OU2,"0.0")</f>
        <v>6.2</v>
      </c>
      <c r="OW2" s="35" t="str">
        <f>IF(OU2&gt;=8.5,"A",IF(OU2&gt;=8,"B+",IF(OU2&gt;=7,"B",IF(OU2&gt;=6.5,"C+",IF(OU2&gt;=5.5,"C",IF(OU2&gt;=5,"D+",IF(OU2&gt;=4,"D","F")))))))</f>
        <v>C</v>
      </c>
      <c r="OX2" s="33">
        <f t="shared" ref="OX2:OX8" si="54">IF(OW2="A",4,IF(OW2="B+",3.5,IF(OW2="B",3,IF(OW2="C+",2.5,IF(OW2="C",2,IF(OW2="D+",1.5,IF(OW2="D",1,0)))))))</f>
        <v>2</v>
      </c>
      <c r="OY2" s="49" t="str">
        <f t="shared" ref="OY2:OY8" si="55">TEXT(OX2,"0.0")</f>
        <v>2.0</v>
      </c>
      <c r="OZ2" s="77">
        <v>2</v>
      </c>
      <c r="PA2" s="151">
        <v>2</v>
      </c>
      <c r="PB2" s="24">
        <v>6.2</v>
      </c>
      <c r="PC2" s="27">
        <v>8</v>
      </c>
      <c r="PD2" s="28"/>
      <c r="PE2" s="22">
        <f t="shared" ref="PE2:PE8" si="56">ROUND((PB2*0.4+PC2*0.6),1)</f>
        <v>7.3</v>
      </c>
      <c r="PF2" s="29">
        <f t="shared" ref="PF2:PF8" si="57">ROUND(MAX((PB2*0.4+PC2*0.6),(PB2*0.4+PD2*0.6)),1)</f>
        <v>7.3</v>
      </c>
      <c r="PG2" s="29" t="str">
        <f>TEXT(PF2,"0.0")</f>
        <v>7.3</v>
      </c>
      <c r="PH2" s="35" t="str">
        <f>IF(PF2&gt;=8.5,"A",IF(PF2&gt;=8,"B+",IF(PF2&gt;=7,"B",IF(PF2&gt;=6.5,"C+",IF(PF2&gt;=5.5,"C",IF(PF2&gt;=5,"D+",IF(PF2&gt;=4,"D","F")))))))</f>
        <v>B</v>
      </c>
      <c r="PI2" s="33">
        <f t="shared" ref="PI2:PI8" si="58">IF(PH2="A",4,IF(PH2="B+",3.5,IF(PH2="B",3,IF(PH2="C+",2.5,IF(PH2="C",2,IF(PH2="D+",1.5,IF(PH2="D",1,0)))))))</f>
        <v>3</v>
      </c>
      <c r="PJ2" s="49" t="str">
        <f t="shared" ref="PJ2:PJ8" si="59">TEXT(PI2,"0.0")</f>
        <v>3.0</v>
      </c>
      <c r="PK2" s="77">
        <v>3</v>
      </c>
      <c r="PL2" s="151">
        <v>3</v>
      </c>
      <c r="PM2" s="24">
        <v>8</v>
      </c>
      <c r="PN2" s="27">
        <v>7</v>
      </c>
      <c r="PO2" s="28"/>
      <c r="PP2" s="22">
        <f t="shared" ref="PP2:PP8" si="60">ROUND((PM2*0.4+PN2*0.6),1)</f>
        <v>7.4</v>
      </c>
      <c r="PQ2" s="29">
        <f t="shared" ref="PQ2:PQ8" si="61">ROUND(MAX((PM2*0.4+PN2*0.6),(PM2*0.4+PO2*0.6)),1)</f>
        <v>7.4</v>
      </c>
      <c r="PR2" s="29" t="str">
        <f>TEXT(PQ2,"0.0")</f>
        <v>7.4</v>
      </c>
      <c r="PS2" s="35" t="str">
        <f>IF(PQ2&gt;=8.5,"A",IF(PQ2&gt;=8,"B+",IF(PQ2&gt;=7,"B",IF(PQ2&gt;=6.5,"C+",IF(PQ2&gt;=5.5,"C",IF(PQ2&gt;=5,"D+",IF(PQ2&gt;=4,"D","F")))))))</f>
        <v>B</v>
      </c>
      <c r="PT2" s="33">
        <f t="shared" ref="PT2:PT8" si="62">IF(PS2="A",4,IF(PS2="B+",3.5,IF(PS2="B",3,IF(PS2="C+",2.5,IF(PS2="C",2,IF(PS2="D+",1.5,IF(PS2="D",1,0)))))))</f>
        <v>3</v>
      </c>
      <c r="PU2" s="49" t="str">
        <f t="shared" ref="PU2:PU8" si="63">TEXT(PT2,"0.0")</f>
        <v>3.0</v>
      </c>
      <c r="PV2" s="77">
        <v>2</v>
      </c>
      <c r="PW2" s="151">
        <v>2</v>
      </c>
      <c r="PX2" s="24">
        <v>6.7</v>
      </c>
      <c r="PY2" s="27">
        <v>6</v>
      </c>
      <c r="PZ2" s="28"/>
      <c r="QA2" s="22">
        <f t="shared" ref="QA2:QA8" si="64">ROUND((PX2*0.4+PY2*0.6),1)</f>
        <v>6.3</v>
      </c>
      <c r="QB2" s="29">
        <f t="shared" ref="QB2:QB8" si="65">ROUND(MAX((PX2*0.4+PY2*0.6),(PX2*0.4+PZ2*0.6)),1)</f>
        <v>6.3</v>
      </c>
      <c r="QC2" s="29" t="str">
        <f>TEXT(QB2,"0.0")</f>
        <v>6.3</v>
      </c>
      <c r="QD2" s="35" t="str">
        <f>IF(QB2&gt;=8.5,"A",IF(QB2&gt;=8,"B+",IF(QB2&gt;=7,"B",IF(QB2&gt;=6.5,"C+",IF(QB2&gt;=5.5,"C",IF(QB2&gt;=5,"D+",IF(QB2&gt;=4,"D","F")))))))</f>
        <v>C</v>
      </c>
      <c r="QE2" s="33">
        <f t="shared" ref="QE2:QE8" si="66">IF(QD2="A",4,IF(QD2="B+",3.5,IF(QD2="B",3,IF(QD2="C+",2.5,IF(QD2="C",2,IF(QD2="D+",1.5,IF(QD2="D",1,0)))))))</f>
        <v>2</v>
      </c>
      <c r="QF2" s="49" t="str">
        <f t="shared" ref="QF2:QF8" si="67">TEXT(QE2,"0.0")</f>
        <v>2.0</v>
      </c>
      <c r="QG2" s="77">
        <v>3</v>
      </c>
      <c r="QH2" s="151">
        <v>3</v>
      </c>
      <c r="QI2" s="24">
        <v>6.5</v>
      </c>
      <c r="QJ2" s="27">
        <v>1</v>
      </c>
      <c r="QK2" s="28">
        <v>6</v>
      </c>
      <c r="QL2" s="22">
        <f t="shared" ref="QL2:QL8" si="68">ROUND((QI2*0.4+QJ2*0.6),1)</f>
        <v>3.2</v>
      </c>
      <c r="QM2" s="29">
        <f t="shared" ref="QM2:QM8" si="69">ROUND(MAX((QI2*0.4+QJ2*0.6),(QI2*0.4+QK2*0.6)),1)</f>
        <v>6.2</v>
      </c>
      <c r="QN2" s="29" t="str">
        <f>TEXT(QM2,"0.0")</f>
        <v>6.2</v>
      </c>
      <c r="QO2" s="35" t="str">
        <f>IF(QM2&gt;=8.5,"A",IF(QM2&gt;=8,"B+",IF(QM2&gt;=7,"B",IF(QM2&gt;=6.5,"C+",IF(QM2&gt;=5.5,"C",IF(QM2&gt;=5,"D+",IF(QM2&gt;=4,"D","F")))))))</f>
        <v>C</v>
      </c>
      <c r="QP2" s="33">
        <f t="shared" ref="QP2:QP8" si="70">IF(QO2="A",4,IF(QO2="B+",3.5,IF(QO2="B",3,IF(QO2="C+",2.5,IF(QO2="C",2,IF(QO2="D+",1.5,IF(QO2="D",1,0)))))))</f>
        <v>2</v>
      </c>
      <c r="QQ2" s="49" t="str">
        <f t="shared" ref="QQ2:QQ8" si="71">TEXT(QP2,"0.0")</f>
        <v>2.0</v>
      </c>
      <c r="QR2" s="77">
        <v>1</v>
      </c>
      <c r="QS2" s="151">
        <v>1</v>
      </c>
      <c r="QT2" s="24">
        <v>8.1999999999999993</v>
      </c>
      <c r="QU2" s="27">
        <v>9</v>
      </c>
      <c r="QV2" s="28"/>
      <c r="QW2" s="22">
        <f t="shared" ref="QW2:QW8" si="72">ROUND((QT2*0.4+QU2*0.6),1)</f>
        <v>8.6999999999999993</v>
      </c>
      <c r="QX2" s="29">
        <f t="shared" ref="QX2:QX8" si="73">ROUND(MAX((QT2*0.4+QU2*0.6),(QT2*0.4+QV2*0.6)),1)</f>
        <v>8.6999999999999993</v>
      </c>
      <c r="QY2" s="29" t="str">
        <f>TEXT(QX2,"0.0")</f>
        <v>8.7</v>
      </c>
      <c r="QZ2" s="35" t="str">
        <f t="shared" ref="QZ2:QZ8" si="74">IF(QX2&gt;=8.5,"A",IF(QX2&gt;=8,"B+",IF(QX2&gt;=7,"B",IF(QX2&gt;=6.5,"C+",IF(QX2&gt;=5.5,"C",IF(QX2&gt;=5,"D+",IF(QX2&gt;=4,"D","F")))))))</f>
        <v>A</v>
      </c>
      <c r="RA2" s="33">
        <f t="shared" ref="RA2:RA8" si="75">IF(QZ2="A",4,IF(QZ2="B+",3.5,IF(QZ2="B",3,IF(QZ2="C+",2.5,IF(QZ2="C",2,IF(QZ2="D+",1.5,IF(QZ2="D",1,0)))))))</f>
        <v>4</v>
      </c>
      <c r="RB2" s="49" t="str">
        <f t="shared" ref="RB2:RB8" si="76">TEXT(RA2,"0.0")</f>
        <v>4.0</v>
      </c>
      <c r="RC2" s="77">
        <v>3</v>
      </c>
      <c r="RD2" s="151">
        <v>3</v>
      </c>
      <c r="RE2" s="24">
        <v>7.5</v>
      </c>
      <c r="RF2" s="27">
        <v>6</v>
      </c>
      <c r="RG2" s="28"/>
      <c r="RH2" s="22">
        <f t="shared" ref="RH2:RH8" si="77">ROUND((RE2*0.4+RF2*0.6),1)</f>
        <v>6.6</v>
      </c>
      <c r="RI2" s="29">
        <f t="shared" ref="RI2:RI8" si="78">ROUND(MAX((RE2*0.4+RF2*0.6),(RE2*0.4+RG2*0.6)),1)</f>
        <v>6.6</v>
      </c>
      <c r="RJ2" s="29" t="str">
        <f>TEXT(RI2,"0.0")</f>
        <v>6.6</v>
      </c>
      <c r="RK2" s="35" t="str">
        <f t="shared" ref="RK2:RK8" si="79">IF(RI2&gt;=8.5,"A",IF(RI2&gt;=8,"B+",IF(RI2&gt;=7,"B",IF(RI2&gt;=6.5,"C+",IF(RI2&gt;=5.5,"C",IF(RI2&gt;=5,"D+",IF(RI2&gt;=4,"D","F")))))))</f>
        <v>C+</v>
      </c>
      <c r="RL2" s="33">
        <f t="shared" ref="RL2:RL8" si="80">IF(RK2="A",4,IF(RK2="B+",3.5,IF(RK2="B",3,IF(RK2="C+",2.5,IF(RK2="C",2,IF(RK2="D+",1.5,IF(RK2="D",1,0)))))))</f>
        <v>2.5</v>
      </c>
      <c r="RM2" s="49" t="str">
        <f t="shared" ref="RM2:RM8" si="81">TEXT(RL2,"0.0")</f>
        <v>2.5</v>
      </c>
      <c r="RN2" s="77">
        <v>1</v>
      </c>
      <c r="RO2" s="151">
        <v>1</v>
      </c>
      <c r="RP2" s="211">
        <f>OZ2+PK2+PV2+QG2+QR2+RC2+RN2</f>
        <v>15</v>
      </c>
      <c r="RQ2" s="275">
        <f>(OU2*OZ2+PF2*PK2+PQ2*PV2+QB2*QG2+QM2*QR2+QX2*RC2+RI2*RN2)/RP2</f>
        <v>7.126666666666666</v>
      </c>
      <c r="RR2" s="43">
        <f>(OX2*OZ2+PI2*PK2+PT2*PV2+QE2*QG2+QP2*QR2+RA2*RC2+RL2*RN2)/RP2</f>
        <v>2.7666666666666666</v>
      </c>
      <c r="RS2" s="45" t="str">
        <f>TEXT(RR2,"0.00")</f>
        <v>2.77</v>
      </c>
      <c r="RT2" s="47" t="str">
        <f>IF(AND(RR2&lt;1),"Cảnh báo KQHT","Lên lớp")</f>
        <v>Lên lớp</v>
      </c>
      <c r="RU2" s="41">
        <f>PA2+PL2+PW2+QH2+QS2+RD2+RO2</f>
        <v>15</v>
      </c>
      <c r="RV2" s="43">
        <f>(OX2*PA2+PI2*PL2+PT2*PW2+QE2*QH2+QP2*QS2+RA2*RD2+RL2*RO2)/RU2</f>
        <v>2.7666666666666666</v>
      </c>
      <c r="RW2" s="229">
        <f>OK2+RP2</f>
        <v>91</v>
      </c>
      <c r="RX2" s="230">
        <f>OL2+RU2</f>
        <v>91</v>
      </c>
      <c r="RY2" s="146">
        <f xml:space="preserve"> (OM2*OL2+RV2*RU2)/RX2</f>
        <v>2.4395604395604398</v>
      </c>
      <c r="RZ2" s="45" t="str">
        <f>TEXT(RY2,"0.00")</f>
        <v>2.44</v>
      </c>
      <c r="SA2" s="47" t="str">
        <f>IF(AND(RY2&lt;1.6),"Cảnh báo KQHT","Lên lớp")</f>
        <v>Lên lớp</v>
      </c>
      <c r="SB2" s="47" t="s">
        <v>1143</v>
      </c>
      <c r="SC2" s="24">
        <v>7.8</v>
      </c>
      <c r="SD2" s="27">
        <v>7</v>
      </c>
      <c r="SE2" s="28"/>
      <c r="SF2" s="22">
        <f t="shared" ref="SF2:SF8" si="82">ROUND((SC2*0.4+SD2*0.6),1)</f>
        <v>7.3</v>
      </c>
      <c r="SG2" s="29">
        <f t="shared" ref="SG2:SG8" si="83">ROUND(MAX((SC2*0.4+SD2*0.6),(SC2*0.4+SE2*0.6)),1)</f>
        <v>7.3</v>
      </c>
      <c r="SH2" s="29" t="str">
        <f>TEXT(SG2,"0.0")</f>
        <v>7.3</v>
      </c>
      <c r="SI2" s="35" t="str">
        <f t="shared" ref="SI2:SI8" si="84">IF(SG2&gt;=8.5,"A",IF(SG2&gt;=8,"B+",IF(SG2&gt;=7,"B",IF(SG2&gt;=6.5,"C+",IF(SG2&gt;=5.5,"C",IF(SG2&gt;=5,"D+",IF(SG2&gt;=4,"D","F")))))))</f>
        <v>B</v>
      </c>
      <c r="SJ2" s="33">
        <f t="shared" ref="SJ2:SJ8" si="85">IF(SI2="A",4,IF(SI2="B+",3.5,IF(SI2="B",3,IF(SI2="C+",2.5,IF(SI2="C",2,IF(SI2="D+",1.5,IF(SI2="D",1,0)))))))</f>
        <v>3</v>
      </c>
      <c r="SK2" s="49" t="str">
        <f t="shared" ref="SK2:SK8" si="86">TEXT(SJ2,"0.0")</f>
        <v>3.0</v>
      </c>
      <c r="SL2" s="77">
        <v>2</v>
      </c>
      <c r="SM2" s="151">
        <v>2</v>
      </c>
      <c r="SN2" s="24">
        <v>7.8</v>
      </c>
      <c r="SO2" s="27">
        <v>6</v>
      </c>
      <c r="SP2" s="28"/>
      <c r="SQ2" s="22">
        <f t="shared" ref="SQ2:SQ8" si="87">ROUND((SN2*0.4+SO2*0.6),1)</f>
        <v>6.7</v>
      </c>
      <c r="SR2" s="29">
        <f t="shared" ref="SR2:SR8" si="88">ROUND(MAX((SN2*0.4+SO2*0.6),(SN2*0.4+SP2*0.6)),1)</f>
        <v>6.7</v>
      </c>
      <c r="SS2" s="29" t="str">
        <f>TEXT(SR2,"0.0")</f>
        <v>6.7</v>
      </c>
      <c r="ST2" s="35" t="str">
        <f t="shared" ref="ST2:ST8" si="89">IF(SR2&gt;=8.5,"A",IF(SR2&gt;=8,"B+",IF(SR2&gt;=7,"B",IF(SR2&gt;=6.5,"C+",IF(SR2&gt;=5.5,"C",IF(SR2&gt;=5,"D+",IF(SR2&gt;=4,"D","F")))))))</f>
        <v>C+</v>
      </c>
      <c r="SU2" s="33">
        <f t="shared" ref="SU2:SU8" si="90">IF(ST2="A",4,IF(ST2="B+",3.5,IF(ST2="B",3,IF(ST2="C+",2.5,IF(ST2="C",2,IF(ST2="D+",1.5,IF(ST2="D",1,0)))))))</f>
        <v>2.5</v>
      </c>
      <c r="SV2" s="49" t="str">
        <f t="shared" ref="SV2:SV8" si="91">TEXT(SU2,"0.0")</f>
        <v>2.5</v>
      </c>
      <c r="SW2" s="77">
        <v>2</v>
      </c>
      <c r="SX2" s="151">
        <v>2</v>
      </c>
      <c r="SY2" s="24"/>
      <c r="SZ2" s="27"/>
      <c r="TA2" s="28"/>
      <c r="TB2" s="22">
        <f>ROUND((SF2*0.5+SQ2*0.5),1)</f>
        <v>7</v>
      </c>
      <c r="TC2" s="29">
        <f>ROUND((SG2*0.5+SR2*0.5),1)</f>
        <v>7</v>
      </c>
      <c r="TD2" s="29" t="str">
        <f>TEXT(TC2,"0.0")</f>
        <v>7.0</v>
      </c>
      <c r="TE2" s="35" t="str">
        <f t="shared" ref="TE2:TE9" si="92">IF(TC2&gt;=8.5,"A",IF(TC2&gt;=8,"B+",IF(TC2&gt;=7,"B",IF(TC2&gt;=6.5,"C+",IF(TC2&gt;=5.5,"C",IF(TC2&gt;=5,"D+",IF(TC2&gt;=4,"D","F")))))))</f>
        <v>B</v>
      </c>
      <c r="TF2" s="33">
        <f t="shared" ref="TF2:TF9" si="93">IF(TE2="A",4,IF(TE2="B+",3.5,IF(TE2="B",3,IF(TE2="C+",2.5,IF(TE2="C",2,IF(TE2="D+",1.5,IF(TE2="D",1,0)))))))</f>
        <v>3</v>
      </c>
      <c r="TG2" s="49" t="str">
        <f t="shared" ref="TG2:TG9" si="94">TEXT(TF2,"0.0")</f>
        <v>3.0</v>
      </c>
      <c r="TH2" s="77">
        <v>4</v>
      </c>
      <c r="TI2" s="151">
        <v>4</v>
      </c>
      <c r="TJ2" s="320"/>
      <c r="TK2" s="165"/>
      <c r="TL2" s="30"/>
      <c r="TM2" s="30"/>
      <c r="TN2" s="322"/>
      <c r="TO2" s="127">
        <f>ROUND((TK2*0.2+TL2*0.3+TM2*0.5),1)</f>
        <v>0</v>
      </c>
      <c r="TP2" s="29" t="str">
        <f>TEXT(TO2,"0.0")</f>
        <v>0.0</v>
      </c>
      <c r="TQ2" s="35" t="str">
        <f t="shared" ref="TQ2" si="95">IF(TO2&gt;=8.5,"A",IF(TO2&gt;=8,"B+",IF(TO2&gt;=7,"B",IF(TO2&gt;=6.5,"C+",IF(TO2&gt;=5.5,"C",IF(TO2&gt;=5,"D+",IF(TO2&gt;=4,"D","F")))))))</f>
        <v>F</v>
      </c>
      <c r="TR2" s="33">
        <f t="shared" ref="TR2:TR10" si="96">IF(TQ2="A",4,IF(TQ2="B+",3.5,IF(TQ2="B",3,IF(TQ2="C+",2.5,IF(TQ2="C",2,IF(TQ2="D+",1.5,IF(TQ2="D",1,0)))))))</f>
        <v>0</v>
      </c>
      <c r="TS2" s="49" t="str">
        <f t="shared" ref="TS2:TS10" si="97">TEXT(TR2,"0.0")</f>
        <v>0.0</v>
      </c>
      <c r="TT2" s="323">
        <v>5</v>
      </c>
      <c r="TU2" s="324"/>
      <c r="TV2" s="325">
        <f>TH2+TT2</f>
        <v>9</v>
      </c>
      <c r="TW2" s="341">
        <f>(TC2*TH2+TO2*TT2)/TV2</f>
        <v>3.1111111111111112</v>
      </c>
      <c r="TX2" s="326">
        <f>(TF2*TH2+TR2*TT2)/TV2</f>
        <v>1.3333333333333333</v>
      </c>
      <c r="TY2" s="45" t="str">
        <f t="shared" ref="TY2:TY10" si="98">TEXT(TX2,"0.00")</f>
        <v>1.33</v>
      </c>
      <c r="TZ2" s="47" t="str">
        <f>IF(AND(TX2&lt;1),"Cảnh báo KQHT","Lên lớp")</f>
        <v>Lên lớp</v>
      </c>
      <c r="UA2" s="41">
        <f>TI2+TU2</f>
        <v>4</v>
      </c>
      <c r="UB2" s="43">
        <f>(TF2*TI2+TR2*TU2)/UA2</f>
        <v>3</v>
      </c>
    </row>
    <row r="3" spans="1:548" ht="18">
      <c r="A3" s="11">
        <v>2</v>
      </c>
      <c r="B3" s="70" t="s">
        <v>229</v>
      </c>
      <c r="C3" s="14" t="s">
        <v>232</v>
      </c>
      <c r="D3" s="71" t="s">
        <v>233</v>
      </c>
      <c r="E3" s="72" t="s">
        <v>234</v>
      </c>
      <c r="F3" s="9"/>
      <c r="G3" s="106" t="s">
        <v>701</v>
      </c>
      <c r="H3" s="10" t="s">
        <v>18</v>
      </c>
      <c r="I3" s="11" t="s">
        <v>744</v>
      </c>
      <c r="J3" s="13">
        <v>7.3</v>
      </c>
      <c r="K3" s="29" t="str">
        <f t="shared" ref="K3:K32" si="99">TEXT(J3,"0.0")</f>
        <v>7.3</v>
      </c>
      <c r="L3" s="35" t="str">
        <f t="shared" ref="L3:L7" si="100">IF(J3&gt;=8.5,"A",IF(J3&gt;=8,"B+",IF(J3&gt;=7,"B",IF(J3&gt;=6.5,"C+",IF(J3&gt;=5.5,"C",IF(J3&gt;=5,"D+",IF(J3&gt;=4,"D","F")))))))</f>
        <v>B</v>
      </c>
      <c r="M3" s="33">
        <f t="shared" ref="M3:M7" si="101">IF(L3="A",4,IF(L3="B+",3.5,IF(L3="B",3,IF(L3="C+",2.5,IF(L3="C",2,IF(L3="D+",1.5,IF(L3="D",1,0)))))))</f>
        <v>3</v>
      </c>
      <c r="N3" s="49" t="str">
        <f t="shared" ref="N3:N7" si="102">TEXT(M3,"0.0")</f>
        <v>3.0</v>
      </c>
      <c r="O3" s="12">
        <v>2</v>
      </c>
      <c r="P3" s="19">
        <v>6.9</v>
      </c>
      <c r="Q3" s="29" t="str">
        <f t="shared" ref="Q3:Q31" si="103">TEXT(P3,"0.0")</f>
        <v>6.9</v>
      </c>
      <c r="R3" s="35" t="str">
        <f t="shared" ref="R3:R7" si="104">IF(P3&gt;=8.5,"A",IF(P3&gt;=8,"B+",IF(P3&gt;=7,"B",IF(P3&gt;=6.5,"C+",IF(P3&gt;=5.5,"C",IF(P3&gt;=5,"D+",IF(P3&gt;=4,"D","F")))))))</f>
        <v>C+</v>
      </c>
      <c r="S3" s="33">
        <f t="shared" ref="S3:S7" si="105">IF(R3="A",4,IF(R3="B+",3.5,IF(R3="B",3,IF(R3="C+",2.5,IF(R3="C",2,IF(R3="D+",1.5,IF(R3="D",1,0)))))))</f>
        <v>2.5</v>
      </c>
      <c r="T3" s="49" t="str">
        <f t="shared" ref="T3:T7" si="106">TEXT(S3,"0.0")</f>
        <v>2.5</v>
      </c>
      <c r="U3" s="12">
        <v>3</v>
      </c>
      <c r="V3" s="24">
        <v>8</v>
      </c>
      <c r="W3" s="27">
        <v>7</v>
      </c>
      <c r="X3" s="28"/>
      <c r="Y3" s="22">
        <f t="shared" ref="Y3:Y7" si="107">ROUND((V3*0.4+W3*0.6),1)</f>
        <v>7.4</v>
      </c>
      <c r="Z3" s="29">
        <f t="shared" ref="Z3:Z7" si="108">ROUND(MAX((V3*0.4+W3*0.6),(V3*0.4+X3*0.6)),1)</f>
        <v>7.4</v>
      </c>
      <c r="AA3" s="29" t="str">
        <f t="shared" ref="AA3:AA32" si="109">TEXT(Z3,"0.0")</f>
        <v>7.4</v>
      </c>
      <c r="AB3" s="35" t="str">
        <f t="shared" ref="AB3:AB7" si="110">IF(Z3&gt;=8.5,"A",IF(Z3&gt;=8,"B+",IF(Z3&gt;=7,"B",IF(Z3&gt;=6.5,"C+",IF(Z3&gt;=5.5,"C",IF(Z3&gt;=5,"D+",IF(Z3&gt;=4,"D","F")))))))</f>
        <v>B</v>
      </c>
      <c r="AC3" s="33">
        <f t="shared" ref="AC3:AC7" si="111">IF(AB3="A",4,IF(AB3="B+",3.5,IF(AB3="B",3,IF(AB3="C+",2.5,IF(AB3="C",2,IF(AB3="D+",1.5,IF(AB3="D",1,0)))))))</f>
        <v>3</v>
      </c>
      <c r="AD3" s="49" t="str">
        <f t="shared" ref="AD3:AD7" si="112">TEXT(AC3,"0.0")</f>
        <v>3.0</v>
      </c>
      <c r="AE3" s="77">
        <v>5</v>
      </c>
      <c r="AF3" s="80">
        <v>5</v>
      </c>
      <c r="AG3" s="24">
        <v>7.3</v>
      </c>
      <c r="AH3" s="27">
        <v>8</v>
      </c>
      <c r="AI3" s="28"/>
      <c r="AJ3" s="22">
        <f t="shared" ref="AJ3:AJ7" si="113">ROUND((AG3*0.4+AH3*0.6),1)</f>
        <v>7.7</v>
      </c>
      <c r="AK3" s="29">
        <f t="shared" ref="AK3:AK7" si="114">ROUND(MAX((AG3*0.4+AH3*0.6),(AG3*0.4+AI3*0.6)),1)</f>
        <v>7.7</v>
      </c>
      <c r="AL3" s="29" t="str">
        <f t="shared" ref="AL3:AL32" si="115">TEXT(AK3,"0.0")</f>
        <v>7.7</v>
      </c>
      <c r="AM3" s="35" t="str">
        <f t="shared" ref="AM3:AM7" si="116">IF(AK3&gt;=8.5,"A",IF(AK3&gt;=8,"B+",IF(AK3&gt;=7,"B",IF(AK3&gt;=6.5,"C+",IF(AK3&gt;=5.5,"C",IF(AK3&gt;=5,"D+",IF(AK3&gt;=4,"D","F")))))))</f>
        <v>B</v>
      </c>
      <c r="AN3" s="33">
        <f t="shared" ref="AN3:AN7" si="117">IF(AM3="A",4,IF(AM3="B+",3.5,IF(AM3="B",3,IF(AM3="C+",2.5,IF(AM3="C",2,IF(AM3="D+",1.5,IF(AM3="D",1,0)))))))</f>
        <v>3</v>
      </c>
      <c r="AO3" s="49" t="str">
        <f t="shared" ref="AO3:AO7" si="118">TEXT(AN3,"0.0")</f>
        <v>3.0</v>
      </c>
      <c r="AP3" s="77">
        <v>3</v>
      </c>
      <c r="AQ3" s="83">
        <v>3</v>
      </c>
      <c r="AR3" s="24">
        <v>7.9</v>
      </c>
      <c r="AS3" s="27">
        <v>7</v>
      </c>
      <c r="AT3" s="28"/>
      <c r="AU3" s="22">
        <f t="shared" si="0"/>
        <v>7.4</v>
      </c>
      <c r="AV3" s="29">
        <f t="shared" si="1"/>
        <v>7.4</v>
      </c>
      <c r="AW3" s="29" t="str">
        <f t="shared" ref="AW3:AW32" si="119">TEXT(AV3,"0.0")</f>
        <v>7.4</v>
      </c>
      <c r="AX3" s="35" t="str">
        <f t="shared" ref="AX3:AX7" si="120">IF(AV3&gt;=8.5,"A",IF(AV3&gt;=8,"B+",IF(AV3&gt;=7,"B",IF(AV3&gt;=6.5,"C+",IF(AV3&gt;=5.5,"C",IF(AV3&gt;=5,"D+",IF(AV3&gt;=4,"D","F")))))))</f>
        <v>B</v>
      </c>
      <c r="AY3" s="33">
        <f t="shared" ref="AY3:AY7" si="121">IF(AX3="A",4,IF(AX3="B+",3.5,IF(AX3="B",3,IF(AX3="C+",2.5,IF(AX3="C",2,IF(AX3="D+",1.5,IF(AX3="D",1,0)))))))</f>
        <v>3</v>
      </c>
      <c r="AZ3" s="49" t="str">
        <f t="shared" ref="AZ3:AZ7" si="122">TEXT(AY3,"0.0")</f>
        <v>3.0</v>
      </c>
      <c r="BA3" s="77">
        <v>3</v>
      </c>
      <c r="BB3" s="83">
        <v>3</v>
      </c>
      <c r="BC3" s="24">
        <v>7.5</v>
      </c>
      <c r="BD3" s="27">
        <v>8</v>
      </c>
      <c r="BE3" s="28"/>
      <c r="BF3" s="22">
        <f>ROUND((BC3*0.4+BD3*0.6),1)</f>
        <v>7.8</v>
      </c>
      <c r="BG3" s="29">
        <f t="shared" si="2"/>
        <v>7.8</v>
      </c>
      <c r="BH3" s="29" t="str">
        <f t="shared" ref="BH3:BH32" si="123">TEXT(BG3,"0.0")</f>
        <v>7.8</v>
      </c>
      <c r="BI3" s="35" t="str">
        <f>IF(BG3&gt;=8.5,"A",IF(BG3&gt;=8,"B+",IF(BG3&gt;=7,"B",IF(BG3&gt;=6.5,"C+",IF(BG3&gt;=5.5,"C",IF(BG3&gt;=5,"D+",IF(BG3&gt;=4,"D","F")))))))</f>
        <v>B</v>
      </c>
      <c r="BJ3" s="33">
        <f t="shared" ref="BJ3:BJ7" si="124">IF(BI3="A",4,IF(BI3="B+",3.5,IF(BI3="B",3,IF(BI3="C+",2.5,IF(BI3="C",2,IF(BI3="D+",1.5,IF(BI3="D",1,0)))))))</f>
        <v>3</v>
      </c>
      <c r="BK3" s="49" t="str">
        <f t="shared" ref="BK3:BK7" si="125">TEXT(BJ3,"0.0")</f>
        <v>3.0</v>
      </c>
      <c r="BL3" s="77">
        <v>3</v>
      </c>
      <c r="BM3" s="83">
        <v>3</v>
      </c>
      <c r="BN3" s="24">
        <v>5.7</v>
      </c>
      <c r="BO3" s="27">
        <v>9</v>
      </c>
      <c r="BP3" s="28"/>
      <c r="BQ3" s="22">
        <f t="shared" ref="BQ3:BQ7" si="126">ROUND((BN3*0.4+BO3*0.6),1)</f>
        <v>7.7</v>
      </c>
      <c r="BR3" s="29">
        <f t="shared" si="3"/>
        <v>7.7</v>
      </c>
      <c r="BS3" s="29" t="str">
        <f t="shared" ref="BS3:BS32" si="127">TEXT(BR3,"0.0")</f>
        <v>7.7</v>
      </c>
      <c r="BT3" s="35" t="str">
        <f t="shared" ref="BT3:BT7" si="128">IF(BR3&gt;=8.5,"A",IF(BR3&gt;=8,"B+",IF(BR3&gt;=7,"B",IF(BR3&gt;=6.5,"C+",IF(BR3&gt;=5.5,"C",IF(BR3&gt;=5,"D+",IF(BR3&gt;=4,"D","F")))))))</f>
        <v>B</v>
      </c>
      <c r="BU3" s="33">
        <f t="shared" ref="BU3:BU7" si="129">IF(BT3="A",4,IF(BT3="B+",3.5,IF(BT3="B",3,IF(BT3="C+",2.5,IF(BT3="C",2,IF(BT3="D+",1.5,IF(BT3="D",1,0)))))))</f>
        <v>3</v>
      </c>
      <c r="BV3" s="49" t="str">
        <f t="shared" ref="BV3:BV7" si="130">TEXT(BU3,"0.0")</f>
        <v>3.0</v>
      </c>
      <c r="BW3" s="77">
        <v>2</v>
      </c>
      <c r="BX3" s="83">
        <v>2</v>
      </c>
      <c r="BY3" s="41">
        <f t="shared" ref="BY3:BY32" si="131">AE3+AP3+BA3+BL3+BW3</f>
        <v>16</v>
      </c>
      <c r="BZ3" s="43">
        <f t="shared" ref="BZ3:BZ32" si="132">(AC3*AE3+AN3*AP3+AY3*BA3+BJ3*BL3+BU3*BW3)/BY3</f>
        <v>3</v>
      </c>
      <c r="CA3" s="45" t="str">
        <f t="shared" ref="CA3:CA32" si="133">TEXT(BZ3,"0.00")</f>
        <v>3.00</v>
      </c>
      <c r="CB3" s="47" t="str">
        <f t="shared" ref="CB3:CB32" si="134">IF(AND(BZ3&lt;0.8),"Cảnh báo KQHT","Lên lớp")</f>
        <v>Lên lớp</v>
      </c>
      <c r="CC3" s="145">
        <f t="shared" ref="CC3:CC32" si="135">AF3+AQ3+BB3+BM3+BX3</f>
        <v>16</v>
      </c>
      <c r="CD3" s="146">
        <f t="shared" ref="CD3:CD32" si="136" xml:space="preserve"> (AC3*AF3+AN3*AQ3+AY3*BB3+BJ3*BM3+BU3*BX3)/CC3</f>
        <v>3</v>
      </c>
      <c r="CE3" s="47" t="str">
        <f t="shared" ref="CE3:CE32" si="137">IF(AND(CD3&lt;1.2),"Cảnh báo KQHT","Lên lớp")</f>
        <v>Lên lớp</v>
      </c>
      <c r="CF3" s="142" t="s">
        <v>1143</v>
      </c>
      <c r="CG3" s="24">
        <v>7</v>
      </c>
      <c r="CH3" s="27">
        <v>8</v>
      </c>
      <c r="CI3" s="28"/>
      <c r="CJ3" s="22">
        <f t="shared" ref="CJ3:CJ7" si="138">ROUND((CG3*0.4+CH3*0.6),1)</f>
        <v>7.6</v>
      </c>
      <c r="CK3" s="29">
        <f t="shared" ref="CK3:CK7" si="139">ROUND(MAX((CG3*0.4+CH3*0.6),(CG3*0.4+CI3*0.6)),1)</f>
        <v>7.6</v>
      </c>
      <c r="CL3" s="29" t="str">
        <f t="shared" ref="CL3:CL32" si="140">TEXT(CK3,"0.0")</f>
        <v>7.6</v>
      </c>
      <c r="CM3" s="35" t="str">
        <f t="shared" ref="CM3:CM7" si="141">IF(CK3&gt;=8.5,"A",IF(CK3&gt;=8,"B+",IF(CK3&gt;=7,"B",IF(CK3&gt;=6.5,"C+",IF(CK3&gt;=5.5,"C",IF(CK3&gt;=5,"D+",IF(CK3&gt;=4,"D","F")))))))</f>
        <v>B</v>
      </c>
      <c r="CN3" s="157">
        <f t="shared" ref="CN3:CN7" si="142">IF(CM3="A",4,IF(CM3="B+",3.5,IF(CM3="B",3,IF(CM3="C+",2.5,IF(CM3="C",2,IF(CM3="D+",1.5,IF(CM3="D",1,0)))))))</f>
        <v>3</v>
      </c>
      <c r="CO3" s="49" t="str">
        <f t="shared" ref="CO3:CO7" si="143">TEXT(CN3,"0.0")</f>
        <v>3.0</v>
      </c>
      <c r="CP3" s="77">
        <v>3</v>
      </c>
      <c r="CQ3" s="151">
        <v>3</v>
      </c>
      <c r="CR3" s="24">
        <v>8.3000000000000007</v>
      </c>
      <c r="CS3" s="27">
        <v>8</v>
      </c>
      <c r="CT3" s="28"/>
      <c r="CU3" s="22">
        <f>ROUND((CR3*0.4+CS3*0.6),1)</f>
        <v>8.1</v>
      </c>
      <c r="CV3" s="29">
        <f t="shared" ref="CV3:CV7" si="144">ROUND(MAX((CR3*0.4+CS3*0.6),(CR3*0.4+CT3*0.6)),1)</f>
        <v>8.1</v>
      </c>
      <c r="CW3" s="29" t="str">
        <f t="shared" ref="CW3:CW32" si="145">TEXT(CV3,"0.0")</f>
        <v>8.1</v>
      </c>
      <c r="CX3" s="35" t="str">
        <f t="shared" ref="CX3:CX7" si="146">IF(CV3&gt;=8.5,"A",IF(CV3&gt;=8,"B+",IF(CV3&gt;=7,"B",IF(CV3&gt;=6.5,"C+",IF(CV3&gt;=5.5,"C",IF(CV3&gt;=5,"D+",IF(CV3&gt;=4,"D","F")))))))</f>
        <v>B+</v>
      </c>
      <c r="CY3" s="157">
        <f t="shared" ref="CY3:CY7" si="147">IF(CX3="A",4,IF(CX3="B+",3.5,IF(CX3="B",3,IF(CX3="C+",2.5,IF(CX3="C",2,IF(CX3="D+",1.5,IF(CX3="D",1,0)))))))</f>
        <v>3.5</v>
      </c>
      <c r="CZ3" s="49" t="str">
        <f t="shared" ref="CZ3:CZ7" si="148">TEXT(CY3,"0.0")</f>
        <v>3.5</v>
      </c>
      <c r="DA3" s="77">
        <v>2</v>
      </c>
      <c r="DB3" s="151">
        <v>2</v>
      </c>
      <c r="DC3" s="24">
        <v>8.4</v>
      </c>
      <c r="DD3" s="27">
        <v>9</v>
      </c>
      <c r="DE3" s="28"/>
      <c r="DF3" s="22">
        <f t="shared" ref="DF3:DF7" si="149">ROUND((DC3*0.4+DD3*0.6),1)</f>
        <v>8.8000000000000007</v>
      </c>
      <c r="DG3" s="29">
        <f t="shared" ref="DG3:DG7" si="150">ROUND(MAX((DC3*0.4+DD3*0.6),(DC3*0.4+DE3*0.6)),1)</f>
        <v>8.8000000000000007</v>
      </c>
      <c r="DH3" s="29" t="str">
        <f t="shared" ref="DH3:DH32" si="151">TEXT(DG3,"0.0")</f>
        <v>8.8</v>
      </c>
      <c r="DI3" s="35" t="str">
        <f t="shared" ref="DI3:DI7" si="152">IF(DG3&gt;=8.5,"A",IF(DG3&gt;=8,"B+",IF(DG3&gt;=7,"B",IF(DG3&gt;=6.5,"C+",IF(DG3&gt;=5.5,"C",IF(DG3&gt;=5,"D+",IF(DG3&gt;=4,"D","F")))))))</f>
        <v>A</v>
      </c>
      <c r="DJ3" s="157">
        <f t="shared" ref="DJ3:DJ7" si="153">IF(DI3="A",4,IF(DI3="B+",3.5,IF(DI3="B",3,IF(DI3="C+",2.5,IF(DI3="C",2,IF(DI3="D+",1.5,IF(DI3="D",1,0)))))))</f>
        <v>4</v>
      </c>
      <c r="DK3" s="49" t="str">
        <f t="shared" ref="DK3:DK7" si="154">TEXT(DJ3,"0.0")</f>
        <v>4.0</v>
      </c>
      <c r="DL3" s="77">
        <v>4</v>
      </c>
      <c r="DM3" s="151">
        <v>4</v>
      </c>
      <c r="DN3" s="24">
        <v>7.3</v>
      </c>
      <c r="DO3" s="27">
        <v>5</v>
      </c>
      <c r="DP3" s="28"/>
      <c r="DQ3" s="22">
        <f t="shared" ref="DQ3:DQ7" si="155">ROUND((DN3*0.4+DO3*0.6),1)</f>
        <v>5.9</v>
      </c>
      <c r="DR3" s="29">
        <f t="shared" ref="DR3:DR7" si="156">ROUND(MAX((DN3*0.4+DO3*0.6),(DN3*0.4+DP3*0.6)),1)</f>
        <v>5.9</v>
      </c>
      <c r="DS3" s="29" t="str">
        <f t="shared" ref="DS3:DS32" si="157">TEXT(DR3,"0.0")</f>
        <v>5.9</v>
      </c>
      <c r="DT3" s="35" t="str">
        <f t="shared" ref="DT3:DT7" si="158">IF(DR3&gt;=8.5,"A",IF(DR3&gt;=8,"B+",IF(DR3&gt;=7,"B",IF(DR3&gt;=6.5,"C+",IF(DR3&gt;=5.5,"C",IF(DR3&gt;=5,"D+",IF(DR3&gt;=4,"D","F")))))))</f>
        <v>C</v>
      </c>
      <c r="DU3" s="157">
        <f t="shared" ref="DU3:DU7" si="159">IF(DT3="A",4,IF(DT3="B+",3.5,IF(DT3="B",3,IF(DT3="C+",2.5,IF(DT3="C",2,IF(DT3="D+",1.5,IF(DT3="D",1,0)))))))</f>
        <v>2</v>
      </c>
      <c r="DV3" s="49" t="str">
        <f t="shared" ref="DV3:DV7" si="160">TEXT(DU3,"0.0")</f>
        <v>2.0</v>
      </c>
      <c r="DW3" s="77">
        <v>3</v>
      </c>
      <c r="DX3" s="151">
        <v>3</v>
      </c>
      <c r="DY3" s="24">
        <v>8</v>
      </c>
      <c r="DZ3" s="27">
        <v>8</v>
      </c>
      <c r="EA3" s="28"/>
      <c r="EB3" s="22">
        <f>ROUND((DY3*0.4+DZ3*0.6),1)</f>
        <v>8</v>
      </c>
      <c r="EC3" s="29">
        <f>ROUND(MAX((DY3*0.4+DZ3*0.6),(DY3*0.4+EA3*0.6)),1)</f>
        <v>8</v>
      </c>
      <c r="ED3" s="29" t="str">
        <f t="shared" ref="ED3:ED32" si="161">TEXT(EC3,"0.0")</f>
        <v>8.0</v>
      </c>
      <c r="EE3" s="35" t="str">
        <f t="shared" ref="EE3:EE7" si="162">IF(EC3&gt;=8.5,"A",IF(EC3&gt;=8,"B+",IF(EC3&gt;=7,"B",IF(EC3&gt;=6.5,"C+",IF(EC3&gt;=5.5,"C",IF(EC3&gt;=5,"D+",IF(EC3&gt;=4,"D","F")))))))</f>
        <v>B+</v>
      </c>
      <c r="EF3" s="157">
        <f t="shared" ref="EF3:EF7" si="163">IF(EE3="A",4,IF(EE3="B+",3.5,IF(EE3="B",3,IF(EE3="C+",2.5,IF(EE3="C",2,IF(EE3="D+",1.5,IF(EE3="D",1,0)))))))</f>
        <v>3.5</v>
      </c>
      <c r="EG3" s="49" t="str">
        <f t="shared" ref="EG3:EG7" si="164">TEXT(EF3,"0.0")</f>
        <v>3.5</v>
      </c>
      <c r="EH3" s="77">
        <v>2</v>
      </c>
      <c r="EI3" s="151">
        <v>2</v>
      </c>
      <c r="EJ3" s="24">
        <v>8.6</v>
      </c>
      <c r="EK3" s="27">
        <v>5</v>
      </c>
      <c r="EL3" s="28"/>
      <c r="EM3" s="22">
        <f>ROUND((EJ3*0.4+EK3*0.6),1)</f>
        <v>6.4</v>
      </c>
      <c r="EN3" s="29">
        <f t="shared" ref="EN3:EN7" si="165">ROUND(MAX((EJ3*0.4+EK3*0.6),(EJ3*0.4+EL3*0.6)),1)</f>
        <v>6.4</v>
      </c>
      <c r="EO3" s="29" t="str">
        <f t="shared" ref="EO3:EO32" si="166">TEXT(EN3,"0.0")</f>
        <v>6.4</v>
      </c>
      <c r="EP3" s="35" t="str">
        <f t="shared" ref="EP3:EP7" si="167">IF(EN3&gt;=8.5,"A",IF(EN3&gt;=8,"B+",IF(EN3&gt;=7,"B",IF(EN3&gt;=6.5,"C+",IF(EN3&gt;=5.5,"C",IF(EN3&gt;=5,"D+",IF(EN3&gt;=4,"D","F")))))))</f>
        <v>C</v>
      </c>
      <c r="EQ3" s="157">
        <f t="shared" ref="EQ3:EQ7" si="168">IF(EP3="A",4,IF(EP3="B+",3.5,IF(EP3="B",3,IF(EP3="C+",2.5,IF(EP3="C",2,IF(EP3="D+",1.5,IF(EP3="D",1,0)))))))</f>
        <v>2</v>
      </c>
      <c r="ER3" s="49" t="str">
        <f t="shared" ref="ER3:ER7" si="169">TEXT(EQ3,"0.0")</f>
        <v>2.0</v>
      </c>
      <c r="ES3" s="77">
        <v>2</v>
      </c>
      <c r="ET3" s="151">
        <v>2</v>
      </c>
      <c r="EU3" s="24">
        <v>7.8</v>
      </c>
      <c r="EV3" s="27">
        <v>6</v>
      </c>
      <c r="EW3" s="28"/>
      <c r="EX3" s="22">
        <f>ROUND((EU3*0.4+EV3*0.6),1)</f>
        <v>6.7</v>
      </c>
      <c r="EY3" s="29">
        <f t="shared" ref="EY3:EY7" si="170">ROUND(MAX((EU3*0.4+EV3*0.6),(EU3*0.4+EW3*0.6)),1)</f>
        <v>6.7</v>
      </c>
      <c r="EZ3" s="29" t="str">
        <f t="shared" ref="EZ3:EZ32" si="171">TEXT(EY3,"0.0")</f>
        <v>6.7</v>
      </c>
      <c r="FA3" s="35" t="str">
        <f t="shared" ref="FA3:FA7" si="172">IF(EY3&gt;=8.5,"A",IF(EY3&gt;=8,"B+",IF(EY3&gt;=7,"B",IF(EY3&gt;=6.5,"C+",IF(EY3&gt;=5.5,"C",IF(EY3&gt;=5,"D+",IF(EY3&gt;=4,"D","F")))))))</f>
        <v>C+</v>
      </c>
      <c r="FB3" s="157">
        <f t="shared" ref="FB3:FB7" si="173">IF(FA3="A",4,IF(FA3="B+",3.5,IF(FA3="B",3,IF(FA3="C+",2.5,IF(FA3="C",2,IF(FA3="D+",1.5,IF(FA3="D",1,0)))))))</f>
        <v>2.5</v>
      </c>
      <c r="FC3" s="49" t="str">
        <f t="shared" ref="FC3:FC7" si="174">TEXT(FB3,"0.0")</f>
        <v>2.5</v>
      </c>
      <c r="FD3" s="77">
        <v>3</v>
      </c>
      <c r="FE3" s="151">
        <v>3</v>
      </c>
      <c r="FF3" s="155">
        <v>8</v>
      </c>
      <c r="FG3" s="165">
        <v>6.8</v>
      </c>
      <c r="FH3" s="165"/>
      <c r="FI3" s="22">
        <f t="shared" ref="FI3:FI7" si="175">ROUND((FF3*0.4+FG3*0.6),1)</f>
        <v>7.3</v>
      </c>
      <c r="FJ3" s="29">
        <f t="shared" ref="FJ3:FJ7" si="176">ROUND(MAX((FF3*0.4+FG3*0.6),(FF3*0.4+FH3*0.6)),1)</f>
        <v>7.3</v>
      </c>
      <c r="FK3" s="29" t="str">
        <f t="shared" ref="FK3:FK32" si="177">TEXT(FJ3,"0.0")</f>
        <v>7.3</v>
      </c>
      <c r="FL3" s="35" t="str">
        <f t="shared" ref="FL3:FL7" si="178">IF(FJ3&gt;=8.5,"A",IF(FJ3&gt;=8,"B+",IF(FJ3&gt;=7,"B",IF(FJ3&gt;=6.5,"C+",IF(FJ3&gt;=5.5,"C",IF(FJ3&gt;=5,"D+",IF(FJ3&gt;=4,"D","F")))))))</f>
        <v>B</v>
      </c>
      <c r="FM3" s="33">
        <f t="shared" ref="FM3:FM7" si="179">IF(FL3="A",4,IF(FL3="B+",3.5,IF(FL3="B",3,IF(FL3="C+",2.5,IF(FL3="C",2,IF(FL3="D+",1.5,IF(FL3="D",1,0)))))))</f>
        <v>3</v>
      </c>
      <c r="FN3" s="49" t="str">
        <f t="shared" ref="FN3:FN7" si="180">TEXT(FM3,"0.0")</f>
        <v>3.0</v>
      </c>
      <c r="FO3" s="77">
        <v>2</v>
      </c>
      <c r="FP3" s="151">
        <v>2</v>
      </c>
      <c r="FQ3" s="41">
        <f t="shared" ref="FQ3:FQ32" si="181">CP3+DA3+DL3+DW3+EH3+ES3+FD3+FO3</f>
        <v>21</v>
      </c>
      <c r="FR3" s="43">
        <f t="shared" ref="FR3:FR32" si="182">(CN3*CP3+CY3*DA3+DJ3*DL3+DU3*DW3+EF3*EH3+EQ3*ES3+FB3*FD3+FM3*FO3)/FQ3</f>
        <v>2.9761904761904763</v>
      </c>
      <c r="FS3" s="45" t="str">
        <f t="shared" ref="FS3:FS32" si="183">TEXT(FR3,"0.00")</f>
        <v>2.98</v>
      </c>
      <c r="FT3" s="47" t="str">
        <f t="shared" ref="FT3:FT32" si="184">IF(AND(FR3&lt;1),"Cảnh báo KQHT","Lên lớp")</f>
        <v>Lên lớp</v>
      </c>
      <c r="FU3" s="145">
        <f t="shared" ref="FU3:FU32" si="185">CQ3+DB3+DM3+DX3+EI3+ET3+FE3+FP3</f>
        <v>21</v>
      </c>
      <c r="FV3" s="146">
        <f t="shared" ref="FV3:FV32" si="186" xml:space="preserve"> (CN3*CQ3+CY3*DB3+DJ3*DM3+DU3*DX3+EF3*EI3+EQ3*ET3+FB3*FE3+FM3*FP3)/FU3</f>
        <v>2.9761904761904763</v>
      </c>
      <c r="FW3" s="174">
        <f t="shared" ref="FW3:FW32" si="187">BY3+FQ3</f>
        <v>37</v>
      </c>
      <c r="FX3" s="41">
        <f t="shared" ref="FX3:FX32" si="188">CC3+FU3</f>
        <v>37</v>
      </c>
      <c r="FY3" s="43">
        <f t="shared" ref="FY3:FY32" si="189">(CD3*CC3+FV3*FU3)/FX3</f>
        <v>2.9864864864864864</v>
      </c>
      <c r="FZ3" s="45" t="str">
        <f t="shared" ref="FZ3:FZ32" si="190">TEXT(FY3,"0.00")</f>
        <v>2.99</v>
      </c>
      <c r="GA3" s="47" t="str">
        <f t="shared" ref="GA3:GA32" si="191">IF(AND(FY3&lt;1.2),"Cảnh báo KQHT","Lên lớp")</f>
        <v>Lên lớp</v>
      </c>
      <c r="GB3" s="47" t="s">
        <v>1143</v>
      </c>
      <c r="GC3" s="24">
        <v>7.8</v>
      </c>
      <c r="GD3" s="27">
        <v>6</v>
      </c>
      <c r="GE3" s="28"/>
      <c r="GF3" s="22">
        <f>ROUND((GC3*0.4+GD3*0.6),1)</f>
        <v>6.7</v>
      </c>
      <c r="GG3" s="29">
        <f t="shared" ref="GG3:GG6" si="192">ROUND(MAX((GC3*0.4+GD3*0.6),(GC3*0.4+GE3*0.6)),1)</f>
        <v>6.7</v>
      </c>
      <c r="GH3" s="29" t="str">
        <f t="shared" ref="GH3:GH32" si="193">TEXT(GG3,"0.0")</f>
        <v>6.7</v>
      </c>
      <c r="GI3" s="35" t="str">
        <f t="shared" ref="GI3:GI6" si="194">IF(GG3&gt;=8.5,"A",IF(GG3&gt;=8,"B+",IF(GG3&gt;=7,"B",IF(GG3&gt;=6.5,"C+",IF(GG3&gt;=5.5,"C",IF(GG3&gt;=5,"D+",IF(GG3&gt;=4,"D","F")))))))</f>
        <v>C+</v>
      </c>
      <c r="GJ3" s="33">
        <f t="shared" ref="GJ3:GJ6" si="195">IF(GI3="A",4,IF(GI3="B+",3.5,IF(GI3="B",3,IF(GI3="C+",2.5,IF(GI3="C",2,IF(GI3="D+",1.5,IF(GI3="D",1,0)))))))</f>
        <v>2.5</v>
      </c>
      <c r="GK3" s="49" t="str">
        <f t="shared" ref="GK3:GK6" si="196">TEXT(GJ3,"0.0")</f>
        <v>2.5</v>
      </c>
      <c r="GL3" s="77">
        <v>2</v>
      </c>
      <c r="GM3" s="151">
        <v>2</v>
      </c>
      <c r="GN3" s="24">
        <v>7.4</v>
      </c>
      <c r="GO3" s="27">
        <v>7</v>
      </c>
      <c r="GP3" s="28"/>
      <c r="GQ3" s="22">
        <f>ROUND((GN3*0.4+GO3*0.6),1)</f>
        <v>7.2</v>
      </c>
      <c r="GR3" s="29">
        <f t="shared" ref="GR3:GR6" si="197">ROUND(MAX((GN3*0.4+GO3*0.6),(GN3*0.4+GP3*0.6)),1)</f>
        <v>7.2</v>
      </c>
      <c r="GS3" s="29" t="str">
        <f t="shared" ref="GS3:GS32" si="198">TEXT(GR3,"0.0")</f>
        <v>7.2</v>
      </c>
      <c r="GT3" s="35" t="str">
        <f t="shared" ref="GT3:GT6" si="199">IF(GR3&gt;=8.5,"A",IF(GR3&gt;=8,"B+",IF(GR3&gt;=7,"B",IF(GR3&gt;=6.5,"C+",IF(GR3&gt;=5.5,"C",IF(GR3&gt;=5,"D+",IF(GR3&gt;=4,"D","F")))))))</f>
        <v>B</v>
      </c>
      <c r="GU3" s="33">
        <f t="shared" ref="GU3:GU6" si="200">IF(GT3="A",4,IF(GT3="B+",3.5,IF(GT3="B",3,IF(GT3="C+",2.5,IF(GT3="C",2,IF(GT3="D+",1.5,IF(GT3="D",1,0)))))))</f>
        <v>3</v>
      </c>
      <c r="GV3" s="49" t="str">
        <f t="shared" ref="GV3:GV6" si="201">TEXT(GU3,"0.0")</f>
        <v>3.0</v>
      </c>
      <c r="GW3" s="77">
        <v>3</v>
      </c>
      <c r="GX3" s="151">
        <v>3</v>
      </c>
      <c r="GY3" s="24">
        <v>7.4</v>
      </c>
      <c r="GZ3" s="27">
        <v>7</v>
      </c>
      <c r="HA3" s="28"/>
      <c r="HB3" s="22">
        <f>ROUND((GY3*0.4+GZ3*0.6),1)</f>
        <v>7.2</v>
      </c>
      <c r="HC3" s="29">
        <f t="shared" ref="HC3:HC6" si="202">ROUND(MAX((GY3*0.4+GZ3*0.6),(GY3*0.4+HA3*0.6)),1)</f>
        <v>7.2</v>
      </c>
      <c r="HD3" s="29" t="str">
        <f t="shared" ref="HD3:HD32" si="203">TEXT(HC3,"0.0")</f>
        <v>7.2</v>
      </c>
      <c r="HE3" s="35" t="str">
        <f t="shared" ref="HE3:HE6" si="204">IF(HC3&gt;=8.5,"A",IF(HC3&gt;=8,"B+",IF(HC3&gt;=7,"B",IF(HC3&gt;=6.5,"C+",IF(HC3&gt;=5.5,"C",IF(HC3&gt;=5,"D+",IF(HC3&gt;=4,"D","F")))))))</f>
        <v>B</v>
      </c>
      <c r="HF3" s="33">
        <f t="shared" ref="HF3:HF6" si="205">IF(HE3="A",4,IF(HE3="B+",3.5,IF(HE3="B",3,IF(HE3="C+",2.5,IF(HE3="C",2,IF(HE3="D+",1.5,IF(HE3="D",1,0)))))))</f>
        <v>3</v>
      </c>
      <c r="HG3" s="49" t="str">
        <f t="shared" ref="HG3:HG6" si="206">TEXT(HF3,"0.0")</f>
        <v>3.0</v>
      </c>
      <c r="HH3" s="77">
        <v>2</v>
      </c>
      <c r="HI3" s="151">
        <v>2</v>
      </c>
      <c r="HJ3" s="24">
        <v>8.4</v>
      </c>
      <c r="HK3" s="27">
        <v>9</v>
      </c>
      <c r="HL3" s="28"/>
      <c r="HM3" s="22">
        <f>ROUND((HJ3*0.4+HK3*0.6),1)</f>
        <v>8.8000000000000007</v>
      </c>
      <c r="HN3" s="29">
        <f t="shared" ref="HN3:HN6" si="207">ROUND(MAX((HJ3*0.4+HK3*0.6),(HJ3*0.4+HL3*0.6)),1)</f>
        <v>8.8000000000000007</v>
      </c>
      <c r="HO3" s="29" t="str">
        <f t="shared" ref="HO3:HO32" si="208">TEXT(HN3,"0.0")</f>
        <v>8.8</v>
      </c>
      <c r="HP3" s="35" t="str">
        <f t="shared" ref="HP3:HP6" si="209">IF(HN3&gt;=8.5,"A",IF(HN3&gt;=8,"B+",IF(HN3&gt;=7,"B",IF(HN3&gt;=6.5,"C+",IF(HN3&gt;=5.5,"C",IF(HN3&gt;=5,"D+",IF(HN3&gt;=4,"D","F")))))))</f>
        <v>A</v>
      </c>
      <c r="HQ3" s="33">
        <f t="shared" ref="HQ3:HQ6" si="210">IF(HP3="A",4,IF(HP3="B+",3.5,IF(HP3="B",3,IF(HP3="C+",2.5,IF(HP3="C",2,IF(HP3="D+",1.5,IF(HP3="D",1,0)))))))</f>
        <v>4</v>
      </c>
      <c r="HR3" s="49" t="str">
        <f t="shared" ref="HR3:HR6" si="211">TEXT(HQ3,"0.0")</f>
        <v>4.0</v>
      </c>
      <c r="HS3" s="77">
        <v>2</v>
      </c>
      <c r="HT3" s="151">
        <v>2</v>
      </c>
      <c r="HU3" s="24">
        <v>8.6999999999999993</v>
      </c>
      <c r="HV3" s="27">
        <v>9</v>
      </c>
      <c r="HW3" s="28"/>
      <c r="HX3" s="22">
        <f>ROUND((HU3*0.4+HV3*0.6),1)</f>
        <v>8.9</v>
      </c>
      <c r="HY3" s="29">
        <f t="shared" ref="HY3:HY6" si="212">ROUND(MAX((HU3*0.4+HV3*0.6),(HU3*0.4+HW3*0.6)),1)</f>
        <v>8.9</v>
      </c>
      <c r="HZ3" s="29" t="str">
        <f t="shared" ref="HZ3:HZ32" si="213">TEXT(HY3,"0.0")</f>
        <v>8.9</v>
      </c>
      <c r="IA3" s="35" t="str">
        <f t="shared" ref="IA3:IA6" si="214">IF(HY3&gt;=8.5,"A",IF(HY3&gt;=8,"B+",IF(HY3&gt;=7,"B",IF(HY3&gt;=6.5,"C+",IF(HY3&gt;=5.5,"C",IF(HY3&gt;=5,"D+",IF(HY3&gt;=4,"D","F")))))))</f>
        <v>A</v>
      </c>
      <c r="IB3" s="33">
        <f t="shared" ref="IB3:IB6" si="215">IF(IA3="A",4,IF(IA3="B+",3.5,IF(IA3="B",3,IF(IA3="C+",2.5,IF(IA3="C",2,IF(IA3="D+",1.5,IF(IA3="D",1,0)))))))</f>
        <v>4</v>
      </c>
      <c r="IC3" s="49" t="str">
        <f t="shared" ref="IC3:IC6" si="216">TEXT(IB3,"0.0")</f>
        <v>4.0</v>
      </c>
      <c r="ID3" s="77">
        <v>3</v>
      </c>
      <c r="IE3" s="151">
        <v>3</v>
      </c>
      <c r="IF3" s="24">
        <v>5.3</v>
      </c>
      <c r="IG3" s="27">
        <v>5</v>
      </c>
      <c r="IH3" s="28"/>
      <c r="II3" s="22">
        <f>ROUND((IF3*0.4+IG3*0.6),1)</f>
        <v>5.0999999999999996</v>
      </c>
      <c r="IJ3" s="29">
        <f t="shared" ref="IJ3:IJ6" si="217">ROUND(MAX((IF3*0.4+IG3*0.6),(IF3*0.4+IH3*0.6)),1)</f>
        <v>5.0999999999999996</v>
      </c>
      <c r="IK3" s="29" t="str">
        <f t="shared" ref="IK3:IK32" si="218">TEXT(IJ3,"0.0")</f>
        <v>5.1</v>
      </c>
      <c r="IL3" s="35" t="str">
        <f t="shared" ref="IL3:IL6" si="219">IF(IJ3&gt;=8.5,"A",IF(IJ3&gt;=8,"B+",IF(IJ3&gt;=7,"B",IF(IJ3&gt;=6.5,"C+",IF(IJ3&gt;=5.5,"C",IF(IJ3&gt;=5,"D+",IF(IJ3&gt;=4,"D","F")))))))</f>
        <v>D+</v>
      </c>
      <c r="IM3" s="33">
        <f t="shared" ref="IM3:IM6" si="220">IF(IL3="A",4,IF(IL3="B+",3.5,IF(IL3="B",3,IF(IL3="C+",2.5,IF(IL3="C",2,IF(IL3="D+",1.5,IF(IL3="D",1,0)))))))</f>
        <v>1.5</v>
      </c>
      <c r="IN3" s="49" t="str">
        <f t="shared" ref="IN3:IN6" si="221">TEXT(IM3,"0.0")</f>
        <v>1.5</v>
      </c>
      <c r="IO3" s="77">
        <v>2</v>
      </c>
      <c r="IP3" s="151">
        <v>2</v>
      </c>
      <c r="IQ3" s="24">
        <v>8.6</v>
      </c>
      <c r="IR3" s="218">
        <v>4</v>
      </c>
      <c r="IS3" s="219">
        <v>5</v>
      </c>
      <c r="IT3" s="22">
        <f t="shared" si="4"/>
        <v>5.8</v>
      </c>
      <c r="IU3" s="29">
        <f t="shared" si="5"/>
        <v>6.4</v>
      </c>
      <c r="IV3" s="29" t="str">
        <f t="shared" ref="IV3:IV32" si="222">TEXT(IU3,"0.0")</f>
        <v>6.4</v>
      </c>
      <c r="IW3" s="35" t="str">
        <f t="shared" ref="IW3:IW6" si="223">IF(IU3&gt;=8.5,"A",IF(IU3&gt;=8,"B+",IF(IU3&gt;=7,"B",IF(IU3&gt;=6.5,"C+",IF(IU3&gt;=5.5,"C",IF(IU3&gt;=5,"D+",IF(IU3&gt;=4,"D","F")))))))</f>
        <v>C</v>
      </c>
      <c r="IX3" s="33">
        <f t="shared" ref="IX3:IX6" si="224">IF(IW3="A",4,IF(IW3="B+",3.5,IF(IW3="B",3,IF(IW3="C+",2.5,IF(IW3="C",2,IF(IW3="D+",1.5,IF(IW3="D",1,0)))))))</f>
        <v>2</v>
      </c>
      <c r="IY3" s="49" t="str">
        <f t="shared" ref="IY3:IY6" si="225">TEXT(IX3,"0.0")</f>
        <v>2.0</v>
      </c>
      <c r="IZ3" s="77">
        <v>3</v>
      </c>
      <c r="JA3" s="151">
        <v>3</v>
      </c>
      <c r="JB3" s="24">
        <v>7</v>
      </c>
      <c r="JC3" s="27">
        <v>7</v>
      </c>
      <c r="JD3" s="28"/>
      <c r="JE3" s="22">
        <f>ROUND((JB3*0.4+JC3*0.6),1)</f>
        <v>7</v>
      </c>
      <c r="JF3" s="29">
        <f>ROUND(MAX((JB3*0.4+JC3*0.6),(JB3*0.4+JD3*0.6)),1)</f>
        <v>7</v>
      </c>
      <c r="JG3" s="29" t="str">
        <f t="shared" ref="JG3:JG32" si="226">TEXT(JF3,"0.0")</f>
        <v>7.0</v>
      </c>
      <c r="JH3" s="35" t="str">
        <f t="shared" ref="JH3:JH6" si="227">IF(JF3&gt;=8.5,"A",IF(JF3&gt;=8,"B+",IF(JF3&gt;=7,"B",IF(JF3&gt;=6.5,"C+",IF(JF3&gt;=5.5,"C",IF(JF3&gt;=5,"D+",IF(JF3&gt;=4,"D","F")))))))</f>
        <v>B</v>
      </c>
      <c r="JI3" s="33">
        <f t="shared" ref="JI3:JI6" si="228">IF(JH3="A",4,IF(JH3="B+",3.5,IF(JH3="B",3,IF(JH3="C+",2.5,IF(JH3="C",2,IF(JH3="D+",1.5,IF(JH3="D",1,0)))))))</f>
        <v>3</v>
      </c>
      <c r="JJ3" s="49" t="str">
        <f t="shared" ref="JJ3:JJ6" si="229">TEXT(JI3,"0.0")</f>
        <v>3.0</v>
      </c>
      <c r="JK3" s="77">
        <v>3</v>
      </c>
      <c r="JL3" s="151">
        <v>3</v>
      </c>
      <c r="JM3" s="24">
        <v>8</v>
      </c>
      <c r="JN3" s="214">
        <v>7.6</v>
      </c>
      <c r="JO3" s="140"/>
      <c r="JP3" s="22">
        <f t="shared" si="6"/>
        <v>7.8</v>
      </c>
      <c r="JQ3" s="29">
        <f t="shared" si="7"/>
        <v>7.8</v>
      </c>
      <c r="JR3" s="29" t="str">
        <f t="shared" ref="JR3:JR32" si="230">TEXT(JQ3,"0.0")</f>
        <v>7.8</v>
      </c>
      <c r="JS3" s="35" t="str">
        <f t="shared" ref="JS3:JS6" si="231">IF(JQ3&gt;=8.5,"A",IF(JQ3&gt;=8,"B+",IF(JQ3&gt;=7,"B",IF(JQ3&gt;=6.5,"C+",IF(JQ3&gt;=5.5,"C",IF(JQ3&gt;=5,"D+",IF(JQ3&gt;=4,"D","F")))))))</f>
        <v>B</v>
      </c>
      <c r="JT3" s="33">
        <f t="shared" ref="JT3:JT6" si="232">IF(JS3="A",4,IF(JS3="B+",3.5,IF(JS3="B",3,IF(JS3="C+",2.5,IF(JS3="C",2,IF(JS3="D+",1.5,IF(JS3="D",1,0)))))))</f>
        <v>3</v>
      </c>
      <c r="JU3" s="49" t="str">
        <f t="shared" ref="JU3:JU6" si="233">TEXT(JT3,"0.0")</f>
        <v>3.0</v>
      </c>
      <c r="JV3" s="77">
        <v>1</v>
      </c>
      <c r="JW3" s="151">
        <v>1</v>
      </c>
      <c r="JX3" s="211">
        <f t="shared" ref="JX3:JX32" si="234">GL3+GW3+HH3+HS3+ID3+IO3+IZ3+JK3+JV3</f>
        <v>21</v>
      </c>
      <c r="JY3" s="43">
        <f t="shared" ref="JY3:JY32" si="235">(GJ3*GL3+GU3*GW3+HF3*HH3+HQ3*HS3+IB3*ID3+IM3*IO3+IX3*IZ3+JI3*JK3+JT3*JV3)/JX3</f>
        <v>2.9047619047619047</v>
      </c>
      <c r="JZ3" s="45" t="str">
        <f t="shared" ref="JZ3:JZ32" si="236">TEXT(JY3,"0.00")</f>
        <v>2.90</v>
      </c>
      <c r="KA3" s="47" t="str">
        <f t="shared" ref="KA3:KA32" si="237">IF(AND(JY3&lt;1),"Cảnh báo KQHT","Lên lớp")</f>
        <v>Lên lớp</v>
      </c>
      <c r="KB3" s="41">
        <f t="shared" ref="KB3:KB32" si="238">GM3+GX3+HI3+HT3+IE3+IP3+JA3+JL3+JW3</f>
        <v>21</v>
      </c>
      <c r="KC3" s="43">
        <f t="shared" ref="KC3:KC32" si="239">(GJ3*GM3+GU3*GX3+HF3*HI3+HQ3*HT3+IB3*IE3+IM3*IP3+IX3*JA3+JI3*JL3+JT3*JW3)/KB3</f>
        <v>2.9047619047619047</v>
      </c>
      <c r="KD3" s="229">
        <f t="shared" ref="KD3:KD32" si="240">BY3+FQ3+JX3</f>
        <v>58</v>
      </c>
      <c r="KE3" s="230">
        <f t="shared" ref="KE3:KE32" si="241">CC3+FU3+KB3</f>
        <v>58</v>
      </c>
      <c r="KF3" s="146">
        <f t="shared" ref="KF3:KF32" si="242" xml:space="preserve"> (CD3*CC3+FU3*FV3+KC3*KB3)/KE3</f>
        <v>2.9568965517241379</v>
      </c>
      <c r="KG3" s="45" t="str">
        <f t="shared" ref="KG3:KG32" si="243">TEXT(KF3,"0.00")</f>
        <v>2.96</v>
      </c>
      <c r="KH3" s="47" t="str">
        <f t="shared" ref="KH3:KH32" si="244">IF(AND(KF3&lt;1.4),"Cảnh báo KQHT","Lên lớp")</f>
        <v>Lên lớp</v>
      </c>
      <c r="KI3" s="47" t="s">
        <v>1143</v>
      </c>
      <c r="KJ3" s="24">
        <v>9.1999999999999993</v>
      </c>
      <c r="KK3" s="27">
        <v>7</v>
      </c>
      <c r="KL3" s="28"/>
      <c r="KM3" s="22">
        <f t="shared" si="8"/>
        <v>7.9</v>
      </c>
      <c r="KN3" s="29">
        <f t="shared" si="9"/>
        <v>7.9</v>
      </c>
      <c r="KO3" s="29" t="str">
        <f t="shared" ref="KO3:KO8" si="245">TEXT(KN3,"0.0")</f>
        <v>7.9</v>
      </c>
      <c r="KP3" s="35" t="str">
        <f t="shared" si="10"/>
        <v>B</v>
      </c>
      <c r="KQ3" s="33">
        <f t="shared" si="11"/>
        <v>3</v>
      </c>
      <c r="KR3" s="49" t="str">
        <f t="shared" si="12"/>
        <v>3.0</v>
      </c>
      <c r="KS3" s="77">
        <v>2</v>
      </c>
      <c r="KT3" s="151">
        <v>2</v>
      </c>
      <c r="KU3" s="24">
        <v>8</v>
      </c>
      <c r="KV3" s="27">
        <v>9</v>
      </c>
      <c r="KW3" s="28"/>
      <c r="KX3" s="22">
        <f t="shared" si="13"/>
        <v>8.6</v>
      </c>
      <c r="KY3" s="29">
        <f t="shared" si="14"/>
        <v>8.6</v>
      </c>
      <c r="KZ3" s="29" t="str">
        <f t="shared" ref="KZ3:KZ8" si="246">TEXT(KY3,"0.0")</f>
        <v>8.6</v>
      </c>
      <c r="LA3" s="35" t="str">
        <f t="shared" si="15"/>
        <v>A</v>
      </c>
      <c r="LB3" s="33">
        <f t="shared" si="16"/>
        <v>4</v>
      </c>
      <c r="LC3" s="49" t="str">
        <f t="shared" si="17"/>
        <v>4.0</v>
      </c>
      <c r="LD3" s="77">
        <v>2</v>
      </c>
      <c r="LE3" s="151">
        <v>2</v>
      </c>
      <c r="LF3" s="24">
        <v>7.7</v>
      </c>
      <c r="LG3" s="27">
        <v>8</v>
      </c>
      <c r="LH3" s="28"/>
      <c r="LI3" s="22">
        <f t="shared" si="18"/>
        <v>7.9</v>
      </c>
      <c r="LJ3" s="29">
        <f t="shared" si="19"/>
        <v>7.9</v>
      </c>
      <c r="LK3" s="29" t="str">
        <f t="shared" ref="LK3:LK8" si="247">TEXT(LJ3,"0.0")</f>
        <v>7.9</v>
      </c>
      <c r="LL3" s="35" t="str">
        <f t="shared" si="20"/>
        <v>B</v>
      </c>
      <c r="LM3" s="33">
        <f t="shared" si="21"/>
        <v>3</v>
      </c>
      <c r="LN3" s="49" t="str">
        <f t="shared" si="22"/>
        <v>3.0</v>
      </c>
      <c r="LO3" s="77">
        <v>2</v>
      </c>
      <c r="LP3" s="151">
        <v>2</v>
      </c>
      <c r="LQ3" s="24">
        <v>9</v>
      </c>
      <c r="LR3" s="27">
        <v>7</v>
      </c>
      <c r="LS3" s="28"/>
      <c r="LT3" s="22">
        <f t="shared" si="23"/>
        <v>7.8</v>
      </c>
      <c r="LU3" s="29">
        <f t="shared" si="24"/>
        <v>7.8</v>
      </c>
      <c r="LV3" s="29" t="str">
        <f t="shared" ref="LV3:LV32" si="248">TEXT(LU3,"0.0")</f>
        <v>7.8</v>
      </c>
      <c r="LW3" s="35" t="str">
        <f t="shared" si="25"/>
        <v>B</v>
      </c>
      <c r="LX3" s="33">
        <f t="shared" si="26"/>
        <v>3</v>
      </c>
      <c r="LY3" s="49" t="str">
        <f t="shared" si="27"/>
        <v>3.0</v>
      </c>
      <c r="LZ3" s="77">
        <v>2</v>
      </c>
      <c r="MA3" s="151">
        <v>2</v>
      </c>
      <c r="MB3" s="24">
        <v>7.5</v>
      </c>
      <c r="MC3" s="27">
        <v>7</v>
      </c>
      <c r="MD3" s="28"/>
      <c r="ME3" s="22">
        <f t="shared" si="28"/>
        <v>7.2</v>
      </c>
      <c r="MF3" s="54">
        <f t="shared" si="29"/>
        <v>7.2</v>
      </c>
      <c r="MG3" s="29" t="str">
        <f t="shared" ref="MG3:MG32" si="249">TEXT(MF3,"0.0")</f>
        <v>7.2</v>
      </c>
      <c r="MH3" s="162" t="str">
        <f t="shared" si="30"/>
        <v>B</v>
      </c>
      <c r="MI3" s="163">
        <f t="shared" si="31"/>
        <v>3</v>
      </c>
      <c r="MJ3" s="56" t="str">
        <f t="shared" si="32"/>
        <v>3.0</v>
      </c>
      <c r="MK3" s="77">
        <v>1</v>
      </c>
      <c r="ML3" s="151">
        <v>1</v>
      </c>
      <c r="MM3" s="24">
        <v>7.3</v>
      </c>
      <c r="MN3" s="27">
        <v>8</v>
      </c>
      <c r="MO3" s="28"/>
      <c r="MP3" s="22">
        <f t="shared" si="33"/>
        <v>7.7</v>
      </c>
      <c r="MQ3" s="54">
        <f t="shared" si="34"/>
        <v>7.7</v>
      </c>
      <c r="MR3" s="29" t="str">
        <f t="shared" ref="MR3:MR32" si="250">TEXT(MQ3,"0.0")</f>
        <v>7.7</v>
      </c>
      <c r="MS3" s="162" t="str">
        <f t="shared" si="35"/>
        <v>B</v>
      </c>
      <c r="MT3" s="163">
        <f t="shared" si="36"/>
        <v>3</v>
      </c>
      <c r="MU3" s="56" t="str">
        <f t="shared" si="37"/>
        <v>3.0</v>
      </c>
      <c r="MV3" s="77">
        <v>3</v>
      </c>
      <c r="MW3" s="151">
        <v>3</v>
      </c>
      <c r="MX3" s="24">
        <v>7</v>
      </c>
      <c r="MY3" s="27">
        <v>7</v>
      </c>
      <c r="MZ3" s="28"/>
      <c r="NA3" s="22">
        <f t="shared" si="38"/>
        <v>7</v>
      </c>
      <c r="NB3" s="54">
        <f t="shared" si="39"/>
        <v>7</v>
      </c>
      <c r="NC3" s="29" t="str">
        <f t="shared" ref="NC3:NC32" si="251">TEXT(NB3,"0.0")</f>
        <v>7.0</v>
      </c>
      <c r="ND3" s="162" t="str">
        <f t="shared" si="40"/>
        <v>B</v>
      </c>
      <c r="NE3" s="163">
        <f t="shared" si="41"/>
        <v>3</v>
      </c>
      <c r="NF3" s="56" t="str">
        <f t="shared" si="42"/>
        <v>3.0</v>
      </c>
      <c r="NG3" s="77">
        <v>1</v>
      </c>
      <c r="NH3" s="151">
        <v>1</v>
      </c>
      <c r="NI3" s="24">
        <v>7.6</v>
      </c>
      <c r="NJ3" s="27">
        <v>9</v>
      </c>
      <c r="NK3" s="28"/>
      <c r="NL3" s="22">
        <f t="shared" si="43"/>
        <v>8.4</v>
      </c>
      <c r="NM3" s="29">
        <f t="shared" si="44"/>
        <v>8.4</v>
      </c>
      <c r="NN3" s="29" t="str">
        <f t="shared" ref="NN3:NN8" si="252">TEXT(NM3,"0.0")</f>
        <v>8.4</v>
      </c>
      <c r="NO3" s="35" t="str">
        <f t="shared" si="45"/>
        <v>B+</v>
      </c>
      <c r="NP3" s="33">
        <f t="shared" si="46"/>
        <v>3.5</v>
      </c>
      <c r="NQ3" s="49" t="str">
        <f t="shared" si="47"/>
        <v>3.5</v>
      </c>
      <c r="NR3" s="77">
        <v>3</v>
      </c>
      <c r="NS3" s="151">
        <v>3</v>
      </c>
      <c r="NT3" s="24">
        <v>6.5</v>
      </c>
      <c r="NU3" s="214">
        <v>7.3</v>
      </c>
      <c r="NV3" s="28"/>
      <c r="NW3" s="22">
        <f t="shared" si="48"/>
        <v>7</v>
      </c>
      <c r="NX3" s="29">
        <f t="shared" si="49"/>
        <v>7</v>
      </c>
      <c r="NY3" s="29" t="str">
        <f t="shared" ref="NY3:NY8" si="253">TEXT(NX3,"0.0")</f>
        <v>7.0</v>
      </c>
      <c r="NZ3" s="35" t="str">
        <f t="shared" si="50"/>
        <v>B</v>
      </c>
      <c r="OA3" s="33">
        <f t="shared" si="51"/>
        <v>3</v>
      </c>
      <c r="OB3" s="49" t="str">
        <f t="shared" ref="OB3:OB8" si="254">TEXT(OA3,"0.0")</f>
        <v>3.0</v>
      </c>
      <c r="OC3" s="77">
        <v>2</v>
      </c>
      <c r="OD3" s="151">
        <v>2</v>
      </c>
      <c r="OE3" s="211">
        <f t="shared" ref="OE3:OE32" si="255">KS3+LD3+LO3+LZ3+MK3+MV3+NG3+NR3+OC3</f>
        <v>18</v>
      </c>
      <c r="OF3" s="43">
        <f t="shared" ref="OF3:OF32" si="256">(KQ3*KS3+LB3*LD3+LM3*LO3+LX3*LZ3+MI3*MK3+MT3*MV3+NE3*NG3+NP3*NR3+OA3*OC3)/OE3</f>
        <v>3.1944444444444446</v>
      </c>
      <c r="OG3" s="45" t="str">
        <f t="shared" ref="OG3:OG32" si="257">TEXT(OF3,"0.00")</f>
        <v>3.19</v>
      </c>
      <c r="OH3" s="47" t="str">
        <f t="shared" ref="OH3:OH32" si="258">IF(AND(OF3&lt;1),"Cảnh báo KQHT","Lên lớp")</f>
        <v>Lên lớp</v>
      </c>
      <c r="OI3" s="41">
        <f t="shared" ref="OI3:OI32" si="259">KT3+LE3+LP3+MA3+ML3+MW3+NH3+NS3+OD3</f>
        <v>18</v>
      </c>
      <c r="OJ3" s="43">
        <f t="shared" ref="OJ3:OJ32" si="260">(KQ3*KT3+LB3*LE3+LM3*LP3+LX3*MA3+MI3*ML3+MT3*MW3+NE3*NH3+NP3*NS3+OA3*OD3)/OI3</f>
        <v>3.1944444444444446</v>
      </c>
      <c r="OK3" s="229">
        <f t="shared" ref="OK3:OK32" si="261">KD3+OE3</f>
        <v>76</v>
      </c>
      <c r="OL3" s="230">
        <f t="shared" ref="OL3:OL32" si="262">KE3+OI3</f>
        <v>76</v>
      </c>
      <c r="OM3" s="146">
        <f t="shared" ref="OM3:OM32" si="263" xml:space="preserve"> (KF3*KE3+OJ3*OI3)/OL3</f>
        <v>3.013157894736842</v>
      </c>
      <c r="ON3" s="45" t="str">
        <f t="shared" ref="ON3:ON32" si="264">TEXT(OM3,"0.00")</f>
        <v>3.01</v>
      </c>
      <c r="OO3" s="47" t="str">
        <f t="shared" ref="OO3:OO32" si="265">IF(AND(OM3&lt;1.4),"Cảnh báo KQHT","Lên lớp")</f>
        <v>Lên lớp</v>
      </c>
      <c r="OP3" s="47" t="s">
        <v>1143</v>
      </c>
      <c r="OQ3" s="24">
        <v>6.8</v>
      </c>
      <c r="OR3" s="27">
        <v>8</v>
      </c>
      <c r="OS3" s="28"/>
      <c r="OT3" s="22">
        <f t="shared" si="52"/>
        <v>7.5</v>
      </c>
      <c r="OU3" s="29">
        <f t="shared" si="53"/>
        <v>7.5</v>
      </c>
      <c r="OV3" s="29" t="str">
        <f t="shared" ref="OV3:OV8" si="266">TEXT(OU3,"0.0")</f>
        <v>7.5</v>
      </c>
      <c r="OW3" s="35" t="str">
        <f>IF(OU3&gt;=8.5,"A",IF(OU3&gt;=8,"B+",IF(OU3&gt;=7,"B",IF(OU3&gt;=6.5,"C+",IF(OU3&gt;=5.5,"C",IF(OU3&gt;=5,"D+",IF(OU3&gt;=4,"D","F")))))))</f>
        <v>B</v>
      </c>
      <c r="OX3" s="33">
        <f t="shared" si="54"/>
        <v>3</v>
      </c>
      <c r="OY3" s="49" t="str">
        <f t="shared" si="55"/>
        <v>3.0</v>
      </c>
      <c r="OZ3" s="77">
        <v>2</v>
      </c>
      <c r="PA3" s="151">
        <v>2</v>
      </c>
      <c r="PB3" s="24">
        <v>7.2</v>
      </c>
      <c r="PC3" s="27">
        <v>9</v>
      </c>
      <c r="PD3" s="28"/>
      <c r="PE3" s="22">
        <f t="shared" si="56"/>
        <v>8.3000000000000007</v>
      </c>
      <c r="PF3" s="29">
        <f t="shared" si="57"/>
        <v>8.3000000000000007</v>
      </c>
      <c r="PG3" s="29" t="str">
        <f t="shared" ref="PG3:PG8" si="267">TEXT(PF3,"0.0")</f>
        <v>8.3</v>
      </c>
      <c r="PH3" s="35" t="str">
        <f>IF(PF3&gt;=8.5,"A",IF(PF3&gt;=8,"B+",IF(PF3&gt;=7,"B",IF(PF3&gt;=6.5,"C+",IF(PF3&gt;=5.5,"C",IF(PF3&gt;=5,"D+",IF(PF3&gt;=4,"D","F")))))))</f>
        <v>B+</v>
      </c>
      <c r="PI3" s="33">
        <f t="shared" si="58"/>
        <v>3.5</v>
      </c>
      <c r="PJ3" s="49" t="str">
        <f t="shared" si="59"/>
        <v>3.5</v>
      </c>
      <c r="PK3" s="77">
        <v>3</v>
      </c>
      <c r="PL3" s="151">
        <v>3</v>
      </c>
      <c r="PM3" s="24">
        <v>6.7</v>
      </c>
      <c r="PN3" s="27">
        <v>9</v>
      </c>
      <c r="PO3" s="28"/>
      <c r="PP3" s="22">
        <f t="shared" si="60"/>
        <v>8.1</v>
      </c>
      <c r="PQ3" s="29">
        <f t="shared" si="61"/>
        <v>8.1</v>
      </c>
      <c r="PR3" s="29" t="str">
        <f t="shared" ref="PR3:PR8" si="268">TEXT(PQ3,"0.0")</f>
        <v>8.1</v>
      </c>
      <c r="PS3" s="35" t="str">
        <f>IF(PQ3&gt;=8.5,"A",IF(PQ3&gt;=8,"B+",IF(PQ3&gt;=7,"B",IF(PQ3&gt;=6.5,"C+",IF(PQ3&gt;=5.5,"C",IF(PQ3&gt;=5,"D+",IF(PQ3&gt;=4,"D","F")))))))</f>
        <v>B+</v>
      </c>
      <c r="PT3" s="33">
        <f t="shared" si="62"/>
        <v>3.5</v>
      </c>
      <c r="PU3" s="49" t="str">
        <f t="shared" si="63"/>
        <v>3.5</v>
      </c>
      <c r="PV3" s="77">
        <v>2</v>
      </c>
      <c r="PW3" s="151">
        <v>2</v>
      </c>
      <c r="PX3" s="24">
        <v>6.9</v>
      </c>
      <c r="PY3" s="27">
        <v>5</v>
      </c>
      <c r="PZ3" s="28"/>
      <c r="QA3" s="22">
        <f t="shared" si="64"/>
        <v>5.8</v>
      </c>
      <c r="QB3" s="29">
        <f t="shared" si="65"/>
        <v>5.8</v>
      </c>
      <c r="QC3" s="29" t="str">
        <f t="shared" ref="QC3:QC8" si="269">TEXT(QB3,"0.0")</f>
        <v>5.8</v>
      </c>
      <c r="QD3" s="35" t="str">
        <f>IF(QB3&gt;=8.5,"A",IF(QB3&gt;=8,"B+",IF(QB3&gt;=7,"B",IF(QB3&gt;=6.5,"C+",IF(QB3&gt;=5.5,"C",IF(QB3&gt;=5,"D+",IF(QB3&gt;=4,"D","F")))))))</f>
        <v>C</v>
      </c>
      <c r="QE3" s="33">
        <f t="shared" si="66"/>
        <v>2</v>
      </c>
      <c r="QF3" s="49" t="str">
        <f t="shared" si="67"/>
        <v>2.0</v>
      </c>
      <c r="QG3" s="77">
        <v>3</v>
      </c>
      <c r="QH3" s="151">
        <v>3</v>
      </c>
      <c r="QI3" s="24">
        <v>6.8</v>
      </c>
      <c r="QJ3" s="27">
        <v>6</v>
      </c>
      <c r="QK3" s="28"/>
      <c r="QL3" s="22">
        <f t="shared" si="68"/>
        <v>6.3</v>
      </c>
      <c r="QM3" s="29">
        <f t="shared" si="69"/>
        <v>6.3</v>
      </c>
      <c r="QN3" s="29" t="str">
        <f t="shared" ref="QN3:QN8" si="270">TEXT(QM3,"0.0")</f>
        <v>6.3</v>
      </c>
      <c r="QO3" s="35" t="str">
        <f>IF(QM3&gt;=8.5,"A",IF(QM3&gt;=8,"B+",IF(QM3&gt;=7,"B",IF(QM3&gt;=6.5,"C+",IF(QM3&gt;=5.5,"C",IF(QM3&gt;=5,"D+",IF(QM3&gt;=4,"D","F")))))))</f>
        <v>C</v>
      </c>
      <c r="QP3" s="33">
        <f t="shared" si="70"/>
        <v>2</v>
      </c>
      <c r="QQ3" s="49" t="str">
        <f t="shared" si="71"/>
        <v>2.0</v>
      </c>
      <c r="QR3" s="77">
        <v>1</v>
      </c>
      <c r="QS3" s="151">
        <v>1</v>
      </c>
      <c r="QT3" s="24">
        <v>6.8</v>
      </c>
      <c r="QU3" s="27">
        <v>9</v>
      </c>
      <c r="QV3" s="28"/>
      <c r="QW3" s="22">
        <f t="shared" si="72"/>
        <v>8.1</v>
      </c>
      <c r="QX3" s="29">
        <f t="shared" si="73"/>
        <v>8.1</v>
      </c>
      <c r="QY3" s="29" t="str">
        <f t="shared" ref="QY3:QY8" si="271">TEXT(QX3,"0.0")</f>
        <v>8.1</v>
      </c>
      <c r="QZ3" s="35" t="str">
        <f t="shared" si="74"/>
        <v>B+</v>
      </c>
      <c r="RA3" s="33">
        <f t="shared" si="75"/>
        <v>3.5</v>
      </c>
      <c r="RB3" s="49" t="str">
        <f t="shared" si="76"/>
        <v>3.5</v>
      </c>
      <c r="RC3" s="77">
        <v>3</v>
      </c>
      <c r="RD3" s="151">
        <v>3</v>
      </c>
      <c r="RE3" s="24">
        <v>7.4</v>
      </c>
      <c r="RF3" s="27">
        <v>8</v>
      </c>
      <c r="RG3" s="28"/>
      <c r="RH3" s="22">
        <f>ROUND((RE3*0.4+RF3*0.6),1)</f>
        <v>7.8</v>
      </c>
      <c r="RI3" s="29">
        <f>ROUND(MAX((RE3*0.4+RF3*0.6),(RE3*0.4+RG3*0.6)),1)</f>
        <v>7.8</v>
      </c>
      <c r="RJ3" s="29" t="str">
        <f t="shared" ref="RJ3:RJ8" si="272">TEXT(RI3,"0.0")</f>
        <v>7.8</v>
      </c>
      <c r="RK3" s="35" t="str">
        <f t="shared" si="79"/>
        <v>B</v>
      </c>
      <c r="RL3" s="33">
        <f t="shared" si="80"/>
        <v>3</v>
      </c>
      <c r="RM3" s="49" t="str">
        <f t="shared" si="81"/>
        <v>3.0</v>
      </c>
      <c r="RN3" s="77">
        <v>1</v>
      </c>
      <c r="RO3" s="151">
        <v>1</v>
      </c>
      <c r="RP3" s="211">
        <f t="shared" ref="RP3:RP32" si="273">OZ3+PK3+PV3+QG3+QR3+RC3+RN3</f>
        <v>15</v>
      </c>
      <c r="RQ3" s="275">
        <f t="shared" ref="RQ3:RQ32" si="274">(OU3*OZ3+PF3*PK3+PQ3*PV3+QB3*QG3+QM3*QR3+QX3*RC3+RI3*RN3)/RP3</f>
        <v>7.4599999999999991</v>
      </c>
      <c r="RR3" s="43">
        <f t="shared" ref="RR3:RR32" si="275">(OX3*OZ3+PI3*PK3+PT3*PV3+QE3*QG3+QP3*QR3+RA3*RC3+RL3*RN3)/RP3</f>
        <v>3</v>
      </c>
      <c r="RS3" s="45" t="str">
        <f t="shared" ref="RS3:RS32" si="276">TEXT(RR3,"0.00")</f>
        <v>3.00</v>
      </c>
      <c r="RT3" s="47" t="str">
        <f t="shared" ref="RT3:RT32" si="277">IF(AND(RR3&lt;1),"Cảnh báo KQHT","Lên lớp")</f>
        <v>Lên lớp</v>
      </c>
      <c r="RU3" s="41">
        <f t="shared" ref="RU3:RU32" si="278">PA3+PL3+PW3+QH3+QS3+RD3+RO3</f>
        <v>15</v>
      </c>
      <c r="RV3" s="43">
        <f t="shared" ref="RV3:RV32" si="279">(OX3*PA3+PI3*PL3+PT3*PW3+QE3*QH3+QP3*QS3+RA3*RD3+RL3*RO3)/RU3</f>
        <v>3</v>
      </c>
      <c r="RW3" s="229">
        <f t="shared" ref="RW3:RW31" si="280">OK3+RP3</f>
        <v>91</v>
      </c>
      <c r="RX3" s="230">
        <f t="shared" ref="RX3:RX32" si="281">OL3+RU3</f>
        <v>91</v>
      </c>
      <c r="RY3" s="146">
        <f t="shared" ref="RY3:RY32" si="282" xml:space="preserve"> (OM3*OL3+RV3*RU3)/RX3</f>
        <v>3.0109890109890109</v>
      </c>
      <c r="RZ3" s="45" t="str">
        <f t="shared" ref="RZ3:RZ32" si="283">TEXT(RY3,"0.00")</f>
        <v>3.01</v>
      </c>
      <c r="SA3" s="47" t="str">
        <f t="shared" ref="SA3:SA32" si="284">IF(AND(RY3&lt;1.6),"Cảnh báo KQHT","Lên lớp")</f>
        <v>Lên lớp</v>
      </c>
      <c r="SB3" s="47" t="s">
        <v>1143</v>
      </c>
      <c r="SC3" s="24">
        <v>6.7</v>
      </c>
      <c r="SD3" s="27">
        <v>7</v>
      </c>
      <c r="SE3" s="28"/>
      <c r="SF3" s="22">
        <f t="shared" si="82"/>
        <v>6.9</v>
      </c>
      <c r="SG3" s="29">
        <f t="shared" si="83"/>
        <v>6.9</v>
      </c>
      <c r="SH3" s="29" t="str">
        <f t="shared" ref="SH3:SH8" si="285">TEXT(SG3,"0.0")</f>
        <v>6.9</v>
      </c>
      <c r="SI3" s="35" t="str">
        <f t="shared" si="84"/>
        <v>C+</v>
      </c>
      <c r="SJ3" s="33">
        <f t="shared" si="85"/>
        <v>2.5</v>
      </c>
      <c r="SK3" s="49" t="str">
        <f t="shared" si="86"/>
        <v>2.5</v>
      </c>
      <c r="SL3" s="77">
        <v>2</v>
      </c>
      <c r="SM3" s="151">
        <v>2</v>
      </c>
      <c r="SN3" s="24">
        <v>6.4</v>
      </c>
      <c r="SO3" s="27">
        <v>6</v>
      </c>
      <c r="SP3" s="28"/>
      <c r="SQ3" s="22">
        <f t="shared" si="87"/>
        <v>6.2</v>
      </c>
      <c r="SR3" s="29">
        <f t="shared" si="88"/>
        <v>6.2</v>
      </c>
      <c r="SS3" s="29" t="str">
        <f t="shared" ref="SS3:SS8" si="286">TEXT(SR3,"0.0")</f>
        <v>6.2</v>
      </c>
      <c r="ST3" s="35" t="str">
        <f t="shared" si="89"/>
        <v>C</v>
      </c>
      <c r="SU3" s="33">
        <f t="shared" si="90"/>
        <v>2</v>
      </c>
      <c r="SV3" s="49" t="str">
        <f t="shared" si="91"/>
        <v>2.0</v>
      </c>
      <c r="SW3" s="77">
        <v>2</v>
      </c>
      <c r="SX3" s="151">
        <v>2</v>
      </c>
      <c r="SY3" s="24"/>
      <c r="SZ3" s="27"/>
      <c r="TA3" s="28"/>
      <c r="TB3" s="22">
        <f t="shared" ref="TB3:TB6" si="287">ROUND((SF3*0.5+SQ3*0.5),1)</f>
        <v>6.6</v>
      </c>
      <c r="TC3" s="29">
        <f t="shared" ref="TC3:TC6" si="288">ROUND((SG3*0.5+SR3*0.5),1)</f>
        <v>6.6</v>
      </c>
      <c r="TD3" s="29" t="str">
        <f t="shared" ref="TD3:TD9" si="289">TEXT(TC3,"0.0")</f>
        <v>6.6</v>
      </c>
      <c r="TE3" s="35" t="str">
        <f t="shared" si="92"/>
        <v>C+</v>
      </c>
      <c r="TF3" s="33">
        <f t="shared" si="93"/>
        <v>2.5</v>
      </c>
      <c r="TG3" s="49" t="str">
        <f t="shared" si="94"/>
        <v>2.5</v>
      </c>
      <c r="TH3" s="77">
        <v>4</v>
      </c>
      <c r="TI3" s="151">
        <v>4</v>
      </c>
      <c r="TJ3" s="320"/>
      <c r="TK3" s="165">
        <v>6.8</v>
      </c>
      <c r="TL3" s="30">
        <v>7.1</v>
      </c>
      <c r="TM3" s="30">
        <v>5.4</v>
      </c>
      <c r="TN3" s="322"/>
      <c r="TO3" s="127">
        <f t="shared" ref="TO3:TO10" si="290">ROUND((TK3*0.2+TL3*0.3+TM3*0.5),1)</f>
        <v>6.2</v>
      </c>
      <c r="TP3" s="29" t="str">
        <f t="shared" ref="TP3:TP31" si="291">TEXT(TO3,"0.0")</f>
        <v>6.2</v>
      </c>
      <c r="TQ3" s="35" t="str">
        <f t="shared" ref="TQ3:TQ10" si="292">IF(TO3&gt;=8.5,"A",IF(TO3&gt;=8,"B+",IF(TO3&gt;=7,"B",IF(TO3&gt;=6.5,"C+",IF(TO3&gt;=5.5,"C",IF(TO3&gt;=5,"D+",IF(TO3&gt;=4,"D","F")))))))</f>
        <v>C</v>
      </c>
      <c r="TR3" s="33">
        <f t="shared" si="96"/>
        <v>2</v>
      </c>
      <c r="TS3" s="49" t="str">
        <f t="shared" si="97"/>
        <v>2.0</v>
      </c>
      <c r="TT3" s="323">
        <v>5</v>
      </c>
      <c r="TU3" s="324">
        <v>5</v>
      </c>
      <c r="TV3" s="325">
        <f t="shared" ref="TV3:TV10" si="293">TH3+TT3</f>
        <v>9</v>
      </c>
      <c r="TW3" s="341">
        <f t="shared" ref="TW3:TW32" si="294">(TC3*TH3+TO3*TT3)/TV3</f>
        <v>6.3777777777777773</v>
      </c>
      <c r="TX3" s="326">
        <f t="shared" ref="TX3:TX10" si="295">(TF3*TH3+TR3*TT3)/TV3</f>
        <v>2.2222222222222223</v>
      </c>
      <c r="TY3" s="45" t="str">
        <f t="shared" si="98"/>
        <v>2.22</v>
      </c>
      <c r="TZ3" s="47" t="str">
        <f t="shared" ref="TZ3:TZ10" si="296">IF(AND(TX3&lt;1),"Cảnh báo KQHT","Lên lớp")</f>
        <v>Lên lớp</v>
      </c>
      <c r="UA3" s="41">
        <f t="shared" ref="UA3:UA10" si="297">TI3+TU3</f>
        <v>9</v>
      </c>
      <c r="UB3" s="43">
        <f t="shared" ref="UB3:UB10" si="298">(TF3*TI3+TR3*TU3)/UA3</f>
        <v>2.2222222222222223</v>
      </c>
    </row>
    <row r="4" spans="1:548" ht="18">
      <c r="A4" s="11">
        <v>3</v>
      </c>
      <c r="B4" s="70" t="s">
        <v>229</v>
      </c>
      <c r="C4" s="14" t="s">
        <v>235</v>
      </c>
      <c r="D4" s="71" t="s">
        <v>236</v>
      </c>
      <c r="E4" s="302" t="s">
        <v>237</v>
      </c>
      <c r="F4" s="9"/>
      <c r="G4" s="106" t="s">
        <v>702</v>
      </c>
      <c r="H4" s="10" t="s">
        <v>18</v>
      </c>
      <c r="I4" s="11" t="s">
        <v>745</v>
      </c>
      <c r="J4" s="13">
        <v>5</v>
      </c>
      <c r="K4" s="29" t="str">
        <f t="shared" si="99"/>
        <v>5.0</v>
      </c>
      <c r="L4" s="35" t="str">
        <f t="shared" si="100"/>
        <v>D+</v>
      </c>
      <c r="M4" s="33">
        <f t="shared" si="101"/>
        <v>1.5</v>
      </c>
      <c r="N4" s="49" t="str">
        <f t="shared" si="102"/>
        <v>1.5</v>
      </c>
      <c r="O4" s="12">
        <v>2</v>
      </c>
      <c r="P4" s="19">
        <v>6.9</v>
      </c>
      <c r="Q4" s="29" t="str">
        <f t="shared" si="103"/>
        <v>6.9</v>
      </c>
      <c r="R4" s="35" t="str">
        <f t="shared" si="104"/>
        <v>C+</v>
      </c>
      <c r="S4" s="33">
        <f t="shared" si="105"/>
        <v>2.5</v>
      </c>
      <c r="T4" s="49" t="str">
        <f t="shared" si="106"/>
        <v>2.5</v>
      </c>
      <c r="U4" s="12">
        <v>3</v>
      </c>
      <c r="V4" s="24">
        <v>7.1</v>
      </c>
      <c r="W4" s="27">
        <v>8</v>
      </c>
      <c r="X4" s="28"/>
      <c r="Y4" s="22">
        <f t="shared" si="107"/>
        <v>7.6</v>
      </c>
      <c r="Z4" s="29">
        <f t="shared" si="108"/>
        <v>7.6</v>
      </c>
      <c r="AA4" s="29" t="str">
        <f t="shared" si="109"/>
        <v>7.6</v>
      </c>
      <c r="AB4" s="35" t="str">
        <f t="shared" si="110"/>
        <v>B</v>
      </c>
      <c r="AC4" s="33">
        <f t="shared" si="111"/>
        <v>3</v>
      </c>
      <c r="AD4" s="49" t="str">
        <f t="shared" si="112"/>
        <v>3.0</v>
      </c>
      <c r="AE4" s="77">
        <v>5</v>
      </c>
      <c r="AF4" s="80">
        <v>5</v>
      </c>
      <c r="AG4" s="24">
        <v>5</v>
      </c>
      <c r="AH4" s="27">
        <v>2</v>
      </c>
      <c r="AI4" s="28">
        <v>4</v>
      </c>
      <c r="AJ4" s="22">
        <f t="shared" si="113"/>
        <v>3.2</v>
      </c>
      <c r="AK4" s="29">
        <f t="shared" si="114"/>
        <v>4.4000000000000004</v>
      </c>
      <c r="AL4" s="29" t="str">
        <f t="shared" si="115"/>
        <v>4.4</v>
      </c>
      <c r="AM4" s="35" t="str">
        <f t="shared" si="116"/>
        <v>D</v>
      </c>
      <c r="AN4" s="33">
        <f t="shared" si="117"/>
        <v>1</v>
      </c>
      <c r="AO4" s="49" t="str">
        <f t="shared" si="118"/>
        <v>1.0</v>
      </c>
      <c r="AP4" s="77">
        <v>3</v>
      </c>
      <c r="AQ4" s="83">
        <v>3</v>
      </c>
      <c r="AR4" s="24">
        <v>6.3</v>
      </c>
      <c r="AS4" s="27">
        <v>4</v>
      </c>
      <c r="AT4" s="28"/>
      <c r="AU4" s="22">
        <f t="shared" si="0"/>
        <v>4.9000000000000004</v>
      </c>
      <c r="AV4" s="29">
        <f t="shared" si="1"/>
        <v>4.9000000000000004</v>
      </c>
      <c r="AW4" s="29" t="str">
        <f t="shared" si="119"/>
        <v>4.9</v>
      </c>
      <c r="AX4" s="35" t="str">
        <f t="shared" si="120"/>
        <v>D</v>
      </c>
      <c r="AY4" s="33">
        <f t="shared" si="121"/>
        <v>1</v>
      </c>
      <c r="AZ4" s="49" t="str">
        <f t="shared" si="122"/>
        <v>1.0</v>
      </c>
      <c r="BA4" s="77">
        <v>3</v>
      </c>
      <c r="BB4" s="83">
        <v>3</v>
      </c>
      <c r="BC4" s="24">
        <v>6</v>
      </c>
      <c r="BD4" s="27">
        <v>6</v>
      </c>
      <c r="BE4" s="28"/>
      <c r="BF4" s="22">
        <f t="shared" ref="BF4:BF7" si="299">ROUND((BC4*0.4+BD4*0.6),1)</f>
        <v>6</v>
      </c>
      <c r="BG4" s="29">
        <f t="shared" si="2"/>
        <v>6</v>
      </c>
      <c r="BH4" s="29" t="str">
        <f t="shared" si="123"/>
        <v>6.0</v>
      </c>
      <c r="BI4" s="35" t="str">
        <f t="shared" ref="BI4:BI7" si="300">IF(BG4&gt;=8.5,"A",IF(BG4&gt;=8,"B+",IF(BG4&gt;=7,"B",IF(BG4&gt;=6.5,"C+",IF(BG4&gt;=5.5,"C",IF(BG4&gt;=5,"D+",IF(BG4&gt;=4,"D","F")))))))</f>
        <v>C</v>
      </c>
      <c r="BJ4" s="33">
        <f t="shared" si="124"/>
        <v>2</v>
      </c>
      <c r="BK4" s="49" t="str">
        <f t="shared" si="125"/>
        <v>2.0</v>
      </c>
      <c r="BL4" s="77">
        <v>3</v>
      </c>
      <c r="BM4" s="83">
        <v>3</v>
      </c>
      <c r="BN4" s="24">
        <v>8</v>
      </c>
      <c r="BO4" s="27">
        <v>7</v>
      </c>
      <c r="BP4" s="28"/>
      <c r="BQ4" s="22">
        <f t="shared" si="126"/>
        <v>7.4</v>
      </c>
      <c r="BR4" s="29">
        <f t="shared" si="3"/>
        <v>7.4</v>
      </c>
      <c r="BS4" s="29" t="str">
        <f t="shared" si="127"/>
        <v>7.4</v>
      </c>
      <c r="BT4" s="35" t="str">
        <f t="shared" si="128"/>
        <v>B</v>
      </c>
      <c r="BU4" s="33">
        <f t="shared" si="129"/>
        <v>3</v>
      </c>
      <c r="BV4" s="49" t="str">
        <f t="shared" si="130"/>
        <v>3.0</v>
      </c>
      <c r="BW4" s="77">
        <v>2</v>
      </c>
      <c r="BX4" s="83">
        <v>2</v>
      </c>
      <c r="BY4" s="41">
        <f t="shared" si="131"/>
        <v>16</v>
      </c>
      <c r="BZ4" s="43">
        <f t="shared" si="132"/>
        <v>2.0625</v>
      </c>
      <c r="CA4" s="45" t="str">
        <f t="shared" si="133"/>
        <v>2.06</v>
      </c>
      <c r="CB4" s="47" t="str">
        <f t="shared" si="134"/>
        <v>Lên lớp</v>
      </c>
      <c r="CC4" s="145">
        <f t="shared" si="135"/>
        <v>16</v>
      </c>
      <c r="CD4" s="146">
        <f t="shared" si="136"/>
        <v>2.0625</v>
      </c>
      <c r="CE4" s="47" t="str">
        <f t="shared" si="137"/>
        <v>Lên lớp</v>
      </c>
      <c r="CF4" s="142" t="s">
        <v>1143</v>
      </c>
      <c r="CG4" s="24">
        <v>5.6</v>
      </c>
      <c r="CH4" s="27">
        <v>7</v>
      </c>
      <c r="CI4" s="28"/>
      <c r="CJ4" s="22">
        <f t="shared" si="138"/>
        <v>6.4</v>
      </c>
      <c r="CK4" s="29">
        <f t="shared" si="139"/>
        <v>6.4</v>
      </c>
      <c r="CL4" s="29" t="str">
        <f t="shared" si="140"/>
        <v>6.4</v>
      </c>
      <c r="CM4" s="35" t="str">
        <f t="shared" si="141"/>
        <v>C</v>
      </c>
      <c r="CN4" s="157">
        <f t="shared" si="142"/>
        <v>2</v>
      </c>
      <c r="CO4" s="49" t="str">
        <f t="shared" si="143"/>
        <v>2.0</v>
      </c>
      <c r="CP4" s="77">
        <v>3</v>
      </c>
      <c r="CQ4" s="151">
        <v>3</v>
      </c>
      <c r="CR4" s="24">
        <v>8.3000000000000007</v>
      </c>
      <c r="CS4" s="27">
        <v>8</v>
      </c>
      <c r="CT4" s="28"/>
      <c r="CU4" s="22">
        <f>ROUND((CR4*0.4+CS4*0.6),1)</f>
        <v>8.1</v>
      </c>
      <c r="CV4" s="29">
        <f t="shared" si="144"/>
        <v>8.1</v>
      </c>
      <c r="CW4" s="29" t="str">
        <f t="shared" si="145"/>
        <v>8.1</v>
      </c>
      <c r="CX4" s="35" t="str">
        <f t="shared" si="146"/>
        <v>B+</v>
      </c>
      <c r="CY4" s="157">
        <f t="shared" si="147"/>
        <v>3.5</v>
      </c>
      <c r="CZ4" s="49" t="str">
        <f t="shared" si="148"/>
        <v>3.5</v>
      </c>
      <c r="DA4" s="77">
        <v>2</v>
      </c>
      <c r="DB4" s="151">
        <v>2</v>
      </c>
      <c r="DC4" s="24">
        <v>5.2</v>
      </c>
      <c r="DD4" s="27">
        <v>2</v>
      </c>
      <c r="DE4" s="28">
        <v>7</v>
      </c>
      <c r="DF4" s="22">
        <f t="shared" si="149"/>
        <v>3.3</v>
      </c>
      <c r="DG4" s="29">
        <f t="shared" si="150"/>
        <v>6.3</v>
      </c>
      <c r="DH4" s="29" t="str">
        <f t="shared" si="151"/>
        <v>6.3</v>
      </c>
      <c r="DI4" s="35" t="str">
        <f t="shared" si="152"/>
        <v>C</v>
      </c>
      <c r="DJ4" s="157">
        <f t="shared" si="153"/>
        <v>2</v>
      </c>
      <c r="DK4" s="49" t="str">
        <f t="shared" si="154"/>
        <v>2.0</v>
      </c>
      <c r="DL4" s="77">
        <v>4</v>
      </c>
      <c r="DM4" s="151">
        <v>4</v>
      </c>
      <c r="DN4" s="24">
        <v>6.3</v>
      </c>
      <c r="DO4" s="27">
        <v>5</v>
      </c>
      <c r="DP4" s="28"/>
      <c r="DQ4" s="22">
        <f t="shared" si="155"/>
        <v>5.5</v>
      </c>
      <c r="DR4" s="29">
        <f t="shared" si="156"/>
        <v>5.5</v>
      </c>
      <c r="DS4" s="29" t="str">
        <f t="shared" si="157"/>
        <v>5.5</v>
      </c>
      <c r="DT4" s="35" t="str">
        <f t="shared" si="158"/>
        <v>C</v>
      </c>
      <c r="DU4" s="157">
        <f t="shared" si="159"/>
        <v>2</v>
      </c>
      <c r="DV4" s="49" t="str">
        <f t="shared" si="160"/>
        <v>2.0</v>
      </c>
      <c r="DW4" s="77">
        <v>3</v>
      </c>
      <c r="DX4" s="151">
        <v>3</v>
      </c>
      <c r="DY4" s="24">
        <v>6.7</v>
      </c>
      <c r="DZ4" s="27">
        <v>6</v>
      </c>
      <c r="EA4" s="28"/>
      <c r="EB4" s="22">
        <f>ROUND((DY4*0.4+DZ4*0.6),1)</f>
        <v>6.3</v>
      </c>
      <c r="EC4" s="29">
        <f t="shared" ref="EC4:EC7" si="301">ROUND(MAX((DY4*0.4+DZ4*0.6),(DY4*0.4+EA4*0.6)),1)</f>
        <v>6.3</v>
      </c>
      <c r="ED4" s="29" t="str">
        <f t="shared" si="161"/>
        <v>6.3</v>
      </c>
      <c r="EE4" s="35" t="str">
        <f t="shared" si="162"/>
        <v>C</v>
      </c>
      <c r="EF4" s="157">
        <f t="shared" si="163"/>
        <v>2</v>
      </c>
      <c r="EG4" s="49" t="str">
        <f t="shared" si="164"/>
        <v>2.0</v>
      </c>
      <c r="EH4" s="77">
        <v>2</v>
      </c>
      <c r="EI4" s="151">
        <v>2</v>
      </c>
      <c r="EJ4" s="24">
        <v>8.1999999999999993</v>
      </c>
      <c r="EK4" s="27">
        <v>4</v>
      </c>
      <c r="EL4" s="28"/>
      <c r="EM4" s="22">
        <f>ROUND((EJ4*0.4+EK4*0.6),1)</f>
        <v>5.7</v>
      </c>
      <c r="EN4" s="29">
        <f t="shared" si="165"/>
        <v>5.7</v>
      </c>
      <c r="EO4" s="29" t="str">
        <f t="shared" si="166"/>
        <v>5.7</v>
      </c>
      <c r="EP4" s="35" t="str">
        <f t="shared" si="167"/>
        <v>C</v>
      </c>
      <c r="EQ4" s="157">
        <f t="shared" si="168"/>
        <v>2</v>
      </c>
      <c r="ER4" s="49" t="str">
        <f t="shared" si="169"/>
        <v>2.0</v>
      </c>
      <c r="ES4" s="77">
        <v>2</v>
      </c>
      <c r="ET4" s="151">
        <v>2</v>
      </c>
      <c r="EU4" s="24">
        <v>6.9</v>
      </c>
      <c r="EV4" s="27">
        <v>9</v>
      </c>
      <c r="EW4" s="28"/>
      <c r="EX4" s="22">
        <f>ROUND((EU4*0.4+EV4*0.6),1)</f>
        <v>8.1999999999999993</v>
      </c>
      <c r="EY4" s="29">
        <f t="shared" si="170"/>
        <v>8.1999999999999993</v>
      </c>
      <c r="EZ4" s="29" t="str">
        <f t="shared" si="171"/>
        <v>8.2</v>
      </c>
      <c r="FA4" s="35" t="str">
        <f t="shared" si="172"/>
        <v>B+</v>
      </c>
      <c r="FB4" s="157">
        <f t="shared" si="173"/>
        <v>3.5</v>
      </c>
      <c r="FC4" s="49" t="str">
        <f t="shared" si="174"/>
        <v>3.5</v>
      </c>
      <c r="FD4" s="77">
        <v>3</v>
      </c>
      <c r="FE4" s="151">
        <v>3</v>
      </c>
      <c r="FF4" s="155">
        <v>8</v>
      </c>
      <c r="FG4" s="165">
        <v>6.8</v>
      </c>
      <c r="FH4" s="165"/>
      <c r="FI4" s="22">
        <f t="shared" si="175"/>
        <v>7.3</v>
      </c>
      <c r="FJ4" s="29">
        <f t="shared" si="176"/>
        <v>7.3</v>
      </c>
      <c r="FK4" s="29" t="str">
        <f t="shared" si="177"/>
        <v>7.3</v>
      </c>
      <c r="FL4" s="35" t="str">
        <f t="shared" si="178"/>
        <v>B</v>
      </c>
      <c r="FM4" s="33">
        <f t="shared" si="179"/>
        <v>3</v>
      </c>
      <c r="FN4" s="49" t="str">
        <f t="shared" si="180"/>
        <v>3.0</v>
      </c>
      <c r="FO4" s="77">
        <v>2</v>
      </c>
      <c r="FP4" s="151">
        <v>2</v>
      </c>
      <c r="FQ4" s="41">
        <f t="shared" si="181"/>
        <v>21</v>
      </c>
      <c r="FR4" s="43">
        <f t="shared" si="182"/>
        <v>2.4523809523809526</v>
      </c>
      <c r="FS4" s="45" t="str">
        <f t="shared" si="183"/>
        <v>2.45</v>
      </c>
      <c r="FT4" s="47" t="str">
        <f t="shared" si="184"/>
        <v>Lên lớp</v>
      </c>
      <c r="FU4" s="145">
        <f t="shared" si="185"/>
        <v>21</v>
      </c>
      <c r="FV4" s="146">
        <f t="shared" si="186"/>
        <v>2.4523809523809526</v>
      </c>
      <c r="FW4" s="174">
        <f t="shared" si="187"/>
        <v>37</v>
      </c>
      <c r="FX4" s="41">
        <f t="shared" si="188"/>
        <v>37</v>
      </c>
      <c r="FY4" s="43">
        <f t="shared" si="189"/>
        <v>2.2837837837837838</v>
      </c>
      <c r="FZ4" s="45" t="str">
        <f t="shared" si="190"/>
        <v>2.28</v>
      </c>
      <c r="GA4" s="47" t="str">
        <f t="shared" si="191"/>
        <v>Lên lớp</v>
      </c>
      <c r="GB4" s="47" t="s">
        <v>1143</v>
      </c>
      <c r="GC4" s="24">
        <v>6.8</v>
      </c>
      <c r="GD4" s="27">
        <v>5</v>
      </c>
      <c r="GE4" s="28"/>
      <c r="GF4" s="22">
        <f t="shared" ref="GF4:GF6" si="302">ROUND((GC4*0.4+GD4*0.6),1)</f>
        <v>5.7</v>
      </c>
      <c r="GG4" s="29">
        <f t="shared" si="192"/>
        <v>5.7</v>
      </c>
      <c r="GH4" s="29" t="str">
        <f t="shared" si="193"/>
        <v>5.7</v>
      </c>
      <c r="GI4" s="35" t="str">
        <f t="shared" si="194"/>
        <v>C</v>
      </c>
      <c r="GJ4" s="33">
        <f t="shared" si="195"/>
        <v>2</v>
      </c>
      <c r="GK4" s="49" t="str">
        <f t="shared" si="196"/>
        <v>2.0</v>
      </c>
      <c r="GL4" s="77">
        <v>2</v>
      </c>
      <c r="GM4" s="151">
        <v>2</v>
      </c>
      <c r="GN4" s="24">
        <v>6.9</v>
      </c>
      <c r="GO4" s="27">
        <v>6</v>
      </c>
      <c r="GP4" s="28"/>
      <c r="GQ4" s="22">
        <f t="shared" ref="GQ4:GQ6" si="303">ROUND((GN4*0.4+GO4*0.6),1)</f>
        <v>6.4</v>
      </c>
      <c r="GR4" s="29">
        <f t="shared" si="197"/>
        <v>6.4</v>
      </c>
      <c r="GS4" s="29" t="str">
        <f t="shared" si="198"/>
        <v>6.4</v>
      </c>
      <c r="GT4" s="35" t="str">
        <f t="shared" si="199"/>
        <v>C</v>
      </c>
      <c r="GU4" s="33">
        <f t="shared" si="200"/>
        <v>2</v>
      </c>
      <c r="GV4" s="49" t="str">
        <f t="shared" si="201"/>
        <v>2.0</v>
      </c>
      <c r="GW4" s="77">
        <v>3</v>
      </c>
      <c r="GX4" s="151">
        <v>3</v>
      </c>
      <c r="GY4" s="24">
        <v>5.4</v>
      </c>
      <c r="GZ4" s="27">
        <v>8</v>
      </c>
      <c r="HA4" s="28"/>
      <c r="HB4" s="22">
        <f t="shared" ref="HB4:HB6" si="304">ROUND((GY4*0.4+GZ4*0.6),1)</f>
        <v>7</v>
      </c>
      <c r="HC4" s="29">
        <f t="shared" si="202"/>
        <v>7</v>
      </c>
      <c r="HD4" s="29" t="str">
        <f t="shared" si="203"/>
        <v>7.0</v>
      </c>
      <c r="HE4" s="35" t="str">
        <f t="shared" si="204"/>
        <v>B</v>
      </c>
      <c r="HF4" s="33">
        <f t="shared" si="205"/>
        <v>3</v>
      </c>
      <c r="HG4" s="49" t="str">
        <f t="shared" si="206"/>
        <v>3.0</v>
      </c>
      <c r="HH4" s="77">
        <v>2</v>
      </c>
      <c r="HI4" s="151">
        <v>2</v>
      </c>
      <c r="HJ4" s="24">
        <v>5.4</v>
      </c>
      <c r="HK4" s="27">
        <v>1</v>
      </c>
      <c r="HL4" s="28">
        <v>5</v>
      </c>
      <c r="HM4" s="22">
        <f t="shared" ref="HM4:HM6" si="305">ROUND((HJ4*0.4+HK4*0.6),1)</f>
        <v>2.8</v>
      </c>
      <c r="HN4" s="29">
        <f t="shared" si="207"/>
        <v>5.2</v>
      </c>
      <c r="HO4" s="29" t="str">
        <f t="shared" si="208"/>
        <v>5.2</v>
      </c>
      <c r="HP4" s="35" t="str">
        <f t="shared" si="209"/>
        <v>D+</v>
      </c>
      <c r="HQ4" s="33">
        <f t="shared" si="210"/>
        <v>1.5</v>
      </c>
      <c r="HR4" s="49" t="str">
        <f t="shared" si="211"/>
        <v>1.5</v>
      </c>
      <c r="HS4" s="77">
        <v>2</v>
      </c>
      <c r="HT4" s="151">
        <v>2</v>
      </c>
      <c r="HU4" s="24">
        <v>7.2</v>
      </c>
      <c r="HV4" s="27">
        <v>6</v>
      </c>
      <c r="HW4" s="28"/>
      <c r="HX4" s="22">
        <f t="shared" ref="HX4:HX6" si="306">ROUND((HU4*0.4+HV4*0.6),1)</f>
        <v>6.5</v>
      </c>
      <c r="HY4" s="29">
        <f t="shared" si="212"/>
        <v>6.5</v>
      </c>
      <c r="HZ4" s="29" t="str">
        <f t="shared" si="213"/>
        <v>6.5</v>
      </c>
      <c r="IA4" s="35" t="str">
        <f t="shared" si="214"/>
        <v>C+</v>
      </c>
      <c r="IB4" s="33">
        <f t="shared" si="215"/>
        <v>2.5</v>
      </c>
      <c r="IC4" s="49" t="str">
        <f t="shared" si="216"/>
        <v>2.5</v>
      </c>
      <c r="ID4" s="77">
        <v>3</v>
      </c>
      <c r="IE4" s="151">
        <v>3</v>
      </c>
      <c r="IF4" s="24">
        <v>5.7</v>
      </c>
      <c r="IG4" s="27">
        <v>8</v>
      </c>
      <c r="IH4" s="28"/>
      <c r="II4" s="22">
        <f t="shared" ref="II4:II6" si="307">ROUND((IF4*0.4+IG4*0.6),1)</f>
        <v>7.1</v>
      </c>
      <c r="IJ4" s="29">
        <f t="shared" si="217"/>
        <v>7.1</v>
      </c>
      <c r="IK4" s="29" t="str">
        <f t="shared" si="218"/>
        <v>7.1</v>
      </c>
      <c r="IL4" s="35" t="str">
        <f t="shared" si="219"/>
        <v>B</v>
      </c>
      <c r="IM4" s="33">
        <f t="shared" si="220"/>
        <v>3</v>
      </c>
      <c r="IN4" s="49" t="str">
        <f t="shared" si="221"/>
        <v>3.0</v>
      </c>
      <c r="IO4" s="77">
        <v>2</v>
      </c>
      <c r="IP4" s="151">
        <v>2</v>
      </c>
      <c r="IQ4" s="24">
        <v>6.6</v>
      </c>
      <c r="IR4" s="27">
        <v>2</v>
      </c>
      <c r="IS4" s="28">
        <v>5</v>
      </c>
      <c r="IT4" s="22">
        <f t="shared" si="4"/>
        <v>3.8</v>
      </c>
      <c r="IU4" s="29">
        <f t="shared" si="5"/>
        <v>5.6</v>
      </c>
      <c r="IV4" s="29" t="str">
        <f t="shared" si="222"/>
        <v>5.6</v>
      </c>
      <c r="IW4" s="35" t="str">
        <f t="shared" si="223"/>
        <v>C</v>
      </c>
      <c r="IX4" s="33">
        <f t="shared" si="224"/>
        <v>2</v>
      </c>
      <c r="IY4" s="49" t="str">
        <f t="shared" si="225"/>
        <v>2.0</v>
      </c>
      <c r="IZ4" s="77">
        <v>3</v>
      </c>
      <c r="JA4" s="151">
        <v>3</v>
      </c>
      <c r="JB4" s="24">
        <v>7</v>
      </c>
      <c r="JC4" s="27">
        <v>7</v>
      </c>
      <c r="JD4" s="28"/>
      <c r="JE4" s="22">
        <f t="shared" ref="JE4:JE6" si="308">ROUND((JB4*0.4+JC4*0.6),1)</f>
        <v>7</v>
      </c>
      <c r="JF4" s="29">
        <f t="shared" ref="JF4:JF6" si="309">ROUND(MAX((JB4*0.4+JC4*0.6),(JB4*0.4+JD4*0.6)),1)</f>
        <v>7</v>
      </c>
      <c r="JG4" s="29" t="str">
        <f t="shared" si="226"/>
        <v>7.0</v>
      </c>
      <c r="JH4" s="35" t="str">
        <f t="shared" si="227"/>
        <v>B</v>
      </c>
      <c r="JI4" s="33">
        <f t="shared" si="228"/>
        <v>3</v>
      </c>
      <c r="JJ4" s="49" t="str">
        <f t="shared" si="229"/>
        <v>3.0</v>
      </c>
      <c r="JK4" s="77">
        <v>3</v>
      </c>
      <c r="JL4" s="151">
        <v>3</v>
      </c>
      <c r="JM4" s="24">
        <v>8</v>
      </c>
      <c r="JN4" s="214">
        <v>7.3</v>
      </c>
      <c r="JO4" s="140"/>
      <c r="JP4" s="22">
        <f t="shared" si="6"/>
        <v>7.6</v>
      </c>
      <c r="JQ4" s="29">
        <f t="shared" si="7"/>
        <v>7.6</v>
      </c>
      <c r="JR4" s="29" t="str">
        <f t="shared" si="230"/>
        <v>7.6</v>
      </c>
      <c r="JS4" s="35" t="str">
        <f t="shared" si="231"/>
        <v>B</v>
      </c>
      <c r="JT4" s="33">
        <f t="shared" si="232"/>
        <v>3</v>
      </c>
      <c r="JU4" s="49" t="str">
        <f t="shared" si="233"/>
        <v>3.0</v>
      </c>
      <c r="JV4" s="77">
        <v>1</v>
      </c>
      <c r="JW4" s="151">
        <v>1</v>
      </c>
      <c r="JX4" s="211">
        <f t="shared" si="234"/>
        <v>21</v>
      </c>
      <c r="JY4" s="43">
        <f t="shared" si="235"/>
        <v>2.4047619047619047</v>
      </c>
      <c r="JZ4" s="45" t="str">
        <f t="shared" si="236"/>
        <v>2.40</v>
      </c>
      <c r="KA4" s="47" t="str">
        <f t="shared" si="237"/>
        <v>Lên lớp</v>
      </c>
      <c r="KB4" s="41">
        <f t="shared" si="238"/>
        <v>21</v>
      </c>
      <c r="KC4" s="43">
        <f t="shared" si="239"/>
        <v>2.4047619047619047</v>
      </c>
      <c r="KD4" s="229">
        <f t="shared" si="240"/>
        <v>58</v>
      </c>
      <c r="KE4" s="230">
        <f t="shared" si="241"/>
        <v>58</v>
      </c>
      <c r="KF4" s="146">
        <f t="shared" si="242"/>
        <v>2.3275862068965516</v>
      </c>
      <c r="KG4" s="45" t="str">
        <f t="shared" si="243"/>
        <v>2.33</v>
      </c>
      <c r="KH4" s="47" t="str">
        <f t="shared" si="244"/>
        <v>Lên lớp</v>
      </c>
      <c r="KI4" s="47" t="s">
        <v>1143</v>
      </c>
      <c r="KJ4" s="24">
        <v>5.4</v>
      </c>
      <c r="KK4" s="27">
        <v>7</v>
      </c>
      <c r="KL4" s="28"/>
      <c r="KM4" s="30">
        <f t="shared" si="8"/>
        <v>6.4</v>
      </c>
      <c r="KN4" s="31">
        <f t="shared" si="9"/>
        <v>6.4</v>
      </c>
      <c r="KO4" s="29" t="str">
        <f t="shared" si="245"/>
        <v>6.4</v>
      </c>
      <c r="KP4" s="35" t="str">
        <f t="shared" si="10"/>
        <v>C</v>
      </c>
      <c r="KQ4" s="33">
        <f t="shared" si="11"/>
        <v>2</v>
      </c>
      <c r="KR4" s="49" t="str">
        <f t="shared" si="12"/>
        <v>2.0</v>
      </c>
      <c r="KS4" s="77">
        <v>2</v>
      </c>
      <c r="KT4" s="151">
        <v>2</v>
      </c>
      <c r="KU4" s="24">
        <v>7</v>
      </c>
      <c r="KV4" s="27">
        <v>8</v>
      </c>
      <c r="KW4" s="28"/>
      <c r="KX4" s="30">
        <f t="shared" si="13"/>
        <v>7.6</v>
      </c>
      <c r="KY4" s="31">
        <f t="shared" si="14"/>
        <v>7.6</v>
      </c>
      <c r="KZ4" s="29" t="str">
        <f t="shared" si="246"/>
        <v>7.6</v>
      </c>
      <c r="LA4" s="35" t="str">
        <f t="shared" si="15"/>
        <v>B</v>
      </c>
      <c r="LB4" s="33">
        <f t="shared" si="16"/>
        <v>3</v>
      </c>
      <c r="LC4" s="49" t="str">
        <f t="shared" si="17"/>
        <v>3.0</v>
      </c>
      <c r="LD4" s="77">
        <v>2</v>
      </c>
      <c r="LE4" s="151">
        <v>2</v>
      </c>
      <c r="LF4" s="24">
        <v>6.7</v>
      </c>
      <c r="LG4" s="27">
        <v>3</v>
      </c>
      <c r="LH4" s="28"/>
      <c r="LI4" s="30">
        <f t="shared" si="18"/>
        <v>4.5</v>
      </c>
      <c r="LJ4" s="31">
        <f t="shared" si="19"/>
        <v>4.5</v>
      </c>
      <c r="LK4" s="29" t="str">
        <f t="shared" si="247"/>
        <v>4.5</v>
      </c>
      <c r="LL4" s="35" t="str">
        <f t="shared" si="20"/>
        <v>D</v>
      </c>
      <c r="LM4" s="33">
        <f t="shared" si="21"/>
        <v>1</v>
      </c>
      <c r="LN4" s="49" t="str">
        <f t="shared" si="22"/>
        <v>1.0</v>
      </c>
      <c r="LO4" s="77">
        <v>2</v>
      </c>
      <c r="LP4" s="151">
        <v>2</v>
      </c>
      <c r="LQ4" s="24">
        <v>6</v>
      </c>
      <c r="LR4" s="27">
        <v>6</v>
      </c>
      <c r="LS4" s="28"/>
      <c r="LT4" s="30">
        <f t="shared" si="23"/>
        <v>6</v>
      </c>
      <c r="LU4" s="31">
        <f t="shared" si="24"/>
        <v>6</v>
      </c>
      <c r="LV4" s="29" t="str">
        <f t="shared" si="248"/>
        <v>6.0</v>
      </c>
      <c r="LW4" s="35" t="str">
        <f t="shared" si="25"/>
        <v>C</v>
      </c>
      <c r="LX4" s="33">
        <f t="shared" si="26"/>
        <v>2</v>
      </c>
      <c r="LY4" s="49" t="str">
        <f t="shared" si="27"/>
        <v>2.0</v>
      </c>
      <c r="LZ4" s="77">
        <v>2</v>
      </c>
      <c r="MA4" s="151">
        <v>2</v>
      </c>
      <c r="MB4" s="133">
        <v>7.2</v>
      </c>
      <c r="MC4" s="125">
        <v>6</v>
      </c>
      <c r="MD4" s="126"/>
      <c r="ME4" s="127">
        <f t="shared" si="28"/>
        <v>6.5</v>
      </c>
      <c r="MF4" s="128">
        <f t="shared" si="29"/>
        <v>6.5</v>
      </c>
      <c r="MG4" s="29" t="str">
        <f t="shared" si="249"/>
        <v>6.5</v>
      </c>
      <c r="MH4" s="129" t="str">
        <f t="shared" si="30"/>
        <v>C+</v>
      </c>
      <c r="MI4" s="130">
        <f t="shared" si="31"/>
        <v>2.5</v>
      </c>
      <c r="MJ4" s="131" t="str">
        <f t="shared" si="32"/>
        <v>2.5</v>
      </c>
      <c r="MK4" s="132">
        <v>1</v>
      </c>
      <c r="ML4" s="170">
        <v>1</v>
      </c>
      <c r="MM4" s="24">
        <v>7.3</v>
      </c>
      <c r="MN4" s="27">
        <v>3</v>
      </c>
      <c r="MO4" s="28"/>
      <c r="MP4" s="30">
        <f t="shared" si="33"/>
        <v>4.7</v>
      </c>
      <c r="MQ4" s="161">
        <f t="shared" si="34"/>
        <v>4.7</v>
      </c>
      <c r="MR4" s="29" t="str">
        <f t="shared" si="250"/>
        <v>4.7</v>
      </c>
      <c r="MS4" s="162" t="str">
        <f t="shared" si="35"/>
        <v>D</v>
      </c>
      <c r="MT4" s="163">
        <f t="shared" si="36"/>
        <v>1</v>
      </c>
      <c r="MU4" s="56" t="str">
        <f t="shared" si="37"/>
        <v>1.0</v>
      </c>
      <c r="MV4" s="77">
        <v>3</v>
      </c>
      <c r="MW4" s="151">
        <v>3</v>
      </c>
      <c r="MX4" s="133">
        <v>8</v>
      </c>
      <c r="MY4" s="125">
        <v>7</v>
      </c>
      <c r="MZ4" s="126"/>
      <c r="NA4" s="127">
        <f t="shared" si="38"/>
        <v>7.4</v>
      </c>
      <c r="NB4" s="128">
        <f t="shared" si="39"/>
        <v>7.4</v>
      </c>
      <c r="NC4" s="29" t="str">
        <f t="shared" si="251"/>
        <v>7.4</v>
      </c>
      <c r="ND4" s="129" t="str">
        <f t="shared" si="40"/>
        <v>B</v>
      </c>
      <c r="NE4" s="130">
        <f t="shared" si="41"/>
        <v>3</v>
      </c>
      <c r="NF4" s="131" t="str">
        <f t="shared" si="42"/>
        <v>3.0</v>
      </c>
      <c r="NG4" s="132">
        <v>1</v>
      </c>
      <c r="NH4" s="170">
        <v>1</v>
      </c>
      <c r="NI4" s="24">
        <v>7</v>
      </c>
      <c r="NJ4" s="27">
        <v>6</v>
      </c>
      <c r="NK4" s="28"/>
      <c r="NL4" s="30">
        <f t="shared" si="43"/>
        <v>6.4</v>
      </c>
      <c r="NM4" s="31">
        <f t="shared" si="44"/>
        <v>6.4</v>
      </c>
      <c r="NN4" s="29" t="str">
        <f t="shared" si="252"/>
        <v>6.4</v>
      </c>
      <c r="NO4" s="35" t="str">
        <f t="shared" si="45"/>
        <v>C</v>
      </c>
      <c r="NP4" s="33">
        <f t="shared" si="46"/>
        <v>2</v>
      </c>
      <c r="NQ4" s="49" t="str">
        <f t="shared" si="47"/>
        <v>2.0</v>
      </c>
      <c r="NR4" s="77">
        <v>3</v>
      </c>
      <c r="NS4" s="151">
        <v>3</v>
      </c>
      <c r="NT4" s="24">
        <v>7.5</v>
      </c>
      <c r="NU4" s="214">
        <v>6.6</v>
      </c>
      <c r="NV4" s="28"/>
      <c r="NW4" s="30">
        <f t="shared" si="48"/>
        <v>7</v>
      </c>
      <c r="NX4" s="31">
        <f t="shared" si="49"/>
        <v>7</v>
      </c>
      <c r="NY4" s="29" t="str">
        <f t="shared" si="253"/>
        <v>7.0</v>
      </c>
      <c r="NZ4" s="35" t="str">
        <f t="shared" si="50"/>
        <v>B</v>
      </c>
      <c r="OA4" s="33">
        <f t="shared" si="51"/>
        <v>3</v>
      </c>
      <c r="OB4" s="49" t="str">
        <f t="shared" si="254"/>
        <v>3.0</v>
      </c>
      <c r="OC4" s="77">
        <v>2</v>
      </c>
      <c r="OD4" s="151">
        <v>2</v>
      </c>
      <c r="OE4" s="211">
        <f t="shared" si="255"/>
        <v>18</v>
      </c>
      <c r="OF4" s="43">
        <f t="shared" si="256"/>
        <v>2.0277777777777777</v>
      </c>
      <c r="OG4" s="45" t="str">
        <f t="shared" si="257"/>
        <v>2.03</v>
      </c>
      <c r="OH4" s="47" t="str">
        <f t="shared" si="258"/>
        <v>Lên lớp</v>
      </c>
      <c r="OI4" s="41">
        <f t="shared" si="259"/>
        <v>18</v>
      </c>
      <c r="OJ4" s="43">
        <f t="shared" si="260"/>
        <v>2.0277777777777777</v>
      </c>
      <c r="OK4" s="229">
        <f t="shared" si="261"/>
        <v>76</v>
      </c>
      <c r="OL4" s="230">
        <f t="shared" si="262"/>
        <v>76</v>
      </c>
      <c r="OM4" s="146">
        <f t="shared" si="263"/>
        <v>2.2565789473684212</v>
      </c>
      <c r="ON4" s="45" t="str">
        <f t="shared" si="264"/>
        <v>2.26</v>
      </c>
      <c r="OO4" s="47" t="str">
        <f t="shared" si="265"/>
        <v>Lên lớp</v>
      </c>
      <c r="OP4" s="47" t="s">
        <v>1143</v>
      </c>
      <c r="OQ4" s="24">
        <v>6</v>
      </c>
      <c r="OR4" s="27">
        <v>6</v>
      </c>
      <c r="OS4" s="28"/>
      <c r="OT4" s="30">
        <f t="shared" si="52"/>
        <v>6</v>
      </c>
      <c r="OU4" s="31">
        <f t="shared" si="53"/>
        <v>6</v>
      </c>
      <c r="OV4" s="29" t="str">
        <f t="shared" si="266"/>
        <v>6.0</v>
      </c>
      <c r="OW4" s="35" t="str">
        <f>IF(OU4&gt;=8.5,"A",IF(OU4&gt;=8,"B+",IF(OU4&gt;=7,"B",IF(OU4&gt;=6.5,"C+",IF(OU4&gt;=5.5,"C",IF(OU4&gt;=5,"D+",IF(OU4&gt;=4,"D","F")))))))</f>
        <v>C</v>
      </c>
      <c r="OX4" s="130">
        <f t="shared" si="54"/>
        <v>2</v>
      </c>
      <c r="OY4" s="49" t="str">
        <f t="shared" si="55"/>
        <v>2.0</v>
      </c>
      <c r="OZ4" s="77">
        <v>2</v>
      </c>
      <c r="PA4" s="151">
        <v>2</v>
      </c>
      <c r="PB4" s="24">
        <v>7.2</v>
      </c>
      <c r="PC4" s="27">
        <v>8</v>
      </c>
      <c r="PD4" s="28"/>
      <c r="PE4" s="30">
        <f t="shared" si="56"/>
        <v>7.7</v>
      </c>
      <c r="PF4" s="31">
        <f t="shared" si="57"/>
        <v>7.7</v>
      </c>
      <c r="PG4" s="31" t="str">
        <f t="shared" si="267"/>
        <v>7.7</v>
      </c>
      <c r="PH4" s="35" t="str">
        <f>IF(PF4&gt;=8.5,"A",IF(PF4&gt;=8,"B+",IF(PF4&gt;=7,"B",IF(PF4&gt;=6.5,"C+",IF(PF4&gt;=5.5,"C",IF(PF4&gt;=5,"D+",IF(PF4&gt;=4,"D","F")))))))</f>
        <v>B</v>
      </c>
      <c r="PI4" s="130">
        <f t="shared" si="58"/>
        <v>3</v>
      </c>
      <c r="PJ4" s="49" t="str">
        <f t="shared" si="59"/>
        <v>3.0</v>
      </c>
      <c r="PK4" s="77">
        <v>3</v>
      </c>
      <c r="PL4" s="151">
        <v>3</v>
      </c>
      <c r="PM4" s="24">
        <v>6</v>
      </c>
      <c r="PN4" s="27">
        <v>6</v>
      </c>
      <c r="PO4" s="28"/>
      <c r="PP4" s="30">
        <f t="shared" si="60"/>
        <v>6</v>
      </c>
      <c r="PQ4" s="31">
        <f t="shared" si="61"/>
        <v>6</v>
      </c>
      <c r="PR4" s="29" t="str">
        <f t="shared" si="268"/>
        <v>6.0</v>
      </c>
      <c r="PS4" s="35" t="str">
        <f>IF(PQ4&gt;=8.5,"A",IF(PQ4&gt;=8,"B+",IF(PQ4&gt;=7,"B",IF(PQ4&gt;=6.5,"C+",IF(PQ4&gt;=5.5,"C",IF(PQ4&gt;=5,"D+",IF(PQ4&gt;=4,"D","F")))))))</f>
        <v>C</v>
      </c>
      <c r="PT4" s="130">
        <f t="shared" si="62"/>
        <v>2</v>
      </c>
      <c r="PU4" s="49" t="str">
        <f t="shared" si="63"/>
        <v>2.0</v>
      </c>
      <c r="PV4" s="77">
        <v>2</v>
      </c>
      <c r="PW4" s="151">
        <v>2</v>
      </c>
      <c r="PX4" s="24">
        <v>6.1</v>
      </c>
      <c r="PY4" s="27">
        <v>6</v>
      </c>
      <c r="PZ4" s="28"/>
      <c r="QA4" s="30">
        <f t="shared" si="64"/>
        <v>6</v>
      </c>
      <c r="QB4" s="31">
        <f t="shared" si="65"/>
        <v>6</v>
      </c>
      <c r="QC4" s="29" t="str">
        <f t="shared" si="269"/>
        <v>6.0</v>
      </c>
      <c r="QD4" s="35" t="str">
        <f>IF(QB4&gt;=8.5,"A",IF(QB4&gt;=8,"B+",IF(QB4&gt;=7,"B",IF(QB4&gt;=6.5,"C+",IF(QB4&gt;=5.5,"C",IF(QB4&gt;=5,"D+",IF(QB4&gt;=4,"D","F")))))))</f>
        <v>C</v>
      </c>
      <c r="QE4" s="130">
        <f t="shared" si="66"/>
        <v>2</v>
      </c>
      <c r="QF4" s="49" t="str">
        <f t="shared" si="67"/>
        <v>2.0</v>
      </c>
      <c r="QG4" s="77">
        <v>3</v>
      </c>
      <c r="QH4" s="151">
        <v>3</v>
      </c>
      <c r="QI4" s="24">
        <v>6.4</v>
      </c>
      <c r="QJ4" s="27">
        <v>5</v>
      </c>
      <c r="QK4" s="28"/>
      <c r="QL4" s="30">
        <f t="shared" si="68"/>
        <v>5.6</v>
      </c>
      <c r="QM4" s="31">
        <f t="shared" si="69"/>
        <v>5.6</v>
      </c>
      <c r="QN4" s="29" t="str">
        <f t="shared" si="270"/>
        <v>5.6</v>
      </c>
      <c r="QO4" s="35" t="str">
        <f>IF(QM4&gt;=8.5,"A",IF(QM4&gt;=8,"B+",IF(QM4&gt;=7,"B",IF(QM4&gt;=6.5,"C+",IF(QM4&gt;=5.5,"C",IF(QM4&gt;=5,"D+",IF(QM4&gt;=4,"D","F")))))))</f>
        <v>C</v>
      </c>
      <c r="QP4" s="130">
        <f t="shared" si="70"/>
        <v>2</v>
      </c>
      <c r="QQ4" s="49" t="str">
        <f t="shared" si="71"/>
        <v>2.0</v>
      </c>
      <c r="QR4" s="77">
        <v>1</v>
      </c>
      <c r="QS4" s="151">
        <v>1</v>
      </c>
      <c r="QT4" s="24">
        <v>6.2</v>
      </c>
      <c r="QU4" s="27">
        <v>8</v>
      </c>
      <c r="QV4" s="28"/>
      <c r="QW4" s="30">
        <f t="shared" si="72"/>
        <v>7.3</v>
      </c>
      <c r="QX4" s="31">
        <f t="shared" si="73"/>
        <v>7.3</v>
      </c>
      <c r="QY4" s="29" t="str">
        <f t="shared" si="271"/>
        <v>7.3</v>
      </c>
      <c r="QZ4" s="35" t="str">
        <f t="shared" si="74"/>
        <v>B</v>
      </c>
      <c r="RA4" s="130">
        <f t="shared" si="75"/>
        <v>3</v>
      </c>
      <c r="RB4" s="49" t="str">
        <f t="shared" si="76"/>
        <v>3.0</v>
      </c>
      <c r="RC4" s="77">
        <v>3</v>
      </c>
      <c r="RD4" s="151">
        <v>3</v>
      </c>
      <c r="RE4" s="24">
        <v>7</v>
      </c>
      <c r="RF4" s="27">
        <v>7</v>
      </c>
      <c r="RG4" s="28"/>
      <c r="RH4" s="30">
        <f t="shared" si="77"/>
        <v>7</v>
      </c>
      <c r="RI4" s="31">
        <f t="shared" si="78"/>
        <v>7</v>
      </c>
      <c r="RJ4" s="29" t="str">
        <f t="shared" si="272"/>
        <v>7.0</v>
      </c>
      <c r="RK4" s="35" t="str">
        <f t="shared" si="79"/>
        <v>B</v>
      </c>
      <c r="RL4" s="130">
        <f t="shared" si="80"/>
        <v>3</v>
      </c>
      <c r="RM4" s="49" t="str">
        <f t="shared" si="81"/>
        <v>3.0</v>
      </c>
      <c r="RN4" s="77">
        <v>1</v>
      </c>
      <c r="RO4" s="151">
        <v>1</v>
      </c>
      <c r="RP4" s="211">
        <f t="shared" si="273"/>
        <v>15</v>
      </c>
      <c r="RQ4" s="275">
        <f t="shared" si="274"/>
        <v>6.64</v>
      </c>
      <c r="RR4" s="43">
        <f t="shared" si="275"/>
        <v>2.4666666666666668</v>
      </c>
      <c r="RS4" s="45" t="str">
        <f t="shared" si="276"/>
        <v>2.47</v>
      </c>
      <c r="RT4" s="47" t="str">
        <f t="shared" si="277"/>
        <v>Lên lớp</v>
      </c>
      <c r="RU4" s="41">
        <f t="shared" si="278"/>
        <v>15</v>
      </c>
      <c r="RV4" s="43">
        <f t="shared" si="279"/>
        <v>2.4666666666666668</v>
      </c>
      <c r="RW4" s="229">
        <f t="shared" si="280"/>
        <v>91</v>
      </c>
      <c r="RX4" s="230">
        <f t="shared" si="281"/>
        <v>91</v>
      </c>
      <c r="RY4" s="146">
        <f t="shared" si="282"/>
        <v>2.2912087912087911</v>
      </c>
      <c r="RZ4" s="45" t="str">
        <f t="shared" si="283"/>
        <v>2.29</v>
      </c>
      <c r="SA4" s="47" t="str">
        <f t="shared" si="284"/>
        <v>Lên lớp</v>
      </c>
      <c r="SB4" s="47" t="s">
        <v>1143</v>
      </c>
      <c r="SC4" s="24">
        <v>8.1</v>
      </c>
      <c r="SD4" s="27">
        <v>7</v>
      </c>
      <c r="SE4" s="28"/>
      <c r="SF4" s="30">
        <f t="shared" si="82"/>
        <v>7.4</v>
      </c>
      <c r="SG4" s="31">
        <f t="shared" si="83"/>
        <v>7.4</v>
      </c>
      <c r="SH4" s="29" t="str">
        <f t="shared" si="285"/>
        <v>7.4</v>
      </c>
      <c r="SI4" s="35" t="str">
        <f t="shared" si="84"/>
        <v>B</v>
      </c>
      <c r="SJ4" s="130">
        <f t="shared" si="85"/>
        <v>3</v>
      </c>
      <c r="SK4" s="49" t="str">
        <f t="shared" si="86"/>
        <v>3.0</v>
      </c>
      <c r="SL4" s="77">
        <v>2</v>
      </c>
      <c r="SM4" s="151">
        <v>2</v>
      </c>
      <c r="SN4" s="24">
        <v>6.8</v>
      </c>
      <c r="SO4" s="27">
        <v>2</v>
      </c>
      <c r="SP4" s="28">
        <v>3</v>
      </c>
      <c r="SQ4" s="30">
        <f t="shared" si="87"/>
        <v>3.9</v>
      </c>
      <c r="SR4" s="31">
        <f t="shared" si="88"/>
        <v>4.5</v>
      </c>
      <c r="SS4" s="31" t="str">
        <f t="shared" si="286"/>
        <v>4.5</v>
      </c>
      <c r="ST4" s="35" t="str">
        <f t="shared" si="89"/>
        <v>D</v>
      </c>
      <c r="SU4" s="130">
        <f t="shared" si="90"/>
        <v>1</v>
      </c>
      <c r="SV4" s="49" t="str">
        <f t="shared" si="91"/>
        <v>1.0</v>
      </c>
      <c r="SW4" s="77">
        <v>2</v>
      </c>
      <c r="SX4" s="151">
        <v>2</v>
      </c>
      <c r="SY4" s="24"/>
      <c r="SZ4" s="27"/>
      <c r="TA4" s="28"/>
      <c r="TB4" s="22">
        <f t="shared" si="287"/>
        <v>5.7</v>
      </c>
      <c r="TC4" s="29">
        <f t="shared" si="288"/>
        <v>6</v>
      </c>
      <c r="TD4" s="31" t="str">
        <f t="shared" si="289"/>
        <v>6.0</v>
      </c>
      <c r="TE4" s="35" t="str">
        <f t="shared" si="92"/>
        <v>C</v>
      </c>
      <c r="TF4" s="130">
        <f t="shared" si="93"/>
        <v>2</v>
      </c>
      <c r="TG4" s="49" t="str">
        <f t="shared" si="94"/>
        <v>2.0</v>
      </c>
      <c r="TH4" s="77">
        <v>4</v>
      </c>
      <c r="TI4" s="151">
        <v>4</v>
      </c>
      <c r="TJ4" s="320"/>
      <c r="TK4" s="165"/>
      <c r="TL4" s="30"/>
      <c r="TM4" s="30"/>
      <c r="TN4" s="322"/>
      <c r="TO4" s="127">
        <f t="shared" si="290"/>
        <v>0</v>
      </c>
      <c r="TP4" s="29" t="str">
        <f t="shared" si="291"/>
        <v>0.0</v>
      </c>
      <c r="TQ4" s="35" t="str">
        <f t="shared" si="292"/>
        <v>F</v>
      </c>
      <c r="TR4" s="33">
        <f t="shared" si="96"/>
        <v>0</v>
      </c>
      <c r="TS4" s="49" t="str">
        <f t="shared" si="97"/>
        <v>0.0</v>
      </c>
      <c r="TT4" s="323"/>
      <c r="TU4" s="324"/>
      <c r="TV4" s="325">
        <f t="shared" si="293"/>
        <v>4</v>
      </c>
      <c r="TW4" s="341">
        <f t="shared" si="294"/>
        <v>6</v>
      </c>
      <c r="TX4" s="326">
        <f t="shared" si="295"/>
        <v>2</v>
      </c>
      <c r="TY4" s="45" t="str">
        <f t="shared" si="98"/>
        <v>2.00</v>
      </c>
      <c r="TZ4" s="47" t="str">
        <f t="shared" si="296"/>
        <v>Lên lớp</v>
      </c>
      <c r="UA4" s="41">
        <f t="shared" si="297"/>
        <v>4</v>
      </c>
      <c r="UB4" s="43">
        <f t="shared" si="298"/>
        <v>2</v>
      </c>
    </row>
    <row r="5" spans="1:548" ht="18">
      <c r="A5" s="11">
        <v>4</v>
      </c>
      <c r="B5" s="70" t="s">
        <v>229</v>
      </c>
      <c r="C5" s="14" t="s">
        <v>238</v>
      </c>
      <c r="D5" s="71" t="s">
        <v>119</v>
      </c>
      <c r="E5" s="302" t="s">
        <v>239</v>
      </c>
      <c r="F5" s="9"/>
      <c r="G5" s="106" t="s">
        <v>703</v>
      </c>
      <c r="H5" s="10" t="s">
        <v>18</v>
      </c>
      <c r="I5" s="11" t="s">
        <v>746</v>
      </c>
      <c r="J5" s="13">
        <v>7.8</v>
      </c>
      <c r="K5" s="29" t="str">
        <f t="shared" si="99"/>
        <v>7.8</v>
      </c>
      <c r="L5" s="35" t="str">
        <f t="shared" si="100"/>
        <v>B</v>
      </c>
      <c r="M5" s="33">
        <f t="shared" si="101"/>
        <v>3</v>
      </c>
      <c r="N5" s="49" t="str">
        <f t="shared" si="102"/>
        <v>3.0</v>
      </c>
      <c r="O5" s="12">
        <v>2</v>
      </c>
      <c r="P5" s="19">
        <v>6.1</v>
      </c>
      <c r="Q5" s="29" t="str">
        <f t="shared" si="103"/>
        <v>6.1</v>
      </c>
      <c r="R5" s="35" t="str">
        <f t="shared" si="104"/>
        <v>C</v>
      </c>
      <c r="S5" s="33">
        <f t="shared" si="105"/>
        <v>2</v>
      </c>
      <c r="T5" s="49" t="str">
        <f t="shared" si="106"/>
        <v>2.0</v>
      </c>
      <c r="U5" s="12">
        <v>3</v>
      </c>
      <c r="V5" s="24">
        <v>6.4</v>
      </c>
      <c r="W5" s="27">
        <v>7</v>
      </c>
      <c r="X5" s="28"/>
      <c r="Y5" s="22">
        <f t="shared" si="107"/>
        <v>6.8</v>
      </c>
      <c r="Z5" s="29">
        <f t="shared" si="108"/>
        <v>6.8</v>
      </c>
      <c r="AA5" s="29" t="str">
        <f t="shared" si="109"/>
        <v>6.8</v>
      </c>
      <c r="AB5" s="35" t="str">
        <f t="shared" si="110"/>
        <v>C+</v>
      </c>
      <c r="AC5" s="33">
        <f t="shared" si="111"/>
        <v>2.5</v>
      </c>
      <c r="AD5" s="49" t="str">
        <f t="shared" si="112"/>
        <v>2.5</v>
      </c>
      <c r="AE5" s="77">
        <v>5</v>
      </c>
      <c r="AF5" s="80">
        <v>5</v>
      </c>
      <c r="AG5" s="24">
        <v>5</v>
      </c>
      <c r="AH5" s="27">
        <v>2</v>
      </c>
      <c r="AI5" s="28">
        <v>3</v>
      </c>
      <c r="AJ5" s="22">
        <f t="shared" si="113"/>
        <v>3.2</v>
      </c>
      <c r="AK5" s="29">
        <f t="shared" si="114"/>
        <v>3.8</v>
      </c>
      <c r="AL5" s="29" t="str">
        <f t="shared" si="115"/>
        <v>3.8</v>
      </c>
      <c r="AM5" s="35" t="str">
        <f t="shared" si="116"/>
        <v>F</v>
      </c>
      <c r="AN5" s="33">
        <f t="shared" si="117"/>
        <v>0</v>
      </c>
      <c r="AO5" s="49" t="str">
        <f t="shared" si="118"/>
        <v>0.0</v>
      </c>
      <c r="AP5" s="77">
        <v>3</v>
      </c>
      <c r="AQ5" s="83"/>
      <c r="AR5" s="24">
        <v>5.4</v>
      </c>
      <c r="AS5" s="27">
        <v>5</v>
      </c>
      <c r="AT5" s="28"/>
      <c r="AU5" s="22">
        <f t="shared" si="0"/>
        <v>5.2</v>
      </c>
      <c r="AV5" s="29">
        <f t="shared" si="1"/>
        <v>5.2</v>
      </c>
      <c r="AW5" s="29" t="str">
        <f t="shared" si="119"/>
        <v>5.2</v>
      </c>
      <c r="AX5" s="35" t="str">
        <f t="shared" si="120"/>
        <v>D+</v>
      </c>
      <c r="AY5" s="33">
        <f t="shared" si="121"/>
        <v>1.5</v>
      </c>
      <c r="AZ5" s="49" t="str">
        <f t="shared" si="122"/>
        <v>1.5</v>
      </c>
      <c r="BA5" s="77">
        <v>3</v>
      </c>
      <c r="BB5" s="83">
        <v>3</v>
      </c>
      <c r="BC5" s="24">
        <v>6.7</v>
      </c>
      <c r="BD5" s="27">
        <v>4</v>
      </c>
      <c r="BE5" s="28"/>
      <c r="BF5" s="22">
        <f t="shared" si="299"/>
        <v>5.0999999999999996</v>
      </c>
      <c r="BG5" s="29">
        <f t="shared" si="2"/>
        <v>5.0999999999999996</v>
      </c>
      <c r="BH5" s="29" t="str">
        <f t="shared" si="123"/>
        <v>5.1</v>
      </c>
      <c r="BI5" s="35" t="str">
        <f t="shared" si="300"/>
        <v>D+</v>
      </c>
      <c r="BJ5" s="33">
        <f t="shared" si="124"/>
        <v>1.5</v>
      </c>
      <c r="BK5" s="49" t="str">
        <f t="shared" si="125"/>
        <v>1.5</v>
      </c>
      <c r="BL5" s="77">
        <v>3</v>
      </c>
      <c r="BM5" s="83">
        <v>3</v>
      </c>
      <c r="BN5" s="24">
        <v>6</v>
      </c>
      <c r="BO5" s="27">
        <v>8</v>
      </c>
      <c r="BP5" s="28"/>
      <c r="BQ5" s="30">
        <f t="shared" si="126"/>
        <v>7.2</v>
      </c>
      <c r="BR5" s="31">
        <f t="shared" si="3"/>
        <v>7.2</v>
      </c>
      <c r="BS5" s="29" t="str">
        <f t="shared" si="127"/>
        <v>7.2</v>
      </c>
      <c r="BT5" s="35" t="str">
        <f t="shared" si="128"/>
        <v>B</v>
      </c>
      <c r="BU5" s="33">
        <f t="shared" si="129"/>
        <v>3</v>
      </c>
      <c r="BV5" s="49" t="str">
        <f t="shared" si="130"/>
        <v>3.0</v>
      </c>
      <c r="BW5" s="77">
        <v>2</v>
      </c>
      <c r="BX5" s="83">
        <v>2</v>
      </c>
      <c r="BY5" s="41">
        <f t="shared" si="131"/>
        <v>16</v>
      </c>
      <c r="BZ5" s="43">
        <f t="shared" si="132"/>
        <v>1.71875</v>
      </c>
      <c r="CA5" s="45" t="str">
        <f t="shared" si="133"/>
        <v>1.72</v>
      </c>
      <c r="CB5" s="47" t="str">
        <f t="shared" si="134"/>
        <v>Lên lớp</v>
      </c>
      <c r="CC5" s="145">
        <f t="shared" si="135"/>
        <v>13</v>
      </c>
      <c r="CD5" s="146">
        <f t="shared" si="136"/>
        <v>2.1153846153846154</v>
      </c>
      <c r="CE5" s="47" t="str">
        <f t="shared" si="137"/>
        <v>Lên lớp</v>
      </c>
      <c r="CF5" s="142" t="s">
        <v>1143</v>
      </c>
      <c r="CG5" s="24">
        <v>5.6</v>
      </c>
      <c r="CH5" s="27">
        <v>3</v>
      </c>
      <c r="CI5" s="28"/>
      <c r="CJ5" s="22">
        <f t="shared" si="138"/>
        <v>4</v>
      </c>
      <c r="CK5" s="29">
        <f t="shared" si="139"/>
        <v>4</v>
      </c>
      <c r="CL5" s="29" t="str">
        <f t="shared" si="140"/>
        <v>4.0</v>
      </c>
      <c r="CM5" s="35" t="str">
        <f t="shared" si="141"/>
        <v>D</v>
      </c>
      <c r="CN5" s="157">
        <f t="shared" si="142"/>
        <v>1</v>
      </c>
      <c r="CO5" s="49" t="str">
        <f t="shared" si="143"/>
        <v>1.0</v>
      </c>
      <c r="CP5" s="77">
        <v>3</v>
      </c>
      <c r="CQ5" s="151">
        <v>3</v>
      </c>
      <c r="CR5" s="24">
        <v>6.3</v>
      </c>
      <c r="CS5" s="27">
        <v>7</v>
      </c>
      <c r="CT5" s="28"/>
      <c r="CU5" s="22">
        <f t="shared" ref="CU5:CU7" si="310">ROUND((CR5*0.4+CS5*0.6),1)</f>
        <v>6.7</v>
      </c>
      <c r="CV5" s="29">
        <f t="shared" si="144"/>
        <v>6.7</v>
      </c>
      <c r="CW5" s="29" t="str">
        <f t="shared" si="145"/>
        <v>6.7</v>
      </c>
      <c r="CX5" s="35" t="str">
        <f t="shared" si="146"/>
        <v>C+</v>
      </c>
      <c r="CY5" s="157">
        <f t="shared" si="147"/>
        <v>2.5</v>
      </c>
      <c r="CZ5" s="49" t="str">
        <f t="shared" si="148"/>
        <v>2.5</v>
      </c>
      <c r="DA5" s="77">
        <v>2</v>
      </c>
      <c r="DB5" s="151">
        <v>2</v>
      </c>
      <c r="DC5" s="24">
        <v>5.6</v>
      </c>
      <c r="DD5" s="27">
        <v>4</v>
      </c>
      <c r="DE5" s="28"/>
      <c r="DF5" s="22">
        <f t="shared" si="149"/>
        <v>4.5999999999999996</v>
      </c>
      <c r="DG5" s="29">
        <f t="shared" si="150"/>
        <v>4.5999999999999996</v>
      </c>
      <c r="DH5" s="29" t="str">
        <f t="shared" si="151"/>
        <v>4.6</v>
      </c>
      <c r="DI5" s="35" t="str">
        <f t="shared" si="152"/>
        <v>D</v>
      </c>
      <c r="DJ5" s="157">
        <f t="shared" si="153"/>
        <v>1</v>
      </c>
      <c r="DK5" s="49" t="str">
        <f t="shared" si="154"/>
        <v>1.0</v>
      </c>
      <c r="DL5" s="77">
        <v>4</v>
      </c>
      <c r="DM5" s="151">
        <v>4</v>
      </c>
      <c r="DN5" s="133">
        <v>5.9</v>
      </c>
      <c r="DO5" s="125">
        <v>7</v>
      </c>
      <c r="DP5" s="126"/>
      <c r="DQ5" s="159">
        <f t="shared" si="155"/>
        <v>6.6</v>
      </c>
      <c r="DR5" s="160">
        <f t="shared" si="156"/>
        <v>6.6</v>
      </c>
      <c r="DS5" s="29" t="str">
        <f t="shared" si="157"/>
        <v>6.6</v>
      </c>
      <c r="DT5" s="129" t="str">
        <f t="shared" si="158"/>
        <v>C+</v>
      </c>
      <c r="DU5" s="130">
        <f t="shared" si="159"/>
        <v>2.5</v>
      </c>
      <c r="DV5" s="131" t="str">
        <f t="shared" si="160"/>
        <v>2.5</v>
      </c>
      <c r="DW5" s="132">
        <v>3</v>
      </c>
      <c r="DX5" s="170">
        <v>3</v>
      </c>
      <c r="DY5" s="24">
        <v>6.7</v>
      </c>
      <c r="DZ5" s="27">
        <v>7</v>
      </c>
      <c r="EA5" s="28"/>
      <c r="EB5" s="22">
        <f t="shared" ref="EB5:EB7" si="311">ROUND((DY5*0.4+DZ5*0.6),1)</f>
        <v>6.9</v>
      </c>
      <c r="EC5" s="29">
        <f t="shared" si="301"/>
        <v>6.9</v>
      </c>
      <c r="ED5" s="29" t="str">
        <f t="shared" si="161"/>
        <v>6.9</v>
      </c>
      <c r="EE5" s="35" t="str">
        <f t="shared" si="162"/>
        <v>C+</v>
      </c>
      <c r="EF5" s="157">
        <f t="shared" si="163"/>
        <v>2.5</v>
      </c>
      <c r="EG5" s="49" t="str">
        <f t="shared" si="164"/>
        <v>2.5</v>
      </c>
      <c r="EH5" s="77">
        <v>2</v>
      </c>
      <c r="EI5" s="151">
        <v>2</v>
      </c>
      <c r="EJ5" s="24">
        <v>8.1999999999999993</v>
      </c>
      <c r="EK5" s="27">
        <v>7</v>
      </c>
      <c r="EL5" s="28"/>
      <c r="EM5" s="22">
        <f t="shared" ref="EM5:EM7" si="312">ROUND((EJ5*0.4+EK5*0.6),1)</f>
        <v>7.5</v>
      </c>
      <c r="EN5" s="29">
        <f t="shared" si="165"/>
        <v>7.5</v>
      </c>
      <c r="EO5" s="29" t="str">
        <f t="shared" si="166"/>
        <v>7.5</v>
      </c>
      <c r="EP5" s="35" t="str">
        <f t="shared" si="167"/>
        <v>B</v>
      </c>
      <c r="EQ5" s="157">
        <f t="shared" si="168"/>
        <v>3</v>
      </c>
      <c r="ER5" s="49" t="str">
        <f t="shared" si="169"/>
        <v>3.0</v>
      </c>
      <c r="ES5" s="77">
        <v>2</v>
      </c>
      <c r="ET5" s="151">
        <v>2</v>
      </c>
      <c r="EU5" s="24">
        <v>7.2</v>
      </c>
      <c r="EV5" s="27">
        <v>8</v>
      </c>
      <c r="EW5" s="28"/>
      <c r="EX5" s="22">
        <f t="shared" ref="EX5:EX7" si="313">ROUND((EU5*0.4+EV5*0.6),1)</f>
        <v>7.7</v>
      </c>
      <c r="EY5" s="29">
        <f t="shared" si="170"/>
        <v>7.7</v>
      </c>
      <c r="EZ5" s="29" t="str">
        <f t="shared" si="171"/>
        <v>7.7</v>
      </c>
      <c r="FA5" s="35" t="str">
        <f t="shared" si="172"/>
        <v>B</v>
      </c>
      <c r="FB5" s="157">
        <f t="shared" si="173"/>
        <v>3</v>
      </c>
      <c r="FC5" s="49" t="str">
        <f t="shared" si="174"/>
        <v>3.0</v>
      </c>
      <c r="FD5" s="77">
        <v>3</v>
      </c>
      <c r="FE5" s="151">
        <v>3</v>
      </c>
      <c r="FF5" s="155">
        <v>8</v>
      </c>
      <c r="FG5" s="165">
        <v>6.4</v>
      </c>
      <c r="FH5" s="165"/>
      <c r="FI5" s="22">
        <f t="shared" si="175"/>
        <v>7</v>
      </c>
      <c r="FJ5" s="29">
        <f t="shared" si="176"/>
        <v>7</v>
      </c>
      <c r="FK5" s="29" t="str">
        <f t="shared" si="177"/>
        <v>7.0</v>
      </c>
      <c r="FL5" s="35" t="str">
        <f t="shared" si="178"/>
        <v>B</v>
      </c>
      <c r="FM5" s="33">
        <f t="shared" si="179"/>
        <v>3</v>
      </c>
      <c r="FN5" s="49" t="str">
        <f t="shared" si="180"/>
        <v>3.0</v>
      </c>
      <c r="FO5" s="77">
        <v>2</v>
      </c>
      <c r="FP5" s="151">
        <v>2</v>
      </c>
      <c r="FQ5" s="41">
        <f t="shared" si="181"/>
        <v>21</v>
      </c>
      <c r="FR5" s="43">
        <f t="shared" si="182"/>
        <v>2.1666666666666665</v>
      </c>
      <c r="FS5" s="45" t="str">
        <f t="shared" si="183"/>
        <v>2.17</v>
      </c>
      <c r="FT5" s="47" t="str">
        <f t="shared" si="184"/>
        <v>Lên lớp</v>
      </c>
      <c r="FU5" s="145">
        <f t="shared" si="185"/>
        <v>21</v>
      </c>
      <c r="FV5" s="146">
        <f t="shared" si="186"/>
        <v>2.1666666666666665</v>
      </c>
      <c r="FW5" s="174">
        <f t="shared" si="187"/>
        <v>37</v>
      </c>
      <c r="FX5" s="41">
        <f t="shared" si="188"/>
        <v>34</v>
      </c>
      <c r="FY5" s="43">
        <f t="shared" si="189"/>
        <v>2.1470588235294117</v>
      </c>
      <c r="FZ5" s="45" t="str">
        <f t="shared" si="190"/>
        <v>2.15</v>
      </c>
      <c r="GA5" s="47" t="str">
        <f t="shared" si="191"/>
        <v>Lên lớp</v>
      </c>
      <c r="GB5" s="47" t="s">
        <v>1143</v>
      </c>
      <c r="GC5" s="24">
        <v>5.2</v>
      </c>
      <c r="GD5" s="27">
        <v>6</v>
      </c>
      <c r="GE5" s="28"/>
      <c r="GF5" s="22">
        <f t="shared" si="302"/>
        <v>5.7</v>
      </c>
      <c r="GG5" s="29">
        <f t="shared" si="192"/>
        <v>5.7</v>
      </c>
      <c r="GH5" s="29" t="str">
        <f t="shared" si="193"/>
        <v>5.7</v>
      </c>
      <c r="GI5" s="35" t="str">
        <f t="shared" si="194"/>
        <v>C</v>
      </c>
      <c r="GJ5" s="33">
        <f t="shared" si="195"/>
        <v>2</v>
      </c>
      <c r="GK5" s="49" t="str">
        <f t="shared" si="196"/>
        <v>2.0</v>
      </c>
      <c r="GL5" s="77">
        <v>2</v>
      </c>
      <c r="GM5" s="151">
        <v>2</v>
      </c>
      <c r="GN5" s="24">
        <v>5.9</v>
      </c>
      <c r="GO5" s="27">
        <v>7</v>
      </c>
      <c r="GP5" s="28"/>
      <c r="GQ5" s="30">
        <f t="shared" si="303"/>
        <v>6.6</v>
      </c>
      <c r="GR5" s="31">
        <f t="shared" si="197"/>
        <v>6.6</v>
      </c>
      <c r="GS5" s="29" t="str">
        <f t="shared" si="198"/>
        <v>6.6</v>
      </c>
      <c r="GT5" s="35" t="str">
        <f t="shared" si="199"/>
        <v>C+</v>
      </c>
      <c r="GU5" s="33">
        <f t="shared" si="200"/>
        <v>2.5</v>
      </c>
      <c r="GV5" s="49" t="str">
        <f t="shared" si="201"/>
        <v>2.5</v>
      </c>
      <c r="GW5" s="77">
        <v>3</v>
      </c>
      <c r="GX5" s="151">
        <v>3</v>
      </c>
      <c r="GY5" s="24">
        <v>5.4</v>
      </c>
      <c r="GZ5" s="27">
        <v>5</v>
      </c>
      <c r="HA5" s="28"/>
      <c r="HB5" s="22">
        <f t="shared" si="304"/>
        <v>5.2</v>
      </c>
      <c r="HC5" s="29">
        <f t="shared" si="202"/>
        <v>5.2</v>
      </c>
      <c r="HD5" s="29" t="str">
        <f t="shared" si="203"/>
        <v>5.2</v>
      </c>
      <c r="HE5" s="35" t="str">
        <f t="shared" si="204"/>
        <v>D+</v>
      </c>
      <c r="HF5" s="33">
        <f t="shared" si="205"/>
        <v>1.5</v>
      </c>
      <c r="HG5" s="49" t="str">
        <f t="shared" si="206"/>
        <v>1.5</v>
      </c>
      <c r="HH5" s="77">
        <v>2</v>
      </c>
      <c r="HI5" s="151">
        <v>2</v>
      </c>
      <c r="HJ5" s="24">
        <v>6.6</v>
      </c>
      <c r="HK5" s="27">
        <v>1</v>
      </c>
      <c r="HL5" s="28">
        <v>6</v>
      </c>
      <c r="HM5" s="22">
        <f t="shared" si="305"/>
        <v>3.2</v>
      </c>
      <c r="HN5" s="29">
        <f t="shared" si="207"/>
        <v>6.2</v>
      </c>
      <c r="HO5" s="29" t="str">
        <f t="shared" si="208"/>
        <v>6.2</v>
      </c>
      <c r="HP5" s="35" t="str">
        <f t="shared" si="209"/>
        <v>C</v>
      </c>
      <c r="HQ5" s="33">
        <f t="shared" si="210"/>
        <v>2</v>
      </c>
      <c r="HR5" s="49" t="str">
        <f t="shared" si="211"/>
        <v>2.0</v>
      </c>
      <c r="HS5" s="77">
        <v>2</v>
      </c>
      <c r="HT5" s="151">
        <v>2</v>
      </c>
      <c r="HU5" s="24">
        <v>6</v>
      </c>
      <c r="HV5" s="27">
        <v>7</v>
      </c>
      <c r="HW5" s="28"/>
      <c r="HX5" s="22">
        <f t="shared" si="306"/>
        <v>6.6</v>
      </c>
      <c r="HY5" s="29">
        <f t="shared" si="212"/>
        <v>6.6</v>
      </c>
      <c r="HZ5" s="29" t="str">
        <f t="shared" si="213"/>
        <v>6.6</v>
      </c>
      <c r="IA5" s="35" t="str">
        <f t="shared" si="214"/>
        <v>C+</v>
      </c>
      <c r="IB5" s="33">
        <f t="shared" si="215"/>
        <v>2.5</v>
      </c>
      <c r="IC5" s="49" t="str">
        <f t="shared" si="216"/>
        <v>2.5</v>
      </c>
      <c r="ID5" s="77">
        <v>3</v>
      </c>
      <c r="IE5" s="151">
        <v>3</v>
      </c>
      <c r="IF5" s="24">
        <v>5</v>
      </c>
      <c r="IG5" s="27">
        <v>5</v>
      </c>
      <c r="IH5" s="126"/>
      <c r="II5" s="22">
        <f t="shared" si="307"/>
        <v>5</v>
      </c>
      <c r="IJ5" s="54">
        <f t="shared" si="217"/>
        <v>5</v>
      </c>
      <c r="IK5" s="29" t="str">
        <f t="shared" si="218"/>
        <v>5.0</v>
      </c>
      <c r="IL5" s="162" t="str">
        <f t="shared" si="219"/>
        <v>D+</v>
      </c>
      <c r="IM5" s="33">
        <f t="shared" si="220"/>
        <v>1.5</v>
      </c>
      <c r="IN5" s="49" t="str">
        <f t="shared" si="221"/>
        <v>1.5</v>
      </c>
      <c r="IO5" s="77">
        <v>2</v>
      </c>
      <c r="IP5" s="151">
        <v>2</v>
      </c>
      <c r="IQ5" s="24">
        <v>5.9</v>
      </c>
      <c r="IR5" s="27">
        <v>3</v>
      </c>
      <c r="IS5" s="28"/>
      <c r="IT5" s="30">
        <f t="shared" si="4"/>
        <v>4.2</v>
      </c>
      <c r="IU5" s="31">
        <f t="shared" si="5"/>
        <v>4.2</v>
      </c>
      <c r="IV5" s="29" t="str">
        <f t="shared" si="222"/>
        <v>4.2</v>
      </c>
      <c r="IW5" s="35" t="str">
        <f t="shared" si="223"/>
        <v>D</v>
      </c>
      <c r="IX5" s="33">
        <f t="shared" si="224"/>
        <v>1</v>
      </c>
      <c r="IY5" s="49" t="str">
        <f t="shared" si="225"/>
        <v>1.0</v>
      </c>
      <c r="IZ5" s="77">
        <v>3</v>
      </c>
      <c r="JA5" s="151">
        <v>3</v>
      </c>
      <c r="JB5" s="24">
        <v>6.6</v>
      </c>
      <c r="JC5" s="27">
        <v>8</v>
      </c>
      <c r="JD5" s="28"/>
      <c r="JE5" s="30">
        <f t="shared" si="308"/>
        <v>7.4</v>
      </c>
      <c r="JF5" s="31">
        <f t="shared" si="309"/>
        <v>7.4</v>
      </c>
      <c r="JG5" s="29" t="str">
        <f t="shared" si="226"/>
        <v>7.4</v>
      </c>
      <c r="JH5" s="35" t="str">
        <f t="shared" si="227"/>
        <v>B</v>
      </c>
      <c r="JI5" s="33">
        <f t="shared" si="228"/>
        <v>3</v>
      </c>
      <c r="JJ5" s="49" t="str">
        <f t="shared" si="229"/>
        <v>3.0</v>
      </c>
      <c r="JK5" s="77">
        <v>3</v>
      </c>
      <c r="JL5" s="151">
        <v>3</v>
      </c>
      <c r="JM5" s="24">
        <v>5.5</v>
      </c>
      <c r="JN5" s="214">
        <v>7.2</v>
      </c>
      <c r="JO5" s="140"/>
      <c r="JP5" s="30">
        <f t="shared" si="6"/>
        <v>6.5</v>
      </c>
      <c r="JQ5" s="31">
        <f t="shared" si="7"/>
        <v>6.5</v>
      </c>
      <c r="JR5" s="29" t="str">
        <f t="shared" si="230"/>
        <v>6.5</v>
      </c>
      <c r="JS5" s="35" t="str">
        <f t="shared" si="231"/>
        <v>C+</v>
      </c>
      <c r="JT5" s="33">
        <f t="shared" si="232"/>
        <v>2.5</v>
      </c>
      <c r="JU5" s="49" t="str">
        <f t="shared" si="233"/>
        <v>2.5</v>
      </c>
      <c r="JV5" s="77">
        <v>1</v>
      </c>
      <c r="JW5" s="151">
        <v>1</v>
      </c>
      <c r="JX5" s="211">
        <f t="shared" si="234"/>
        <v>21</v>
      </c>
      <c r="JY5" s="43">
        <f t="shared" si="235"/>
        <v>2.0714285714285716</v>
      </c>
      <c r="JZ5" s="45" t="str">
        <f t="shared" si="236"/>
        <v>2.07</v>
      </c>
      <c r="KA5" s="47" t="str">
        <f t="shared" si="237"/>
        <v>Lên lớp</v>
      </c>
      <c r="KB5" s="41">
        <f t="shared" si="238"/>
        <v>21</v>
      </c>
      <c r="KC5" s="43">
        <f t="shared" si="239"/>
        <v>2.0714285714285716</v>
      </c>
      <c r="KD5" s="229">
        <f t="shared" si="240"/>
        <v>58</v>
      </c>
      <c r="KE5" s="230">
        <f t="shared" si="241"/>
        <v>55</v>
      </c>
      <c r="KF5" s="146">
        <f t="shared" si="242"/>
        <v>2.1181818181818182</v>
      </c>
      <c r="KG5" s="45" t="str">
        <f t="shared" si="243"/>
        <v>2.12</v>
      </c>
      <c r="KH5" s="47" t="str">
        <f t="shared" si="244"/>
        <v>Lên lớp</v>
      </c>
      <c r="KI5" s="47" t="s">
        <v>1143</v>
      </c>
      <c r="KJ5" s="24">
        <v>6.2</v>
      </c>
      <c r="KK5" s="27">
        <v>8</v>
      </c>
      <c r="KL5" s="28"/>
      <c r="KM5" s="30">
        <f t="shared" si="8"/>
        <v>7.3</v>
      </c>
      <c r="KN5" s="31">
        <f t="shared" si="9"/>
        <v>7.3</v>
      </c>
      <c r="KO5" s="29" t="str">
        <f t="shared" si="245"/>
        <v>7.3</v>
      </c>
      <c r="KP5" s="35" t="str">
        <f t="shared" si="10"/>
        <v>B</v>
      </c>
      <c r="KQ5" s="33">
        <f t="shared" si="11"/>
        <v>3</v>
      </c>
      <c r="KR5" s="49" t="str">
        <f t="shared" si="12"/>
        <v>3.0</v>
      </c>
      <c r="KS5" s="77">
        <v>2</v>
      </c>
      <c r="KT5" s="151">
        <v>2</v>
      </c>
      <c r="KU5" s="24">
        <v>7</v>
      </c>
      <c r="KV5" s="27">
        <v>9</v>
      </c>
      <c r="KW5" s="28"/>
      <c r="KX5" s="30">
        <f t="shared" si="13"/>
        <v>8.1999999999999993</v>
      </c>
      <c r="KY5" s="31">
        <f t="shared" si="14"/>
        <v>8.1999999999999993</v>
      </c>
      <c r="KZ5" s="29" t="str">
        <f t="shared" si="246"/>
        <v>8.2</v>
      </c>
      <c r="LA5" s="35" t="str">
        <f t="shared" si="15"/>
        <v>B+</v>
      </c>
      <c r="LB5" s="33">
        <f t="shared" si="16"/>
        <v>3.5</v>
      </c>
      <c r="LC5" s="49" t="str">
        <f t="shared" si="17"/>
        <v>3.5</v>
      </c>
      <c r="LD5" s="77">
        <v>2</v>
      </c>
      <c r="LE5" s="151">
        <v>2</v>
      </c>
      <c r="LF5" s="24">
        <v>6.3</v>
      </c>
      <c r="LG5" s="27">
        <v>3</v>
      </c>
      <c r="LH5" s="28"/>
      <c r="LI5" s="30">
        <f t="shared" si="18"/>
        <v>4.3</v>
      </c>
      <c r="LJ5" s="31">
        <f t="shared" si="19"/>
        <v>4.3</v>
      </c>
      <c r="LK5" s="29" t="str">
        <f t="shared" si="247"/>
        <v>4.3</v>
      </c>
      <c r="LL5" s="35" t="str">
        <f t="shared" si="20"/>
        <v>D</v>
      </c>
      <c r="LM5" s="33">
        <f t="shared" si="21"/>
        <v>1</v>
      </c>
      <c r="LN5" s="49" t="str">
        <f t="shared" si="22"/>
        <v>1.0</v>
      </c>
      <c r="LO5" s="77">
        <v>2</v>
      </c>
      <c r="LP5" s="151">
        <v>2</v>
      </c>
      <c r="LQ5" s="24">
        <v>7</v>
      </c>
      <c r="LR5" s="27">
        <v>2</v>
      </c>
      <c r="LS5" s="28"/>
      <c r="LT5" s="30">
        <f t="shared" si="23"/>
        <v>4</v>
      </c>
      <c r="LU5" s="31">
        <f t="shared" si="24"/>
        <v>4</v>
      </c>
      <c r="LV5" s="29" t="str">
        <f t="shared" si="248"/>
        <v>4.0</v>
      </c>
      <c r="LW5" s="35" t="str">
        <f t="shared" si="25"/>
        <v>D</v>
      </c>
      <c r="LX5" s="33">
        <f t="shared" si="26"/>
        <v>1</v>
      </c>
      <c r="LY5" s="49" t="str">
        <f t="shared" si="27"/>
        <v>1.0</v>
      </c>
      <c r="LZ5" s="77">
        <v>2</v>
      </c>
      <c r="MA5" s="151">
        <v>2</v>
      </c>
      <c r="MB5" s="24">
        <v>7.5</v>
      </c>
      <c r="MC5" s="27">
        <v>7</v>
      </c>
      <c r="MD5" s="28"/>
      <c r="ME5" s="30">
        <f t="shared" si="28"/>
        <v>7.2</v>
      </c>
      <c r="MF5" s="161">
        <f t="shared" si="29"/>
        <v>7.2</v>
      </c>
      <c r="MG5" s="29" t="str">
        <f t="shared" si="249"/>
        <v>7.2</v>
      </c>
      <c r="MH5" s="162" t="str">
        <f t="shared" si="30"/>
        <v>B</v>
      </c>
      <c r="MI5" s="163">
        <f t="shared" si="31"/>
        <v>3</v>
      </c>
      <c r="MJ5" s="56" t="str">
        <f t="shared" si="32"/>
        <v>3.0</v>
      </c>
      <c r="MK5" s="77">
        <v>1</v>
      </c>
      <c r="ML5" s="151">
        <v>1</v>
      </c>
      <c r="MM5" s="24">
        <v>7.4</v>
      </c>
      <c r="MN5" s="124"/>
      <c r="MO5" s="28">
        <v>3</v>
      </c>
      <c r="MP5" s="30">
        <f t="shared" si="33"/>
        <v>3</v>
      </c>
      <c r="MQ5" s="161">
        <f t="shared" si="34"/>
        <v>4.8</v>
      </c>
      <c r="MR5" s="29" t="str">
        <f t="shared" si="250"/>
        <v>4.8</v>
      </c>
      <c r="MS5" s="162" t="str">
        <f t="shared" si="35"/>
        <v>D</v>
      </c>
      <c r="MT5" s="163">
        <f t="shared" si="36"/>
        <v>1</v>
      </c>
      <c r="MU5" s="56" t="str">
        <f t="shared" si="37"/>
        <v>1.0</v>
      </c>
      <c r="MV5" s="77">
        <v>3</v>
      </c>
      <c r="MW5" s="151">
        <v>3</v>
      </c>
      <c r="MX5" s="133">
        <v>6.9</v>
      </c>
      <c r="MY5" s="125">
        <v>7</v>
      </c>
      <c r="MZ5" s="126"/>
      <c r="NA5" s="127">
        <f t="shared" si="38"/>
        <v>7</v>
      </c>
      <c r="NB5" s="128">
        <f t="shared" si="39"/>
        <v>7</v>
      </c>
      <c r="NC5" s="29" t="str">
        <f t="shared" si="251"/>
        <v>7.0</v>
      </c>
      <c r="ND5" s="129" t="str">
        <f t="shared" si="40"/>
        <v>B</v>
      </c>
      <c r="NE5" s="130">
        <f t="shared" si="41"/>
        <v>3</v>
      </c>
      <c r="NF5" s="131" t="str">
        <f t="shared" si="42"/>
        <v>3.0</v>
      </c>
      <c r="NG5" s="132">
        <v>1</v>
      </c>
      <c r="NH5" s="170">
        <v>1</v>
      </c>
      <c r="NI5" s="24">
        <v>6.6</v>
      </c>
      <c r="NJ5" s="27">
        <v>6</v>
      </c>
      <c r="NK5" s="28"/>
      <c r="NL5" s="30">
        <f t="shared" si="43"/>
        <v>6.2</v>
      </c>
      <c r="NM5" s="31">
        <f t="shared" si="44"/>
        <v>6.2</v>
      </c>
      <c r="NN5" s="29" t="str">
        <f t="shared" si="252"/>
        <v>6.2</v>
      </c>
      <c r="NO5" s="35" t="str">
        <f t="shared" si="45"/>
        <v>C</v>
      </c>
      <c r="NP5" s="33">
        <f t="shared" si="46"/>
        <v>2</v>
      </c>
      <c r="NQ5" s="49" t="str">
        <f t="shared" si="47"/>
        <v>2.0</v>
      </c>
      <c r="NR5" s="77">
        <v>3</v>
      </c>
      <c r="NS5" s="151">
        <v>3</v>
      </c>
      <c r="NT5" s="24">
        <v>7</v>
      </c>
      <c r="NU5" s="214">
        <v>6.6</v>
      </c>
      <c r="NV5" s="28"/>
      <c r="NW5" s="30">
        <f t="shared" si="48"/>
        <v>6.8</v>
      </c>
      <c r="NX5" s="31">
        <f t="shared" si="49"/>
        <v>6.8</v>
      </c>
      <c r="NY5" s="29" t="str">
        <f t="shared" si="253"/>
        <v>6.8</v>
      </c>
      <c r="NZ5" s="35" t="str">
        <f t="shared" si="50"/>
        <v>C+</v>
      </c>
      <c r="OA5" s="33">
        <f t="shared" si="51"/>
        <v>2.5</v>
      </c>
      <c r="OB5" s="49" t="str">
        <f t="shared" si="254"/>
        <v>2.5</v>
      </c>
      <c r="OC5" s="77">
        <v>2</v>
      </c>
      <c r="OD5" s="151">
        <v>2</v>
      </c>
      <c r="OE5" s="211">
        <f t="shared" si="255"/>
        <v>18</v>
      </c>
      <c r="OF5" s="43">
        <f t="shared" si="256"/>
        <v>2.0555555555555554</v>
      </c>
      <c r="OG5" s="45" t="str">
        <f t="shared" si="257"/>
        <v>2.06</v>
      </c>
      <c r="OH5" s="47" t="str">
        <f t="shared" si="258"/>
        <v>Lên lớp</v>
      </c>
      <c r="OI5" s="41">
        <f t="shared" si="259"/>
        <v>18</v>
      </c>
      <c r="OJ5" s="43">
        <f t="shared" si="260"/>
        <v>2.0555555555555554</v>
      </c>
      <c r="OK5" s="229">
        <f t="shared" si="261"/>
        <v>76</v>
      </c>
      <c r="OL5" s="230">
        <f t="shared" si="262"/>
        <v>73</v>
      </c>
      <c r="OM5" s="146">
        <f t="shared" si="263"/>
        <v>2.1027397260273974</v>
      </c>
      <c r="ON5" s="45" t="str">
        <f t="shared" si="264"/>
        <v>2.10</v>
      </c>
      <c r="OO5" s="47" t="str">
        <f t="shared" si="265"/>
        <v>Lên lớp</v>
      </c>
      <c r="OP5" s="47" t="s">
        <v>1143</v>
      </c>
      <c r="OQ5" s="24">
        <v>5.8</v>
      </c>
      <c r="OR5" s="27">
        <v>5</v>
      </c>
      <c r="OS5" s="28"/>
      <c r="OT5" s="30">
        <f t="shared" si="52"/>
        <v>5.3</v>
      </c>
      <c r="OU5" s="31">
        <f t="shared" si="53"/>
        <v>5.3</v>
      </c>
      <c r="OV5" s="29" t="str">
        <f t="shared" si="266"/>
        <v>5.3</v>
      </c>
      <c r="OW5" s="35" t="str">
        <f>IF(OU5&gt;=8.5,"A",IF(OU5&gt;=8,"B+",IF(OU5&gt;=7,"B",IF(OU5&gt;=6.5,"C+",IF(OU5&gt;=5.5,"C",IF(OU5&gt;=5,"D+",IF(OU5&gt;=4,"D","F")))))))</f>
        <v>D+</v>
      </c>
      <c r="OX5" s="33">
        <f t="shared" si="54"/>
        <v>1.5</v>
      </c>
      <c r="OY5" s="49" t="str">
        <f t="shared" si="55"/>
        <v>1.5</v>
      </c>
      <c r="OZ5" s="77">
        <v>2</v>
      </c>
      <c r="PA5" s="151">
        <v>2</v>
      </c>
      <c r="PB5" s="63">
        <v>5</v>
      </c>
      <c r="PC5" s="27"/>
      <c r="PD5" s="28"/>
      <c r="PE5" s="30">
        <f t="shared" si="56"/>
        <v>2</v>
      </c>
      <c r="PF5" s="31">
        <f t="shared" si="57"/>
        <v>2</v>
      </c>
      <c r="PG5" s="29" t="str">
        <f t="shared" si="267"/>
        <v>2.0</v>
      </c>
      <c r="PH5" s="35" t="str">
        <f>IF(PF5&gt;=8.5,"A",IF(PF5&gt;=8,"B+",IF(PF5&gt;=7,"B",IF(PF5&gt;=6.5,"C+",IF(PF5&gt;=5.5,"C",IF(PF5&gt;=5,"D+",IF(PF5&gt;=4,"D","F")))))))</f>
        <v>F</v>
      </c>
      <c r="PI5" s="33">
        <f t="shared" si="58"/>
        <v>0</v>
      </c>
      <c r="PJ5" s="49" t="str">
        <f t="shared" si="59"/>
        <v>0.0</v>
      </c>
      <c r="PK5" s="77">
        <v>3</v>
      </c>
      <c r="PL5" s="151"/>
      <c r="PM5" s="24">
        <v>5.3</v>
      </c>
      <c r="PN5" s="27">
        <v>7</v>
      </c>
      <c r="PO5" s="28"/>
      <c r="PP5" s="30">
        <f t="shared" si="60"/>
        <v>6.3</v>
      </c>
      <c r="PQ5" s="31">
        <f t="shared" si="61"/>
        <v>6.3</v>
      </c>
      <c r="PR5" s="29" t="str">
        <f t="shared" si="268"/>
        <v>6.3</v>
      </c>
      <c r="PS5" s="35" t="str">
        <f>IF(PQ5&gt;=8.5,"A",IF(PQ5&gt;=8,"B+",IF(PQ5&gt;=7,"B",IF(PQ5&gt;=6.5,"C+",IF(PQ5&gt;=5.5,"C",IF(PQ5&gt;=5,"D+",IF(PQ5&gt;=4,"D","F")))))))</f>
        <v>C</v>
      </c>
      <c r="PT5" s="33">
        <f t="shared" si="62"/>
        <v>2</v>
      </c>
      <c r="PU5" s="49" t="str">
        <f t="shared" si="63"/>
        <v>2.0</v>
      </c>
      <c r="PV5" s="77">
        <v>2</v>
      </c>
      <c r="PW5" s="151">
        <v>2</v>
      </c>
      <c r="PX5" s="24">
        <v>5.3</v>
      </c>
      <c r="PY5" s="27">
        <v>6</v>
      </c>
      <c r="PZ5" s="28"/>
      <c r="QA5" s="30">
        <f t="shared" si="64"/>
        <v>5.7</v>
      </c>
      <c r="QB5" s="31">
        <f t="shared" si="65"/>
        <v>5.7</v>
      </c>
      <c r="QC5" s="29" t="str">
        <f t="shared" si="269"/>
        <v>5.7</v>
      </c>
      <c r="QD5" s="35" t="str">
        <f>IF(QB5&gt;=8.5,"A",IF(QB5&gt;=8,"B+",IF(QB5&gt;=7,"B",IF(QB5&gt;=6.5,"C+",IF(QB5&gt;=5.5,"C",IF(QB5&gt;=5,"D+",IF(QB5&gt;=4,"D","F")))))))</f>
        <v>C</v>
      </c>
      <c r="QE5" s="33">
        <f t="shared" si="66"/>
        <v>2</v>
      </c>
      <c r="QF5" s="49" t="str">
        <f t="shared" si="67"/>
        <v>2.0</v>
      </c>
      <c r="QG5" s="77">
        <v>3</v>
      </c>
      <c r="QH5" s="151">
        <v>3</v>
      </c>
      <c r="QI5" s="133">
        <v>7.3</v>
      </c>
      <c r="QJ5" s="125">
        <v>7</v>
      </c>
      <c r="QK5" s="126"/>
      <c r="QL5" s="127">
        <f t="shared" si="68"/>
        <v>7.1</v>
      </c>
      <c r="QM5" s="128">
        <f t="shared" si="69"/>
        <v>7.1</v>
      </c>
      <c r="QN5" s="160" t="str">
        <f t="shared" si="270"/>
        <v>7.1</v>
      </c>
      <c r="QO5" s="129" t="str">
        <f>IF(QM5&gt;=8.5,"A",IF(QM5&gt;=8,"B+",IF(QM5&gt;=7,"B",IF(QM5&gt;=6.5,"C+",IF(QM5&gt;=5.5,"C",IF(QM5&gt;=5,"D+",IF(QM5&gt;=4,"D","F")))))))</f>
        <v>B</v>
      </c>
      <c r="QP5" s="130">
        <f t="shared" si="70"/>
        <v>3</v>
      </c>
      <c r="QQ5" s="131" t="str">
        <f t="shared" si="71"/>
        <v>3.0</v>
      </c>
      <c r="QR5" s="132">
        <v>1</v>
      </c>
      <c r="QS5" s="170">
        <v>1</v>
      </c>
      <c r="QT5" s="24">
        <v>7</v>
      </c>
      <c r="QU5" s="27">
        <v>8</v>
      </c>
      <c r="QV5" s="28"/>
      <c r="QW5" s="30">
        <f t="shared" si="72"/>
        <v>7.6</v>
      </c>
      <c r="QX5" s="31">
        <f t="shared" si="73"/>
        <v>7.6</v>
      </c>
      <c r="QY5" s="29" t="str">
        <f t="shared" si="271"/>
        <v>7.6</v>
      </c>
      <c r="QZ5" s="35" t="str">
        <f t="shared" si="74"/>
        <v>B</v>
      </c>
      <c r="RA5" s="33">
        <f t="shared" si="75"/>
        <v>3</v>
      </c>
      <c r="RB5" s="49" t="str">
        <f t="shared" si="76"/>
        <v>3.0</v>
      </c>
      <c r="RC5" s="77">
        <v>3</v>
      </c>
      <c r="RD5" s="151">
        <v>3</v>
      </c>
      <c r="RE5" s="24">
        <v>6</v>
      </c>
      <c r="RF5" s="27">
        <v>4</v>
      </c>
      <c r="RG5" s="28"/>
      <c r="RH5" s="30">
        <f t="shared" si="77"/>
        <v>4.8</v>
      </c>
      <c r="RI5" s="31">
        <f t="shared" si="78"/>
        <v>4.8</v>
      </c>
      <c r="RJ5" s="29" t="str">
        <f t="shared" si="272"/>
        <v>4.8</v>
      </c>
      <c r="RK5" s="35" t="str">
        <f t="shared" si="79"/>
        <v>D</v>
      </c>
      <c r="RL5" s="33">
        <f t="shared" si="80"/>
        <v>1</v>
      </c>
      <c r="RM5" s="49" t="str">
        <f t="shared" si="81"/>
        <v>1.0</v>
      </c>
      <c r="RN5" s="77">
        <v>1</v>
      </c>
      <c r="RO5" s="151">
        <v>1</v>
      </c>
      <c r="RP5" s="211">
        <f t="shared" si="273"/>
        <v>15</v>
      </c>
      <c r="RQ5" s="275">
        <f t="shared" si="274"/>
        <v>5.4</v>
      </c>
      <c r="RR5" s="43">
        <f t="shared" si="275"/>
        <v>1.7333333333333334</v>
      </c>
      <c r="RS5" s="45" t="str">
        <f t="shared" si="276"/>
        <v>1.73</v>
      </c>
      <c r="RT5" s="47" t="str">
        <f t="shared" si="277"/>
        <v>Lên lớp</v>
      </c>
      <c r="RU5" s="41">
        <f t="shared" si="278"/>
        <v>12</v>
      </c>
      <c r="RV5" s="43">
        <f t="shared" si="279"/>
        <v>2.1666666666666665</v>
      </c>
      <c r="RW5" s="229">
        <f t="shared" si="280"/>
        <v>91</v>
      </c>
      <c r="RX5" s="230">
        <f t="shared" si="281"/>
        <v>85</v>
      </c>
      <c r="RY5" s="146">
        <f t="shared" si="282"/>
        <v>2.111764705882353</v>
      </c>
      <c r="RZ5" s="45" t="str">
        <f t="shared" si="283"/>
        <v>2.11</v>
      </c>
      <c r="SA5" s="47" t="str">
        <f t="shared" si="284"/>
        <v>Lên lớp</v>
      </c>
      <c r="SB5" s="47" t="s">
        <v>1143</v>
      </c>
      <c r="SC5" s="133">
        <v>6.9</v>
      </c>
      <c r="SD5" s="171"/>
      <c r="SE5" s="233"/>
      <c r="SF5" s="127">
        <f t="shared" si="82"/>
        <v>2.8</v>
      </c>
      <c r="SG5" s="128">
        <f t="shared" si="83"/>
        <v>2.8</v>
      </c>
      <c r="SH5" s="160" t="str">
        <f t="shared" si="285"/>
        <v>2.8</v>
      </c>
      <c r="SI5" s="129" t="str">
        <f t="shared" si="84"/>
        <v>F</v>
      </c>
      <c r="SJ5" s="130">
        <f t="shared" si="85"/>
        <v>0</v>
      </c>
      <c r="SK5" s="131" t="str">
        <f t="shared" si="86"/>
        <v>0.0</v>
      </c>
      <c r="SL5" s="132">
        <v>2</v>
      </c>
      <c r="SM5" s="170">
        <v>2</v>
      </c>
      <c r="SN5" s="24">
        <v>5.8</v>
      </c>
      <c r="SO5" s="124"/>
      <c r="SP5" s="28">
        <v>5</v>
      </c>
      <c r="SQ5" s="30">
        <f t="shared" si="87"/>
        <v>2.2999999999999998</v>
      </c>
      <c r="SR5" s="31">
        <f t="shared" si="88"/>
        <v>5.3</v>
      </c>
      <c r="SS5" s="29" t="str">
        <f t="shared" si="286"/>
        <v>5.3</v>
      </c>
      <c r="ST5" s="35" t="str">
        <f t="shared" si="89"/>
        <v>D+</v>
      </c>
      <c r="SU5" s="33">
        <f t="shared" si="90"/>
        <v>1.5</v>
      </c>
      <c r="SV5" s="49" t="str">
        <f t="shared" si="91"/>
        <v>1.5</v>
      </c>
      <c r="SW5" s="77">
        <v>2</v>
      </c>
      <c r="SX5" s="151">
        <v>2</v>
      </c>
      <c r="SY5" s="24"/>
      <c r="SZ5" s="27"/>
      <c r="TA5" s="28"/>
      <c r="TB5" s="22">
        <f t="shared" si="287"/>
        <v>2.6</v>
      </c>
      <c r="TC5" s="29">
        <f t="shared" si="288"/>
        <v>4.0999999999999996</v>
      </c>
      <c r="TD5" s="29" t="str">
        <f t="shared" si="289"/>
        <v>4.1</v>
      </c>
      <c r="TE5" s="35" t="str">
        <f t="shared" si="92"/>
        <v>D</v>
      </c>
      <c r="TF5" s="33">
        <f t="shared" si="93"/>
        <v>1</v>
      </c>
      <c r="TG5" s="49" t="str">
        <f t="shared" si="94"/>
        <v>1.0</v>
      </c>
      <c r="TH5" s="77">
        <v>4</v>
      </c>
      <c r="TI5" s="151">
        <v>4</v>
      </c>
      <c r="TJ5" s="320"/>
      <c r="TK5" s="165"/>
      <c r="TL5" s="30"/>
      <c r="TM5" s="30"/>
      <c r="TN5" s="322"/>
      <c r="TO5" s="127">
        <f t="shared" si="290"/>
        <v>0</v>
      </c>
      <c r="TP5" s="29" t="str">
        <f t="shared" si="291"/>
        <v>0.0</v>
      </c>
      <c r="TQ5" s="35" t="str">
        <f t="shared" si="292"/>
        <v>F</v>
      </c>
      <c r="TR5" s="33">
        <f t="shared" si="96"/>
        <v>0</v>
      </c>
      <c r="TS5" s="49" t="str">
        <f t="shared" si="97"/>
        <v>0.0</v>
      </c>
      <c r="TT5" s="323"/>
      <c r="TU5" s="324"/>
      <c r="TV5" s="325">
        <f t="shared" si="293"/>
        <v>4</v>
      </c>
      <c r="TW5" s="341">
        <f t="shared" si="294"/>
        <v>4.0999999999999996</v>
      </c>
      <c r="TX5" s="326">
        <f t="shared" si="295"/>
        <v>1</v>
      </c>
      <c r="TY5" s="45" t="str">
        <f t="shared" si="98"/>
        <v>1.00</v>
      </c>
      <c r="TZ5" s="47" t="str">
        <f t="shared" si="296"/>
        <v>Lên lớp</v>
      </c>
      <c r="UA5" s="41">
        <f t="shared" si="297"/>
        <v>4</v>
      </c>
      <c r="UB5" s="43">
        <f t="shared" si="298"/>
        <v>1</v>
      </c>
    </row>
    <row r="6" spans="1:548" ht="18">
      <c r="A6" s="11">
        <v>5</v>
      </c>
      <c r="B6" s="70" t="s">
        <v>229</v>
      </c>
      <c r="C6" s="14" t="s">
        <v>240</v>
      </c>
      <c r="D6" s="71" t="s">
        <v>241</v>
      </c>
      <c r="E6" s="72" t="s">
        <v>242</v>
      </c>
      <c r="F6" s="9"/>
      <c r="G6" s="106" t="s">
        <v>704</v>
      </c>
      <c r="H6" s="10" t="s">
        <v>18</v>
      </c>
      <c r="I6" s="11" t="s">
        <v>747</v>
      </c>
      <c r="J6" s="13">
        <v>5.3</v>
      </c>
      <c r="K6" s="29" t="str">
        <f t="shared" si="99"/>
        <v>5.3</v>
      </c>
      <c r="L6" s="35" t="str">
        <f t="shared" si="100"/>
        <v>D+</v>
      </c>
      <c r="M6" s="33">
        <f t="shared" si="101"/>
        <v>1.5</v>
      </c>
      <c r="N6" s="49" t="str">
        <f t="shared" si="102"/>
        <v>1.5</v>
      </c>
      <c r="O6" s="12">
        <v>2</v>
      </c>
      <c r="P6" s="19">
        <v>6.9</v>
      </c>
      <c r="Q6" s="29" t="str">
        <f t="shared" si="103"/>
        <v>6.9</v>
      </c>
      <c r="R6" s="35" t="str">
        <f t="shared" si="104"/>
        <v>C+</v>
      </c>
      <c r="S6" s="33">
        <f t="shared" si="105"/>
        <v>2.5</v>
      </c>
      <c r="T6" s="49" t="str">
        <f t="shared" si="106"/>
        <v>2.5</v>
      </c>
      <c r="U6" s="12">
        <v>3</v>
      </c>
      <c r="V6" s="24">
        <v>7.4</v>
      </c>
      <c r="W6" s="27">
        <v>7</v>
      </c>
      <c r="X6" s="28"/>
      <c r="Y6" s="22">
        <f t="shared" si="107"/>
        <v>7.2</v>
      </c>
      <c r="Z6" s="29">
        <f t="shared" si="108"/>
        <v>7.2</v>
      </c>
      <c r="AA6" s="29" t="str">
        <f t="shared" si="109"/>
        <v>7.2</v>
      </c>
      <c r="AB6" s="35" t="str">
        <f t="shared" si="110"/>
        <v>B</v>
      </c>
      <c r="AC6" s="33">
        <f t="shared" si="111"/>
        <v>3</v>
      </c>
      <c r="AD6" s="49" t="str">
        <f t="shared" si="112"/>
        <v>3.0</v>
      </c>
      <c r="AE6" s="77">
        <v>5</v>
      </c>
      <c r="AF6" s="80">
        <v>5</v>
      </c>
      <c r="AG6" s="24">
        <v>6.7</v>
      </c>
      <c r="AH6" s="27">
        <v>3</v>
      </c>
      <c r="AI6" s="28"/>
      <c r="AJ6" s="22">
        <f t="shared" si="113"/>
        <v>4.5</v>
      </c>
      <c r="AK6" s="29">
        <f t="shared" si="114"/>
        <v>4.5</v>
      </c>
      <c r="AL6" s="29" t="str">
        <f t="shared" si="115"/>
        <v>4.5</v>
      </c>
      <c r="AM6" s="35" t="str">
        <f t="shared" si="116"/>
        <v>D</v>
      </c>
      <c r="AN6" s="33">
        <f t="shared" si="117"/>
        <v>1</v>
      </c>
      <c r="AO6" s="49" t="str">
        <f t="shared" si="118"/>
        <v>1.0</v>
      </c>
      <c r="AP6" s="77">
        <v>3</v>
      </c>
      <c r="AQ6" s="83">
        <v>3</v>
      </c>
      <c r="AR6" s="24">
        <v>5.7</v>
      </c>
      <c r="AS6" s="27">
        <v>5</v>
      </c>
      <c r="AT6" s="28"/>
      <c r="AU6" s="22">
        <f t="shared" si="0"/>
        <v>5.3</v>
      </c>
      <c r="AV6" s="29">
        <f t="shared" si="1"/>
        <v>5.3</v>
      </c>
      <c r="AW6" s="29" t="str">
        <f t="shared" si="119"/>
        <v>5.3</v>
      </c>
      <c r="AX6" s="35" t="str">
        <f t="shared" si="120"/>
        <v>D+</v>
      </c>
      <c r="AY6" s="33">
        <f t="shared" si="121"/>
        <v>1.5</v>
      </c>
      <c r="AZ6" s="49" t="str">
        <f t="shared" si="122"/>
        <v>1.5</v>
      </c>
      <c r="BA6" s="77">
        <v>3</v>
      </c>
      <c r="BB6" s="83">
        <v>3</v>
      </c>
      <c r="BC6" s="24">
        <v>7</v>
      </c>
      <c r="BD6" s="27">
        <v>7</v>
      </c>
      <c r="BE6" s="28"/>
      <c r="BF6" s="22">
        <f t="shared" si="299"/>
        <v>7</v>
      </c>
      <c r="BG6" s="29">
        <f t="shared" si="2"/>
        <v>7</v>
      </c>
      <c r="BH6" s="29" t="str">
        <f t="shared" si="123"/>
        <v>7.0</v>
      </c>
      <c r="BI6" s="35" t="str">
        <f t="shared" si="300"/>
        <v>B</v>
      </c>
      <c r="BJ6" s="33">
        <f t="shared" si="124"/>
        <v>3</v>
      </c>
      <c r="BK6" s="49" t="str">
        <f t="shared" si="125"/>
        <v>3.0</v>
      </c>
      <c r="BL6" s="77">
        <v>3</v>
      </c>
      <c r="BM6" s="83">
        <v>3</v>
      </c>
      <c r="BN6" s="24">
        <v>8</v>
      </c>
      <c r="BO6" s="27">
        <v>6</v>
      </c>
      <c r="BP6" s="28"/>
      <c r="BQ6" s="22">
        <f t="shared" si="126"/>
        <v>6.8</v>
      </c>
      <c r="BR6" s="29">
        <f t="shared" si="3"/>
        <v>6.8</v>
      </c>
      <c r="BS6" s="29" t="str">
        <f t="shared" si="127"/>
        <v>6.8</v>
      </c>
      <c r="BT6" s="35" t="str">
        <f t="shared" si="128"/>
        <v>C+</v>
      </c>
      <c r="BU6" s="33">
        <f t="shared" si="129"/>
        <v>2.5</v>
      </c>
      <c r="BV6" s="49" t="str">
        <f t="shared" si="130"/>
        <v>2.5</v>
      </c>
      <c r="BW6" s="77">
        <v>2</v>
      </c>
      <c r="BX6" s="83">
        <v>2</v>
      </c>
      <c r="BY6" s="41">
        <f t="shared" si="131"/>
        <v>16</v>
      </c>
      <c r="BZ6" s="43">
        <f t="shared" si="132"/>
        <v>2.28125</v>
      </c>
      <c r="CA6" s="45" t="str">
        <f t="shared" si="133"/>
        <v>2.28</v>
      </c>
      <c r="CB6" s="47" t="str">
        <f t="shared" si="134"/>
        <v>Lên lớp</v>
      </c>
      <c r="CC6" s="145">
        <f t="shared" si="135"/>
        <v>16</v>
      </c>
      <c r="CD6" s="146">
        <f t="shared" si="136"/>
        <v>2.28125</v>
      </c>
      <c r="CE6" s="47" t="str">
        <f t="shared" si="137"/>
        <v>Lên lớp</v>
      </c>
      <c r="CF6" s="142" t="s">
        <v>1143</v>
      </c>
      <c r="CG6" s="24">
        <v>7.1</v>
      </c>
      <c r="CH6" s="27">
        <v>6</v>
      </c>
      <c r="CI6" s="28"/>
      <c r="CJ6" s="30">
        <f t="shared" si="138"/>
        <v>6.4</v>
      </c>
      <c r="CK6" s="31">
        <f t="shared" si="139"/>
        <v>6.4</v>
      </c>
      <c r="CL6" s="29" t="str">
        <f t="shared" si="140"/>
        <v>6.4</v>
      </c>
      <c r="CM6" s="35" t="str">
        <f t="shared" si="141"/>
        <v>C</v>
      </c>
      <c r="CN6" s="157">
        <f t="shared" si="142"/>
        <v>2</v>
      </c>
      <c r="CO6" s="49" t="str">
        <f t="shared" si="143"/>
        <v>2.0</v>
      </c>
      <c r="CP6" s="77">
        <v>3</v>
      </c>
      <c r="CQ6" s="151">
        <v>3</v>
      </c>
      <c r="CR6" s="24">
        <v>7.3</v>
      </c>
      <c r="CS6" s="27">
        <v>7</v>
      </c>
      <c r="CT6" s="28"/>
      <c r="CU6" s="30">
        <f t="shared" si="310"/>
        <v>7.1</v>
      </c>
      <c r="CV6" s="31">
        <f t="shared" si="144"/>
        <v>7.1</v>
      </c>
      <c r="CW6" s="29" t="str">
        <f t="shared" si="145"/>
        <v>7.1</v>
      </c>
      <c r="CX6" s="35" t="str">
        <f t="shared" si="146"/>
        <v>B</v>
      </c>
      <c r="CY6" s="157">
        <f t="shared" si="147"/>
        <v>3</v>
      </c>
      <c r="CZ6" s="49" t="str">
        <f t="shared" si="148"/>
        <v>3.0</v>
      </c>
      <c r="DA6" s="77">
        <v>2</v>
      </c>
      <c r="DB6" s="151">
        <v>2</v>
      </c>
      <c r="DC6" s="24">
        <v>6.6</v>
      </c>
      <c r="DD6" s="27">
        <v>4</v>
      </c>
      <c r="DE6" s="28"/>
      <c r="DF6" s="30">
        <f t="shared" si="149"/>
        <v>5</v>
      </c>
      <c r="DG6" s="31">
        <f t="shared" si="150"/>
        <v>5</v>
      </c>
      <c r="DH6" s="29" t="str">
        <f t="shared" si="151"/>
        <v>5.0</v>
      </c>
      <c r="DI6" s="35" t="str">
        <f t="shared" si="152"/>
        <v>D+</v>
      </c>
      <c r="DJ6" s="157">
        <f t="shared" si="153"/>
        <v>1.5</v>
      </c>
      <c r="DK6" s="49" t="str">
        <f t="shared" si="154"/>
        <v>1.5</v>
      </c>
      <c r="DL6" s="77">
        <v>4</v>
      </c>
      <c r="DM6" s="151">
        <v>4</v>
      </c>
      <c r="DN6" s="24">
        <v>6.8</v>
      </c>
      <c r="DO6" s="27">
        <v>3</v>
      </c>
      <c r="DP6" s="28"/>
      <c r="DQ6" s="30">
        <f t="shared" si="155"/>
        <v>4.5</v>
      </c>
      <c r="DR6" s="31">
        <f t="shared" si="156"/>
        <v>4.5</v>
      </c>
      <c r="DS6" s="29" t="str">
        <f t="shared" si="157"/>
        <v>4.5</v>
      </c>
      <c r="DT6" s="35" t="str">
        <f t="shared" si="158"/>
        <v>D</v>
      </c>
      <c r="DU6" s="157">
        <f t="shared" si="159"/>
        <v>1</v>
      </c>
      <c r="DV6" s="49" t="str">
        <f t="shared" si="160"/>
        <v>1.0</v>
      </c>
      <c r="DW6" s="77">
        <v>3</v>
      </c>
      <c r="DX6" s="151">
        <v>3</v>
      </c>
      <c r="DY6" s="24">
        <v>7.3</v>
      </c>
      <c r="DZ6" s="27">
        <v>7</v>
      </c>
      <c r="EA6" s="28"/>
      <c r="EB6" s="30">
        <f t="shared" si="311"/>
        <v>7.1</v>
      </c>
      <c r="EC6" s="31">
        <f t="shared" si="301"/>
        <v>7.1</v>
      </c>
      <c r="ED6" s="29" t="str">
        <f t="shared" si="161"/>
        <v>7.1</v>
      </c>
      <c r="EE6" s="35" t="str">
        <f t="shared" si="162"/>
        <v>B</v>
      </c>
      <c r="EF6" s="157">
        <f t="shared" si="163"/>
        <v>3</v>
      </c>
      <c r="EG6" s="49" t="str">
        <f t="shared" si="164"/>
        <v>3.0</v>
      </c>
      <c r="EH6" s="77">
        <v>2</v>
      </c>
      <c r="EI6" s="151">
        <v>2</v>
      </c>
      <c r="EJ6" s="24">
        <v>8.1999999999999993</v>
      </c>
      <c r="EK6" s="27">
        <v>7</v>
      </c>
      <c r="EL6" s="28"/>
      <c r="EM6" s="30">
        <f t="shared" si="312"/>
        <v>7.5</v>
      </c>
      <c r="EN6" s="31">
        <f t="shared" si="165"/>
        <v>7.5</v>
      </c>
      <c r="EO6" s="29" t="str">
        <f t="shared" si="166"/>
        <v>7.5</v>
      </c>
      <c r="EP6" s="35" t="str">
        <f t="shared" si="167"/>
        <v>B</v>
      </c>
      <c r="EQ6" s="157">
        <f t="shared" si="168"/>
        <v>3</v>
      </c>
      <c r="ER6" s="49" t="str">
        <f t="shared" si="169"/>
        <v>3.0</v>
      </c>
      <c r="ES6" s="77">
        <v>2</v>
      </c>
      <c r="ET6" s="151">
        <v>2</v>
      </c>
      <c r="EU6" s="24">
        <v>7.6</v>
      </c>
      <c r="EV6" s="27">
        <v>7</v>
      </c>
      <c r="EW6" s="28"/>
      <c r="EX6" s="30">
        <f t="shared" si="313"/>
        <v>7.2</v>
      </c>
      <c r="EY6" s="31">
        <f t="shared" si="170"/>
        <v>7.2</v>
      </c>
      <c r="EZ6" s="29" t="str">
        <f t="shared" si="171"/>
        <v>7.2</v>
      </c>
      <c r="FA6" s="35" t="str">
        <f t="shared" si="172"/>
        <v>B</v>
      </c>
      <c r="FB6" s="157">
        <f t="shared" si="173"/>
        <v>3</v>
      </c>
      <c r="FC6" s="49" t="str">
        <f t="shared" si="174"/>
        <v>3.0</v>
      </c>
      <c r="FD6" s="77">
        <v>3</v>
      </c>
      <c r="FE6" s="151">
        <v>3</v>
      </c>
      <c r="FF6" s="155">
        <v>8</v>
      </c>
      <c r="FG6" s="165">
        <v>7</v>
      </c>
      <c r="FH6" s="165"/>
      <c r="FI6" s="22">
        <f t="shared" si="175"/>
        <v>7.4</v>
      </c>
      <c r="FJ6" s="29">
        <f t="shared" si="176"/>
        <v>7.4</v>
      </c>
      <c r="FK6" s="29" t="str">
        <f t="shared" si="177"/>
        <v>7.4</v>
      </c>
      <c r="FL6" s="35" t="str">
        <f t="shared" si="178"/>
        <v>B</v>
      </c>
      <c r="FM6" s="33">
        <f t="shared" si="179"/>
        <v>3</v>
      </c>
      <c r="FN6" s="49" t="str">
        <f t="shared" si="180"/>
        <v>3.0</v>
      </c>
      <c r="FO6" s="77">
        <v>2</v>
      </c>
      <c r="FP6" s="151">
        <v>2</v>
      </c>
      <c r="FQ6" s="41">
        <f t="shared" si="181"/>
        <v>21</v>
      </c>
      <c r="FR6" s="43">
        <f t="shared" si="182"/>
        <v>2.2857142857142856</v>
      </c>
      <c r="FS6" s="45" t="str">
        <f t="shared" si="183"/>
        <v>2.29</v>
      </c>
      <c r="FT6" s="47" t="str">
        <f t="shared" si="184"/>
        <v>Lên lớp</v>
      </c>
      <c r="FU6" s="145">
        <f t="shared" si="185"/>
        <v>21</v>
      </c>
      <c r="FV6" s="146">
        <f t="shared" si="186"/>
        <v>2.2857142857142856</v>
      </c>
      <c r="FW6" s="174">
        <f t="shared" si="187"/>
        <v>37</v>
      </c>
      <c r="FX6" s="41">
        <f t="shared" si="188"/>
        <v>37</v>
      </c>
      <c r="FY6" s="43">
        <f t="shared" si="189"/>
        <v>2.2837837837837838</v>
      </c>
      <c r="FZ6" s="45" t="str">
        <f t="shared" si="190"/>
        <v>2.28</v>
      </c>
      <c r="GA6" s="47" t="str">
        <f t="shared" si="191"/>
        <v>Lên lớp</v>
      </c>
      <c r="GB6" s="47" t="s">
        <v>1143</v>
      </c>
      <c r="GC6" s="24">
        <v>7.3</v>
      </c>
      <c r="GD6" s="27">
        <v>5</v>
      </c>
      <c r="GE6" s="28"/>
      <c r="GF6" s="30">
        <f t="shared" si="302"/>
        <v>5.9</v>
      </c>
      <c r="GG6" s="31">
        <f t="shared" si="192"/>
        <v>5.9</v>
      </c>
      <c r="GH6" s="29" t="str">
        <f t="shared" si="193"/>
        <v>5.9</v>
      </c>
      <c r="GI6" s="35" t="str">
        <f t="shared" si="194"/>
        <v>C</v>
      </c>
      <c r="GJ6" s="33">
        <f t="shared" si="195"/>
        <v>2</v>
      </c>
      <c r="GK6" s="49" t="str">
        <f t="shared" si="196"/>
        <v>2.0</v>
      </c>
      <c r="GL6" s="77">
        <v>2</v>
      </c>
      <c r="GM6" s="151">
        <v>2</v>
      </c>
      <c r="GN6" s="24">
        <v>6.6</v>
      </c>
      <c r="GO6" s="27">
        <v>7</v>
      </c>
      <c r="GP6" s="28"/>
      <c r="GQ6" s="30">
        <f t="shared" si="303"/>
        <v>6.8</v>
      </c>
      <c r="GR6" s="31">
        <f t="shared" si="197"/>
        <v>6.8</v>
      </c>
      <c r="GS6" s="29" t="str">
        <f t="shared" si="198"/>
        <v>6.8</v>
      </c>
      <c r="GT6" s="35" t="str">
        <f t="shared" si="199"/>
        <v>C+</v>
      </c>
      <c r="GU6" s="33">
        <f t="shared" si="200"/>
        <v>2.5</v>
      </c>
      <c r="GV6" s="49" t="str">
        <f t="shared" si="201"/>
        <v>2.5</v>
      </c>
      <c r="GW6" s="77">
        <v>3</v>
      </c>
      <c r="GX6" s="151">
        <v>3</v>
      </c>
      <c r="GY6" s="24">
        <v>6.4</v>
      </c>
      <c r="GZ6" s="27">
        <v>7</v>
      </c>
      <c r="HA6" s="28"/>
      <c r="HB6" s="30">
        <f t="shared" si="304"/>
        <v>6.8</v>
      </c>
      <c r="HC6" s="31">
        <f t="shared" si="202"/>
        <v>6.8</v>
      </c>
      <c r="HD6" s="29" t="str">
        <f t="shared" si="203"/>
        <v>6.8</v>
      </c>
      <c r="HE6" s="35" t="str">
        <f t="shared" si="204"/>
        <v>C+</v>
      </c>
      <c r="HF6" s="33">
        <f t="shared" si="205"/>
        <v>2.5</v>
      </c>
      <c r="HG6" s="49" t="str">
        <f t="shared" si="206"/>
        <v>2.5</v>
      </c>
      <c r="HH6" s="77">
        <v>2</v>
      </c>
      <c r="HI6" s="151">
        <v>2</v>
      </c>
      <c r="HJ6" s="24">
        <v>7.4</v>
      </c>
      <c r="HK6" s="27">
        <v>1</v>
      </c>
      <c r="HL6" s="28">
        <v>6</v>
      </c>
      <c r="HM6" s="30">
        <f t="shared" si="305"/>
        <v>3.6</v>
      </c>
      <c r="HN6" s="31">
        <f t="shared" si="207"/>
        <v>6.6</v>
      </c>
      <c r="HO6" s="29" t="str">
        <f t="shared" si="208"/>
        <v>6.6</v>
      </c>
      <c r="HP6" s="35" t="str">
        <f t="shared" si="209"/>
        <v>C+</v>
      </c>
      <c r="HQ6" s="33">
        <f t="shared" si="210"/>
        <v>2.5</v>
      </c>
      <c r="HR6" s="49" t="str">
        <f t="shared" si="211"/>
        <v>2.5</v>
      </c>
      <c r="HS6" s="77">
        <v>2</v>
      </c>
      <c r="HT6" s="151">
        <v>2</v>
      </c>
      <c r="HU6" s="24">
        <v>7.8</v>
      </c>
      <c r="HV6" s="27">
        <v>8</v>
      </c>
      <c r="HW6" s="28"/>
      <c r="HX6" s="30">
        <f t="shared" si="306"/>
        <v>7.9</v>
      </c>
      <c r="HY6" s="31">
        <f t="shared" si="212"/>
        <v>7.9</v>
      </c>
      <c r="HZ6" s="29" t="str">
        <f t="shared" si="213"/>
        <v>7.9</v>
      </c>
      <c r="IA6" s="35" t="str">
        <f t="shared" si="214"/>
        <v>B</v>
      </c>
      <c r="IB6" s="33">
        <f t="shared" si="215"/>
        <v>3</v>
      </c>
      <c r="IC6" s="49" t="str">
        <f t="shared" si="216"/>
        <v>3.0</v>
      </c>
      <c r="ID6" s="77">
        <v>3</v>
      </c>
      <c r="IE6" s="151">
        <v>3</v>
      </c>
      <c r="IF6" s="24">
        <v>7</v>
      </c>
      <c r="IG6" s="27">
        <v>8</v>
      </c>
      <c r="IH6" s="28"/>
      <c r="II6" s="30">
        <f t="shared" si="307"/>
        <v>7.6</v>
      </c>
      <c r="IJ6" s="31">
        <f t="shared" si="217"/>
        <v>7.6</v>
      </c>
      <c r="IK6" s="29" t="str">
        <f t="shared" si="218"/>
        <v>7.6</v>
      </c>
      <c r="IL6" s="35" t="str">
        <f t="shared" si="219"/>
        <v>B</v>
      </c>
      <c r="IM6" s="33">
        <f t="shared" si="220"/>
        <v>3</v>
      </c>
      <c r="IN6" s="49" t="str">
        <f t="shared" si="221"/>
        <v>3.0</v>
      </c>
      <c r="IO6" s="77">
        <v>2</v>
      </c>
      <c r="IP6" s="151">
        <v>2</v>
      </c>
      <c r="IQ6" s="24">
        <v>6.9</v>
      </c>
      <c r="IR6" s="27">
        <v>4</v>
      </c>
      <c r="IS6" s="28"/>
      <c r="IT6" s="30">
        <f t="shared" si="4"/>
        <v>5.2</v>
      </c>
      <c r="IU6" s="31">
        <f t="shared" si="5"/>
        <v>5.2</v>
      </c>
      <c r="IV6" s="29" t="str">
        <f t="shared" si="222"/>
        <v>5.2</v>
      </c>
      <c r="IW6" s="35" t="str">
        <f t="shared" si="223"/>
        <v>D+</v>
      </c>
      <c r="IX6" s="33">
        <f t="shared" si="224"/>
        <v>1.5</v>
      </c>
      <c r="IY6" s="49" t="str">
        <f t="shared" si="225"/>
        <v>1.5</v>
      </c>
      <c r="IZ6" s="77">
        <v>3</v>
      </c>
      <c r="JA6" s="151">
        <v>3</v>
      </c>
      <c r="JB6" s="24">
        <v>7</v>
      </c>
      <c r="JC6" s="27">
        <v>8</v>
      </c>
      <c r="JD6" s="28"/>
      <c r="JE6" s="30">
        <f t="shared" si="308"/>
        <v>7.6</v>
      </c>
      <c r="JF6" s="31">
        <f t="shared" si="309"/>
        <v>7.6</v>
      </c>
      <c r="JG6" s="29" t="str">
        <f t="shared" si="226"/>
        <v>7.6</v>
      </c>
      <c r="JH6" s="35" t="str">
        <f t="shared" si="227"/>
        <v>B</v>
      </c>
      <c r="JI6" s="33">
        <f t="shared" si="228"/>
        <v>3</v>
      </c>
      <c r="JJ6" s="49" t="str">
        <f t="shared" si="229"/>
        <v>3.0</v>
      </c>
      <c r="JK6" s="77">
        <v>3</v>
      </c>
      <c r="JL6" s="151">
        <v>3</v>
      </c>
      <c r="JM6" s="24">
        <v>8</v>
      </c>
      <c r="JN6" s="214">
        <v>8.8000000000000007</v>
      </c>
      <c r="JO6" s="140"/>
      <c r="JP6" s="30">
        <f t="shared" si="6"/>
        <v>8.5</v>
      </c>
      <c r="JQ6" s="31">
        <f t="shared" si="7"/>
        <v>8.5</v>
      </c>
      <c r="JR6" s="29" t="str">
        <f t="shared" si="230"/>
        <v>8.5</v>
      </c>
      <c r="JS6" s="35" t="str">
        <f t="shared" si="231"/>
        <v>A</v>
      </c>
      <c r="JT6" s="33">
        <f t="shared" si="232"/>
        <v>4</v>
      </c>
      <c r="JU6" s="49" t="str">
        <f t="shared" si="233"/>
        <v>4.0</v>
      </c>
      <c r="JV6" s="77">
        <v>1</v>
      </c>
      <c r="JW6" s="151">
        <v>1</v>
      </c>
      <c r="JX6" s="211">
        <f t="shared" si="234"/>
        <v>21</v>
      </c>
      <c r="JY6" s="43">
        <f t="shared" si="235"/>
        <v>2.5714285714285716</v>
      </c>
      <c r="JZ6" s="45" t="str">
        <f t="shared" si="236"/>
        <v>2.57</v>
      </c>
      <c r="KA6" s="47" t="str">
        <f t="shared" si="237"/>
        <v>Lên lớp</v>
      </c>
      <c r="KB6" s="41">
        <f t="shared" si="238"/>
        <v>21</v>
      </c>
      <c r="KC6" s="43">
        <f t="shared" si="239"/>
        <v>2.5714285714285716</v>
      </c>
      <c r="KD6" s="229">
        <f t="shared" si="240"/>
        <v>58</v>
      </c>
      <c r="KE6" s="230">
        <f t="shared" si="241"/>
        <v>58</v>
      </c>
      <c r="KF6" s="146">
        <f t="shared" si="242"/>
        <v>2.3879310344827585</v>
      </c>
      <c r="KG6" s="45" t="str">
        <f t="shared" si="243"/>
        <v>2.39</v>
      </c>
      <c r="KH6" s="47" t="str">
        <f t="shared" si="244"/>
        <v>Lên lớp</v>
      </c>
      <c r="KI6" s="47" t="s">
        <v>1143</v>
      </c>
      <c r="KJ6" s="24">
        <v>6.8</v>
      </c>
      <c r="KK6" s="27">
        <v>7</v>
      </c>
      <c r="KL6" s="28"/>
      <c r="KM6" s="30">
        <f t="shared" si="8"/>
        <v>6.9</v>
      </c>
      <c r="KN6" s="31">
        <f t="shared" si="9"/>
        <v>6.9</v>
      </c>
      <c r="KO6" s="29" t="str">
        <f t="shared" si="245"/>
        <v>6.9</v>
      </c>
      <c r="KP6" s="35" t="str">
        <f t="shared" si="10"/>
        <v>C+</v>
      </c>
      <c r="KQ6" s="33">
        <f t="shared" si="11"/>
        <v>2.5</v>
      </c>
      <c r="KR6" s="49" t="str">
        <f t="shared" si="12"/>
        <v>2.5</v>
      </c>
      <c r="KS6" s="77">
        <v>2</v>
      </c>
      <c r="KT6" s="151">
        <v>2</v>
      </c>
      <c r="KU6" s="24">
        <v>8</v>
      </c>
      <c r="KV6" s="27">
        <v>7</v>
      </c>
      <c r="KW6" s="28"/>
      <c r="KX6" s="30">
        <f t="shared" si="13"/>
        <v>7.4</v>
      </c>
      <c r="KY6" s="31">
        <f t="shared" si="14"/>
        <v>7.4</v>
      </c>
      <c r="KZ6" s="29" t="str">
        <f t="shared" si="246"/>
        <v>7.4</v>
      </c>
      <c r="LA6" s="35" t="str">
        <f t="shared" si="15"/>
        <v>B</v>
      </c>
      <c r="LB6" s="33">
        <f t="shared" si="16"/>
        <v>3</v>
      </c>
      <c r="LC6" s="49" t="str">
        <f t="shared" si="17"/>
        <v>3.0</v>
      </c>
      <c r="LD6" s="77">
        <v>2</v>
      </c>
      <c r="LE6" s="151">
        <v>2</v>
      </c>
      <c r="LF6" s="24">
        <v>8</v>
      </c>
      <c r="LG6" s="27">
        <v>4</v>
      </c>
      <c r="LH6" s="28"/>
      <c r="LI6" s="30">
        <f t="shared" si="18"/>
        <v>5.6</v>
      </c>
      <c r="LJ6" s="31">
        <f t="shared" si="19"/>
        <v>5.6</v>
      </c>
      <c r="LK6" s="29" t="str">
        <f t="shared" si="247"/>
        <v>5.6</v>
      </c>
      <c r="LL6" s="35" t="str">
        <f t="shared" si="20"/>
        <v>C</v>
      </c>
      <c r="LM6" s="33">
        <f t="shared" si="21"/>
        <v>2</v>
      </c>
      <c r="LN6" s="49" t="str">
        <f t="shared" si="22"/>
        <v>2.0</v>
      </c>
      <c r="LO6" s="77">
        <v>2</v>
      </c>
      <c r="LP6" s="151">
        <v>2</v>
      </c>
      <c r="LQ6" s="24">
        <v>8</v>
      </c>
      <c r="LR6" s="27">
        <v>1</v>
      </c>
      <c r="LS6" s="28">
        <v>6</v>
      </c>
      <c r="LT6" s="30">
        <f t="shared" si="23"/>
        <v>3.8</v>
      </c>
      <c r="LU6" s="31">
        <f t="shared" si="24"/>
        <v>6.8</v>
      </c>
      <c r="LV6" s="29" t="str">
        <f t="shared" si="248"/>
        <v>6.8</v>
      </c>
      <c r="LW6" s="35" t="str">
        <f t="shared" si="25"/>
        <v>C+</v>
      </c>
      <c r="LX6" s="33">
        <f t="shared" si="26"/>
        <v>2.5</v>
      </c>
      <c r="LY6" s="49" t="str">
        <f t="shared" si="27"/>
        <v>2.5</v>
      </c>
      <c r="LZ6" s="77">
        <v>2</v>
      </c>
      <c r="MA6" s="151">
        <v>2</v>
      </c>
      <c r="MB6" s="24">
        <v>5</v>
      </c>
      <c r="MC6" s="27">
        <v>6</v>
      </c>
      <c r="MD6" s="28"/>
      <c r="ME6" s="30">
        <f t="shared" si="28"/>
        <v>5.6</v>
      </c>
      <c r="MF6" s="161">
        <f t="shared" si="29"/>
        <v>5.6</v>
      </c>
      <c r="MG6" s="29" t="str">
        <f t="shared" si="249"/>
        <v>5.6</v>
      </c>
      <c r="MH6" s="162" t="str">
        <f t="shared" si="30"/>
        <v>C</v>
      </c>
      <c r="MI6" s="163">
        <f t="shared" si="31"/>
        <v>2</v>
      </c>
      <c r="MJ6" s="56" t="str">
        <f t="shared" si="32"/>
        <v>2.0</v>
      </c>
      <c r="MK6" s="77">
        <v>1</v>
      </c>
      <c r="ML6" s="151">
        <v>1</v>
      </c>
      <c r="MM6" s="24">
        <v>7.3</v>
      </c>
      <c r="MN6" s="27">
        <v>1</v>
      </c>
      <c r="MO6" s="28">
        <v>3</v>
      </c>
      <c r="MP6" s="30">
        <f t="shared" si="33"/>
        <v>3.5</v>
      </c>
      <c r="MQ6" s="161">
        <f t="shared" si="34"/>
        <v>4.7</v>
      </c>
      <c r="MR6" s="29" t="str">
        <f t="shared" si="250"/>
        <v>4.7</v>
      </c>
      <c r="MS6" s="162" t="str">
        <f t="shared" si="35"/>
        <v>D</v>
      </c>
      <c r="MT6" s="163">
        <f t="shared" si="36"/>
        <v>1</v>
      </c>
      <c r="MU6" s="56" t="str">
        <f t="shared" si="37"/>
        <v>1.0</v>
      </c>
      <c r="MV6" s="77">
        <v>3</v>
      </c>
      <c r="MW6" s="151">
        <v>3</v>
      </c>
      <c r="MX6" s="24">
        <v>8</v>
      </c>
      <c r="MY6" s="27">
        <v>5</v>
      </c>
      <c r="MZ6" s="28"/>
      <c r="NA6" s="30">
        <f t="shared" si="38"/>
        <v>6.2</v>
      </c>
      <c r="NB6" s="161">
        <f t="shared" si="39"/>
        <v>6.2</v>
      </c>
      <c r="NC6" s="29" t="str">
        <f t="shared" si="251"/>
        <v>6.2</v>
      </c>
      <c r="ND6" s="162" t="str">
        <f t="shared" si="40"/>
        <v>C</v>
      </c>
      <c r="NE6" s="163">
        <f t="shared" si="41"/>
        <v>2</v>
      </c>
      <c r="NF6" s="56" t="str">
        <f t="shared" si="42"/>
        <v>2.0</v>
      </c>
      <c r="NG6" s="77">
        <v>1</v>
      </c>
      <c r="NH6" s="151">
        <v>1</v>
      </c>
      <c r="NI6" s="24">
        <v>6.2</v>
      </c>
      <c r="NJ6" s="27">
        <v>6</v>
      </c>
      <c r="NK6" s="28"/>
      <c r="NL6" s="30">
        <f t="shared" si="43"/>
        <v>6.1</v>
      </c>
      <c r="NM6" s="31">
        <f t="shared" si="44"/>
        <v>6.1</v>
      </c>
      <c r="NN6" s="29" t="str">
        <f t="shared" si="252"/>
        <v>6.1</v>
      </c>
      <c r="NO6" s="35" t="str">
        <f t="shared" si="45"/>
        <v>C</v>
      </c>
      <c r="NP6" s="33">
        <f t="shared" si="46"/>
        <v>2</v>
      </c>
      <c r="NQ6" s="49" t="str">
        <f t="shared" si="47"/>
        <v>2.0</v>
      </c>
      <c r="NR6" s="77">
        <v>3</v>
      </c>
      <c r="NS6" s="151">
        <v>3</v>
      </c>
      <c r="NT6" s="24">
        <v>8</v>
      </c>
      <c r="NU6" s="214">
        <v>5.9</v>
      </c>
      <c r="NV6" s="28"/>
      <c r="NW6" s="30">
        <f t="shared" si="48"/>
        <v>6.7</v>
      </c>
      <c r="NX6" s="31">
        <f t="shared" si="49"/>
        <v>6.7</v>
      </c>
      <c r="NY6" s="29" t="str">
        <f t="shared" si="253"/>
        <v>6.7</v>
      </c>
      <c r="NZ6" s="35" t="str">
        <f t="shared" si="50"/>
        <v>C+</v>
      </c>
      <c r="OA6" s="33">
        <f t="shared" si="51"/>
        <v>2.5</v>
      </c>
      <c r="OB6" s="49" t="str">
        <f t="shared" si="254"/>
        <v>2.5</v>
      </c>
      <c r="OC6" s="77">
        <v>2</v>
      </c>
      <c r="OD6" s="151">
        <v>2</v>
      </c>
      <c r="OE6" s="211">
        <f t="shared" si="255"/>
        <v>18</v>
      </c>
      <c r="OF6" s="43">
        <f t="shared" si="256"/>
        <v>2.1111111111111112</v>
      </c>
      <c r="OG6" s="45" t="str">
        <f t="shared" si="257"/>
        <v>2.11</v>
      </c>
      <c r="OH6" s="47" t="str">
        <f t="shared" si="258"/>
        <v>Lên lớp</v>
      </c>
      <c r="OI6" s="41">
        <f t="shared" si="259"/>
        <v>18</v>
      </c>
      <c r="OJ6" s="43">
        <f t="shared" si="260"/>
        <v>2.1111111111111112</v>
      </c>
      <c r="OK6" s="229">
        <f t="shared" si="261"/>
        <v>76</v>
      </c>
      <c r="OL6" s="230">
        <f t="shared" si="262"/>
        <v>76</v>
      </c>
      <c r="OM6" s="146">
        <f t="shared" si="263"/>
        <v>2.3223684210526314</v>
      </c>
      <c r="ON6" s="45" t="str">
        <f t="shared" si="264"/>
        <v>2.32</v>
      </c>
      <c r="OO6" s="47" t="str">
        <f t="shared" si="265"/>
        <v>Lên lớp</v>
      </c>
      <c r="OP6" s="47" t="s">
        <v>1143</v>
      </c>
      <c r="OQ6" s="24">
        <v>6</v>
      </c>
      <c r="OR6" s="27">
        <v>6</v>
      </c>
      <c r="OS6" s="28"/>
      <c r="OT6" s="22">
        <f t="shared" si="52"/>
        <v>6</v>
      </c>
      <c r="OU6" s="29">
        <f t="shared" si="53"/>
        <v>6</v>
      </c>
      <c r="OV6" s="29" t="str">
        <f t="shared" si="266"/>
        <v>6.0</v>
      </c>
      <c r="OW6" s="35" t="str">
        <f t="shared" ref="OW6:OW9" si="314">IF(OU6&gt;=8.5,"A",IF(OU6&gt;=8,"B+",IF(OU6&gt;=7,"B",IF(OU6&gt;=6.5,"C+",IF(OU6&gt;=5.5,"C",IF(OU6&gt;=5,"D+",IF(OU6&gt;=4,"D","F")))))))</f>
        <v>C</v>
      </c>
      <c r="OX6" s="33">
        <f t="shared" si="54"/>
        <v>2</v>
      </c>
      <c r="OY6" s="49" t="str">
        <f t="shared" si="55"/>
        <v>2.0</v>
      </c>
      <c r="OZ6" s="77">
        <v>2</v>
      </c>
      <c r="PA6" s="151">
        <v>2</v>
      </c>
      <c r="PB6" s="24">
        <v>6.8</v>
      </c>
      <c r="PC6" s="27">
        <v>9</v>
      </c>
      <c r="PD6" s="28"/>
      <c r="PE6" s="22">
        <f t="shared" si="56"/>
        <v>8.1</v>
      </c>
      <c r="PF6" s="29">
        <f t="shared" si="57"/>
        <v>8.1</v>
      </c>
      <c r="PG6" s="29" t="str">
        <f t="shared" si="267"/>
        <v>8.1</v>
      </c>
      <c r="PH6" s="35" t="str">
        <f t="shared" ref="PH6:PH8" si="315">IF(PF6&gt;=8.5,"A",IF(PF6&gt;=8,"B+",IF(PF6&gt;=7,"B",IF(PF6&gt;=6.5,"C+",IF(PF6&gt;=5.5,"C",IF(PF6&gt;=5,"D+",IF(PF6&gt;=4,"D","F")))))))</f>
        <v>B+</v>
      </c>
      <c r="PI6" s="33">
        <f t="shared" si="58"/>
        <v>3.5</v>
      </c>
      <c r="PJ6" s="49" t="str">
        <f t="shared" si="59"/>
        <v>3.5</v>
      </c>
      <c r="PK6" s="77">
        <v>3</v>
      </c>
      <c r="PL6" s="151">
        <v>3</v>
      </c>
      <c r="PM6" s="24">
        <v>6</v>
      </c>
      <c r="PN6" s="27">
        <v>6</v>
      </c>
      <c r="PO6" s="28"/>
      <c r="PP6" s="22">
        <f t="shared" si="60"/>
        <v>6</v>
      </c>
      <c r="PQ6" s="29">
        <f t="shared" si="61"/>
        <v>6</v>
      </c>
      <c r="PR6" s="29" t="str">
        <f t="shared" si="268"/>
        <v>6.0</v>
      </c>
      <c r="PS6" s="35" t="str">
        <f t="shared" ref="PS6:PS8" si="316">IF(PQ6&gt;=8.5,"A",IF(PQ6&gt;=8,"B+",IF(PQ6&gt;=7,"B",IF(PQ6&gt;=6.5,"C+",IF(PQ6&gt;=5.5,"C",IF(PQ6&gt;=5,"D+",IF(PQ6&gt;=4,"D","F")))))))</f>
        <v>C</v>
      </c>
      <c r="PT6" s="33">
        <f t="shared" si="62"/>
        <v>2</v>
      </c>
      <c r="PU6" s="49" t="str">
        <f t="shared" si="63"/>
        <v>2.0</v>
      </c>
      <c r="PV6" s="77">
        <v>2</v>
      </c>
      <c r="PW6" s="151">
        <v>2</v>
      </c>
      <c r="PX6" s="24">
        <v>5.9</v>
      </c>
      <c r="PY6" s="27">
        <v>5</v>
      </c>
      <c r="PZ6" s="28"/>
      <c r="QA6" s="22">
        <f t="shared" si="64"/>
        <v>5.4</v>
      </c>
      <c r="QB6" s="29">
        <f t="shared" si="65"/>
        <v>5.4</v>
      </c>
      <c r="QC6" s="29" t="str">
        <f t="shared" si="269"/>
        <v>5.4</v>
      </c>
      <c r="QD6" s="35" t="str">
        <f t="shared" ref="QD6:QD9" si="317">IF(QB6&gt;=8.5,"A",IF(QB6&gt;=8,"B+",IF(QB6&gt;=7,"B",IF(QB6&gt;=6.5,"C+",IF(QB6&gt;=5.5,"C",IF(QB6&gt;=5,"D+",IF(QB6&gt;=4,"D","F")))))))</f>
        <v>D+</v>
      </c>
      <c r="QE6" s="33">
        <f t="shared" si="66"/>
        <v>1.5</v>
      </c>
      <c r="QF6" s="49" t="str">
        <f t="shared" si="67"/>
        <v>1.5</v>
      </c>
      <c r="QG6" s="77">
        <v>3</v>
      </c>
      <c r="QH6" s="151">
        <v>3</v>
      </c>
      <c r="QI6" s="24">
        <v>7.4</v>
      </c>
      <c r="QJ6" s="27">
        <v>1</v>
      </c>
      <c r="QK6" s="28">
        <v>6</v>
      </c>
      <c r="QL6" s="22">
        <f t="shared" si="68"/>
        <v>3.6</v>
      </c>
      <c r="QM6" s="29">
        <f t="shared" si="69"/>
        <v>6.6</v>
      </c>
      <c r="QN6" s="29" t="str">
        <f t="shared" si="270"/>
        <v>6.6</v>
      </c>
      <c r="QO6" s="35" t="str">
        <f t="shared" ref="QO6:QO8" si="318">IF(QM6&gt;=8.5,"A",IF(QM6&gt;=8,"B+",IF(QM6&gt;=7,"B",IF(QM6&gt;=6.5,"C+",IF(QM6&gt;=5.5,"C",IF(QM6&gt;=5,"D+",IF(QM6&gt;=4,"D","F")))))))</f>
        <v>C+</v>
      </c>
      <c r="QP6" s="33">
        <f t="shared" si="70"/>
        <v>2.5</v>
      </c>
      <c r="QQ6" s="49" t="str">
        <f t="shared" si="71"/>
        <v>2.5</v>
      </c>
      <c r="QR6" s="77">
        <v>1</v>
      </c>
      <c r="QS6" s="151">
        <v>1</v>
      </c>
      <c r="QT6" s="24">
        <v>7.2</v>
      </c>
      <c r="QU6" s="27">
        <v>9</v>
      </c>
      <c r="QV6" s="28"/>
      <c r="QW6" s="22">
        <f t="shared" si="72"/>
        <v>8.3000000000000007</v>
      </c>
      <c r="QX6" s="29">
        <f t="shared" si="73"/>
        <v>8.3000000000000007</v>
      </c>
      <c r="QY6" s="29" t="str">
        <f t="shared" si="271"/>
        <v>8.3</v>
      </c>
      <c r="QZ6" s="35" t="str">
        <f t="shared" si="74"/>
        <v>B+</v>
      </c>
      <c r="RA6" s="33">
        <f t="shared" si="75"/>
        <v>3.5</v>
      </c>
      <c r="RB6" s="49" t="str">
        <f t="shared" si="76"/>
        <v>3.5</v>
      </c>
      <c r="RC6" s="77">
        <v>3</v>
      </c>
      <c r="RD6" s="151">
        <v>3</v>
      </c>
      <c r="RE6" s="24">
        <v>8.3000000000000007</v>
      </c>
      <c r="RF6" s="27">
        <v>8</v>
      </c>
      <c r="RG6" s="28"/>
      <c r="RH6" s="22">
        <f t="shared" si="77"/>
        <v>8.1</v>
      </c>
      <c r="RI6" s="29">
        <f t="shared" si="78"/>
        <v>8.1</v>
      </c>
      <c r="RJ6" s="29" t="str">
        <f t="shared" si="272"/>
        <v>8.1</v>
      </c>
      <c r="RK6" s="35" t="str">
        <f t="shared" si="79"/>
        <v>B+</v>
      </c>
      <c r="RL6" s="33">
        <f t="shared" si="80"/>
        <v>3.5</v>
      </c>
      <c r="RM6" s="49" t="str">
        <f t="shared" si="81"/>
        <v>3.5</v>
      </c>
      <c r="RN6" s="77">
        <v>1</v>
      </c>
      <c r="RO6" s="151">
        <v>1</v>
      </c>
      <c r="RP6" s="211">
        <f t="shared" si="273"/>
        <v>15</v>
      </c>
      <c r="RQ6" s="275">
        <f t="shared" si="274"/>
        <v>6.9399999999999995</v>
      </c>
      <c r="RR6" s="43">
        <f t="shared" si="275"/>
        <v>2.6333333333333333</v>
      </c>
      <c r="RS6" s="45" t="str">
        <f t="shared" si="276"/>
        <v>2.63</v>
      </c>
      <c r="RT6" s="47" t="str">
        <f t="shared" si="277"/>
        <v>Lên lớp</v>
      </c>
      <c r="RU6" s="41">
        <f t="shared" si="278"/>
        <v>15</v>
      </c>
      <c r="RV6" s="43">
        <f t="shared" si="279"/>
        <v>2.6333333333333333</v>
      </c>
      <c r="RW6" s="229">
        <f t="shared" si="280"/>
        <v>91</v>
      </c>
      <c r="RX6" s="230">
        <f t="shared" si="281"/>
        <v>91</v>
      </c>
      <c r="RY6" s="146">
        <f t="shared" si="282"/>
        <v>2.3736263736263736</v>
      </c>
      <c r="RZ6" s="45" t="str">
        <f t="shared" si="283"/>
        <v>2.37</v>
      </c>
      <c r="SA6" s="47" t="str">
        <f t="shared" si="284"/>
        <v>Lên lớp</v>
      </c>
      <c r="SB6" s="47" t="s">
        <v>1143</v>
      </c>
      <c r="SC6" s="24">
        <v>7.7</v>
      </c>
      <c r="SD6" s="27">
        <v>8</v>
      </c>
      <c r="SE6" s="28"/>
      <c r="SF6" s="22">
        <f t="shared" si="82"/>
        <v>7.9</v>
      </c>
      <c r="SG6" s="29">
        <f t="shared" si="83"/>
        <v>7.9</v>
      </c>
      <c r="SH6" s="29" t="str">
        <f t="shared" si="285"/>
        <v>7.9</v>
      </c>
      <c r="SI6" s="35" t="str">
        <f t="shared" si="84"/>
        <v>B</v>
      </c>
      <c r="SJ6" s="33">
        <f t="shared" si="85"/>
        <v>3</v>
      </c>
      <c r="SK6" s="49" t="str">
        <f t="shared" si="86"/>
        <v>3.0</v>
      </c>
      <c r="SL6" s="77">
        <v>2</v>
      </c>
      <c r="SM6" s="151">
        <v>2</v>
      </c>
      <c r="SN6" s="24">
        <v>7.6</v>
      </c>
      <c r="SO6" s="27">
        <v>5</v>
      </c>
      <c r="SP6" s="28"/>
      <c r="SQ6" s="22">
        <f t="shared" si="87"/>
        <v>6</v>
      </c>
      <c r="SR6" s="29">
        <f t="shared" si="88"/>
        <v>6</v>
      </c>
      <c r="SS6" s="31" t="str">
        <f t="shared" si="286"/>
        <v>6.0</v>
      </c>
      <c r="ST6" s="35" t="str">
        <f t="shared" si="89"/>
        <v>C</v>
      </c>
      <c r="SU6" s="33">
        <f t="shared" si="90"/>
        <v>2</v>
      </c>
      <c r="SV6" s="49" t="str">
        <f t="shared" si="91"/>
        <v>2.0</v>
      </c>
      <c r="SW6" s="77">
        <v>2</v>
      </c>
      <c r="SX6" s="151">
        <v>2</v>
      </c>
      <c r="SY6" s="24"/>
      <c r="SZ6" s="27"/>
      <c r="TA6" s="28"/>
      <c r="TB6" s="22">
        <f t="shared" si="287"/>
        <v>7</v>
      </c>
      <c r="TC6" s="29">
        <f t="shared" si="288"/>
        <v>7</v>
      </c>
      <c r="TD6" s="31" t="str">
        <f t="shared" si="289"/>
        <v>7.0</v>
      </c>
      <c r="TE6" s="35" t="str">
        <f t="shared" si="92"/>
        <v>B</v>
      </c>
      <c r="TF6" s="33">
        <f t="shared" si="93"/>
        <v>3</v>
      </c>
      <c r="TG6" s="49" t="str">
        <f t="shared" si="94"/>
        <v>3.0</v>
      </c>
      <c r="TH6" s="77">
        <v>4</v>
      </c>
      <c r="TI6" s="151">
        <v>4</v>
      </c>
      <c r="TJ6" s="320"/>
      <c r="TK6" s="165">
        <v>7.1</v>
      </c>
      <c r="TL6" s="30">
        <v>7.8</v>
      </c>
      <c r="TM6" s="30">
        <v>7.4</v>
      </c>
      <c r="TN6" s="322"/>
      <c r="TO6" s="127">
        <f t="shared" si="290"/>
        <v>7.5</v>
      </c>
      <c r="TP6" s="29" t="str">
        <f t="shared" si="291"/>
        <v>7.5</v>
      </c>
      <c r="TQ6" s="35" t="str">
        <f t="shared" si="292"/>
        <v>B</v>
      </c>
      <c r="TR6" s="33">
        <f t="shared" si="96"/>
        <v>3</v>
      </c>
      <c r="TS6" s="49" t="str">
        <f t="shared" si="97"/>
        <v>3.0</v>
      </c>
      <c r="TT6" s="323">
        <v>5</v>
      </c>
      <c r="TU6" s="324">
        <v>5</v>
      </c>
      <c r="TV6" s="325">
        <f t="shared" si="293"/>
        <v>9</v>
      </c>
      <c r="TW6" s="341">
        <f t="shared" si="294"/>
        <v>7.2777777777777777</v>
      </c>
      <c r="TX6" s="326">
        <f t="shared" si="295"/>
        <v>3</v>
      </c>
      <c r="TY6" s="45" t="str">
        <f t="shared" si="98"/>
        <v>3.00</v>
      </c>
      <c r="TZ6" s="47" t="str">
        <f t="shared" si="296"/>
        <v>Lên lớp</v>
      </c>
      <c r="UA6" s="41">
        <f t="shared" si="297"/>
        <v>9</v>
      </c>
      <c r="UB6" s="43">
        <f t="shared" si="298"/>
        <v>3</v>
      </c>
    </row>
    <row r="7" spans="1:548" ht="18">
      <c r="A7" s="11">
        <v>6</v>
      </c>
      <c r="B7" s="70" t="s">
        <v>229</v>
      </c>
      <c r="C7" s="14" t="s">
        <v>243</v>
      </c>
      <c r="D7" s="71" t="s">
        <v>244</v>
      </c>
      <c r="E7" s="72" t="s">
        <v>122</v>
      </c>
      <c r="F7" s="9"/>
      <c r="G7" s="106" t="s">
        <v>705</v>
      </c>
      <c r="H7" s="10" t="s">
        <v>18</v>
      </c>
      <c r="I7" s="11" t="s">
        <v>748</v>
      </c>
      <c r="J7" s="13">
        <v>6.8</v>
      </c>
      <c r="K7" s="29" t="str">
        <f t="shared" si="99"/>
        <v>6.8</v>
      </c>
      <c r="L7" s="35" t="str">
        <f t="shared" si="100"/>
        <v>C+</v>
      </c>
      <c r="M7" s="33">
        <f t="shared" si="101"/>
        <v>2.5</v>
      </c>
      <c r="N7" s="49" t="str">
        <f t="shared" si="102"/>
        <v>2.5</v>
      </c>
      <c r="O7" s="12">
        <v>2</v>
      </c>
      <c r="P7" s="19">
        <v>6.3</v>
      </c>
      <c r="Q7" s="29" t="str">
        <f t="shared" si="103"/>
        <v>6.3</v>
      </c>
      <c r="R7" s="35" t="str">
        <f t="shared" si="104"/>
        <v>C</v>
      </c>
      <c r="S7" s="33">
        <f t="shared" si="105"/>
        <v>2</v>
      </c>
      <c r="T7" s="49" t="str">
        <f t="shared" si="106"/>
        <v>2.0</v>
      </c>
      <c r="U7" s="12">
        <v>3</v>
      </c>
      <c r="V7" s="24">
        <v>6.9</v>
      </c>
      <c r="W7" s="27">
        <v>7</v>
      </c>
      <c r="X7" s="28"/>
      <c r="Y7" s="30">
        <f t="shared" si="107"/>
        <v>7</v>
      </c>
      <c r="Z7" s="31">
        <f t="shared" si="108"/>
        <v>7</v>
      </c>
      <c r="AA7" s="29" t="str">
        <f t="shared" si="109"/>
        <v>7.0</v>
      </c>
      <c r="AB7" s="35" t="str">
        <f t="shared" si="110"/>
        <v>B</v>
      </c>
      <c r="AC7" s="33">
        <f t="shared" si="111"/>
        <v>3</v>
      </c>
      <c r="AD7" s="49" t="str">
        <f t="shared" si="112"/>
        <v>3.0</v>
      </c>
      <c r="AE7" s="77">
        <v>5</v>
      </c>
      <c r="AF7" s="80">
        <v>5</v>
      </c>
      <c r="AG7" s="24">
        <v>5.8</v>
      </c>
      <c r="AH7" s="27">
        <v>4</v>
      </c>
      <c r="AI7" s="28"/>
      <c r="AJ7" s="30">
        <f t="shared" si="113"/>
        <v>4.7</v>
      </c>
      <c r="AK7" s="31">
        <f t="shared" si="114"/>
        <v>4.7</v>
      </c>
      <c r="AL7" s="29" t="str">
        <f t="shared" si="115"/>
        <v>4.7</v>
      </c>
      <c r="AM7" s="35" t="str">
        <f t="shared" si="116"/>
        <v>D</v>
      </c>
      <c r="AN7" s="33">
        <f t="shared" si="117"/>
        <v>1</v>
      </c>
      <c r="AO7" s="49" t="str">
        <f t="shared" si="118"/>
        <v>1.0</v>
      </c>
      <c r="AP7" s="77">
        <v>3</v>
      </c>
      <c r="AQ7" s="83">
        <v>3</v>
      </c>
      <c r="AR7" s="24">
        <v>6.3</v>
      </c>
      <c r="AS7" s="27">
        <v>7</v>
      </c>
      <c r="AT7" s="28"/>
      <c r="AU7" s="30">
        <f t="shared" si="0"/>
        <v>6.7</v>
      </c>
      <c r="AV7" s="31">
        <f t="shared" si="1"/>
        <v>6.7</v>
      </c>
      <c r="AW7" s="29" t="str">
        <f t="shared" si="119"/>
        <v>6.7</v>
      </c>
      <c r="AX7" s="35" t="str">
        <f t="shared" si="120"/>
        <v>C+</v>
      </c>
      <c r="AY7" s="33">
        <f t="shared" si="121"/>
        <v>2.5</v>
      </c>
      <c r="AZ7" s="49" t="str">
        <f t="shared" si="122"/>
        <v>2.5</v>
      </c>
      <c r="BA7" s="77">
        <v>3</v>
      </c>
      <c r="BB7" s="83">
        <v>3</v>
      </c>
      <c r="BC7" s="24">
        <v>6.2</v>
      </c>
      <c r="BD7" s="27">
        <v>5</v>
      </c>
      <c r="BE7" s="28"/>
      <c r="BF7" s="30">
        <f t="shared" si="299"/>
        <v>5.5</v>
      </c>
      <c r="BG7" s="31">
        <f t="shared" si="2"/>
        <v>5.5</v>
      </c>
      <c r="BH7" s="29" t="str">
        <f t="shared" si="123"/>
        <v>5.5</v>
      </c>
      <c r="BI7" s="35" t="str">
        <f t="shared" si="300"/>
        <v>C</v>
      </c>
      <c r="BJ7" s="33">
        <f t="shared" si="124"/>
        <v>2</v>
      </c>
      <c r="BK7" s="49" t="str">
        <f t="shared" si="125"/>
        <v>2.0</v>
      </c>
      <c r="BL7" s="77">
        <v>3</v>
      </c>
      <c r="BM7" s="83">
        <v>3</v>
      </c>
      <c r="BN7" s="24">
        <v>8</v>
      </c>
      <c r="BO7" s="27">
        <v>8</v>
      </c>
      <c r="BP7" s="28"/>
      <c r="BQ7" s="30">
        <f t="shared" si="126"/>
        <v>8</v>
      </c>
      <c r="BR7" s="31">
        <f t="shared" si="3"/>
        <v>8</v>
      </c>
      <c r="BS7" s="29" t="str">
        <f t="shared" si="127"/>
        <v>8.0</v>
      </c>
      <c r="BT7" s="35" t="str">
        <f t="shared" si="128"/>
        <v>B+</v>
      </c>
      <c r="BU7" s="33">
        <f t="shared" si="129"/>
        <v>3.5</v>
      </c>
      <c r="BV7" s="49" t="str">
        <f t="shared" si="130"/>
        <v>3.5</v>
      </c>
      <c r="BW7" s="77">
        <v>2</v>
      </c>
      <c r="BX7" s="83">
        <v>2</v>
      </c>
      <c r="BY7" s="41">
        <f t="shared" si="131"/>
        <v>16</v>
      </c>
      <c r="BZ7" s="43">
        <f t="shared" si="132"/>
        <v>2.40625</v>
      </c>
      <c r="CA7" s="45" t="str">
        <f t="shared" si="133"/>
        <v>2.41</v>
      </c>
      <c r="CB7" s="47" t="str">
        <f t="shared" si="134"/>
        <v>Lên lớp</v>
      </c>
      <c r="CC7" s="145">
        <f t="shared" si="135"/>
        <v>16</v>
      </c>
      <c r="CD7" s="146">
        <f t="shared" si="136"/>
        <v>2.40625</v>
      </c>
      <c r="CE7" s="47" t="str">
        <f t="shared" si="137"/>
        <v>Lên lớp</v>
      </c>
      <c r="CF7" s="142" t="s">
        <v>1143</v>
      </c>
      <c r="CG7" s="24">
        <v>6.4</v>
      </c>
      <c r="CH7" s="27">
        <v>8</v>
      </c>
      <c r="CI7" s="28"/>
      <c r="CJ7" s="30">
        <f t="shared" si="138"/>
        <v>7.4</v>
      </c>
      <c r="CK7" s="31">
        <f t="shared" si="139"/>
        <v>7.4</v>
      </c>
      <c r="CL7" s="29" t="str">
        <f t="shared" si="140"/>
        <v>7.4</v>
      </c>
      <c r="CM7" s="35" t="str">
        <f t="shared" si="141"/>
        <v>B</v>
      </c>
      <c r="CN7" s="157">
        <f t="shared" si="142"/>
        <v>3</v>
      </c>
      <c r="CO7" s="49" t="str">
        <f t="shared" si="143"/>
        <v>3.0</v>
      </c>
      <c r="CP7" s="77">
        <v>3</v>
      </c>
      <c r="CQ7" s="151">
        <v>3</v>
      </c>
      <c r="CR7" s="24">
        <v>5.7</v>
      </c>
      <c r="CS7" s="27">
        <v>8</v>
      </c>
      <c r="CT7" s="28"/>
      <c r="CU7" s="30">
        <f t="shared" si="310"/>
        <v>7.1</v>
      </c>
      <c r="CV7" s="31">
        <f t="shared" si="144"/>
        <v>7.1</v>
      </c>
      <c r="CW7" s="29" t="str">
        <f t="shared" si="145"/>
        <v>7.1</v>
      </c>
      <c r="CX7" s="35" t="str">
        <f t="shared" si="146"/>
        <v>B</v>
      </c>
      <c r="CY7" s="157">
        <f t="shared" si="147"/>
        <v>3</v>
      </c>
      <c r="CZ7" s="49" t="str">
        <f t="shared" si="148"/>
        <v>3.0</v>
      </c>
      <c r="DA7" s="77">
        <v>2</v>
      </c>
      <c r="DB7" s="151">
        <v>2</v>
      </c>
      <c r="DC7" s="24">
        <v>5</v>
      </c>
      <c r="DD7" s="27">
        <v>6</v>
      </c>
      <c r="DE7" s="28"/>
      <c r="DF7" s="30">
        <f t="shared" si="149"/>
        <v>5.6</v>
      </c>
      <c r="DG7" s="31">
        <f t="shared" si="150"/>
        <v>5.6</v>
      </c>
      <c r="DH7" s="29" t="str">
        <f t="shared" si="151"/>
        <v>5.6</v>
      </c>
      <c r="DI7" s="35" t="str">
        <f t="shared" si="152"/>
        <v>C</v>
      </c>
      <c r="DJ7" s="157">
        <f t="shared" si="153"/>
        <v>2</v>
      </c>
      <c r="DK7" s="49" t="str">
        <f t="shared" si="154"/>
        <v>2.0</v>
      </c>
      <c r="DL7" s="77">
        <v>4</v>
      </c>
      <c r="DM7" s="151">
        <v>4</v>
      </c>
      <c r="DN7" s="24">
        <v>6.2</v>
      </c>
      <c r="DO7" s="27">
        <v>5</v>
      </c>
      <c r="DP7" s="28"/>
      <c r="DQ7" s="30">
        <f t="shared" si="155"/>
        <v>5.5</v>
      </c>
      <c r="DR7" s="31">
        <f t="shared" si="156"/>
        <v>5.5</v>
      </c>
      <c r="DS7" s="29" t="str">
        <f t="shared" si="157"/>
        <v>5.5</v>
      </c>
      <c r="DT7" s="35" t="str">
        <f t="shared" si="158"/>
        <v>C</v>
      </c>
      <c r="DU7" s="157">
        <f t="shared" si="159"/>
        <v>2</v>
      </c>
      <c r="DV7" s="49" t="str">
        <f t="shared" si="160"/>
        <v>2.0</v>
      </c>
      <c r="DW7" s="77">
        <v>3</v>
      </c>
      <c r="DX7" s="151">
        <v>3</v>
      </c>
      <c r="DY7" s="24">
        <v>6.7</v>
      </c>
      <c r="DZ7" s="27">
        <v>7</v>
      </c>
      <c r="EA7" s="28"/>
      <c r="EB7" s="30">
        <f t="shared" si="311"/>
        <v>6.9</v>
      </c>
      <c r="EC7" s="31">
        <f t="shared" si="301"/>
        <v>6.9</v>
      </c>
      <c r="ED7" s="29" t="str">
        <f t="shared" si="161"/>
        <v>6.9</v>
      </c>
      <c r="EE7" s="35" t="str">
        <f t="shared" si="162"/>
        <v>C+</v>
      </c>
      <c r="EF7" s="157">
        <f t="shared" si="163"/>
        <v>2.5</v>
      </c>
      <c r="EG7" s="49" t="str">
        <f t="shared" si="164"/>
        <v>2.5</v>
      </c>
      <c r="EH7" s="77">
        <v>2</v>
      </c>
      <c r="EI7" s="151">
        <v>2</v>
      </c>
      <c r="EJ7" s="24">
        <v>8.6</v>
      </c>
      <c r="EK7" s="27">
        <v>7</v>
      </c>
      <c r="EL7" s="28"/>
      <c r="EM7" s="30">
        <f t="shared" si="312"/>
        <v>7.6</v>
      </c>
      <c r="EN7" s="31">
        <f t="shared" si="165"/>
        <v>7.6</v>
      </c>
      <c r="EO7" s="29" t="str">
        <f t="shared" si="166"/>
        <v>7.6</v>
      </c>
      <c r="EP7" s="35" t="str">
        <f t="shared" si="167"/>
        <v>B</v>
      </c>
      <c r="EQ7" s="157">
        <f t="shared" si="168"/>
        <v>3</v>
      </c>
      <c r="ER7" s="49" t="str">
        <f t="shared" si="169"/>
        <v>3.0</v>
      </c>
      <c r="ES7" s="77">
        <v>2</v>
      </c>
      <c r="ET7" s="151">
        <v>2</v>
      </c>
      <c r="EU7" s="24">
        <v>7.6</v>
      </c>
      <c r="EV7" s="27">
        <v>7</v>
      </c>
      <c r="EW7" s="28"/>
      <c r="EX7" s="30">
        <f t="shared" si="313"/>
        <v>7.2</v>
      </c>
      <c r="EY7" s="31">
        <f t="shared" si="170"/>
        <v>7.2</v>
      </c>
      <c r="EZ7" s="29" t="str">
        <f t="shared" si="171"/>
        <v>7.2</v>
      </c>
      <c r="FA7" s="35" t="str">
        <f t="shared" si="172"/>
        <v>B</v>
      </c>
      <c r="FB7" s="157">
        <f t="shared" si="173"/>
        <v>3</v>
      </c>
      <c r="FC7" s="49" t="str">
        <f t="shared" si="174"/>
        <v>3.0</v>
      </c>
      <c r="FD7" s="77">
        <v>3</v>
      </c>
      <c r="FE7" s="151">
        <v>3</v>
      </c>
      <c r="FF7" s="155">
        <v>5.5</v>
      </c>
      <c r="FG7" s="165">
        <v>5.7</v>
      </c>
      <c r="FH7" s="165"/>
      <c r="FI7" s="22">
        <f t="shared" si="175"/>
        <v>5.6</v>
      </c>
      <c r="FJ7" s="29">
        <f t="shared" si="176"/>
        <v>5.6</v>
      </c>
      <c r="FK7" s="29" t="str">
        <f t="shared" si="177"/>
        <v>5.6</v>
      </c>
      <c r="FL7" s="35" t="str">
        <f t="shared" si="178"/>
        <v>C</v>
      </c>
      <c r="FM7" s="33">
        <f t="shared" si="179"/>
        <v>2</v>
      </c>
      <c r="FN7" s="49" t="str">
        <f t="shared" si="180"/>
        <v>2.0</v>
      </c>
      <c r="FO7" s="77">
        <v>2</v>
      </c>
      <c r="FP7" s="151">
        <v>2</v>
      </c>
      <c r="FQ7" s="41">
        <f t="shared" si="181"/>
        <v>21</v>
      </c>
      <c r="FR7" s="43">
        <f t="shared" si="182"/>
        <v>2.5238095238095237</v>
      </c>
      <c r="FS7" s="45" t="str">
        <f t="shared" si="183"/>
        <v>2.52</v>
      </c>
      <c r="FT7" s="47" t="str">
        <f t="shared" si="184"/>
        <v>Lên lớp</v>
      </c>
      <c r="FU7" s="145">
        <f t="shared" si="185"/>
        <v>21</v>
      </c>
      <c r="FV7" s="146">
        <f t="shared" si="186"/>
        <v>2.5238095238095237</v>
      </c>
      <c r="FW7" s="174">
        <f t="shared" si="187"/>
        <v>37</v>
      </c>
      <c r="FX7" s="41">
        <f t="shared" si="188"/>
        <v>37</v>
      </c>
      <c r="FY7" s="43">
        <f t="shared" si="189"/>
        <v>2.4729729729729728</v>
      </c>
      <c r="FZ7" s="45" t="str">
        <f t="shared" si="190"/>
        <v>2.47</v>
      </c>
      <c r="GA7" s="47" t="str">
        <f t="shared" si="191"/>
        <v>Lên lớp</v>
      </c>
      <c r="GB7" s="47" t="s">
        <v>1143</v>
      </c>
      <c r="GC7" s="24">
        <v>8.5</v>
      </c>
      <c r="GD7" s="27">
        <v>7</v>
      </c>
      <c r="GE7" s="28"/>
      <c r="GF7" s="22">
        <f t="shared" ref="GF7:GF32" si="319">ROUND((GC7*0.4+GD7*0.6),1)</f>
        <v>7.6</v>
      </c>
      <c r="GG7" s="29">
        <f t="shared" ref="GG7:GG32" si="320">ROUND(MAX((GC7*0.4+GD7*0.6),(GC7*0.4+GE7*0.6)),1)</f>
        <v>7.6</v>
      </c>
      <c r="GH7" s="29" t="str">
        <f t="shared" si="193"/>
        <v>7.6</v>
      </c>
      <c r="GI7" s="35" t="str">
        <f t="shared" ref="GI7:GI32" si="321">IF(GG7&gt;=8.5,"A",IF(GG7&gt;=8,"B+",IF(GG7&gt;=7,"B",IF(GG7&gt;=6.5,"C+",IF(GG7&gt;=5.5,"C",IF(GG7&gt;=5,"D+",IF(GG7&gt;=4,"D","F")))))))</f>
        <v>B</v>
      </c>
      <c r="GJ7" s="33">
        <f t="shared" ref="GJ7:GJ32" si="322">IF(GI7="A",4,IF(GI7="B+",3.5,IF(GI7="B",3,IF(GI7="C+",2.5,IF(GI7="C",2,IF(GI7="D+",1.5,IF(GI7="D",1,0)))))))</f>
        <v>3</v>
      </c>
      <c r="GK7" s="49" t="str">
        <f t="shared" ref="GK7:GK32" si="323">TEXT(GJ7,"0.0")</f>
        <v>3.0</v>
      </c>
      <c r="GL7" s="77">
        <v>2</v>
      </c>
      <c r="GM7" s="151">
        <v>2</v>
      </c>
      <c r="GN7" s="24">
        <v>6.6</v>
      </c>
      <c r="GO7" s="27">
        <v>8</v>
      </c>
      <c r="GP7" s="28"/>
      <c r="GQ7" s="22">
        <f t="shared" ref="GQ7:GQ32" si="324">ROUND((GN7*0.4+GO7*0.6),1)</f>
        <v>7.4</v>
      </c>
      <c r="GR7" s="29">
        <f t="shared" ref="GR7:GR32" si="325">ROUND(MAX((GN7*0.4+GO7*0.6),(GN7*0.4+GP7*0.6)),1)</f>
        <v>7.4</v>
      </c>
      <c r="GS7" s="29" t="str">
        <f t="shared" si="198"/>
        <v>7.4</v>
      </c>
      <c r="GT7" s="35" t="str">
        <f t="shared" ref="GT7:GT32" si="326">IF(GR7&gt;=8.5,"A",IF(GR7&gt;=8,"B+",IF(GR7&gt;=7,"B",IF(GR7&gt;=6.5,"C+",IF(GR7&gt;=5.5,"C",IF(GR7&gt;=5,"D+",IF(GR7&gt;=4,"D","F")))))))</f>
        <v>B</v>
      </c>
      <c r="GU7" s="33">
        <f t="shared" ref="GU7:GU32" si="327">IF(GT7="A",4,IF(GT7="B+",3.5,IF(GT7="B",3,IF(GT7="C+",2.5,IF(GT7="C",2,IF(GT7="D+",1.5,IF(GT7="D",1,0)))))))</f>
        <v>3</v>
      </c>
      <c r="GV7" s="49" t="str">
        <f t="shared" ref="GV7:GV32" si="328">TEXT(GU7,"0.0")</f>
        <v>3.0</v>
      </c>
      <c r="GW7" s="77">
        <v>3</v>
      </c>
      <c r="GX7" s="151">
        <v>3</v>
      </c>
      <c r="GY7" s="24">
        <v>6</v>
      </c>
      <c r="GZ7" s="27">
        <v>6</v>
      </c>
      <c r="HA7" s="28"/>
      <c r="HB7" s="22">
        <f t="shared" ref="HB7:HB32" si="329">ROUND((GY7*0.4+GZ7*0.6),1)</f>
        <v>6</v>
      </c>
      <c r="HC7" s="29">
        <f t="shared" ref="HC7:HC32" si="330">ROUND(MAX((GY7*0.4+GZ7*0.6),(GY7*0.4+HA7*0.6)),1)</f>
        <v>6</v>
      </c>
      <c r="HD7" s="29" t="str">
        <f t="shared" si="203"/>
        <v>6.0</v>
      </c>
      <c r="HE7" s="35" t="str">
        <f t="shared" ref="HE7:HE32" si="331">IF(HC7&gt;=8.5,"A",IF(HC7&gt;=8,"B+",IF(HC7&gt;=7,"B",IF(HC7&gt;=6.5,"C+",IF(HC7&gt;=5.5,"C",IF(HC7&gt;=5,"D+",IF(HC7&gt;=4,"D","F")))))))</f>
        <v>C</v>
      </c>
      <c r="HF7" s="33">
        <f t="shared" ref="HF7:HF32" si="332">IF(HE7="A",4,IF(HE7="B+",3.5,IF(HE7="B",3,IF(HE7="C+",2.5,IF(HE7="C",2,IF(HE7="D+",1.5,IF(HE7="D",1,0)))))))</f>
        <v>2</v>
      </c>
      <c r="HG7" s="49" t="str">
        <f t="shared" ref="HG7:HG32" si="333">TEXT(HF7,"0.0")</f>
        <v>2.0</v>
      </c>
      <c r="HH7" s="77">
        <v>2</v>
      </c>
      <c r="HI7" s="151">
        <v>2</v>
      </c>
      <c r="HJ7" s="24">
        <v>6</v>
      </c>
      <c r="HK7" s="27">
        <v>4</v>
      </c>
      <c r="HL7" s="28"/>
      <c r="HM7" s="22">
        <f t="shared" ref="HM7:HM32" si="334">ROUND((HJ7*0.4+HK7*0.6),1)</f>
        <v>4.8</v>
      </c>
      <c r="HN7" s="29">
        <f t="shared" ref="HN7:HN32" si="335">ROUND(MAX((HJ7*0.4+HK7*0.6),(HJ7*0.4+HL7*0.6)),1)</f>
        <v>4.8</v>
      </c>
      <c r="HO7" s="29" t="str">
        <f t="shared" si="208"/>
        <v>4.8</v>
      </c>
      <c r="HP7" s="35" t="str">
        <f t="shared" ref="HP7:HP32" si="336">IF(HN7&gt;=8.5,"A",IF(HN7&gt;=8,"B+",IF(HN7&gt;=7,"B",IF(HN7&gt;=6.5,"C+",IF(HN7&gt;=5.5,"C",IF(HN7&gt;=5,"D+",IF(HN7&gt;=4,"D","F")))))))</f>
        <v>D</v>
      </c>
      <c r="HQ7" s="33">
        <f t="shared" ref="HQ7:HQ32" si="337">IF(HP7="A",4,IF(HP7="B+",3.5,IF(HP7="B",3,IF(HP7="C+",2.5,IF(HP7="C",2,IF(HP7="D+",1.5,IF(HP7="D",1,0)))))))</f>
        <v>1</v>
      </c>
      <c r="HR7" s="49" t="str">
        <f t="shared" ref="HR7:HR32" si="338">TEXT(HQ7,"0.0")</f>
        <v>1.0</v>
      </c>
      <c r="HS7" s="77">
        <v>2</v>
      </c>
      <c r="HT7" s="151">
        <v>2</v>
      </c>
      <c r="HU7" s="24">
        <v>5.5</v>
      </c>
      <c r="HV7" s="27">
        <v>9</v>
      </c>
      <c r="HW7" s="28"/>
      <c r="HX7" s="22">
        <f t="shared" ref="HX7:HX32" si="339">ROUND((HU7*0.4+HV7*0.6),1)</f>
        <v>7.6</v>
      </c>
      <c r="HY7" s="29">
        <f t="shared" ref="HY7:HY32" si="340">ROUND(MAX((HU7*0.4+HV7*0.6),(HU7*0.4+HW7*0.6)),1)</f>
        <v>7.6</v>
      </c>
      <c r="HZ7" s="29" t="str">
        <f t="shared" si="213"/>
        <v>7.6</v>
      </c>
      <c r="IA7" s="35" t="str">
        <f t="shared" ref="IA7:IA32" si="341">IF(HY7&gt;=8.5,"A",IF(HY7&gt;=8,"B+",IF(HY7&gt;=7,"B",IF(HY7&gt;=6.5,"C+",IF(HY7&gt;=5.5,"C",IF(HY7&gt;=5,"D+",IF(HY7&gt;=4,"D","F")))))))</f>
        <v>B</v>
      </c>
      <c r="IB7" s="33">
        <f t="shared" ref="IB7:IB32" si="342">IF(IA7="A",4,IF(IA7="B+",3.5,IF(IA7="B",3,IF(IA7="C+",2.5,IF(IA7="C",2,IF(IA7="D+",1.5,IF(IA7="D",1,0)))))))</f>
        <v>3</v>
      </c>
      <c r="IC7" s="49" t="str">
        <f t="shared" ref="IC7:IC32" si="343">TEXT(IB7,"0.0")</f>
        <v>3.0</v>
      </c>
      <c r="ID7" s="77">
        <v>3</v>
      </c>
      <c r="IE7" s="151">
        <v>3</v>
      </c>
      <c r="IF7" s="24">
        <v>6.3</v>
      </c>
      <c r="IG7" s="27">
        <v>5</v>
      </c>
      <c r="IH7" s="28"/>
      <c r="II7" s="22">
        <f t="shared" ref="II7:II32" si="344">ROUND((IF7*0.4+IG7*0.6),1)</f>
        <v>5.5</v>
      </c>
      <c r="IJ7" s="29">
        <f t="shared" ref="IJ7:IJ32" si="345">ROUND(MAX((IF7*0.4+IG7*0.6),(IF7*0.4+IH7*0.6)),1)</f>
        <v>5.5</v>
      </c>
      <c r="IK7" s="29" t="str">
        <f t="shared" si="218"/>
        <v>5.5</v>
      </c>
      <c r="IL7" s="35" t="str">
        <f t="shared" ref="IL7:IL32" si="346">IF(IJ7&gt;=8.5,"A",IF(IJ7&gt;=8,"B+",IF(IJ7&gt;=7,"B",IF(IJ7&gt;=6.5,"C+",IF(IJ7&gt;=5.5,"C",IF(IJ7&gt;=5,"D+",IF(IJ7&gt;=4,"D","F")))))))</f>
        <v>C</v>
      </c>
      <c r="IM7" s="33">
        <f t="shared" ref="IM7:IM32" si="347">IF(IL7="A",4,IF(IL7="B+",3.5,IF(IL7="B",3,IF(IL7="C+",2.5,IF(IL7="C",2,IF(IL7="D+",1.5,IF(IL7="D",1,0)))))))</f>
        <v>2</v>
      </c>
      <c r="IN7" s="49" t="str">
        <f t="shared" ref="IN7:IN32" si="348">TEXT(IM7,"0.0")</f>
        <v>2.0</v>
      </c>
      <c r="IO7" s="77">
        <v>2</v>
      </c>
      <c r="IP7" s="151">
        <v>2</v>
      </c>
      <c r="IQ7" s="24">
        <v>6.3</v>
      </c>
      <c r="IR7" s="27">
        <v>3</v>
      </c>
      <c r="IS7" s="28"/>
      <c r="IT7" s="22">
        <f t="shared" ref="IT7:IT32" si="349">ROUND((IQ7*0.4+IR7*0.6),1)</f>
        <v>4.3</v>
      </c>
      <c r="IU7" s="29">
        <f t="shared" ref="IU7:IU32" si="350">ROUND(MAX((IQ7*0.4+IR7*0.6),(IQ7*0.4+IS7*0.6)),1)</f>
        <v>4.3</v>
      </c>
      <c r="IV7" s="29" t="str">
        <f t="shared" si="222"/>
        <v>4.3</v>
      </c>
      <c r="IW7" s="35" t="str">
        <f t="shared" ref="IW7:IW32" si="351">IF(IU7&gt;=8.5,"A",IF(IU7&gt;=8,"B+",IF(IU7&gt;=7,"B",IF(IU7&gt;=6.5,"C+",IF(IU7&gt;=5.5,"C",IF(IU7&gt;=5,"D+",IF(IU7&gt;=4,"D","F")))))))</f>
        <v>D</v>
      </c>
      <c r="IX7" s="33">
        <f t="shared" ref="IX7:IX32" si="352">IF(IW7="A",4,IF(IW7="B+",3.5,IF(IW7="B",3,IF(IW7="C+",2.5,IF(IW7="C",2,IF(IW7="D+",1.5,IF(IW7="D",1,0)))))))</f>
        <v>1</v>
      </c>
      <c r="IY7" s="49" t="str">
        <f t="shared" ref="IY7:IY32" si="353">TEXT(IX7,"0.0")</f>
        <v>1.0</v>
      </c>
      <c r="IZ7" s="77">
        <v>3</v>
      </c>
      <c r="JA7" s="151">
        <v>3</v>
      </c>
      <c r="JB7" s="24">
        <v>6.8</v>
      </c>
      <c r="JC7" s="27">
        <v>7</v>
      </c>
      <c r="JD7" s="28"/>
      <c r="JE7" s="22">
        <f t="shared" ref="JE7:JE32" si="354">ROUND((JB7*0.4+JC7*0.6),1)</f>
        <v>6.9</v>
      </c>
      <c r="JF7" s="29">
        <f t="shared" ref="JF7:JF32" si="355">ROUND(MAX((JB7*0.4+JC7*0.6),(JB7*0.4+JD7*0.6)),1)</f>
        <v>6.9</v>
      </c>
      <c r="JG7" s="29" t="str">
        <f t="shared" si="226"/>
        <v>6.9</v>
      </c>
      <c r="JH7" s="35" t="str">
        <f t="shared" ref="JH7:JH32" si="356">IF(JF7&gt;=8.5,"A",IF(JF7&gt;=8,"B+",IF(JF7&gt;=7,"B",IF(JF7&gt;=6.5,"C+",IF(JF7&gt;=5.5,"C",IF(JF7&gt;=5,"D+",IF(JF7&gt;=4,"D","F")))))))</f>
        <v>C+</v>
      </c>
      <c r="JI7" s="33">
        <f t="shared" ref="JI7:JI32" si="357">IF(JH7="A",4,IF(JH7="B+",3.5,IF(JH7="B",3,IF(JH7="C+",2.5,IF(JH7="C",2,IF(JH7="D+",1.5,IF(JH7="D",1,0)))))))</f>
        <v>2.5</v>
      </c>
      <c r="JJ7" s="49" t="str">
        <f t="shared" ref="JJ7:JJ32" si="358">TEXT(JI7,"0.0")</f>
        <v>2.5</v>
      </c>
      <c r="JK7" s="77">
        <v>3</v>
      </c>
      <c r="JL7" s="151">
        <v>3</v>
      </c>
      <c r="JM7" s="24">
        <v>7</v>
      </c>
      <c r="JN7" s="214">
        <v>8.6</v>
      </c>
      <c r="JO7" s="140"/>
      <c r="JP7" s="22">
        <f t="shared" ref="JP7:JP32" si="359">ROUND((JM7*0.4+JN7*0.6),1)</f>
        <v>8</v>
      </c>
      <c r="JQ7" s="29">
        <f t="shared" ref="JQ7:JQ32" si="360">ROUND(MAX((JM7*0.4+JN7*0.6),(JM7*0.4+JO7*0.6)),1)</f>
        <v>8</v>
      </c>
      <c r="JR7" s="29" t="str">
        <f t="shared" si="230"/>
        <v>8.0</v>
      </c>
      <c r="JS7" s="35" t="str">
        <f t="shared" ref="JS7:JS32" si="361">IF(JQ7&gt;=8.5,"A",IF(JQ7&gt;=8,"B+",IF(JQ7&gt;=7,"B",IF(JQ7&gt;=6.5,"C+",IF(JQ7&gt;=5.5,"C",IF(JQ7&gt;=5,"D+",IF(JQ7&gt;=4,"D","F")))))))</f>
        <v>B+</v>
      </c>
      <c r="JT7" s="33">
        <f t="shared" ref="JT7:JT32" si="362">IF(JS7="A",4,IF(JS7="B+",3.5,IF(JS7="B",3,IF(JS7="C+",2.5,IF(JS7="C",2,IF(JS7="D+",1.5,IF(JS7="D",1,0)))))))</f>
        <v>3.5</v>
      </c>
      <c r="JU7" s="49" t="str">
        <f t="shared" ref="JU7:JU32" si="363">TEXT(JT7,"0.0")</f>
        <v>3.5</v>
      </c>
      <c r="JV7" s="77">
        <v>1</v>
      </c>
      <c r="JW7" s="151">
        <v>1</v>
      </c>
      <c r="JX7" s="211">
        <f t="shared" si="234"/>
        <v>21</v>
      </c>
      <c r="JY7" s="43">
        <f t="shared" si="235"/>
        <v>2.2857142857142856</v>
      </c>
      <c r="JZ7" s="45" t="str">
        <f t="shared" si="236"/>
        <v>2.29</v>
      </c>
      <c r="KA7" s="47" t="str">
        <f t="shared" si="237"/>
        <v>Lên lớp</v>
      </c>
      <c r="KB7" s="41">
        <f t="shared" si="238"/>
        <v>21</v>
      </c>
      <c r="KC7" s="43">
        <f t="shared" si="239"/>
        <v>2.2857142857142856</v>
      </c>
      <c r="KD7" s="229">
        <f t="shared" si="240"/>
        <v>58</v>
      </c>
      <c r="KE7" s="230">
        <f t="shared" si="241"/>
        <v>58</v>
      </c>
      <c r="KF7" s="146">
        <f t="shared" si="242"/>
        <v>2.4051724137931036</v>
      </c>
      <c r="KG7" s="45" t="str">
        <f t="shared" si="243"/>
        <v>2.41</v>
      </c>
      <c r="KH7" s="47" t="str">
        <f t="shared" si="244"/>
        <v>Lên lớp</v>
      </c>
      <c r="KI7" s="47" t="s">
        <v>1143</v>
      </c>
      <c r="KJ7" s="24">
        <v>7</v>
      </c>
      <c r="KK7" s="27">
        <v>7</v>
      </c>
      <c r="KL7" s="28"/>
      <c r="KM7" s="30">
        <f t="shared" si="8"/>
        <v>7</v>
      </c>
      <c r="KN7" s="31">
        <f t="shared" si="9"/>
        <v>7</v>
      </c>
      <c r="KO7" s="29" t="str">
        <f t="shared" si="245"/>
        <v>7.0</v>
      </c>
      <c r="KP7" s="35" t="str">
        <f t="shared" si="10"/>
        <v>B</v>
      </c>
      <c r="KQ7" s="33">
        <f t="shared" si="11"/>
        <v>3</v>
      </c>
      <c r="KR7" s="49" t="str">
        <f t="shared" si="12"/>
        <v>3.0</v>
      </c>
      <c r="KS7" s="77">
        <v>2</v>
      </c>
      <c r="KT7" s="151">
        <v>2</v>
      </c>
      <c r="KU7" s="24">
        <v>7.7</v>
      </c>
      <c r="KV7" s="27">
        <v>8</v>
      </c>
      <c r="KW7" s="28"/>
      <c r="KX7" s="30">
        <f t="shared" si="13"/>
        <v>7.9</v>
      </c>
      <c r="KY7" s="31">
        <f t="shared" si="14"/>
        <v>7.9</v>
      </c>
      <c r="KZ7" s="29" t="str">
        <f t="shared" si="246"/>
        <v>7.9</v>
      </c>
      <c r="LA7" s="35" t="str">
        <f t="shared" si="15"/>
        <v>B</v>
      </c>
      <c r="LB7" s="33">
        <f t="shared" si="16"/>
        <v>3</v>
      </c>
      <c r="LC7" s="49" t="str">
        <f t="shared" si="17"/>
        <v>3.0</v>
      </c>
      <c r="LD7" s="77">
        <v>2</v>
      </c>
      <c r="LE7" s="151">
        <v>2</v>
      </c>
      <c r="LF7" s="24">
        <v>7.3</v>
      </c>
      <c r="LG7" s="27">
        <v>4</v>
      </c>
      <c r="LH7" s="28"/>
      <c r="LI7" s="30">
        <f t="shared" si="18"/>
        <v>5.3</v>
      </c>
      <c r="LJ7" s="31">
        <f t="shared" si="19"/>
        <v>5.3</v>
      </c>
      <c r="LK7" s="29" t="str">
        <f t="shared" si="247"/>
        <v>5.3</v>
      </c>
      <c r="LL7" s="35" t="str">
        <f t="shared" si="20"/>
        <v>D+</v>
      </c>
      <c r="LM7" s="33">
        <f t="shared" si="21"/>
        <v>1.5</v>
      </c>
      <c r="LN7" s="49" t="str">
        <f t="shared" si="22"/>
        <v>1.5</v>
      </c>
      <c r="LO7" s="77">
        <v>2</v>
      </c>
      <c r="LP7" s="151">
        <v>2</v>
      </c>
      <c r="LQ7" s="24">
        <v>8</v>
      </c>
      <c r="LR7" s="27">
        <v>7</v>
      </c>
      <c r="LS7" s="28"/>
      <c r="LT7" s="30">
        <f t="shared" si="23"/>
        <v>7.4</v>
      </c>
      <c r="LU7" s="31">
        <f t="shared" si="24"/>
        <v>7.4</v>
      </c>
      <c r="LV7" s="29" t="str">
        <f t="shared" si="248"/>
        <v>7.4</v>
      </c>
      <c r="LW7" s="35" t="str">
        <f t="shared" si="25"/>
        <v>B</v>
      </c>
      <c r="LX7" s="33">
        <f t="shared" si="26"/>
        <v>3</v>
      </c>
      <c r="LY7" s="49" t="str">
        <f t="shared" si="27"/>
        <v>3.0</v>
      </c>
      <c r="LZ7" s="77">
        <v>2</v>
      </c>
      <c r="MA7" s="151">
        <v>2</v>
      </c>
      <c r="MB7" s="24">
        <v>7.6</v>
      </c>
      <c r="MC7" s="27">
        <v>6</v>
      </c>
      <c r="MD7" s="28"/>
      <c r="ME7" s="30">
        <f t="shared" si="28"/>
        <v>6.6</v>
      </c>
      <c r="MF7" s="161">
        <f t="shared" si="29"/>
        <v>6.6</v>
      </c>
      <c r="MG7" s="29" t="str">
        <f t="shared" si="249"/>
        <v>6.6</v>
      </c>
      <c r="MH7" s="162" t="str">
        <f t="shared" si="30"/>
        <v>C+</v>
      </c>
      <c r="MI7" s="163">
        <f t="shared" si="31"/>
        <v>2.5</v>
      </c>
      <c r="MJ7" s="56" t="str">
        <f t="shared" si="32"/>
        <v>2.5</v>
      </c>
      <c r="MK7" s="77">
        <v>1</v>
      </c>
      <c r="ML7" s="151">
        <v>1</v>
      </c>
      <c r="MM7" s="24">
        <v>7.3</v>
      </c>
      <c r="MN7" s="27">
        <v>6</v>
      </c>
      <c r="MO7" s="28"/>
      <c r="MP7" s="30">
        <f t="shared" si="33"/>
        <v>6.5</v>
      </c>
      <c r="MQ7" s="161">
        <f t="shared" si="34"/>
        <v>6.5</v>
      </c>
      <c r="MR7" s="29" t="str">
        <f t="shared" si="250"/>
        <v>6.5</v>
      </c>
      <c r="MS7" s="162" t="str">
        <f t="shared" si="35"/>
        <v>C+</v>
      </c>
      <c r="MT7" s="163">
        <f t="shared" si="36"/>
        <v>2.5</v>
      </c>
      <c r="MU7" s="56" t="str">
        <f t="shared" si="37"/>
        <v>2.5</v>
      </c>
      <c r="MV7" s="77">
        <v>3</v>
      </c>
      <c r="MW7" s="151">
        <v>3</v>
      </c>
      <c r="MX7" s="24">
        <v>8.1</v>
      </c>
      <c r="MY7" s="27">
        <v>8</v>
      </c>
      <c r="MZ7" s="28"/>
      <c r="NA7" s="30">
        <f t="shared" si="38"/>
        <v>8</v>
      </c>
      <c r="NB7" s="161">
        <f t="shared" si="39"/>
        <v>8</v>
      </c>
      <c r="NC7" s="29" t="str">
        <f t="shared" si="251"/>
        <v>8.0</v>
      </c>
      <c r="ND7" s="162" t="str">
        <f t="shared" si="40"/>
        <v>B+</v>
      </c>
      <c r="NE7" s="163">
        <f t="shared" si="41"/>
        <v>3.5</v>
      </c>
      <c r="NF7" s="56" t="str">
        <f t="shared" si="42"/>
        <v>3.5</v>
      </c>
      <c r="NG7" s="77">
        <v>1</v>
      </c>
      <c r="NH7" s="151">
        <v>1</v>
      </c>
      <c r="NI7" s="24">
        <v>7</v>
      </c>
      <c r="NJ7" s="27">
        <v>5</v>
      </c>
      <c r="NK7" s="28"/>
      <c r="NL7" s="30">
        <f t="shared" si="43"/>
        <v>5.8</v>
      </c>
      <c r="NM7" s="31">
        <f t="shared" si="44"/>
        <v>5.8</v>
      </c>
      <c r="NN7" s="29" t="str">
        <f t="shared" si="252"/>
        <v>5.8</v>
      </c>
      <c r="NO7" s="35" t="str">
        <f t="shared" si="45"/>
        <v>C</v>
      </c>
      <c r="NP7" s="33">
        <f t="shared" si="46"/>
        <v>2</v>
      </c>
      <c r="NQ7" s="49" t="str">
        <f t="shared" si="47"/>
        <v>2.0</v>
      </c>
      <c r="NR7" s="77">
        <v>3</v>
      </c>
      <c r="NS7" s="151">
        <v>3</v>
      </c>
      <c r="NT7" s="24">
        <v>8</v>
      </c>
      <c r="NU7" s="214">
        <v>6.3</v>
      </c>
      <c r="NV7" s="28"/>
      <c r="NW7" s="30">
        <f t="shared" si="48"/>
        <v>7</v>
      </c>
      <c r="NX7" s="31">
        <f t="shared" si="49"/>
        <v>7</v>
      </c>
      <c r="NY7" s="29" t="str">
        <f t="shared" si="253"/>
        <v>7.0</v>
      </c>
      <c r="NZ7" s="35" t="str">
        <f t="shared" si="50"/>
        <v>B</v>
      </c>
      <c r="OA7" s="33">
        <f t="shared" si="51"/>
        <v>3</v>
      </c>
      <c r="OB7" s="49" t="str">
        <f t="shared" si="254"/>
        <v>3.0</v>
      </c>
      <c r="OC7" s="77">
        <v>2</v>
      </c>
      <c r="OD7" s="151">
        <v>2</v>
      </c>
      <c r="OE7" s="211">
        <f t="shared" si="255"/>
        <v>18</v>
      </c>
      <c r="OF7" s="43">
        <f t="shared" si="256"/>
        <v>2.5833333333333335</v>
      </c>
      <c r="OG7" s="45" t="str">
        <f t="shared" si="257"/>
        <v>2.58</v>
      </c>
      <c r="OH7" s="47" t="str">
        <f t="shared" si="258"/>
        <v>Lên lớp</v>
      </c>
      <c r="OI7" s="41">
        <f t="shared" si="259"/>
        <v>18</v>
      </c>
      <c r="OJ7" s="43">
        <f t="shared" si="260"/>
        <v>2.5833333333333335</v>
      </c>
      <c r="OK7" s="229">
        <f t="shared" si="261"/>
        <v>76</v>
      </c>
      <c r="OL7" s="230">
        <f t="shared" si="262"/>
        <v>76</v>
      </c>
      <c r="OM7" s="146">
        <f t="shared" si="263"/>
        <v>2.4473684210526314</v>
      </c>
      <c r="ON7" s="45" t="str">
        <f t="shared" si="264"/>
        <v>2.45</v>
      </c>
      <c r="OO7" s="47" t="str">
        <f t="shared" si="265"/>
        <v>Lên lớp</v>
      </c>
      <c r="OP7" s="47" t="s">
        <v>1143</v>
      </c>
      <c r="OQ7" s="24">
        <v>5.6</v>
      </c>
      <c r="OR7" s="27">
        <v>6</v>
      </c>
      <c r="OS7" s="28"/>
      <c r="OT7" s="30">
        <f t="shared" si="52"/>
        <v>5.8</v>
      </c>
      <c r="OU7" s="31">
        <f t="shared" si="53"/>
        <v>5.8</v>
      </c>
      <c r="OV7" s="29" t="str">
        <f t="shared" si="266"/>
        <v>5.8</v>
      </c>
      <c r="OW7" s="35" t="str">
        <f t="shared" si="314"/>
        <v>C</v>
      </c>
      <c r="OX7" s="130">
        <f t="shared" si="54"/>
        <v>2</v>
      </c>
      <c r="OY7" s="49" t="str">
        <f t="shared" si="55"/>
        <v>2.0</v>
      </c>
      <c r="OZ7" s="77">
        <v>2</v>
      </c>
      <c r="PA7" s="151">
        <v>2</v>
      </c>
      <c r="PB7" s="24">
        <v>6.4</v>
      </c>
      <c r="PC7" s="27">
        <v>8</v>
      </c>
      <c r="PD7" s="28"/>
      <c r="PE7" s="30">
        <f t="shared" si="56"/>
        <v>7.4</v>
      </c>
      <c r="PF7" s="31">
        <f t="shared" si="57"/>
        <v>7.4</v>
      </c>
      <c r="PG7" s="31" t="str">
        <f t="shared" si="267"/>
        <v>7.4</v>
      </c>
      <c r="PH7" s="35" t="str">
        <f t="shared" si="315"/>
        <v>B</v>
      </c>
      <c r="PI7" s="130">
        <f t="shared" si="58"/>
        <v>3</v>
      </c>
      <c r="PJ7" s="49" t="str">
        <f t="shared" si="59"/>
        <v>3.0</v>
      </c>
      <c r="PK7" s="77">
        <v>3</v>
      </c>
      <c r="PL7" s="151">
        <v>3</v>
      </c>
      <c r="PM7" s="24">
        <v>6</v>
      </c>
      <c r="PN7" s="27">
        <v>8</v>
      </c>
      <c r="PO7" s="28"/>
      <c r="PP7" s="30">
        <f t="shared" si="60"/>
        <v>7.2</v>
      </c>
      <c r="PQ7" s="31">
        <f t="shared" si="61"/>
        <v>7.2</v>
      </c>
      <c r="PR7" s="29" t="str">
        <f t="shared" si="268"/>
        <v>7.2</v>
      </c>
      <c r="PS7" s="35" t="str">
        <f t="shared" si="316"/>
        <v>B</v>
      </c>
      <c r="PT7" s="130">
        <f t="shared" si="62"/>
        <v>3</v>
      </c>
      <c r="PU7" s="49" t="str">
        <f t="shared" si="63"/>
        <v>3.0</v>
      </c>
      <c r="PV7" s="77">
        <v>2</v>
      </c>
      <c r="PW7" s="151">
        <v>2</v>
      </c>
      <c r="PX7" s="24">
        <v>5.6</v>
      </c>
      <c r="PY7" s="27">
        <v>6</v>
      </c>
      <c r="PZ7" s="28"/>
      <c r="QA7" s="30">
        <f t="shared" si="64"/>
        <v>5.8</v>
      </c>
      <c r="QB7" s="31">
        <f t="shared" si="65"/>
        <v>5.8</v>
      </c>
      <c r="QC7" s="29" t="str">
        <f t="shared" si="269"/>
        <v>5.8</v>
      </c>
      <c r="QD7" s="35" t="str">
        <f t="shared" si="317"/>
        <v>C</v>
      </c>
      <c r="QE7" s="130">
        <f t="shared" si="66"/>
        <v>2</v>
      </c>
      <c r="QF7" s="49" t="str">
        <f t="shared" si="67"/>
        <v>2.0</v>
      </c>
      <c r="QG7" s="77">
        <v>3</v>
      </c>
      <c r="QH7" s="151">
        <v>3</v>
      </c>
      <c r="QI7" s="24">
        <v>7.2</v>
      </c>
      <c r="QJ7" s="27">
        <v>7</v>
      </c>
      <c r="QK7" s="28"/>
      <c r="QL7" s="30">
        <f t="shared" si="68"/>
        <v>7.1</v>
      </c>
      <c r="QM7" s="31">
        <f t="shared" si="69"/>
        <v>7.1</v>
      </c>
      <c r="QN7" s="29" t="str">
        <f t="shared" si="270"/>
        <v>7.1</v>
      </c>
      <c r="QO7" s="35" t="str">
        <f t="shared" si="318"/>
        <v>B</v>
      </c>
      <c r="QP7" s="130">
        <f t="shared" si="70"/>
        <v>3</v>
      </c>
      <c r="QQ7" s="49" t="str">
        <f t="shared" si="71"/>
        <v>3.0</v>
      </c>
      <c r="QR7" s="77">
        <v>1</v>
      </c>
      <c r="QS7" s="151">
        <v>1</v>
      </c>
      <c r="QT7" s="24">
        <v>7.3</v>
      </c>
      <c r="QU7" s="27">
        <v>9</v>
      </c>
      <c r="QV7" s="28"/>
      <c r="QW7" s="30">
        <f t="shared" si="72"/>
        <v>8.3000000000000007</v>
      </c>
      <c r="QX7" s="31">
        <f t="shared" si="73"/>
        <v>8.3000000000000007</v>
      </c>
      <c r="QY7" s="29" t="str">
        <f t="shared" si="271"/>
        <v>8.3</v>
      </c>
      <c r="QZ7" s="35" t="str">
        <f t="shared" si="74"/>
        <v>B+</v>
      </c>
      <c r="RA7" s="130">
        <f t="shared" si="75"/>
        <v>3.5</v>
      </c>
      <c r="RB7" s="49" t="str">
        <f t="shared" si="76"/>
        <v>3.5</v>
      </c>
      <c r="RC7" s="77">
        <v>3</v>
      </c>
      <c r="RD7" s="151">
        <v>3</v>
      </c>
      <c r="RE7" s="24">
        <v>7.9</v>
      </c>
      <c r="RF7" s="27">
        <v>6</v>
      </c>
      <c r="RG7" s="28"/>
      <c r="RH7" s="30">
        <f t="shared" si="77"/>
        <v>6.8</v>
      </c>
      <c r="RI7" s="31">
        <f t="shared" si="78"/>
        <v>6.8</v>
      </c>
      <c r="RJ7" s="29" t="str">
        <f t="shared" si="272"/>
        <v>6.8</v>
      </c>
      <c r="RK7" s="35" t="str">
        <f t="shared" si="79"/>
        <v>C+</v>
      </c>
      <c r="RL7" s="130">
        <f t="shared" si="80"/>
        <v>2.5</v>
      </c>
      <c r="RM7" s="49" t="str">
        <f t="shared" si="81"/>
        <v>2.5</v>
      </c>
      <c r="RN7" s="77">
        <v>1</v>
      </c>
      <c r="RO7" s="151">
        <v>1</v>
      </c>
      <c r="RP7" s="211">
        <f t="shared" si="273"/>
        <v>15</v>
      </c>
      <c r="RQ7" s="275">
        <f t="shared" si="274"/>
        <v>6.9599999999999991</v>
      </c>
      <c r="RR7" s="43">
        <f t="shared" si="275"/>
        <v>2.7333333333333334</v>
      </c>
      <c r="RS7" s="45" t="str">
        <f t="shared" si="276"/>
        <v>2.73</v>
      </c>
      <c r="RT7" s="47" t="str">
        <f t="shared" si="277"/>
        <v>Lên lớp</v>
      </c>
      <c r="RU7" s="41">
        <f t="shared" si="278"/>
        <v>15</v>
      </c>
      <c r="RV7" s="43">
        <f t="shared" si="279"/>
        <v>2.7333333333333334</v>
      </c>
      <c r="RW7" s="229">
        <f t="shared" si="280"/>
        <v>91</v>
      </c>
      <c r="RX7" s="230">
        <f t="shared" si="281"/>
        <v>91</v>
      </c>
      <c r="RY7" s="146">
        <f t="shared" si="282"/>
        <v>2.4945054945054945</v>
      </c>
      <c r="RZ7" s="45" t="str">
        <f t="shared" si="283"/>
        <v>2.49</v>
      </c>
      <c r="SA7" s="47" t="str">
        <f t="shared" si="284"/>
        <v>Lên lớp</v>
      </c>
      <c r="SB7" s="47" t="s">
        <v>1143</v>
      </c>
      <c r="SC7" s="24"/>
      <c r="SD7" s="27"/>
      <c r="SE7" s="28"/>
      <c r="SF7" s="30">
        <f t="shared" si="82"/>
        <v>0</v>
      </c>
      <c r="SG7" s="31">
        <f t="shared" si="83"/>
        <v>0</v>
      </c>
      <c r="SH7" s="29" t="str">
        <f t="shared" si="285"/>
        <v>0.0</v>
      </c>
      <c r="SI7" s="35" t="str">
        <f t="shared" si="84"/>
        <v>F</v>
      </c>
      <c r="SJ7" s="130">
        <f t="shared" si="85"/>
        <v>0</v>
      </c>
      <c r="SK7" s="49" t="str">
        <f t="shared" si="86"/>
        <v>0.0</v>
      </c>
      <c r="SL7" s="77"/>
      <c r="SM7" s="151"/>
      <c r="SN7" s="24"/>
      <c r="SO7" s="27"/>
      <c r="SP7" s="28"/>
      <c r="SQ7" s="30">
        <f t="shared" si="87"/>
        <v>0</v>
      </c>
      <c r="SR7" s="31">
        <f t="shared" si="88"/>
        <v>0</v>
      </c>
      <c r="SS7" s="29" t="str">
        <f t="shared" si="286"/>
        <v>0.0</v>
      </c>
      <c r="ST7" s="35" t="str">
        <f t="shared" si="89"/>
        <v>F</v>
      </c>
      <c r="SU7" s="130">
        <f t="shared" si="90"/>
        <v>0</v>
      </c>
      <c r="SV7" s="49" t="str">
        <f t="shared" si="91"/>
        <v>0.0</v>
      </c>
      <c r="SW7" s="77"/>
      <c r="SX7" s="151"/>
      <c r="SY7" s="24">
        <v>8.3000000000000007</v>
      </c>
      <c r="SZ7" s="27">
        <v>8</v>
      </c>
      <c r="TA7" s="28"/>
      <c r="TB7" s="30">
        <f t="shared" ref="TB7" si="364">ROUND((SY7*0.4+SZ7*0.6),1)</f>
        <v>8.1</v>
      </c>
      <c r="TC7" s="31">
        <f t="shared" ref="TC7" si="365">ROUND(MAX((SY7*0.4+SZ7*0.6),(SY7*0.4+TA7*0.6)),1)</f>
        <v>8.1</v>
      </c>
      <c r="TD7" s="29" t="str">
        <f t="shared" si="289"/>
        <v>8.1</v>
      </c>
      <c r="TE7" s="35" t="str">
        <f t="shared" si="92"/>
        <v>B+</v>
      </c>
      <c r="TF7" s="130">
        <f t="shared" si="93"/>
        <v>3.5</v>
      </c>
      <c r="TG7" s="49" t="str">
        <f t="shared" si="94"/>
        <v>3.5</v>
      </c>
      <c r="TH7" s="77">
        <v>4</v>
      </c>
      <c r="TI7" s="151">
        <v>4</v>
      </c>
      <c r="TJ7" s="320"/>
      <c r="TK7" s="321">
        <v>8.1</v>
      </c>
      <c r="TL7" s="322">
        <v>7.6</v>
      </c>
      <c r="TM7" s="322">
        <v>7.6</v>
      </c>
      <c r="TN7" s="322"/>
      <c r="TO7" s="127">
        <f t="shared" si="290"/>
        <v>7.7</v>
      </c>
      <c r="TP7" s="29" t="str">
        <f t="shared" si="291"/>
        <v>7.7</v>
      </c>
      <c r="TQ7" s="35" t="str">
        <f t="shared" si="292"/>
        <v>B</v>
      </c>
      <c r="TR7" s="33">
        <f t="shared" si="96"/>
        <v>3</v>
      </c>
      <c r="TS7" s="49" t="str">
        <f t="shared" si="97"/>
        <v>3.0</v>
      </c>
      <c r="TT7" s="323">
        <v>5</v>
      </c>
      <c r="TU7" s="324">
        <v>5</v>
      </c>
      <c r="TV7" s="325">
        <f t="shared" si="293"/>
        <v>9</v>
      </c>
      <c r="TW7" s="341">
        <f t="shared" si="294"/>
        <v>7.8777777777777782</v>
      </c>
      <c r="TX7" s="326">
        <f t="shared" si="295"/>
        <v>3.2222222222222223</v>
      </c>
      <c r="TY7" s="45" t="str">
        <f t="shared" si="98"/>
        <v>3.22</v>
      </c>
      <c r="TZ7" s="47" t="str">
        <f t="shared" si="296"/>
        <v>Lên lớp</v>
      </c>
      <c r="UA7" s="41">
        <f t="shared" si="297"/>
        <v>9</v>
      </c>
      <c r="UB7" s="43">
        <f t="shared" si="298"/>
        <v>3.2222222222222223</v>
      </c>
    </row>
    <row r="8" spans="1:548" ht="18">
      <c r="A8" s="11">
        <v>8</v>
      </c>
      <c r="B8" s="70" t="s">
        <v>229</v>
      </c>
      <c r="C8" s="14" t="s">
        <v>247</v>
      </c>
      <c r="D8" s="71" t="s">
        <v>248</v>
      </c>
      <c r="E8" s="72" t="s">
        <v>128</v>
      </c>
      <c r="F8" s="9"/>
      <c r="G8" s="106" t="s">
        <v>707</v>
      </c>
      <c r="H8" s="10" t="s">
        <v>18</v>
      </c>
      <c r="I8" s="11" t="s">
        <v>750</v>
      </c>
      <c r="J8" s="13">
        <v>5.5</v>
      </c>
      <c r="K8" s="29" t="str">
        <f t="shared" si="99"/>
        <v>5.5</v>
      </c>
      <c r="L8" s="35" t="str">
        <f t="shared" ref="L8:L32" si="366">IF(J8&gt;=8.5,"A",IF(J8&gt;=8,"B+",IF(J8&gt;=7,"B",IF(J8&gt;=6.5,"C+",IF(J8&gt;=5.5,"C",IF(J8&gt;=5,"D+",IF(J8&gt;=4,"D","F")))))))</f>
        <v>C</v>
      </c>
      <c r="M8" s="33">
        <f t="shared" ref="M8:M32" si="367">IF(L8="A",4,IF(L8="B+",3.5,IF(L8="B",3,IF(L8="C+",2.5,IF(L8="C",2,IF(L8="D+",1.5,IF(L8="D",1,0)))))))</f>
        <v>2</v>
      </c>
      <c r="N8" s="49" t="str">
        <f t="shared" ref="N8:N32" si="368">TEXT(M8,"0.0")</f>
        <v>2.0</v>
      </c>
      <c r="O8" s="12">
        <v>2</v>
      </c>
      <c r="P8" s="19">
        <v>6.9</v>
      </c>
      <c r="Q8" s="29" t="str">
        <f t="shared" si="103"/>
        <v>6.9</v>
      </c>
      <c r="R8" s="35" t="str">
        <f t="shared" ref="R8:R32" si="369">IF(P8&gt;=8.5,"A",IF(P8&gt;=8,"B+",IF(P8&gt;=7,"B",IF(P8&gt;=6.5,"C+",IF(P8&gt;=5.5,"C",IF(P8&gt;=5,"D+",IF(P8&gt;=4,"D","F")))))))</f>
        <v>C+</v>
      </c>
      <c r="S8" s="33">
        <f t="shared" ref="S8:S32" si="370">IF(R8="A",4,IF(R8="B+",3.5,IF(R8="B",3,IF(R8="C+",2.5,IF(R8="C",2,IF(R8="D+",1.5,IF(R8="D",1,0)))))))</f>
        <v>2.5</v>
      </c>
      <c r="T8" s="49" t="str">
        <f t="shared" ref="T8:T32" si="371">TEXT(S8,"0.0")</f>
        <v>2.5</v>
      </c>
      <c r="U8" s="12">
        <v>3</v>
      </c>
      <c r="V8" s="24">
        <v>6.9</v>
      </c>
      <c r="W8" s="27">
        <v>6</v>
      </c>
      <c r="X8" s="28"/>
      <c r="Y8" s="22">
        <f t="shared" ref="Y8:Y31" si="372">ROUND((V8*0.4+W8*0.6),1)</f>
        <v>6.4</v>
      </c>
      <c r="Z8" s="29">
        <f t="shared" ref="Z8:Z31" si="373">ROUND(MAX((V8*0.4+W8*0.6),(V8*0.4+X8*0.6)),1)</f>
        <v>6.4</v>
      </c>
      <c r="AA8" s="29" t="str">
        <f t="shared" si="109"/>
        <v>6.4</v>
      </c>
      <c r="AB8" s="35" t="str">
        <f t="shared" ref="AB8:AB32" si="374">IF(Z8&gt;=8.5,"A",IF(Z8&gt;=8,"B+",IF(Z8&gt;=7,"B",IF(Z8&gt;=6.5,"C+",IF(Z8&gt;=5.5,"C",IF(Z8&gt;=5,"D+",IF(Z8&gt;=4,"D","F")))))))</f>
        <v>C</v>
      </c>
      <c r="AC8" s="33">
        <f t="shared" ref="AC8:AC32" si="375">IF(AB8="A",4,IF(AB8="B+",3.5,IF(AB8="B",3,IF(AB8="C+",2.5,IF(AB8="C",2,IF(AB8="D+",1.5,IF(AB8="D",1,0)))))))</f>
        <v>2</v>
      </c>
      <c r="AD8" s="49" t="str">
        <f t="shared" ref="AD8:AD32" si="376">TEXT(AC8,"0.0")</f>
        <v>2.0</v>
      </c>
      <c r="AE8" s="77">
        <v>5</v>
      </c>
      <c r="AF8" s="80">
        <v>5</v>
      </c>
      <c r="AG8" s="24">
        <v>5</v>
      </c>
      <c r="AH8" s="27">
        <v>4</v>
      </c>
      <c r="AI8" s="28"/>
      <c r="AJ8" s="22">
        <f t="shared" ref="AJ8:AJ32" si="377">ROUND((AG8*0.4+AH8*0.6),1)</f>
        <v>4.4000000000000004</v>
      </c>
      <c r="AK8" s="29">
        <f t="shared" ref="AK8:AK32" si="378">ROUND(MAX((AG8*0.4+AH8*0.6),(AG8*0.4+AI8*0.6)),1)</f>
        <v>4.4000000000000004</v>
      </c>
      <c r="AL8" s="29" t="str">
        <f t="shared" si="115"/>
        <v>4.4</v>
      </c>
      <c r="AM8" s="35" t="str">
        <f t="shared" ref="AM8:AM32" si="379">IF(AK8&gt;=8.5,"A",IF(AK8&gt;=8,"B+",IF(AK8&gt;=7,"B",IF(AK8&gt;=6.5,"C+",IF(AK8&gt;=5.5,"C",IF(AK8&gt;=5,"D+",IF(AK8&gt;=4,"D","F")))))))</f>
        <v>D</v>
      </c>
      <c r="AN8" s="33">
        <f t="shared" ref="AN8:AN32" si="380">IF(AM8="A",4,IF(AM8="B+",3.5,IF(AM8="B",3,IF(AM8="C+",2.5,IF(AM8="C",2,IF(AM8="D+",1.5,IF(AM8="D",1,0)))))))</f>
        <v>1</v>
      </c>
      <c r="AO8" s="49" t="str">
        <f t="shared" ref="AO8:AO32" si="381">TEXT(AN8,"0.0")</f>
        <v>1.0</v>
      </c>
      <c r="AP8" s="77">
        <v>3</v>
      </c>
      <c r="AQ8" s="83">
        <v>3</v>
      </c>
      <c r="AR8" s="24">
        <v>5.6</v>
      </c>
      <c r="AS8" s="27">
        <v>2</v>
      </c>
      <c r="AT8" s="28">
        <v>4</v>
      </c>
      <c r="AU8" s="22">
        <f t="shared" ref="AU8:AU31" si="382">ROUND((AR8*0.4+AS8*0.6),1)</f>
        <v>3.4</v>
      </c>
      <c r="AV8" s="29">
        <f t="shared" ref="AV8:AV31" si="383">ROUND(MAX((AR8*0.4+AS8*0.6),(AR8*0.4+AT8*0.6)),1)</f>
        <v>4.5999999999999996</v>
      </c>
      <c r="AW8" s="29" t="str">
        <f t="shared" si="119"/>
        <v>4.6</v>
      </c>
      <c r="AX8" s="35" t="str">
        <f t="shared" ref="AX8:AX32" si="384">IF(AV8&gt;=8.5,"A",IF(AV8&gt;=8,"B+",IF(AV8&gt;=7,"B",IF(AV8&gt;=6.5,"C+",IF(AV8&gt;=5.5,"C",IF(AV8&gt;=5,"D+",IF(AV8&gt;=4,"D","F")))))))</f>
        <v>D</v>
      </c>
      <c r="AY8" s="33">
        <f t="shared" ref="AY8:AY32" si="385">IF(AX8="A",4,IF(AX8="B+",3.5,IF(AX8="B",3,IF(AX8="C+",2.5,IF(AX8="C",2,IF(AX8="D+",1.5,IF(AX8="D",1,0)))))))</f>
        <v>1</v>
      </c>
      <c r="AZ8" s="49" t="str">
        <f t="shared" ref="AZ8:AZ32" si="386">TEXT(AY8,"0.0")</f>
        <v>1.0</v>
      </c>
      <c r="BA8" s="77">
        <v>3</v>
      </c>
      <c r="BB8" s="83">
        <v>3</v>
      </c>
      <c r="BC8" s="24">
        <v>6.5</v>
      </c>
      <c r="BD8" s="27">
        <v>4</v>
      </c>
      <c r="BE8" s="28"/>
      <c r="BF8" s="22">
        <f t="shared" ref="BF8:BF32" si="387">ROUND((BC8*0.4+BD8*0.6),1)</f>
        <v>5</v>
      </c>
      <c r="BG8" s="29">
        <f t="shared" ref="BG8:BG32" si="388">ROUND(MAX((BC8*0.4+BD8*0.6),(BC8*0.4+BE8*0.6)),1)</f>
        <v>5</v>
      </c>
      <c r="BH8" s="29" t="str">
        <f t="shared" si="123"/>
        <v>5.0</v>
      </c>
      <c r="BI8" s="35" t="str">
        <f t="shared" ref="BI8:BI32" si="389">IF(BG8&gt;=8.5,"A",IF(BG8&gt;=8,"B+",IF(BG8&gt;=7,"B",IF(BG8&gt;=6.5,"C+",IF(BG8&gt;=5.5,"C",IF(BG8&gt;=5,"D+",IF(BG8&gt;=4,"D","F")))))))</f>
        <v>D+</v>
      </c>
      <c r="BJ8" s="33">
        <f t="shared" ref="BJ8:BJ32" si="390">IF(BI8="A",4,IF(BI8="B+",3.5,IF(BI8="B",3,IF(BI8="C+",2.5,IF(BI8="C",2,IF(BI8="D+",1.5,IF(BI8="D",1,0)))))))</f>
        <v>1.5</v>
      </c>
      <c r="BK8" s="49" t="str">
        <f t="shared" ref="BK8:BK32" si="391">TEXT(BJ8,"0.0")</f>
        <v>1.5</v>
      </c>
      <c r="BL8" s="77">
        <v>3</v>
      </c>
      <c r="BM8" s="83">
        <v>3</v>
      </c>
      <c r="BN8" s="24">
        <v>6.3</v>
      </c>
      <c r="BO8" s="27">
        <v>7</v>
      </c>
      <c r="BP8" s="28"/>
      <c r="BQ8" s="22">
        <f t="shared" ref="BQ8:BQ31" si="392">ROUND((BN8*0.4+BO8*0.6),1)</f>
        <v>6.7</v>
      </c>
      <c r="BR8" s="29">
        <f t="shared" ref="BR8:BR31" si="393">ROUND(MAX((BN8*0.4+BO8*0.6),(BN8*0.4+BP8*0.6)),1)</f>
        <v>6.7</v>
      </c>
      <c r="BS8" s="29" t="str">
        <f t="shared" si="127"/>
        <v>6.7</v>
      </c>
      <c r="BT8" s="35" t="str">
        <f t="shared" ref="BT8:BT32" si="394">IF(BR8&gt;=8.5,"A",IF(BR8&gt;=8,"B+",IF(BR8&gt;=7,"B",IF(BR8&gt;=6.5,"C+",IF(BR8&gt;=5.5,"C",IF(BR8&gt;=5,"D+",IF(BR8&gt;=4,"D","F")))))))</f>
        <v>C+</v>
      </c>
      <c r="BU8" s="33">
        <f t="shared" ref="BU8:BU32" si="395">IF(BT8="A",4,IF(BT8="B+",3.5,IF(BT8="B",3,IF(BT8="C+",2.5,IF(BT8="C",2,IF(BT8="D+",1.5,IF(BT8="D",1,0)))))))</f>
        <v>2.5</v>
      </c>
      <c r="BV8" s="49" t="str">
        <f t="shared" ref="BV8:BV32" si="396">TEXT(BU8,"0.0")</f>
        <v>2.5</v>
      </c>
      <c r="BW8" s="77">
        <v>2</v>
      </c>
      <c r="BX8" s="83">
        <v>2</v>
      </c>
      <c r="BY8" s="41">
        <f t="shared" si="131"/>
        <v>16</v>
      </c>
      <c r="BZ8" s="43">
        <f t="shared" si="132"/>
        <v>1.59375</v>
      </c>
      <c r="CA8" s="45" t="str">
        <f t="shared" si="133"/>
        <v>1.59</v>
      </c>
      <c r="CB8" s="47" t="str">
        <f t="shared" si="134"/>
        <v>Lên lớp</v>
      </c>
      <c r="CC8" s="145">
        <f t="shared" si="135"/>
        <v>16</v>
      </c>
      <c r="CD8" s="146">
        <f t="shared" si="136"/>
        <v>1.59375</v>
      </c>
      <c r="CE8" s="47" t="str">
        <f t="shared" si="137"/>
        <v>Lên lớp</v>
      </c>
      <c r="CF8" s="142" t="s">
        <v>1143</v>
      </c>
      <c r="CG8" s="24">
        <v>7.4</v>
      </c>
      <c r="CH8" s="27">
        <v>6</v>
      </c>
      <c r="CI8" s="28"/>
      <c r="CJ8" s="30">
        <f t="shared" ref="CJ8:CJ32" si="397">ROUND((CG8*0.4+CH8*0.6),1)</f>
        <v>6.6</v>
      </c>
      <c r="CK8" s="31">
        <f t="shared" ref="CK8:CK32" si="398">ROUND(MAX((CG8*0.4+CH8*0.6),(CG8*0.4+CI8*0.6)),1)</f>
        <v>6.6</v>
      </c>
      <c r="CL8" s="29" t="str">
        <f t="shared" si="140"/>
        <v>6.6</v>
      </c>
      <c r="CM8" s="35" t="str">
        <f t="shared" ref="CM8:CM32" si="399">IF(CK8&gt;=8.5,"A",IF(CK8&gt;=8,"B+",IF(CK8&gt;=7,"B",IF(CK8&gt;=6.5,"C+",IF(CK8&gt;=5.5,"C",IF(CK8&gt;=5,"D+",IF(CK8&gt;=4,"D","F")))))))</f>
        <v>C+</v>
      </c>
      <c r="CN8" s="157">
        <f t="shared" ref="CN8:CN32" si="400">IF(CM8="A",4,IF(CM8="B+",3.5,IF(CM8="B",3,IF(CM8="C+",2.5,IF(CM8="C",2,IF(CM8="D+",1.5,IF(CM8="D",1,0)))))))</f>
        <v>2.5</v>
      </c>
      <c r="CO8" s="49" t="str">
        <f t="shared" ref="CO8:CO32" si="401">TEXT(CN8,"0.0")</f>
        <v>2.5</v>
      </c>
      <c r="CP8" s="77">
        <v>3</v>
      </c>
      <c r="CQ8" s="151">
        <v>3</v>
      </c>
      <c r="CR8" s="24">
        <v>6</v>
      </c>
      <c r="CS8" s="27">
        <v>5</v>
      </c>
      <c r="CT8" s="28"/>
      <c r="CU8" s="30">
        <f t="shared" ref="CU8:CU32" si="402">ROUND((CR8*0.4+CS8*0.6),1)</f>
        <v>5.4</v>
      </c>
      <c r="CV8" s="31">
        <f t="shared" ref="CV8:CV32" si="403">ROUND(MAX((CR8*0.4+CS8*0.6),(CR8*0.4+CT8*0.6)),1)</f>
        <v>5.4</v>
      </c>
      <c r="CW8" s="29" t="str">
        <f t="shared" si="145"/>
        <v>5.4</v>
      </c>
      <c r="CX8" s="35" t="str">
        <f t="shared" ref="CX8:CX32" si="404">IF(CV8&gt;=8.5,"A",IF(CV8&gt;=8,"B+",IF(CV8&gt;=7,"B",IF(CV8&gt;=6.5,"C+",IF(CV8&gt;=5.5,"C",IF(CV8&gt;=5,"D+",IF(CV8&gt;=4,"D","F")))))))</f>
        <v>D+</v>
      </c>
      <c r="CY8" s="157">
        <f t="shared" ref="CY8:CY32" si="405">IF(CX8="A",4,IF(CX8="B+",3.5,IF(CX8="B",3,IF(CX8="C+",2.5,IF(CX8="C",2,IF(CX8="D+",1.5,IF(CX8="D",1,0)))))))</f>
        <v>1.5</v>
      </c>
      <c r="CZ8" s="49" t="str">
        <f t="shared" ref="CZ8:CZ32" si="406">TEXT(CY8,"0.0")</f>
        <v>1.5</v>
      </c>
      <c r="DA8" s="77">
        <v>2</v>
      </c>
      <c r="DB8" s="151">
        <v>2</v>
      </c>
      <c r="DC8" s="24">
        <v>7.4</v>
      </c>
      <c r="DD8" s="27">
        <v>7</v>
      </c>
      <c r="DE8" s="28"/>
      <c r="DF8" s="30">
        <f t="shared" ref="DF8:DF32" si="407">ROUND((DC8*0.4+DD8*0.6),1)</f>
        <v>7.2</v>
      </c>
      <c r="DG8" s="31">
        <f t="shared" ref="DG8:DG32" si="408">ROUND(MAX((DC8*0.4+DD8*0.6),(DC8*0.4+DE8*0.6)),1)</f>
        <v>7.2</v>
      </c>
      <c r="DH8" s="29" t="str">
        <f t="shared" si="151"/>
        <v>7.2</v>
      </c>
      <c r="DI8" s="35" t="str">
        <f t="shared" ref="DI8:DI32" si="409">IF(DG8&gt;=8.5,"A",IF(DG8&gt;=8,"B+",IF(DG8&gt;=7,"B",IF(DG8&gt;=6.5,"C+",IF(DG8&gt;=5.5,"C",IF(DG8&gt;=5,"D+",IF(DG8&gt;=4,"D","F")))))))</f>
        <v>B</v>
      </c>
      <c r="DJ8" s="157">
        <f t="shared" ref="DJ8:DJ32" si="410">IF(DI8="A",4,IF(DI8="B+",3.5,IF(DI8="B",3,IF(DI8="C+",2.5,IF(DI8="C",2,IF(DI8="D+",1.5,IF(DI8="D",1,0)))))))</f>
        <v>3</v>
      </c>
      <c r="DK8" s="49" t="str">
        <f t="shared" ref="DK8:DK32" si="411">TEXT(DJ8,"0.0")</f>
        <v>3.0</v>
      </c>
      <c r="DL8" s="77">
        <v>4</v>
      </c>
      <c r="DM8" s="151">
        <v>4</v>
      </c>
      <c r="DN8" s="24">
        <v>5.3</v>
      </c>
      <c r="DO8" s="27">
        <v>5</v>
      </c>
      <c r="DP8" s="28"/>
      <c r="DQ8" s="30">
        <f t="shared" ref="DQ8:DQ32" si="412">ROUND((DN8*0.4+DO8*0.6),1)</f>
        <v>5.0999999999999996</v>
      </c>
      <c r="DR8" s="31">
        <f t="shared" ref="DR8:DR32" si="413">ROUND(MAX((DN8*0.4+DO8*0.6),(DN8*0.4+DP8*0.6)),1)</f>
        <v>5.0999999999999996</v>
      </c>
      <c r="DS8" s="29" t="str">
        <f t="shared" si="157"/>
        <v>5.1</v>
      </c>
      <c r="DT8" s="35" t="str">
        <f t="shared" ref="DT8:DT32" si="414">IF(DR8&gt;=8.5,"A",IF(DR8&gt;=8,"B+",IF(DR8&gt;=7,"B",IF(DR8&gt;=6.5,"C+",IF(DR8&gt;=5.5,"C",IF(DR8&gt;=5,"D+",IF(DR8&gt;=4,"D","F")))))))</f>
        <v>D+</v>
      </c>
      <c r="DU8" s="157">
        <f t="shared" ref="DU8:DU32" si="415">IF(DT8="A",4,IF(DT8="B+",3.5,IF(DT8="B",3,IF(DT8="C+",2.5,IF(DT8="C",2,IF(DT8="D+",1.5,IF(DT8="D",1,0)))))))</f>
        <v>1.5</v>
      </c>
      <c r="DV8" s="49" t="str">
        <f t="shared" ref="DV8:DV32" si="416">TEXT(DU8,"0.0")</f>
        <v>1.5</v>
      </c>
      <c r="DW8" s="77">
        <v>3</v>
      </c>
      <c r="DX8" s="151">
        <v>3</v>
      </c>
      <c r="DY8" s="24">
        <v>6.7</v>
      </c>
      <c r="DZ8" s="27">
        <v>5</v>
      </c>
      <c r="EA8" s="28"/>
      <c r="EB8" s="22">
        <f t="shared" ref="EB8:EB32" si="417">ROUND((DY8*0.4+DZ8*0.6),1)</f>
        <v>5.7</v>
      </c>
      <c r="EC8" s="29">
        <f t="shared" ref="EC8:EC32" si="418">ROUND(MAX((DY8*0.4+DZ8*0.6),(DY8*0.4+EA8*0.6)),1)</f>
        <v>5.7</v>
      </c>
      <c r="ED8" s="29" t="str">
        <f t="shared" si="161"/>
        <v>5.7</v>
      </c>
      <c r="EE8" s="35" t="str">
        <f t="shared" ref="EE8:EE32" si="419">IF(EC8&gt;=8.5,"A",IF(EC8&gt;=8,"B+",IF(EC8&gt;=7,"B",IF(EC8&gt;=6.5,"C+",IF(EC8&gt;=5.5,"C",IF(EC8&gt;=5,"D+",IF(EC8&gt;=4,"D","F")))))))</f>
        <v>C</v>
      </c>
      <c r="EF8" s="157">
        <f t="shared" ref="EF8:EF32" si="420">IF(EE8="A",4,IF(EE8="B+",3.5,IF(EE8="B",3,IF(EE8="C+",2.5,IF(EE8="C",2,IF(EE8="D+",1.5,IF(EE8="D",1,0)))))))</f>
        <v>2</v>
      </c>
      <c r="EG8" s="49" t="str">
        <f t="shared" ref="EG8:EG32" si="421">TEXT(EF8,"0.0")</f>
        <v>2.0</v>
      </c>
      <c r="EH8" s="77">
        <v>2</v>
      </c>
      <c r="EI8" s="151">
        <v>2</v>
      </c>
      <c r="EJ8" s="24">
        <v>7.4</v>
      </c>
      <c r="EK8" s="27">
        <v>5</v>
      </c>
      <c r="EL8" s="28"/>
      <c r="EM8" s="30">
        <f t="shared" ref="EM8:EM32" si="422">ROUND((EJ8*0.4+EK8*0.6),1)</f>
        <v>6</v>
      </c>
      <c r="EN8" s="31">
        <f t="shared" ref="EN8:EN32" si="423">ROUND(MAX((EJ8*0.4+EK8*0.6),(EJ8*0.4+EL8*0.6)),1)</f>
        <v>6</v>
      </c>
      <c r="EO8" s="29" t="str">
        <f t="shared" si="166"/>
        <v>6.0</v>
      </c>
      <c r="EP8" s="35" t="str">
        <f t="shared" ref="EP8:EP32" si="424">IF(EN8&gt;=8.5,"A",IF(EN8&gt;=8,"B+",IF(EN8&gt;=7,"B",IF(EN8&gt;=6.5,"C+",IF(EN8&gt;=5.5,"C",IF(EN8&gt;=5,"D+",IF(EN8&gt;=4,"D","F")))))))</f>
        <v>C</v>
      </c>
      <c r="EQ8" s="157">
        <f t="shared" ref="EQ8:EQ32" si="425">IF(EP8="A",4,IF(EP8="B+",3.5,IF(EP8="B",3,IF(EP8="C+",2.5,IF(EP8="C",2,IF(EP8="D+",1.5,IF(EP8="D",1,0)))))))</f>
        <v>2</v>
      </c>
      <c r="ER8" s="49" t="str">
        <f t="shared" ref="ER8:ER32" si="426">TEXT(EQ8,"0.0")</f>
        <v>2.0</v>
      </c>
      <c r="ES8" s="77">
        <v>2</v>
      </c>
      <c r="ET8" s="151">
        <v>2</v>
      </c>
      <c r="EU8" s="24">
        <v>7.6</v>
      </c>
      <c r="EV8" s="27">
        <v>7</v>
      </c>
      <c r="EW8" s="28"/>
      <c r="EX8" s="22">
        <f t="shared" ref="EX8:EX32" si="427">ROUND((EU8*0.4+EV8*0.6),1)</f>
        <v>7.2</v>
      </c>
      <c r="EY8" s="29">
        <f t="shared" ref="EY8:EY32" si="428">ROUND(MAX((EU8*0.4+EV8*0.6),(EU8*0.4+EW8*0.6)),1)</f>
        <v>7.2</v>
      </c>
      <c r="EZ8" s="29" t="str">
        <f t="shared" si="171"/>
        <v>7.2</v>
      </c>
      <c r="FA8" s="35" t="str">
        <f t="shared" ref="FA8:FA32" si="429">IF(EY8&gt;=8.5,"A",IF(EY8&gt;=8,"B+",IF(EY8&gt;=7,"B",IF(EY8&gt;=6.5,"C+",IF(EY8&gt;=5.5,"C",IF(EY8&gt;=5,"D+",IF(EY8&gt;=4,"D","F")))))))</f>
        <v>B</v>
      </c>
      <c r="FB8" s="157">
        <f t="shared" ref="FB8:FB32" si="430">IF(FA8="A",4,IF(FA8="B+",3.5,IF(FA8="B",3,IF(FA8="C+",2.5,IF(FA8="C",2,IF(FA8="D+",1.5,IF(FA8="D",1,0)))))))</f>
        <v>3</v>
      </c>
      <c r="FC8" s="49" t="str">
        <f t="shared" ref="FC8:FC32" si="431">TEXT(FB8,"0.0")</f>
        <v>3.0</v>
      </c>
      <c r="FD8" s="77">
        <v>3</v>
      </c>
      <c r="FE8" s="151">
        <v>3</v>
      </c>
      <c r="FF8" s="155">
        <v>8</v>
      </c>
      <c r="FG8" s="165">
        <v>7.2</v>
      </c>
      <c r="FH8" s="165"/>
      <c r="FI8" s="22">
        <f t="shared" ref="FI8:FI32" si="432">ROUND((FF8*0.4+FG8*0.6),1)</f>
        <v>7.5</v>
      </c>
      <c r="FJ8" s="29">
        <f t="shared" ref="FJ8:FJ32" si="433">ROUND(MAX((FF8*0.4+FG8*0.6),(FF8*0.4+FH8*0.6)),1)</f>
        <v>7.5</v>
      </c>
      <c r="FK8" s="29" t="str">
        <f t="shared" si="177"/>
        <v>7.5</v>
      </c>
      <c r="FL8" s="35" t="str">
        <f t="shared" ref="FL8:FL32" si="434">IF(FJ8&gt;=8.5,"A",IF(FJ8&gt;=8,"B+",IF(FJ8&gt;=7,"B",IF(FJ8&gt;=6.5,"C+",IF(FJ8&gt;=5.5,"C",IF(FJ8&gt;=5,"D+",IF(FJ8&gt;=4,"D","F")))))))</f>
        <v>B</v>
      </c>
      <c r="FM8" s="33">
        <f t="shared" ref="FM8:FM32" si="435">IF(FL8="A",4,IF(FL8="B+",3.5,IF(FL8="B",3,IF(FL8="C+",2.5,IF(FL8="C",2,IF(FL8="D+",1.5,IF(FL8="D",1,0)))))))</f>
        <v>3</v>
      </c>
      <c r="FN8" s="49" t="str">
        <f t="shared" ref="FN8:FN32" si="436">TEXT(FM8,"0.0")</f>
        <v>3.0</v>
      </c>
      <c r="FO8" s="77">
        <v>2</v>
      </c>
      <c r="FP8" s="151">
        <v>2</v>
      </c>
      <c r="FQ8" s="41">
        <f t="shared" si="181"/>
        <v>21</v>
      </c>
      <c r="FR8" s="43">
        <f t="shared" si="182"/>
        <v>2.3809523809523809</v>
      </c>
      <c r="FS8" s="45" t="str">
        <f t="shared" si="183"/>
        <v>2.38</v>
      </c>
      <c r="FT8" s="47" t="str">
        <f t="shared" si="184"/>
        <v>Lên lớp</v>
      </c>
      <c r="FU8" s="145">
        <f t="shared" si="185"/>
        <v>21</v>
      </c>
      <c r="FV8" s="146">
        <f t="shared" si="186"/>
        <v>2.3809523809523809</v>
      </c>
      <c r="FW8" s="174">
        <f t="shared" si="187"/>
        <v>37</v>
      </c>
      <c r="FX8" s="41">
        <f t="shared" si="188"/>
        <v>37</v>
      </c>
      <c r="FY8" s="43">
        <f t="shared" si="189"/>
        <v>2.0405405405405403</v>
      </c>
      <c r="FZ8" s="45" t="str">
        <f t="shared" si="190"/>
        <v>2.04</v>
      </c>
      <c r="GA8" s="47" t="str">
        <f t="shared" si="191"/>
        <v>Lên lớp</v>
      </c>
      <c r="GB8" s="47" t="s">
        <v>1143</v>
      </c>
      <c r="GC8" s="24">
        <v>7</v>
      </c>
      <c r="GD8" s="27">
        <v>6</v>
      </c>
      <c r="GE8" s="28"/>
      <c r="GF8" s="30">
        <f t="shared" si="319"/>
        <v>6.4</v>
      </c>
      <c r="GG8" s="31">
        <f t="shared" si="320"/>
        <v>6.4</v>
      </c>
      <c r="GH8" s="29" t="str">
        <f t="shared" si="193"/>
        <v>6.4</v>
      </c>
      <c r="GI8" s="35" t="str">
        <f t="shared" si="321"/>
        <v>C</v>
      </c>
      <c r="GJ8" s="33">
        <f t="shared" si="322"/>
        <v>2</v>
      </c>
      <c r="GK8" s="49" t="str">
        <f t="shared" si="323"/>
        <v>2.0</v>
      </c>
      <c r="GL8" s="77">
        <v>2</v>
      </c>
      <c r="GM8" s="151">
        <v>2</v>
      </c>
      <c r="GN8" s="24">
        <v>7.1</v>
      </c>
      <c r="GO8" s="27">
        <v>6</v>
      </c>
      <c r="GP8" s="28"/>
      <c r="GQ8" s="30">
        <f t="shared" si="324"/>
        <v>6.4</v>
      </c>
      <c r="GR8" s="31">
        <f t="shared" si="325"/>
        <v>6.4</v>
      </c>
      <c r="GS8" s="29" t="str">
        <f t="shared" si="198"/>
        <v>6.4</v>
      </c>
      <c r="GT8" s="35" t="str">
        <f t="shared" si="326"/>
        <v>C</v>
      </c>
      <c r="GU8" s="33">
        <f t="shared" si="327"/>
        <v>2</v>
      </c>
      <c r="GV8" s="49" t="str">
        <f t="shared" si="328"/>
        <v>2.0</v>
      </c>
      <c r="GW8" s="77">
        <v>3</v>
      </c>
      <c r="GX8" s="151">
        <v>3</v>
      </c>
      <c r="GY8" s="24">
        <v>6.4</v>
      </c>
      <c r="GZ8" s="27">
        <v>7</v>
      </c>
      <c r="HA8" s="28"/>
      <c r="HB8" s="30">
        <f t="shared" si="329"/>
        <v>6.8</v>
      </c>
      <c r="HC8" s="31">
        <f t="shared" si="330"/>
        <v>6.8</v>
      </c>
      <c r="HD8" s="29" t="str">
        <f t="shared" si="203"/>
        <v>6.8</v>
      </c>
      <c r="HE8" s="35" t="str">
        <f t="shared" si="331"/>
        <v>C+</v>
      </c>
      <c r="HF8" s="33">
        <f t="shared" si="332"/>
        <v>2.5</v>
      </c>
      <c r="HG8" s="49" t="str">
        <f t="shared" si="333"/>
        <v>2.5</v>
      </c>
      <c r="HH8" s="77">
        <v>2</v>
      </c>
      <c r="HI8" s="151">
        <v>2</v>
      </c>
      <c r="HJ8" s="24">
        <v>7</v>
      </c>
      <c r="HK8" s="27">
        <v>8</v>
      </c>
      <c r="HL8" s="28"/>
      <c r="HM8" s="30">
        <f t="shared" si="334"/>
        <v>7.6</v>
      </c>
      <c r="HN8" s="31">
        <f t="shared" si="335"/>
        <v>7.6</v>
      </c>
      <c r="HO8" s="29" t="str">
        <f t="shared" si="208"/>
        <v>7.6</v>
      </c>
      <c r="HP8" s="35" t="str">
        <f t="shared" si="336"/>
        <v>B</v>
      </c>
      <c r="HQ8" s="33">
        <f t="shared" si="337"/>
        <v>3</v>
      </c>
      <c r="HR8" s="49" t="str">
        <f t="shared" si="338"/>
        <v>3.0</v>
      </c>
      <c r="HS8" s="77">
        <v>2</v>
      </c>
      <c r="HT8" s="151">
        <v>2</v>
      </c>
      <c r="HU8" s="24">
        <v>6.3</v>
      </c>
      <c r="HV8" s="27">
        <v>7</v>
      </c>
      <c r="HW8" s="28"/>
      <c r="HX8" s="30">
        <f t="shared" si="339"/>
        <v>6.7</v>
      </c>
      <c r="HY8" s="31">
        <f t="shared" si="340"/>
        <v>6.7</v>
      </c>
      <c r="HZ8" s="29" t="str">
        <f t="shared" si="213"/>
        <v>6.7</v>
      </c>
      <c r="IA8" s="35" t="str">
        <f t="shared" si="341"/>
        <v>C+</v>
      </c>
      <c r="IB8" s="33">
        <f t="shared" si="342"/>
        <v>2.5</v>
      </c>
      <c r="IC8" s="49" t="str">
        <f t="shared" si="343"/>
        <v>2.5</v>
      </c>
      <c r="ID8" s="77">
        <v>3</v>
      </c>
      <c r="IE8" s="151">
        <v>3</v>
      </c>
      <c r="IF8" s="24">
        <v>6.3</v>
      </c>
      <c r="IG8" s="27">
        <v>6</v>
      </c>
      <c r="IH8" s="28"/>
      <c r="II8" s="30">
        <f t="shared" si="344"/>
        <v>6.1</v>
      </c>
      <c r="IJ8" s="31">
        <f t="shared" si="345"/>
        <v>6.1</v>
      </c>
      <c r="IK8" s="29" t="str">
        <f t="shared" si="218"/>
        <v>6.1</v>
      </c>
      <c r="IL8" s="35" t="str">
        <f t="shared" si="346"/>
        <v>C</v>
      </c>
      <c r="IM8" s="33">
        <f t="shared" si="347"/>
        <v>2</v>
      </c>
      <c r="IN8" s="49" t="str">
        <f t="shared" si="348"/>
        <v>2.0</v>
      </c>
      <c r="IO8" s="77">
        <v>2</v>
      </c>
      <c r="IP8" s="151">
        <v>2</v>
      </c>
      <c r="IQ8" s="24">
        <v>7</v>
      </c>
      <c r="IR8" s="27">
        <v>4</v>
      </c>
      <c r="IS8" s="28"/>
      <c r="IT8" s="30">
        <f t="shared" si="349"/>
        <v>5.2</v>
      </c>
      <c r="IU8" s="31">
        <f t="shared" si="350"/>
        <v>5.2</v>
      </c>
      <c r="IV8" s="29" t="str">
        <f t="shared" si="222"/>
        <v>5.2</v>
      </c>
      <c r="IW8" s="35" t="str">
        <f t="shared" si="351"/>
        <v>D+</v>
      </c>
      <c r="IX8" s="33">
        <f t="shared" si="352"/>
        <v>1.5</v>
      </c>
      <c r="IY8" s="49" t="str">
        <f t="shared" si="353"/>
        <v>1.5</v>
      </c>
      <c r="IZ8" s="77">
        <v>3</v>
      </c>
      <c r="JA8" s="151">
        <v>3</v>
      </c>
      <c r="JB8" s="24">
        <v>7.4</v>
      </c>
      <c r="JC8" s="27">
        <v>6</v>
      </c>
      <c r="JD8" s="28"/>
      <c r="JE8" s="30">
        <f t="shared" si="354"/>
        <v>6.6</v>
      </c>
      <c r="JF8" s="31">
        <f t="shared" si="355"/>
        <v>6.6</v>
      </c>
      <c r="JG8" s="29" t="str">
        <f t="shared" si="226"/>
        <v>6.6</v>
      </c>
      <c r="JH8" s="35" t="str">
        <f t="shared" si="356"/>
        <v>C+</v>
      </c>
      <c r="JI8" s="33">
        <f t="shared" si="357"/>
        <v>2.5</v>
      </c>
      <c r="JJ8" s="49" t="str">
        <f t="shared" si="358"/>
        <v>2.5</v>
      </c>
      <c r="JK8" s="77">
        <v>3</v>
      </c>
      <c r="JL8" s="151">
        <v>3</v>
      </c>
      <c r="JM8" s="24">
        <v>8</v>
      </c>
      <c r="JN8" s="214">
        <v>8.1</v>
      </c>
      <c r="JO8" s="140"/>
      <c r="JP8" s="30">
        <f t="shared" si="359"/>
        <v>8.1</v>
      </c>
      <c r="JQ8" s="31">
        <f t="shared" si="360"/>
        <v>8.1</v>
      </c>
      <c r="JR8" s="29" t="str">
        <f t="shared" si="230"/>
        <v>8.1</v>
      </c>
      <c r="JS8" s="35" t="str">
        <f t="shared" si="361"/>
        <v>B+</v>
      </c>
      <c r="JT8" s="33">
        <f t="shared" si="362"/>
        <v>3.5</v>
      </c>
      <c r="JU8" s="49" t="str">
        <f t="shared" si="363"/>
        <v>3.5</v>
      </c>
      <c r="JV8" s="77">
        <v>1</v>
      </c>
      <c r="JW8" s="151">
        <v>1</v>
      </c>
      <c r="JX8" s="211">
        <f t="shared" si="234"/>
        <v>21</v>
      </c>
      <c r="JY8" s="43">
        <f t="shared" si="235"/>
        <v>2.2857142857142856</v>
      </c>
      <c r="JZ8" s="45" t="str">
        <f t="shared" si="236"/>
        <v>2.29</v>
      </c>
      <c r="KA8" s="47" t="str">
        <f t="shared" si="237"/>
        <v>Lên lớp</v>
      </c>
      <c r="KB8" s="41">
        <f t="shared" si="238"/>
        <v>21</v>
      </c>
      <c r="KC8" s="43">
        <f t="shared" si="239"/>
        <v>2.2857142857142856</v>
      </c>
      <c r="KD8" s="229">
        <f t="shared" si="240"/>
        <v>58</v>
      </c>
      <c r="KE8" s="230">
        <f t="shared" si="241"/>
        <v>58</v>
      </c>
      <c r="KF8" s="146">
        <f t="shared" si="242"/>
        <v>2.1293103448275863</v>
      </c>
      <c r="KG8" s="45" t="str">
        <f t="shared" si="243"/>
        <v>2.13</v>
      </c>
      <c r="KH8" s="47" t="str">
        <f t="shared" si="244"/>
        <v>Lên lớp</v>
      </c>
      <c r="KI8" s="47" t="s">
        <v>1143</v>
      </c>
      <c r="KJ8" s="24">
        <v>7.2</v>
      </c>
      <c r="KK8" s="27">
        <v>6</v>
      </c>
      <c r="KL8" s="28"/>
      <c r="KM8" s="30">
        <f t="shared" si="8"/>
        <v>6.5</v>
      </c>
      <c r="KN8" s="31">
        <f t="shared" si="9"/>
        <v>6.5</v>
      </c>
      <c r="KO8" s="31" t="str">
        <f t="shared" si="245"/>
        <v>6.5</v>
      </c>
      <c r="KP8" s="35" t="str">
        <f t="shared" si="10"/>
        <v>C+</v>
      </c>
      <c r="KQ8" s="33">
        <f t="shared" si="11"/>
        <v>2.5</v>
      </c>
      <c r="KR8" s="49" t="str">
        <f t="shared" si="12"/>
        <v>2.5</v>
      </c>
      <c r="KS8" s="77">
        <v>2</v>
      </c>
      <c r="KT8" s="151">
        <v>2</v>
      </c>
      <c r="KU8" s="24">
        <v>8</v>
      </c>
      <c r="KV8" s="27">
        <v>8</v>
      </c>
      <c r="KW8" s="28"/>
      <c r="KX8" s="22">
        <f t="shared" si="13"/>
        <v>8</v>
      </c>
      <c r="KY8" s="29">
        <f t="shared" si="14"/>
        <v>8</v>
      </c>
      <c r="KZ8" s="29" t="str">
        <f t="shared" si="246"/>
        <v>8.0</v>
      </c>
      <c r="LA8" s="35" t="str">
        <f t="shared" si="15"/>
        <v>B+</v>
      </c>
      <c r="LB8" s="33">
        <f t="shared" si="16"/>
        <v>3.5</v>
      </c>
      <c r="LC8" s="49" t="str">
        <f t="shared" si="17"/>
        <v>3.5</v>
      </c>
      <c r="LD8" s="77">
        <v>2</v>
      </c>
      <c r="LE8" s="151">
        <v>2</v>
      </c>
      <c r="LF8" s="24">
        <v>7</v>
      </c>
      <c r="LG8" s="27">
        <v>4</v>
      </c>
      <c r="LH8" s="28"/>
      <c r="LI8" s="30">
        <f t="shared" si="18"/>
        <v>5.2</v>
      </c>
      <c r="LJ8" s="31">
        <f t="shared" si="19"/>
        <v>5.2</v>
      </c>
      <c r="LK8" s="31" t="str">
        <f t="shared" si="247"/>
        <v>5.2</v>
      </c>
      <c r="LL8" s="35" t="str">
        <f t="shared" si="20"/>
        <v>D+</v>
      </c>
      <c r="LM8" s="33">
        <f t="shared" si="21"/>
        <v>1.5</v>
      </c>
      <c r="LN8" s="49" t="str">
        <f t="shared" si="22"/>
        <v>1.5</v>
      </c>
      <c r="LO8" s="77">
        <v>2</v>
      </c>
      <c r="LP8" s="151">
        <v>2</v>
      </c>
      <c r="LQ8" s="24">
        <v>8</v>
      </c>
      <c r="LR8" s="27">
        <v>8</v>
      </c>
      <c r="LS8" s="28"/>
      <c r="LT8" s="30">
        <f t="shared" si="23"/>
        <v>8</v>
      </c>
      <c r="LU8" s="31">
        <f t="shared" si="24"/>
        <v>8</v>
      </c>
      <c r="LV8" s="29" t="str">
        <f t="shared" si="248"/>
        <v>8.0</v>
      </c>
      <c r="LW8" s="35" t="str">
        <f t="shared" si="25"/>
        <v>B+</v>
      </c>
      <c r="LX8" s="33">
        <f t="shared" si="26"/>
        <v>3.5</v>
      </c>
      <c r="LY8" s="49" t="str">
        <f t="shared" si="27"/>
        <v>3.5</v>
      </c>
      <c r="LZ8" s="77">
        <v>2</v>
      </c>
      <c r="MA8" s="151">
        <v>2</v>
      </c>
      <c r="MB8" s="24">
        <v>7</v>
      </c>
      <c r="MC8" s="27">
        <v>7</v>
      </c>
      <c r="MD8" s="28"/>
      <c r="ME8" s="30">
        <f t="shared" si="28"/>
        <v>7</v>
      </c>
      <c r="MF8" s="161">
        <f t="shared" si="29"/>
        <v>7</v>
      </c>
      <c r="MG8" s="29" t="str">
        <f t="shared" si="249"/>
        <v>7.0</v>
      </c>
      <c r="MH8" s="162" t="str">
        <f t="shared" si="30"/>
        <v>B</v>
      </c>
      <c r="MI8" s="163">
        <f t="shared" si="31"/>
        <v>3</v>
      </c>
      <c r="MJ8" s="56" t="str">
        <f t="shared" si="32"/>
        <v>3.0</v>
      </c>
      <c r="MK8" s="77">
        <v>1</v>
      </c>
      <c r="ML8" s="151">
        <v>1</v>
      </c>
      <c r="MM8" s="24">
        <v>7.6</v>
      </c>
      <c r="MN8" s="27">
        <v>1</v>
      </c>
      <c r="MO8" s="28">
        <v>4</v>
      </c>
      <c r="MP8" s="30">
        <f t="shared" si="33"/>
        <v>3.6</v>
      </c>
      <c r="MQ8" s="161">
        <f t="shared" si="34"/>
        <v>5.4</v>
      </c>
      <c r="MR8" s="29" t="str">
        <f t="shared" si="250"/>
        <v>5.4</v>
      </c>
      <c r="MS8" s="162" t="str">
        <f t="shared" si="35"/>
        <v>D+</v>
      </c>
      <c r="MT8" s="163">
        <f t="shared" si="36"/>
        <v>1.5</v>
      </c>
      <c r="MU8" s="56" t="str">
        <f t="shared" si="37"/>
        <v>1.5</v>
      </c>
      <c r="MV8" s="77">
        <v>3</v>
      </c>
      <c r="MW8" s="151">
        <v>3</v>
      </c>
      <c r="MX8" s="24">
        <v>8</v>
      </c>
      <c r="MY8" s="27">
        <v>6</v>
      </c>
      <c r="MZ8" s="28"/>
      <c r="NA8" s="30">
        <f t="shared" si="38"/>
        <v>6.8</v>
      </c>
      <c r="NB8" s="161">
        <f t="shared" si="39"/>
        <v>6.8</v>
      </c>
      <c r="NC8" s="29" t="str">
        <f t="shared" si="251"/>
        <v>6.8</v>
      </c>
      <c r="ND8" s="162" t="str">
        <f t="shared" si="40"/>
        <v>C+</v>
      </c>
      <c r="NE8" s="163">
        <f t="shared" si="41"/>
        <v>2.5</v>
      </c>
      <c r="NF8" s="56" t="str">
        <f t="shared" si="42"/>
        <v>2.5</v>
      </c>
      <c r="NG8" s="77">
        <v>1</v>
      </c>
      <c r="NH8" s="151">
        <v>1</v>
      </c>
      <c r="NI8" s="24">
        <v>7</v>
      </c>
      <c r="NJ8" s="27">
        <v>5</v>
      </c>
      <c r="NK8" s="28"/>
      <c r="NL8" s="30">
        <f t="shared" si="43"/>
        <v>5.8</v>
      </c>
      <c r="NM8" s="31">
        <f t="shared" si="44"/>
        <v>5.8</v>
      </c>
      <c r="NN8" s="31" t="str">
        <f t="shared" si="252"/>
        <v>5.8</v>
      </c>
      <c r="NO8" s="35" t="str">
        <f t="shared" si="45"/>
        <v>C</v>
      </c>
      <c r="NP8" s="33">
        <f t="shared" si="46"/>
        <v>2</v>
      </c>
      <c r="NQ8" s="49" t="str">
        <f t="shared" si="47"/>
        <v>2.0</v>
      </c>
      <c r="NR8" s="77">
        <v>3</v>
      </c>
      <c r="NS8" s="151">
        <v>3</v>
      </c>
      <c r="NT8" s="24">
        <v>8</v>
      </c>
      <c r="NU8" s="214">
        <v>7.3</v>
      </c>
      <c r="NV8" s="28"/>
      <c r="NW8" s="30">
        <f t="shared" si="48"/>
        <v>7.6</v>
      </c>
      <c r="NX8" s="31">
        <f t="shared" si="49"/>
        <v>7.6</v>
      </c>
      <c r="NY8" s="31" t="str">
        <f t="shared" si="253"/>
        <v>7.6</v>
      </c>
      <c r="NZ8" s="35" t="str">
        <f t="shared" si="50"/>
        <v>B</v>
      </c>
      <c r="OA8" s="33">
        <f t="shared" si="51"/>
        <v>3</v>
      </c>
      <c r="OB8" s="49" t="str">
        <f t="shared" si="254"/>
        <v>3.0</v>
      </c>
      <c r="OC8" s="77">
        <v>2</v>
      </c>
      <c r="OD8" s="151">
        <v>2</v>
      </c>
      <c r="OE8" s="211">
        <f t="shared" si="255"/>
        <v>18</v>
      </c>
      <c r="OF8" s="43">
        <f t="shared" si="256"/>
        <v>2.4444444444444446</v>
      </c>
      <c r="OG8" s="45" t="str">
        <f t="shared" si="257"/>
        <v>2.44</v>
      </c>
      <c r="OH8" s="47" t="str">
        <f t="shared" si="258"/>
        <v>Lên lớp</v>
      </c>
      <c r="OI8" s="41">
        <f t="shared" si="259"/>
        <v>18</v>
      </c>
      <c r="OJ8" s="43">
        <f t="shared" si="260"/>
        <v>2.4444444444444446</v>
      </c>
      <c r="OK8" s="229">
        <f t="shared" si="261"/>
        <v>76</v>
      </c>
      <c r="OL8" s="230">
        <f t="shared" si="262"/>
        <v>76</v>
      </c>
      <c r="OM8" s="146">
        <f t="shared" si="263"/>
        <v>2.2039473684210527</v>
      </c>
      <c r="ON8" s="45" t="str">
        <f t="shared" si="264"/>
        <v>2.20</v>
      </c>
      <c r="OO8" s="47" t="str">
        <f t="shared" si="265"/>
        <v>Lên lớp</v>
      </c>
      <c r="OP8" s="47" t="s">
        <v>1143</v>
      </c>
      <c r="OQ8" s="24">
        <v>6</v>
      </c>
      <c r="OR8" s="27">
        <v>5</v>
      </c>
      <c r="OS8" s="28"/>
      <c r="OT8" s="30">
        <f t="shared" si="52"/>
        <v>5.4</v>
      </c>
      <c r="OU8" s="31">
        <f t="shared" si="53"/>
        <v>5.4</v>
      </c>
      <c r="OV8" s="31" t="str">
        <f t="shared" si="266"/>
        <v>5.4</v>
      </c>
      <c r="OW8" s="35" t="str">
        <f t="shared" si="314"/>
        <v>D+</v>
      </c>
      <c r="OX8" s="33">
        <f t="shared" si="54"/>
        <v>1.5</v>
      </c>
      <c r="OY8" s="49" t="str">
        <f t="shared" si="55"/>
        <v>1.5</v>
      </c>
      <c r="OZ8" s="77">
        <v>2</v>
      </c>
      <c r="PA8" s="151">
        <v>2</v>
      </c>
      <c r="PB8" s="24">
        <v>7</v>
      </c>
      <c r="PC8" s="27">
        <v>8</v>
      </c>
      <c r="PD8" s="28"/>
      <c r="PE8" s="30">
        <f t="shared" si="56"/>
        <v>7.6</v>
      </c>
      <c r="PF8" s="31">
        <f t="shared" si="57"/>
        <v>7.6</v>
      </c>
      <c r="PG8" s="31" t="str">
        <f t="shared" si="267"/>
        <v>7.6</v>
      </c>
      <c r="PH8" s="35" t="str">
        <f t="shared" si="315"/>
        <v>B</v>
      </c>
      <c r="PI8" s="33">
        <f t="shared" si="58"/>
        <v>3</v>
      </c>
      <c r="PJ8" s="49" t="str">
        <f t="shared" si="59"/>
        <v>3.0</v>
      </c>
      <c r="PK8" s="77">
        <v>3</v>
      </c>
      <c r="PL8" s="151">
        <v>3</v>
      </c>
      <c r="PM8" s="24">
        <v>6</v>
      </c>
      <c r="PN8" s="27">
        <v>6</v>
      </c>
      <c r="PO8" s="28"/>
      <c r="PP8" s="30">
        <f t="shared" si="60"/>
        <v>6</v>
      </c>
      <c r="PQ8" s="31">
        <f t="shared" si="61"/>
        <v>6</v>
      </c>
      <c r="PR8" s="31" t="str">
        <f t="shared" si="268"/>
        <v>6.0</v>
      </c>
      <c r="PS8" s="35" t="str">
        <f t="shared" si="316"/>
        <v>C</v>
      </c>
      <c r="PT8" s="33">
        <f t="shared" si="62"/>
        <v>2</v>
      </c>
      <c r="PU8" s="49" t="str">
        <f t="shared" si="63"/>
        <v>2.0</v>
      </c>
      <c r="PV8" s="77">
        <v>2</v>
      </c>
      <c r="PW8" s="151">
        <v>2</v>
      </c>
      <c r="PX8" s="24">
        <v>5.7</v>
      </c>
      <c r="PY8" s="27">
        <v>7</v>
      </c>
      <c r="PZ8" s="28"/>
      <c r="QA8" s="30">
        <f t="shared" si="64"/>
        <v>6.5</v>
      </c>
      <c r="QB8" s="31">
        <f t="shared" si="65"/>
        <v>6.5</v>
      </c>
      <c r="QC8" s="31" t="str">
        <f t="shared" si="269"/>
        <v>6.5</v>
      </c>
      <c r="QD8" s="35" t="str">
        <f t="shared" si="317"/>
        <v>C+</v>
      </c>
      <c r="QE8" s="33">
        <f t="shared" si="66"/>
        <v>2.5</v>
      </c>
      <c r="QF8" s="49" t="str">
        <f t="shared" si="67"/>
        <v>2.5</v>
      </c>
      <c r="QG8" s="77">
        <v>3</v>
      </c>
      <c r="QH8" s="151">
        <v>3</v>
      </c>
      <c r="QI8" s="24">
        <v>7.2</v>
      </c>
      <c r="QJ8" s="27">
        <v>8</v>
      </c>
      <c r="QK8" s="28"/>
      <c r="QL8" s="30">
        <f t="shared" si="68"/>
        <v>7.7</v>
      </c>
      <c r="QM8" s="31">
        <f t="shared" si="69"/>
        <v>7.7</v>
      </c>
      <c r="QN8" s="31" t="str">
        <f t="shared" si="270"/>
        <v>7.7</v>
      </c>
      <c r="QO8" s="35" t="str">
        <f t="shared" si="318"/>
        <v>B</v>
      </c>
      <c r="QP8" s="33">
        <f t="shared" si="70"/>
        <v>3</v>
      </c>
      <c r="QQ8" s="49" t="str">
        <f t="shared" si="71"/>
        <v>3.0</v>
      </c>
      <c r="QR8" s="77">
        <v>1</v>
      </c>
      <c r="QS8" s="151">
        <v>1</v>
      </c>
      <c r="QT8" s="24">
        <v>6.8</v>
      </c>
      <c r="QU8" s="27">
        <v>6</v>
      </c>
      <c r="QV8" s="28"/>
      <c r="QW8" s="30">
        <f t="shared" si="72"/>
        <v>6.3</v>
      </c>
      <c r="QX8" s="31">
        <f t="shared" si="73"/>
        <v>6.3</v>
      </c>
      <c r="QY8" s="31" t="str">
        <f t="shared" si="271"/>
        <v>6.3</v>
      </c>
      <c r="QZ8" s="35" t="str">
        <f t="shared" si="74"/>
        <v>C</v>
      </c>
      <c r="RA8" s="33">
        <f t="shared" si="75"/>
        <v>2</v>
      </c>
      <c r="RB8" s="49" t="str">
        <f t="shared" si="76"/>
        <v>2.0</v>
      </c>
      <c r="RC8" s="77">
        <v>3</v>
      </c>
      <c r="RD8" s="151">
        <v>3</v>
      </c>
      <c r="RE8" s="24">
        <v>7</v>
      </c>
      <c r="RF8" s="27">
        <v>5</v>
      </c>
      <c r="RG8" s="28"/>
      <c r="RH8" s="30">
        <f t="shared" si="77"/>
        <v>5.8</v>
      </c>
      <c r="RI8" s="31">
        <f t="shared" si="78"/>
        <v>5.8</v>
      </c>
      <c r="RJ8" s="31" t="str">
        <f t="shared" si="272"/>
        <v>5.8</v>
      </c>
      <c r="RK8" s="35" t="str">
        <f t="shared" si="79"/>
        <v>C</v>
      </c>
      <c r="RL8" s="33">
        <f t="shared" si="80"/>
        <v>2</v>
      </c>
      <c r="RM8" s="49" t="str">
        <f t="shared" si="81"/>
        <v>2.0</v>
      </c>
      <c r="RN8" s="77">
        <v>1</v>
      </c>
      <c r="RO8" s="151">
        <v>1</v>
      </c>
      <c r="RP8" s="211">
        <f t="shared" si="273"/>
        <v>15</v>
      </c>
      <c r="RQ8" s="275">
        <f t="shared" si="274"/>
        <v>6.4999999999999991</v>
      </c>
      <c r="RR8" s="43">
        <f t="shared" si="275"/>
        <v>2.2999999999999998</v>
      </c>
      <c r="RS8" s="45" t="str">
        <f t="shared" si="276"/>
        <v>2.30</v>
      </c>
      <c r="RT8" s="47" t="str">
        <f t="shared" si="277"/>
        <v>Lên lớp</v>
      </c>
      <c r="RU8" s="41">
        <f t="shared" si="278"/>
        <v>15</v>
      </c>
      <c r="RV8" s="43">
        <f t="shared" si="279"/>
        <v>2.2999999999999998</v>
      </c>
      <c r="RW8" s="229">
        <f t="shared" si="280"/>
        <v>91</v>
      </c>
      <c r="RX8" s="230">
        <f t="shared" si="281"/>
        <v>91</v>
      </c>
      <c r="RY8" s="146">
        <f t="shared" si="282"/>
        <v>2.2197802197802199</v>
      </c>
      <c r="RZ8" s="45" t="str">
        <f t="shared" si="283"/>
        <v>2.22</v>
      </c>
      <c r="SA8" s="47" t="str">
        <f t="shared" si="284"/>
        <v>Lên lớp</v>
      </c>
      <c r="SB8" s="47" t="s">
        <v>1143</v>
      </c>
      <c r="SC8" s="24">
        <v>8.4</v>
      </c>
      <c r="SD8" s="27">
        <v>8</v>
      </c>
      <c r="SE8" s="28"/>
      <c r="SF8" s="30">
        <f t="shared" si="82"/>
        <v>8.1999999999999993</v>
      </c>
      <c r="SG8" s="31">
        <f t="shared" si="83"/>
        <v>8.1999999999999993</v>
      </c>
      <c r="SH8" s="31" t="str">
        <f t="shared" si="285"/>
        <v>8.2</v>
      </c>
      <c r="SI8" s="35" t="str">
        <f t="shared" si="84"/>
        <v>B+</v>
      </c>
      <c r="SJ8" s="33">
        <f t="shared" si="85"/>
        <v>3.5</v>
      </c>
      <c r="SK8" s="49" t="str">
        <f t="shared" si="86"/>
        <v>3.5</v>
      </c>
      <c r="SL8" s="77">
        <v>2</v>
      </c>
      <c r="SM8" s="151">
        <v>2</v>
      </c>
      <c r="SN8" s="24">
        <v>7.6</v>
      </c>
      <c r="SO8" s="27">
        <v>5</v>
      </c>
      <c r="SP8" s="28"/>
      <c r="SQ8" s="30">
        <f t="shared" si="87"/>
        <v>6</v>
      </c>
      <c r="SR8" s="31">
        <f t="shared" si="88"/>
        <v>6</v>
      </c>
      <c r="SS8" s="31" t="str">
        <f t="shared" si="286"/>
        <v>6.0</v>
      </c>
      <c r="ST8" s="35" t="str">
        <f t="shared" si="89"/>
        <v>C</v>
      </c>
      <c r="SU8" s="33">
        <f t="shared" si="90"/>
        <v>2</v>
      </c>
      <c r="SV8" s="49" t="str">
        <f t="shared" si="91"/>
        <v>2.0</v>
      </c>
      <c r="SW8" s="77">
        <v>2</v>
      </c>
      <c r="SX8" s="151">
        <v>2</v>
      </c>
      <c r="SY8" s="24"/>
      <c r="SZ8" s="27"/>
      <c r="TA8" s="28"/>
      <c r="TB8" s="22">
        <f>ROUND((SF8*0.5+SQ8*0.5),1)</f>
        <v>7.1</v>
      </c>
      <c r="TC8" s="29">
        <f>ROUND((SG8*0.5+SR8*0.5),1)</f>
        <v>7.1</v>
      </c>
      <c r="TD8" s="31" t="str">
        <f t="shared" si="289"/>
        <v>7.1</v>
      </c>
      <c r="TE8" s="35" t="str">
        <f t="shared" si="92"/>
        <v>B</v>
      </c>
      <c r="TF8" s="33">
        <f t="shared" si="93"/>
        <v>3</v>
      </c>
      <c r="TG8" s="49" t="str">
        <f t="shared" si="94"/>
        <v>3.0</v>
      </c>
      <c r="TH8" s="77">
        <v>4</v>
      </c>
      <c r="TI8" s="151">
        <v>4</v>
      </c>
      <c r="TJ8" s="320"/>
      <c r="TK8" s="321">
        <v>7.8</v>
      </c>
      <c r="TL8" s="322">
        <v>8.6</v>
      </c>
      <c r="TM8" s="322">
        <v>8.1999999999999993</v>
      </c>
      <c r="TN8" s="322"/>
      <c r="TO8" s="127">
        <f t="shared" si="290"/>
        <v>8.1999999999999993</v>
      </c>
      <c r="TP8" s="29" t="str">
        <f t="shared" si="291"/>
        <v>8.2</v>
      </c>
      <c r="TQ8" s="35" t="str">
        <f t="shared" si="292"/>
        <v>B+</v>
      </c>
      <c r="TR8" s="33">
        <f t="shared" si="96"/>
        <v>3.5</v>
      </c>
      <c r="TS8" s="49" t="str">
        <f t="shared" si="97"/>
        <v>3.5</v>
      </c>
      <c r="TT8" s="323">
        <v>5</v>
      </c>
      <c r="TU8" s="324">
        <v>5</v>
      </c>
      <c r="TV8" s="325">
        <f t="shared" si="293"/>
        <v>9</v>
      </c>
      <c r="TW8" s="341">
        <f t="shared" si="294"/>
        <v>7.7111111111111121</v>
      </c>
      <c r="TX8" s="326">
        <f t="shared" si="295"/>
        <v>3.2777777777777777</v>
      </c>
      <c r="TY8" s="45" t="str">
        <f t="shared" si="98"/>
        <v>3.28</v>
      </c>
      <c r="TZ8" s="47" t="str">
        <f t="shared" si="296"/>
        <v>Lên lớp</v>
      </c>
      <c r="UA8" s="41">
        <f t="shared" si="297"/>
        <v>9</v>
      </c>
      <c r="UB8" s="43">
        <f t="shared" si="298"/>
        <v>3.2777777777777777</v>
      </c>
    </row>
    <row r="9" spans="1:548" ht="18">
      <c r="A9" s="11">
        <v>10</v>
      </c>
      <c r="B9" s="70" t="s">
        <v>229</v>
      </c>
      <c r="C9" s="14" t="s">
        <v>251</v>
      </c>
      <c r="D9" s="71" t="s">
        <v>252</v>
      </c>
      <c r="E9" s="72" t="s">
        <v>148</v>
      </c>
      <c r="F9" s="9"/>
      <c r="G9" s="106" t="s">
        <v>709</v>
      </c>
      <c r="H9" s="10" t="s">
        <v>18</v>
      </c>
      <c r="I9" s="11" t="s">
        <v>752</v>
      </c>
      <c r="J9" s="13">
        <v>6</v>
      </c>
      <c r="K9" s="29" t="str">
        <f t="shared" si="99"/>
        <v>6.0</v>
      </c>
      <c r="L9" s="35" t="str">
        <f t="shared" si="366"/>
        <v>C</v>
      </c>
      <c r="M9" s="33">
        <f t="shared" si="367"/>
        <v>2</v>
      </c>
      <c r="N9" s="49" t="str">
        <f t="shared" si="368"/>
        <v>2.0</v>
      </c>
      <c r="O9" s="12">
        <v>2</v>
      </c>
      <c r="P9" s="19">
        <v>7.1</v>
      </c>
      <c r="Q9" s="29" t="str">
        <f t="shared" si="103"/>
        <v>7.1</v>
      </c>
      <c r="R9" s="35" t="str">
        <f t="shared" si="369"/>
        <v>B</v>
      </c>
      <c r="S9" s="33">
        <f t="shared" si="370"/>
        <v>3</v>
      </c>
      <c r="T9" s="49" t="str">
        <f t="shared" si="371"/>
        <v>3.0</v>
      </c>
      <c r="U9" s="12">
        <v>3</v>
      </c>
      <c r="V9" s="24">
        <v>7.3</v>
      </c>
      <c r="W9" s="27">
        <v>8</v>
      </c>
      <c r="X9" s="28"/>
      <c r="Y9" s="22">
        <f t="shared" si="372"/>
        <v>7.7</v>
      </c>
      <c r="Z9" s="29">
        <f t="shared" si="373"/>
        <v>7.7</v>
      </c>
      <c r="AA9" s="29" t="str">
        <f t="shared" si="109"/>
        <v>7.7</v>
      </c>
      <c r="AB9" s="35" t="str">
        <f t="shared" si="374"/>
        <v>B</v>
      </c>
      <c r="AC9" s="33">
        <f t="shared" si="375"/>
        <v>3</v>
      </c>
      <c r="AD9" s="49" t="str">
        <f t="shared" si="376"/>
        <v>3.0</v>
      </c>
      <c r="AE9" s="77">
        <v>5</v>
      </c>
      <c r="AF9" s="80">
        <v>5</v>
      </c>
      <c r="AG9" s="24">
        <v>6.7</v>
      </c>
      <c r="AH9" s="27">
        <v>4</v>
      </c>
      <c r="AI9" s="28"/>
      <c r="AJ9" s="22">
        <f t="shared" si="377"/>
        <v>5.0999999999999996</v>
      </c>
      <c r="AK9" s="29">
        <f t="shared" si="378"/>
        <v>5.0999999999999996</v>
      </c>
      <c r="AL9" s="29" t="str">
        <f t="shared" si="115"/>
        <v>5.1</v>
      </c>
      <c r="AM9" s="35" t="str">
        <f t="shared" si="379"/>
        <v>D+</v>
      </c>
      <c r="AN9" s="33">
        <f t="shared" si="380"/>
        <v>1.5</v>
      </c>
      <c r="AO9" s="49" t="str">
        <f t="shared" si="381"/>
        <v>1.5</v>
      </c>
      <c r="AP9" s="77">
        <v>3</v>
      </c>
      <c r="AQ9" s="83">
        <v>3</v>
      </c>
      <c r="AR9" s="24">
        <v>5.3</v>
      </c>
      <c r="AS9" s="27">
        <v>5</v>
      </c>
      <c r="AT9" s="28"/>
      <c r="AU9" s="30">
        <f t="shared" si="382"/>
        <v>5.0999999999999996</v>
      </c>
      <c r="AV9" s="31">
        <f t="shared" si="383"/>
        <v>5.0999999999999996</v>
      </c>
      <c r="AW9" s="29" t="str">
        <f t="shared" si="119"/>
        <v>5.1</v>
      </c>
      <c r="AX9" s="35" t="str">
        <f t="shared" si="384"/>
        <v>D+</v>
      </c>
      <c r="AY9" s="33">
        <f t="shared" si="385"/>
        <v>1.5</v>
      </c>
      <c r="AZ9" s="49" t="str">
        <f t="shared" si="386"/>
        <v>1.5</v>
      </c>
      <c r="BA9" s="77">
        <v>3</v>
      </c>
      <c r="BB9" s="83">
        <v>3</v>
      </c>
      <c r="BC9" s="24">
        <v>7</v>
      </c>
      <c r="BD9" s="27">
        <v>5</v>
      </c>
      <c r="BE9" s="28"/>
      <c r="BF9" s="22">
        <f t="shared" si="387"/>
        <v>5.8</v>
      </c>
      <c r="BG9" s="29">
        <f t="shared" si="388"/>
        <v>5.8</v>
      </c>
      <c r="BH9" s="29" t="str">
        <f t="shared" si="123"/>
        <v>5.8</v>
      </c>
      <c r="BI9" s="35" t="str">
        <f t="shared" si="389"/>
        <v>C</v>
      </c>
      <c r="BJ9" s="33">
        <f t="shared" si="390"/>
        <v>2</v>
      </c>
      <c r="BK9" s="49" t="str">
        <f t="shared" si="391"/>
        <v>2.0</v>
      </c>
      <c r="BL9" s="77">
        <v>3</v>
      </c>
      <c r="BM9" s="83">
        <v>3</v>
      </c>
      <c r="BN9" s="24">
        <v>7.3</v>
      </c>
      <c r="BO9" s="27">
        <v>8</v>
      </c>
      <c r="BP9" s="28"/>
      <c r="BQ9" s="30">
        <f t="shared" si="392"/>
        <v>7.7</v>
      </c>
      <c r="BR9" s="31">
        <f t="shared" si="393"/>
        <v>7.7</v>
      </c>
      <c r="BS9" s="29" t="str">
        <f t="shared" si="127"/>
        <v>7.7</v>
      </c>
      <c r="BT9" s="35" t="str">
        <f t="shared" si="394"/>
        <v>B</v>
      </c>
      <c r="BU9" s="33">
        <f t="shared" si="395"/>
        <v>3</v>
      </c>
      <c r="BV9" s="49" t="str">
        <f t="shared" si="396"/>
        <v>3.0</v>
      </c>
      <c r="BW9" s="77">
        <v>2</v>
      </c>
      <c r="BX9" s="83">
        <v>2</v>
      </c>
      <c r="BY9" s="41">
        <f t="shared" si="131"/>
        <v>16</v>
      </c>
      <c r="BZ9" s="43">
        <f t="shared" si="132"/>
        <v>2.25</v>
      </c>
      <c r="CA9" s="45" t="str">
        <f t="shared" si="133"/>
        <v>2.25</v>
      </c>
      <c r="CB9" s="47" t="str">
        <f t="shared" si="134"/>
        <v>Lên lớp</v>
      </c>
      <c r="CC9" s="145">
        <f t="shared" si="135"/>
        <v>16</v>
      </c>
      <c r="CD9" s="146">
        <f t="shared" si="136"/>
        <v>2.25</v>
      </c>
      <c r="CE9" s="47" t="str">
        <f t="shared" si="137"/>
        <v>Lên lớp</v>
      </c>
      <c r="CF9" s="142" t="s">
        <v>1143</v>
      </c>
      <c r="CG9" s="24">
        <v>7.3</v>
      </c>
      <c r="CH9" s="27">
        <v>7</v>
      </c>
      <c r="CI9" s="28"/>
      <c r="CJ9" s="30">
        <f t="shared" si="397"/>
        <v>7.1</v>
      </c>
      <c r="CK9" s="31">
        <f t="shared" si="398"/>
        <v>7.1</v>
      </c>
      <c r="CL9" s="29" t="str">
        <f t="shared" si="140"/>
        <v>7.1</v>
      </c>
      <c r="CM9" s="35" t="str">
        <f t="shared" si="399"/>
        <v>B</v>
      </c>
      <c r="CN9" s="157">
        <f t="shared" si="400"/>
        <v>3</v>
      </c>
      <c r="CO9" s="49" t="str">
        <f t="shared" si="401"/>
        <v>3.0</v>
      </c>
      <c r="CP9" s="77">
        <v>3</v>
      </c>
      <c r="CQ9" s="151">
        <v>3</v>
      </c>
      <c r="CR9" s="24">
        <v>7</v>
      </c>
      <c r="CS9" s="27">
        <v>6</v>
      </c>
      <c r="CT9" s="28"/>
      <c r="CU9" s="30">
        <f t="shared" si="402"/>
        <v>6.4</v>
      </c>
      <c r="CV9" s="31">
        <f t="shared" si="403"/>
        <v>6.4</v>
      </c>
      <c r="CW9" s="29" t="str">
        <f t="shared" si="145"/>
        <v>6.4</v>
      </c>
      <c r="CX9" s="35" t="str">
        <f t="shared" si="404"/>
        <v>C</v>
      </c>
      <c r="CY9" s="157">
        <f t="shared" si="405"/>
        <v>2</v>
      </c>
      <c r="CZ9" s="49" t="str">
        <f t="shared" si="406"/>
        <v>2.0</v>
      </c>
      <c r="DA9" s="77">
        <v>2</v>
      </c>
      <c r="DB9" s="151">
        <v>2</v>
      </c>
      <c r="DC9" s="24">
        <v>6.7</v>
      </c>
      <c r="DD9" s="27">
        <v>5</v>
      </c>
      <c r="DE9" s="28"/>
      <c r="DF9" s="30">
        <f t="shared" si="407"/>
        <v>5.7</v>
      </c>
      <c r="DG9" s="31">
        <f t="shared" si="408"/>
        <v>5.7</v>
      </c>
      <c r="DH9" s="29" t="str">
        <f t="shared" si="151"/>
        <v>5.7</v>
      </c>
      <c r="DI9" s="35" t="str">
        <f t="shared" si="409"/>
        <v>C</v>
      </c>
      <c r="DJ9" s="157">
        <f t="shared" si="410"/>
        <v>2</v>
      </c>
      <c r="DK9" s="49" t="str">
        <f t="shared" si="411"/>
        <v>2.0</v>
      </c>
      <c r="DL9" s="77">
        <v>4</v>
      </c>
      <c r="DM9" s="151">
        <v>4</v>
      </c>
      <c r="DN9" s="24">
        <v>7.3</v>
      </c>
      <c r="DO9" s="27">
        <v>3</v>
      </c>
      <c r="DP9" s="28"/>
      <c r="DQ9" s="30">
        <f t="shared" si="412"/>
        <v>4.7</v>
      </c>
      <c r="DR9" s="31">
        <f t="shared" si="413"/>
        <v>4.7</v>
      </c>
      <c r="DS9" s="29" t="str">
        <f t="shared" si="157"/>
        <v>4.7</v>
      </c>
      <c r="DT9" s="35" t="str">
        <f t="shared" si="414"/>
        <v>D</v>
      </c>
      <c r="DU9" s="157">
        <f t="shared" si="415"/>
        <v>1</v>
      </c>
      <c r="DV9" s="49" t="str">
        <f t="shared" si="416"/>
        <v>1.0</v>
      </c>
      <c r="DW9" s="77">
        <v>3</v>
      </c>
      <c r="DX9" s="151">
        <v>3</v>
      </c>
      <c r="DY9" s="24">
        <v>7.3</v>
      </c>
      <c r="DZ9" s="27">
        <v>4</v>
      </c>
      <c r="EA9" s="28"/>
      <c r="EB9" s="30">
        <f t="shared" si="417"/>
        <v>5.3</v>
      </c>
      <c r="EC9" s="31">
        <f t="shared" si="418"/>
        <v>5.3</v>
      </c>
      <c r="ED9" s="29" t="str">
        <f t="shared" si="161"/>
        <v>5.3</v>
      </c>
      <c r="EE9" s="35" t="str">
        <f t="shared" si="419"/>
        <v>D+</v>
      </c>
      <c r="EF9" s="157">
        <f t="shared" si="420"/>
        <v>1.5</v>
      </c>
      <c r="EG9" s="49" t="str">
        <f t="shared" si="421"/>
        <v>1.5</v>
      </c>
      <c r="EH9" s="77">
        <v>2</v>
      </c>
      <c r="EI9" s="151">
        <v>2</v>
      </c>
      <c r="EJ9" s="24">
        <v>7</v>
      </c>
      <c r="EK9" s="27">
        <v>6</v>
      </c>
      <c r="EL9" s="28"/>
      <c r="EM9" s="30">
        <f t="shared" si="422"/>
        <v>6.4</v>
      </c>
      <c r="EN9" s="31">
        <f t="shared" si="423"/>
        <v>6.4</v>
      </c>
      <c r="EO9" s="29" t="str">
        <f t="shared" si="166"/>
        <v>6.4</v>
      </c>
      <c r="EP9" s="35" t="str">
        <f t="shared" si="424"/>
        <v>C</v>
      </c>
      <c r="EQ9" s="157">
        <f t="shared" si="425"/>
        <v>2</v>
      </c>
      <c r="ER9" s="49" t="str">
        <f t="shared" si="426"/>
        <v>2.0</v>
      </c>
      <c r="ES9" s="77">
        <v>2</v>
      </c>
      <c r="ET9" s="151">
        <v>2</v>
      </c>
      <c r="EU9" s="24">
        <v>7.2</v>
      </c>
      <c r="EV9" s="27">
        <v>7</v>
      </c>
      <c r="EW9" s="28"/>
      <c r="EX9" s="30">
        <f t="shared" si="427"/>
        <v>7.1</v>
      </c>
      <c r="EY9" s="31">
        <f t="shared" si="428"/>
        <v>7.1</v>
      </c>
      <c r="EZ9" s="29" t="str">
        <f t="shared" si="171"/>
        <v>7.1</v>
      </c>
      <c r="FA9" s="35" t="str">
        <f t="shared" si="429"/>
        <v>B</v>
      </c>
      <c r="FB9" s="157">
        <f t="shared" si="430"/>
        <v>3</v>
      </c>
      <c r="FC9" s="49" t="str">
        <f t="shared" si="431"/>
        <v>3.0</v>
      </c>
      <c r="FD9" s="77">
        <v>3</v>
      </c>
      <c r="FE9" s="151">
        <v>3</v>
      </c>
      <c r="FF9" s="155">
        <v>8</v>
      </c>
      <c r="FG9" s="165">
        <v>7.3</v>
      </c>
      <c r="FH9" s="165"/>
      <c r="FI9" s="22">
        <f t="shared" si="432"/>
        <v>7.6</v>
      </c>
      <c r="FJ9" s="29">
        <f t="shared" si="433"/>
        <v>7.6</v>
      </c>
      <c r="FK9" s="29" t="str">
        <f t="shared" si="177"/>
        <v>7.6</v>
      </c>
      <c r="FL9" s="35" t="str">
        <f t="shared" si="434"/>
        <v>B</v>
      </c>
      <c r="FM9" s="33">
        <f t="shared" si="435"/>
        <v>3</v>
      </c>
      <c r="FN9" s="49" t="str">
        <f t="shared" si="436"/>
        <v>3.0</v>
      </c>
      <c r="FO9" s="77">
        <v>2</v>
      </c>
      <c r="FP9" s="151">
        <v>2</v>
      </c>
      <c r="FQ9" s="41">
        <f t="shared" si="181"/>
        <v>21</v>
      </c>
      <c r="FR9" s="43">
        <f t="shared" si="182"/>
        <v>2.1904761904761907</v>
      </c>
      <c r="FS9" s="45" t="str">
        <f t="shared" si="183"/>
        <v>2.19</v>
      </c>
      <c r="FT9" s="47" t="str">
        <f t="shared" si="184"/>
        <v>Lên lớp</v>
      </c>
      <c r="FU9" s="145">
        <f t="shared" si="185"/>
        <v>21</v>
      </c>
      <c r="FV9" s="146">
        <f t="shared" si="186"/>
        <v>2.1904761904761907</v>
      </c>
      <c r="FW9" s="174">
        <f t="shared" si="187"/>
        <v>37</v>
      </c>
      <c r="FX9" s="41">
        <f t="shared" si="188"/>
        <v>37</v>
      </c>
      <c r="FY9" s="43">
        <f t="shared" si="189"/>
        <v>2.2162162162162162</v>
      </c>
      <c r="FZ9" s="45" t="str">
        <f t="shared" si="190"/>
        <v>2.22</v>
      </c>
      <c r="GA9" s="47" t="str">
        <f t="shared" si="191"/>
        <v>Lên lớp</v>
      </c>
      <c r="GB9" s="47" t="s">
        <v>1143</v>
      </c>
      <c r="GC9" s="24">
        <v>8.3000000000000007</v>
      </c>
      <c r="GD9" s="27">
        <v>8</v>
      </c>
      <c r="GE9" s="28"/>
      <c r="GF9" s="22">
        <f t="shared" si="319"/>
        <v>8.1</v>
      </c>
      <c r="GG9" s="29">
        <f t="shared" si="320"/>
        <v>8.1</v>
      </c>
      <c r="GH9" s="29" t="str">
        <f t="shared" si="193"/>
        <v>8.1</v>
      </c>
      <c r="GI9" s="35" t="str">
        <f t="shared" si="321"/>
        <v>B+</v>
      </c>
      <c r="GJ9" s="33">
        <f t="shared" si="322"/>
        <v>3.5</v>
      </c>
      <c r="GK9" s="49" t="str">
        <f t="shared" si="323"/>
        <v>3.5</v>
      </c>
      <c r="GL9" s="77">
        <v>2</v>
      </c>
      <c r="GM9" s="151">
        <v>2</v>
      </c>
      <c r="GN9" s="24">
        <v>7.1</v>
      </c>
      <c r="GO9" s="27">
        <v>5</v>
      </c>
      <c r="GP9" s="28"/>
      <c r="GQ9" s="30">
        <f t="shared" si="324"/>
        <v>5.8</v>
      </c>
      <c r="GR9" s="31">
        <f t="shared" si="325"/>
        <v>5.8</v>
      </c>
      <c r="GS9" s="29" t="str">
        <f t="shared" si="198"/>
        <v>5.8</v>
      </c>
      <c r="GT9" s="35" t="str">
        <f t="shared" si="326"/>
        <v>C</v>
      </c>
      <c r="GU9" s="33">
        <f t="shared" si="327"/>
        <v>2</v>
      </c>
      <c r="GV9" s="49" t="str">
        <f t="shared" si="328"/>
        <v>2.0</v>
      </c>
      <c r="GW9" s="77">
        <v>3</v>
      </c>
      <c r="GX9" s="151">
        <v>3</v>
      </c>
      <c r="GY9" s="24">
        <v>5.6</v>
      </c>
      <c r="GZ9" s="27">
        <v>7</v>
      </c>
      <c r="HA9" s="28"/>
      <c r="HB9" s="22">
        <f t="shared" si="329"/>
        <v>6.4</v>
      </c>
      <c r="HC9" s="29">
        <f t="shared" si="330"/>
        <v>6.4</v>
      </c>
      <c r="HD9" s="29" t="str">
        <f t="shared" si="203"/>
        <v>6.4</v>
      </c>
      <c r="HE9" s="35" t="str">
        <f t="shared" si="331"/>
        <v>C</v>
      </c>
      <c r="HF9" s="33">
        <f t="shared" si="332"/>
        <v>2</v>
      </c>
      <c r="HG9" s="49" t="str">
        <f t="shared" si="333"/>
        <v>2.0</v>
      </c>
      <c r="HH9" s="77">
        <v>2</v>
      </c>
      <c r="HI9" s="151">
        <v>2</v>
      </c>
      <c r="HJ9" s="24">
        <v>7</v>
      </c>
      <c r="HK9" s="27">
        <v>8</v>
      </c>
      <c r="HL9" s="28"/>
      <c r="HM9" s="22">
        <f t="shared" si="334"/>
        <v>7.6</v>
      </c>
      <c r="HN9" s="29">
        <f t="shared" si="335"/>
        <v>7.6</v>
      </c>
      <c r="HO9" s="29" t="str">
        <f t="shared" si="208"/>
        <v>7.6</v>
      </c>
      <c r="HP9" s="35" t="str">
        <f t="shared" si="336"/>
        <v>B</v>
      </c>
      <c r="HQ9" s="33">
        <f t="shared" si="337"/>
        <v>3</v>
      </c>
      <c r="HR9" s="49" t="str">
        <f t="shared" si="338"/>
        <v>3.0</v>
      </c>
      <c r="HS9" s="77">
        <v>2</v>
      </c>
      <c r="HT9" s="151">
        <v>2</v>
      </c>
      <c r="HU9" s="24">
        <v>8.3000000000000007</v>
      </c>
      <c r="HV9" s="27">
        <v>7</v>
      </c>
      <c r="HW9" s="28"/>
      <c r="HX9" s="22">
        <f t="shared" si="339"/>
        <v>7.5</v>
      </c>
      <c r="HY9" s="29">
        <f t="shared" si="340"/>
        <v>7.5</v>
      </c>
      <c r="HZ9" s="29" t="str">
        <f t="shared" si="213"/>
        <v>7.5</v>
      </c>
      <c r="IA9" s="35" t="str">
        <f t="shared" si="341"/>
        <v>B</v>
      </c>
      <c r="IB9" s="33">
        <f t="shared" si="342"/>
        <v>3</v>
      </c>
      <c r="IC9" s="49" t="str">
        <f t="shared" si="343"/>
        <v>3.0</v>
      </c>
      <c r="ID9" s="77">
        <v>3</v>
      </c>
      <c r="IE9" s="151">
        <v>3</v>
      </c>
      <c r="IF9" s="24">
        <v>7.7</v>
      </c>
      <c r="IG9" s="27">
        <v>7</v>
      </c>
      <c r="IH9" s="126"/>
      <c r="II9" s="22">
        <f t="shared" si="344"/>
        <v>7.3</v>
      </c>
      <c r="IJ9" s="54">
        <f t="shared" si="345"/>
        <v>7.3</v>
      </c>
      <c r="IK9" s="29" t="str">
        <f t="shared" si="218"/>
        <v>7.3</v>
      </c>
      <c r="IL9" s="162" t="str">
        <f t="shared" si="346"/>
        <v>B</v>
      </c>
      <c r="IM9" s="33">
        <f t="shared" si="347"/>
        <v>3</v>
      </c>
      <c r="IN9" s="49" t="str">
        <f t="shared" si="348"/>
        <v>3.0</v>
      </c>
      <c r="IO9" s="77">
        <v>2</v>
      </c>
      <c r="IP9" s="151">
        <v>2</v>
      </c>
      <c r="IQ9" s="24">
        <v>7.6</v>
      </c>
      <c r="IR9" s="27">
        <v>3</v>
      </c>
      <c r="IS9" s="28"/>
      <c r="IT9" s="30">
        <f t="shared" si="349"/>
        <v>4.8</v>
      </c>
      <c r="IU9" s="31">
        <f t="shared" si="350"/>
        <v>4.8</v>
      </c>
      <c r="IV9" s="29" t="str">
        <f t="shared" si="222"/>
        <v>4.8</v>
      </c>
      <c r="IW9" s="35" t="str">
        <f t="shared" si="351"/>
        <v>D</v>
      </c>
      <c r="IX9" s="33">
        <f t="shared" si="352"/>
        <v>1</v>
      </c>
      <c r="IY9" s="49" t="str">
        <f t="shared" si="353"/>
        <v>1.0</v>
      </c>
      <c r="IZ9" s="77">
        <v>3</v>
      </c>
      <c r="JA9" s="151">
        <v>3</v>
      </c>
      <c r="JB9" s="24">
        <v>7</v>
      </c>
      <c r="JC9" s="27">
        <v>5</v>
      </c>
      <c r="JD9" s="28"/>
      <c r="JE9" s="30">
        <f t="shared" si="354"/>
        <v>5.8</v>
      </c>
      <c r="JF9" s="31">
        <f t="shared" si="355"/>
        <v>5.8</v>
      </c>
      <c r="JG9" s="29" t="str">
        <f t="shared" si="226"/>
        <v>5.8</v>
      </c>
      <c r="JH9" s="35" t="str">
        <f t="shared" si="356"/>
        <v>C</v>
      </c>
      <c r="JI9" s="33">
        <f t="shared" si="357"/>
        <v>2</v>
      </c>
      <c r="JJ9" s="49" t="str">
        <f t="shared" si="358"/>
        <v>2.0</v>
      </c>
      <c r="JK9" s="77">
        <v>3</v>
      </c>
      <c r="JL9" s="151">
        <v>3</v>
      </c>
      <c r="JM9" s="24">
        <v>8</v>
      </c>
      <c r="JN9" s="214">
        <v>7.4</v>
      </c>
      <c r="JO9" s="140"/>
      <c r="JP9" s="30">
        <f t="shared" si="359"/>
        <v>7.6</v>
      </c>
      <c r="JQ9" s="31">
        <f t="shared" si="360"/>
        <v>7.6</v>
      </c>
      <c r="JR9" s="29" t="str">
        <f t="shared" si="230"/>
        <v>7.6</v>
      </c>
      <c r="JS9" s="35" t="str">
        <f t="shared" si="361"/>
        <v>B</v>
      </c>
      <c r="JT9" s="33">
        <f t="shared" si="362"/>
        <v>3</v>
      </c>
      <c r="JU9" s="49" t="str">
        <f t="shared" si="363"/>
        <v>3.0</v>
      </c>
      <c r="JV9" s="77">
        <v>1</v>
      </c>
      <c r="JW9" s="151">
        <v>1</v>
      </c>
      <c r="JX9" s="211">
        <f t="shared" si="234"/>
        <v>21</v>
      </c>
      <c r="JY9" s="43">
        <f t="shared" si="235"/>
        <v>2.3809523809523809</v>
      </c>
      <c r="JZ9" s="45" t="str">
        <f t="shared" si="236"/>
        <v>2.38</v>
      </c>
      <c r="KA9" s="47" t="str">
        <f t="shared" si="237"/>
        <v>Lên lớp</v>
      </c>
      <c r="KB9" s="41">
        <f t="shared" si="238"/>
        <v>21</v>
      </c>
      <c r="KC9" s="43">
        <f t="shared" si="239"/>
        <v>2.3809523809523809</v>
      </c>
      <c r="KD9" s="229">
        <f t="shared" si="240"/>
        <v>58</v>
      </c>
      <c r="KE9" s="230">
        <f t="shared" si="241"/>
        <v>58</v>
      </c>
      <c r="KF9" s="146">
        <f t="shared" si="242"/>
        <v>2.2758620689655173</v>
      </c>
      <c r="KG9" s="45" t="str">
        <f t="shared" si="243"/>
        <v>2.28</v>
      </c>
      <c r="KH9" s="47" t="str">
        <f t="shared" si="244"/>
        <v>Lên lớp</v>
      </c>
      <c r="KI9" s="47" t="s">
        <v>1143</v>
      </c>
      <c r="KJ9" s="24">
        <v>7.2</v>
      </c>
      <c r="KK9" s="27">
        <v>7</v>
      </c>
      <c r="KL9" s="28"/>
      <c r="KM9" s="30">
        <f t="shared" ref="KM9:KM32" si="437">ROUND((KJ9*0.4+KK9*0.6),1)</f>
        <v>7.1</v>
      </c>
      <c r="KN9" s="31">
        <f t="shared" ref="KN9:KN32" si="438">ROUND(MAX((KJ9*0.4+KK9*0.6),(KJ9*0.4+KL9*0.6)),1)</f>
        <v>7.1</v>
      </c>
      <c r="KO9" s="29" t="str">
        <f t="shared" ref="KO9:KO32" si="439">TEXT(KN9,"0.0")</f>
        <v>7.1</v>
      </c>
      <c r="KP9" s="35" t="str">
        <f t="shared" ref="KP9:KP32" si="440">IF(KN9&gt;=8.5,"A",IF(KN9&gt;=8,"B+",IF(KN9&gt;=7,"B",IF(KN9&gt;=6.5,"C+",IF(KN9&gt;=5.5,"C",IF(KN9&gt;=5,"D+",IF(KN9&gt;=4,"D","F")))))))</f>
        <v>B</v>
      </c>
      <c r="KQ9" s="33">
        <f t="shared" ref="KQ9:KQ32" si="441">IF(KP9="A",4,IF(KP9="B+",3.5,IF(KP9="B",3,IF(KP9="C+",2.5,IF(KP9="C",2,IF(KP9="D+",1.5,IF(KP9="D",1,0)))))))</f>
        <v>3</v>
      </c>
      <c r="KR9" s="49" t="str">
        <f t="shared" ref="KR9:KR32" si="442">TEXT(KQ9,"0.0")</f>
        <v>3.0</v>
      </c>
      <c r="KS9" s="77">
        <v>2</v>
      </c>
      <c r="KT9" s="151">
        <v>2</v>
      </c>
      <c r="KU9" s="24">
        <v>8</v>
      </c>
      <c r="KV9" s="27">
        <v>8</v>
      </c>
      <c r="KW9" s="28"/>
      <c r="KX9" s="22">
        <f t="shared" ref="KX9:KX32" si="443">ROUND((KU9*0.4+KV9*0.6),1)</f>
        <v>8</v>
      </c>
      <c r="KY9" s="29">
        <f t="shared" ref="KY9:KY32" si="444">ROUND(MAX((KU9*0.4+KV9*0.6),(KU9*0.4+KW9*0.6)),1)</f>
        <v>8</v>
      </c>
      <c r="KZ9" s="29" t="str">
        <f t="shared" ref="KZ9:KZ32" si="445">TEXT(KY9,"0.0")</f>
        <v>8.0</v>
      </c>
      <c r="LA9" s="35" t="str">
        <f t="shared" ref="LA9:LA32" si="446">IF(KY9&gt;=8.5,"A",IF(KY9&gt;=8,"B+",IF(KY9&gt;=7,"B",IF(KY9&gt;=6.5,"C+",IF(KY9&gt;=5.5,"C",IF(KY9&gt;=5,"D+",IF(KY9&gt;=4,"D","F")))))))</f>
        <v>B+</v>
      </c>
      <c r="LB9" s="33">
        <f t="shared" ref="LB9:LB32" si="447">IF(LA9="A",4,IF(LA9="B+",3.5,IF(LA9="B",3,IF(LA9="C+",2.5,IF(LA9="C",2,IF(LA9="D+",1.5,IF(LA9="D",1,0)))))))</f>
        <v>3.5</v>
      </c>
      <c r="LC9" s="49" t="str">
        <f t="shared" ref="LC9:LC32" si="448">TEXT(LB9,"0.0")</f>
        <v>3.5</v>
      </c>
      <c r="LD9" s="77">
        <v>2</v>
      </c>
      <c r="LE9" s="151">
        <v>2</v>
      </c>
      <c r="LF9" s="24">
        <v>7</v>
      </c>
      <c r="LG9" s="27">
        <v>4</v>
      </c>
      <c r="LH9" s="28"/>
      <c r="LI9" s="30">
        <f t="shared" ref="LI9:LI10" si="449">ROUND((LF9*0.4+LG9*0.6),1)</f>
        <v>5.2</v>
      </c>
      <c r="LJ9" s="31">
        <f t="shared" ref="LJ9:LJ10" si="450">ROUND(MAX((LF9*0.4+LG9*0.6),(LF9*0.4+LH9*0.6)),1)</f>
        <v>5.2</v>
      </c>
      <c r="LK9" s="31" t="str">
        <f t="shared" ref="LK9:LK10" si="451">TEXT(LJ9,"0.0")</f>
        <v>5.2</v>
      </c>
      <c r="LL9" s="35" t="str">
        <f t="shared" ref="LL9:LL10" si="452">IF(LJ9&gt;=8.5,"A",IF(LJ9&gt;=8,"B+",IF(LJ9&gt;=7,"B",IF(LJ9&gt;=6.5,"C+",IF(LJ9&gt;=5.5,"C",IF(LJ9&gt;=5,"D+",IF(LJ9&gt;=4,"D","F")))))))</f>
        <v>D+</v>
      </c>
      <c r="LM9" s="33">
        <f t="shared" ref="LM9:LM10" si="453">IF(LL9="A",4,IF(LL9="B+",3.5,IF(LL9="B",3,IF(LL9="C+",2.5,IF(LL9="C",2,IF(LL9="D+",1.5,IF(LL9="D",1,0)))))))</f>
        <v>1.5</v>
      </c>
      <c r="LN9" s="49" t="str">
        <f t="shared" ref="LN9:LN10" si="454">TEXT(LM9,"0.0")</f>
        <v>1.5</v>
      </c>
      <c r="LO9" s="77">
        <v>2</v>
      </c>
      <c r="LP9" s="151">
        <v>2</v>
      </c>
      <c r="LQ9" s="24">
        <v>9</v>
      </c>
      <c r="LR9" s="27">
        <v>9</v>
      </c>
      <c r="LS9" s="28"/>
      <c r="LT9" s="30">
        <f t="shared" ref="LT9:LT32" si="455">ROUND((LQ9*0.4+LR9*0.6),1)</f>
        <v>9</v>
      </c>
      <c r="LU9" s="31">
        <f t="shared" ref="LU9:LU32" si="456">ROUND(MAX((LQ9*0.4+LR9*0.6),(LQ9*0.4+LS9*0.6)),1)</f>
        <v>9</v>
      </c>
      <c r="LV9" s="29" t="str">
        <f t="shared" si="248"/>
        <v>9.0</v>
      </c>
      <c r="LW9" s="35" t="str">
        <f t="shared" ref="LW9:LW32" si="457">IF(LU9&gt;=8.5,"A",IF(LU9&gt;=8,"B+",IF(LU9&gt;=7,"B",IF(LU9&gt;=6.5,"C+",IF(LU9&gt;=5.5,"C",IF(LU9&gt;=5,"D+",IF(LU9&gt;=4,"D","F")))))))</f>
        <v>A</v>
      </c>
      <c r="LX9" s="33">
        <f t="shared" ref="LX9:LX32" si="458">IF(LW9="A",4,IF(LW9="B+",3.5,IF(LW9="B",3,IF(LW9="C+",2.5,IF(LW9="C",2,IF(LW9="D+",1.5,IF(LW9="D",1,0)))))))</f>
        <v>4</v>
      </c>
      <c r="LY9" s="49" t="str">
        <f t="shared" ref="LY9:LY32" si="459">TEXT(LX9,"0.0")</f>
        <v>4.0</v>
      </c>
      <c r="LZ9" s="77">
        <v>2</v>
      </c>
      <c r="MA9" s="151">
        <v>2</v>
      </c>
      <c r="MB9" s="24">
        <v>7.5</v>
      </c>
      <c r="MC9" s="27">
        <v>7</v>
      </c>
      <c r="MD9" s="28"/>
      <c r="ME9" s="30">
        <f t="shared" ref="ME9:ME32" si="460">ROUND((MB9*0.4+MC9*0.6),1)</f>
        <v>7.2</v>
      </c>
      <c r="MF9" s="161">
        <f t="shared" ref="MF9:MF32" si="461">ROUND(MAX((MB9*0.4+MC9*0.6),(MB9*0.4+MD9*0.6)),1)</f>
        <v>7.2</v>
      </c>
      <c r="MG9" s="29" t="str">
        <f t="shared" si="249"/>
        <v>7.2</v>
      </c>
      <c r="MH9" s="162" t="str">
        <f t="shared" ref="MH9:MH32" si="462">IF(MF9&gt;=8.5,"A",IF(MF9&gt;=8,"B+",IF(MF9&gt;=7,"B",IF(MF9&gt;=6.5,"C+",IF(MF9&gt;=5.5,"C",IF(MF9&gt;=5,"D+",IF(MF9&gt;=4,"D","F")))))))</f>
        <v>B</v>
      </c>
      <c r="MI9" s="163">
        <f t="shared" ref="MI9:MI32" si="463">IF(MH9="A",4,IF(MH9="B+",3.5,IF(MH9="B",3,IF(MH9="C+",2.5,IF(MH9="C",2,IF(MH9="D+",1.5,IF(MH9="D",1,0)))))))</f>
        <v>3</v>
      </c>
      <c r="MJ9" s="56" t="str">
        <f t="shared" ref="MJ9:MJ32" si="464">TEXT(MI9,"0.0")</f>
        <v>3.0</v>
      </c>
      <c r="MK9" s="77">
        <v>1</v>
      </c>
      <c r="ML9" s="151">
        <v>1</v>
      </c>
      <c r="MM9" s="24">
        <v>8.1</v>
      </c>
      <c r="MN9" s="27">
        <v>6</v>
      </c>
      <c r="MO9" s="28"/>
      <c r="MP9" s="30">
        <f t="shared" ref="MP9:MP32" si="465">ROUND((MM9*0.4+MN9*0.6),1)</f>
        <v>6.8</v>
      </c>
      <c r="MQ9" s="161">
        <f t="shared" ref="MQ9:MQ32" si="466">ROUND(MAX((MM9*0.4+MN9*0.6),(MM9*0.4+MO9*0.6)),1)</f>
        <v>6.8</v>
      </c>
      <c r="MR9" s="29" t="str">
        <f t="shared" si="250"/>
        <v>6.8</v>
      </c>
      <c r="MS9" s="162" t="str">
        <f t="shared" ref="MS9:MS32" si="467">IF(MQ9&gt;=8.5,"A",IF(MQ9&gt;=8,"B+",IF(MQ9&gt;=7,"B",IF(MQ9&gt;=6.5,"C+",IF(MQ9&gt;=5.5,"C",IF(MQ9&gt;=5,"D+",IF(MQ9&gt;=4,"D","F")))))))</f>
        <v>C+</v>
      </c>
      <c r="MT9" s="163">
        <f t="shared" ref="MT9:MT32" si="468">IF(MS9="A",4,IF(MS9="B+",3.5,IF(MS9="B",3,IF(MS9="C+",2.5,IF(MS9="C",2,IF(MS9="D+",1.5,IF(MS9="D",1,0)))))))</f>
        <v>2.5</v>
      </c>
      <c r="MU9" s="56" t="str">
        <f t="shared" ref="MU9:MU32" si="469">TEXT(MT9,"0.0")</f>
        <v>2.5</v>
      </c>
      <c r="MV9" s="77">
        <v>3</v>
      </c>
      <c r="MW9" s="151">
        <v>3</v>
      </c>
      <c r="MX9" s="24">
        <v>8</v>
      </c>
      <c r="MY9" s="27">
        <v>8</v>
      </c>
      <c r="MZ9" s="28"/>
      <c r="NA9" s="30">
        <f t="shared" ref="NA9:NA32" si="470">ROUND((MX9*0.4+MY9*0.6),1)</f>
        <v>8</v>
      </c>
      <c r="NB9" s="161">
        <f t="shared" ref="NB9:NB32" si="471">ROUND(MAX((MX9*0.4+MY9*0.6),(MX9*0.4+MZ9*0.6)),1)</f>
        <v>8</v>
      </c>
      <c r="NC9" s="29" t="str">
        <f t="shared" si="251"/>
        <v>8.0</v>
      </c>
      <c r="ND9" s="162" t="str">
        <f t="shared" ref="ND9:ND32" si="472">IF(NB9&gt;=8.5,"A",IF(NB9&gt;=8,"B+",IF(NB9&gt;=7,"B",IF(NB9&gt;=6.5,"C+",IF(NB9&gt;=5.5,"C",IF(NB9&gt;=5,"D+",IF(NB9&gt;=4,"D","F")))))))</f>
        <v>B+</v>
      </c>
      <c r="NE9" s="163">
        <f t="shared" ref="NE9:NE32" si="473">IF(ND9="A",4,IF(ND9="B+",3.5,IF(ND9="B",3,IF(ND9="C+",2.5,IF(ND9="C",2,IF(ND9="D+",1.5,IF(ND9="D",1,0)))))))</f>
        <v>3.5</v>
      </c>
      <c r="NF9" s="56" t="str">
        <f t="shared" ref="NF9:NF32" si="474">TEXT(NE9,"0.0")</f>
        <v>3.5</v>
      </c>
      <c r="NG9" s="77">
        <v>1</v>
      </c>
      <c r="NH9" s="151">
        <v>1</v>
      </c>
      <c r="NI9" s="24">
        <v>8</v>
      </c>
      <c r="NJ9" s="27">
        <v>4</v>
      </c>
      <c r="NK9" s="28"/>
      <c r="NL9" s="30">
        <f t="shared" ref="NL9:NL32" si="475">ROUND((NI9*0.4+NJ9*0.6),1)</f>
        <v>5.6</v>
      </c>
      <c r="NM9" s="31">
        <f t="shared" ref="NM9:NM32" si="476">ROUND(MAX((NI9*0.4+NJ9*0.6),(NI9*0.4+NK9*0.6)),1)</f>
        <v>5.6</v>
      </c>
      <c r="NN9" s="29" t="str">
        <f t="shared" ref="NN9:NN32" si="477">TEXT(NM9,"0.0")</f>
        <v>5.6</v>
      </c>
      <c r="NO9" s="35" t="str">
        <f t="shared" ref="NO9:NO32" si="478">IF(NM9&gt;=8.5,"A",IF(NM9&gt;=8,"B+",IF(NM9&gt;=7,"B",IF(NM9&gt;=6.5,"C+",IF(NM9&gt;=5.5,"C",IF(NM9&gt;=5,"D+",IF(NM9&gt;=4,"D","F")))))))</f>
        <v>C</v>
      </c>
      <c r="NP9" s="33">
        <f t="shared" ref="NP9:NP32" si="479">IF(NO9="A",4,IF(NO9="B+",3.5,IF(NO9="B",3,IF(NO9="C+",2.5,IF(NO9="C",2,IF(NO9="D+",1.5,IF(NO9="D",1,0)))))))</f>
        <v>2</v>
      </c>
      <c r="NQ9" s="49" t="str">
        <f t="shared" ref="NQ9:NQ32" si="480">TEXT(NP9,"0.0")</f>
        <v>2.0</v>
      </c>
      <c r="NR9" s="77">
        <v>3</v>
      </c>
      <c r="NS9" s="151">
        <v>3</v>
      </c>
      <c r="NT9" s="24">
        <v>8</v>
      </c>
      <c r="NU9" s="214">
        <v>5.9</v>
      </c>
      <c r="NV9" s="28"/>
      <c r="NW9" s="30">
        <f t="shared" ref="NW9:NW32" si="481">ROUND((NT9*0.4+NU9*0.6),1)</f>
        <v>6.7</v>
      </c>
      <c r="NX9" s="31">
        <f t="shared" ref="NX9:NX32" si="482">ROUND(MAX((NT9*0.4+NU9*0.6),(NT9*0.4+NV9*0.6)),1)</f>
        <v>6.7</v>
      </c>
      <c r="NY9" s="31" t="str">
        <f t="shared" ref="NY9:NY32" si="483">TEXT(NX9,"0.0")</f>
        <v>6.7</v>
      </c>
      <c r="NZ9" s="35" t="str">
        <f t="shared" ref="NZ9:NZ32" si="484">IF(NX9&gt;=8.5,"A",IF(NX9&gt;=8,"B+",IF(NX9&gt;=7,"B",IF(NX9&gt;=6.5,"C+",IF(NX9&gt;=5.5,"C",IF(NX9&gt;=5,"D+",IF(NX9&gt;=4,"D","F")))))))</f>
        <v>C+</v>
      </c>
      <c r="OA9" s="33">
        <f t="shared" ref="OA9:OA32" si="485">IF(NZ9="A",4,IF(NZ9="B+",3.5,IF(NZ9="B",3,IF(NZ9="C+",2.5,IF(NZ9="C",2,IF(NZ9="D+",1.5,IF(NZ9="D",1,0)))))))</f>
        <v>2.5</v>
      </c>
      <c r="OB9" s="49" t="str">
        <f t="shared" ref="OB9:OB32" si="486">TEXT(OA9,"0.0")</f>
        <v>2.5</v>
      </c>
      <c r="OC9" s="77">
        <v>2</v>
      </c>
      <c r="OD9" s="151">
        <v>2</v>
      </c>
      <c r="OE9" s="211">
        <f t="shared" si="255"/>
        <v>18</v>
      </c>
      <c r="OF9" s="43">
        <f t="shared" si="256"/>
        <v>2.7222222222222223</v>
      </c>
      <c r="OG9" s="45" t="str">
        <f t="shared" si="257"/>
        <v>2.72</v>
      </c>
      <c r="OH9" s="47" t="str">
        <f t="shared" si="258"/>
        <v>Lên lớp</v>
      </c>
      <c r="OI9" s="41">
        <f t="shared" si="259"/>
        <v>18</v>
      </c>
      <c r="OJ9" s="43">
        <f t="shared" si="260"/>
        <v>2.7222222222222223</v>
      </c>
      <c r="OK9" s="229">
        <f t="shared" si="261"/>
        <v>76</v>
      </c>
      <c r="OL9" s="230">
        <f t="shared" si="262"/>
        <v>76</v>
      </c>
      <c r="OM9" s="146">
        <f t="shared" si="263"/>
        <v>2.3815789473684212</v>
      </c>
      <c r="ON9" s="45" t="str">
        <f t="shared" si="264"/>
        <v>2.38</v>
      </c>
      <c r="OO9" s="47" t="str">
        <f t="shared" si="265"/>
        <v>Lên lớp</v>
      </c>
      <c r="OP9" s="47" t="s">
        <v>1143</v>
      </c>
      <c r="OQ9" s="24">
        <v>7.8</v>
      </c>
      <c r="OR9" s="27">
        <v>6</v>
      </c>
      <c r="OS9" s="28"/>
      <c r="OT9" s="30">
        <f t="shared" ref="OT9:OT32" si="487">ROUND((OQ9*0.4+OR9*0.6),1)</f>
        <v>6.7</v>
      </c>
      <c r="OU9" s="31">
        <f t="shared" ref="OU9:OU32" si="488">ROUND(MAX((OQ9*0.4+OR9*0.6),(OQ9*0.4+OS9*0.6)),1)</f>
        <v>6.7</v>
      </c>
      <c r="OV9" s="29" t="str">
        <f t="shared" ref="OV9:OV32" si="489">TEXT(OU9,"0.0")</f>
        <v>6.7</v>
      </c>
      <c r="OW9" s="35" t="str">
        <f t="shared" si="314"/>
        <v>C+</v>
      </c>
      <c r="OX9" s="33">
        <f t="shared" ref="OX9:OX32" si="490">IF(OW9="A",4,IF(OW9="B+",3.5,IF(OW9="B",3,IF(OW9="C+",2.5,IF(OW9="C",2,IF(OW9="D+",1.5,IF(OW9="D",1,0)))))))</f>
        <v>2.5</v>
      </c>
      <c r="OY9" s="49" t="str">
        <f t="shared" ref="OY9:OY32" si="491">TEXT(OX9,"0.0")</f>
        <v>2.5</v>
      </c>
      <c r="OZ9" s="77">
        <v>2</v>
      </c>
      <c r="PA9" s="151">
        <v>2</v>
      </c>
      <c r="PB9" s="24">
        <v>7.2</v>
      </c>
      <c r="PC9" s="27">
        <v>8</v>
      </c>
      <c r="PD9" s="28"/>
      <c r="PE9" s="30">
        <f t="shared" ref="PE9:PE32" si="492">ROUND((PB9*0.4+PC9*0.6),1)</f>
        <v>7.7</v>
      </c>
      <c r="PF9" s="31">
        <f t="shared" ref="PF9:PF32" si="493">ROUND(MAX((PB9*0.4+PC9*0.6),(PB9*0.4+PD9*0.6)),1)</f>
        <v>7.7</v>
      </c>
      <c r="PG9" s="31" t="str">
        <f t="shared" ref="PG9:PG32" si="494">TEXT(PF9,"0.0")</f>
        <v>7.7</v>
      </c>
      <c r="PH9" s="35" t="str">
        <f t="shared" ref="PH9:PH32" si="495">IF(PF9&gt;=8.5,"A",IF(PF9&gt;=8,"B+",IF(PF9&gt;=7,"B",IF(PF9&gt;=6.5,"C+",IF(PF9&gt;=5.5,"C",IF(PF9&gt;=5,"D+",IF(PF9&gt;=4,"D","F")))))))</f>
        <v>B</v>
      </c>
      <c r="PI9" s="130">
        <f t="shared" ref="PI9:PI32" si="496">IF(PH9="A",4,IF(PH9="B+",3.5,IF(PH9="B",3,IF(PH9="C+",2.5,IF(PH9="C",2,IF(PH9="D+",1.5,IF(PH9="D",1,0)))))))</f>
        <v>3</v>
      </c>
      <c r="PJ9" s="49" t="str">
        <f t="shared" ref="PJ9:PJ32" si="497">TEXT(PI9,"0.0")</f>
        <v>3.0</v>
      </c>
      <c r="PK9" s="77">
        <v>3</v>
      </c>
      <c r="PL9" s="151">
        <v>3</v>
      </c>
      <c r="PM9" s="24">
        <v>6.7</v>
      </c>
      <c r="PN9" s="27">
        <v>5</v>
      </c>
      <c r="PO9" s="28"/>
      <c r="PP9" s="30">
        <f t="shared" ref="PP9:PP32" si="498">ROUND((PM9*0.4+PN9*0.6),1)</f>
        <v>5.7</v>
      </c>
      <c r="PQ9" s="31">
        <f t="shared" ref="PQ9:PQ32" si="499">ROUND(MAX((PM9*0.4+PN9*0.6),(PM9*0.4+PO9*0.6)),1)</f>
        <v>5.7</v>
      </c>
      <c r="PR9" s="29" t="str">
        <f t="shared" ref="PR9:PR32" si="500">TEXT(PQ9,"0.0")</f>
        <v>5.7</v>
      </c>
      <c r="PS9" s="35" t="str">
        <f t="shared" ref="PS9:PS32" si="501">IF(PQ9&gt;=8.5,"A",IF(PQ9&gt;=8,"B+",IF(PQ9&gt;=7,"B",IF(PQ9&gt;=6.5,"C+",IF(PQ9&gt;=5.5,"C",IF(PQ9&gt;=5,"D+",IF(PQ9&gt;=4,"D","F")))))))</f>
        <v>C</v>
      </c>
      <c r="PT9" s="130">
        <f t="shared" ref="PT9:PT32" si="502">IF(PS9="A",4,IF(PS9="B+",3.5,IF(PS9="B",3,IF(PS9="C+",2.5,IF(PS9="C",2,IF(PS9="D+",1.5,IF(PS9="D",1,0)))))))</f>
        <v>2</v>
      </c>
      <c r="PU9" s="49" t="str">
        <f t="shared" ref="PU9:PU32" si="503">TEXT(PT9,"0.0")</f>
        <v>2.0</v>
      </c>
      <c r="PV9" s="77">
        <v>2</v>
      </c>
      <c r="PW9" s="151">
        <v>2</v>
      </c>
      <c r="PX9" s="24">
        <v>7.3</v>
      </c>
      <c r="PY9" s="27">
        <v>7</v>
      </c>
      <c r="PZ9" s="28"/>
      <c r="QA9" s="30">
        <f t="shared" ref="QA9:QA32" si="504">ROUND((PX9*0.4+PY9*0.6),1)</f>
        <v>7.1</v>
      </c>
      <c r="QB9" s="31">
        <f t="shared" ref="QB9:QB32" si="505">ROUND(MAX((PX9*0.4+PY9*0.6),(PX9*0.4+PZ9*0.6)),1)</f>
        <v>7.1</v>
      </c>
      <c r="QC9" s="29" t="str">
        <f t="shared" ref="QC9:QC32" si="506">TEXT(QB9,"0.0")</f>
        <v>7.1</v>
      </c>
      <c r="QD9" s="35" t="str">
        <f t="shared" si="317"/>
        <v>B</v>
      </c>
      <c r="QE9" s="33">
        <f t="shared" ref="QE9:QE32" si="507">IF(QD9="A",4,IF(QD9="B+",3.5,IF(QD9="B",3,IF(QD9="C+",2.5,IF(QD9="C",2,IF(QD9="D+",1.5,IF(QD9="D",1,0)))))))</f>
        <v>3</v>
      </c>
      <c r="QF9" s="49" t="str">
        <f t="shared" ref="QF9:QF32" si="508">TEXT(QE9,"0.0")</f>
        <v>3.0</v>
      </c>
      <c r="QG9" s="77">
        <v>3</v>
      </c>
      <c r="QH9" s="151">
        <v>3</v>
      </c>
      <c r="QI9" s="24">
        <v>7.5</v>
      </c>
      <c r="QJ9" s="27">
        <v>8</v>
      </c>
      <c r="QK9" s="28"/>
      <c r="QL9" s="30">
        <f t="shared" ref="QL9:QL32" si="509">ROUND((QI9*0.4+QJ9*0.6),1)</f>
        <v>7.8</v>
      </c>
      <c r="QM9" s="31">
        <f t="shared" ref="QM9:QM32" si="510">ROUND(MAX((QI9*0.4+QJ9*0.6),(QI9*0.4+QK9*0.6)),1)</f>
        <v>7.8</v>
      </c>
      <c r="QN9" s="29" t="str">
        <f t="shared" ref="QN9:QN32" si="511">TEXT(QM9,"0.0")</f>
        <v>7.8</v>
      </c>
      <c r="QO9" s="35" t="str">
        <f t="shared" ref="QO9:QO32" si="512">IF(QM9&gt;=8.5,"A",IF(QM9&gt;=8,"B+",IF(QM9&gt;=7,"B",IF(QM9&gt;=6.5,"C+",IF(QM9&gt;=5.5,"C",IF(QM9&gt;=5,"D+",IF(QM9&gt;=4,"D","F")))))))</f>
        <v>B</v>
      </c>
      <c r="QP9" s="130">
        <f t="shared" ref="QP9:QP32" si="513">IF(QO9="A",4,IF(QO9="B+",3.5,IF(QO9="B",3,IF(QO9="C+",2.5,IF(QO9="C",2,IF(QO9="D+",1.5,IF(QO9="D",1,0)))))))</f>
        <v>3</v>
      </c>
      <c r="QQ9" s="49" t="str">
        <f t="shared" ref="QQ9:QQ32" si="514">TEXT(QP9,"0.0")</f>
        <v>3.0</v>
      </c>
      <c r="QR9" s="77">
        <v>1</v>
      </c>
      <c r="QS9" s="151">
        <v>1</v>
      </c>
      <c r="QT9" s="24">
        <v>7.5</v>
      </c>
      <c r="QU9" s="27">
        <v>8</v>
      </c>
      <c r="QV9" s="28"/>
      <c r="QW9" s="30">
        <f t="shared" ref="QW9:QW32" si="515">ROUND((QT9*0.4+QU9*0.6),1)</f>
        <v>7.8</v>
      </c>
      <c r="QX9" s="31">
        <f t="shared" ref="QX9:QX32" si="516">ROUND(MAX((QT9*0.4+QU9*0.6),(QT9*0.4+QV9*0.6)),1)</f>
        <v>7.8</v>
      </c>
      <c r="QY9" s="29" t="str">
        <f t="shared" ref="QY9:QY32" si="517">TEXT(QX9,"0.0")</f>
        <v>7.8</v>
      </c>
      <c r="QZ9" s="35" t="str">
        <f t="shared" ref="QZ9:QZ32" si="518">IF(QX9&gt;=8.5,"A",IF(QX9&gt;=8,"B+",IF(QX9&gt;=7,"B",IF(QX9&gt;=6.5,"C+",IF(QX9&gt;=5.5,"C",IF(QX9&gt;=5,"D+",IF(QX9&gt;=4,"D","F")))))))</f>
        <v>B</v>
      </c>
      <c r="RA9" s="130">
        <f t="shared" ref="RA9:RA32" si="519">IF(QZ9="A",4,IF(QZ9="B+",3.5,IF(QZ9="B",3,IF(QZ9="C+",2.5,IF(QZ9="C",2,IF(QZ9="D+",1.5,IF(QZ9="D",1,0)))))))</f>
        <v>3</v>
      </c>
      <c r="RB9" s="49" t="str">
        <f t="shared" ref="RB9:RB32" si="520">TEXT(RA9,"0.0")</f>
        <v>3.0</v>
      </c>
      <c r="RC9" s="77">
        <v>3</v>
      </c>
      <c r="RD9" s="151">
        <v>3</v>
      </c>
      <c r="RE9" s="24">
        <v>9</v>
      </c>
      <c r="RF9" s="27">
        <v>8</v>
      </c>
      <c r="RG9" s="28"/>
      <c r="RH9" s="30">
        <f t="shared" ref="RH9:RH32" si="521">ROUND((RE9*0.4+RF9*0.6),1)</f>
        <v>8.4</v>
      </c>
      <c r="RI9" s="31">
        <f t="shared" ref="RI9:RI32" si="522">ROUND(MAX((RE9*0.4+RF9*0.6),(RE9*0.4+RG9*0.6)),1)</f>
        <v>8.4</v>
      </c>
      <c r="RJ9" s="29" t="str">
        <f t="shared" ref="RJ9:RJ32" si="523">TEXT(RI9,"0.0")</f>
        <v>8.4</v>
      </c>
      <c r="RK9" s="35" t="str">
        <f t="shared" ref="RK9:RK32" si="524">IF(RI9&gt;=8.5,"A",IF(RI9&gt;=8,"B+",IF(RI9&gt;=7,"B",IF(RI9&gt;=6.5,"C+",IF(RI9&gt;=5.5,"C",IF(RI9&gt;=5,"D+",IF(RI9&gt;=4,"D","F")))))))</f>
        <v>B+</v>
      </c>
      <c r="RL9" s="33">
        <f t="shared" ref="RL9:RL32" si="525">IF(RK9="A",4,IF(RK9="B+",3.5,IF(RK9="B",3,IF(RK9="C+",2.5,IF(RK9="C",2,IF(RK9="D+",1.5,IF(RK9="D",1,0)))))))</f>
        <v>3.5</v>
      </c>
      <c r="RM9" s="49" t="str">
        <f t="shared" ref="RM9:RM32" si="526">TEXT(RL9,"0.0")</f>
        <v>3.5</v>
      </c>
      <c r="RN9" s="77">
        <v>1</v>
      </c>
      <c r="RO9" s="151">
        <v>1</v>
      </c>
      <c r="RP9" s="211">
        <f t="shared" si="273"/>
        <v>15</v>
      </c>
      <c r="RQ9" s="275">
        <f t="shared" si="274"/>
        <v>7.2533333333333321</v>
      </c>
      <c r="RR9" s="43">
        <f t="shared" si="275"/>
        <v>2.8333333333333335</v>
      </c>
      <c r="RS9" s="45" t="str">
        <f t="shared" si="276"/>
        <v>2.83</v>
      </c>
      <c r="RT9" s="47" t="str">
        <f t="shared" si="277"/>
        <v>Lên lớp</v>
      </c>
      <c r="RU9" s="41">
        <f t="shared" si="278"/>
        <v>15</v>
      </c>
      <c r="RV9" s="43">
        <f t="shared" si="279"/>
        <v>2.8333333333333335</v>
      </c>
      <c r="RW9" s="229">
        <f t="shared" si="280"/>
        <v>91</v>
      </c>
      <c r="RX9" s="230">
        <f t="shared" si="281"/>
        <v>91</v>
      </c>
      <c r="RY9" s="146">
        <f t="shared" si="282"/>
        <v>2.4560439560439562</v>
      </c>
      <c r="RZ9" s="45" t="str">
        <f t="shared" si="283"/>
        <v>2.46</v>
      </c>
      <c r="SA9" s="47" t="str">
        <f t="shared" si="284"/>
        <v>Lên lớp</v>
      </c>
      <c r="SB9" s="47" t="s">
        <v>1143</v>
      </c>
      <c r="SC9" s="24">
        <v>8.8000000000000007</v>
      </c>
      <c r="SD9" s="27">
        <v>8</v>
      </c>
      <c r="SE9" s="28"/>
      <c r="SF9" s="22">
        <f t="shared" ref="SF9:SF32" si="527">ROUND((SC9*0.4+SD9*0.6),1)</f>
        <v>8.3000000000000007</v>
      </c>
      <c r="SG9" s="29">
        <f t="shared" ref="SG9:SG32" si="528">ROUND(MAX((SC9*0.4+SD9*0.6),(SC9*0.4+SE9*0.6)),1)</f>
        <v>8.3000000000000007</v>
      </c>
      <c r="SH9" s="29" t="str">
        <f t="shared" ref="SH9:SH32" si="529">TEXT(SG9,"0.0")</f>
        <v>8.3</v>
      </c>
      <c r="SI9" s="35" t="str">
        <f t="shared" ref="SI9:SI32" si="530">IF(SG9&gt;=8.5,"A",IF(SG9&gt;=8,"B+",IF(SG9&gt;=7,"B",IF(SG9&gt;=6.5,"C+",IF(SG9&gt;=5.5,"C",IF(SG9&gt;=5,"D+",IF(SG9&gt;=4,"D","F")))))))</f>
        <v>B+</v>
      </c>
      <c r="SJ9" s="33">
        <f t="shared" ref="SJ9:SJ32" si="531">IF(SI9="A",4,IF(SI9="B+",3.5,IF(SI9="B",3,IF(SI9="C+",2.5,IF(SI9="C",2,IF(SI9="D+",1.5,IF(SI9="D",1,0)))))))</f>
        <v>3.5</v>
      </c>
      <c r="SK9" s="49" t="str">
        <f t="shared" ref="SK9:SK32" si="532">TEXT(SJ9,"0.0")</f>
        <v>3.5</v>
      </c>
      <c r="SL9" s="77">
        <v>2</v>
      </c>
      <c r="SM9" s="151">
        <v>2</v>
      </c>
      <c r="SN9" s="24">
        <v>7.6</v>
      </c>
      <c r="SO9" s="27">
        <v>7</v>
      </c>
      <c r="SP9" s="28"/>
      <c r="SQ9" s="30">
        <f t="shared" ref="SQ9:SQ32" si="533">ROUND((SN9*0.4+SO9*0.6),1)</f>
        <v>7.2</v>
      </c>
      <c r="SR9" s="31">
        <f t="shared" ref="SR9:SR32" si="534">ROUND(MAX((SN9*0.4+SO9*0.6),(SN9*0.4+SP9*0.6)),1)</f>
        <v>7.2</v>
      </c>
      <c r="SS9" s="29" t="str">
        <f t="shared" ref="SS9:SS32" si="535">TEXT(SR9,"0.0")</f>
        <v>7.2</v>
      </c>
      <c r="ST9" s="35" t="str">
        <f t="shared" ref="ST9:ST32" si="536">IF(SR9&gt;=8.5,"A",IF(SR9&gt;=8,"B+",IF(SR9&gt;=7,"B",IF(SR9&gt;=6.5,"C+",IF(SR9&gt;=5.5,"C",IF(SR9&gt;=5,"D+",IF(SR9&gt;=4,"D","F")))))))</f>
        <v>B</v>
      </c>
      <c r="SU9" s="33">
        <f t="shared" ref="SU9:SU32" si="537">IF(ST9="A",4,IF(ST9="B+",3.5,IF(ST9="B",3,IF(ST9="C+",2.5,IF(ST9="C",2,IF(ST9="D+",1.5,IF(ST9="D",1,0)))))))</f>
        <v>3</v>
      </c>
      <c r="SV9" s="49" t="str">
        <f t="shared" ref="SV9:SV32" si="538">TEXT(SU9,"0.0")</f>
        <v>3.0</v>
      </c>
      <c r="SW9" s="77">
        <v>2</v>
      </c>
      <c r="SX9" s="151">
        <v>2</v>
      </c>
      <c r="SY9" s="24"/>
      <c r="SZ9" s="27"/>
      <c r="TA9" s="28"/>
      <c r="TB9" s="22">
        <f t="shared" ref="TB9:TB12" si="539">ROUND((SF9*0.5+SQ9*0.5),1)</f>
        <v>7.8</v>
      </c>
      <c r="TC9" s="29">
        <f t="shared" ref="TC9:TC12" si="540">ROUND((SG9*0.5+SR9*0.5),1)</f>
        <v>7.8</v>
      </c>
      <c r="TD9" s="31" t="str">
        <f t="shared" si="289"/>
        <v>7.8</v>
      </c>
      <c r="TE9" s="35" t="str">
        <f t="shared" si="92"/>
        <v>B</v>
      </c>
      <c r="TF9" s="33">
        <f t="shared" si="93"/>
        <v>3</v>
      </c>
      <c r="TG9" s="49" t="str">
        <f t="shared" si="94"/>
        <v>3.0</v>
      </c>
      <c r="TH9" s="77">
        <v>4</v>
      </c>
      <c r="TI9" s="151">
        <v>4</v>
      </c>
      <c r="TJ9" s="320"/>
      <c r="TK9" s="321">
        <v>7.3</v>
      </c>
      <c r="TL9" s="322">
        <v>7.9</v>
      </c>
      <c r="TM9" s="322">
        <v>8.1999999999999993</v>
      </c>
      <c r="TN9" s="322"/>
      <c r="TO9" s="127">
        <f t="shared" si="290"/>
        <v>7.9</v>
      </c>
      <c r="TP9" s="29" t="str">
        <f t="shared" si="291"/>
        <v>7.9</v>
      </c>
      <c r="TQ9" s="35" t="str">
        <f t="shared" si="292"/>
        <v>B</v>
      </c>
      <c r="TR9" s="33">
        <f t="shared" si="96"/>
        <v>3</v>
      </c>
      <c r="TS9" s="49" t="str">
        <f t="shared" si="97"/>
        <v>3.0</v>
      </c>
      <c r="TT9" s="323">
        <v>5</v>
      </c>
      <c r="TU9" s="324">
        <v>5</v>
      </c>
      <c r="TV9" s="325">
        <f t="shared" si="293"/>
        <v>9</v>
      </c>
      <c r="TW9" s="341">
        <f t="shared" si="294"/>
        <v>7.8555555555555561</v>
      </c>
      <c r="TX9" s="326">
        <f t="shared" si="295"/>
        <v>3</v>
      </c>
      <c r="TY9" s="45" t="str">
        <f t="shared" si="98"/>
        <v>3.00</v>
      </c>
      <c r="TZ9" s="47" t="str">
        <f t="shared" si="296"/>
        <v>Lên lớp</v>
      </c>
      <c r="UA9" s="41">
        <f t="shared" si="297"/>
        <v>9</v>
      </c>
      <c r="UB9" s="43">
        <f t="shared" si="298"/>
        <v>3</v>
      </c>
    </row>
    <row r="10" spans="1:548" ht="18">
      <c r="A10" s="11">
        <v>11</v>
      </c>
      <c r="B10" s="70" t="s">
        <v>229</v>
      </c>
      <c r="C10" s="14" t="s">
        <v>253</v>
      </c>
      <c r="D10" s="71" t="s">
        <v>184</v>
      </c>
      <c r="E10" s="72" t="s">
        <v>254</v>
      </c>
      <c r="F10" s="9"/>
      <c r="G10" s="106" t="s">
        <v>710</v>
      </c>
      <c r="H10" s="10" t="s">
        <v>18</v>
      </c>
      <c r="I10" s="11" t="s">
        <v>753</v>
      </c>
      <c r="J10" s="13">
        <v>5</v>
      </c>
      <c r="K10" s="29" t="str">
        <f t="shared" si="99"/>
        <v>5.0</v>
      </c>
      <c r="L10" s="35" t="str">
        <f t="shared" si="366"/>
        <v>D+</v>
      </c>
      <c r="M10" s="33">
        <f t="shared" si="367"/>
        <v>1.5</v>
      </c>
      <c r="N10" s="49" t="str">
        <f t="shared" si="368"/>
        <v>1.5</v>
      </c>
      <c r="O10" s="12">
        <v>2</v>
      </c>
      <c r="P10" s="19">
        <v>6.7</v>
      </c>
      <c r="Q10" s="29" t="str">
        <f t="shared" si="103"/>
        <v>6.7</v>
      </c>
      <c r="R10" s="35" t="str">
        <f t="shared" si="369"/>
        <v>C+</v>
      </c>
      <c r="S10" s="33">
        <f t="shared" si="370"/>
        <v>2.5</v>
      </c>
      <c r="T10" s="49" t="str">
        <f t="shared" si="371"/>
        <v>2.5</v>
      </c>
      <c r="U10" s="12">
        <v>3</v>
      </c>
      <c r="V10" s="24">
        <v>5.9</v>
      </c>
      <c r="W10" s="27">
        <v>6</v>
      </c>
      <c r="X10" s="28"/>
      <c r="Y10" s="22">
        <f t="shared" si="372"/>
        <v>6</v>
      </c>
      <c r="Z10" s="29">
        <f t="shared" si="373"/>
        <v>6</v>
      </c>
      <c r="AA10" s="29" t="str">
        <f t="shared" si="109"/>
        <v>6.0</v>
      </c>
      <c r="AB10" s="35" t="str">
        <f t="shared" si="374"/>
        <v>C</v>
      </c>
      <c r="AC10" s="33">
        <f t="shared" si="375"/>
        <v>2</v>
      </c>
      <c r="AD10" s="49" t="str">
        <f t="shared" si="376"/>
        <v>2.0</v>
      </c>
      <c r="AE10" s="77">
        <v>5</v>
      </c>
      <c r="AF10" s="80">
        <v>5</v>
      </c>
      <c r="AG10" s="24">
        <v>5</v>
      </c>
      <c r="AH10" s="27">
        <v>8</v>
      </c>
      <c r="AI10" s="28"/>
      <c r="AJ10" s="22">
        <f t="shared" si="377"/>
        <v>6.8</v>
      </c>
      <c r="AK10" s="29">
        <f t="shared" si="378"/>
        <v>6.8</v>
      </c>
      <c r="AL10" s="29" t="str">
        <f t="shared" si="115"/>
        <v>6.8</v>
      </c>
      <c r="AM10" s="35" t="str">
        <f t="shared" si="379"/>
        <v>C+</v>
      </c>
      <c r="AN10" s="33">
        <f t="shared" si="380"/>
        <v>2.5</v>
      </c>
      <c r="AO10" s="49" t="str">
        <f t="shared" si="381"/>
        <v>2.5</v>
      </c>
      <c r="AP10" s="77">
        <v>3</v>
      </c>
      <c r="AQ10" s="83">
        <v>3</v>
      </c>
      <c r="AR10" s="24">
        <v>7.7</v>
      </c>
      <c r="AS10" s="27">
        <v>8</v>
      </c>
      <c r="AT10" s="28"/>
      <c r="AU10" s="22">
        <f t="shared" si="382"/>
        <v>7.9</v>
      </c>
      <c r="AV10" s="29">
        <f t="shared" si="383"/>
        <v>7.9</v>
      </c>
      <c r="AW10" s="29" t="str">
        <f t="shared" si="119"/>
        <v>7.9</v>
      </c>
      <c r="AX10" s="35" t="str">
        <f t="shared" si="384"/>
        <v>B</v>
      </c>
      <c r="AY10" s="33">
        <f t="shared" si="385"/>
        <v>3</v>
      </c>
      <c r="AZ10" s="49" t="str">
        <f t="shared" si="386"/>
        <v>3.0</v>
      </c>
      <c r="BA10" s="77">
        <v>3</v>
      </c>
      <c r="BB10" s="83">
        <v>3</v>
      </c>
      <c r="BC10" s="24">
        <v>6</v>
      </c>
      <c r="BD10" s="27">
        <v>7</v>
      </c>
      <c r="BE10" s="28"/>
      <c r="BF10" s="22">
        <f t="shared" si="387"/>
        <v>6.6</v>
      </c>
      <c r="BG10" s="29">
        <f t="shared" si="388"/>
        <v>6.6</v>
      </c>
      <c r="BH10" s="29" t="str">
        <f t="shared" si="123"/>
        <v>6.6</v>
      </c>
      <c r="BI10" s="35" t="str">
        <f t="shared" si="389"/>
        <v>C+</v>
      </c>
      <c r="BJ10" s="33">
        <f t="shared" si="390"/>
        <v>2.5</v>
      </c>
      <c r="BK10" s="49" t="str">
        <f t="shared" si="391"/>
        <v>2.5</v>
      </c>
      <c r="BL10" s="77">
        <v>3</v>
      </c>
      <c r="BM10" s="83">
        <v>3</v>
      </c>
      <c r="BN10" s="24">
        <v>6</v>
      </c>
      <c r="BO10" s="27">
        <v>7</v>
      </c>
      <c r="BP10" s="28"/>
      <c r="BQ10" s="22">
        <f t="shared" si="392"/>
        <v>6.6</v>
      </c>
      <c r="BR10" s="29">
        <f t="shared" si="393"/>
        <v>6.6</v>
      </c>
      <c r="BS10" s="29" t="str">
        <f t="shared" si="127"/>
        <v>6.6</v>
      </c>
      <c r="BT10" s="35" t="str">
        <f t="shared" si="394"/>
        <v>C+</v>
      </c>
      <c r="BU10" s="33">
        <f t="shared" si="395"/>
        <v>2.5</v>
      </c>
      <c r="BV10" s="49" t="str">
        <f t="shared" si="396"/>
        <v>2.5</v>
      </c>
      <c r="BW10" s="77">
        <v>2</v>
      </c>
      <c r="BX10" s="83">
        <v>2</v>
      </c>
      <c r="BY10" s="41">
        <f t="shared" si="131"/>
        <v>16</v>
      </c>
      <c r="BZ10" s="43">
        <f t="shared" si="132"/>
        <v>2.4375</v>
      </c>
      <c r="CA10" s="45" t="str">
        <f t="shared" si="133"/>
        <v>2.44</v>
      </c>
      <c r="CB10" s="47" t="str">
        <f t="shared" si="134"/>
        <v>Lên lớp</v>
      </c>
      <c r="CC10" s="145">
        <f t="shared" si="135"/>
        <v>16</v>
      </c>
      <c r="CD10" s="146">
        <f t="shared" si="136"/>
        <v>2.4375</v>
      </c>
      <c r="CE10" s="47" t="str">
        <f t="shared" si="137"/>
        <v>Lên lớp</v>
      </c>
      <c r="CF10" s="142" t="s">
        <v>1143</v>
      </c>
      <c r="CG10" s="24">
        <v>6.1</v>
      </c>
      <c r="CH10" s="27">
        <v>7</v>
      </c>
      <c r="CI10" s="28"/>
      <c r="CJ10" s="30">
        <f t="shared" si="397"/>
        <v>6.6</v>
      </c>
      <c r="CK10" s="31">
        <f t="shared" si="398"/>
        <v>6.6</v>
      </c>
      <c r="CL10" s="29" t="str">
        <f t="shared" si="140"/>
        <v>6.6</v>
      </c>
      <c r="CM10" s="35" t="str">
        <f t="shared" si="399"/>
        <v>C+</v>
      </c>
      <c r="CN10" s="157">
        <f t="shared" si="400"/>
        <v>2.5</v>
      </c>
      <c r="CO10" s="49" t="str">
        <f t="shared" si="401"/>
        <v>2.5</v>
      </c>
      <c r="CP10" s="77">
        <v>3</v>
      </c>
      <c r="CQ10" s="151">
        <v>3</v>
      </c>
      <c r="CR10" s="24">
        <v>6</v>
      </c>
      <c r="CS10" s="27">
        <v>7</v>
      </c>
      <c r="CT10" s="28"/>
      <c r="CU10" s="30">
        <f t="shared" si="402"/>
        <v>6.6</v>
      </c>
      <c r="CV10" s="31">
        <f t="shared" si="403"/>
        <v>6.6</v>
      </c>
      <c r="CW10" s="29" t="str">
        <f t="shared" si="145"/>
        <v>6.6</v>
      </c>
      <c r="CX10" s="35" t="str">
        <f t="shared" si="404"/>
        <v>C+</v>
      </c>
      <c r="CY10" s="157">
        <f t="shared" si="405"/>
        <v>2.5</v>
      </c>
      <c r="CZ10" s="49" t="str">
        <f t="shared" si="406"/>
        <v>2.5</v>
      </c>
      <c r="DA10" s="77">
        <v>2</v>
      </c>
      <c r="DB10" s="151">
        <v>2</v>
      </c>
      <c r="DC10" s="24">
        <v>7.2</v>
      </c>
      <c r="DD10" s="27">
        <v>6</v>
      </c>
      <c r="DE10" s="28"/>
      <c r="DF10" s="30">
        <f t="shared" si="407"/>
        <v>6.5</v>
      </c>
      <c r="DG10" s="31">
        <f t="shared" si="408"/>
        <v>6.5</v>
      </c>
      <c r="DH10" s="29" t="str">
        <f t="shared" si="151"/>
        <v>6.5</v>
      </c>
      <c r="DI10" s="35" t="str">
        <f t="shared" si="409"/>
        <v>C+</v>
      </c>
      <c r="DJ10" s="157">
        <f t="shared" si="410"/>
        <v>2.5</v>
      </c>
      <c r="DK10" s="49" t="str">
        <f t="shared" si="411"/>
        <v>2.5</v>
      </c>
      <c r="DL10" s="77">
        <v>4</v>
      </c>
      <c r="DM10" s="151">
        <v>4</v>
      </c>
      <c r="DN10" s="24">
        <v>6.3</v>
      </c>
      <c r="DO10" s="27">
        <v>4</v>
      </c>
      <c r="DP10" s="28"/>
      <c r="DQ10" s="30">
        <f t="shared" si="412"/>
        <v>4.9000000000000004</v>
      </c>
      <c r="DR10" s="31">
        <f t="shared" si="413"/>
        <v>4.9000000000000004</v>
      </c>
      <c r="DS10" s="29" t="str">
        <f t="shared" si="157"/>
        <v>4.9</v>
      </c>
      <c r="DT10" s="35" t="str">
        <f t="shared" si="414"/>
        <v>D</v>
      </c>
      <c r="DU10" s="157">
        <f t="shared" si="415"/>
        <v>1</v>
      </c>
      <c r="DV10" s="49" t="str">
        <f t="shared" si="416"/>
        <v>1.0</v>
      </c>
      <c r="DW10" s="77">
        <v>3</v>
      </c>
      <c r="DX10" s="151">
        <v>3</v>
      </c>
      <c r="DY10" s="24">
        <v>6.7</v>
      </c>
      <c r="DZ10" s="27">
        <v>6</v>
      </c>
      <c r="EA10" s="28"/>
      <c r="EB10" s="30">
        <f t="shared" si="417"/>
        <v>6.3</v>
      </c>
      <c r="EC10" s="31">
        <f t="shared" si="418"/>
        <v>6.3</v>
      </c>
      <c r="ED10" s="29" t="str">
        <f t="shared" si="161"/>
        <v>6.3</v>
      </c>
      <c r="EE10" s="35" t="str">
        <f t="shared" si="419"/>
        <v>C</v>
      </c>
      <c r="EF10" s="157">
        <f t="shared" si="420"/>
        <v>2</v>
      </c>
      <c r="EG10" s="49" t="str">
        <f t="shared" si="421"/>
        <v>2.0</v>
      </c>
      <c r="EH10" s="77">
        <v>2</v>
      </c>
      <c r="EI10" s="151">
        <v>2</v>
      </c>
      <c r="EJ10" s="24">
        <v>7.2</v>
      </c>
      <c r="EK10" s="27">
        <v>4</v>
      </c>
      <c r="EL10" s="28"/>
      <c r="EM10" s="30">
        <f t="shared" si="422"/>
        <v>5.3</v>
      </c>
      <c r="EN10" s="31">
        <f t="shared" si="423"/>
        <v>5.3</v>
      </c>
      <c r="EO10" s="29" t="str">
        <f t="shared" si="166"/>
        <v>5.3</v>
      </c>
      <c r="EP10" s="35" t="str">
        <f t="shared" si="424"/>
        <v>D+</v>
      </c>
      <c r="EQ10" s="157">
        <f t="shared" si="425"/>
        <v>1.5</v>
      </c>
      <c r="ER10" s="49" t="str">
        <f t="shared" si="426"/>
        <v>1.5</v>
      </c>
      <c r="ES10" s="77">
        <v>2</v>
      </c>
      <c r="ET10" s="151">
        <v>2</v>
      </c>
      <c r="EU10" s="24">
        <v>6.8</v>
      </c>
      <c r="EV10" s="27">
        <v>7</v>
      </c>
      <c r="EW10" s="28"/>
      <c r="EX10" s="30">
        <f t="shared" si="427"/>
        <v>6.9</v>
      </c>
      <c r="EY10" s="31">
        <f t="shared" si="428"/>
        <v>6.9</v>
      </c>
      <c r="EZ10" s="29" t="str">
        <f t="shared" si="171"/>
        <v>6.9</v>
      </c>
      <c r="FA10" s="35" t="str">
        <f t="shared" si="429"/>
        <v>C+</v>
      </c>
      <c r="FB10" s="157">
        <f t="shared" si="430"/>
        <v>2.5</v>
      </c>
      <c r="FC10" s="49" t="str">
        <f t="shared" si="431"/>
        <v>2.5</v>
      </c>
      <c r="FD10" s="77">
        <v>3</v>
      </c>
      <c r="FE10" s="151">
        <v>3</v>
      </c>
      <c r="FF10" s="155">
        <v>8</v>
      </c>
      <c r="FG10" s="165">
        <v>7</v>
      </c>
      <c r="FH10" s="165"/>
      <c r="FI10" s="22">
        <f t="shared" si="432"/>
        <v>7.4</v>
      </c>
      <c r="FJ10" s="29">
        <f t="shared" si="433"/>
        <v>7.4</v>
      </c>
      <c r="FK10" s="29" t="str">
        <f t="shared" si="177"/>
        <v>7.4</v>
      </c>
      <c r="FL10" s="35" t="str">
        <f t="shared" si="434"/>
        <v>B</v>
      </c>
      <c r="FM10" s="33">
        <f t="shared" si="435"/>
        <v>3</v>
      </c>
      <c r="FN10" s="49" t="str">
        <f t="shared" si="436"/>
        <v>3.0</v>
      </c>
      <c r="FO10" s="77">
        <v>2</v>
      </c>
      <c r="FP10" s="151">
        <v>2</v>
      </c>
      <c r="FQ10" s="41">
        <f t="shared" si="181"/>
        <v>21</v>
      </c>
      <c r="FR10" s="43">
        <f t="shared" si="182"/>
        <v>2.1904761904761907</v>
      </c>
      <c r="FS10" s="45" t="str">
        <f t="shared" si="183"/>
        <v>2.19</v>
      </c>
      <c r="FT10" s="47" t="str">
        <f t="shared" si="184"/>
        <v>Lên lớp</v>
      </c>
      <c r="FU10" s="145">
        <f t="shared" si="185"/>
        <v>21</v>
      </c>
      <c r="FV10" s="146">
        <f t="shared" si="186"/>
        <v>2.1904761904761907</v>
      </c>
      <c r="FW10" s="174">
        <f t="shared" si="187"/>
        <v>37</v>
      </c>
      <c r="FX10" s="41">
        <f t="shared" si="188"/>
        <v>37</v>
      </c>
      <c r="FY10" s="43">
        <f t="shared" si="189"/>
        <v>2.2972972972972974</v>
      </c>
      <c r="FZ10" s="45" t="str">
        <f t="shared" si="190"/>
        <v>2.30</v>
      </c>
      <c r="GA10" s="47" t="str">
        <f t="shared" si="191"/>
        <v>Lên lớp</v>
      </c>
      <c r="GB10" s="47" t="s">
        <v>1143</v>
      </c>
      <c r="GC10" s="24">
        <v>7.3</v>
      </c>
      <c r="GD10" s="27">
        <v>5</v>
      </c>
      <c r="GE10" s="28"/>
      <c r="GF10" s="30">
        <f t="shared" si="319"/>
        <v>5.9</v>
      </c>
      <c r="GG10" s="31">
        <f t="shared" si="320"/>
        <v>5.9</v>
      </c>
      <c r="GH10" s="29" t="str">
        <f t="shared" si="193"/>
        <v>5.9</v>
      </c>
      <c r="GI10" s="35" t="str">
        <f t="shared" si="321"/>
        <v>C</v>
      </c>
      <c r="GJ10" s="33">
        <f t="shared" si="322"/>
        <v>2</v>
      </c>
      <c r="GK10" s="49" t="str">
        <f t="shared" si="323"/>
        <v>2.0</v>
      </c>
      <c r="GL10" s="77">
        <v>2</v>
      </c>
      <c r="GM10" s="151">
        <v>2</v>
      </c>
      <c r="GN10" s="24">
        <v>7.1</v>
      </c>
      <c r="GO10" s="27">
        <v>5</v>
      </c>
      <c r="GP10" s="28"/>
      <c r="GQ10" s="30">
        <f t="shared" si="324"/>
        <v>5.8</v>
      </c>
      <c r="GR10" s="31">
        <f t="shared" si="325"/>
        <v>5.8</v>
      </c>
      <c r="GS10" s="29" t="str">
        <f t="shared" si="198"/>
        <v>5.8</v>
      </c>
      <c r="GT10" s="35" t="str">
        <f t="shared" si="326"/>
        <v>C</v>
      </c>
      <c r="GU10" s="33">
        <f t="shared" si="327"/>
        <v>2</v>
      </c>
      <c r="GV10" s="49" t="str">
        <f t="shared" si="328"/>
        <v>2.0</v>
      </c>
      <c r="GW10" s="77">
        <v>3</v>
      </c>
      <c r="GX10" s="151">
        <v>3</v>
      </c>
      <c r="GY10" s="24">
        <v>5.8</v>
      </c>
      <c r="GZ10" s="27">
        <v>7</v>
      </c>
      <c r="HA10" s="28"/>
      <c r="HB10" s="30">
        <f t="shared" si="329"/>
        <v>6.5</v>
      </c>
      <c r="HC10" s="31">
        <f t="shared" si="330"/>
        <v>6.5</v>
      </c>
      <c r="HD10" s="29" t="str">
        <f t="shared" si="203"/>
        <v>6.5</v>
      </c>
      <c r="HE10" s="35" t="str">
        <f t="shared" si="331"/>
        <v>C+</v>
      </c>
      <c r="HF10" s="33">
        <f t="shared" si="332"/>
        <v>2.5</v>
      </c>
      <c r="HG10" s="49" t="str">
        <f t="shared" si="333"/>
        <v>2.5</v>
      </c>
      <c r="HH10" s="77">
        <v>2</v>
      </c>
      <c r="HI10" s="151">
        <v>2</v>
      </c>
      <c r="HJ10" s="24">
        <v>7</v>
      </c>
      <c r="HK10" s="27">
        <v>5</v>
      </c>
      <c r="HL10" s="28"/>
      <c r="HM10" s="30">
        <f t="shared" si="334"/>
        <v>5.8</v>
      </c>
      <c r="HN10" s="31">
        <f t="shared" si="335"/>
        <v>5.8</v>
      </c>
      <c r="HO10" s="29" t="str">
        <f t="shared" si="208"/>
        <v>5.8</v>
      </c>
      <c r="HP10" s="35" t="str">
        <f t="shared" si="336"/>
        <v>C</v>
      </c>
      <c r="HQ10" s="33">
        <f t="shared" si="337"/>
        <v>2</v>
      </c>
      <c r="HR10" s="49" t="str">
        <f t="shared" si="338"/>
        <v>2.0</v>
      </c>
      <c r="HS10" s="77">
        <v>2</v>
      </c>
      <c r="HT10" s="151">
        <v>2</v>
      </c>
      <c r="HU10" s="24">
        <v>7.3</v>
      </c>
      <c r="HV10" s="27">
        <v>7</v>
      </c>
      <c r="HW10" s="28"/>
      <c r="HX10" s="30">
        <f t="shared" si="339"/>
        <v>7.1</v>
      </c>
      <c r="HY10" s="31">
        <f t="shared" si="340"/>
        <v>7.1</v>
      </c>
      <c r="HZ10" s="29" t="str">
        <f t="shared" si="213"/>
        <v>7.1</v>
      </c>
      <c r="IA10" s="35" t="str">
        <f t="shared" si="341"/>
        <v>B</v>
      </c>
      <c r="IB10" s="33">
        <f t="shared" si="342"/>
        <v>3</v>
      </c>
      <c r="IC10" s="49" t="str">
        <f t="shared" si="343"/>
        <v>3.0</v>
      </c>
      <c r="ID10" s="77">
        <v>3</v>
      </c>
      <c r="IE10" s="151">
        <v>3</v>
      </c>
      <c r="IF10" s="24">
        <v>6.7</v>
      </c>
      <c r="IG10" s="27">
        <v>6</v>
      </c>
      <c r="IH10" s="28"/>
      <c r="II10" s="30">
        <f t="shared" si="344"/>
        <v>6.3</v>
      </c>
      <c r="IJ10" s="31">
        <f t="shared" si="345"/>
        <v>6.3</v>
      </c>
      <c r="IK10" s="29" t="str">
        <f t="shared" si="218"/>
        <v>6.3</v>
      </c>
      <c r="IL10" s="35" t="str">
        <f t="shared" si="346"/>
        <v>C</v>
      </c>
      <c r="IM10" s="33">
        <f t="shared" si="347"/>
        <v>2</v>
      </c>
      <c r="IN10" s="49" t="str">
        <f t="shared" si="348"/>
        <v>2.0</v>
      </c>
      <c r="IO10" s="77">
        <v>2</v>
      </c>
      <c r="IP10" s="151">
        <v>2</v>
      </c>
      <c r="IQ10" s="24">
        <v>5.3</v>
      </c>
      <c r="IR10" s="27">
        <v>3</v>
      </c>
      <c r="IS10" s="28">
        <v>4</v>
      </c>
      <c r="IT10" s="30">
        <f t="shared" si="349"/>
        <v>3.9</v>
      </c>
      <c r="IU10" s="31">
        <f t="shared" si="350"/>
        <v>4.5</v>
      </c>
      <c r="IV10" s="29" t="str">
        <f t="shared" si="222"/>
        <v>4.5</v>
      </c>
      <c r="IW10" s="35" t="str">
        <f t="shared" si="351"/>
        <v>D</v>
      </c>
      <c r="IX10" s="33">
        <f t="shared" si="352"/>
        <v>1</v>
      </c>
      <c r="IY10" s="49" t="str">
        <f t="shared" si="353"/>
        <v>1.0</v>
      </c>
      <c r="IZ10" s="77">
        <v>3</v>
      </c>
      <c r="JA10" s="151">
        <v>3</v>
      </c>
      <c r="JB10" s="24">
        <v>7</v>
      </c>
      <c r="JC10" s="27">
        <v>7</v>
      </c>
      <c r="JD10" s="28"/>
      <c r="JE10" s="30">
        <f t="shared" si="354"/>
        <v>7</v>
      </c>
      <c r="JF10" s="31">
        <f t="shared" si="355"/>
        <v>7</v>
      </c>
      <c r="JG10" s="29" t="str">
        <f t="shared" si="226"/>
        <v>7.0</v>
      </c>
      <c r="JH10" s="35" t="str">
        <f t="shared" si="356"/>
        <v>B</v>
      </c>
      <c r="JI10" s="33">
        <f t="shared" si="357"/>
        <v>3</v>
      </c>
      <c r="JJ10" s="49" t="str">
        <f t="shared" si="358"/>
        <v>3.0</v>
      </c>
      <c r="JK10" s="77">
        <v>3</v>
      </c>
      <c r="JL10" s="151">
        <v>3</v>
      </c>
      <c r="JM10" s="24">
        <v>8</v>
      </c>
      <c r="JN10" s="214">
        <v>7</v>
      </c>
      <c r="JO10" s="140"/>
      <c r="JP10" s="30">
        <f t="shared" si="359"/>
        <v>7.4</v>
      </c>
      <c r="JQ10" s="31">
        <f t="shared" si="360"/>
        <v>7.4</v>
      </c>
      <c r="JR10" s="29" t="str">
        <f t="shared" si="230"/>
        <v>7.4</v>
      </c>
      <c r="JS10" s="35" t="str">
        <f t="shared" si="361"/>
        <v>B</v>
      </c>
      <c r="JT10" s="33">
        <f t="shared" si="362"/>
        <v>3</v>
      </c>
      <c r="JU10" s="49" t="str">
        <f t="shared" si="363"/>
        <v>3.0</v>
      </c>
      <c r="JV10" s="77">
        <v>1</v>
      </c>
      <c r="JW10" s="151">
        <v>1</v>
      </c>
      <c r="JX10" s="211">
        <f t="shared" si="234"/>
        <v>21</v>
      </c>
      <c r="JY10" s="43">
        <f t="shared" si="235"/>
        <v>2.2380952380952381</v>
      </c>
      <c r="JZ10" s="45" t="str">
        <f t="shared" si="236"/>
        <v>2.24</v>
      </c>
      <c r="KA10" s="47" t="str">
        <f t="shared" si="237"/>
        <v>Lên lớp</v>
      </c>
      <c r="KB10" s="41">
        <f t="shared" si="238"/>
        <v>21</v>
      </c>
      <c r="KC10" s="43">
        <f t="shared" si="239"/>
        <v>2.2380952380952381</v>
      </c>
      <c r="KD10" s="229">
        <f t="shared" si="240"/>
        <v>58</v>
      </c>
      <c r="KE10" s="230">
        <f t="shared" si="241"/>
        <v>58</v>
      </c>
      <c r="KF10" s="146">
        <f t="shared" si="242"/>
        <v>2.2758620689655173</v>
      </c>
      <c r="KG10" s="45" t="str">
        <f t="shared" si="243"/>
        <v>2.28</v>
      </c>
      <c r="KH10" s="47" t="str">
        <f t="shared" si="244"/>
        <v>Lên lớp</v>
      </c>
      <c r="KI10" s="47" t="s">
        <v>1143</v>
      </c>
      <c r="KJ10" s="24">
        <v>7.2</v>
      </c>
      <c r="KK10" s="27">
        <v>6</v>
      </c>
      <c r="KL10" s="28"/>
      <c r="KM10" s="30">
        <f t="shared" si="437"/>
        <v>6.5</v>
      </c>
      <c r="KN10" s="31">
        <f t="shared" si="438"/>
        <v>6.5</v>
      </c>
      <c r="KO10" s="29" t="str">
        <f t="shared" si="439"/>
        <v>6.5</v>
      </c>
      <c r="KP10" s="35" t="str">
        <f t="shared" si="440"/>
        <v>C+</v>
      </c>
      <c r="KQ10" s="33">
        <f t="shared" si="441"/>
        <v>2.5</v>
      </c>
      <c r="KR10" s="49" t="str">
        <f t="shared" si="442"/>
        <v>2.5</v>
      </c>
      <c r="KS10" s="77">
        <v>2</v>
      </c>
      <c r="KT10" s="151">
        <v>2</v>
      </c>
      <c r="KU10" s="24">
        <v>7.7</v>
      </c>
      <c r="KV10" s="27">
        <v>8</v>
      </c>
      <c r="KW10" s="28"/>
      <c r="KX10" s="30">
        <f t="shared" si="443"/>
        <v>7.9</v>
      </c>
      <c r="KY10" s="31">
        <f t="shared" si="444"/>
        <v>7.9</v>
      </c>
      <c r="KZ10" s="29" t="str">
        <f t="shared" si="445"/>
        <v>7.9</v>
      </c>
      <c r="LA10" s="35" t="str">
        <f t="shared" si="446"/>
        <v>B</v>
      </c>
      <c r="LB10" s="33">
        <f t="shared" si="447"/>
        <v>3</v>
      </c>
      <c r="LC10" s="49" t="str">
        <f t="shared" si="448"/>
        <v>3.0</v>
      </c>
      <c r="LD10" s="77">
        <v>2</v>
      </c>
      <c r="LE10" s="151">
        <v>2</v>
      </c>
      <c r="LF10" s="24">
        <v>7.7</v>
      </c>
      <c r="LG10" s="27">
        <v>3</v>
      </c>
      <c r="LH10" s="28"/>
      <c r="LI10" s="30">
        <f t="shared" si="449"/>
        <v>4.9000000000000004</v>
      </c>
      <c r="LJ10" s="31">
        <f t="shared" si="450"/>
        <v>4.9000000000000004</v>
      </c>
      <c r="LK10" s="31" t="str">
        <f t="shared" si="451"/>
        <v>4.9</v>
      </c>
      <c r="LL10" s="35" t="str">
        <f t="shared" si="452"/>
        <v>D</v>
      </c>
      <c r="LM10" s="33">
        <f t="shared" si="453"/>
        <v>1</v>
      </c>
      <c r="LN10" s="49" t="str">
        <f t="shared" si="454"/>
        <v>1.0</v>
      </c>
      <c r="LO10" s="77">
        <v>2</v>
      </c>
      <c r="LP10" s="151">
        <v>2</v>
      </c>
      <c r="LQ10" s="24">
        <v>8</v>
      </c>
      <c r="LR10" s="27">
        <v>8</v>
      </c>
      <c r="LS10" s="28"/>
      <c r="LT10" s="30">
        <f t="shared" si="455"/>
        <v>8</v>
      </c>
      <c r="LU10" s="31">
        <f t="shared" si="456"/>
        <v>8</v>
      </c>
      <c r="LV10" s="29" t="str">
        <f t="shared" si="248"/>
        <v>8.0</v>
      </c>
      <c r="LW10" s="35" t="str">
        <f t="shared" si="457"/>
        <v>B+</v>
      </c>
      <c r="LX10" s="33">
        <f t="shared" si="458"/>
        <v>3.5</v>
      </c>
      <c r="LY10" s="49" t="str">
        <f t="shared" si="459"/>
        <v>3.5</v>
      </c>
      <c r="LZ10" s="77">
        <v>2</v>
      </c>
      <c r="MA10" s="151">
        <v>2</v>
      </c>
      <c r="MB10" s="24">
        <v>7.6</v>
      </c>
      <c r="MC10" s="27">
        <v>7</v>
      </c>
      <c r="MD10" s="28"/>
      <c r="ME10" s="30">
        <f t="shared" si="460"/>
        <v>7.2</v>
      </c>
      <c r="MF10" s="161">
        <f t="shared" si="461"/>
        <v>7.2</v>
      </c>
      <c r="MG10" s="29" t="str">
        <f t="shared" si="249"/>
        <v>7.2</v>
      </c>
      <c r="MH10" s="162" t="str">
        <f t="shared" si="462"/>
        <v>B</v>
      </c>
      <c r="MI10" s="163">
        <f t="shared" si="463"/>
        <v>3</v>
      </c>
      <c r="MJ10" s="56" t="str">
        <f t="shared" si="464"/>
        <v>3.0</v>
      </c>
      <c r="MK10" s="77">
        <v>1</v>
      </c>
      <c r="ML10" s="151">
        <v>1</v>
      </c>
      <c r="MM10" s="24">
        <v>7.3</v>
      </c>
      <c r="MN10" s="27">
        <v>2</v>
      </c>
      <c r="MO10" s="28"/>
      <c r="MP10" s="30">
        <f t="shared" si="465"/>
        <v>4.0999999999999996</v>
      </c>
      <c r="MQ10" s="161">
        <f t="shared" si="466"/>
        <v>4.0999999999999996</v>
      </c>
      <c r="MR10" s="29" t="str">
        <f t="shared" si="250"/>
        <v>4.1</v>
      </c>
      <c r="MS10" s="162" t="str">
        <f t="shared" si="467"/>
        <v>D</v>
      </c>
      <c r="MT10" s="163">
        <f t="shared" si="468"/>
        <v>1</v>
      </c>
      <c r="MU10" s="56" t="str">
        <f t="shared" si="469"/>
        <v>1.0</v>
      </c>
      <c r="MV10" s="77">
        <v>3</v>
      </c>
      <c r="MW10" s="151">
        <v>3</v>
      </c>
      <c r="MX10" s="24">
        <v>7.7</v>
      </c>
      <c r="MY10" s="27">
        <v>7</v>
      </c>
      <c r="MZ10" s="28"/>
      <c r="NA10" s="30">
        <f t="shared" si="470"/>
        <v>7.3</v>
      </c>
      <c r="NB10" s="161">
        <f t="shared" si="471"/>
        <v>7.3</v>
      </c>
      <c r="NC10" s="29" t="str">
        <f t="shared" si="251"/>
        <v>7.3</v>
      </c>
      <c r="ND10" s="162" t="str">
        <f t="shared" si="472"/>
        <v>B</v>
      </c>
      <c r="NE10" s="163">
        <f t="shared" si="473"/>
        <v>3</v>
      </c>
      <c r="NF10" s="56" t="str">
        <f t="shared" si="474"/>
        <v>3.0</v>
      </c>
      <c r="NG10" s="77">
        <v>1</v>
      </c>
      <c r="NH10" s="151">
        <v>1</v>
      </c>
      <c r="NI10" s="24">
        <v>7.2</v>
      </c>
      <c r="NJ10" s="27">
        <v>5</v>
      </c>
      <c r="NK10" s="28"/>
      <c r="NL10" s="30">
        <f t="shared" si="475"/>
        <v>5.9</v>
      </c>
      <c r="NM10" s="31">
        <f t="shared" si="476"/>
        <v>5.9</v>
      </c>
      <c r="NN10" s="31" t="str">
        <f t="shared" si="477"/>
        <v>5.9</v>
      </c>
      <c r="NO10" s="35" t="str">
        <f t="shared" si="478"/>
        <v>C</v>
      </c>
      <c r="NP10" s="33">
        <f t="shared" si="479"/>
        <v>2</v>
      </c>
      <c r="NQ10" s="49" t="str">
        <f t="shared" si="480"/>
        <v>2.0</v>
      </c>
      <c r="NR10" s="77">
        <v>3</v>
      </c>
      <c r="NS10" s="151">
        <v>3</v>
      </c>
      <c r="NT10" s="24">
        <v>8</v>
      </c>
      <c r="NU10" s="214">
        <v>6.3</v>
      </c>
      <c r="NV10" s="28"/>
      <c r="NW10" s="30">
        <f t="shared" si="481"/>
        <v>7</v>
      </c>
      <c r="NX10" s="31">
        <f t="shared" si="482"/>
        <v>7</v>
      </c>
      <c r="NY10" s="29" t="str">
        <f t="shared" si="483"/>
        <v>7.0</v>
      </c>
      <c r="NZ10" s="35" t="str">
        <f t="shared" si="484"/>
        <v>B</v>
      </c>
      <c r="OA10" s="33">
        <f t="shared" si="485"/>
        <v>3</v>
      </c>
      <c r="OB10" s="49" t="str">
        <f t="shared" si="486"/>
        <v>3.0</v>
      </c>
      <c r="OC10" s="77">
        <v>2</v>
      </c>
      <c r="OD10" s="151">
        <v>2</v>
      </c>
      <c r="OE10" s="211">
        <f t="shared" si="255"/>
        <v>18</v>
      </c>
      <c r="OF10" s="43">
        <f t="shared" si="256"/>
        <v>2.2777777777777777</v>
      </c>
      <c r="OG10" s="45" t="str">
        <f t="shared" si="257"/>
        <v>2.28</v>
      </c>
      <c r="OH10" s="47" t="str">
        <f t="shared" si="258"/>
        <v>Lên lớp</v>
      </c>
      <c r="OI10" s="41">
        <f t="shared" si="259"/>
        <v>18</v>
      </c>
      <c r="OJ10" s="43">
        <f t="shared" si="260"/>
        <v>2.2777777777777777</v>
      </c>
      <c r="OK10" s="229">
        <f t="shared" si="261"/>
        <v>76</v>
      </c>
      <c r="OL10" s="230">
        <f t="shared" si="262"/>
        <v>76</v>
      </c>
      <c r="OM10" s="146">
        <f t="shared" si="263"/>
        <v>2.2763157894736841</v>
      </c>
      <c r="ON10" s="45" t="str">
        <f t="shared" si="264"/>
        <v>2.28</v>
      </c>
      <c r="OO10" s="47" t="str">
        <f t="shared" si="265"/>
        <v>Lên lớp</v>
      </c>
      <c r="OP10" s="47" t="s">
        <v>1143</v>
      </c>
      <c r="OQ10" s="24">
        <v>7.6</v>
      </c>
      <c r="OR10" s="27">
        <v>6</v>
      </c>
      <c r="OS10" s="28"/>
      <c r="OT10" s="22">
        <f t="shared" si="487"/>
        <v>6.6</v>
      </c>
      <c r="OU10" s="29">
        <f t="shared" si="488"/>
        <v>6.6</v>
      </c>
      <c r="OV10" s="29" t="str">
        <f t="shared" si="489"/>
        <v>6.6</v>
      </c>
      <c r="OW10" s="35" t="str">
        <f t="shared" ref="OW10:OW32" si="541">IF(OU10&gt;=8.5,"A",IF(OU10&gt;=8,"B+",IF(OU10&gt;=7,"B",IF(OU10&gt;=6.5,"C+",IF(OU10&gt;=5.5,"C",IF(OU10&gt;=5,"D+",IF(OU10&gt;=4,"D","F")))))))</f>
        <v>C+</v>
      </c>
      <c r="OX10" s="33">
        <f t="shared" si="490"/>
        <v>2.5</v>
      </c>
      <c r="OY10" s="49" t="str">
        <f t="shared" si="491"/>
        <v>2.5</v>
      </c>
      <c r="OZ10" s="77">
        <v>2</v>
      </c>
      <c r="PA10" s="151">
        <v>2</v>
      </c>
      <c r="PB10" s="24">
        <v>7.4</v>
      </c>
      <c r="PC10" s="27">
        <v>6</v>
      </c>
      <c r="PD10" s="28"/>
      <c r="PE10" s="30">
        <f t="shared" si="492"/>
        <v>6.6</v>
      </c>
      <c r="PF10" s="31">
        <f t="shared" si="493"/>
        <v>6.6</v>
      </c>
      <c r="PG10" s="31" t="str">
        <f t="shared" si="494"/>
        <v>6.6</v>
      </c>
      <c r="PH10" s="35" t="str">
        <f t="shared" si="495"/>
        <v>C+</v>
      </c>
      <c r="PI10" s="33">
        <f t="shared" si="496"/>
        <v>2.5</v>
      </c>
      <c r="PJ10" s="49" t="str">
        <f t="shared" si="497"/>
        <v>2.5</v>
      </c>
      <c r="PK10" s="77">
        <v>3</v>
      </c>
      <c r="PL10" s="151">
        <v>3</v>
      </c>
      <c r="PM10" s="24">
        <v>5</v>
      </c>
      <c r="PN10" s="27">
        <v>6</v>
      </c>
      <c r="PO10" s="28"/>
      <c r="PP10" s="30">
        <f t="shared" si="498"/>
        <v>5.6</v>
      </c>
      <c r="PQ10" s="31">
        <f t="shared" si="499"/>
        <v>5.6</v>
      </c>
      <c r="PR10" s="31" t="str">
        <f t="shared" si="500"/>
        <v>5.6</v>
      </c>
      <c r="PS10" s="35" t="str">
        <f t="shared" si="501"/>
        <v>C</v>
      </c>
      <c r="PT10" s="33">
        <f t="shared" si="502"/>
        <v>2</v>
      </c>
      <c r="PU10" s="49" t="str">
        <f t="shared" si="503"/>
        <v>2.0</v>
      </c>
      <c r="PV10" s="77">
        <v>2</v>
      </c>
      <c r="PW10" s="151">
        <v>2</v>
      </c>
      <c r="PX10" s="24">
        <v>6.3</v>
      </c>
      <c r="PY10" s="27">
        <v>6</v>
      </c>
      <c r="PZ10" s="28"/>
      <c r="QA10" s="22">
        <f t="shared" si="504"/>
        <v>6.1</v>
      </c>
      <c r="QB10" s="29">
        <f t="shared" si="505"/>
        <v>6.1</v>
      </c>
      <c r="QC10" s="29" t="str">
        <f t="shared" si="506"/>
        <v>6.1</v>
      </c>
      <c r="QD10" s="35" t="str">
        <f t="shared" ref="QD10:QD32" si="542">IF(QB10&gt;=8.5,"A",IF(QB10&gt;=8,"B+",IF(QB10&gt;=7,"B",IF(QB10&gt;=6.5,"C+",IF(QB10&gt;=5.5,"C",IF(QB10&gt;=5,"D+",IF(QB10&gt;=4,"D","F")))))))</f>
        <v>C</v>
      </c>
      <c r="QE10" s="33">
        <f t="shared" si="507"/>
        <v>2</v>
      </c>
      <c r="QF10" s="49" t="str">
        <f t="shared" si="508"/>
        <v>2.0</v>
      </c>
      <c r="QG10" s="77">
        <v>3</v>
      </c>
      <c r="QH10" s="151">
        <v>3</v>
      </c>
      <c r="QI10" s="24">
        <v>6</v>
      </c>
      <c r="QJ10" s="27">
        <v>7</v>
      </c>
      <c r="QK10" s="28"/>
      <c r="QL10" s="30">
        <f t="shared" si="509"/>
        <v>6.6</v>
      </c>
      <c r="QM10" s="31">
        <f t="shared" si="510"/>
        <v>6.6</v>
      </c>
      <c r="QN10" s="31" t="str">
        <f t="shared" si="511"/>
        <v>6.6</v>
      </c>
      <c r="QO10" s="35" t="str">
        <f t="shared" si="512"/>
        <v>C+</v>
      </c>
      <c r="QP10" s="33">
        <f t="shared" si="513"/>
        <v>2.5</v>
      </c>
      <c r="QQ10" s="49" t="str">
        <f t="shared" si="514"/>
        <v>2.5</v>
      </c>
      <c r="QR10" s="77">
        <v>1</v>
      </c>
      <c r="QS10" s="151">
        <v>1</v>
      </c>
      <c r="QT10" s="24">
        <v>6.5</v>
      </c>
      <c r="QU10" s="27">
        <v>9</v>
      </c>
      <c r="QV10" s="28"/>
      <c r="QW10" s="30">
        <f t="shared" si="515"/>
        <v>8</v>
      </c>
      <c r="QX10" s="31">
        <f t="shared" si="516"/>
        <v>8</v>
      </c>
      <c r="QY10" s="31" t="str">
        <f t="shared" si="517"/>
        <v>8.0</v>
      </c>
      <c r="QZ10" s="35" t="str">
        <f t="shared" si="518"/>
        <v>B+</v>
      </c>
      <c r="RA10" s="33">
        <f t="shared" si="519"/>
        <v>3.5</v>
      </c>
      <c r="RB10" s="49" t="str">
        <f t="shared" si="520"/>
        <v>3.5</v>
      </c>
      <c r="RC10" s="77">
        <v>3</v>
      </c>
      <c r="RD10" s="151">
        <v>3</v>
      </c>
      <c r="RE10" s="24">
        <v>7.5</v>
      </c>
      <c r="RF10" s="27">
        <v>6</v>
      </c>
      <c r="RG10" s="28"/>
      <c r="RH10" s="22">
        <f t="shared" si="521"/>
        <v>6.6</v>
      </c>
      <c r="RI10" s="29">
        <f t="shared" si="522"/>
        <v>6.6</v>
      </c>
      <c r="RJ10" s="29" t="str">
        <f t="shared" si="523"/>
        <v>6.6</v>
      </c>
      <c r="RK10" s="35" t="str">
        <f t="shared" si="524"/>
        <v>C+</v>
      </c>
      <c r="RL10" s="33">
        <f t="shared" si="525"/>
        <v>2.5</v>
      </c>
      <c r="RM10" s="49" t="str">
        <f t="shared" si="526"/>
        <v>2.5</v>
      </c>
      <c r="RN10" s="77">
        <v>1</v>
      </c>
      <c r="RO10" s="151">
        <v>1</v>
      </c>
      <c r="RP10" s="211">
        <f t="shared" si="273"/>
        <v>15</v>
      </c>
      <c r="RQ10" s="275">
        <f t="shared" si="274"/>
        <v>6.6466666666666656</v>
      </c>
      <c r="RR10" s="43">
        <f t="shared" si="275"/>
        <v>2.5333333333333332</v>
      </c>
      <c r="RS10" s="45" t="str">
        <f t="shared" si="276"/>
        <v>2.53</v>
      </c>
      <c r="RT10" s="47" t="str">
        <f t="shared" si="277"/>
        <v>Lên lớp</v>
      </c>
      <c r="RU10" s="41">
        <f t="shared" si="278"/>
        <v>15</v>
      </c>
      <c r="RV10" s="43">
        <f t="shared" si="279"/>
        <v>2.5333333333333332</v>
      </c>
      <c r="RW10" s="229">
        <f t="shared" si="280"/>
        <v>91</v>
      </c>
      <c r="RX10" s="230">
        <f t="shared" si="281"/>
        <v>91</v>
      </c>
      <c r="RY10" s="146">
        <f t="shared" si="282"/>
        <v>2.3186813186813189</v>
      </c>
      <c r="RZ10" s="45" t="str">
        <f t="shared" si="283"/>
        <v>2.32</v>
      </c>
      <c r="SA10" s="47" t="str">
        <f t="shared" si="284"/>
        <v>Lên lớp</v>
      </c>
      <c r="SB10" s="47" t="s">
        <v>1143</v>
      </c>
      <c r="SC10" s="24">
        <v>6.8</v>
      </c>
      <c r="SD10" s="27">
        <v>8</v>
      </c>
      <c r="SE10" s="28"/>
      <c r="SF10" s="30">
        <f t="shared" si="527"/>
        <v>7.5</v>
      </c>
      <c r="SG10" s="31">
        <f t="shared" si="528"/>
        <v>7.5</v>
      </c>
      <c r="SH10" s="29" t="str">
        <f t="shared" si="529"/>
        <v>7.5</v>
      </c>
      <c r="SI10" s="35" t="str">
        <f t="shared" si="530"/>
        <v>B</v>
      </c>
      <c r="SJ10" s="130">
        <f t="shared" si="531"/>
        <v>3</v>
      </c>
      <c r="SK10" s="49" t="str">
        <f t="shared" si="532"/>
        <v>3.0</v>
      </c>
      <c r="SL10" s="77">
        <v>2</v>
      </c>
      <c r="SM10" s="151">
        <v>2</v>
      </c>
      <c r="SN10" s="24">
        <v>7.3</v>
      </c>
      <c r="SO10" s="27">
        <v>7</v>
      </c>
      <c r="SP10" s="28"/>
      <c r="SQ10" s="22">
        <f t="shared" si="533"/>
        <v>7.1</v>
      </c>
      <c r="SR10" s="29">
        <f t="shared" si="534"/>
        <v>7.1</v>
      </c>
      <c r="SS10" s="31" t="str">
        <f t="shared" si="535"/>
        <v>7.1</v>
      </c>
      <c r="ST10" s="35" t="str">
        <f t="shared" si="536"/>
        <v>B</v>
      </c>
      <c r="SU10" s="33">
        <f t="shared" si="537"/>
        <v>3</v>
      </c>
      <c r="SV10" s="49" t="str">
        <f t="shared" si="538"/>
        <v>3.0</v>
      </c>
      <c r="SW10" s="77">
        <v>2</v>
      </c>
      <c r="SX10" s="151">
        <v>2</v>
      </c>
      <c r="SY10" s="24"/>
      <c r="SZ10" s="27"/>
      <c r="TA10" s="28"/>
      <c r="TB10" s="22">
        <f t="shared" si="539"/>
        <v>7.3</v>
      </c>
      <c r="TC10" s="29">
        <f t="shared" si="540"/>
        <v>7.3</v>
      </c>
      <c r="TD10" s="31" t="str">
        <f t="shared" ref="TD10:TD32" si="543">TEXT(TC10,"0.0")</f>
        <v>7.3</v>
      </c>
      <c r="TE10" s="35" t="str">
        <f t="shared" ref="TE10:TE32" si="544">IF(TC10&gt;=8.5,"A",IF(TC10&gt;=8,"B+",IF(TC10&gt;=7,"B",IF(TC10&gt;=6.5,"C+",IF(TC10&gt;=5.5,"C",IF(TC10&gt;=5,"D+",IF(TC10&gt;=4,"D","F")))))))</f>
        <v>B</v>
      </c>
      <c r="TF10" s="33">
        <f t="shared" ref="TF10:TF32" si="545">IF(TE10="A",4,IF(TE10="B+",3.5,IF(TE10="B",3,IF(TE10="C+",2.5,IF(TE10="C",2,IF(TE10="D+",1.5,IF(TE10="D",1,0)))))))</f>
        <v>3</v>
      </c>
      <c r="TG10" s="49" t="str">
        <f t="shared" ref="TG10:TG32" si="546">TEXT(TF10,"0.0")</f>
        <v>3.0</v>
      </c>
      <c r="TH10" s="77">
        <v>4</v>
      </c>
      <c r="TI10" s="151">
        <v>4</v>
      </c>
      <c r="TJ10" s="320"/>
      <c r="TK10" s="321">
        <v>7.3</v>
      </c>
      <c r="TL10" s="322">
        <v>8</v>
      </c>
      <c r="TM10" s="322">
        <v>6.8</v>
      </c>
      <c r="TN10" s="322"/>
      <c r="TO10" s="127">
        <f t="shared" si="290"/>
        <v>7.3</v>
      </c>
      <c r="TP10" s="29" t="str">
        <f t="shared" si="291"/>
        <v>7.3</v>
      </c>
      <c r="TQ10" s="35" t="str">
        <f t="shared" si="292"/>
        <v>B</v>
      </c>
      <c r="TR10" s="33">
        <f t="shared" si="96"/>
        <v>3</v>
      </c>
      <c r="TS10" s="49" t="str">
        <f t="shared" si="97"/>
        <v>3.0</v>
      </c>
      <c r="TT10" s="323">
        <v>5</v>
      </c>
      <c r="TU10" s="324">
        <v>5</v>
      </c>
      <c r="TV10" s="325">
        <f t="shared" si="293"/>
        <v>9</v>
      </c>
      <c r="TW10" s="341">
        <f t="shared" si="294"/>
        <v>7.3000000000000007</v>
      </c>
      <c r="TX10" s="326">
        <f t="shared" si="295"/>
        <v>3</v>
      </c>
      <c r="TY10" s="45" t="str">
        <f t="shared" si="98"/>
        <v>3.00</v>
      </c>
      <c r="TZ10" s="47" t="str">
        <f t="shared" si="296"/>
        <v>Lên lớp</v>
      </c>
      <c r="UA10" s="41">
        <f t="shared" si="297"/>
        <v>9</v>
      </c>
      <c r="UB10" s="43">
        <f t="shared" si="298"/>
        <v>3</v>
      </c>
    </row>
    <row r="11" spans="1:548" ht="18">
      <c r="A11" s="11">
        <v>12</v>
      </c>
      <c r="B11" s="70" t="s">
        <v>229</v>
      </c>
      <c r="C11" s="14" t="s">
        <v>255</v>
      </c>
      <c r="D11" s="71" t="s">
        <v>256</v>
      </c>
      <c r="E11" s="72" t="s">
        <v>257</v>
      </c>
      <c r="F11" s="9"/>
      <c r="G11" s="106" t="s">
        <v>711</v>
      </c>
      <c r="H11" s="10" t="s">
        <v>18</v>
      </c>
      <c r="I11" s="11" t="s">
        <v>754</v>
      </c>
      <c r="J11" s="13">
        <v>5</v>
      </c>
      <c r="K11" s="29" t="str">
        <f t="shared" si="99"/>
        <v>5.0</v>
      </c>
      <c r="L11" s="35" t="str">
        <f t="shared" si="366"/>
        <v>D+</v>
      </c>
      <c r="M11" s="33">
        <f t="shared" si="367"/>
        <v>1.5</v>
      </c>
      <c r="N11" s="49" t="str">
        <f t="shared" si="368"/>
        <v>1.5</v>
      </c>
      <c r="O11" s="12">
        <v>2</v>
      </c>
      <c r="P11" s="19">
        <v>7</v>
      </c>
      <c r="Q11" s="29" t="str">
        <f t="shared" si="103"/>
        <v>7.0</v>
      </c>
      <c r="R11" s="35" t="str">
        <f t="shared" si="369"/>
        <v>B</v>
      </c>
      <c r="S11" s="33">
        <f t="shared" si="370"/>
        <v>3</v>
      </c>
      <c r="T11" s="49" t="str">
        <f t="shared" si="371"/>
        <v>3.0</v>
      </c>
      <c r="U11" s="12">
        <v>3</v>
      </c>
      <c r="V11" s="24">
        <v>9</v>
      </c>
      <c r="W11" s="27">
        <v>9</v>
      </c>
      <c r="X11" s="28"/>
      <c r="Y11" s="30">
        <f t="shared" si="372"/>
        <v>9</v>
      </c>
      <c r="Z11" s="31">
        <f t="shared" si="373"/>
        <v>9</v>
      </c>
      <c r="AA11" s="29" t="str">
        <f t="shared" si="109"/>
        <v>9.0</v>
      </c>
      <c r="AB11" s="35" t="str">
        <f t="shared" si="374"/>
        <v>A</v>
      </c>
      <c r="AC11" s="33">
        <f t="shared" si="375"/>
        <v>4</v>
      </c>
      <c r="AD11" s="49" t="str">
        <f t="shared" si="376"/>
        <v>4.0</v>
      </c>
      <c r="AE11" s="77">
        <v>5</v>
      </c>
      <c r="AF11" s="80">
        <v>5</v>
      </c>
      <c r="AG11" s="24">
        <v>7.3</v>
      </c>
      <c r="AH11" s="27">
        <v>5</v>
      </c>
      <c r="AI11" s="28"/>
      <c r="AJ11" s="30">
        <f t="shared" si="377"/>
        <v>5.9</v>
      </c>
      <c r="AK11" s="31">
        <f t="shared" si="378"/>
        <v>5.9</v>
      </c>
      <c r="AL11" s="29" t="str">
        <f t="shared" si="115"/>
        <v>5.9</v>
      </c>
      <c r="AM11" s="35" t="str">
        <f t="shared" si="379"/>
        <v>C</v>
      </c>
      <c r="AN11" s="33">
        <f t="shared" si="380"/>
        <v>2</v>
      </c>
      <c r="AO11" s="49" t="str">
        <f t="shared" si="381"/>
        <v>2.0</v>
      </c>
      <c r="AP11" s="77">
        <v>3</v>
      </c>
      <c r="AQ11" s="83">
        <v>3</v>
      </c>
      <c r="AR11" s="24">
        <v>7.7</v>
      </c>
      <c r="AS11" s="27">
        <v>8</v>
      </c>
      <c r="AT11" s="28"/>
      <c r="AU11" s="22">
        <f t="shared" si="382"/>
        <v>7.9</v>
      </c>
      <c r="AV11" s="29">
        <f t="shared" si="383"/>
        <v>7.9</v>
      </c>
      <c r="AW11" s="29" t="str">
        <f t="shared" si="119"/>
        <v>7.9</v>
      </c>
      <c r="AX11" s="35" t="str">
        <f t="shared" si="384"/>
        <v>B</v>
      </c>
      <c r="AY11" s="33">
        <f t="shared" si="385"/>
        <v>3</v>
      </c>
      <c r="AZ11" s="49" t="str">
        <f t="shared" si="386"/>
        <v>3.0</v>
      </c>
      <c r="BA11" s="77">
        <v>3</v>
      </c>
      <c r="BB11" s="83">
        <v>3</v>
      </c>
      <c r="BC11" s="24">
        <v>8</v>
      </c>
      <c r="BD11" s="27">
        <v>8</v>
      </c>
      <c r="BE11" s="28"/>
      <c r="BF11" s="30">
        <f t="shared" si="387"/>
        <v>8</v>
      </c>
      <c r="BG11" s="31">
        <f t="shared" si="388"/>
        <v>8</v>
      </c>
      <c r="BH11" s="29" t="str">
        <f t="shared" si="123"/>
        <v>8.0</v>
      </c>
      <c r="BI11" s="35" t="str">
        <f t="shared" si="389"/>
        <v>B+</v>
      </c>
      <c r="BJ11" s="33">
        <f t="shared" si="390"/>
        <v>3.5</v>
      </c>
      <c r="BK11" s="49" t="str">
        <f t="shared" si="391"/>
        <v>3.5</v>
      </c>
      <c r="BL11" s="77">
        <v>3</v>
      </c>
      <c r="BM11" s="83">
        <v>3</v>
      </c>
      <c r="BN11" s="24">
        <v>7.3</v>
      </c>
      <c r="BO11" s="27">
        <v>9</v>
      </c>
      <c r="BP11" s="28"/>
      <c r="BQ11" s="30">
        <f t="shared" si="392"/>
        <v>8.3000000000000007</v>
      </c>
      <c r="BR11" s="31">
        <f t="shared" si="393"/>
        <v>8.3000000000000007</v>
      </c>
      <c r="BS11" s="29" t="str">
        <f t="shared" si="127"/>
        <v>8.3</v>
      </c>
      <c r="BT11" s="35" t="str">
        <f t="shared" si="394"/>
        <v>B+</v>
      </c>
      <c r="BU11" s="33">
        <f t="shared" si="395"/>
        <v>3.5</v>
      </c>
      <c r="BV11" s="49" t="str">
        <f t="shared" si="396"/>
        <v>3.5</v>
      </c>
      <c r="BW11" s="77">
        <v>2</v>
      </c>
      <c r="BX11" s="83">
        <v>2</v>
      </c>
      <c r="BY11" s="41">
        <f t="shared" si="131"/>
        <v>16</v>
      </c>
      <c r="BZ11" s="43">
        <f t="shared" si="132"/>
        <v>3.28125</v>
      </c>
      <c r="CA11" s="45" t="str">
        <f t="shared" si="133"/>
        <v>3.28</v>
      </c>
      <c r="CB11" s="47" t="str">
        <f t="shared" si="134"/>
        <v>Lên lớp</v>
      </c>
      <c r="CC11" s="145">
        <f t="shared" si="135"/>
        <v>16</v>
      </c>
      <c r="CD11" s="146">
        <f t="shared" si="136"/>
        <v>3.28125</v>
      </c>
      <c r="CE11" s="47" t="str">
        <f t="shared" si="137"/>
        <v>Lên lớp</v>
      </c>
      <c r="CF11" s="142" t="s">
        <v>1143</v>
      </c>
      <c r="CG11" s="24">
        <v>7.3</v>
      </c>
      <c r="CH11" s="27">
        <v>8</v>
      </c>
      <c r="CI11" s="28"/>
      <c r="CJ11" s="30">
        <f t="shared" si="397"/>
        <v>7.7</v>
      </c>
      <c r="CK11" s="31">
        <f t="shared" si="398"/>
        <v>7.7</v>
      </c>
      <c r="CL11" s="29" t="str">
        <f t="shared" si="140"/>
        <v>7.7</v>
      </c>
      <c r="CM11" s="35" t="str">
        <f t="shared" si="399"/>
        <v>B</v>
      </c>
      <c r="CN11" s="157">
        <f t="shared" si="400"/>
        <v>3</v>
      </c>
      <c r="CO11" s="49" t="str">
        <f t="shared" si="401"/>
        <v>3.0</v>
      </c>
      <c r="CP11" s="77">
        <v>3</v>
      </c>
      <c r="CQ11" s="151">
        <v>3</v>
      </c>
      <c r="CR11" s="24">
        <v>8</v>
      </c>
      <c r="CS11" s="27">
        <v>8</v>
      </c>
      <c r="CT11" s="28"/>
      <c r="CU11" s="30">
        <f t="shared" si="402"/>
        <v>8</v>
      </c>
      <c r="CV11" s="31">
        <f t="shared" si="403"/>
        <v>8</v>
      </c>
      <c r="CW11" s="29" t="str">
        <f t="shared" si="145"/>
        <v>8.0</v>
      </c>
      <c r="CX11" s="35" t="str">
        <f t="shared" si="404"/>
        <v>B+</v>
      </c>
      <c r="CY11" s="157">
        <f t="shared" si="405"/>
        <v>3.5</v>
      </c>
      <c r="CZ11" s="49" t="str">
        <f t="shared" si="406"/>
        <v>3.5</v>
      </c>
      <c r="DA11" s="77">
        <v>2</v>
      </c>
      <c r="DB11" s="151">
        <v>2</v>
      </c>
      <c r="DC11" s="24">
        <v>7.1</v>
      </c>
      <c r="DD11" s="27">
        <v>9</v>
      </c>
      <c r="DE11" s="28"/>
      <c r="DF11" s="30">
        <f t="shared" si="407"/>
        <v>8.1999999999999993</v>
      </c>
      <c r="DG11" s="31">
        <f t="shared" si="408"/>
        <v>8.1999999999999993</v>
      </c>
      <c r="DH11" s="29" t="str">
        <f t="shared" si="151"/>
        <v>8.2</v>
      </c>
      <c r="DI11" s="35" t="str">
        <f t="shared" si="409"/>
        <v>B+</v>
      </c>
      <c r="DJ11" s="157">
        <f t="shared" si="410"/>
        <v>3.5</v>
      </c>
      <c r="DK11" s="49" t="str">
        <f t="shared" si="411"/>
        <v>3.5</v>
      </c>
      <c r="DL11" s="77">
        <v>4</v>
      </c>
      <c r="DM11" s="151">
        <v>4</v>
      </c>
      <c r="DN11" s="24">
        <v>7</v>
      </c>
      <c r="DO11" s="27">
        <v>7</v>
      </c>
      <c r="DP11" s="28"/>
      <c r="DQ11" s="30">
        <f t="shared" si="412"/>
        <v>7</v>
      </c>
      <c r="DR11" s="31">
        <f t="shared" si="413"/>
        <v>7</v>
      </c>
      <c r="DS11" s="29" t="str">
        <f t="shared" si="157"/>
        <v>7.0</v>
      </c>
      <c r="DT11" s="35" t="str">
        <f t="shared" si="414"/>
        <v>B</v>
      </c>
      <c r="DU11" s="157">
        <f t="shared" si="415"/>
        <v>3</v>
      </c>
      <c r="DV11" s="49" t="str">
        <f t="shared" si="416"/>
        <v>3.0</v>
      </c>
      <c r="DW11" s="77">
        <v>3</v>
      </c>
      <c r="DX11" s="151">
        <v>3</v>
      </c>
      <c r="DY11" s="24">
        <v>7.7</v>
      </c>
      <c r="DZ11" s="27">
        <v>6</v>
      </c>
      <c r="EA11" s="28"/>
      <c r="EB11" s="22">
        <f t="shared" si="417"/>
        <v>6.7</v>
      </c>
      <c r="EC11" s="29">
        <f t="shared" si="418"/>
        <v>6.7</v>
      </c>
      <c r="ED11" s="29" t="str">
        <f t="shared" si="161"/>
        <v>6.7</v>
      </c>
      <c r="EE11" s="35" t="str">
        <f t="shared" si="419"/>
        <v>C+</v>
      </c>
      <c r="EF11" s="157">
        <f t="shared" si="420"/>
        <v>2.5</v>
      </c>
      <c r="EG11" s="49" t="str">
        <f t="shared" si="421"/>
        <v>2.5</v>
      </c>
      <c r="EH11" s="77">
        <v>2</v>
      </c>
      <c r="EI11" s="151">
        <v>2</v>
      </c>
      <c r="EJ11" s="24">
        <v>8.6</v>
      </c>
      <c r="EK11" s="27">
        <v>7</v>
      </c>
      <c r="EL11" s="28"/>
      <c r="EM11" s="30">
        <f t="shared" si="422"/>
        <v>7.6</v>
      </c>
      <c r="EN11" s="31">
        <f t="shared" si="423"/>
        <v>7.6</v>
      </c>
      <c r="EO11" s="29" t="str">
        <f t="shared" si="166"/>
        <v>7.6</v>
      </c>
      <c r="EP11" s="35" t="str">
        <f t="shared" si="424"/>
        <v>B</v>
      </c>
      <c r="EQ11" s="157">
        <f t="shared" si="425"/>
        <v>3</v>
      </c>
      <c r="ER11" s="49" t="str">
        <f t="shared" si="426"/>
        <v>3.0</v>
      </c>
      <c r="ES11" s="77">
        <v>2</v>
      </c>
      <c r="ET11" s="151">
        <v>2</v>
      </c>
      <c r="EU11" s="24">
        <v>7.7</v>
      </c>
      <c r="EV11" s="27">
        <v>7</v>
      </c>
      <c r="EW11" s="28"/>
      <c r="EX11" s="22">
        <f t="shared" si="427"/>
        <v>7.3</v>
      </c>
      <c r="EY11" s="29">
        <f t="shared" si="428"/>
        <v>7.3</v>
      </c>
      <c r="EZ11" s="29" t="str">
        <f t="shared" si="171"/>
        <v>7.3</v>
      </c>
      <c r="FA11" s="35" t="str">
        <f t="shared" si="429"/>
        <v>B</v>
      </c>
      <c r="FB11" s="157">
        <f t="shared" si="430"/>
        <v>3</v>
      </c>
      <c r="FC11" s="49" t="str">
        <f t="shared" si="431"/>
        <v>3.0</v>
      </c>
      <c r="FD11" s="77">
        <v>3</v>
      </c>
      <c r="FE11" s="151">
        <v>3</v>
      </c>
      <c r="FF11" s="155">
        <v>8</v>
      </c>
      <c r="FG11" s="165">
        <v>7.4</v>
      </c>
      <c r="FH11" s="165"/>
      <c r="FI11" s="22">
        <f t="shared" si="432"/>
        <v>7.6</v>
      </c>
      <c r="FJ11" s="29">
        <f t="shared" si="433"/>
        <v>7.6</v>
      </c>
      <c r="FK11" s="29" t="str">
        <f t="shared" si="177"/>
        <v>7.6</v>
      </c>
      <c r="FL11" s="35" t="str">
        <f t="shared" si="434"/>
        <v>B</v>
      </c>
      <c r="FM11" s="33">
        <f t="shared" si="435"/>
        <v>3</v>
      </c>
      <c r="FN11" s="49" t="str">
        <f t="shared" si="436"/>
        <v>3.0</v>
      </c>
      <c r="FO11" s="77">
        <v>2</v>
      </c>
      <c r="FP11" s="151">
        <v>2</v>
      </c>
      <c r="FQ11" s="41">
        <f t="shared" si="181"/>
        <v>21</v>
      </c>
      <c r="FR11" s="43">
        <f t="shared" si="182"/>
        <v>3.0952380952380953</v>
      </c>
      <c r="FS11" s="45" t="str">
        <f t="shared" si="183"/>
        <v>3.10</v>
      </c>
      <c r="FT11" s="47" t="str">
        <f t="shared" si="184"/>
        <v>Lên lớp</v>
      </c>
      <c r="FU11" s="145">
        <f t="shared" si="185"/>
        <v>21</v>
      </c>
      <c r="FV11" s="146">
        <f t="shared" si="186"/>
        <v>3.0952380952380953</v>
      </c>
      <c r="FW11" s="174">
        <f t="shared" si="187"/>
        <v>37</v>
      </c>
      <c r="FX11" s="41">
        <f t="shared" si="188"/>
        <v>37</v>
      </c>
      <c r="FY11" s="43">
        <f t="shared" si="189"/>
        <v>3.1756756756756759</v>
      </c>
      <c r="FZ11" s="45" t="str">
        <f t="shared" si="190"/>
        <v>3.18</v>
      </c>
      <c r="GA11" s="47" t="str">
        <f t="shared" si="191"/>
        <v>Lên lớp</v>
      </c>
      <c r="GB11" s="47" t="s">
        <v>1143</v>
      </c>
      <c r="GC11" s="24">
        <v>8.1999999999999993</v>
      </c>
      <c r="GD11" s="27">
        <v>8</v>
      </c>
      <c r="GE11" s="28"/>
      <c r="GF11" s="22">
        <f t="shared" si="319"/>
        <v>8.1</v>
      </c>
      <c r="GG11" s="29">
        <f t="shared" si="320"/>
        <v>8.1</v>
      </c>
      <c r="GH11" s="29" t="str">
        <f t="shared" si="193"/>
        <v>8.1</v>
      </c>
      <c r="GI11" s="35" t="str">
        <f t="shared" si="321"/>
        <v>B+</v>
      </c>
      <c r="GJ11" s="33">
        <f t="shared" si="322"/>
        <v>3.5</v>
      </c>
      <c r="GK11" s="49" t="str">
        <f t="shared" si="323"/>
        <v>3.5</v>
      </c>
      <c r="GL11" s="77">
        <v>2</v>
      </c>
      <c r="GM11" s="151">
        <v>2</v>
      </c>
      <c r="GN11" s="24">
        <v>7.4</v>
      </c>
      <c r="GO11" s="27">
        <v>7</v>
      </c>
      <c r="GP11" s="28"/>
      <c r="GQ11" s="22">
        <f t="shared" si="324"/>
        <v>7.2</v>
      </c>
      <c r="GR11" s="29">
        <f t="shared" si="325"/>
        <v>7.2</v>
      </c>
      <c r="GS11" s="29" t="str">
        <f t="shared" si="198"/>
        <v>7.2</v>
      </c>
      <c r="GT11" s="35" t="str">
        <f t="shared" si="326"/>
        <v>B</v>
      </c>
      <c r="GU11" s="33">
        <f t="shared" si="327"/>
        <v>3</v>
      </c>
      <c r="GV11" s="49" t="str">
        <f t="shared" si="328"/>
        <v>3.0</v>
      </c>
      <c r="GW11" s="77">
        <v>3</v>
      </c>
      <c r="GX11" s="151">
        <v>3</v>
      </c>
      <c r="GY11" s="24">
        <v>7.6</v>
      </c>
      <c r="GZ11" s="27">
        <v>9</v>
      </c>
      <c r="HA11" s="28"/>
      <c r="HB11" s="22">
        <f t="shared" si="329"/>
        <v>8.4</v>
      </c>
      <c r="HC11" s="29">
        <f t="shared" si="330"/>
        <v>8.4</v>
      </c>
      <c r="HD11" s="29" t="str">
        <f t="shared" si="203"/>
        <v>8.4</v>
      </c>
      <c r="HE11" s="35" t="str">
        <f t="shared" si="331"/>
        <v>B+</v>
      </c>
      <c r="HF11" s="33">
        <f t="shared" si="332"/>
        <v>3.5</v>
      </c>
      <c r="HG11" s="49" t="str">
        <f t="shared" si="333"/>
        <v>3.5</v>
      </c>
      <c r="HH11" s="77">
        <v>2</v>
      </c>
      <c r="HI11" s="151">
        <v>2</v>
      </c>
      <c r="HJ11" s="24">
        <v>8.6</v>
      </c>
      <c r="HK11" s="27">
        <v>8</v>
      </c>
      <c r="HL11" s="28"/>
      <c r="HM11" s="22">
        <f t="shared" si="334"/>
        <v>8.1999999999999993</v>
      </c>
      <c r="HN11" s="29">
        <f t="shared" si="335"/>
        <v>8.1999999999999993</v>
      </c>
      <c r="HO11" s="29" t="str">
        <f t="shared" si="208"/>
        <v>8.2</v>
      </c>
      <c r="HP11" s="35" t="str">
        <f t="shared" si="336"/>
        <v>B+</v>
      </c>
      <c r="HQ11" s="33">
        <f t="shared" si="337"/>
        <v>3.5</v>
      </c>
      <c r="HR11" s="49" t="str">
        <f t="shared" si="338"/>
        <v>3.5</v>
      </c>
      <c r="HS11" s="77">
        <v>2</v>
      </c>
      <c r="HT11" s="151">
        <v>2</v>
      </c>
      <c r="HU11" s="24">
        <v>8</v>
      </c>
      <c r="HV11" s="27">
        <v>8</v>
      </c>
      <c r="HW11" s="28"/>
      <c r="HX11" s="22">
        <f t="shared" si="339"/>
        <v>8</v>
      </c>
      <c r="HY11" s="29">
        <f t="shared" si="340"/>
        <v>8</v>
      </c>
      <c r="HZ11" s="29" t="str">
        <f t="shared" si="213"/>
        <v>8.0</v>
      </c>
      <c r="IA11" s="35" t="str">
        <f t="shared" si="341"/>
        <v>B+</v>
      </c>
      <c r="IB11" s="33">
        <f t="shared" si="342"/>
        <v>3.5</v>
      </c>
      <c r="IC11" s="49" t="str">
        <f t="shared" si="343"/>
        <v>3.5</v>
      </c>
      <c r="ID11" s="77">
        <v>3</v>
      </c>
      <c r="IE11" s="151">
        <v>3</v>
      </c>
      <c r="IF11" s="24">
        <v>7</v>
      </c>
      <c r="IG11" s="27">
        <v>7</v>
      </c>
      <c r="IH11" s="28"/>
      <c r="II11" s="22">
        <f t="shared" si="344"/>
        <v>7</v>
      </c>
      <c r="IJ11" s="29">
        <f t="shared" si="345"/>
        <v>7</v>
      </c>
      <c r="IK11" s="29" t="str">
        <f t="shared" si="218"/>
        <v>7.0</v>
      </c>
      <c r="IL11" s="35" t="str">
        <f t="shared" si="346"/>
        <v>B</v>
      </c>
      <c r="IM11" s="33">
        <f t="shared" si="347"/>
        <v>3</v>
      </c>
      <c r="IN11" s="49" t="str">
        <f t="shared" si="348"/>
        <v>3.0</v>
      </c>
      <c r="IO11" s="77">
        <v>2</v>
      </c>
      <c r="IP11" s="151">
        <v>2</v>
      </c>
      <c r="IQ11" s="24">
        <v>8.6999999999999993</v>
      </c>
      <c r="IR11" s="27">
        <v>6</v>
      </c>
      <c r="IS11" s="28"/>
      <c r="IT11" s="22">
        <f t="shared" si="349"/>
        <v>7.1</v>
      </c>
      <c r="IU11" s="29">
        <f t="shared" si="350"/>
        <v>7.1</v>
      </c>
      <c r="IV11" s="29" t="str">
        <f t="shared" si="222"/>
        <v>7.1</v>
      </c>
      <c r="IW11" s="35" t="str">
        <f t="shared" si="351"/>
        <v>B</v>
      </c>
      <c r="IX11" s="33">
        <f t="shared" si="352"/>
        <v>3</v>
      </c>
      <c r="IY11" s="49" t="str">
        <f t="shared" si="353"/>
        <v>3.0</v>
      </c>
      <c r="IZ11" s="77">
        <v>3</v>
      </c>
      <c r="JA11" s="151">
        <v>3</v>
      </c>
      <c r="JB11" s="24">
        <v>7.6</v>
      </c>
      <c r="JC11" s="27">
        <v>8</v>
      </c>
      <c r="JD11" s="28"/>
      <c r="JE11" s="22">
        <f t="shared" si="354"/>
        <v>7.8</v>
      </c>
      <c r="JF11" s="29">
        <f t="shared" si="355"/>
        <v>7.8</v>
      </c>
      <c r="JG11" s="29" t="str">
        <f t="shared" si="226"/>
        <v>7.8</v>
      </c>
      <c r="JH11" s="35" t="str">
        <f t="shared" si="356"/>
        <v>B</v>
      </c>
      <c r="JI11" s="33">
        <f t="shared" si="357"/>
        <v>3</v>
      </c>
      <c r="JJ11" s="49" t="str">
        <f t="shared" si="358"/>
        <v>3.0</v>
      </c>
      <c r="JK11" s="77">
        <v>3</v>
      </c>
      <c r="JL11" s="151">
        <v>3</v>
      </c>
      <c r="JM11" s="24">
        <v>8</v>
      </c>
      <c r="JN11" s="214">
        <v>7.9</v>
      </c>
      <c r="JO11" s="140"/>
      <c r="JP11" s="22">
        <f t="shared" si="359"/>
        <v>7.9</v>
      </c>
      <c r="JQ11" s="29">
        <f t="shared" si="360"/>
        <v>7.9</v>
      </c>
      <c r="JR11" s="29" t="str">
        <f t="shared" si="230"/>
        <v>7.9</v>
      </c>
      <c r="JS11" s="35" t="str">
        <f t="shared" si="361"/>
        <v>B</v>
      </c>
      <c r="JT11" s="33">
        <f t="shared" si="362"/>
        <v>3</v>
      </c>
      <c r="JU11" s="49" t="str">
        <f t="shared" si="363"/>
        <v>3.0</v>
      </c>
      <c r="JV11" s="77">
        <v>1</v>
      </c>
      <c r="JW11" s="151">
        <v>1</v>
      </c>
      <c r="JX11" s="211">
        <f t="shared" si="234"/>
        <v>21</v>
      </c>
      <c r="JY11" s="43">
        <f t="shared" si="235"/>
        <v>3.2142857142857144</v>
      </c>
      <c r="JZ11" s="45" t="str">
        <f t="shared" si="236"/>
        <v>3.21</v>
      </c>
      <c r="KA11" s="47" t="str">
        <f t="shared" si="237"/>
        <v>Lên lớp</v>
      </c>
      <c r="KB11" s="41">
        <f t="shared" si="238"/>
        <v>21</v>
      </c>
      <c r="KC11" s="43">
        <f t="shared" si="239"/>
        <v>3.2142857142857144</v>
      </c>
      <c r="KD11" s="229">
        <f t="shared" si="240"/>
        <v>58</v>
      </c>
      <c r="KE11" s="230">
        <f t="shared" si="241"/>
        <v>58</v>
      </c>
      <c r="KF11" s="146">
        <f t="shared" si="242"/>
        <v>3.1896551724137931</v>
      </c>
      <c r="KG11" s="45" t="str">
        <f t="shared" si="243"/>
        <v>3.19</v>
      </c>
      <c r="KH11" s="47" t="str">
        <f t="shared" si="244"/>
        <v>Lên lớp</v>
      </c>
      <c r="KI11" s="47" t="s">
        <v>1143</v>
      </c>
      <c r="KJ11" s="24">
        <v>9.6</v>
      </c>
      <c r="KK11" s="27">
        <v>8</v>
      </c>
      <c r="KL11" s="28"/>
      <c r="KM11" s="30">
        <f t="shared" si="437"/>
        <v>8.6</v>
      </c>
      <c r="KN11" s="31">
        <f t="shared" si="438"/>
        <v>8.6</v>
      </c>
      <c r="KO11" s="31" t="str">
        <f t="shared" si="439"/>
        <v>8.6</v>
      </c>
      <c r="KP11" s="35" t="str">
        <f t="shared" si="440"/>
        <v>A</v>
      </c>
      <c r="KQ11" s="33">
        <f t="shared" si="441"/>
        <v>4</v>
      </c>
      <c r="KR11" s="49" t="str">
        <f t="shared" si="442"/>
        <v>4.0</v>
      </c>
      <c r="KS11" s="77">
        <v>2</v>
      </c>
      <c r="KT11" s="151">
        <v>2</v>
      </c>
      <c r="KU11" s="24">
        <v>9</v>
      </c>
      <c r="KV11" s="27">
        <v>9</v>
      </c>
      <c r="KW11" s="28"/>
      <c r="KX11" s="22">
        <f t="shared" si="443"/>
        <v>9</v>
      </c>
      <c r="KY11" s="29">
        <f t="shared" si="444"/>
        <v>9</v>
      </c>
      <c r="KZ11" s="29" t="str">
        <f t="shared" si="445"/>
        <v>9.0</v>
      </c>
      <c r="LA11" s="35" t="str">
        <f t="shared" si="446"/>
        <v>A</v>
      </c>
      <c r="LB11" s="33">
        <f t="shared" si="447"/>
        <v>4</v>
      </c>
      <c r="LC11" s="49" t="str">
        <f t="shared" si="448"/>
        <v>4.0</v>
      </c>
      <c r="LD11" s="77">
        <v>2</v>
      </c>
      <c r="LE11" s="151">
        <v>2</v>
      </c>
      <c r="LF11" s="24">
        <v>8</v>
      </c>
      <c r="LG11" s="27">
        <v>6</v>
      </c>
      <c r="LH11" s="28"/>
      <c r="LI11" s="30">
        <f t="shared" ref="LI11:LI32" si="547">ROUND((LF11*0.4+LG11*0.6),1)</f>
        <v>6.8</v>
      </c>
      <c r="LJ11" s="31">
        <f t="shared" ref="LJ11:LJ32" si="548">ROUND(MAX((LF11*0.4+LG11*0.6),(LF11*0.4+LH11*0.6)),1)</f>
        <v>6.8</v>
      </c>
      <c r="LK11" s="31" t="str">
        <f t="shared" ref="LK11:LK32" si="549">TEXT(LJ11,"0.0")</f>
        <v>6.8</v>
      </c>
      <c r="LL11" s="35" t="str">
        <f t="shared" ref="LL11:LL32" si="550">IF(LJ11&gt;=8.5,"A",IF(LJ11&gt;=8,"B+",IF(LJ11&gt;=7,"B",IF(LJ11&gt;=6.5,"C+",IF(LJ11&gt;=5.5,"C",IF(LJ11&gt;=5,"D+",IF(LJ11&gt;=4,"D","F")))))))</f>
        <v>C+</v>
      </c>
      <c r="LM11" s="33">
        <f t="shared" ref="LM11:LM32" si="551">IF(LL11="A",4,IF(LL11="B+",3.5,IF(LL11="B",3,IF(LL11="C+",2.5,IF(LL11="C",2,IF(LL11="D+",1.5,IF(LL11="D",1,0)))))))</f>
        <v>2.5</v>
      </c>
      <c r="LN11" s="49" t="str">
        <f t="shared" ref="LN11:LN32" si="552">TEXT(LM11,"0.0")</f>
        <v>2.5</v>
      </c>
      <c r="LO11" s="77">
        <v>2</v>
      </c>
      <c r="LP11" s="151">
        <v>2</v>
      </c>
      <c r="LQ11" s="24">
        <v>9</v>
      </c>
      <c r="LR11" s="27">
        <v>9</v>
      </c>
      <c r="LS11" s="28"/>
      <c r="LT11" s="30">
        <f t="shared" si="455"/>
        <v>9</v>
      </c>
      <c r="LU11" s="31">
        <f t="shared" si="456"/>
        <v>9</v>
      </c>
      <c r="LV11" s="29" t="str">
        <f t="shared" si="248"/>
        <v>9.0</v>
      </c>
      <c r="LW11" s="35" t="str">
        <f t="shared" si="457"/>
        <v>A</v>
      </c>
      <c r="LX11" s="33">
        <f t="shared" si="458"/>
        <v>4</v>
      </c>
      <c r="LY11" s="49" t="str">
        <f t="shared" si="459"/>
        <v>4.0</v>
      </c>
      <c r="LZ11" s="77">
        <v>2</v>
      </c>
      <c r="MA11" s="151">
        <v>2</v>
      </c>
      <c r="MB11" s="24">
        <v>8.5</v>
      </c>
      <c r="MC11" s="27">
        <v>9</v>
      </c>
      <c r="MD11" s="28"/>
      <c r="ME11" s="30">
        <f t="shared" si="460"/>
        <v>8.8000000000000007</v>
      </c>
      <c r="MF11" s="161">
        <f t="shared" si="461"/>
        <v>8.8000000000000007</v>
      </c>
      <c r="MG11" s="29" t="str">
        <f t="shared" si="249"/>
        <v>8.8</v>
      </c>
      <c r="MH11" s="162" t="str">
        <f t="shared" si="462"/>
        <v>A</v>
      </c>
      <c r="MI11" s="163">
        <f t="shared" si="463"/>
        <v>4</v>
      </c>
      <c r="MJ11" s="56" t="str">
        <f t="shared" si="464"/>
        <v>4.0</v>
      </c>
      <c r="MK11" s="77">
        <v>1</v>
      </c>
      <c r="ML11" s="151">
        <v>1</v>
      </c>
      <c r="MM11" s="24">
        <v>7.6</v>
      </c>
      <c r="MN11" s="27">
        <v>8</v>
      </c>
      <c r="MO11" s="28"/>
      <c r="MP11" s="30">
        <f t="shared" si="465"/>
        <v>7.8</v>
      </c>
      <c r="MQ11" s="161">
        <f t="shared" si="466"/>
        <v>7.8</v>
      </c>
      <c r="MR11" s="29" t="str">
        <f t="shared" si="250"/>
        <v>7.8</v>
      </c>
      <c r="MS11" s="162" t="str">
        <f t="shared" si="467"/>
        <v>B</v>
      </c>
      <c r="MT11" s="163">
        <f t="shared" si="468"/>
        <v>3</v>
      </c>
      <c r="MU11" s="56" t="str">
        <f t="shared" si="469"/>
        <v>3.0</v>
      </c>
      <c r="MV11" s="77">
        <v>3</v>
      </c>
      <c r="MW11" s="151">
        <v>3</v>
      </c>
      <c r="MX11" s="24">
        <v>9.3000000000000007</v>
      </c>
      <c r="MY11" s="27">
        <v>7</v>
      </c>
      <c r="MZ11" s="28"/>
      <c r="NA11" s="30">
        <f t="shared" si="470"/>
        <v>7.9</v>
      </c>
      <c r="NB11" s="161">
        <f t="shared" si="471"/>
        <v>7.9</v>
      </c>
      <c r="NC11" s="29" t="str">
        <f t="shared" si="251"/>
        <v>7.9</v>
      </c>
      <c r="ND11" s="162" t="str">
        <f t="shared" si="472"/>
        <v>B</v>
      </c>
      <c r="NE11" s="163">
        <f t="shared" si="473"/>
        <v>3</v>
      </c>
      <c r="NF11" s="56" t="str">
        <f t="shared" si="474"/>
        <v>3.0</v>
      </c>
      <c r="NG11" s="77">
        <v>1</v>
      </c>
      <c r="NH11" s="151">
        <v>1</v>
      </c>
      <c r="NI11" s="24">
        <v>8.1999999999999993</v>
      </c>
      <c r="NJ11" s="27">
        <v>8</v>
      </c>
      <c r="NK11" s="28"/>
      <c r="NL11" s="30">
        <f t="shared" si="475"/>
        <v>8.1</v>
      </c>
      <c r="NM11" s="31">
        <f t="shared" si="476"/>
        <v>8.1</v>
      </c>
      <c r="NN11" s="29" t="str">
        <f t="shared" si="477"/>
        <v>8.1</v>
      </c>
      <c r="NO11" s="35" t="str">
        <f t="shared" si="478"/>
        <v>B+</v>
      </c>
      <c r="NP11" s="33">
        <f t="shared" si="479"/>
        <v>3.5</v>
      </c>
      <c r="NQ11" s="49" t="str">
        <f t="shared" si="480"/>
        <v>3.5</v>
      </c>
      <c r="NR11" s="77">
        <v>3</v>
      </c>
      <c r="NS11" s="151">
        <v>3</v>
      </c>
      <c r="NT11" s="24">
        <v>8</v>
      </c>
      <c r="NU11" s="214">
        <v>7.3</v>
      </c>
      <c r="NV11" s="28"/>
      <c r="NW11" s="30">
        <f t="shared" si="481"/>
        <v>7.6</v>
      </c>
      <c r="NX11" s="31">
        <f t="shared" si="482"/>
        <v>7.6</v>
      </c>
      <c r="NY11" s="31" t="str">
        <f t="shared" si="483"/>
        <v>7.6</v>
      </c>
      <c r="NZ11" s="35" t="str">
        <f t="shared" si="484"/>
        <v>B</v>
      </c>
      <c r="OA11" s="33">
        <f t="shared" si="485"/>
        <v>3</v>
      </c>
      <c r="OB11" s="49" t="str">
        <f t="shared" si="486"/>
        <v>3.0</v>
      </c>
      <c r="OC11" s="77">
        <v>2</v>
      </c>
      <c r="OD11" s="151">
        <v>2</v>
      </c>
      <c r="OE11" s="211">
        <f t="shared" si="255"/>
        <v>18</v>
      </c>
      <c r="OF11" s="43">
        <f t="shared" si="256"/>
        <v>3.4166666666666665</v>
      </c>
      <c r="OG11" s="45" t="str">
        <f t="shared" si="257"/>
        <v>3.42</v>
      </c>
      <c r="OH11" s="47" t="str">
        <f t="shared" si="258"/>
        <v>Lên lớp</v>
      </c>
      <c r="OI11" s="41">
        <f t="shared" si="259"/>
        <v>18</v>
      </c>
      <c r="OJ11" s="43">
        <f t="shared" si="260"/>
        <v>3.4166666666666665</v>
      </c>
      <c r="OK11" s="229">
        <f t="shared" si="261"/>
        <v>76</v>
      </c>
      <c r="OL11" s="230">
        <f t="shared" si="262"/>
        <v>76</v>
      </c>
      <c r="OM11" s="146">
        <f t="shared" si="263"/>
        <v>3.2434210526315788</v>
      </c>
      <c r="ON11" s="45" t="str">
        <f t="shared" si="264"/>
        <v>3.24</v>
      </c>
      <c r="OO11" s="47" t="str">
        <f t="shared" si="265"/>
        <v>Lên lớp</v>
      </c>
      <c r="OP11" s="47" t="s">
        <v>1143</v>
      </c>
      <c r="OQ11" s="24">
        <v>7.8</v>
      </c>
      <c r="OR11" s="27">
        <v>9</v>
      </c>
      <c r="OS11" s="28"/>
      <c r="OT11" s="30">
        <f t="shared" si="487"/>
        <v>8.5</v>
      </c>
      <c r="OU11" s="31">
        <f t="shared" si="488"/>
        <v>8.5</v>
      </c>
      <c r="OV11" s="29" t="str">
        <f t="shared" si="489"/>
        <v>8.5</v>
      </c>
      <c r="OW11" s="35" t="str">
        <f t="shared" si="541"/>
        <v>A</v>
      </c>
      <c r="OX11" s="130">
        <f t="shared" si="490"/>
        <v>4</v>
      </c>
      <c r="OY11" s="49" t="str">
        <f t="shared" si="491"/>
        <v>4.0</v>
      </c>
      <c r="OZ11" s="77">
        <v>2</v>
      </c>
      <c r="PA11" s="151">
        <v>2</v>
      </c>
      <c r="PB11" s="24">
        <v>8.8000000000000007</v>
      </c>
      <c r="PC11" s="27">
        <v>9</v>
      </c>
      <c r="PD11" s="28"/>
      <c r="PE11" s="30">
        <f t="shared" si="492"/>
        <v>8.9</v>
      </c>
      <c r="PF11" s="31">
        <f t="shared" si="493"/>
        <v>8.9</v>
      </c>
      <c r="PG11" s="31" t="str">
        <f t="shared" si="494"/>
        <v>8.9</v>
      </c>
      <c r="PH11" s="35" t="str">
        <f t="shared" si="495"/>
        <v>A</v>
      </c>
      <c r="PI11" s="33">
        <f t="shared" si="496"/>
        <v>4</v>
      </c>
      <c r="PJ11" s="49" t="str">
        <f t="shared" si="497"/>
        <v>4.0</v>
      </c>
      <c r="PK11" s="77">
        <v>3</v>
      </c>
      <c r="PL11" s="151">
        <v>3</v>
      </c>
      <c r="PM11" s="24">
        <v>8</v>
      </c>
      <c r="PN11" s="27">
        <v>9</v>
      </c>
      <c r="PO11" s="28"/>
      <c r="PP11" s="30">
        <f t="shared" si="498"/>
        <v>8.6</v>
      </c>
      <c r="PQ11" s="31">
        <f t="shared" si="499"/>
        <v>8.6</v>
      </c>
      <c r="PR11" s="31" t="str">
        <f t="shared" si="500"/>
        <v>8.6</v>
      </c>
      <c r="PS11" s="35" t="str">
        <f t="shared" si="501"/>
        <v>A</v>
      </c>
      <c r="PT11" s="33">
        <f t="shared" si="502"/>
        <v>4</v>
      </c>
      <c r="PU11" s="49" t="str">
        <f t="shared" si="503"/>
        <v>4.0</v>
      </c>
      <c r="PV11" s="77">
        <v>2</v>
      </c>
      <c r="PW11" s="151">
        <v>2</v>
      </c>
      <c r="PX11" s="24">
        <v>9.1</v>
      </c>
      <c r="PY11" s="27">
        <v>7</v>
      </c>
      <c r="PZ11" s="28"/>
      <c r="QA11" s="30">
        <f t="shared" si="504"/>
        <v>7.8</v>
      </c>
      <c r="QB11" s="31">
        <f t="shared" si="505"/>
        <v>7.8</v>
      </c>
      <c r="QC11" s="29" t="str">
        <f t="shared" si="506"/>
        <v>7.8</v>
      </c>
      <c r="QD11" s="35" t="str">
        <f t="shared" si="542"/>
        <v>B</v>
      </c>
      <c r="QE11" s="130">
        <f t="shared" si="507"/>
        <v>3</v>
      </c>
      <c r="QF11" s="49" t="str">
        <f t="shared" si="508"/>
        <v>3.0</v>
      </c>
      <c r="QG11" s="77">
        <v>3</v>
      </c>
      <c r="QH11" s="151">
        <v>3</v>
      </c>
      <c r="QI11" s="24">
        <v>8.1999999999999993</v>
      </c>
      <c r="QJ11" s="27">
        <v>8</v>
      </c>
      <c r="QK11" s="28"/>
      <c r="QL11" s="30">
        <f t="shared" si="509"/>
        <v>8.1</v>
      </c>
      <c r="QM11" s="31">
        <f t="shared" si="510"/>
        <v>8.1</v>
      </c>
      <c r="QN11" s="31" t="str">
        <f t="shared" si="511"/>
        <v>8.1</v>
      </c>
      <c r="QO11" s="35" t="str">
        <f t="shared" si="512"/>
        <v>B+</v>
      </c>
      <c r="QP11" s="33">
        <f t="shared" si="513"/>
        <v>3.5</v>
      </c>
      <c r="QQ11" s="49" t="str">
        <f t="shared" si="514"/>
        <v>3.5</v>
      </c>
      <c r="QR11" s="77">
        <v>1</v>
      </c>
      <c r="QS11" s="151">
        <v>1</v>
      </c>
      <c r="QT11" s="24">
        <v>8.8000000000000007</v>
      </c>
      <c r="QU11" s="27">
        <v>9</v>
      </c>
      <c r="QV11" s="28"/>
      <c r="QW11" s="30">
        <f t="shared" si="515"/>
        <v>8.9</v>
      </c>
      <c r="QX11" s="31">
        <f t="shared" si="516"/>
        <v>8.9</v>
      </c>
      <c r="QY11" s="31" t="str">
        <f t="shared" si="517"/>
        <v>8.9</v>
      </c>
      <c r="QZ11" s="35" t="str">
        <f t="shared" si="518"/>
        <v>A</v>
      </c>
      <c r="RA11" s="33">
        <f t="shared" si="519"/>
        <v>4</v>
      </c>
      <c r="RB11" s="49" t="str">
        <f t="shared" si="520"/>
        <v>4.0</v>
      </c>
      <c r="RC11" s="77">
        <v>3</v>
      </c>
      <c r="RD11" s="151">
        <v>3</v>
      </c>
      <c r="RE11" s="24">
        <v>9</v>
      </c>
      <c r="RF11" s="27">
        <v>9</v>
      </c>
      <c r="RG11" s="28"/>
      <c r="RH11" s="30">
        <f t="shared" si="521"/>
        <v>9</v>
      </c>
      <c r="RI11" s="31">
        <f t="shared" si="522"/>
        <v>9</v>
      </c>
      <c r="RJ11" s="29" t="str">
        <f t="shared" si="523"/>
        <v>9.0</v>
      </c>
      <c r="RK11" s="35" t="str">
        <f t="shared" si="524"/>
        <v>A</v>
      </c>
      <c r="RL11" s="130">
        <f t="shared" si="525"/>
        <v>4</v>
      </c>
      <c r="RM11" s="49" t="str">
        <f t="shared" si="526"/>
        <v>4.0</v>
      </c>
      <c r="RN11" s="77">
        <v>1</v>
      </c>
      <c r="RO11" s="151">
        <v>1</v>
      </c>
      <c r="RP11" s="211">
        <f t="shared" si="273"/>
        <v>15</v>
      </c>
      <c r="RQ11" s="275">
        <f t="shared" si="274"/>
        <v>8.5400000000000009</v>
      </c>
      <c r="RR11" s="43">
        <f t="shared" si="275"/>
        <v>3.7666666666666666</v>
      </c>
      <c r="RS11" s="45" t="str">
        <f t="shared" si="276"/>
        <v>3.77</v>
      </c>
      <c r="RT11" s="47" t="str">
        <f t="shared" si="277"/>
        <v>Lên lớp</v>
      </c>
      <c r="RU11" s="41">
        <f t="shared" si="278"/>
        <v>15</v>
      </c>
      <c r="RV11" s="43">
        <f t="shared" si="279"/>
        <v>3.7666666666666666</v>
      </c>
      <c r="RW11" s="229">
        <f t="shared" si="280"/>
        <v>91</v>
      </c>
      <c r="RX11" s="230">
        <f t="shared" si="281"/>
        <v>91</v>
      </c>
      <c r="RY11" s="146">
        <f t="shared" si="282"/>
        <v>3.3296703296703298</v>
      </c>
      <c r="RZ11" s="45" t="str">
        <f t="shared" si="283"/>
        <v>3.33</v>
      </c>
      <c r="SA11" s="47" t="str">
        <f t="shared" si="284"/>
        <v>Lên lớp</v>
      </c>
      <c r="SB11" s="47" t="s">
        <v>1143</v>
      </c>
      <c r="SC11" s="24">
        <v>8.3000000000000007</v>
      </c>
      <c r="SD11" s="27">
        <v>8</v>
      </c>
      <c r="SE11" s="28"/>
      <c r="SF11" s="30">
        <f t="shared" si="527"/>
        <v>8.1</v>
      </c>
      <c r="SG11" s="31">
        <f t="shared" si="528"/>
        <v>8.1</v>
      </c>
      <c r="SH11" s="31" t="str">
        <f t="shared" si="529"/>
        <v>8.1</v>
      </c>
      <c r="SI11" s="35" t="str">
        <f t="shared" si="530"/>
        <v>B+</v>
      </c>
      <c r="SJ11" s="33">
        <f t="shared" si="531"/>
        <v>3.5</v>
      </c>
      <c r="SK11" s="49" t="str">
        <f t="shared" si="532"/>
        <v>3.5</v>
      </c>
      <c r="SL11" s="77">
        <v>2</v>
      </c>
      <c r="SM11" s="151">
        <v>2</v>
      </c>
      <c r="SN11" s="24">
        <v>7.8</v>
      </c>
      <c r="SO11" s="27">
        <v>8</v>
      </c>
      <c r="SP11" s="28"/>
      <c r="SQ11" s="30">
        <f t="shared" si="533"/>
        <v>7.9</v>
      </c>
      <c r="SR11" s="31">
        <f t="shared" si="534"/>
        <v>7.9</v>
      </c>
      <c r="SS11" s="29" t="str">
        <f t="shared" si="535"/>
        <v>7.9</v>
      </c>
      <c r="ST11" s="35" t="str">
        <f t="shared" si="536"/>
        <v>B</v>
      </c>
      <c r="SU11" s="130">
        <f t="shared" si="537"/>
        <v>3</v>
      </c>
      <c r="SV11" s="49" t="str">
        <f t="shared" si="538"/>
        <v>3.0</v>
      </c>
      <c r="SW11" s="77">
        <v>2</v>
      </c>
      <c r="SX11" s="151">
        <v>2</v>
      </c>
      <c r="SY11" s="24"/>
      <c r="SZ11" s="27"/>
      <c r="TA11" s="28"/>
      <c r="TB11" s="22">
        <f t="shared" si="539"/>
        <v>8</v>
      </c>
      <c r="TC11" s="29">
        <f t="shared" si="540"/>
        <v>8</v>
      </c>
      <c r="TD11" s="29" t="str">
        <f t="shared" si="543"/>
        <v>8.0</v>
      </c>
      <c r="TE11" s="35" t="str">
        <f t="shared" si="544"/>
        <v>B+</v>
      </c>
      <c r="TF11" s="130">
        <f t="shared" si="545"/>
        <v>3.5</v>
      </c>
      <c r="TG11" s="49" t="str">
        <f t="shared" si="546"/>
        <v>3.5</v>
      </c>
      <c r="TH11" s="77">
        <v>4</v>
      </c>
      <c r="TI11" s="151">
        <v>4</v>
      </c>
      <c r="TJ11" s="320"/>
      <c r="TK11" s="321">
        <v>8.9</v>
      </c>
      <c r="TL11" s="322">
        <v>8.4</v>
      </c>
      <c r="TM11" s="322">
        <v>8.8000000000000007</v>
      </c>
      <c r="TN11" s="322"/>
      <c r="TO11" s="127">
        <f t="shared" ref="TO11:TO31" si="553">ROUND((TK11*0.2+TL11*0.3+TM11*0.5),1)</f>
        <v>8.6999999999999993</v>
      </c>
      <c r="TP11" s="29" t="str">
        <f t="shared" si="291"/>
        <v>8.7</v>
      </c>
      <c r="TQ11" s="35" t="str">
        <f t="shared" ref="TQ11:TQ32" si="554">IF(TO11&gt;=8.5,"A",IF(TO11&gt;=8,"B+",IF(TO11&gt;=7,"B",IF(TO11&gt;=6.5,"C+",IF(TO11&gt;=5.5,"C",IF(TO11&gt;=5,"D+",IF(TO11&gt;=4,"D","F")))))))</f>
        <v>A</v>
      </c>
      <c r="TR11" s="33">
        <f t="shared" ref="TR11:TR32" si="555">IF(TQ11="A",4,IF(TQ11="B+",3.5,IF(TQ11="B",3,IF(TQ11="C+",2.5,IF(TQ11="C",2,IF(TQ11="D+",1.5,IF(TQ11="D",1,0)))))))</f>
        <v>4</v>
      </c>
      <c r="TS11" s="49" t="str">
        <f t="shared" ref="TS11:TS32" si="556">TEXT(TR11,"0.0")</f>
        <v>4.0</v>
      </c>
      <c r="TT11" s="323">
        <v>5</v>
      </c>
      <c r="TU11" s="324">
        <v>5</v>
      </c>
      <c r="TV11" s="325">
        <f t="shared" ref="TV11:TV32" si="557">TH11+TT11</f>
        <v>9</v>
      </c>
      <c r="TW11" s="341">
        <f t="shared" si="294"/>
        <v>8.3888888888888893</v>
      </c>
      <c r="TX11" s="326">
        <f t="shared" ref="TX11:TX32" si="558">(TF11*TH11+TR11*TT11)/TV11</f>
        <v>3.7777777777777777</v>
      </c>
      <c r="TY11" s="45" t="str">
        <f t="shared" ref="TY11:TY32" si="559">TEXT(TX11,"0.00")</f>
        <v>3.78</v>
      </c>
      <c r="TZ11" s="47" t="str">
        <f t="shared" ref="TZ11:TZ32" si="560">IF(AND(TX11&lt;1),"Cảnh báo KQHT","Lên lớp")</f>
        <v>Lên lớp</v>
      </c>
      <c r="UA11" s="41">
        <f t="shared" ref="UA11:UA32" si="561">TI11+TU11</f>
        <v>9</v>
      </c>
      <c r="UB11" s="43">
        <f t="shared" ref="UB11:UB32" si="562">(TF11*TI11+TR11*TU11)/UA11</f>
        <v>3.7777777777777777</v>
      </c>
    </row>
    <row r="12" spans="1:548" ht="18">
      <c r="A12" s="11">
        <v>14</v>
      </c>
      <c r="B12" s="70" t="s">
        <v>229</v>
      </c>
      <c r="C12" s="14" t="s">
        <v>260</v>
      </c>
      <c r="D12" s="71" t="s">
        <v>193</v>
      </c>
      <c r="E12" s="302" t="s">
        <v>154</v>
      </c>
      <c r="F12" s="9"/>
      <c r="G12" s="106" t="s">
        <v>713</v>
      </c>
      <c r="H12" s="10" t="s">
        <v>18</v>
      </c>
      <c r="I12" s="11" t="s">
        <v>756</v>
      </c>
      <c r="J12" s="13">
        <v>5.8</v>
      </c>
      <c r="K12" s="29" t="str">
        <f t="shared" si="99"/>
        <v>5.8</v>
      </c>
      <c r="L12" s="35" t="str">
        <f t="shared" si="366"/>
        <v>C</v>
      </c>
      <c r="M12" s="33">
        <f t="shared" si="367"/>
        <v>2</v>
      </c>
      <c r="N12" s="49" t="str">
        <f t="shared" si="368"/>
        <v>2.0</v>
      </c>
      <c r="O12" s="12">
        <v>2</v>
      </c>
      <c r="P12" s="19">
        <v>6.5</v>
      </c>
      <c r="Q12" s="29" t="str">
        <f t="shared" si="103"/>
        <v>6.5</v>
      </c>
      <c r="R12" s="35" t="str">
        <f t="shared" si="369"/>
        <v>C+</v>
      </c>
      <c r="S12" s="33">
        <f t="shared" si="370"/>
        <v>2.5</v>
      </c>
      <c r="T12" s="49" t="str">
        <f t="shared" si="371"/>
        <v>2.5</v>
      </c>
      <c r="U12" s="12">
        <v>3</v>
      </c>
      <c r="V12" s="24">
        <v>6.8</v>
      </c>
      <c r="W12" s="27">
        <v>7</v>
      </c>
      <c r="X12" s="28"/>
      <c r="Y12" s="22">
        <f t="shared" si="372"/>
        <v>6.9</v>
      </c>
      <c r="Z12" s="29">
        <f t="shared" si="373"/>
        <v>6.9</v>
      </c>
      <c r="AA12" s="29" t="str">
        <f t="shared" si="109"/>
        <v>6.9</v>
      </c>
      <c r="AB12" s="35" t="str">
        <f t="shared" si="374"/>
        <v>C+</v>
      </c>
      <c r="AC12" s="33">
        <f t="shared" si="375"/>
        <v>2.5</v>
      </c>
      <c r="AD12" s="49" t="str">
        <f t="shared" si="376"/>
        <v>2.5</v>
      </c>
      <c r="AE12" s="77">
        <v>5</v>
      </c>
      <c r="AF12" s="80">
        <v>5</v>
      </c>
      <c r="AG12" s="24">
        <v>5</v>
      </c>
      <c r="AH12" s="27">
        <v>1</v>
      </c>
      <c r="AI12" s="28">
        <v>2</v>
      </c>
      <c r="AJ12" s="22">
        <f t="shared" si="377"/>
        <v>2.6</v>
      </c>
      <c r="AK12" s="29">
        <f t="shared" si="378"/>
        <v>3.2</v>
      </c>
      <c r="AL12" s="29" t="str">
        <f t="shared" si="115"/>
        <v>3.2</v>
      </c>
      <c r="AM12" s="35" t="str">
        <f t="shared" si="379"/>
        <v>F</v>
      </c>
      <c r="AN12" s="33">
        <f t="shared" si="380"/>
        <v>0</v>
      </c>
      <c r="AO12" s="49" t="str">
        <f t="shared" si="381"/>
        <v>0.0</v>
      </c>
      <c r="AP12" s="77">
        <v>3</v>
      </c>
      <c r="AQ12" s="83"/>
      <c r="AR12" s="24">
        <v>5</v>
      </c>
      <c r="AS12" s="27">
        <v>3</v>
      </c>
      <c r="AT12" s="28">
        <v>4</v>
      </c>
      <c r="AU12" s="30">
        <f t="shared" si="382"/>
        <v>3.8</v>
      </c>
      <c r="AV12" s="31">
        <f t="shared" si="383"/>
        <v>4.4000000000000004</v>
      </c>
      <c r="AW12" s="29" t="str">
        <f t="shared" si="119"/>
        <v>4.4</v>
      </c>
      <c r="AX12" s="35" t="str">
        <f t="shared" si="384"/>
        <v>D</v>
      </c>
      <c r="AY12" s="33">
        <f t="shared" si="385"/>
        <v>1</v>
      </c>
      <c r="AZ12" s="49" t="str">
        <f t="shared" si="386"/>
        <v>1.0</v>
      </c>
      <c r="BA12" s="77">
        <v>3</v>
      </c>
      <c r="BB12" s="83">
        <v>3</v>
      </c>
      <c r="BC12" s="24">
        <v>6.3</v>
      </c>
      <c r="BD12" s="27">
        <v>4</v>
      </c>
      <c r="BE12" s="28"/>
      <c r="BF12" s="22">
        <f t="shared" si="387"/>
        <v>4.9000000000000004</v>
      </c>
      <c r="BG12" s="29">
        <f t="shared" si="388"/>
        <v>4.9000000000000004</v>
      </c>
      <c r="BH12" s="29" t="str">
        <f t="shared" si="123"/>
        <v>4.9</v>
      </c>
      <c r="BI12" s="35" t="str">
        <f t="shared" si="389"/>
        <v>D</v>
      </c>
      <c r="BJ12" s="33">
        <f t="shared" si="390"/>
        <v>1</v>
      </c>
      <c r="BK12" s="49" t="str">
        <f t="shared" si="391"/>
        <v>1.0</v>
      </c>
      <c r="BL12" s="77">
        <v>3</v>
      </c>
      <c r="BM12" s="83">
        <v>3</v>
      </c>
      <c r="BN12" s="24">
        <v>7.3</v>
      </c>
      <c r="BO12" s="27">
        <v>6</v>
      </c>
      <c r="BP12" s="28"/>
      <c r="BQ12" s="22">
        <f t="shared" si="392"/>
        <v>6.5</v>
      </c>
      <c r="BR12" s="29">
        <f t="shared" si="393"/>
        <v>6.5</v>
      </c>
      <c r="BS12" s="29" t="str">
        <f t="shared" si="127"/>
        <v>6.5</v>
      </c>
      <c r="BT12" s="35" t="str">
        <f t="shared" si="394"/>
        <v>C+</v>
      </c>
      <c r="BU12" s="33">
        <f t="shared" si="395"/>
        <v>2.5</v>
      </c>
      <c r="BV12" s="49" t="str">
        <f t="shared" si="396"/>
        <v>2.5</v>
      </c>
      <c r="BW12" s="77">
        <v>2</v>
      </c>
      <c r="BX12" s="83">
        <v>2</v>
      </c>
      <c r="BY12" s="41">
        <f t="shared" si="131"/>
        <v>16</v>
      </c>
      <c r="BZ12" s="43">
        <f t="shared" si="132"/>
        <v>1.46875</v>
      </c>
      <c r="CA12" s="45" t="str">
        <f t="shared" si="133"/>
        <v>1.47</v>
      </c>
      <c r="CB12" s="47" t="str">
        <f t="shared" si="134"/>
        <v>Lên lớp</v>
      </c>
      <c r="CC12" s="145">
        <f t="shared" si="135"/>
        <v>13</v>
      </c>
      <c r="CD12" s="146">
        <f t="shared" si="136"/>
        <v>1.8076923076923077</v>
      </c>
      <c r="CE12" s="47" t="str">
        <f t="shared" si="137"/>
        <v>Lên lớp</v>
      </c>
      <c r="CF12" s="142" t="s">
        <v>1143</v>
      </c>
      <c r="CG12" s="24">
        <v>5.9</v>
      </c>
      <c r="CH12" s="27">
        <v>5</v>
      </c>
      <c r="CI12" s="28"/>
      <c r="CJ12" s="30">
        <f t="shared" si="397"/>
        <v>5.4</v>
      </c>
      <c r="CK12" s="31">
        <f t="shared" si="398"/>
        <v>5.4</v>
      </c>
      <c r="CL12" s="29" t="str">
        <f t="shared" si="140"/>
        <v>5.4</v>
      </c>
      <c r="CM12" s="35" t="str">
        <f t="shared" si="399"/>
        <v>D+</v>
      </c>
      <c r="CN12" s="157">
        <f t="shared" si="400"/>
        <v>1.5</v>
      </c>
      <c r="CO12" s="49" t="str">
        <f t="shared" si="401"/>
        <v>1.5</v>
      </c>
      <c r="CP12" s="77">
        <v>3</v>
      </c>
      <c r="CQ12" s="151">
        <v>3</v>
      </c>
      <c r="CR12" s="24">
        <v>6.3</v>
      </c>
      <c r="CS12" s="27">
        <v>5</v>
      </c>
      <c r="CT12" s="28"/>
      <c r="CU12" s="30">
        <f t="shared" si="402"/>
        <v>5.5</v>
      </c>
      <c r="CV12" s="31">
        <f t="shared" si="403"/>
        <v>5.5</v>
      </c>
      <c r="CW12" s="29" t="str">
        <f t="shared" si="145"/>
        <v>5.5</v>
      </c>
      <c r="CX12" s="35" t="str">
        <f t="shared" si="404"/>
        <v>C</v>
      </c>
      <c r="CY12" s="157">
        <f t="shared" si="405"/>
        <v>2</v>
      </c>
      <c r="CZ12" s="49" t="str">
        <f t="shared" si="406"/>
        <v>2.0</v>
      </c>
      <c r="DA12" s="77">
        <v>2</v>
      </c>
      <c r="DB12" s="151">
        <v>2</v>
      </c>
      <c r="DC12" s="24">
        <v>5</v>
      </c>
      <c r="DD12" s="27">
        <v>5</v>
      </c>
      <c r="DE12" s="28"/>
      <c r="DF12" s="30">
        <f t="shared" si="407"/>
        <v>5</v>
      </c>
      <c r="DG12" s="31">
        <f t="shared" si="408"/>
        <v>5</v>
      </c>
      <c r="DH12" s="29" t="str">
        <f t="shared" si="151"/>
        <v>5.0</v>
      </c>
      <c r="DI12" s="35" t="str">
        <f t="shared" si="409"/>
        <v>D+</v>
      </c>
      <c r="DJ12" s="157">
        <f t="shared" si="410"/>
        <v>1.5</v>
      </c>
      <c r="DK12" s="49" t="str">
        <f t="shared" si="411"/>
        <v>1.5</v>
      </c>
      <c r="DL12" s="77">
        <v>4</v>
      </c>
      <c r="DM12" s="151">
        <v>4</v>
      </c>
      <c r="DN12" s="24">
        <v>5.2</v>
      </c>
      <c r="DO12" s="27">
        <v>4</v>
      </c>
      <c r="DP12" s="28"/>
      <c r="DQ12" s="30">
        <f t="shared" si="412"/>
        <v>4.5</v>
      </c>
      <c r="DR12" s="31">
        <f t="shared" si="413"/>
        <v>4.5</v>
      </c>
      <c r="DS12" s="29" t="str">
        <f t="shared" si="157"/>
        <v>4.5</v>
      </c>
      <c r="DT12" s="35" t="str">
        <f t="shared" si="414"/>
        <v>D</v>
      </c>
      <c r="DU12" s="157">
        <f t="shared" si="415"/>
        <v>1</v>
      </c>
      <c r="DV12" s="49" t="str">
        <f t="shared" si="416"/>
        <v>1.0</v>
      </c>
      <c r="DW12" s="77">
        <v>3</v>
      </c>
      <c r="DX12" s="151">
        <v>3</v>
      </c>
      <c r="DY12" s="24">
        <v>6.7</v>
      </c>
      <c r="DZ12" s="27">
        <v>6</v>
      </c>
      <c r="EA12" s="28"/>
      <c r="EB12" s="30">
        <f t="shared" si="417"/>
        <v>6.3</v>
      </c>
      <c r="EC12" s="31">
        <f t="shared" si="418"/>
        <v>6.3</v>
      </c>
      <c r="ED12" s="29" t="str">
        <f t="shared" si="161"/>
        <v>6.3</v>
      </c>
      <c r="EE12" s="35" t="str">
        <f t="shared" si="419"/>
        <v>C</v>
      </c>
      <c r="EF12" s="157">
        <f t="shared" si="420"/>
        <v>2</v>
      </c>
      <c r="EG12" s="49" t="str">
        <f t="shared" si="421"/>
        <v>2.0</v>
      </c>
      <c r="EH12" s="77">
        <v>2</v>
      </c>
      <c r="EI12" s="151">
        <v>2</v>
      </c>
      <c r="EJ12" s="24">
        <v>7.4</v>
      </c>
      <c r="EK12" s="27">
        <v>3</v>
      </c>
      <c r="EL12" s="28"/>
      <c r="EM12" s="30">
        <f t="shared" si="422"/>
        <v>4.8</v>
      </c>
      <c r="EN12" s="31">
        <f t="shared" si="423"/>
        <v>4.8</v>
      </c>
      <c r="EO12" s="29" t="str">
        <f t="shared" si="166"/>
        <v>4.8</v>
      </c>
      <c r="EP12" s="35" t="str">
        <f t="shared" si="424"/>
        <v>D</v>
      </c>
      <c r="EQ12" s="157">
        <f t="shared" si="425"/>
        <v>1</v>
      </c>
      <c r="ER12" s="49" t="str">
        <f t="shared" si="426"/>
        <v>1.0</v>
      </c>
      <c r="ES12" s="77">
        <v>2</v>
      </c>
      <c r="ET12" s="151">
        <v>2</v>
      </c>
      <c r="EU12" s="24">
        <v>6</v>
      </c>
      <c r="EV12" s="27">
        <v>6</v>
      </c>
      <c r="EW12" s="28"/>
      <c r="EX12" s="30">
        <f t="shared" si="427"/>
        <v>6</v>
      </c>
      <c r="EY12" s="31">
        <f t="shared" si="428"/>
        <v>6</v>
      </c>
      <c r="EZ12" s="29" t="str">
        <f t="shared" si="171"/>
        <v>6.0</v>
      </c>
      <c r="FA12" s="35" t="str">
        <f t="shared" si="429"/>
        <v>C</v>
      </c>
      <c r="FB12" s="157">
        <f t="shared" si="430"/>
        <v>2</v>
      </c>
      <c r="FC12" s="49" t="str">
        <f t="shared" si="431"/>
        <v>2.0</v>
      </c>
      <c r="FD12" s="77">
        <v>3</v>
      </c>
      <c r="FE12" s="151">
        <v>3</v>
      </c>
      <c r="FF12" s="155">
        <v>8</v>
      </c>
      <c r="FG12" s="165">
        <v>7</v>
      </c>
      <c r="FH12" s="165"/>
      <c r="FI12" s="22">
        <f t="shared" si="432"/>
        <v>7.4</v>
      </c>
      <c r="FJ12" s="29">
        <f t="shared" si="433"/>
        <v>7.4</v>
      </c>
      <c r="FK12" s="29" t="str">
        <f t="shared" si="177"/>
        <v>7.4</v>
      </c>
      <c r="FL12" s="35" t="str">
        <f t="shared" si="434"/>
        <v>B</v>
      </c>
      <c r="FM12" s="33">
        <f t="shared" si="435"/>
        <v>3</v>
      </c>
      <c r="FN12" s="49" t="str">
        <f t="shared" si="436"/>
        <v>3.0</v>
      </c>
      <c r="FO12" s="77">
        <v>2</v>
      </c>
      <c r="FP12" s="151">
        <v>2</v>
      </c>
      <c r="FQ12" s="41">
        <f t="shared" si="181"/>
        <v>21</v>
      </c>
      <c r="FR12" s="43">
        <f t="shared" si="182"/>
        <v>1.6904761904761905</v>
      </c>
      <c r="FS12" s="45" t="str">
        <f t="shared" si="183"/>
        <v>1.69</v>
      </c>
      <c r="FT12" s="47" t="str">
        <f t="shared" si="184"/>
        <v>Lên lớp</v>
      </c>
      <c r="FU12" s="145">
        <f t="shared" si="185"/>
        <v>21</v>
      </c>
      <c r="FV12" s="146">
        <f t="shared" si="186"/>
        <v>1.6904761904761905</v>
      </c>
      <c r="FW12" s="174">
        <f t="shared" si="187"/>
        <v>37</v>
      </c>
      <c r="FX12" s="41">
        <f t="shared" si="188"/>
        <v>34</v>
      </c>
      <c r="FY12" s="43">
        <f t="shared" si="189"/>
        <v>1.7352941176470589</v>
      </c>
      <c r="FZ12" s="45" t="str">
        <f t="shared" si="190"/>
        <v>1.74</v>
      </c>
      <c r="GA12" s="47" t="str">
        <f t="shared" si="191"/>
        <v>Lên lớp</v>
      </c>
      <c r="GB12" s="47" t="s">
        <v>1143</v>
      </c>
      <c r="GC12" s="24">
        <v>5.3</v>
      </c>
      <c r="GD12" s="27">
        <v>5</v>
      </c>
      <c r="GE12" s="28"/>
      <c r="GF12" s="30">
        <f t="shared" si="319"/>
        <v>5.0999999999999996</v>
      </c>
      <c r="GG12" s="31">
        <f t="shared" si="320"/>
        <v>5.0999999999999996</v>
      </c>
      <c r="GH12" s="29" t="str">
        <f t="shared" si="193"/>
        <v>5.1</v>
      </c>
      <c r="GI12" s="35" t="str">
        <f t="shared" si="321"/>
        <v>D+</v>
      </c>
      <c r="GJ12" s="33">
        <f t="shared" si="322"/>
        <v>1.5</v>
      </c>
      <c r="GK12" s="49" t="str">
        <f t="shared" si="323"/>
        <v>1.5</v>
      </c>
      <c r="GL12" s="77">
        <v>2</v>
      </c>
      <c r="GM12" s="151">
        <v>2</v>
      </c>
      <c r="GN12" s="24">
        <v>6.9</v>
      </c>
      <c r="GO12" s="27">
        <v>4</v>
      </c>
      <c r="GP12" s="28"/>
      <c r="GQ12" s="30">
        <f t="shared" si="324"/>
        <v>5.2</v>
      </c>
      <c r="GR12" s="31">
        <f t="shared" si="325"/>
        <v>5.2</v>
      </c>
      <c r="GS12" s="29" t="str">
        <f t="shared" si="198"/>
        <v>5.2</v>
      </c>
      <c r="GT12" s="35" t="str">
        <f t="shared" si="326"/>
        <v>D+</v>
      </c>
      <c r="GU12" s="33">
        <f t="shared" si="327"/>
        <v>1.5</v>
      </c>
      <c r="GV12" s="49" t="str">
        <f t="shared" si="328"/>
        <v>1.5</v>
      </c>
      <c r="GW12" s="77">
        <v>3</v>
      </c>
      <c r="GX12" s="151">
        <v>3</v>
      </c>
      <c r="GY12" s="24">
        <v>5</v>
      </c>
      <c r="GZ12" s="27">
        <v>6</v>
      </c>
      <c r="HA12" s="28"/>
      <c r="HB12" s="30">
        <f t="shared" si="329"/>
        <v>5.6</v>
      </c>
      <c r="HC12" s="31">
        <f t="shared" si="330"/>
        <v>5.6</v>
      </c>
      <c r="HD12" s="29" t="str">
        <f t="shared" si="203"/>
        <v>5.6</v>
      </c>
      <c r="HE12" s="35" t="str">
        <f t="shared" si="331"/>
        <v>C</v>
      </c>
      <c r="HF12" s="33">
        <f t="shared" si="332"/>
        <v>2</v>
      </c>
      <c r="HG12" s="49" t="str">
        <f t="shared" si="333"/>
        <v>2.0</v>
      </c>
      <c r="HH12" s="77">
        <v>2</v>
      </c>
      <c r="HI12" s="151">
        <v>2</v>
      </c>
      <c r="HJ12" s="24">
        <v>5</v>
      </c>
      <c r="HK12" s="27">
        <v>1</v>
      </c>
      <c r="HL12" s="28">
        <v>0</v>
      </c>
      <c r="HM12" s="30">
        <f t="shared" si="334"/>
        <v>2.6</v>
      </c>
      <c r="HN12" s="31">
        <f t="shared" si="335"/>
        <v>2.6</v>
      </c>
      <c r="HO12" s="29" t="str">
        <f t="shared" si="208"/>
        <v>2.6</v>
      </c>
      <c r="HP12" s="35" t="str">
        <f t="shared" si="336"/>
        <v>F</v>
      </c>
      <c r="HQ12" s="33">
        <f t="shared" si="337"/>
        <v>0</v>
      </c>
      <c r="HR12" s="49" t="str">
        <f t="shared" si="338"/>
        <v>0.0</v>
      </c>
      <c r="HS12" s="77">
        <v>2</v>
      </c>
      <c r="HT12" s="151"/>
      <c r="HU12" s="24">
        <v>6.8</v>
      </c>
      <c r="HV12" s="27">
        <v>5</v>
      </c>
      <c r="HW12" s="28"/>
      <c r="HX12" s="30">
        <f t="shared" si="339"/>
        <v>5.7</v>
      </c>
      <c r="HY12" s="31">
        <f t="shared" si="340"/>
        <v>5.7</v>
      </c>
      <c r="HZ12" s="29" t="str">
        <f t="shared" si="213"/>
        <v>5.7</v>
      </c>
      <c r="IA12" s="35" t="str">
        <f t="shared" si="341"/>
        <v>C</v>
      </c>
      <c r="IB12" s="33">
        <f t="shared" si="342"/>
        <v>2</v>
      </c>
      <c r="IC12" s="49" t="str">
        <f t="shared" si="343"/>
        <v>2.0</v>
      </c>
      <c r="ID12" s="77">
        <v>3</v>
      </c>
      <c r="IE12" s="151">
        <v>3</v>
      </c>
      <c r="IF12" s="24">
        <v>6</v>
      </c>
      <c r="IG12" s="27">
        <v>6</v>
      </c>
      <c r="IH12" s="28"/>
      <c r="II12" s="30">
        <f t="shared" si="344"/>
        <v>6</v>
      </c>
      <c r="IJ12" s="31">
        <f t="shared" si="345"/>
        <v>6</v>
      </c>
      <c r="IK12" s="29" t="str">
        <f t="shared" si="218"/>
        <v>6.0</v>
      </c>
      <c r="IL12" s="35" t="str">
        <f t="shared" si="346"/>
        <v>C</v>
      </c>
      <c r="IM12" s="33">
        <f t="shared" si="347"/>
        <v>2</v>
      </c>
      <c r="IN12" s="49" t="str">
        <f t="shared" si="348"/>
        <v>2.0</v>
      </c>
      <c r="IO12" s="77">
        <v>2</v>
      </c>
      <c r="IP12" s="151">
        <v>2</v>
      </c>
      <c r="IQ12" s="24">
        <v>5.9</v>
      </c>
      <c r="IR12" s="27">
        <v>2</v>
      </c>
      <c r="IS12" s="28">
        <v>5</v>
      </c>
      <c r="IT12" s="30">
        <f t="shared" si="349"/>
        <v>3.6</v>
      </c>
      <c r="IU12" s="31">
        <f t="shared" si="350"/>
        <v>5.4</v>
      </c>
      <c r="IV12" s="29" t="str">
        <f t="shared" si="222"/>
        <v>5.4</v>
      </c>
      <c r="IW12" s="35" t="str">
        <f t="shared" si="351"/>
        <v>D+</v>
      </c>
      <c r="IX12" s="33">
        <f t="shared" si="352"/>
        <v>1.5</v>
      </c>
      <c r="IY12" s="49" t="str">
        <f t="shared" si="353"/>
        <v>1.5</v>
      </c>
      <c r="IZ12" s="77">
        <v>3</v>
      </c>
      <c r="JA12" s="151">
        <v>3</v>
      </c>
      <c r="JB12" s="24">
        <v>7</v>
      </c>
      <c r="JC12" s="27">
        <v>7</v>
      </c>
      <c r="JD12" s="28"/>
      <c r="JE12" s="30">
        <f t="shared" si="354"/>
        <v>7</v>
      </c>
      <c r="JF12" s="31">
        <f t="shared" si="355"/>
        <v>7</v>
      </c>
      <c r="JG12" s="29" t="str">
        <f t="shared" si="226"/>
        <v>7.0</v>
      </c>
      <c r="JH12" s="35" t="str">
        <f t="shared" si="356"/>
        <v>B</v>
      </c>
      <c r="JI12" s="33">
        <f t="shared" si="357"/>
        <v>3</v>
      </c>
      <c r="JJ12" s="49" t="str">
        <f t="shared" si="358"/>
        <v>3.0</v>
      </c>
      <c r="JK12" s="77">
        <v>3</v>
      </c>
      <c r="JL12" s="151">
        <v>3</v>
      </c>
      <c r="JM12" s="24">
        <v>8</v>
      </c>
      <c r="JN12" s="214">
        <v>7.7</v>
      </c>
      <c r="JO12" s="140"/>
      <c r="JP12" s="30">
        <f t="shared" si="359"/>
        <v>7.8</v>
      </c>
      <c r="JQ12" s="31">
        <f t="shared" si="360"/>
        <v>7.8</v>
      </c>
      <c r="JR12" s="29" t="str">
        <f t="shared" si="230"/>
        <v>7.8</v>
      </c>
      <c r="JS12" s="35" t="str">
        <f t="shared" si="361"/>
        <v>B</v>
      </c>
      <c r="JT12" s="33">
        <f t="shared" si="362"/>
        <v>3</v>
      </c>
      <c r="JU12" s="49" t="str">
        <f t="shared" si="363"/>
        <v>3.0</v>
      </c>
      <c r="JV12" s="77">
        <v>1</v>
      </c>
      <c r="JW12" s="151">
        <v>1</v>
      </c>
      <c r="JX12" s="211">
        <f t="shared" si="234"/>
        <v>21</v>
      </c>
      <c r="JY12" s="43">
        <f t="shared" si="235"/>
        <v>1.8095238095238095</v>
      </c>
      <c r="JZ12" s="45" t="str">
        <f t="shared" si="236"/>
        <v>1.81</v>
      </c>
      <c r="KA12" s="47" t="str">
        <f t="shared" si="237"/>
        <v>Lên lớp</v>
      </c>
      <c r="KB12" s="41">
        <f t="shared" si="238"/>
        <v>19</v>
      </c>
      <c r="KC12" s="43">
        <f t="shared" si="239"/>
        <v>2</v>
      </c>
      <c r="KD12" s="229">
        <f t="shared" si="240"/>
        <v>58</v>
      </c>
      <c r="KE12" s="230">
        <f t="shared" si="241"/>
        <v>53</v>
      </c>
      <c r="KF12" s="146">
        <f t="shared" si="242"/>
        <v>1.8301886792452831</v>
      </c>
      <c r="KG12" s="45" t="str">
        <f t="shared" si="243"/>
        <v>1.83</v>
      </c>
      <c r="KH12" s="47" t="str">
        <f t="shared" si="244"/>
        <v>Lên lớp</v>
      </c>
      <c r="KI12" s="47" t="s">
        <v>1143</v>
      </c>
      <c r="KJ12" s="24">
        <v>6.2</v>
      </c>
      <c r="KK12" s="27">
        <v>6</v>
      </c>
      <c r="KL12" s="28"/>
      <c r="KM12" s="30">
        <f t="shared" si="437"/>
        <v>6.1</v>
      </c>
      <c r="KN12" s="31">
        <f t="shared" si="438"/>
        <v>6.1</v>
      </c>
      <c r="KO12" s="29" t="str">
        <f t="shared" si="439"/>
        <v>6.1</v>
      </c>
      <c r="KP12" s="35" t="str">
        <f t="shared" si="440"/>
        <v>C</v>
      </c>
      <c r="KQ12" s="33">
        <f t="shared" si="441"/>
        <v>2</v>
      </c>
      <c r="KR12" s="49" t="str">
        <f t="shared" si="442"/>
        <v>2.0</v>
      </c>
      <c r="KS12" s="77">
        <v>2</v>
      </c>
      <c r="KT12" s="151">
        <v>2</v>
      </c>
      <c r="KU12" s="24">
        <v>7.7</v>
      </c>
      <c r="KV12" s="27">
        <v>8</v>
      </c>
      <c r="KW12" s="28"/>
      <c r="KX12" s="22">
        <f t="shared" si="443"/>
        <v>7.9</v>
      </c>
      <c r="KY12" s="29">
        <f t="shared" si="444"/>
        <v>7.9</v>
      </c>
      <c r="KZ12" s="29" t="str">
        <f t="shared" si="445"/>
        <v>7.9</v>
      </c>
      <c r="LA12" s="35" t="str">
        <f t="shared" si="446"/>
        <v>B</v>
      </c>
      <c r="LB12" s="33">
        <f t="shared" si="447"/>
        <v>3</v>
      </c>
      <c r="LC12" s="49" t="str">
        <f t="shared" si="448"/>
        <v>3.0</v>
      </c>
      <c r="LD12" s="77">
        <v>2</v>
      </c>
      <c r="LE12" s="151">
        <v>2</v>
      </c>
      <c r="LF12" s="24">
        <v>7</v>
      </c>
      <c r="LG12" s="27">
        <v>5</v>
      </c>
      <c r="LH12" s="28"/>
      <c r="LI12" s="30">
        <f t="shared" si="547"/>
        <v>5.8</v>
      </c>
      <c r="LJ12" s="31">
        <f t="shared" si="548"/>
        <v>5.8</v>
      </c>
      <c r="LK12" s="31" t="str">
        <f t="shared" si="549"/>
        <v>5.8</v>
      </c>
      <c r="LL12" s="35" t="str">
        <f t="shared" si="550"/>
        <v>C</v>
      </c>
      <c r="LM12" s="33">
        <f t="shared" si="551"/>
        <v>2</v>
      </c>
      <c r="LN12" s="49" t="str">
        <f t="shared" si="552"/>
        <v>2.0</v>
      </c>
      <c r="LO12" s="77">
        <v>2</v>
      </c>
      <c r="LP12" s="151">
        <v>2</v>
      </c>
      <c r="LQ12" s="24">
        <v>7</v>
      </c>
      <c r="LR12" s="27">
        <v>1</v>
      </c>
      <c r="LS12" s="28">
        <v>1</v>
      </c>
      <c r="LT12" s="30">
        <f t="shared" si="455"/>
        <v>3.4</v>
      </c>
      <c r="LU12" s="31">
        <f t="shared" si="456"/>
        <v>3.4</v>
      </c>
      <c r="LV12" s="29" t="str">
        <f t="shared" si="248"/>
        <v>3.4</v>
      </c>
      <c r="LW12" s="35" t="str">
        <f t="shared" si="457"/>
        <v>F</v>
      </c>
      <c r="LX12" s="33">
        <f t="shared" si="458"/>
        <v>0</v>
      </c>
      <c r="LY12" s="49" t="str">
        <f t="shared" si="459"/>
        <v>0.0</v>
      </c>
      <c r="LZ12" s="77">
        <v>2</v>
      </c>
      <c r="MA12" s="151"/>
      <c r="MB12" s="24">
        <v>5.5</v>
      </c>
      <c r="MC12" s="27">
        <v>6</v>
      </c>
      <c r="MD12" s="28"/>
      <c r="ME12" s="30">
        <f t="shared" si="460"/>
        <v>5.8</v>
      </c>
      <c r="MF12" s="161">
        <f t="shared" si="461"/>
        <v>5.8</v>
      </c>
      <c r="MG12" s="29" t="str">
        <f t="shared" si="249"/>
        <v>5.8</v>
      </c>
      <c r="MH12" s="162" t="str">
        <f t="shared" si="462"/>
        <v>C</v>
      </c>
      <c r="MI12" s="163">
        <f t="shared" si="463"/>
        <v>2</v>
      </c>
      <c r="MJ12" s="56" t="str">
        <f t="shared" si="464"/>
        <v>2.0</v>
      </c>
      <c r="MK12" s="77">
        <v>1</v>
      </c>
      <c r="ML12" s="151">
        <v>1</v>
      </c>
      <c r="MM12" s="24">
        <v>7.3</v>
      </c>
      <c r="MN12" s="27">
        <v>2</v>
      </c>
      <c r="MO12" s="28"/>
      <c r="MP12" s="30">
        <f t="shared" si="465"/>
        <v>4.0999999999999996</v>
      </c>
      <c r="MQ12" s="161">
        <f t="shared" si="466"/>
        <v>4.0999999999999996</v>
      </c>
      <c r="MR12" s="29" t="str">
        <f t="shared" si="250"/>
        <v>4.1</v>
      </c>
      <c r="MS12" s="162" t="str">
        <f t="shared" si="467"/>
        <v>D</v>
      </c>
      <c r="MT12" s="163">
        <f t="shared" si="468"/>
        <v>1</v>
      </c>
      <c r="MU12" s="56" t="str">
        <f t="shared" si="469"/>
        <v>1.0</v>
      </c>
      <c r="MV12" s="77">
        <v>3</v>
      </c>
      <c r="MW12" s="151">
        <v>3</v>
      </c>
      <c r="MX12" s="24">
        <v>7.3</v>
      </c>
      <c r="MY12" s="27">
        <v>1</v>
      </c>
      <c r="MZ12" s="28">
        <v>1</v>
      </c>
      <c r="NA12" s="30">
        <f t="shared" si="470"/>
        <v>3.5</v>
      </c>
      <c r="NB12" s="161">
        <f t="shared" si="471"/>
        <v>3.5</v>
      </c>
      <c r="NC12" s="29" t="str">
        <f t="shared" si="251"/>
        <v>3.5</v>
      </c>
      <c r="ND12" s="162" t="str">
        <f t="shared" si="472"/>
        <v>F</v>
      </c>
      <c r="NE12" s="163">
        <f t="shared" si="473"/>
        <v>0</v>
      </c>
      <c r="NF12" s="56" t="str">
        <f t="shared" si="474"/>
        <v>0.0</v>
      </c>
      <c r="NG12" s="77">
        <v>1</v>
      </c>
      <c r="NH12" s="151"/>
      <c r="NI12" s="24">
        <v>6.6</v>
      </c>
      <c r="NJ12" s="27">
        <v>2</v>
      </c>
      <c r="NK12" s="28">
        <v>5</v>
      </c>
      <c r="NL12" s="30">
        <f t="shared" si="475"/>
        <v>3.8</v>
      </c>
      <c r="NM12" s="31">
        <f t="shared" si="476"/>
        <v>5.6</v>
      </c>
      <c r="NN12" s="31" t="str">
        <f t="shared" si="477"/>
        <v>5.6</v>
      </c>
      <c r="NO12" s="35" t="str">
        <f t="shared" si="478"/>
        <v>C</v>
      </c>
      <c r="NP12" s="33">
        <f t="shared" si="479"/>
        <v>2</v>
      </c>
      <c r="NQ12" s="49" t="str">
        <f t="shared" si="480"/>
        <v>2.0</v>
      </c>
      <c r="NR12" s="77">
        <v>3</v>
      </c>
      <c r="NS12" s="151">
        <v>3</v>
      </c>
      <c r="NT12" s="24">
        <v>8</v>
      </c>
      <c r="NU12" s="214">
        <v>6.8</v>
      </c>
      <c r="NV12" s="28"/>
      <c r="NW12" s="30">
        <f t="shared" si="481"/>
        <v>7.3</v>
      </c>
      <c r="NX12" s="31">
        <f t="shared" si="482"/>
        <v>7.3</v>
      </c>
      <c r="NY12" s="31" t="str">
        <f t="shared" si="483"/>
        <v>7.3</v>
      </c>
      <c r="NZ12" s="35" t="str">
        <f t="shared" si="484"/>
        <v>B</v>
      </c>
      <c r="OA12" s="33">
        <f t="shared" si="485"/>
        <v>3</v>
      </c>
      <c r="OB12" s="49" t="str">
        <f t="shared" si="486"/>
        <v>3.0</v>
      </c>
      <c r="OC12" s="77">
        <v>2</v>
      </c>
      <c r="OD12" s="151">
        <v>2</v>
      </c>
      <c r="OE12" s="211">
        <f t="shared" si="255"/>
        <v>18</v>
      </c>
      <c r="OF12" s="43">
        <f t="shared" si="256"/>
        <v>1.7222222222222223</v>
      </c>
      <c r="OG12" s="45" t="str">
        <f t="shared" si="257"/>
        <v>1.72</v>
      </c>
      <c r="OH12" s="47" t="str">
        <f t="shared" si="258"/>
        <v>Lên lớp</v>
      </c>
      <c r="OI12" s="41">
        <f t="shared" si="259"/>
        <v>15</v>
      </c>
      <c r="OJ12" s="43">
        <f t="shared" si="260"/>
        <v>2.0666666666666669</v>
      </c>
      <c r="OK12" s="229">
        <f t="shared" si="261"/>
        <v>76</v>
      </c>
      <c r="OL12" s="230">
        <f t="shared" si="262"/>
        <v>68</v>
      </c>
      <c r="OM12" s="146">
        <f t="shared" si="263"/>
        <v>1.8823529411764706</v>
      </c>
      <c r="ON12" s="45" t="str">
        <f t="shared" si="264"/>
        <v>1.88</v>
      </c>
      <c r="OO12" s="47" t="str">
        <f t="shared" si="265"/>
        <v>Lên lớp</v>
      </c>
      <c r="OP12" s="47" t="s">
        <v>1143</v>
      </c>
      <c r="OQ12" s="24">
        <v>6.6</v>
      </c>
      <c r="OR12" s="27"/>
      <c r="OS12" s="28">
        <v>5</v>
      </c>
      <c r="OT12" s="30">
        <f t="shared" si="487"/>
        <v>2.6</v>
      </c>
      <c r="OU12" s="31">
        <f t="shared" si="488"/>
        <v>5.6</v>
      </c>
      <c r="OV12" s="31" t="str">
        <f t="shared" si="489"/>
        <v>5.6</v>
      </c>
      <c r="OW12" s="35" t="str">
        <f t="shared" si="541"/>
        <v>C</v>
      </c>
      <c r="OX12" s="33">
        <f t="shared" si="490"/>
        <v>2</v>
      </c>
      <c r="OY12" s="49" t="str">
        <f t="shared" si="491"/>
        <v>2.0</v>
      </c>
      <c r="OZ12" s="77">
        <v>2</v>
      </c>
      <c r="PA12" s="151">
        <v>2</v>
      </c>
      <c r="PB12" s="24">
        <v>6</v>
      </c>
      <c r="PC12" s="27">
        <v>5</v>
      </c>
      <c r="PD12" s="28"/>
      <c r="PE12" s="30">
        <f t="shared" si="492"/>
        <v>5.4</v>
      </c>
      <c r="PF12" s="31">
        <f t="shared" si="493"/>
        <v>5.4</v>
      </c>
      <c r="PG12" s="31" t="str">
        <f t="shared" si="494"/>
        <v>5.4</v>
      </c>
      <c r="PH12" s="35" t="str">
        <f t="shared" si="495"/>
        <v>D+</v>
      </c>
      <c r="PI12" s="130">
        <f t="shared" si="496"/>
        <v>1.5</v>
      </c>
      <c r="PJ12" s="49" t="str">
        <f t="shared" si="497"/>
        <v>1.5</v>
      </c>
      <c r="PK12" s="77">
        <v>3</v>
      </c>
      <c r="PL12" s="151">
        <v>3</v>
      </c>
      <c r="PM12" s="24">
        <v>6.7</v>
      </c>
      <c r="PN12" s="27">
        <v>5</v>
      </c>
      <c r="PO12" s="28"/>
      <c r="PP12" s="30">
        <f t="shared" si="498"/>
        <v>5.7</v>
      </c>
      <c r="PQ12" s="31">
        <f t="shared" si="499"/>
        <v>5.7</v>
      </c>
      <c r="PR12" s="29" t="str">
        <f t="shared" si="500"/>
        <v>5.7</v>
      </c>
      <c r="PS12" s="35" t="str">
        <f t="shared" si="501"/>
        <v>C</v>
      </c>
      <c r="PT12" s="130">
        <f t="shared" si="502"/>
        <v>2</v>
      </c>
      <c r="PU12" s="49" t="str">
        <f t="shared" si="503"/>
        <v>2.0</v>
      </c>
      <c r="PV12" s="77">
        <v>2</v>
      </c>
      <c r="PW12" s="151">
        <v>2</v>
      </c>
      <c r="PX12" s="24">
        <v>5.3</v>
      </c>
      <c r="PY12" s="27">
        <v>4</v>
      </c>
      <c r="PZ12" s="28"/>
      <c r="QA12" s="30">
        <f t="shared" si="504"/>
        <v>4.5</v>
      </c>
      <c r="QB12" s="31">
        <f t="shared" si="505"/>
        <v>4.5</v>
      </c>
      <c r="QC12" s="31" t="str">
        <f t="shared" si="506"/>
        <v>4.5</v>
      </c>
      <c r="QD12" s="35" t="str">
        <f t="shared" si="542"/>
        <v>D</v>
      </c>
      <c r="QE12" s="33">
        <f t="shared" si="507"/>
        <v>1</v>
      </c>
      <c r="QF12" s="49" t="str">
        <f t="shared" si="508"/>
        <v>1.0</v>
      </c>
      <c r="QG12" s="77">
        <v>3</v>
      </c>
      <c r="QH12" s="151">
        <v>3</v>
      </c>
      <c r="QI12" s="24">
        <v>6</v>
      </c>
      <c r="QJ12" s="27">
        <v>7</v>
      </c>
      <c r="QK12" s="28"/>
      <c r="QL12" s="30">
        <f t="shared" si="509"/>
        <v>6.6</v>
      </c>
      <c r="QM12" s="31">
        <f t="shared" si="510"/>
        <v>6.6</v>
      </c>
      <c r="QN12" s="29" t="str">
        <f t="shared" si="511"/>
        <v>6.6</v>
      </c>
      <c r="QO12" s="35" t="str">
        <f t="shared" si="512"/>
        <v>C+</v>
      </c>
      <c r="QP12" s="130">
        <f t="shared" si="513"/>
        <v>2.5</v>
      </c>
      <c r="QQ12" s="49" t="str">
        <f t="shared" si="514"/>
        <v>2.5</v>
      </c>
      <c r="QR12" s="77">
        <v>1</v>
      </c>
      <c r="QS12" s="151">
        <v>1</v>
      </c>
      <c r="QT12" s="24">
        <v>6.8</v>
      </c>
      <c r="QU12" s="27">
        <v>5</v>
      </c>
      <c r="QV12" s="28"/>
      <c r="QW12" s="30">
        <f t="shared" si="515"/>
        <v>5.7</v>
      </c>
      <c r="QX12" s="31">
        <f t="shared" si="516"/>
        <v>5.7</v>
      </c>
      <c r="QY12" s="29" t="str">
        <f t="shared" si="517"/>
        <v>5.7</v>
      </c>
      <c r="QZ12" s="35" t="str">
        <f t="shared" si="518"/>
        <v>C</v>
      </c>
      <c r="RA12" s="130">
        <f t="shared" si="519"/>
        <v>2</v>
      </c>
      <c r="RB12" s="49" t="str">
        <f t="shared" si="520"/>
        <v>2.0</v>
      </c>
      <c r="RC12" s="77">
        <v>3</v>
      </c>
      <c r="RD12" s="151">
        <v>3</v>
      </c>
      <c r="RE12" s="63">
        <v>2.2000000000000002</v>
      </c>
      <c r="RF12" s="27"/>
      <c r="RG12" s="28"/>
      <c r="RH12" s="30">
        <f t="shared" si="521"/>
        <v>0.9</v>
      </c>
      <c r="RI12" s="31">
        <f t="shared" si="522"/>
        <v>0.9</v>
      </c>
      <c r="RJ12" s="31" t="str">
        <f t="shared" si="523"/>
        <v>0.9</v>
      </c>
      <c r="RK12" s="35" t="str">
        <f t="shared" si="524"/>
        <v>F</v>
      </c>
      <c r="RL12" s="33">
        <f t="shared" si="525"/>
        <v>0</v>
      </c>
      <c r="RM12" s="49" t="str">
        <f t="shared" si="526"/>
        <v>0.0</v>
      </c>
      <c r="RN12" s="77">
        <v>1</v>
      </c>
      <c r="RO12" s="151"/>
      <c r="RP12" s="211">
        <f t="shared" si="273"/>
        <v>15</v>
      </c>
      <c r="RQ12" s="275">
        <f t="shared" si="274"/>
        <v>5.1266666666666669</v>
      </c>
      <c r="RR12" s="43">
        <f t="shared" si="275"/>
        <v>1.6</v>
      </c>
      <c r="RS12" s="45" t="str">
        <f t="shared" si="276"/>
        <v>1.60</v>
      </c>
      <c r="RT12" s="47" t="str">
        <f t="shared" si="277"/>
        <v>Lên lớp</v>
      </c>
      <c r="RU12" s="41">
        <f t="shared" si="278"/>
        <v>14</v>
      </c>
      <c r="RV12" s="43">
        <f t="shared" si="279"/>
        <v>1.7142857142857142</v>
      </c>
      <c r="RW12" s="229">
        <f t="shared" si="280"/>
        <v>91</v>
      </c>
      <c r="RX12" s="230">
        <f t="shared" si="281"/>
        <v>82</v>
      </c>
      <c r="RY12" s="146">
        <f t="shared" si="282"/>
        <v>1.8536585365853659</v>
      </c>
      <c r="RZ12" s="45" t="str">
        <f t="shared" si="283"/>
        <v>1.85</v>
      </c>
      <c r="SA12" s="47" t="str">
        <f t="shared" si="284"/>
        <v>Lên lớp</v>
      </c>
      <c r="SB12" s="47" t="s">
        <v>1143</v>
      </c>
      <c r="SC12" s="24">
        <v>5</v>
      </c>
      <c r="SD12" s="124"/>
      <c r="SE12" s="28"/>
      <c r="SF12" s="30">
        <f t="shared" si="527"/>
        <v>2</v>
      </c>
      <c r="SG12" s="31">
        <f t="shared" si="528"/>
        <v>2</v>
      </c>
      <c r="SH12" s="31" t="str">
        <f t="shared" si="529"/>
        <v>2.0</v>
      </c>
      <c r="SI12" s="35" t="str">
        <f t="shared" si="530"/>
        <v>F</v>
      </c>
      <c r="SJ12" s="33">
        <f t="shared" si="531"/>
        <v>0</v>
      </c>
      <c r="SK12" s="49" t="str">
        <f t="shared" si="532"/>
        <v>0.0</v>
      </c>
      <c r="SL12" s="77">
        <v>2</v>
      </c>
      <c r="SM12" s="151">
        <v>2</v>
      </c>
      <c r="SN12" s="63">
        <v>1</v>
      </c>
      <c r="SO12" s="27"/>
      <c r="SP12" s="28"/>
      <c r="SQ12" s="30">
        <f t="shared" si="533"/>
        <v>0.4</v>
      </c>
      <c r="SR12" s="31">
        <f t="shared" si="534"/>
        <v>0.4</v>
      </c>
      <c r="SS12" s="31" t="str">
        <f t="shared" si="535"/>
        <v>0.4</v>
      </c>
      <c r="ST12" s="35" t="str">
        <f t="shared" si="536"/>
        <v>F</v>
      </c>
      <c r="SU12" s="33">
        <f t="shared" si="537"/>
        <v>0</v>
      </c>
      <c r="SV12" s="49" t="str">
        <f t="shared" si="538"/>
        <v>0.0</v>
      </c>
      <c r="SW12" s="77">
        <v>2</v>
      </c>
      <c r="SX12" s="151"/>
      <c r="SY12" s="24"/>
      <c r="SZ12" s="27"/>
      <c r="TA12" s="28"/>
      <c r="TB12" s="22">
        <f t="shared" si="539"/>
        <v>1.2</v>
      </c>
      <c r="TC12" s="29">
        <f t="shared" si="540"/>
        <v>1.2</v>
      </c>
      <c r="TD12" s="31" t="str">
        <f t="shared" si="543"/>
        <v>1.2</v>
      </c>
      <c r="TE12" s="35" t="str">
        <f t="shared" si="544"/>
        <v>F</v>
      </c>
      <c r="TF12" s="33">
        <f t="shared" si="545"/>
        <v>0</v>
      </c>
      <c r="TG12" s="49" t="str">
        <f t="shared" si="546"/>
        <v>0.0</v>
      </c>
      <c r="TH12" s="77">
        <v>4</v>
      </c>
      <c r="TI12" s="151"/>
      <c r="TJ12" s="320"/>
      <c r="TK12" s="321"/>
      <c r="TL12" s="322"/>
      <c r="TM12" s="322"/>
      <c r="TN12" s="322"/>
      <c r="TO12" s="127">
        <f t="shared" si="553"/>
        <v>0</v>
      </c>
      <c r="TP12" s="29" t="str">
        <f t="shared" si="291"/>
        <v>0.0</v>
      </c>
      <c r="TQ12" s="35" t="str">
        <f t="shared" si="554"/>
        <v>F</v>
      </c>
      <c r="TR12" s="33">
        <f t="shared" si="555"/>
        <v>0</v>
      </c>
      <c r="TS12" s="49" t="str">
        <f t="shared" si="556"/>
        <v>0.0</v>
      </c>
      <c r="TT12" s="323"/>
      <c r="TU12" s="324"/>
      <c r="TV12" s="325">
        <f t="shared" si="557"/>
        <v>4</v>
      </c>
      <c r="TW12" s="341">
        <f t="shared" si="294"/>
        <v>1.2</v>
      </c>
      <c r="TX12" s="326">
        <f t="shared" si="558"/>
        <v>0</v>
      </c>
      <c r="TY12" s="45" t="str">
        <f t="shared" si="559"/>
        <v>0.00</v>
      </c>
      <c r="TZ12" s="47" t="str">
        <f t="shared" si="560"/>
        <v>Cảnh báo KQHT</v>
      </c>
      <c r="UA12" s="41">
        <f t="shared" si="561"/>
        <v>0</v>
      </c>
      <c r="UB12" s="43" t="e">
        <f t="shared" si="562"/>
        <v>#DIV/0!</v>
      </c>
    </row>
    <row r="13" spans="1:548" ht="18">
      <c r="A13" s="11">
        <v>15</v>
      </c>
      <c r="B13" s="70" t="s">
        <v>229</v>
      </c>
      <c r="C13" s="14" t="s">
        <v>261</v>
      </c>
      <c r="D13" s="84" t="s">
        <v>262</v>
      </c>
      <c r="E13" s="302" t="s">
        <v>263</v>
      </c>
      <c r="F13" s="9"/>
      <c r="G13" s="106" t="s">
        <v>714</v>
      </c>
      <c r="H13" s="10" t="s">
        <v>18</v>
      </c>
      <c r="I13" s="11" t="s">
        <v>757</v>
      </c>
      <c r="J13" s="13">
        <v>5.8</v>
      </c>
      <c r="K13" s="29" t="str">
        <f t="shared" si="99"/>
        <v>5.8</v>
      </c>
      <c r="L13" s="35" t="str">
        <f t="shared" si="366"/>
        <v>C</v>
      </c>
      <c r="M13" s="33">
        <f t="shared" si="367"/>
        <v>2</v>
      </c>
      <c r="N13" s="49" t="str">
        <f t="shared" si="368"/>
        <v>2.0</v>
      </c>
      <c r="O13" s="12">
        <v>2</v>
      </c>
      <c r="P13" s="19">
        <v>7.1</v>
      </c>
      <c r="Q13" s="29" t="str">
        <f t="shared" si="103"/>
        <v>7.1</v>
      </c>
      <c r="R13" s="35" t="str">
        <f t="shared" si="369"/>
        <v>B</v>
      </c>
      <c r="S13" s="33">
        <f t="shared" si="370"/>
        <v>3</v>
      </c>
      <c r="T13" s="49" t="str">
        <f t="shared" si="371"/>
        <v>3.0</v>
      </c>
      <c r="U13" s="12">
        <v>3</v>
      </c>
      <c r="V13" s="24">
        <v>6.7</v>
      </c>
      <c r="W13" s="27">
        <v>8</v>
      </c>
      <c r="X13" s="28"/>
      <c r="Y13" s="30">
        <f t="shared" si="372"/>
        <v>7.5</v>
      </c>
      <c r="Z13" s="31">
        <f t="shared" si="373"/>
        <v>7.5</v>
      </c>
      <c r="AA13" s="29" t="str">
        <f t="shared" si="109"/>
        <v>7.5</v>
      </c>
      <c r="AB13" s="35" t="str">
        <f t="shared" si="374"/>
        <v>B</v>
      </c>
      <c r="AC13" s="33">
        <f t="shared" si="375"/>
        <v>3</v>
      </c>
      <c r="AD13" s="49" t="str">
        <f t="shared" si="376"/>
        <v>3.0</v>
      </c>
      <c r="AE13" s="77">
        <v>5</v>
      </c>
      <c r="AF13" s="80">
        <v>5</v>
      </c>
      <c r="AG13" s="24">
        <v>5</v>
      </c>
      <c r="AH13" s="27">
        <v>4</v>
      </c>
      <c r="AI13" s="28"/>
      <c r="AJ13" s="30">
        <f t="shared" si="377"/>
        <v>4.4000000000000004</v>
      </c>
      <c r="AK13" s="31">
        <f t="shared" si="378"/>
        <v>4.4000000000000004</v>
      </c>
      <c r="AL13" s="29" t="str">
        <f t="shared" si="115"/>
        <v>4.4</v>
      </c>
      <c r="AM13" s="35" t="str">
        <f t="shared" si="379"/>
        <v>D</v>
      </c>
      <c r="AN13" s="33">
        <f t="shared" si="380"/>
        <v>1</v>
      </c>
      <c r="AO13" s="49" t="str">
        <f t="shared" si="381"/>
        <v>1.0</v>
      </c>
      <c r="AP13" s="77">
        <v>3</v>
      </c>
      <c r="AQ13" s="83">
        <v>3</v>
      </c>
      <c r="AR13" s="24">
        <v>5</v>
      </c>
      <c r="AS13" s="27">
        <v>3</v>
      </c>
      <c r="AT13" s="28">
        <v>6</v>
      </c>
      <c r="AU13" s="22">
        <f t="shared" si="382"/>
        <v>3.8</v>
      </c>
      <c r="AV13" s="29">
        <f t="shared" si="383"/>
        <v>5.6</v>
      </c>
      <c r="AW13" s="29" t="str">
        <f t="shared" si="119"/>
        <v>5.6</v>
      </c>
      <c r="AX13" s="35" t="str">
        <f t="shared" si="384"/>
        <v>C</v>
      </c>
      <c r="AY13" s="33">
        <f t="shared" si="385"/>
        <v>2</v>
      </c>
      <c r="AZ13" s="49" t="str">
        <f t="shared" si="386"/>
        <v>2.0</v>
      </c>
      <c r="BA13" s="77">
        <v>3</v>
      </c>
      <c r="BB13" s="83">
        <v>3</v>
      </c>
      <c r="BC13" s="24">
        <v>6</v>
      </c>
      <c r="BD13" s="27">
        <v>3</v>
      </c>
      <c r="BE13" s="28"/>
      <c r="BF13" s="30">
        <f t="shared" si="387"/>
        <v>4.2</v>
      </c>
      <c r="BG13" s="31">
        <f t="shared" si="388"/>
        <v>4.2</v>
      </c>
      <c r="BH13" s="29" t="str">
        <f t="shared" si="123"/>
        <v>4.2</v>
      </c>
      <c r="BI13" s="35" t="str">
        <f t="shared" si="389"/>
        <v>D</v>
      </c>
      <c r="BJ13" s="33">
        <f t="shared" si="390"/>
        <v>1</v>
      </c>
      <c r="BK13" s="49" t="str">
        <f t="shared" si="391"/>
        <v>1.0</v>
      </c>
      <c r="BL13" s="77">
        <v>3</v>
      </c>
      <c r="BM13" s="83">
        <v>3</v>
      </c>
      <c r="BN13" s="24">
        <v>8</v>
      </c>
      <c r="BO13" s="27">
        <v>7</v>
      </c>
      <c r="BP13" s="28"/>
      <c r="BQ13" s="30">
        <f t="shared" si="392"/>
        <v>7.4</v>
      </c>
      <c r="BR13" s="31">
        <f t="shared" si="393"/>
        <v>7.4</v>
      </c>
      <c r="BS13" s="29" t="str">
        <f t="shared" si="127"/>
        <v>7.4</v>
      </c>
      <c r="BT13" s="35" t="str">
        <f t="shared" si="394"/>
        <v>B</v>
      </c>
      <c r="BU13" s="33">
        <f t="shared" si="395"/>
        <v>3</v>
      </c>
      <c r="BV13" s="49" t="str">
        <f t="shared" si="396"/>
        <v>3.0</v>
      </c>
      <c r="BW13" s="77">
        <v>2</v>
      </c>
      <c r="BX13" s="83">
        <v>2</v>
      </c>
      <c r="BY13" s="41">
        <f t="shared" si="131"/>
        <v>16</v>
      </c>
      <c r="BZ13" s="43">
        <f t="shared" si="132"/>
        <v>2.0625</v>
      </c>
      <c r="CA13" s="45" t="str">
        <f t="shared" si="133"/>
        <v>2.06</v>
      </c>
      <c r="CB13" s="47" t="str">
        <f t="shared" si="134"/>
        <v>Lên lớp</v>
      </c>
      <c r="CC13" s="145">
        <f t="shared" si="135"/>
        <v>16</v>
      </c>
      <c r="CD13" s="146">
        <f t="shared" si="136"/>
        <v>2.0625</v>
      </c>
      <c r="CE13" s="47" t="str">
        <f t="shared" si="137"/>
        <v>Lên lớp</v>
      </c>
      <c r="CF13" s="142" t="s">
        <v>1143</v>
      </c>
      <c r="CG13" s="24">
        <v>5.7</v>
      </c>
      <c r="CH13" s="27">
        <v>5</v>
      </c>
      <c r="CI13" s="28"/>
      <c r="CJ13" s="30">
        <f t="shared" si="397"/>
        <v>5.3</v>
      </c>
      <c r="CK13" s="31">
        <f t="shared" si="398"/>
        <v>5.3</v>
      </c>
      <c r="CL13" s="29" t="str">
        <f t="shared" si="140"/>
        <v>5.3</v>
      </c>
      <c r="CM13" s="35" t="str">
        <f t="shared" si="399"/>
        <v>D+</v>
      </c>
      <c r="CN13" s="157">
        <f t="shared" si="400"/>
        <v>1.5</v>
      </c>
      <c r="CO13" s="49" t="str">
        <f t="shared" si="401"/>
        <v>1.5</v>
      </c>
      <c r="CP13" s="77">
        <v>3</v>
      </c>
      <c r="CQ13" s="151">
        <v>3</v>
      </c>
      <c r="CR13" s="24">
        <v>7</v>
      </c>
      <c r="CS13" s="27">
        <v>5</v>
      </c>
      <c r="CT13" s="28"/>
      <c r="CU13" s="30">
        <f t="shared" si="402"/>
        <v>5.8</v>
      </c>
      <c r="CV13" s="31">
        <f t="shared" si="403"/>
        <v>5.8</v>
      </c>
      <c r="CW13" s="29" t="str">
        <f t="shared" si="145"/>
        <v>5.8</v>
      </c>
      <c r="CX13" s="35" t="str">
        <f t="shared" si="404"/>
        <v>C</v>
      </c>
      <c r="CY13" s="157">
        <f t="shared" si="405"/>
        <v>2</v>
      </c>
      <c r="CZ13" s="49" t="str">
        <f t="shared" si="406"/>
        <v>2.0</v>
      </c>
      <c r="DA13" s="77">
        <v>2</v>
      </c>
      <c r="DB13" s="151">
        <v>2</v>
      </c>
      <c r="DC13" s="24">
        <v>5.3</v>
      </c>
      <c r="DD13" s="27">
        <v>2</v>
      </c>
      <c r="DE13" s="28">
        <v>4</v>
      </c>
      <c r="DF13" s="30">
        <f t="shared" si="407"/>
        <v>3.3</v>
      </c>
      <c r="DG13" s="31">
        <f t="shared" si="408"/>
        <v>4.5</v>
      </c>
      <c r="DH13" s="29" t="str">
        <f t="shared" si="151"/>
        <v>4.5</v>
      </c>
      <c r="DI13" s="35" t="str">
        <f t="shared" si="409"/>
        <v>D</v>
      </c>
      <c r="DJ13" s="157">
        <f t="shared" si="410"/>
        <v>1</v>
      </c>
      <c r="DK13" s="49" t="str">
        <f t="shared" si="411"/>
        <v>1.0</v>
      </c>
      <c r="DL13" s="77">
        <v>4</v>
      </c>
      <c r="DM13" s="151">
        <v>4</v>
      </c>
      <c r="DN13" s="24">
        <v>5.9</v>
      </c>
      <c r="DO13" s="27">
        <v>4</v>
      </c>
      <c r="DP13" s="28"/>
      <c r="DQ13" s="30">
        <f t="shared" si="412"/>
        <v>4.8</v>
      </c>
      <c r="DR13" s="31">
        <f t="shared" si="413"/>
        <v>4.8</v>
      </c>
      <c r="DS13" s="29" t="str">
        <f t="shared" si="157"/>
        <v>4.8</v>
      </c>
      <c r="DT13" s="35" t="str">
        <f t="shared" si="414"/>
        <v>D</v>
      </c>
      <c r="DU13" s="157">
        <f t="shared" si="415"/>
        <v>1</v>
      </c>
      <c r="DV13" s="49" t="str">
        <f t="shared" si="416"/>
        <v>1.0</v>
      </c>
      <c r="DW13" s="77">
        <v>3</v>
      </c>
      <c r="DX13" s="151">
        <v>3</v>
      </c>
      <c r="DY13" s="24">
        <v>6.7</v>
      </c>
      <c r="DZ13" s="27">
        <v>6</v>
      </c>
      <c r="EA13" s="28"/>
      <c r="EB13" s="30">
        <f t="shared" si="417"/>
        <v>6.3</v>
      </c>
      <c r="EC13" s="31">
        <f t="shared" si="418"/>
        <v>6.3</v>
      </c>
      <c r="ED13" s="29" t="str">
        <f t="shared" si="161"/>
        <v>6.3</v>
      </c>
      <c r="EE13" s="35" t="str">
        <f t="shared" si="419"/>
        <v>C</v>
      </c>
      <c r="EF13" s="157">
        <f t="shared" si="420"/>
        <v>2</v>
      </c>
      <c r="EG13" s="49" t="str">
        <f t="shared" si="421"/>
        <v>2.0</v>
      </c>
      <c r="EH13" s="77">
        <v>2</v>
      </c>
      <c r="EI13" s="151">
        <v>2</v>
      </c>
      <c r="EJ13" s="24">
        <v>8.1999999999999993</v>
      </c>
      <c r="EK13" s="27">
        <v>7</v>
      </c>
      <c r="EL13" s="28"/>
      <c r="EM13" s="30">
        <f t="shared" si="422"/>
        <v>7.5</v>
      </c>
      <c r="EN13" s="31">
        <f t="shared" si="423"/>
        <v>7.5</v>
      </c>
      <c r="EO13" s="29" t="str">
        <f t="shared" si="166"/>
        <v>7.5</v>
      </c>
      <c r="EP13" s="35" t="str">
        <f t="shared" si="424"/>
        <v>B</v>
      </c>
      <c r="EQ13" s="157">
        <f t="shared" si="425"/>
        <v>3</v>
      </c>
      <c r="ER13" s="49" t="str">
        <f t="shared" si="426"/>
        <v>3.0</v>
      </c>
      <c r="ES13" s="77">
        <v>2</v>
      </c>
      <c r="ET13" s="151">
        <v>2</v>
      </c>
      <c r="EU13" s="24">
        <v>6.7</v>
      </c>
      <c r="EV13" s="27">
        <v>8</v>
      </c>
      <c r="EW13" s="28"/>
      <c r="EX13" s="30">
        <f t="shared" si="427"/>
        <v>7.5</v>
      </c>
      <c r="EY13" s="31">
        <f t="shared" si="428"/>
        <v>7.5</v>
      </c>
      <c r="EZ13" s="29" t="str">
        <f t="shared" si="171"/>
        <v>7.5</v>
      </c>
      <c r="FA13" s="35" t="str">
        <f t="shared" si="429"/>
        <v>B</v>
      </c>
      <c r="FB13" s="157">
        <f t="shared" si="430"/>
        <v>3</v>
      </c>
      <c r="FC13" s="49" t="str">
        <f t="shared" si="431"/>
        <v>3.0</v>
      </c>
      <c r="FD13" s="77">
        <v>3</v>
      </c>
      <c r="FE13" s="151">
        <v>3</v>
      </c>
      <c r="FF13" s="155">
        <v>8</v>
      </c>
      <c r="FG13" s="165">
        <v>7.2</v>
      </c>
      <c r="FH13" s="165"/>
      <c r="FI13" s="22">
        <f t="shared" si="432"/>
        <v>7.5</v>
      </c>
      <c r="FJ13" s="29">
        <f t="shared" si="433"/>
        <v>7.5</v>
      </c>
      <c r="FK13" s="29" t="str">
        <f t="shared" si="177"/>
        <v>7.5</v>
      </c>
      <c r="FL13" s="35" t="str">
        <f t="shared" si="434"/>
        <v>B</v>
      </c>
      <c r="FM13" s="33">
        <f t="shared" si="435"/>
        <v>3</v>
      </c>
      <c r="FN13" s="49" t="str">
        <f t="shared" si="436"/>
        <v>3.0</v>
      </c>
      <c r="FO13" s="77">
        <v>2</v>
      </c>
      <c r="FP13" s="151">
        <v>2</v>
      </c>
      <c r="FQ13" s="41">
        <f t="shared" si="181"/>
        <v>21</v>
      </c>
      <c r="FR13" s="43">
        <f t="shared" si="182"/>
        <v>1.9285714285714286</v>
      </c>
      <c r="FS13" s="45" t="str">
        <f t="shared" si="183"/>
        <v>1.93</v>
      </c>
      <c r="FT13" s="47" t="str">
        <f t="shared" si="184"/>
        <v>Lên lớp</v>
      </c>
      <c r="FU13" s="145">
        <f t="shared" si="185"/>
        <v>21</v>
      </c>
      <c r="FV13" s="146">
        <f t="shared" si="186"/>
        <v>1.9285714285714286</v>
      </c>
      <c r="FW13" s="174">
        <f t="shared" si="187"/>
        <v>37</v>
      </c>
      <c r="FX13" s="41">
        <f t="shared" si="188"/>
        <v>37</v>
      </c>
      <c r="FY13" s="43">
        <f t="shared" si="189"/>
        <v>1.9864864864864864</v>
      </c>
      <c r="FZ13" s="45" t="str">
        <f t="shared" si="190"/>
        <v>1.99</v>
      </c>
      <c r="GA13" s="47" t="str">
        <f t="shared" si="191"/>
        <v>Lên lớp</v>
      </c>
      <c r="GB13" s="47" t="s">
        <v>1143</v>
      </c>
      <c r="GC13" s="24">
        <v>6.3</v>
      </c>
      <c r="GD13" s="27">
        <v>5</v>
      </c>
      <c r="GE13" s="28"/>
      <c r="GF13" s="22">
        <f t="shared" si="319"/>
        <v>5.5</v>
      </c>
      <c r="GG13" s="29">
        <f t="shared" si="320"/>
        <v>5.5</v>
      </c>
      <c r="GH13" s="29" t="str">
        <f t="shared" si="193"/>
        <v>5.5</v>
      </c>
      <c r="GI13" s="35" t="str">
        <f t="shared" si="321"/>
        <v>C</v>
      </c>
      <c r="GJ13" s="33">
        <f t="shared" si="322"/>
        <v>2</v>
      </c>
      <c r="GK13" s="49" t="str">
        <f t="shared" si="323"/>
        <v>2.0</v>
      </c>
      <c r="GL13" s="77">
        <v>2</v>
      </c>
      <c r="GM13" s="151">
        <v>2</v>
      </c>
      <c r="GN13" s="24">
        <v>6.9</v>
      </c>
      <c r="GO13" s="27">
        <v>6</v>
      </c>
      <c r="GP13" s="28"/>
      <c r="GQ13" s="22">
        <f t="shared" si="324"/>
        <v>6.4</v>
      </c>
      <c r="GR13" s="29">
        <f t="shared" si="325"/>
        <v>6.4</v>
      </c>
      <c r="GS13" s="29" t="str">
        <f t="shared" si="198"/>
        <v>6.4</v>
      </c>
      <c r="GT13" s="35" t="str">
        <f t="shared" si="326"/>
        <v>C</v>
      </c>
      <c r="GU13" s="33">
        <f t="shared" si="327"/>
        <v>2</v>
      </c>
      <c r="GV13" s="49" t="str">
        <f t="shared" si="328"/>
        <v>2.0</v>
      </c>
      <c r="GW13" s="77">
        <v>3</v>
      </c>
      <c r="GX13" s="151">
        <v>3</v>
      </c>
      <c r="GY13" s="24">
        <v>5.4</v>
      </c>
      <c r="GZ13" s="27">
        <v>6</v>
      </c>
      <c r="HA13" s="28"/>
      <c r="HB13" s="22">
        <f t="shared" si="329"/>
        <v>5.8</v>
      </c>
      <c r="HC13" s="29">
        <f t="shared" si="330"/>
        <v>5.8</v>
      </c>
      <c r="HD13" s="29" t="str">
        <f t="shared" si="203"/>
        <v>5.8</v>
      </c>
      <c r="HE13" s="35" t="str">
        <f t="shared" si="331"/>
        <v>C</v>
      </c>
      <c r="HF13" s="33">
        <f t="shared" si="332"/>
        <v>2</v>
      </c>
      <c r="HG13" s="49" t="str">
        <f t="shared" si="333"/>
        <v>2.0</v>
      </c>
      <c r="HH13" s="77">
        <v>2</v>
      </c>
      <c r="HI13" s="151">
        <v>2</v>
      </c>
      <c r="HJ13" s="24">
        <v>6.2</v>
      </c>
      <c r="HK13" s="27">
        <v>6</v>
      </c>
      <c r="HL13" s="28"/>
      <c r="HM13" s="22">
        <f t="shared" si="334"/>
        <v>6.1</v>
      </c>
      <c r="HN13" s="29">
        <f t="shared" si="335"/>
        <v>6.1</v>
      </c>
      <c r="HO13" s="29" t="str">
        <f t="shared" si="208"/>
        <v>6.1</v>
      </c>
      <c r="HP13" s="35" t="str">
        <f t="shared" si="336"/>
        <v>C</v>
      </c>
      <c r="HQ13" s="33">
        <f t="shared" si="337"/>
        <v>2</v>
      </c>
      <c r="HR13" s="49" t="str">
        <f t="shared" si="338"/>
        <v>2.0</v>
      </c>
      <c r="HS13" s="77">
        <v>2</v>
      </c>
      <c r="HT13" s="151">
        <v>2</v>
      </c>
      <c r="HU13" s="24">
        <v>6.7</v>
      </c>
      <c r="HV13" s="27">
        <v>7</v>
      </c>
      <c r="HW13" s="28"/>
      <c r="HX13" s="22">
        <f t="shared" si="339"/>
        <v>6.9</v>
      </c>
      <c r="HY13" s="29">
        <f t="shared" si="340"/>
        <v>6.9</v>
      </c>
      <c r="HZ13" s="29" t="str">
        <f t="shared" si="213"/>
        <v>6.9</v>
      </c>
      <c r="IA13" s="35" t="str">
        <f t="shared" si="341"/>
        <v>C+</v>
      </c>
      <c r="IB13" s="33">
        <f t="shared" si="342"/>
        <v>2.5</v>
      </c>
      <c r="IC13" s="49" t="str">
        <f t="shared" si="343"/>
        <v>2.5</v>
      </c>
      <c r="ID13" s="77">
        <v>3</v>
      </c>
      <c r="IE13" s="151">
        <v>3</v>
      </c>
      <c r="IF13" s="24">
        <v>5.7</v>
      </c>
      <c r="IG13" s="27">
        <v>6</v>
      </c>
      <c r="IH13" s="28"/>
      <c r="II13" s="22">
        <f t="shared" si="344"/>
        <v>5.9</v>
      </c>
      <c r="IJ13" s="29">
        <f t="shared" si="345"/>
        <v>5.9</v>
      </c>
      <c r="IK13" s="29" t="str">
        <f t="shared" si="218"/>
        <v>5.9</v>
      </c>
      <c r="IL13" s="35" t="str">
        <f t="shared" si="346"/>
        <v>C</v>
      </c>
      <c r="IM13" s="33">
        <f t="shared" si="347"/>
        <v>2</v>
      </c>
      <c r="IN13" s="49" t="str">
        <f t="shared" si="348"/>
        <v>2.0</v>
      </c>
      <c r="IO13" s="77">
        <v>2</v>
      </c>
      <c r="IP13" s="151">
        <v>2</v>
      </c>
      <c r="IQ13" s="24">
        <v>5.3</v>
      </c>
      <c r="IR13" s="27">
        <v>7</v>
      </c>
      <c r="IS13" s="28"/>
      <c r="IT13" s="22">
        <f t="shared" si="349"/>
        <v>6.3</v>
      </c>
      <c r="IU13" s="29">
        <f t="shared" si="350"/>
        <v>6.3</v>
      </c>
      <c r="IV13" s="29" t="str">
        <f t="shared" si="222"/>
        <v>6.3</v>
      </c>
      <c r="IW13" s="35" t="str">
        <f t="shared" si="351"/>
        <v>C</v>
      </c>
      <c r="IX13" s="33">
        <f t="shared" si="352"/>
        <v>2</v>
      </c>
      <c r="IY13" s="49" t="str">
        <f t="shared" si="353"/>
        <v>2.0</v>
      </c>
      <c r="IZ13" s="77">
        <v>3</v>
      </c>
      <c r="JA13" s="151">
        <v>3</v>
      </c>
      <c r="JB13" s="24">
        <v>7</v>
      </c>
      <c r="JC13" s="27">
        <v>6</v>
      </c>
      <c r="JD13" s="28"/>
      <c r="JE13" s="22">
        <f t="shared" si="354"/>
        <v>6.4</v>
      </c>
      <c r="JF13" s="29">
        <f t="shared" si="355"/>
        <v>6.4</v>
      </c>
      <c r="JG13" s="29" t="str">
        <f t="shared" si="226"/>
        <v>6.4</v>
      </c>
      <c r="JH13" s="35" t="str">
        <f t="shared" si="356"/>
        <v>C</v>
      </c>
      <c r="JI13" s="33">
        <f t="shared" si="357"/>
        <v>2</v>
      </c>
      <c r="JJ13" s="49" t="str">
        <f t="shared" si="358"/>
        <v>2.0</v>
      </c>
      <c r="JK13" s="77">
        <v>3</v>
      </c>
      <c r="JL13" s="151">
        <v>3</v>
      </c>
      <c r="JM13" s="24">
        <v>8</v>
      </c>
      <c r="JN13" s="214">
        <v>8</v>
      </c>
      <c r="JO13" s="140"/>
      <c r="JP13" s="22">
        <f t="shared" si="359"/>
        <v>8</v>
      </c>
      <c r="JQ13" s="29">
        <f t="shared" si="360"/>
        <v>8</v>
      </c>
      <c r="JR13" s="29" t="str">
        <f t="shared" si="230"/>
        <v>8.0</v>
      </c>
      <c r="JS13" s="35" t="str">
        <f t="shared" si="361"/>
        <v>B+</v>
      </c>
      <c r="JT13" s="33">
        <f t="shared" si="362"/>
        <v>3.5</v>
      </c>
      <c r="JU13" s="49" t="str">
        <f t="shared" si="363"/>
        <v>3.5</v>
      </c>
      <c r="JV13" s="77">
        <v>1</v>
      </c>
      <c r="JW13" s="151">
        <v>1</v>
      </c>
      <c r="JX13" s="211">
        <f t="shared" si="234"/>
        <v>21</v>
      </c>
      <c r="JY13" s="43">
        <f t="shared" si="235"/>
        <v>2.1428571428571428</v>
      </c>
      <c r="JZ13" s="45" t="str">
        <f t="shared" si="236"/>
        <v>2.14</v>
      </c>
      <c r="KA13" s="47" t="str">
        <f t="shared" si="237"/>
        <v>Lên lớp</v>
      </c>
      <c r="KB13" s="41">
        <f t="shared" si="238"/>
        <v>21</v>
      </c>
      <c r="KC13" s="43">
        <f t="shared" si="239"/>
        <v>2.1428571428571428</v>
      </c>
      <c r="KD13" s="229">
        <f t="shared" si="240"/>
        <v>58</v>
      </c>
      <c r="KE13" s="230">
        <f t="shared" si="241"/>
        <v>58</v>
      </c>
      <c r="KF13" s="146">
        <f t="shared" si="242"/>
        <v>2.0431034482758621</v>
      </c>
      <c r="KG13" s="45" t="str">
        <f t="shared" si="243"/>
        <v>2.04</v>
      </c>
      <c r="KH13" s="47" t="str">
        <f t="shared" si="244"/>
        <v>Lên lớp</v>
      </c>
      <c r="KI13" s="47" t="s">
        <v>1143</v>
      </c>
      <c r="KJ13" s="24">
        <v>6.4</v>
      </c>
      <c r="KK13" s="27">
        <v>5</v>
      </c>
      <c r="KL13" s="28"/>
      <c r="KM13" s="30">
        <f t="shared" si="437"/>
        <v>5.6</v>
      </c>
      <c r="KN13" s="31">
        <f t="shared" si="438"/>
        <v>5.6</v>
      </c>
      <c r="KO13" s="29" t="str">
        <f t="shared" si="439"/>
        <v>5.6</v>
      </c>
      <c r="KP13" s="35" t="str">
        <f t="shared" si="440"/>
        <v>C</v>
      </c>
      <c r="KQ13" s="33">
        <f t="shared" si="441"/>
        <v>2</v>
      </c>
      <c r="KR13" s="49" t="str">
        <f t="shared" si="442"/>
        <v>2.0</v>
      </c>
      <c r="KS13" s="77">
        <v>2</v>
      </c>
      <c r="KT13" s="151">
        <v>2</v>
      </c>
      <c r="KU13" s="24">
        <v>7.7</v>
      </c>
      <c r="KV13" s="27">
        <v>9</v>
      </c>
      <c r="KW13" s="28"/>
      <c r="KX13" s="30">
        <f t="shared" si="443"/>
        <v>8.5</v>
      </c>
      <c r="KY13" s="31">
        <f t="shared" si="444"/>
        <v>8.5</v>
      </c>
      <c r="KZ13" s="29" t="str">
        <f t="shared" si="445"/>
        <v>8.5</v>
      </c>
      <c r="LA13" s="35" t="str">
        <f t="shared" si="446"/>
        <v>A</v>
      </c>
      <c r="LB13" s="33">
        <f t="shared" si="447"/>
        <v>4</v>
      </c>
      <c r="LC13" s="49" t="str">
        <f t="shared" si="448"/>
        <v>4.0</v>
      </c>
      <c r="LD13" s="77">
        <v>2</v>
      </c>
      <c r="LE13" s="151">
        <v>2</v>
      </c>
      <c r="LF13" s="24">
        <v>6.7</v>
      </c>
      <c r="LG13" s="27">
        <v>5</v>
      </c>
      <c r="LH13" s="28"/>
      <c r="LI13" s="30">
        <f t="shared" si="547"/>
        <v>5.7</v>
      </c>
      <c r="LJ13" s="31">
        <f t="shared" si="548"/>
        <v>5.7</v>
      </c>
      <c r="LK13" s="31" t="str">
        <f t="shared" si="549"/>
        <v>5.7</v>
      </c>
      <c r="LL13" s="35" t="str">
        <f t="shared" si="550"/>
        <v>C</v>
      </c>
      <c r="LM13" s="33">
        <f t="shared" si="551"/>
        <v>2</v>
      </c>
      <c r="LN13" s="49" t="str">
        <f t="shared" si="552"/>
        <v>2.0</v>
      </c>
      <c r="LO13" s="77">
        <v>2</v>
      </c>
      <c r="LP13" s="151">
        <v>2</v>
      </c>
      <c r="LQ13" s="24">
        <v>7</v>
      </c>
      <c r="LR13" s="27">
        <v>1</v>
      </c>
      <c r="LS13" s="28">
        <v>1</v>
      </c>
      <c r="LT13" s="30">
        <f t="shared" si="455"/>
        <v>3.4</v>
      </c>
      <c r="LU13" s="31">
        <f t="shared" si="456"/>
        <v>3.4</v>
      </c>
      <c r="LV13" s="29" t="str">
        <f t="shared" si="248"/>
        <v>3.4</v>
      </c>
      <c r="LW13" s="35" t="str">
        <f t="shared" si="457"/>
        <v>F</v>
      </c>
      <c r="LX13" s="33">
        <f t="shared" si="458"/>
        <v>0</v>
      </c>
      <c r="LY13" s="49" t="str">
        <f t="shared" si="459"/>
        <v>0.0</v>
      </c>
      <c r="LZ13" s="77">
        <v>2</v>
      </c>
      <c r="MA13" s="151"/>
      <c r="MB13" s="24">
        <v>6.8</v>
      </c>
      <c r="MC13" s="124"/>
      <c r="MD13" s="28">
        <v>5</v>
      </c>
      <c r="ME13" s="30">
        <f t="shared" si="460"/>
        <v>2.7</v>
      </c>
      <c r="MF13" s="161">
        <f t="shared" si="461"/>
        <v>5.7</v>
      </c>
      <c r="MG13" s="29" t="str">
        <f t="shared" si="249"/>
        <v>5.7</v>
      </c>
      <c r="MH13" s="162" t="str">
        <f t="shared" si="462"/>
        <v>C</v>
      </c>
      <c r="MI13" s="163">
        <f t="shared" si="463"/>
        <v>2</v>
      </c>
      <c r="MJ13" s="56" t="str">
        <f t="shared" si="464"/>
        <v>2.0</v>
      </c>
      <c r="MK13" s="77">
        <v>1</v>
      </c>
      <c r="ML13" s="151">
        <v>1</v>
      </c>
      <c r="MM13" s="24">
        <v>7.1</v>
      </c>
      <c r="MN13" s="27">
        <v>1</v>
      </c>
      <c r="MO13" s="28">
        <v>5</v>
      </c>
      <c r="MP13" s="30">
        <f t="shared" si="465"/>
        <v>3.4</v>
      </c>
      <c r="MQ13" s="161">
        <f t="shared" si="466"/>
        <v>5.8</v>
      </c>
      <c r="MR13" s="29" t="str">
        <f t="shared" si="250"/>
        <v>5.8</v>
      </c>
      <c r="MS13" s="162" t="str">
        <f t="shared" si="467"/>
        <v>C</v>
      </c>
      <c r="MT13" s="163">
        <f t="shared" si="468"/>
        <v>2</v>
      </c>
      <c r="MU13" s="56" t="str">
        <f t="shared" si="469"/>
        <v>2.0</v>
      </c>
      <c r="MV13" s="77">
        <v>3</v>
      </c>
      <c r="MW13" s="151">
        <v>3</v>
      </c>
      <c r="MX13" s="24">
        <v>7.6</v>
      </c>
      <c r="MY13" s="27">
        <v>1</v>
      </c>
      <c r="MZ13" s="28">
        <v>6</v>
      </c>
      <c r="NA13" s="30">
        <f t="shared" si="470"/>
        <v>3.6</v>
      </c>
      <c r="NB13" s="161">
        <f t="shared" si="471"/>
        <v>6.6</v>
      </c>
      <c r="NC13" s="29" t="str">
        <f t="shared" si="251"/>
        <v>6.6</v>
      </c>
      <c r="ND13" s="162" t="str">
        <f t="shared" si="472"/>
        <v>C+</v>
      </c>
      <c r="NE13" s="163">
        <f t="shared" si="473"/>
        <v>2.5</v>
      </c>
      <c r="NF13" s="56" t="str">
        <f t="shared" si="474"/>
        <v>2.5</v>
      </c>
      <c r="NG13" s="77">
        <v>1</v>
      </c>
      <c r="NH13" s="151">
        <v>1</v>
      </c>
      <c r="NI13" s="24">
        <v>6.6</v>
      </c>
      <c r="NJ13" s="27">
        <v>0</v>
      </c>
      <c r="NK13" s="28">
        <v>5</v>
      </c>
      <c r="NL13" s="30">
        <f t="shared" si="475"/>
        <v>2.6</v>
      </c>
      <c r="NM13" s="31">
        <f t="shared" si="476"/>
        <v>5.6</v>
      </c>
      <c r="NN13" s="29" t="str">
        <f t="shared" si="477"/>
        <v>5.6</v>
      </c>
      <c r="NO13" s="35" t="str">
        <f t="shared" si="478"/>
        <v>C</v>
      </c>
      <c r="NP13" s="33">
        <f t="shared" si="479"/>
        <v>2</v>
      </c>
      <c r="NQ13" s="49" t="str">
        <f t="shared" si="480"/>
        <v>2.0</v>
      </c>
      <c r="NR13" s="77">
        <v>3</v>
      </c>
      <c r="NS13" s="151">
        <v>3</v>
      </c>
      <c r="NT13" s="24">
        <v>7.5</v>
      </c>
      <c r="NU13" s="214">
        <v>6.9</v>
      </c>
      <c r="NV13" s="28"/>
      <c r="NW13" s="30">
        <f t="shared" si="481"/>
        <v>7.1</v>
      </c>
      <c r="NX13" s="31">
        <f t="shared" si="482"/>
        <v>7.1</v>
      </c>
      <c r="NY13" s="29" t="str">
        <f t="shared" si="483"/>
        <v>7.1</v>
      </c>
      <c r="NZ13" s="35" t="str">
        <f t="shared" si="484"/>
        <v>B</v>
      </c>
      <c r="OA13" s="33">
        <f t="shared" si="485"/>
        <v>3</v>
      </c>
      <c r="OB13" s="49" t="str">
        <f t="shared" si="486"/>
        <v>3.0</v>
      </c>
      <c r="OC13" s="77">
        <v>2</v>
      </c>
      <c r="OD13" s="151">
        <v>2</v>
      </c>
      <c r="OE13" s="211">
        <f t="shared" si="255"/>
        <v>18</v>
      </c>
      <c r="OF13" s="43">
        <f t="shared" si="256"/>
        <v>2.1388888888888888</v>
      </c>
      <c r="OG13" s="45" t="str">
        <f t="shared" si="257"/>
        <v>2.14</v>
      </c>
      <c r="OH13" s="47" t="str">
        <f t="shared" si="258"/>
        <v>Lên lớp</v>
      </c>
      <c r="OI13" s="41">
        <f t="shared" si="259"/>
        <v>16</v>
      </c>
      <c r="OJ13" s="43">
        <f t="shared" si="260"/>
        <v>2.40625</v>
      </c>
      <c r="OK13" s="229">
        <f t="shared" si="261"/>
        <v>76</v>
      </c>
      <c r="OL13" s="230">
        <f t="shared" si="262"/>
        <v>74</v>
      </c>
      <c r="OM13" s="146">
        <f t="shared" si="263"/>
        <v>2.1216216216216215</v>
      </c>
      <c r="ON13" s="45" t="str">
        <f t="shared" si="264"/>
        <v>2.12</v>
      </c>
      <c r="OO13" s="47" t="str">
        <f t="shared" si="265"/>
        <v>Lên lớp</v>
      </c>
      <c r="OP13" s="47" t="s">
        <v>1143</v>
      </c>
      <c r="OQ13" s="24">
        <v>6.8</v>
      </c>
      <c r="OR13" s="27">
        <v>5</v>
      </c>
      <c r="OS13" s="28"/>
      <c r="OT13" s="30">
        <f t="shared" si="487"/>
        <v>5.7</v>
      </c>
      <c r="OU13" s="31">
        <f t="shared" si="488"/>
        <v>5.7</v>
      </c>
      <c r="OV13" s="31" t="str">
        <f t="shared" si="489"/>
        <v>5.7</v>
      </c>
      <c r="OW13" s="35" t="str">
        <f t="shared" si="541"/>
        <v>C</v>
      </c>
      <c r="OX13" s="33">
        <f t="shared" si="490"/>
        <v>2</v>
      </c>
      <c r="OY13" s="49" t="str">
        <f t="shared" si="491"/>
        <v>2.0</v>
      </c>
      <c r="OZ13" s="77">
        <v>2</v>
      </c>
      <c r="PA13" s="151">
        <v>2</v>
      </c>
      <c r="PB13" s="24">
        <v>7.6</v>
      </c>
      <c r="PC13" s="27">
        <v>9</v>
      </c>
      <c r="PD13" s="28"/>
      <c r="PE13" s="30">
        <f t="shared" si="492"/>
        <v>8.4</v>
      </c>
      <c r="PF13" s="31">
        <f t="shared" si="493"/>
        <v>8.4</v>
      </c>
      <c r="PG13" s="31" t="str">
        <f t="shared" si="494"/>
        <v>8.4</v>
      </c>
      <c r="PH13" s="35" t="str">
        <f t="shared" si="495"/>
        <v>B+</v>
      </c>
      <c r="PI13" s="33">
        <f t="shared" si="496"/>
        <v>3.5</v>
      </c>
      <c r="PJ13" s="49" t="str">
        <f t="shared" si="497"/>
        <v>3.5</v>
      </c>
      <c r="PK13" s="77">
        <v>3</v>
      </c>
      <c r="PL13" s="151">
        <v>3</v>
      </c>
      <c r="PM13" s="24">
        <v>6</v>
      </c>
      <c r="PN13" s="27">
        <v>7</v>
      </c>
      <c r="PO13" s="28"/>
      <c r="PP13" s="30">
        <f t="shared" si="498"/>
        <v>6.6</v>
      </c>
      <c r="PQ13" s="31">
        <f t="shared" si="499"/>
        <v>6.6</v>
      </c>
      <c r="PR13" s="31" t="str">
        <f t="shared" si="500"/>
        <v>6.6</v>
      </c>
      <c r="PS13" s="35" t="str">
        <f t="shared" si="501"/>
        <v>C+</v>
      </c>
      <c r="PT13" s="33">
        <f t="shared" si="502"/>
        <v>2.5</v>
      </c>
      <c r="PU13" s="49" t="str">
        <f t="shared" si="503"/>
        <v>2.5</v>
      </c>
      <c r="PV13" s="77">
        <v>2</v>
      </c>
      <c r="PW13" s="151">
        <v>2</v>
      </c>
      <c r="PX13" s="24">
        <v>5.4</v>
      </c>
      <c r="PY13" s="27">
        <v>6</v>
      </c>
      <c r="PZ13" s="28"/>
      <c r="QA13" s="30">
        <f t="shared" si="504"/>
        <v>5.8</v>
      </c>
      <c r="QB13" s="31">
        <f t="shared" si="505"/>
        <v>5.8</v>
      </c>
      <c r="QC13" s="31" t="str">
        <f t="shared" si="506"/>
        <v>5.8</v>
      </c>
      <c r="QD13" s="35" t="str">
        <f t="shared" si="542"/>
        <v>C</v>
      </c>
      <c r="QE13" s="33">
        <f t="shared" si="507"/>
        <v>2</v>
      </c>
      <c r="QF13" s="49" t="str">
        <f t="shared" si="508"/>
        <v>2.0</v>
      </c>
      <c r="QG13" s="77">
        <v>3</v>
      </c>
      <c r="QH13" s="151">
        <v>3</v>
      </c>
      <c r="QI13" s="24">
        <v>6.5</v>
      </c>
      <c r="QJ13" s="27">
        <v>6</v>
      </c>
      <c r="QK13" s="28"/>
      <c r="QL13" s="30">
        <f t="shared" si="509"/>
        <v>6.2</v>
      </c>
      <c r="QM13" s="31">
        <f t="shared" si="510"/>
        <v>6.2</v>
      </c>
      <c r="QN13" s="31" t="str">
        <f t="shared" si="511"/>
        <v>6.2</v>
      </c>
      <c r="QO13" s="35" t="str">
        <f t="shared" si="512"/>
        <v>C</v>
      </c>
      <c r="QP13" s="33">
        <f t="shared" si="513"/>
        <v>2</v>
      </c>
      <c r="QQ13" s="49" t="str">
        <f t="shared" si="514"/>
        <v>2.0</v>
      </c>
      <c r="QR13" s="77">
        <v>1</v>
      </c>
      <c r="QS13" s="151">
        <v>1</v>
      </c>
      <c r="QT13" s="24">
        <v>6.7</v>
      </c>
      <c r="QU13" s="27">
        <v>7</v>
      </c>
      <c r="QV13" s="28"/>
      <c r="QW13" s="30">
        <f t="shared" si="515"/>
        <v>6.9</v>
      </c>
      <c r="QX13" s="31">
        <f t="shared" si="516"/>
        <v>6.9</v>
      </c>
      <c r="QY13" s="31" t="str">
        <f t="shared" si="517"/>
        <v>6.9</v>
      </c>
      <c r="QZ13" s="35" t="str">
        <f t="shared" si="518"/>
        <v>C+</v>
      </c>
      <c r="RA13" s="33">
        <f t="shared" si="519"/>
        <v>2.5</v>
      </c>
      <c r="RB13" s="49" t="str">
        <f t="shared" si="520"/>
        <v>2.5</v>
      </c>
      <c r="RC13" s="77">
        <v>3</v>
      </c>
      <c r="RD13" s="151">
        <v>3</v>
      </c>
      <c r="RE13" s="24">
        <v>7.5</v>
      </c>
      <c r="RF13" s="27">
        <v>4</v>
      </c>
      <c r="RG13" s="28"/>
      <c r="RH13" s="30">
        <f t="shared" si="521"/>
        <v>5.4</v>
      </c>
      <c r="RI13" s="31">
        <f t="shared" si="522"/>
        <v>5.4</v>
      </c>
      <c r="RJ13" s="31" t="str">
        <f t="shared" si="523"/>
        <v>5.4</v>
      </c>
      <c r="RK13" s="35" t="str">
        <f t="shared" si="524"/>
        <v>D+</v>
      </c>
      <c r="RL13" s="33">
        <f t="shared" si="525"/>
        <v>1.5</v>
      </c>
      <c r="RM13" s="49" t="str">
        <f t="shared" si="526"/>
        <v>1.5</v>
      </c>
      <c r="RN13" s="77">
        <v>1</v>
      </c>
      <c r="RO13" s="151">
        <v>1</v>
      </c>
      <c r="RP13" s="211">
        <f t="shared" si="273"/>
        <v>15</v>
      </c>
      <c r="RQ13" s="275">
        <f t="shared" si="274"/>
        <v>6.6333333333333337</v>
      </c>
      <c r="RR13" s="43">
        <f t="shared" si="275"/>
        <v>2.4333333333333331</v>
      </c>
      <c r="RS13" s="45" t="str">
        <f t="shared" si="276"/>
        <v>2.43</v>
      </c>
      <c r="RT13" s="47" t="str">
        <f t="shared" si="277"/>
        <v>Lên lớp</v>
      </c>
      <c r="RU13" s="41">
        <f t="shared" si="278"/>
        <v>15</v>
      </c>
      <c r="RV13" s="43">
        <f t="shared" si="279"/>
        <v>2.4333333333333331</v>
      </c>
      <c r="RW13" s="229">
        <f t="shared" si="280"/>
        <v>91</v>
      </c>
      <c r="RX13" s="230">
        <f t="shared" si="281"/>
        <v>89</v>
      </c>
      <c r="RY13" s="146">
        <f t="shared" si="282"/>
        <v>2.1741573033707864</v>
      </c>
      <c r="RZ13" s="45" t="str">
        <f t="shared" si="283"/>
        <v>2.17</v>
      </c>
      <c r="SA13" s="47" t="str">
        <f t="shared" si="284"/>
        <v>Lên lớp</v>
      </c>
      <c r="SB13" s="47" t="s">
        <v>1143</v>
      </c>
      <c r="SC13" s="24"/>
      <c r="SD13" s="27"/>
      <c r="SE13" s="28"/>
      <c r="SF13" s="22">
        <f t="shared" si="527"/>
        <v>0</v>
      </c>
      <c r="SG13" s="29">
        <f t="shared" si="528"/>
        <v>0</v>
      </c>
      <c r="SH13" s="29" t="str">
        <f t="shared" si="529"/>
        <v>0.0</v>
      </c>
      <c r="SI13" s="35" t="str">
        <f t="shared" si="530"/>
        <v>F</v>
      </c>
      <c r="SJ13" s="33">
        <f t="shared" si="531"/>
        <v>0</v>
      </c>
      <c r="SK13" s="49" t="str">
        <f t="shared" si="532"/>
        <v>0.0</v>
      </c>
      <c r="SL13" s="77"/>
      <c r="SM13" s="151"/>
      <c r="SN13" s="24"/>
      <c r="SO13" s="27"/>
      <c r="SP13" s="28"/>
      <c r="SQ13" s="30">
        <f t="shared" si="533"/>
        <v>0</v>
      </c>
      <c r="SR13" s="31">
        <f t="shared" si="534"/>
        <v>0</v>
      </c>
      <c r="SS13" s="29" t="str">
        <f t="shared" si="535"/>
        <v>0.0</v>
      </c>
      <c r="ST13" s="35" t="str">
        <f t="shared" si="536"/>
        <v>F</v>
      </c>
      <c r="SU13" s="33">
        <f t="shared" si="537"/>
        <v>0</v>
      </c>
      <c r="SV13" s="49" t="str">
        <f t="shared" si="538"/>
        <v>0.0</v>
      </c>
      <c r="SW13" s="77"/>
      <c r="SX13" s="151"/>
      <c r="SY13" s="24">
        <v>8</v>
      </c>
      <c r="SZ13" s="27">
        <v>8</v>
      </c>
      <c r="TA13" s="28"/>
      <c r="TB13" s="30">
        <f t="shared" ref="TB13:TB32" si="563">ROUND((SY13*0.4+SZ13*0.6),1)</f>
        <v>8</v>
      </c>
      <c r="TC13" s="31">
        <f t="shared" ref="TC13:TC32" si="564">ROUND(MAX((SY13*0.4+SZ13*0.6),(SY13*0.4+TA13*0.6)),1)</f>
        <v>8</v>
      </c>
      <c r="TD13" s="31" t="str">
        <f t="shared" si="543"/>
        <v>8.0</v>
      </c>
      <c r="TE13" s="35" t="str">
        <f t="shared" si="544"/>
        <v>B+</v>
      </c>
      <c r="TF13" s="33">
        <f t="shared" si="545"/>
        <v>3.5</v>
      </c>
      <c r="TG13" s="49" t="str">
        <f t="shared" si="546"/>
        <v>3.5</v>
      </c>
      <c r="TH13" s="77">
        <v>4</v>
      </c>
      <c r="TI13" s="151">
        <v>4</v>
      </c>
      <c r="TJ13" s="320"/>
      <c r="TK13" s="321">
        <v>6.7</v>
      </c>
      <c r="TL13" s="322">
        <v>6.8</v>
      </c>
      <c r="TM13" s="322">
        <v>6.6</v>
      </c>
      <c r="TN13" s="322"/>
      <c r="TO13" s="127">
        <f t="shared" si="553"/>
        <v>6.7</v>
      </c>
      <c r="TP13" s="29" t="str">
        <f t="shared" si="291"/>
        <v>6.7</v>
      </c>
      <c r="TQ13" s="35" t="str">
        <f t="shared" si="554"/>
        <v>C+</v>
      </c>
      <c r="TR13" s="33">
        <f t="shared" si="555"/>
        <v>2.5</v>
      </c>
      <c r="TS13" s="49" t="str">
        <f t="shared" si="556"/>
        <v>2.5</v>
      </c>
      <c r="TT13" s="323">
        <v>5</v>
      </c>
      <c r="TU13" s="324">
        <v>5</v>
      </c>
      <c r="TV13" s="325">
        <f t="shared" si="557"/>
        <v>9</v>
      </c>
      <c r="TW13" s="341">
        <f t="shared" si="294"/>
        <v>7.2777777777777777</v>
      </c>
      <c r="TX13" s="326">
        <f t="shared" si="558"/>
        <v>2.9444444444444446</v>
      </c>
      <c r="TY13" s="45" t="str">
        <f t="shared" si="559"/>
        <v>2.94</v>
      </c>
      <c r="TZ13" s="47" t="str">
        <f t="shared" si="560"/>
        <v>Lên lớp</v>
      </c>
      <c r="UA13" s="41">
        <f t="shared" si="561"/>
        <v>9</v>
      </c>
      <c r="UB13" s="43">
        <f t="shared" si="562"/>
        <v>2.9444444444444446</v>
      </c>
    </row>
    <row r="14" spans="1:548" ht="18">
      <c r="A14" s="11">
        <v>19</v>
      </c>
      <c r="B14" s="70" t="s">
        <v>229</v>
      </c>
      <c r="C14" s="14" t="s">
        <v>272</v>
      </c>
      <c r="D14" s="71" t="s">
        <v>220</v>
      </c>
      <c r="E14" s="302" t="s">
        <v>20</v>
      </c>
      <c r="F14" s="9"/>
      <c r="G14" s="106" t="s">
        <v>718</v>
      </c>
      <c r="H14" s="10" t="s">
        <v>18</v>
      </c>
      <c r="I14" s="11" t="s">
        <v>760</v>
      </c>
      <c r="J14" s="13">
        <v>5.3</v>
      </c>
      <c r="K14" s="29" t="str">
        <f t="shared" si="99"/>
        <v>5.3</v>
      </c>
      <c r="L14" s="35" t="str">
        <f t="shared" si="366"/>
        <v>D+</v>
      </c>
      <c r="M14" s="33">
        <f t="shared" si="367"/>
        <v>1.5</v>
      </c>
      <c r="N14" s="49" t="str">
        <f t="shared" si="368"/>
        <v>1.5</v>
      </c>
      <c r="O14" s="12">
        <v>2</v>
      </c>
      <c r="P14" s="19">
        <v>6.3</v>
      </c>
      <c r="Q14" s="29" t="str">
        <f t="shared" si="103"/>
        <v>6.3</v>
      </c>
      <c r="R14" s="35" t="str">
        <f t="shared" si="369"/>
        <v>C</v>
      </c>
      <c r="S14" s="33">
        <f t="shared" si="370"/>
        <v>2</v>
      </c>
      <c r="T14" s="49" t="str">
        <f t="shared" si="371"/>
        <v>2.0</v>
      </c>
      <c r="U14" s="12">
        <v>3</v>
      </c>
      <c r="V14" s="24">
        <v>7.4</v>
      </c>
      <c r="W14" s="27">
        <v>9</v>
      </c>
      <c r="X14" s="28"/>
      <c r="Y14" s="22">
        <f t="shared" si="372"/>
        <v>8.4</v>
      </c>
      <c r="Z14" s="29">
        <f t="shared" si="373"/>
        <v>8.4</v>
      </c>
      <c r="AA14" s="29" t="str">
        <f t="shared" si="109"/>
        <v>8.4</v>
      </c>
      <c r="AB14" s="35" t="str">
        <f t="shared" si="374"/>
        <v>B+</v>
      </c>
      <c r="AC14" s="33">
        <f t="shared" si="375"/>
        <v>3.5</v>
      </c>
      <c r="AD14" s="49" t="str">
        <f t="shared" si="376"/>
        <v>3.5</v>
      </c>
      <c r="AE14" s="77">
        <v>5</v>
      </c>
      <c r="AF14" s="80">
        <v>5</v>
      </c>
      <c r="AG14" s="24">
        <v>6.7</v>
      </c>
      <c r="AH14" s="124"/>
      <c r="AI14" s="28">
        <v>6</v>
      </c>
      <c r="AJ14" s="22">
        <f t="shared" si="377"/>
        <v>2.7</v>
      </c>
      <c r="AK14" s="29">
        <f t="shared" si="378"/>
        <v>6.3</v>
      </c>
      <c r="AL14" s="29" t="str">
        <f t="shared" si="115"/>
        <v>6.3</v>
      </c>
      <c r="AM14" s="35" t="str">
        <f t="shared" si="379"/>
        <v>C</v>
      </c>
      <c r="AN14" s="33">
        <f t="shared" si="380"/>
        <v>2</v>
      </c>
      <c r="AO14" s="49" t="str">
        <f t="shared" si="381"/>
        <v>2.0</v>
      </c>
      <c r="AP14" s="77">
        <v>3</v>
      </c>
      <c r="AQ14" s="83">
        <v>3</v>
      </c>
      <c r="AR14" s="24">
        <v>5.9</v>
      </c>
      <c r="AS14" s="27">
        <v>3</v>
      </c>
      <c r="AT14" s="28"/>
      <c r="AU14" s="22">
        <f t="shared" si="382"/>
        <v>4.2</v>
      </c>
      <c r="AV14" s="29">
        <f t="shared" si="383"/>
        <v>4.2</v>
      </c>
      <c r="AW14" s="29" t="str">
        <f t="shared" si="119"/>
        <v>4.2</v>
      </c>
      <c r="AX14" s="35" t="str">
        <f t="shared" si="384"/>
        <v>D</v>
      </c>
      <c r="AY14" s="33">
        <f t="shared" si="385"/>
        <v>1</v>
      </c>
      <c r="AZ14" s="49" t="str">
        <f t="shared" si="386"/>
        <v>1.0</v>
      </c>
      <c r="BA14" s="77">
        <v>3</v>
      </c>
      <c r="BB14" s="83">
        <v>3</v>
      </c>
      <c r="BC14" s="24">
        <v>6.3</v>
      </c>
      <c r="BD14" s="27">
        <v>5</v>
      </c>
      <c r="BE14" s="28"/>
      <c r="BF14" s="22">
        <f t="shared" si="387"/>
        <v>5.5</v>
      </c>
      <c r="BG14" s="29">
        <f t="shared" si="388"/>
        <v>5.5</v>
      </c>
      <c r="BH14" s="29" t="str">
        <f t="shared" si="123"/>
        <v>5.5</v>
      </c>
      <c r="BI14" s="35" t="str">
        <f t="shared" si="389"/>
        <v>C</v>
      </c>
      <c r="BJ14" s="33">
        <f t="shared" si="390"/>
        <v>2</v>
      </c>
      <c r="BK14" s="49" t="str">
        <f t="shared" si="391"/>
        <v>2.0</v>
      </c>
      <c r="BL14" s="77">
        <v>3</v>
      </c>
      <c r="BM14" s="83">
        <v>3</v>
      </c>
      <c r="BN14" s="24">
        <v>5.3</v>
      </c>
      <c r="BO14" s="27">
        <v>9</v>
      </c>
      <c r="BP14" s="28"/>
      <c r="BQ14" s="30">
        <f t="shared" si="392"/>
        <v>7.5</v>
      </c>
      <c r="BR14" s="31">
        <f t="shared" si="393"/>
        <v>7.5</v>
      </c>
      <c r="BS14" s="29" t="str">
        <f t="shared" si="127"/>
        <v>7.5</v>
      </c>
      <c r="BT14" s="35" t="str">
        <f t="shared" si="394"/>
        <v>B</v>
      </c>
      <c r="BU14" s="33">
        <f t="shared" si="395"/>
        <v>3</v>
      </c>
      <c r="BV14" s="49" t="str">
        <f t="shared" si="396"/>
        <v>3.0</v>
      </c>
      <c r="BW14" s="77">
        <v>2</v>
      </c>
      <c r="BX14" s="83">
        <v>2</v>
      </c>
      <c r="BY14" s="41">
        <f t="shared" si="131"/>
        <v>16</v>
      </c>
      <c r="BZ14" s="43">
        <f t="shared" si="132"/>
        <v>2.40625</v>
      </c>
      <c r="CA14" s="45" t="str">
        <f t="shared" si="133"/>
        <v>2.41</v>
      </c>
      <c r="CB14" s="47" t="str">
        <f t="shared" si="134"/>
        <v>Lên lớp</v>
      </c>
      <c r="CC14" s="145">
        <f t="shared" si="135"/>
        <v>16</v>
      </c>
      <c r="CD14" s="146">
        <f t="shared" si="136"/>
        <v>2.40625</v>
      </c>
      <c r="CE14" s="47" t="str">
        <f t="shared" si="137"/>
        <v>Lên lớp</v>
      </c>
      <c r="CF14" s="142" t="s">
        <v>1143</v>
      </c>
      <c r="CG14" s="24">
        <v>7.6</v>
      </c>
      <c r="CH14" s="27">
        <v>8</v>
      </c>
      <c r="CI14" s="28"/>
      <c r="CJ14" s="30">
        <f t="shared" si="397"/>
        <v>7.8</v>
      </c>
      <c r="CK14" s="31">
        <f t="shared" si="398"/>
        <v>7.8</v>
      </c>
      <c r="CL14" s="29" t="str">
        <f t="shared" si="140"/>
        <v>7.8</v>
      </c>
      <c r="CM14" s="35" t="str">
        <f t="shared" si="399"/>
        <v>B</v>
      </c>
      <c r="CN14" s="157">
        <f t="shared" si="400"/>
        <v>3</v>
      </c>
      <c r="CO14" s="49" t="str">
        <f t="shared" si="401"/>
        <v>3.0</v>
      </c>
      <c r="CP14" s="77">
        <v>3</v>
      </c>
      <c r="CQ14" s="151">
        <v>3</v>
      </c>
      <c r="CR14" s="24">
        <v>7</v>
      </c>
      <c r="CS14" s="27">
        <v>6</v>
      </c>
      <c r="CT14" s="28"/>
      <c r="CU14" s="30">
        <f t="shared" si="402"/>
        <v>6.4</v>
      </c>
      <c r="CV14" s="31">
        <f t="shared" si="403"/>
        <v>6.4</v>
      </c>
      <c r="CW14" s="29" t="str">
        <f t="shared" si="145"/>
        <v>6.4</v>
      </c>
      <c r="CX14" s="35" t="str">
        <f t="shared" si="404"/>
        <v>C</v>
      </c>
      <c r="CY14" s="157">
        <f t="shared" si="405"/>
        <v>2</v>
      </c>
      <c r="CZ14" s="49" t="str">
        <f t="shared" si="406"/>
        <v>2.0</v>
      </c>
      <c r="DA14" s="77">
        <v>2</v>
      </c>
      <c r="DB14" s="151">
        <v>2</v>
      </c>
      <c r="DC14" s="24">
        <v>6.2</v>
      </c>
      <c r="DD14" s="27">
        <v>7</v>
      </c>
      <c r="DE14" s="28"/>
      <c r="DF14" s="30">
        <f t="shared" si="407"/>
        <v>6.7</v>
      </c>
      <c r="DG14" s="31">
        <f t="shared" si="408"/>
        <v>6.7</v>
      </c>
      <c r="DH14" s="29" t="str">
        <f t="shared" si="151"/>
        <v>6.7</v>
      </c>
      <c r="DI14" s="35" t="str">
        <f t="shared" si="409"/>
        <v>C+</v>
      </c>
      <c r="DJ14" s="157">
        <f t="shared" si="410"/>
        <v>2.5</v>
      </c>
      <c r="DK14" s="49" t="str">
        <f t="shared" si="411"/>
        <v>2.5</v>
      </c>
      <c r="DL14" s="77">
        <v>4</v>
      </c>
      <c r="DM14" s="151">
        <v>4</v>
      </c>
      <c r="DN14" s="24">
        <v>5.5</v>
      </c>
      <c r="DO14" s="27">
        <v>5</v>
      </c>
      <c r="DP14" s="28"/>
      <c r="DQ14" s="30">
        <f t="shared" si="412"/>
        <v>5.2</v>
      </c>
      <c r="DR14" s="31">
        <f t="shared" si="413"/>
        <v>5.2</v>
      </c>
      <c r="DS14" s="29" t="str">
        <f t="shared" si="157"/>
        <v>5.2</v>
      </c>
      <c r="DT14" s="35" t="str">
        <f t="shared" si="414"/>
        <v>D+</v>
      </c>
      <c r="DU14" s="157">
        <f t="shared" si="415"/>
        <v>1.5</v>
      </c>
      <c r="DV14" s="49" t="str">
        <f t="shared" si="416"/>
        <v>1.5</v>
      </c>
      <c r="DW14" s="77">
        <v>3</v>
      </c>
      <c r="DX14" s="151">
        <v>3</v>
      </c>
      <c r="DY14" s="24">
        <v>7.3</v>
      </c>
      <c r="DZ14" s="27">
        <v>6</v>
      </c>
      <c r="EA14" s="28"/>
      <c r="EB14" s="30">
        <f t="shared" si="417"/>
        <v>6.5</v>
      </c>
      <c r="EC14" s="31">
        <f t="shared" si="418"/>
        <v>6.5</v>
      </c>
      <c r="ED14" s="29" t="str">
        <f t="shared" si="161"/>
        <v>6.5</v>
      </c>
      <c r="EE14" s="35" t="str">
        <f t="shared" si="419"/>
        <v>C+</v>
      </c>
      <c r="EF14" s="157">
        <f t="shared" si="420"/>
        <v>2.5</v>
      </c>
      <c r="EG14" s="49" t="str">
        <f t="shared" si="421"/>
        <v>2.5</v>
      </c>
      <c r="EH14" s="77">
        <v>2</v>
      </c>
      <c r="EI14" s="151">
        <v>2</v>
      </c>
      <c r="EJ14" s="24">
        <v>7.2</v>
      </c>
      <c r="EK14" s="27">
        <v>7</v>
      </c>
      <c r="EL14" s="28"/>
      <c r="EM14" s="30">
        <f t="shared" si="422"/>
        <v>7.1</v>
      </c>
      <c r="EN14" s="31">
        <f t="shared" si="423"/>
        <v>7.1</v>
      </c>
      <c r="EO14" s="29" t="str">
        <f t="shared" si="166"/>
        <v>7.1</v>
      </c>
      <c r="EP14" s="35" t="str">
        <f t="shared" si="424"/>
        <v>B</v>
      </c>
      <c r="EQ14" s="157">
        <f t="shared" si="425"/>
        <v>3</v>
      </c>
      <c r="ER14" s="49" t="str">
        <f t="shared" si="426"/>
        <v>3.0</v>
      </c>
      <c r="ES14" s="77">
        <v>2</v>
      </c>
      <c r="ET14" s="151">
        <v>2</v>
      </c>
      <c r="EU14" s="24">
        <v>7</v>
      </c>
      <c r="EV14" s="27">
        <v>6</v>
      </c>
      <c r="EW14" s="28"/>
      <c r="EX14" s="30">
        <f t="shared" si="427"/>
        <v>6.4</v>
      </c>
      <c r="EY14" s="31">
        <f t="shared" si="428"/>
        <v>6.4</v>
      </c>
      <c r="EZ14" s="29" t="str">
        <f t="shared" si="171"/>
        <v>6.4</v>
      </c>
      <c r="FA14" s="35" t="str">
        <f t="shared" si="429"/>
        <v>C</v>
      </c>
      <c r="FB14" s="157">
        <f t="shared" si="430"/>
        <v>2</v>
      </c>
      <c r="FC14" s="49" t="str">
        <f t="shared" si="431"/>
        <v>2.0</v>
      </c>
      <c r="FD14" s="77">
        <v>3</v>
      </c>
      <c r="FE14" s="151">
        <v>3</v>
      </c>
      <c r="FF14" s="155">
        <v>7</v>
      </c>
      <c r="FG14" s="165">
        <v>7.8</v>
      </c>
      <c r="FH14" s="165"/>
      <c r="FI14" s="22">
        <f t="shared" si="432"/>
        <v>7.5</v>
      </c>
      <c r="FJ14" s="29">
        <f t="shared" si="433"/>
        <v>7.5</v>
      </c>
      <c r="FK14" s="29" t="str">
        <f t="shared" si="177"/>
        <v>7.5</v>
      </c>
      <c r="FL14" s="35" t="str">
        <f t="shared" si="434"/>
        <v>B</v>
      </c>
      <c r="FM14" s="33">
        <f t="shared" si="435"/>
        <v>3</v>
      </c>
      <c r="FN14" s="49" t="str">
        <f t="shared" si="436"/>
        <v>3.0</v>
      </c>
      <c r="FO14" s="77">
        <v>2</v>
      </c>
      <c r="FP14" s="151">
        <v>2</v>
      </c>
      <c r="FQ14" s="41">
        <f t="shared" si="181"/>
        <v>21</v>
      </c>
      <c r="FR14" s="43">
        <f t="shared" si="182"/>
        <v>2.4047619047619047</v>
      </c>
      <c r="FS14" s="45" t="str">
        <f t="shared" si="183"/>
        <v>2.40</v>
      </c>
      <c r="FT14" s="47" t="str">
        <f t="shared" si="184"/>
        <v>Lên lớp</v>
      </c>
      <c r="FU14" s="145">
        <f t="shared" si="185"/>
        <v>21</v>
      </c>
      <c r="FV14" s="146">
        <f t="shared" si="186"/>
        <v>2.4047619047619047</v>
      </c>
      <c r="FW14" s="174">
        <f t="shared" si="187"/>
        <v>37</v>
      </c>
      <c r="FX14" s="41">
        <f t="shared" si="188"/>
        <v>37</v>
      </c>
      <c r="FY14" s="43">
        <f t="shared" si="189"/>
        <v>2.4054054054054053</v>
      </c>
      <c r="FZ14" s="45" t="str">
        <f t="shared" si="190"/>
        <v>2.41</v>
      </c>
      <c r="GA14" s="47" t="str">
        <f t="shared" si="191"/>
        <v>Lên lớp</v>
      </c>
      <c r="GB14" s="47" t="s">
        <v>1143</v>
      </c>
      <c r="GC14" s="24">
        <v>7</v>
      </c>
      <c r="GD14" s="27">
        <v>7</v>
      </c>
      <c r="GE14" s="28"/>
      <c r="GF14" s="22">
        <f t="shared" si="319"/>
        <v>7</v>
      </c>
      <c r="GG14" s="29">
        <f t="shared" si="320"/>
        <v>7</v>
      </c>
      <c r="GH14" s="29" t="str">
        <f t="shared" si="193"/>
        <v>7.0</v>
      </c>
      <c r="GI14" s="35" t="str">
        <f t="shared" si="321"/>
        <v>B</v>
      </c>
      <c r="GJ14" s="33">
        <f t="shared" si="322"/>
        <v>3</v>
      </c>
      <c r="GK14" s="49" t="str">
        <f t="shared" si="323"/>
        <v>3.0</v>
      </c>
      <c r="GL14" s="77">
        <v>2</v>
      </c>
      <c r="GM14" s="151">
        <v>2</v>
      </c>
      <c r="GN14" s="24">
        <v>7.1</v>
      </c>
      <c r="GO14" s="27">
        <v>7</v>
      </c>
      <c r="GP14" s="28"/>
      <c r="GQ14" s="30">
        <f t="shared" si="324"/>
        <v>7</v>
      </c>
      <c r="GR14" s="31">
        <f t="shared" si="325"/>
        <v>7</v>
      </c>
      <c r="GS14" s="29" t="str">
        <f t="shared" si="198"/>
        <v>7.0</v>
      </c>
      <c r="GT14" s="35" t="str">
        <f t="shared" si="326"/>
        <v>B</v>
      </c>
      <c r="GU14" s="33">
        <f t="shared" si="327"/>
        <v>3</v>
      </c>
      <c r="GV14" s="49" t="str">
        <f t="shared" si="328"/>
        <v>3.0</v>
      </c>
      <c r="GW14" s="77">
        <v>3</v>
      </c>
      <c r="GX14" s="151">
        <v>3</v>
      </c>
      <c r="GY14" s="24">
        <v>5.2</v>
      </c>
      <c r="GZ14" s="27">
        <v>6</v>
      </c>
      <c r="HA14" s="28"/>
      <c r="HB14" s="22">
        <f t="shared" si="329"/>
        <v>5.7</v>
      </c>
      <c r="HC14" s="29">
        <f t="shared" si="330"/>
        <v>5.7</v>
      </c>
      <c r="HD14" s="29" t="str">
        <f t="shared" si="203"/>
        <v>5.7</v>
      </c>
      <c r="HE14" s="35" t="str">
        <f t="shared" si="331"/>
        <v>C</v>
      </c>
      <c r="HF14" s="33">
        <f t="shared" si="332"/>
        <v>2</v>
      </c>
      <c r="HG14" s="49" t="str">
        <f t="shared" si="333"/>
        <v>2.0</v>
      </c>
      <c r="HH14" s="77">
        <v>2</v>
      </c>
      <c r="HI14" s="151">
        <v>2</v>
      </c>
      <c r="HJ14" s="24">
        <v>5.4</v>
      </c>
      <c r="HK14" s="27">
        <v>5</v>
      </c>
      <c r="HL14" s="28"/>
      <c r="HM14" s="22">
        <f t="shared" si="334"/>
        <v>5.2</v>
      </c>
      <c r="HN14" s="29">
        <f t="shared" si="335"/>
        <v>5.2</v>
      </c>
      <c r="HO14" s="29" t="str">
        <f t="shared" si="208"/>
        <v>5.2</v>
      </c>
      <c r="HP14" s="35" t="str">
        <f t="shared" si="336"/>
        <v>D+</v>
      </c>
      <c r="HQ14" s="33">
        <f t="shared" si="337"/>
        <v>1.5</v>
      </c>
      <c r="HR14" s="49" t="str">
        <f t="shared" si="338"/>
        <v>1.5</v>
      </c>
      <c r="HS14" s="77">
        <v>2</v>
      </c>
      <c r="HT14" s="151">
        <v>2</v>
      </c>
      <c r="HU14" s="24">
        <v>7.2</v>
      </c>
      <c r="HV14" s="27">
        <v>6</v>
      </c>
      <c r="HW14" s="28"/>
      <c r="HX14" s="22">
        <f t="shared" si="339"/>
        <v>6.5</v>
      </c>
      <c r="HY14" s="29">
        <f t="shared" si="340"/>
        <v>6.5</v>
      </c>
      <c r="HZ14" s="29" t="str">
        <f t="shared" si="213"/>
        <v>6.5</v>
      </c>
      <c r="IA14" s="35" t="str">
        <f t="shared" si="341"/>
        <v>C+</v>
      </c>
      <c r="IB14" s="33">
        <f t="shared" si="342"/>
        <v>2.5</v>
      </c>
      <c r="IC14" s="49" t="str">
        <f t="shared" si="343"/>
        <v>2.5</v>
      </c>
      <c r="ID14" s="77">
        <v>3</v>
      </c>
      <c r="IE14" s="151">
        <v>3</v>
      </c>
      <c r="IF14" s="24">
        <v>6.7</v>
      </c>
      <c r="IG14" s="27">
        <v>8</v>
      </c>
      <c r="IH14" s="28"/>
      <c r="II14" s="22">
        <f t="shared" si="344"/>
        <v>7.5</v>
      </c>
      <c r="IJ14" s="29">
        <f t="shared" si="345"/>
        <v>7.5</v>
      </c>
      <c r="IK14" s="29" t="str">
        <f t="shared" si="218"/>
        <v>7.5</v>
      </c>
      <c r="IL14" s="35" t="str">
        <f t="shared" si="346"/>
        <v>B</v>
      </c>
      <c r="IM14" s="33">
        <f t="shared" si="347"/>
        <v>3</v>
      </c>
      <c r="IN14" s="49" t="str">
        <f t="shared" si="348"/>
        <v>3.0</v>
      </c>
      <c r="IO14" s="77">
        <v>2</v>
      </c>
      <c r="IP14" s="151">
        <v>2</v>
      </c>
      <c r="IQ14" s="24">
        <v>5</v>
      </c>
      <c r="IR14" s="27">
        <v>3</v>
      </c>
      <c r="IS14" s="28">
        <v>5</v>
      </c>
      <c r="IT14" s="22">
        <f t="shared" si="349"/>
        <v>3.8</v>
      </c>
      <c r="IU14" s="29">
        <f t="shared" si="350"/>
        <v>5</v>
      </c>
      <c r="IV14" s="29" t="str">
        <f t="shared" si="222"/>
        <v>5.0</v>
      </c>
      <c r="IW14" s="35" t="str">
        <f t="shared" si="351"/>
        <v>D+</v>
      </c>
      <c r="IX14" s="33">
        <f t="shared" si="352"/>
        <v>1.5</v>
      </c>
      <c r="IY14" s="49" t="str">
        <f t="shared" si="353"/>
        <v>1.5</v>
      </c>
      <c r="IZ14" s="77">
        <v>3</v>
      </c>
      <c r="JA14" s="151">
        <v>3</v>
      </c>
      <c r="JB14" s="24">
        <v>7</v>
      </c>
      <c r="JC14" s="27">
        <v>6</v>
      </c>
      <c r="JD14" s="28"/>
      <c r="JE14" s="22">
        <f t="shared" si="354"/>
        <v>6.4</v>
      </c>
      <c r="JF14" s="29">
        <f t="shared" si="355"/>
        <v>6.4</v>
      </c>
      <c r="JG14" s="29" t="str">
        <f t="shared" si="226"/>
        <v>6.4</v>
      </c>
      <c r="JH14" s="35" t="str">
        <f t="shared" si="356"/>
        <v>C</v>
      </c>
      <c r="JI14" s="33">
        <f t="shared" si="357"/>
        <v>2</v>
      </c>
      <c r="JJ14" s="49" t="str">
        <f t="shared" si="358"/>
        <v>2.0</v>
      </c>
      <c r="JK14" s="77">
        <v>3</v>
      </c>
      <c r="JL14" s="151">
        <v>3</v>
      </c>
      <c r="JM14" s="24">
        <v>6</v>
      </c>
      <c r="JN14" s="214">
        <v>9.1</v>
      </c>
      <c r="JO14" s="140"/>
      <c r="JP14" s="22">
        <f t="shared" si="359"/>
        <v>7.9</v>
      </c>
      <c r="JQ14" s="29">
        <f t="shared" si="360"/>
        <v>7.9</v>
      </c>
      <c r="JR14" s="29" t="str">
        <f t="shared" si="230"/>
        <v>7.9</v>
      </c>
      <c r="JS14" s="35" t="str">
        <f t="shared" si="361"/>
        <v>B</v>
      </c>
      <c r="JT14" s="33">
        <f t="shared" si="362"/>
        <v>3</v>
      </c>
      <c r="JU14" s="49" t="str">
        <f t="shared" si="363"/>
        <v>3.0</v>
      </c>
      <c r="JV14" s="77">
        <v>1</v>
      </c>
      <c r="JW14" s="151">
        <v>1</v>
      </c>
      <c r="JX14" s="211">
        <f t="shared" si="234"/>
        <v>21</v>
      </c>
      <c r="JY14" s="43">
        <f t="shared" si="235"/>
        <v>2.3333333333333335</v>
      </c>
      <c r="JZ14" s="45" t="str">
        <f t="shared" si="236"/>
        <v>2.33</v>
      </c>
      <c r="KA14" s="47" t="str">
        <f t="shared" si="237"/>
        <v>Lên lớp</v>
      </c>
      <c r="KB14" s="41">
        <f t="shared" si="238"/>
        <v>21</v>
      </c>
      <c r="KC14" s="43">
        <f t="shared" si="239"/>
        <v>2.3333333333333335</v>
      </c>
      <c r="KD14" s="229">
        <f t="shared" si="240"/>
        <v>58</v>
      </c>
      <c r="KE14" s="230">
        <f t="shared" si="241"/>
        <v>58</v>
      </c>
      <c r="KF14" s="146">
        <f t="shared" si="242"/>
        <v>2.3793103448275863</v>
      </c>
      <c r="KG14" s="45" t="str">
        <f t="shared" si="243"/>
        <v>2.38</v>
      </c>
      <c r="KH14" s="47" t="str">
        <f t="shared" si="244"/>
        <v>Lên lớp</v>
      </c>
      <c r="KI14" s="47" t="s">
        <v>1143</v>
      </c>
      <c r="KJ14" s="24">
        <v>5</v>
      </c>
      <c r="KK14" s="27">
        <v>3</v>
      </c>
      <c r="KL14" s="138"/>
      <c r="KM14" s="30">
        <f t="shared" si="437"/>
        <v>3.8</v>
      </c>
      <c r="KN14" s="31">
        <f t="shared" si="438"/>
        <v>3.8</v>
      </c>
      <c r="KO14" s="29" t="str">
        <f t="shared" si="439"/>
        <v>3.8</v>
      </c>
      <c r="KP14" s="35" t="str">
        <f t="shared" si="440"/>
        <v>F</v>
      </c>
      <c r="KQ14" s="33">
        <f t="shared" si="441"/>
        <v>0</v>
      </c>
      <c r="KR14" s="49" t="str">
        <f t="shared" si="442"/>
        <v>0.0</v>
      </c>
      <c r="KS14" s="77">
        <v>2</v>
      </c>
      <c r="KT14" s="151"/>
      <c r="KU14" s="24">
        <v>7.7</v>
      </c>
      <c r="KV14" s="124"/>
      <c r="KW14" s="28">
        <v>8</v>
      </c>
      <c r="KX14" s="22">
        <f t="shared" si="443"/>
        <v>3.1</v>
      </c>
      <c r="KY14" s="29">
        <f t="shared" si="444"/>
        <v>7.9</v>
      </c>
      <c r="KZ14" s="29" t="str">
        <f t="shared" si="445"/>
        <v>7.9</v>
      </c>
      <c r="LA14" s="35" t="str">
        <f t="shared" si="446"/>
        <v>B</v>
      </c>
      <c r="LB14" s="33">
        <f t="shared" si="447"/>
        <v>3</v>
      </c>
      <c r="LC14" s="49" t="str">
        <f t="shared" si="448"/>
        <v>3.0</v>
      </c>
      <c r="LD14" s="77">
        <v>2</v>
      </c>
      <c r="LE14" s="151">
        <v>2</v>
      </c>
      <c r="LF14" s="24">
        <v>7.3</v>
      </c>
      <c r="LG14" s="27">
        <v>4</v>
      </c>
      <c r="LH14" s="28"/>
      <c r="LI14" s="30">
        <f t="shared" si="547"/>
        <v>5.3</v>
      </c>
      <c r="LJ14" s="31">
        <f t="shared" si="548"/>
        <v>5.3</v>
      </c>
      <c r="LK14" s="31" t="str">
        <f t="shared" si="549"/>
        <v>5.3</v>
      </c>
      <c r="LL14" s="35" t="str">
        <f t="shared" si="550"/>
        <v>D+</v>
      </c>
      <c r="LM14" s="33">
        <f t="shared" si="551"/>
        <v>1.5</v>
      </c>
      <c r="LN14" s="49" t="str">
        <f t="shared" si="552"/>
        <v>1.5</v>
      </c>
      <c r="LO14" s="77">
        <v>2</v>
      </c>
      <c r="LP14" s="151">
        <v>2</v>
      </c>
      <c r="LQ14" s="24">
        <v>7</v>
      </c>
      <c r="LR14" s="27">
        <v>0</v>
      </c>
      <c r="LS14" s="28">
        <v>1</v>
      </c>
      <c r="LT14" s="30">
        <f t="shared" si="455"/>
        <v>2.8</v>
      </c>
      <c r="LU14" s="31">
        <f t="shared" si="456"/>
        <v>3.4</v>
      </c>
      <c r="LV14" s="29" t="str">
        <f t="shared" si="248"/>
        <v>3.4</v>
      </c>
      <c r="LW14" s="35" t="str">
        <f t="shared" si="457"/>
        <v>F</v>
      </c>
      <c r="LX14" s="33">
        <f t="shared" si="458"/>
        <v>0</v>
      </c>
      <c r="LY14" s="49" t="str">
        <f t="shared" si="459"/>
        <v>0.0</v>
      </c>
      <c r="LZ14" s="77">
        <v>2</v>
      </c>
      <c r="MA14" s="151"/>
      <c r="MB14" s="24">
        <v>7</v>
      </c>
      <c r="MC14" s="27">
        <v>5</v>
      </c>
      <c r="MD14" s="28"/>
      <c r="ME14" s="30">
        <f t="shared" si="460"/>
        <v>5.8</v>
      </c>
      <c r="MF14" s="161">
        <f t="shared" si="461"/>
        <v>5.8</v>
      </c>
      <c r="MG14" s="29" t="str">
        <f t="shared" si="249"/>
        <v>5.8</v>
      </c>
      <c r="MH14" s="162" t="str">
        <f t="shared" si="462"/>
        <v>C</v>
      </c>
      <c r="MI14" s="163">
        <f t="shared" si="463"/>
        <v>2</v>
      </c>
      <c r="MJ14" s="56" t="str">
        <f t="shared" si="464"/>
        <v>2.0</v>
      </c>
      <c r="MK14" s="77">
        <v>1</v>
      </c>
      <c r="ML14" s="151">
        <v>1</v>
      </c>
      <c r="MM14" s="24">
        <v>7.1</v>
      </c>
      <c r="MN14" s="27">
        <v>5</v>
      </c>
      <c r="MO14" s="28"/>
      <c r="MP14" s="30">
        <f t="shared" si="465"/>
        <v>5.8</v>
      </c>
      <c r="MQ14" s="161">
        <f t="shared" si="466"/>
        <v>5.8</v>
      </c>
      <c r="MR14" s="29" t="str">
        <f t="shared" si="250"/>
        <v>5.8</v>
      </c>
      <c r="MS14" s="162" t="str">
        <f t="shared" si="467"/>
        <v>C</v>
      </c>
      <c r="MT14" s="163">
        <f t="shared" si="468"/>
        <v>2</v>
      </c>
      <c r="MU14" s="56" t="str">
        <f t="shared" si="469"/>
        <v>2.0</v>
      </c>
      <c r="MV14" s="77">
        <v>3</v>
      </c>
      <c r="MW14" s="151">
        <v>3</v>
      </c>
      <c r="MX14" s="24">
        <v>8.3000000000000007</v>
      </c>
      <c r="MY14" s="27">
        <v>5</v>
      </c>
      <c r="MZ14" s="28"/>
      <c r="NA14" s="30">
        <f t="shared" si="470"/>
        <v>6.3</v>
      </c>
      <c r="NB14" s="161">
        <f t="shared" si="471"/>
        <v>6.3</v>
      </c>
      <c r="NC14" s="29" t="str">
        <f t="shared" si="251"/>
        <v>6.3</v>
      </c>
      <c r="ND14" s="162" t="str">
        <f t="shared" si="472"/>
        <v>C</v>
      </c>
      <c r="NE14" s="163">
        <f t="shared" si="473"/>
        <v>2</v>
      </c>
      <c r="NF14" s="56" t="str">
        <f t="shared" si="474"/>
        <v>2.0</v>
      </c>
      <c r="NG14" s="77">
        <v>1</v>
      </c>
      <c r="NH14" s="151">
        <v>1</v>
      </c>
      <c r="NI14" s="24">
        <v>6.6</v>
      </c>
      <c r="NJ14" s="27">
        <v>0</v>
      </c>
      <c r="NK14" s="28">
        <v>5</v>
      </c>
      <c r="NL14" s="30">
        <f t="shared" si="475"/>
        <v>2.6</v>
      </c>
      <c r="NM14" s="31">
        <f t="shared" si="476"/>
        <v>5.6</v>
      </c>
      <c r="NN14" s="29" t="str">
        <f t="shared" si="477"/>
        <v>5.6</v>
      </c>
      <c r="NO14" s="35" t="str">
        <f t="shared" si="478"/>
        <v>C</v>
      </c>
      <c r="NP14" s="33">
        <f t="shared" si="479"/>
        <v>2</v>
      </c>
      <c r="NQ14" s="49" t="str">
        <f t="shared" si="480"/>
        <v>2.0</v>
      </c>
      <c r="NR14" s="77">
        <v>3</v>
      </c>
      <c r="NS14" s="151">
        <v>3</v>
      </c>
      <c r="NT14" s="24">
        <v>8</v>
      </c>
      <c r="NU14" s="214">
        <v>5.7</v>
      </c>
      <c r="NV14" s="28"/>
      <c r="NW14" s="30">
        <f t="shared" si="481"/>
        <v>6.6</v>
      </c>
      <c r="NX14" s="31">
        <f t="shared" si="482"/>
        <v>6.6</v>
      </c>
      <c r="NY14" s="31" t="str">
        <f t="shared" si="483"/>
        <v>6.6</v>
      </c>
      <c r="NZ14" s="35" t="str">
        <f t="shared" si="484"/>
        <v>C+</v>
      </c>
      <c r="OA14" s="33">
        <f t="shared" si="485"/>
        <v>2.5</v>
      </c>
      <c r="OB14" s="49" t="str">
        <f t="shared" si="486"/>
        <v>2.5</v>
      </c>
      <c r="OC14" s="77">
        <v>2</v>
      </c>
      <c r="OD14" s="151">
        <v>2</v>
      </c>
      <c r="OE14" s="211">
        <f t="shared" si="255"/>
        <v>18</v>
      </c>
      <c r="OF14" s="43">
        <f t="shared" si="256"/>
        <v>1.6666666666666667</v>
      </c>
      <c r="OG14" s="45" t="str">
        <f t="shared" si="257"/>
        <v>1.67</v>
      </c>
      <c r="OH14" s="47" t="str">
        <f t="shared" si="258"/>
        <v>Lên lớp</v>
      </c>
      <c r="OI14" s="41">
        <f t="shared" si="259"/>
        <v>14</v>
      </c>
      <c r="OJ14" s="43">
        <f t="shared" si="260"/>
        <v>2.1428571428571428</v>
      </c>
      <c r="OK14" s="229">
        <f t="shared" si="261"/>
        <v>76</v>
      </c>
      <c r="OL14" s="230">
        <f t="shared" si="262"/>
        <v>72</v>
      </c>
      <c r="OM14" s="146">
        <f t="shared" si="263"/>
        <v>2.3333333333333335</v>
      </c>
      <c r="ON14" s="45" t="str">
        <f t="shared" si="264"/>
        <v>2.33</v>
      </c>
      <c r="OO14" s="47" t="str">
        <f t="shared" si="265"/>
        <v>Lên lớp</v>
      </c>
      <c r="OP14" s="47" t="s">
        <v>1143</v>
      </c>
      <c r="OQ14" s="24">
        <v>7</v>
      </c>
      <c r="OR14" s="27">
        <v>4</v>
      </c>
      <c r="OS14" s="28"/>
      <c r="OT14" s="30">
        <f t="shared" si="487"/>
        <v>5.2</v>
      </c>
      <c r="OU14" s="31">
        <f t="shared" si="488"/>
        <v>5.2</v>
      </c>
      <c r="OV14" s="29" t="str">
        <f t="shared" si="489"/>
        <v>5.2</v>
      </c>
      <c r="OW14" s="35" t="str">
        <f t="shared" si="541"/>
        <v>D+</v>
      </c>
      <c r="OX14" s="130">
        <f t="shared" si="490"/>
        <v>1.5</v>
      </c>
      <c r="OY14" s="49" t="str">
        <f t="shared" si="491"/>
        <v>1.5</v>
      </c>
      <c r="OZ14" s="77">
        <v>2</v>
      </c>
      <c r="PA14" s="151">
        <v>2</v>
      </c>
      <c r="PB14" s="24">
        <v>5.8</v>
      </c>
      <c r="PC14" s="27">
        <v>9</v>
      </c>
      <c r="PD14" s="28"/>
      <c r="PE14" s="30">
        <f t="shared" si="492"/>
        <v>7.7</v>
      </c>
      <c r="PF14" s="31">
        <f t="shared" si="493"/>
        <v>7.7</v>
      </c>
      <c r="PG14" s="31" t="str">
        <f t="shared" si="494"/>
        <v>7.7</v>
      </c>
      <c r="PH14" s="35" t="str">
        <f t="shared" si="495"/>
        <v>B</v>
      </c>
      <c r="PI14" s="130">
        <f t="shared" si="496"/>
        <v>3</v>
      </c>
      <c r="PJ14" s="49" t="str">
        <f t="shared" si="497"/>
        <v>3.0</v>
      </c>
      <c r="PK14" s="77">
        <v>3</v>
      </c>
      <c r="PL14" s="151">
        <v>3</v>
      </c>
      <c r="PM14" s="24">
        <v>6.3</v>
      </c>
      <c r="PN14" s="27">
        <v>7</v>
      </c>
      <c r="PO14" s="28"/>
      <c r="PP14" s="30">
        <f t="shared" si="498"/>
        <v>6.7</v>
      </c>
      <c r="PQ14" s="31">
        <f t="shared" si="499"/>
        <v>6.7</v>
      </c>
      <c r="PR14" s="29" t="str">
        <f t="shared" si="500"/>
        <v>6.7</v>
      </c>
      <c r="PS14" s="35" t="str">
        <f t="shared" si="501"/>
        <v>C+</v>
      </c>
      <c r="PT14" s="130">
        <f t="shared" si="502"/>
        <v>2.5</v>
      </c>
      <c r="PU14" s="49" t="str">
        <f t="shared" si="503"/>
        <v>2.5</v>
      </c>
      <c r="PV14" s="77">
        <v>2</v>
      </c>
      <c r="PW14" s="151">
        <v>2</v>
      </c>
      <c r="PX14" s="24">
        <v>5.3</v>
      </c>
      <c r="PY14" s="27">
        <v>6</v>
      </c>
      <c r="PZ14" s="28"/>
      <c r="QA14" s="22">
        <f t="shared" si="504"/>
        <v>5.7</v>
      </c>
      <c r="QB14" s="29">
        <f t="shared" si="505"/>
        <v>5.7</v>
      </c>
      <c r="QC14" s="29" t="str">
        <f t="shared" si="506"/>
        <v>5.7</v>
      </c>
      <c r="QD14" s="35" t="str">
        <f t="shared" si="542"/>
        <v>C</v>
      </c>
      <c r="QE14" s="33">
        <f t="shared" si="507"/>
        <v>2</v>
      </c>
      <c r="QF14" s="49" t="str">
        <f t="shared" si="508"/>
        <v>2.0</v>
      </c>
      <c r="QG14" s="77">
        <v>3</v>
      </c>
      <c r="QH14" s="151">
        <v>3</v>
      </c>
      <c r="QI14" s="24">
        <v>7.2</v>
      </c>
      <c r="QJ14" s="27">
        <v>5</v>
      </c>
      <c r="QK14" s="28"/>
      <c r="QL14" s="30">
        <f t="shared" si="509"/>
        <v>5.9</v>
      </c>
      <c r="QM14" s="31">
        <f t="shared" si="510"/>
        <v>5.9</v>
      </c>
      <c r="QN14" s="29" t="str">
        <f t="shared" si="511"/>
        <v>5.9</v>
      </c>
      <c r="QO14" s="35" t="str">
        <f t="shared" si="512"/>
        <v>C</v>
      </c>
      <c r="QP14" s="130">
        <f t="shared" si="513"/>
        <v>2</v>
      </c>
      <c r="QQ14" s="49" t="str">
        <f t="shared" si="514"/>
        <v>2.0</v>
      </c>
      <c r="QR14" s="77">
        <v>1</v>
      </c>
      <c r="QS14" s="151">
        <v>1</v>
      </c>
      <c r="QT14" s="24">
        <v>6.8</v>
      </c>
      <c r="QU14" s="27">
        <v>8</v>
      </c>
      <c r="QV14" s="28"/>
      <c r="QW14" s="30">
        <f t="shared" si="515"/>
        <v>7.5</v>
      </c>
      <c r="QX14" s="31">
        <f t="shared" si="516"/>
        <v>7.5</v>
      </c>
      <c r="QY14" s="29" t="str">
        <f t="shared" si="517"/>
        <v>7.5</v>
      </c>
      <c r="QZ14" s="35" t="str">
        <f t="shared" si="518"/>
        <v>B</v>
      </c>
      <c r="RA14" s="130">
        <f t="shared" si="519"/>
        <v>3</v>
      </c>
      <c r="RB14" s="49" t="str">
        <f t="shared" si="520"/>
        <v>3.0</v>
      </c>
      <c r="RC14" s="77">
        <v>3</v>
      </c>
      <c r="RD14" s="151">
        <v>3</v>
      </c>
      <c r="RE14" s="24">
        <v>6.5</v>
      </c>
      <c r="RF14" s="27">
        <v>7</v>
      </c>
      <c r="RG14" s="28"/>
      <c r="RH14" s="22">
        <f t="shared" si="521"/>
        <v>6.8</v>
      </c>
      <c r="RI14" s="29">
        <f t="shared" si="522"/>
        <v>6.8</v>
      </c>
      <c r="RJ14" s="29" t="str">
        <f t="shared" si="523"/>
        <v>6.8</v>
      </c>
      <c r="RK14" s="35" t="str">
        <f t="shared" si="524"/>
        <v>C+</v>
      </c>
      <c r="RL14" s="33">
        <f t="shared" si="525"/>
        <v>2.5</v>
      </c>
      <c r="RM14" s="49" t="str">
        <f t="shared" si="526"/>
        <v>2.5</v>
      </c>
      <c r="RN14" s="77">
        <v>1</v>
      </c>
      <c r="RO14" s="151">
        <v>1</v>
      </c>
      <c r="RP14" s="211">
        <f t="shared" si="273"/>
        <v>15</v>
      </c>
      <c r="RQ14" s="275">
        <f t="shared" si="274"/>
        <v>6.6133333333333333</v>
      </c>
      <c r="RR14" s="43">
        <f t="shared" si="275"/>
        <v>2.4333333333333331</v>
      </c>
      <c r="RS14" s="45" t="str">
        <f t="shared" si="276"/>
        <v>2.43</v>
      </c>
      <c r="RT14" s="47" t="str">
        <f t="shared" si="277"/>
        <v>Lên lớp</v>
      </c>
      <c r="RU14" s="41">
        <f t="shared" si="278"/>
        <v>15</v>
      </c>
      <c r="RV14" s="43">
        <f t="shared" si="279"/>
        <v>2.4333333333333331</v>
      </c>
      <c r="RW14" s="229">
        <f t="shared" si="280"/>
        <v>91</v>
      </c>
      <c r="RX14" s="230">
        <f t="shared" si="281"/>
        <v>87</v>
      </c>
      <c r="RY14" s="146">
        <f t="shared" si="282"/>
        <v>2.3505747126436782</v>
      </c>
      <c r="RZ14" s="45" t="str">
        <f t="shared" si="283"/>
        <v>2.35</v>
      </c>
      <c r="SA14" s="47" t="str">
        <f t="shared" si="284"/>
        <v>Lên lớp</v>
      </c>
      <c r="SB14" s="47" t="s">
        <v>1143</v>
      </c>
      <c r="SC14" s="24">
        <v>7.4</v>
      </c>
      <c r="SD14" s="27">
        <v>6</v>
      </c>
      <c r="SE14" s="28"/>
      <c r="SF14" s="30">
        <f t="shared" si="527"/>
        <v>6.6</v>
      </c>
      <c r="SG14" s="31">
        <f t="shared" si="528"/>
        <v>6.6</v>
      </c>
      <c r="SH14" s="31" t="str">
        <f t="shared" si="529"/>
        <v>6.6</v>
      </c>
      <c r="SI14" s="35" t="str">
        <f t="shared" si="530"/>
        <v>C+</v>
      </c>
      <c r="SJ14" s="33">
        <f t="shared" si="531"/>
        <v>2.5</v>
      </c>
      <c r="SK14" s="49" t="str">
        <f t="shared" si="532"/>
        <v>2.5</v>
      </c>
      <c r="SL14" s="77">
        <v>2</v>
      </c>
      <c r="SM14" s="151">
        <v>2</v>
      </c>
      <c r="SN14" s="24">
        <v>5.6</v>
      </c>
      <c r="SO14" s="27">
        <v>6</v>
      </c>
      <c r="SP14" s="28"/>
      <c r="SQ14" s="30">
        <f t="shared" si="533"/>
        <v>5.8</v>
      </c>
      <c r="SR14" s="31">
        <f t="shared" si="534"/>
        <v>5.8</v>
      </c>
      <c r="SS14" s="29" t="str">
        <f t="shared" si="535"/>
        <v>5.8</v>
      </c>
      <c r="ST14" s="35" t="str">
        <f t="shared" si="536"/>
        <v>C</v>
      </c>
      <c r="SU14" s="130">
        <f t="shared" si="537"/>
        <v>2</v>
      </c>
      <c r="SV14" s="49" t="str">
        <f t="shared" si="538"/>
        <v>2.0</v>
      </c>
      <c r="SW14" s="77">
        <v>2</v>
      </c>
      <c r="SX14" s="151">
        <v>2</v>
      </c>
      <c r="SY14" s="24"/>
      <c r="SZ14" s="27"/>
      <c r="TA14" s="28"/>
      <c r="TB14" s="22">
        <f t="shared" ref="TB14" si="565">ROUND((SF14*0.5+SQ14*0.5),1)</f>
        <v>6.2</v>
      </c>
      <c r="TC14" s="29">
        <f t="shared" ref="TC14" si="566">ROUND((SG14*0.5+SR14*0.5),1)</f>
        <v>6.2</v>
      </c>
      <c r="TD14" s="29" t="str">
        <f t="shared" si="543"/>
        <v>6.2</v>
      </c>
      <c r="TE14" s="35" t="str">
        <f t="shared" si="544"/>
        <v>C</v>
      </c>
      <c r="TF14" s="130">
        <f t="shared" si="545"/>
        <v>2</v>
      </c>
      <c r="TG14" s="49" t="str">
        <f t="shared" si="546"/>
        <v>2.0</v>
      </c>
      <c r="TH14" s="77">
        <v>4</v>
      </c>
      <c r="TI14" s="151">
        <v>4</v>
      </c>
      <c r="TJ14" s="320"/>
      <c r="TK14" s="321">
        <v>7.9</v>
      </c>
      <c r="TL14" s="322">
        <v>7.2</v>
      </c>
      <c r="TM14" s="322">
        <v>6.5</v>
      </c>
      <c r="TN14" s="322"/>
      <c r="TO14" s="127">
        <f t="shared" si="553"/>
        <v>7</v>
      </c>
      <c r="TP14" s="29" t="str">
        <f t="shared" si="291"/>
        <v>7.0</v>
      </c>
      <c r="TQ14" s="35" t="str">
        <f t="shared" si="554"/>
        <v>B</v>
      </c>
      <c r="TR14" s="33">
        <f t="shared" si="555"/>
        <v>3</v>
      </c>
      <c r="TS14" s="49" t="str">
        <f t="shared" si="556"/>
        <v>3.0</v>
      </c>
      <c r="TT14" s="323">
        <v>5</v>
      </c>
      <c r="TU14" s="324">
        <v>5</v>
      </c>
      <c r="TV14" s="325">
        <f t="shared" si="557"/>
        <v>9</v>
      </c>
      <c r="TW14" s="341">
        <f t="shared" si="294"/>
        <v>6.6444444444444439</v>
      </c>
      <c r="TX14" s="326">
        <f t="shared" si="558"/>
        <v>2.5555555555555554</v>
      </c>
      <c r="TY14" s="45" t="str">
        <f t="shared" si="559"/>
        <v>2.56</v>
      </c>
      <c r="TZ14" s="47" t="str">
        <f t="shared" si="560"/>
        <v>Lên lớp</v>
      </c>
      <c r="UA14" s="41">
        <f t="shared" si="561"/>
        <v>9</v>
      </c>
      <c r="UB14" s="43">
        <f t="shared" si="562"/>
        <v>2.5555555555555554</v>
      </c>
    </row>
    <row r="15" spans="1:548" ht="18">
      <c r="A15" s="11">
        <v>22</v>
      </c>
      <c r="B15" s="70" t="s">
        <v>229</v>
      </c>
      <c r="C15" s="14" t="s">
        <v>276</v>
      </c>
      <c r="D15" s="71" t="s">
        <v>31</v>
      </c>
      <c r="E15" s="302" t="s">
        <v>175</v>
      </c>
      <c r="F15" s="9"/>
      <c r="G15" s="106" t="s">
        <v>713</v>
      </c>
      <c r="H15" s="10" t="s">
        <v>18</v>
      </c>
      <c r="I15" s="11" t="s">
        <v>761</v>
      </c>
      <c r="J15" s="13">
        <v>5.3</v>
      </c>
      <c r="K15" s="29" t="str">
        <f t="shared" si="99"/>
        <v>5.3</v>
      </c>
      <c r="L15" s="35" t="str">
        <f t="shared" si="366"/>
        <v>D+</v>
      </c>
      <c r="M15" s="33">
        <f t="shared" si="367"/>
        <v>1.5</v>
      </c>
      <c r="N15" s="49" t="str">
        <f t="shared" si="368"/>
        <v>1.5</v>
      </c>
      <c r="O15" s="12">
        <v>2</v>
      </c>
      <c r="P15" s="19">
        <v>7.2</v>
      </c>
      <c r="Q15" s="29" t="str">
        <f t="shared" si="103"/>
        <v>7.2</v>
      </c>
      <c r="R15" s="35" t="str">
        <f t="shared" si="369"/>
        <v>B</v>
      </c>
      <c r="S15" s="33">
        <f t="shared" si="370"/>
        <v>3</v>
      </c>
      <c r="T15" s="49" t="str">
        <f t="shared" si="371"/>
        <v>3.0</v>
      </c>
      <c r="U15" s="12">
        <v>3</v>
      </c>
      <c r="V15" s="24">
        <v>7.2</v>
      </c>
      <c r="W15" s="27">
        <v>6</v>
      </c>
      <c r="X15" s="28"/>
      <c r="Y15" s="22">
        <f t="shared" si="372"/>
        <v>6.5</v>
      </c>
      <c r="Z15" s="29">
        <f t="shared" si="373"/>
        <v>6.5</v>
      </c>
      <c r="AA15" s="29" t="str">
        <f t="shared" si="109"/>
        <v>6.5</v>
      </c>
      <c r="AB15" s="35" t="str">
        <f t="shared" si="374"/>
        <v>C+</v>
      </c>
      <c r="AC15" s="33">
        <f t="shared" si="375"/>
        <v>2.5</v>
      </c>
      <c r="AD15" s="49" t="str">
        <f t="shared" si="376"/>
        <v>2.5</v>
      </c>
      <c r="AE15" s="77">
        <v>5</v>
      </c>
      <c r="AF15" s="80">
        <v>5</v>
      </c>
      <c r="AG15" s="24">
        <v>6</v>
      </c>
      <c r="AH15" s="27">
        <v>2</v>
      </c>
      <c r="AI15" s="28">
        <v>6</v>
      </c>
      <c r="AJ15" s="22">
        <f t="shared" si="377"/>
        <v>3.6</v>
      </c>
      <c r="AK15" s="29">
        <f t="shared" si="378"/>
        <v>6</v>
      </c>
      <c r="AL15" s="29" t="str">
        <f t="shared" si="115"/>
        <v>6.0</v>
      </c>
      <c r="AM15" s="35" t="str">
        <f t="shared" si="379"/>
        <v>C</v>
      </c>
      <c r="AN15" s="33">
        <f t="shared" si="380"/>
        <v>2</v>
      </c>
      <c r="AO15" s="49" t="str">
        <f t="shared" si="381"/>
        <v>2.0</v>
      </c>
      <c r="AP15" s="77">
        <v>3</v>
      </c>
      <c r="AQ15" s="83">
        <v>3</v>
      </c>
      <c r="AR15" s="24">
        <v>6</v>
      </c>
      <c r="AS15" s="27">
        <v>3</v>
      </c>
      <c r="AT15" s="28"/>
      <c r="AU15" s="30">
        <f t="shared" si="382"/>
        <v>4.2</v>
      </c>
      <c r="AV15" s="31">
        <f t="shared" si="383"/>
        <v>4.2</v>
      </c>
      <c r="AW15" s="29" t="str">
        <f t="shared" si="119"/>
        <v>4.2</v>
      </c>
      <c r="AX15" s="35" t="str">
        <f t="shared" si="384"/>
        <v>D</v>
      </c>
      <c r="AY15" s="33">
        <f t="shared" si="385"/>
        <v>1</v>
      </c>
      <c r="AZ15" s="49" t="str">
        <f t="shared" si="386"/>
        <v>1.0</v>
      </c>
      <c r="BA15" s="77">
        <v>3</v>
      </c>
      <c r="BB15" s="83">
        <v>3</v>
      </c>
      <c r="BC15" s="24">
        <v>5.5</v>
      </c>
      <c r="BD15" s="27">
        <v>3</v>
      </c>
      <c r="BE15" s="28"/>
      <c r="BF15" s="22">
        <f t="shared" si="387"/>
        <v>4</v>
      </c>
      <c r="BG15" s="29">
        <f t="shared" si="388"/>
        <v>4</v>
      </c>
      <c r="BH15" s="29" t="str">
        <f t="shared" si="123"/>
        <v>4.0</v>
      </c>
      <c r="BI15" s="35" t="str">
        <f t="shared" si="389"/>
        <v>D</v>
      </c>
      <c r="BJ15" s="33">
        <f t="shared" si="390"/>
        <v>1</v>
      </c>
      <c r="BK15" s="49" t="str">
        <f t="shared" si="391"/>
        <v>1.0</v>
      </c>
      <c r="BL15" s="77">
        <v>3</v>
      </c>
      <c r="BM15" s="83">
        <v>3</v>
      </c>
      <c r="BN15" s="24">
        <v>7.7</v>
      </c>
      <c r="BO15" s="27">
        <v>8</v>
      </c>
      <c r="BP15" s="28"/>
      <c r="BQ15" s="30">
        <f t="shared" si="392"/>
        <v>7.9</v>
      </c>
      <c r="BR15" s="31">
        <f t="shared" si="393"/>
        <v>7.9</v>
      </c>
      <c r="BS15" s="29" t="str">
        <f t="shared" si="127"/>
        <v>7.9</v>
      </c>
      <c r="BT15" s="35" t="str">
        <f t="shared" si="394"/>
        <v>B</v>
      </c>
      <c r="BU15" s="33">
        <f t="shared" si="395"/>
        <v>3</v>
      </c>
      <c r="BV15" s="49" t="str">
        <f t="shared" si="396"/>
        <v>3.0</v>
      </c>
      <c r="BW15" s="77">
        <v>2</v>
      </c>
      <c r="BX15" s="83">
        <v>2</v>
      </c>
      <c r="BY15" s="41">
        <f t="shared" si="131"/>
        <v>16</v>
      </c>
      <c r="BZ15" s="43">
        <f t="shared" si="132"/>
        <v>1.90625</v>
      </c>
      <c r="CA15" s="45" t="str">
        <f t="shared" si="133"/>
        <v>1.91</v>
      </c>
      <c r="CB15" s="47" t="str">
        <f t="shared" si="134"/>
        <v>Lên lớp</v>
      </c>
      <c r="CC15" s="145">
        <f t="shared" si="135"/>
        <v>16</v>
      </c>
      <c r="CD15" s="146">
        <f t="shared" si="136"/>
        <v>1.90625</v>
      </c>
      <c r="CE15" s="47" t="str">
        <f t="shared" si="137"/>
        <v>Lên lớp</v>
      </c>
      <c r="CF15" s="142" t="s">
        <v>1143</v>
      </c>
      <c r="CG15" s="24">
        <v>7.2</v>
      </c>
      <c r="CH15" s="27">
        <v>9</v>
      </c>
      <c r="CI15" s="28"/>
      <c r="CJ15" s="30">
        <f t="shared" si="397"/>
        <v>8.3000000000000007</v>
      </c>
      <c r="CK15" s="31">
        <f t="shared" si="398"/>
        <v>8.3000000000000007</v>
      </c>
      <c r="CL15" s="29" t="str">
        <f t="shared" si="140"/>
        <v>8.3</v>
      </c>
      <c r="CM15" s="35" t="str">
        <f t="shared" si="399"/>
        <v>B+</v>
      </c>
      <c r="CN15" s="157">
        <f t="shared" si="400"/>
        <v>3.5</v>
      </c>
      <c r="CO15" s="49" t="str">
        <f t="shared" si="401"/>
        <v>3.5</v>
      </c>
      <c r="CP15" s="77">
        <v>3</v>
      </c>
      <c r="CQ15" s="151">
        <v>3</v>
      </c>
      <c r="CR15" s="24">
        <v>6.3</v>
      </c>
      <c r="CS15" s="27">
        <v>7</v>
      </c>
      <c r="CT15" s="28"/>
      <c r="CU15" s="30">
        <f t="shared" si="402"/>
        <v>6.7</v>
      </c>
      <c r="CV15" s="31">
        <f t="shared" si="403"/>
        <v>6.7</v>
      </c>
      <c r="CW15" s="29" t="str">
        <f t="shared" si="145"/>
        <v>6.7</v>
      </c>
      <c r="CX15" s="35" t="str">
        <f t="shared" si="404"/>
        <v>C+</v>
      </c>
      <c r="CY15" s="157">
        <f t="shared" si="405"/>
        <v>2.5</v>
      </c>
      <c r="CZ15" s="49" t="str">
        <f t="shared" si="406"/>
        <v>2.5</v>
      </c>
      <c r="DA15" s="77">
        <v>2</v>
      </c>
      <c r="DB15" s="151">
        <v>2</v>
      </c>
      <c r="DC15" s="24">
        <v>5</v>
      </c>
      <c r="DD15" s="27">
        <v>7</v>
      </c>
      <c r="DE15" s="28"/>
      <c r="DF15" s="30">
        <f t="shared" si="407"/>
        <v>6.2</v>
      </c>
      <c r="DG15" s="31">
        <f t="shared" si="408"/>
        <v>6.2</v>
      </c>
      <c r="DH15" s="29" t="str">
        <f t="shared" si="151"/>
        <v>6.2</v>
      </c>
      <c r="DI15" s="35" t="str">
        <f t="shared" si="409"/>
        <v>C</v>
      </c>
      <c r="DJ15" s="157">
        <f t="shared" si="410"/>
        <v>2</v>
      </c>
      <c r="DK15" s="49" t="str">
        <f t="shared" si="411"/>
        <v>2.0</v>
      </c>
      <c r="DL15" s="77">
        <v>4</v>
      </c>
      <c r="DM15" s="151">
        <v>4</v>
      </c>
      <c r="DN15" s="24">
        <v>5.8</v>
      </c>
      <c r="DO15" s="27">
        <v>4</v>
      </c>
      <c r="DP15" s="28"/>
      <c r="DQ15" s="30">
        <f t="shared" si="412"/>
        <v>4.7</v>
      </c>
      <c r="DR15" s="31">
        <f t="shared" si="413"/>
        <v>4.7</v>
      </c>
      <c r="DS15" s="29" t="str">
        <f t="shared" si="157"/>
        <v>4.7</v>
      </c>
      <c r="DT15" s="35" t="str">
        <f t="shared" si="414"/>
        <v>D</v>
      </c>
      <c r="DU15" s="157">
        <f t="shared" si="415"/>
        <v>1</v>
      </c>
      <c r="DV15" s="49" t="str">
        <f t="shared" si="416"/>
        <v>1.0</v>
      </c>
      <c r="DW15" s="77">
        <v>3</v>
      </c>
      <c r="DX15" s="151">
        <v>3</v>
      </c>
      <c r="DY15" s="24">
        <v>8</v>
      </c>
      <c r="DZ15" s="27">
        <v>8</v>
      </c>
      <c r="EA15" s="28"/>
      <c r="EB15" s="30">
        <f t="shared" si="417"/>
        <v>8</v>
      </c>
      <c r="EC15" s="31">
        <f t="shared" si="418"/>
        <v>8</v>
      </c>
      <c r="ED15" s="29" t="str">
        <f t="shared" si="161"/>
        <v>8.0</v>
      </c>
      <c r="EE15" s="35" t="str">
        <f t="shared" si="419"/>
        <v>B+</v>
      </c>
      <c r="EF15" s="157">
        <f t="shared" si="420"/>
        <v>3.5</v>
      </c>
      <c r="EG15" s="49" t="str">
        <f t="shared" si="421"/>
        <v>3.5</v>
      </c>
      <c r="EH15" s="77">
        <v>2</v>
      </c>
      <c r="EI15" s="151">
        <v>2</v>
      </c>
      <c r="EJ15" s="24">
        <v>8.6</v>
      </c>
      <c r="EK15" s="27">
        <v>7</v>
      </c>
      <c r="EL15" s="28"/>
      <c r="EM15" s="30">
        <f t="shared" si="422"/>
        <v>7.6</v>
      </c>
      <c r="EN15" s="31">
        <f t="shared" si="423"/>
        <v>7.6</v>
      </c>
      <c r="EO15" s="29" t="str">
        <f t="shared" si="166"/>
        <v>7.6</v>
      </c>
      <c r="EP15" s="35" t="str">
        <f t="shared" si="424"/>
        <v>B</v>
      </c>
      <c r="EQ15" s="157">
        <f t="shared" si="425"/>
        <v>3</v>
      </c>
      <c r="ER15" s="49" t="str">
        <f t="shared" si="426"/>
        <v>3.0</v>
      </c>
      <c r="ES15" s="77">
        <v>2</v>
      </c>
      <c r="ET15" s="151">
        <v>2</v>
      </c>
      <c r="EU15" s="24">
        <v>7.4</v>
      </c>
      <c r="EV15" s="27">
        <v>8</v>
      </c>
      <c r="EW15" s="28"/>
      <c r="EX15" s="30">
        <f t="shared" si="427"/>
        <v>7.8</v>
      </c>
      <c r="EY15" s="31">
        <f t="shared" si="428"/>
        <v>7.8</v>
      </c>
      <c r="EZ15" s="29" t="str">
        <f t="shared" si="171"/>
        <v>7.8</v>
      </c>
      <c r="FA15" s="35" t="str">
        <f t="shared" si="429"/>
        <v>B</v>
      </c>
      <c r="FB15" s="157">
        <f t="shared" si="430"/>
        <v>3</v>
      </c>
      <c r="FC15" s="49" t="str">
        <f t="shared" si="431"/>
        <v>3.0</v>
      </c>
      <c r="FD15" s="77">
        <v>3</v>
      </c>
      <c r="FE15" s="151">
        <v>3</v>
      </c>
      <c r="FF15" s="155">
        <v>7</v>
      </c>
      <c r="FG15" s="165">
        <v>7.6</v>
      </c>
      <c r="FH15" s="165"/>
      <c r="FI15" s="22">
        <f t="shared" si="432"/>
        <v>7.4</v>
      </c>
      <c r="FJ15" s="29">
        <f t="shared" si="433"/>
        <v>7.4</v>
      </c>
      <c r="FK15" s="29" t="str">
        <f t="shared" si="177"/>
        <v>7.4</v>
      </c>
      <c r="FL15" s="35" t="str">
        <f t="shared" si="434"/>
        <v>B</v>
      </c>
      <c r="FM15" s="33">
        <f t="shared" si="435"/>
        <v>3</v>
      </c>
      <c r="FN15" s="49" t="str">
        <f t="shared" si="436"/>
        <v>3.0</v>
      </c>
      <c r="FO15" s="77">
        <v>2</v>
      </c>
      <c r="FP15" s="151">
        <v>2</v>
      </c>
      <c r="FQ15" s="41">
        <f t="shared" si="181"/>
        <v>21</v>
      </c>
      <c r="FR15" s="43">
        <f t="shared" si="182"/>
        <v>2.5952380952380953</v>
      </c>
      <c r="FS15" s="45" t="str">
        <f t="shared" si="183"/>
        <v>2.60</v>
      </c>
      <c r="FT15" s="47" t="str">
        <f t="shared" si="184"/>
        <v>Lên lớp</v>
      </c>
      <c r="FU15" s="145">
        <f t="shared" si="185"/>
        <v>21</v>
      </c>
      <c r="FV15" s="146">
        <f t="shared" si="186"/>
        <v>2.5952380952380953</v>
      </c>
      <c r="FW15" s="174">
        <f t="shared" si="187"/>
        <v>37</v>
      </c>
      <c r="FX15" s="41">
        <f t="shared" si="188"/>
        <v>37</v>
      </c>
      <c r="FY15" s="43">
        <f t="shared" si="189"/>
        <v>2.2972972972972974</v>
      </c>
      <c r="FZ15" s="45" t="str">
        <f t="shared" si="190"/>
        <v>2.30</v>
      </c>
      <c r="GA15" s="47" t="str">
        <f t="shared" si="191"/>
        <v>Lên lớp</v>
      </c>
      <c r="GB15" s="47" t="s">
        <v>1143</v>
      </c>
      <c r="GC15" s="24">
        <v>8</v>
      </c>
      <c r="GD15" s="27">
        <v>9</v>
      </c>
      <c r="GE15" s="28"/>
      <c r="GF15" s="22">
        <f t="shared" si="319"/>
        <v>8.6</v>
      </c>
      <c r="GG15" s="29">
        <f t="shared" si="320"/>
        <v>8.6</v>
      </c>
      <c r="GH15" s="29" t="str">
        <f t="shared" si="193"/>
        <v>8.6</v>
      </c>
      <c r="GI15" s="35" t="str">
        <f t="shared" si="321"/>
        <v>A</v>
      </c>
      <c r="GJ15" s="33">
        <f t="shared" si="322"/>
        <v>4</v>
      </c>
      <c r="GK15" s="49" t="str">
        <f t="shared" si="323"/>
        <v>4.0</v>
      </c>
      <c r="GL15" s="77">
        <v>2</v>
      </c>
      <c r="GM15" s="151">
        <v>2</v>
      </c>
      <c r="GN15" s="24">
        <v>6.6</v>
      </c>
      <c r="GO15" s="27">
        <v>4</v>
      </c>
      <c r="GP15" s="28"/>
      <c r="GQ15" s="30">
        <f t="shared" si="324"/>
        <v>5</v>
      </c>
      <c r="GR15" s="31">
        <f t="shared" si="325"/>
        <v>5</v>
      </c>
      <c r="GS15" s="29" t="str">
        <f t="shared" si="198"/>
        <v>5.0</v>
      </c>
      <c r="GT15" s="35" t="str">
        <f t="shared" si="326"/>
        <v>D+</v>
      </c>
      <c r="GU15" s="33">
        <f t="shared" si="327"/>
        <v>1.5</v>
      </c>
      <c r="GV15" s="49" t="str">
        <f t="shared" si="328"/>
        <v>1.5</v>
      </c>
      <c r="GW15" s="77">
        <v>3</v>
      </c>
      <c r="GX15" s="151">
        <v>3</v>
      </c>
      <c r="GY15" s="24">
        <v>5.2</v>
      </c>
      <c r="GZ15" s="27">
        <v>5</v>
      </c>
      <c r="HA15" s="28"/>
      <c r="HB15" s="22">
        <f t="shared" si="329"/>
        <v>5.0999999999999996</v>
      </c>
      <c r="HC15" s="29">
        <f t="shared" si="330"/>
        <v>5.0999999999999996</v>
      </c>
      <c r="HD15" s="29" t="str">
        <f t="shared" si="203"/>
        <v>5.1</v>
      </c>
      <c r="HE15" s="35" t="str">
        <f t="shared" si="331"/>
        <v>D+</v>
      </c>
      <c r="HF15" s="33">
        <f t="shared" si="332"/>
        <v>1.5</v>
      </c>
      <c r="HG15" s="49" t="str">
        <f t="shared" si="333"/>
        <v>1.5</v>
      </c>
      <c r="HH15" s="77">
        <v>2</v>
      </c>
      <c r="HI15" s="151">
        <v>2</v>
      </c>
      <c r="HJ15" s="24">
        <v>6.4</v>
      </c>
      <c r="HK15" s="27">
        <v>6</v>
      </c>
      <c r="HL15" s="28"/>
      <c r="HM15" s="22">
        <f t="shared" si="334"/>
        <v>6.2</v>
      </c>
      <c r="HN15" s="29">
        <f t="shared" si="335"/>
        <v>6.2</v>
      </c>
      <c r="HO15" s="29" t="str">
        <f t="shared" si="208"/>
        <v>6.2</v>
      </c>
      <c r="HP15" s="35" t="str">
        <f t="shared" si="336"/>
        <v>C</v>
      </c>
      <c r="HQ15" s="33">
        <f t="shared" si="337"/>
        <v>2</v>
      </c>
      <c r="HR15" s="49" t="str">
        <f t="shared" si="338"/>
        <v>2.0</v>
      </c>
      <c r="HS15" s="77">
        <v>2</v>
      </c>
      <c r="HT15" s="151">
        <v>2</v>
      </c>
      <c r="HU15" s="24">
        <v>6.2</v>
      </c>
      <c r="HV15" s="27">
        <v>6</v>
      </c>
      <c r="HW15" s="28"/>
      <c r="HX15" s="22">
        <f t="shared" si="339"/>
        <v>6.1</v>
      </c>
      <c r="HY15" s="29">
        <f t="shared" si="340"/>
        <v>6.1</v>
      </c>
      <c r="HZ15" s="29" t="str">
        <f t="shared" si="213"/>
        <v>6.1</v>
      </c>
      <c r="IA15" s="35" t="str">
        <f t="shared" si="341"/>
        <v>C</v>
      </c>
      <c r="IB15" s="33">
        <f t="shared" si="342"/>
        <v>2</v>
      </c>
      <c r="IC15" s="49" t="str">
        <f t="shared" si="343"/>
        <v>2.0</v>
      </c>
      <c r="ID15" s="77">
        <v>3</v>
      </c>
      <c r="IE15" s="151">
        <v>3</v>
      </c>
      <c r="IF15" s="24">
        <v>6.3</v>
      </c>
      <c r="IG15" s="27">
        <v>5</v>
      </c>
      <c r="IH15" s="28"/>
      <c r="II15" s="22">
        <f t="shared" si="344"/>
        <v>5.5</v>
      </c>
      <c r="IJ15" s="29">
        <f t="shared" si="345"/>
        <v>5.5</v>
      </c>
      <c r="IK15" s="29" t="str">
        <f t="shared" si="218"/>
        <v>5.5</v>
      </c>
      <c r="IL15" s="35" t="str">
        <f t="shared" si="346"/>
        <v>C</v>
      </c>
      <c r="IM15" s="33">
        <f t="shared" si="347"/>
        <v>2</v>
      </c>
      <c r="IN15" s="49" t="str">
        <f t="shared" si="348"/>
        <v>2.0</v>
      </c>
      <c r="IO15" s="77">
        <v>2</v>
      </c>
      <c r="IP15" s="151">
        <v>2</v>
      </c>
      <c r="IQ15" s="24">
        <v>6.9</v>
      </c>
      <c r="IR15" s="27">
        <v>5</v>
      </c>
      <c r="IS15" s="28"/>
      <c r="IT15" s="22">
        <f t="shared" si="349"/>
        <v>5.8</v>
      </c>
      <c r="IU15" s="29">
        <f t="shared" si="350"/>
        <v>5.8</v>
      </c>
      <c r="IV15" s="29" t="str">
        <f t="shared" si="222"/>
        <v>5.8</v>
      </c>
      <c r="IW15" s="35" t="str">
        <f t="shared" si="351"/>
        <v>C</v>
      </c>
      <c r="IX15" s="33">
        <f t="shared" si="352"/>
        <v>2</v>
      </c>
      <c r="IY15" s="49" t="str">
        <f t="shared" si="353"/>
        <v>2.0</v>
      </c>
      <c r="IZ15" s="77">
        <v>3</v>
      </c>
      <c r="JA15" s="151">
        <v>3</v>
      </c>
      <c r="JB15" s="24">
        <v>7</v>
      </c>
      <c r="JC15" s="27">
        <v>6</v>
      </c>
      <c r="JD15" s="28"/>
      <c r="JE15" s="22">
        <f t="shared" si="354"/>
        <v>6.4</v>
      </c>
      <c r="JF15" s="29">
        <f t="shared" si="355"/>
        <v>6.4</v>
      </c>
      <c r="JG15" s="29" t="str">
        <f t="shared" si="226"/>
        <v>6.4</v>
      </c>
      <c r="JH15" s="35" t="str">
        <f t="shared" si="356"/>
        <v>C</v>
      </c>
      <c r="JI15" s="33">
        <f t="shared" si="357"/>
        <v>2</v>
      </c>
      <c r="JJ15" s="49" t="str">
        <f t="shared" si="358"/>
        <v>2.0</v>
      </c>
      <c r="JK15" s="77">
        <v>3</v>
      </c>
      <c r="JL15" s="151">
        <v>3</v>
      </c>
      <c r="JM15" s="24">
        <v>7.5</v>
      </c>
      <c r="JN15" s="214">
        <v>7</v>
      </c>
      <c r="JO15" s="140"/>
      <c r="JP15" s="22">
        <f t="shared" si="359"/>
        <v>7.2</v>
      </c>
      <c r="JQ15" s="29">
        <f t="shared" si="360"/>
        <v>7.2</v>
      </c>
      <c r="JR15" s="29" t="str">
        <f t="shared" si="230"/>
        <v>7.2</v>
      </c>
      <c r="JS15" s="35" t="str">
        <f t="shared" si="361"/>
        <v>B</v>
      </c>
      <c r="JT15" s="33">
        <f t="shared" si="362"/>
        <v>3</v>
      </c>
      <c r="JU15" s="49" t="str">
        <f t="shared" si="363"/>
        <v>3.0</v>
      </c>
      <c r="JV15" s="77">
        <v>1</v>
      </c>
      <c r="JW15" s="151">
        <v>1</v>
      </c>
      <c r="JX15" s="211">
        <f t="shared" si="234"/>
        <v>21</v>
      </c>
      <c r="JY15" s="43">
        <f t="shared" si="235"/>
        <v>2.1190476190476191</v>
      </c>
      <c r="JZ15" s="45" t="str">
        <f t="shared" si="236"/>
        <v>2.12</v>
      </c>
      <c r="KA15" s="47" t="str">
        <f t="shared" si="237"/>
        <v>Lên lớp</v>
      </c>
      <c r="KB15" s="41">
        <f t="shared" si="238"/>
        <v>21</v>
      </c>
      <c r="KC15" s="43">
        <f t="shared" si="239"/>
        <v>2.1190476190476191</v>
      </c>
      <c r="KD15" s="229">
        <f t="shared" si="240"/>
        <v>58</v>
      </c>
      <c r="KE15" s="230">
        <f t="shared" si="241"/>
        <v>58</v>
      </c>
      <c r="KF15" s="146">
        <f t="shared" si="242"/>
        <v>2.2327586206896552</v>
      </c>
      <c r="KG15" s="45" t="str">
        <f t="shared" si="243"/>
        <v>2.23</v>
      </c>
      <c r="KH15" s="47" t="str">
        <f t="shared" si="244"/>
        <v>Lên lớp</v>
      </c>
      <c r="KI15" s="47" t="s">
        <v>1143</v>
      </c>
      <c r="KJ15" s="24">
        <v>7</v>
      </c>
      <c r="KK15" s="27">
        <v>5</v>
      </c>
      <c r="KL15" s="28"/>
      <c r="KM15" s="30">
        <f t="shared" si="437"/>
        <v>5.8</v>
      </c>
      <c r="KN15" s="31">
        <f t="shared" si="438"/>
        <v>5.8</v>
      </c>
      <c r="KO15" s="29" t="str">
        <f t="shared" si="439"/>
        <v>5.8</v>
      </c>
      <c r="KP15" s="35" t="str">
        <f t="shared" si="440"/>
        <v>C</v>
      </c>
      <c r="KQ15" s="33">
        <f t="shared" si="441"/>
        <v>2</v>
      </c>
      <c r="KR15" s="49" t="str">
        <f t="shared" si="442"/>
        <v>2.0</v>
      </c>
      <c r="KS15" s="77">
        <v>2</v>
      </c>
      <c r="KT15" s="151">
        <v>2</v>
      </c>
      <c r="KU15" s="24">
        <v>7.7</v>
      </c>
      <c r="KV15" s="27">
        <v>7</v>
      </c>
      <c r="KW15" s="28"/>
      <c r="KX15" s="30">
        <f t="shared" si="443"/>
        <v>7.3</v>
      </c>
      <c r="KY15" s="31">
        <f t="shared" si="444"/>
        <v>7.3</v>
      </c>
      <c r="KZ15" s="29" t="str">
        <f t="shared" si="445"/>
        <v>7.3</v>
      </c>
      <c r="LA15" s="35" t="str">
        <f t="shared" si="446"/>
        <v>B</v>
      </c>
      <c r="LB15" s="33">
        <f t="shared" si="447"/>
        <v>3</v>
      </c>
      <c r="LC15" s="49" t="str">
        <f t="shared" si="448"/>
        <v>3.0</v>
      </c>
      <c r="LD15" s="77">
        <v>2</v>
      </c>
      <c r="LE15" s="151">
        <v>2</v>
      </c>
      <c r="LF15" s="24">
        <v>5.7</v>
      </c>
      <c r="LG15" s="27">
        <v>4</v>
      </c>
      <c r="LH15" s="28"/>
      <c r="LI15" s="30">
        <f t="shared" si="547"/>
        <v>4.7</v>
      </c>
      <c r="LJ15" s="31">
        <f t="shared" si="548"/>
        <v>4.7</v>
      </c>
      <c r="LK15" s="31" t="str">
        <f t="shared" si="549"/>
        <v>4.7</v>
      </c>
      <c r="LL15" s="35" t="str">
        <f t="shared" si="550"/>
        <v>D</v>
      </c>
      <c r="LM15" s="33">
        <f t="shared" si="551"/>
        <v>1</v>
      </c>
      <c r="LN15" s="49" t="str">
        <f t="shared" si="552"/>
        <v>1.0</v>
      </c>
      <c r="LO15" s="77">
        <v>2</v>
      </c>
      <c r="LP15" s="151">
        <v>2</v>
      </c>
      <c r="LQ15" s="24">
        <v>7</v>
      </c>
      <c r="LR15" s="27">
        <v>5</v>
      </c>
      <c r="LS15" s="28"/>
      <c r="LT15" s="30">
        <f t="shared" si="455"/>
        <v>5.8</v>
      </c>
      <c r="LU15" s="31">
        <f t="shared" si="456"/>
        <v>5.8</v>
      </c>
      <c r="LV15" s="29" t="str">
        <f t="shared" si="248"/>
        <v>5.8</v>
      </c>
      <c r="LW15" s="35" t="str">
        <f t="shared" si="457"/>
        <v>C</v>
      </c>
      <c r="LX15" s="33">
        <f t="shared" si="458"/>
        <v>2</v>
      </c>
      <c r="LY15" s="49" t="str">
        <f t="shared" si="459"/>
        <v>2.0</v>
      </c>
      <c r="LZ15" s="77">
        <v>2</v>
      </c>
      <c r="MA15" s="151">
        <v>2</v>
      </c>
      <c r="MB15" s="24">
        <v>6</v>
      </c>
      <c r="MC15" s="27">
        <v>6</v>
      </c>
      <c r="MD15" s="28"/>
      <c r="ME15" s="30">
        <f t="shared" si="460"/>
        <v>6</v>
      </c>
      <c r="MF15" s="161">
        <f t="shared" si="461"/>
        <v>6</v>
      </c>
      <c r="MG15" s="29" t="str">
        <f t="shared" si="249"/>
        <v>6.0</v>
      </c>
      <c r="MH15" s="162" t="str">
        <f t="shared" si="462"/>
        <v>C</v>
      </c>
      <c r="MI15" s="163">
        <f t="shared" si="463"/>
        <v>2</v>
      </c>
      <c r="MJ15" s="56" t="str">
        <f t="shared" si="464"/>
        <v>2.0</v>
      </c>
      <c r="MK15" s="77">
        <v>1</v>
      </c>
      <c r="ML15" s="151">
        <v>1</v>
      </c>
      <c r="MM15" s="24">
        <v>7.3</v>
      </c>
      <c r="MN15" s="27">
        <v>1</v>
      </c>
      <c r="MO15" s="28">
        <v>1</v>
      </c>
      <c r="MP15" s="30">
        <f t="shared" si="465"/>
        <v>3.5</v>
      </c>
      <c r="MQ15" s="161">
        <f t="shared" si="466"/>
        <v>3.5</v>
      </c>
      <c r="MR15" s="29" t="str">
        <f t="shared" si="250"/>
        <v>3.5</v>
      </c>
      <c r="MS15" s="162" t="str">
        <f t="shared" si="467"/>
        <v>F</v>
      </c>
      <c r="MT15" s="163">
        <f t="shared" si="468"/>
        <v>0</v>
      </c>
      <c r="MU15" s="56" t="str">
        <f t="shared" si="469"/>
        <v>0.0</v>
      </c>
      <c r="MV15" s="77">
        <v>3</v>
      </c>
      <c r="MW15" s="151"/>
      <c r="MX15" s="24">
        <v>5</v>
      </c>
      <c r="MY15" s="27">
        <v>1</v>
      </c>
      <c r="MZ15" s="28">
        <v>5</v>
      </c>
      <c r="NA15" s="30">
        <f t="shared" si="470"/>
        <v>2.6</v>
      </c>
      <c r="NB15" s="161">
        <f t="shared" si="471"/>
        <v>5</v>
      </c>
      <c r="NC15" s="29" t="str">
        <f t="shared" si="251"/>
        <v>5.0</v>
      </c>
      <c r="ND15" s="162" t="str">
        <f t="shared" si="472"/>
        <v>D+</v>
      </c>
      <c r="NE15" s="163">
        <f t="shared" si="473"/>
        <v>1.5</v>
      </c>
      <c r="NF15" s="56" t="str">
        <f t="shared" si="474"/>
        <v>1.5</v>
      </c>
      <c r="NG15" s="77">
        <v>1</v>
      </c>
      <c r="NH15" s="151">
        <v>1</v>
      </c>
      <c r="NI15" s="24">
        <v>6.8</v>
      </c>
      <c r="NJ15" s="27">
        <v>1</v>
      </c>
      <c r="NK15" s="28">
        <v>5</v>
      </c>
      <c r="NL15" s="30">
        <f t="shared" si="475"/>
        <v>3.3</v>
      </c>
      <c r="NM15" s="31">
        <f t="shared" si="476"/>
        <v>5.7</v>
      </c>
      <c r="NN15" s="29" t="str">
        <f t="shared" si="477"/>
        <v>5.7</v>
      </c>
      <c r="NO15" s="35" t="str">
        <f t="shared" si="478"/>
        <v>C</v>
      </c>
      <c r="NP15" s="33">
        <f t="shared" si="479"/>
        <v>2</v>
      </c>
      <c r="NQ15" s="49" t="str">
        <f t="shared" si="480"/>
        <v>2.0</v>
      </c>
      <c r="NR15" s="77">
        <v>3</v>
      </c>
      <c r="NS15" s="151">
        <v>3</v>
      </c>
      <c r="NT15" s="24">
        <v>7.5</v>
      </c>
      <c r="NU15" s="214">
        <v>5.7</v>
      </c>
      <c r="NV15" s="28"/>
      <c r="NW15" s="30">
        <f t="shared" si="481"/>
        <v>6.4</v>
      </c>
      <c r="NX15" s="31">
        <f t="shared" si="482"/>
        <v>6.4</v>
      </c>
      <c r="NY15" s="29" t="str">
        <f t="shared" si="483"/>
        <v>6.4</v>
      </c>
      <c r="NZ15" s="35" t="str">
        <f t="shared" si="484"/>
        <v>C</v>
      </c>
      <c r="OA15" s="33">
        <f t="shared" si="485"/>
        <v>2</v>
      </c>
      <c r="OB15" s="49" t="str">
        <f t="shared" si="486"/>
        <v>2.0</v>
      </c>
      <c r="OC15" s="77">
        <v>2</v>
      </c>
      <c r="OD15" s="151">
        <v>2</v>
      </c>
      <c r="OE15" s="211">
        <f t="shared" si="255"/>
        <v>18</v>
      </c>
      <c r="OF15" s="43">
        <f t="shared" si="256"/>
        <v>1.6388888888888888</v>
      </c>
      <c r="OG15" s="45" t="str">
        <f t="shared" si="257"/>
        <v>1.64</v>
      </c>
      <c r="OH15" s="47" t="str">
        <f t="shared" si="258"/>
        <v>Lên lớp</v>
      </c>
      <c r="OI15" s="41">
        <f t="shared" si="259"/>
        <v>15</v>
      </c>
      <c r="OJ15" s="43">
        <f t="shared" si="260"/>
        <v>1.9666666666666666</v>
      </c>
      <c r="OK15" s="229">
        <f t="shared" si="261"/>
        <v>76</v>
      </c>
      <c r="OL15" s="230">
        <f t="shared" si="262"/>
        <v>73</v>
      </c>
      <c r="OM15" s="146">
        <f t="shared" si="263"/>
        <v>2.1780821917808217</v>
      </c>
      <c r="ON15" s="45" t="str">
        <f t="shared" si="264"/>
        <v>2.18</v>
      </c>
      <c r="OO15" s="47" t="str">
        <f t="shared" si="265"/>
        <v>Lên lớp</v>
      </c>
      <c r="OP15" s="47" t="s">
        <v>1143</v>
      </c>
      <c r="OQ15" s="24">
        <v>5</v>
      </c>
      <c r="OR15" s="27">
        <v>1</v>
      </c>
      <c r="OS15" s="28">
        <v>4</v>
      </c>
      <c r="OT15" s="30">
        <f t="shared" si="487"/>
        <v>2.6</v>
      </c>
      <c r="OU15" s="31">
        <f t="shared" si="488"/>
        <v>4.4000000000000004</v>
      </c>
      <c r="OV15" s="29" t="str">
        <f t="shared" si="489"/>
        <v>4.4</v>
      </c>
      <c r="OW15" s="35" t="str">
        <f t="shared" si="541"/>
        <v>D</v>
      </c>
      <c r="OX15" s="33">
        <f t="shared" si="490"/>
        <v>1</v>
      </c>
      <c r="OY15" s="49" t="str">
        <f t="shared" si="491"/>
        <v>1.0</v>
      </c>
      <c r="OZ15" s="77">
        <v>2</v>
      </c>
      <c r="PA15" s="151">
        <v>2</v>
      </c>
      <c r="PB15" s="24">
        <v>5</v>
      </c>
      <c r="PC15" s="27">
        <v>9</v>
      </c>
      <c r="PD15" s="28"/>
      <c r="PE15" s="30">
        <f t="shared" si="492"/>
        <v>7.4</v>
      </c>
      <c r="PF15" s="31">
        <f t="shared" si="493"/>
        <v>7.4</v>
      </c>
      <c r="PG15" s="31" t="str">
        <f t="shared" si="494"/>
        <v>7.4</v>
      </c>
      <c r="PH15" s="35" t="str">
        <f t="shared" si="495"/>
        <v>B</v>
      </c>
      <c r="PI15" s="130">
        <f t="shared" si="496"/>
        <v>3</v>
      </c>
      <c r="PJ15" s="49" t="str">
        <f t="shared" si="497"/>
        <v>3.0</v>
      </c>
      <c r="PK15" s="77">
        <v>3</v>
      </c>
      <c r="PL15" s="151">
        <v>3</v>
      </c>
      <c r="PM15" s="24">
        <v>5.3</v>
      </c>
      <c r="PN15" s="27">
        <v>7</v>
      </c>
      <c r="PO15" s="28"/>
      <c r="PP15" s="30">
        <f t="shared" si="498"/>
        <v>6.3</v>
      </c>
      <c r="PQ15" s="31">
        <f t="shared" si="499"/>
        <v>6.3</v>
      </c>
      <c r="PR15" s="29" t="str">
        <f t="shared" si="500"/>
        <v>6.3</v>
      </c>
      <c r="PS15" s="35" t="str">
        <f t="shared" si="501"/>
        <v>C</v>
      </c>
      <c r="PT15" s="130">
        <f t="shared" si="502"/>
        <v>2</v>
      </c>
      <c r="PU15" s="49" t="str">
        <f t="shared" si="503"/>
        <v>2.0</v>
      </c>
      <c r="PV15" s="77">
        <v>2</v>
      </c>
      <c r="PW15" s="151">
        <v>2</v>
      </c>
      <c r="PX15" s="24">
        <v>5.6</v>
      </c>
      <c r="PY15" s="27">
        <v>3</v>
      </c>
      <c r="PZ15" s="28"/>
      <c r="QA15" s="30">
        <f t="shared" si="504"/>
        <v>4</v>
      </c>
      <c r="QB15" s="31">
        <f t="shared" si="505"/>
        <v>4</v>
      </c>
      <c r="QC15" s="31" t="str">
        <f t="shared" si="506"/>
        <v>4.0</v>
      </c>
      <c r="QD15" s="35" t="str">
        <f t="shared" si="542"/>
        <v>D</v>
      </c>
      <c r="QE15" s="33">
        <f t="shared" si="507"/>
        <v>1</v>
      </c>
      <c r="QF15" s="49" t="str">
        <f t="shared" si="508"/>
        <v>1.0</v>
      </c>
      <c r="QG15" s="77">
        <v>3</v>
      </c>
      <c r="QH15" s="151">
        <v>3</v>
      </c>
      <c r="QI15" s="24">
        <v>6</v>
      </c>
      <c r="QJ15" s="27">
        <v>5</v>
      </c>
      <c r="QK15" s="28"/>
      <c r="QL15" s="30">
        <f t="shared" si="509"/>
        <v>5.4</v>
      </c>
      <c r="QM15" s="31">
        <f t="shared" si="510"/>
        <v>5.4</v>
      </c>
      <c r="QN15" s="29" t="str">
        <f t="shared" si="511"/>
        <v>5.4</v>
      </c>
      <c r="QO15" s="35" t="str">
        <f t="shared" si="512"/>
        <v>D+</v>
      </c>
      <c r="QP15" s="130">
        <f t="shared" si="513"/>
        <v>1.5</v>
      </c>
      <c r="QQ15" s="49" t="str">
        <f t="shared" si="514"/>
        <v>1.5</v>
      </c>
      <c r="QR15" s="77">
        <v>1</v>
      </c>
      <c r="QS15" s="151">
        <v>1</v>
      </c>
      <c r="QT15" s="24">
        <v>6.8</v>
      </c>
      <c r="QU15" s="27">
        <v>6</v>
      </c>
      <c r="QV15" s="28"/>
      <c r="QW15" s="30">
        <f t="shared" si="515"/>
        <v>6.3</v>
      </c>
      <c r="QX15" s="31">
        <f t="shared" si="516"/>
        <v>6.3</v>
      </c>
      <c r="QY15" s="29" t="str">
        <f t="shared" si="517"/>
        <v>6.3</v>
      </c>
      <c r="QZ15" s="35" t="str">
        <f t="shared" si="518"/>
        <v>C</v>
      </c>
      <c r="RA15" s="130">
        <f t="shared" si="519"/>
        <v>2</v>
      </c>
      <c r="RB15" s="49" t="str">
        <f t="shared" si="520"/>
        <v>2.0</v>
      </c>
      <c r="RC15" s="77">
        <v>3</v>
      </c>
      <c r="RD15" s="151">
        <v>3</v>
      </c>
      <c r="RE15" s="24">
        <v>7</v>
      </c>
      <c r="RF15" s="27">
        <v>3</v>
      </c>
      <c r="RG15" s="28"/>
      <c r="RH15" s="30">
        <f t="shared" si="521"/>
        <v>4.5999999999999996</v>
      </c>
      <c r="RI15" s="31">
        <f t="shared" si="522"/>
        <v>4.5999999999999996</v>
      </c>
      <c r="RJ15" s="31" t="str">
        <f t="shared" si="523"/>
        <v>4.6</v>
      </c>
      <c r="RK15" s="35" t="str">
        <f t="shared" si="524"/>
        <v>D</v>
      </c>
      <c r="RL15" s="33">
        <f t="shared" si="525"/>
        <v>1</v>
      </c>
      <c r="RM15" s="49" t="str">
        <f t="shared" si="526"/>
        <v>1.0</v>
      </c>
      <c r="RN15" s="77">
        <v>1</v>
      </c>
      <c r="RO15" s="151">
        <v>1</v>
      </c>
      <c r="RP15" s="211">
        <f t="shared" si="273"/>
        <v>15</v>
      </c>
      <c r="RQ15" s="275">
        <f t="shared" si="274"/>
        <v>5.6333333333333337</v>
      </c>
      <c r="RR15" s="43">
        <f t="shared" si="275"/>
        <v>1.7666666666666666</v>
      </c>
      <c r="RS15" s="45" t="str">
        <f t="shared" si="276"/>
        <v>1.77</v>
      </c>
      <c r="RT15" s="47" t="str">
        <f t="shared" si="277"/>
        <v>Lên lớp</v>
      </c>
      <c r="RU15" s="41">
        <f t="shared" si="278"/>
        <v>15</v>
      </c>
      <c r="RV15" s="43">
        <f t="shared" si="279"/>
        <v>1.7666666666666666</v>
      </c>
      <c r="RW15" s="229">
        <f t="shared" si="280"/>
        <v>91</v>
      </c>
      <c r="RX15" s="230">
        <f t="shared" si="281"/>
        <v>88</v>
      </c>
      <c r="RY15" s="146">
        <f t="shared" si="282"/>
        <v>2.1079545454545454</v>
      </c>
      <c r="RZ15" s="45" t="str">
        <f t="shared" si="283"/>
        <v>2.11</v>
      </c>
      <c r="SA15" s="47" t="str">
        <f t="shared" si="284"/>
        <v>Lên lớp</v>
      </c>
      <c r="SB15" s="47" t="s">
        <v>1143</v>
      </c>
      <c r="SC15" s="133">
        <v>8.5</v>
      </c>
      <c r="SD15" s="125">
        <v>6</v>
      </c>
      <c r="SE15" s="126"/>
      <c r="SF15" s="127">
        <f t="shared" si="527"/>
        <v>7</v>
      </c>
      <c r="SG15" s="128">
        <f t="shared" si="528"/>
        <v>7</v>
      </c>
      <c r="SH15" s="160" t="str">
        <f t="shared" si="529"/>
        <v>7.0</v>
      </c>
      <c r="SI15" s="129" t="str">
        <f t="shared" si="530"/>
        <v>B</v>
      </c>
      <c r="SJ15" s="130">
        <f t="shared" si="531"/>
        <v>3</v>
      </c>
      <c r="SK15" s="131" t="str">
        <f t="shared" si="532"/>
        <v>3.0</v>
      </c>
      <c r="SL15" s="132">
        <v>2</v>
      </c>
      <c r="SM15" s="170">
        <v>2</v>
      </c>
      <c r="SN15" s="24">
        <v>6</v>
      </c>
      <c r="SO15" s="217"/>
      <c r="SP15" s="28">
        <v>5</v>
      </c>
      <c r="SQ15" s="30">
        <f t="shared" si="533"/>
        <v>2.4</v>
      </c>
      <c r="SR15" s="31">
        <f t="shared" si="534"/>
        <v>5.4</v>
      </c>
      <c r="SS15" s="29" t="str">
        <f t="shared" si="535"/>
        <v>5.4</v>
      </c>
      <c r="ST15" s="35" t="str">
        <f t="shared" si="536"/>
        <v>D+</v>
      </c>
      <c r="SU15" s="33">
        <f t="shared" si="537"/>
        <v>1.5</v>
      </c>
      <c r="SV15" s="49" t="str">
        <f t="shared" si="538"/>
        <v>1.5</v>
      </c>
      <c r="SW15" s="77">
        <v>2</v>
      </c>
      <c r="SX15" s="151">
        <v>2</v>
      </c>
      <c r="SY15" s="24"/>
      <c r="SZ15" s="27"/>
      <c r="TA15" s="28"/>
      <c r="TB15" s="22">
        <f t="shared" ref="TB15" si="567">ROUND((SF15*0.5+SQ15*0.5),1)</f>
        <v>4.7</v>
      </c>
      <c r="TC15" s="29">
        <f t="shared" ref="TC15" si="568">ROUND((SG15*0.5+SR15*0.5),1)</f>
        <v>6.2</v>
      </c>
      <c r="TD15" s="31" t="str">
        <f t="shared" si="543"/>
        <v>6.2</v>
      </c>
      <c r="TE15" s="35" t="str">
        <f t="shared" si="544"/>
        <v>C</v>
      </c>
      <c r="TF15" s="33">
        <f t="shared" si="545"/>
        <v>2</v>
      </c>
      <c r="TG15" s="49" t="str">
        <f t="shared" si="546"/>
        <v>2.0</v>
      </c>
      <c r="TH15" s="77">
        <v>4</v>
      </c>
      <c r="TI15" s="151">
        <v>4</v>
      </c>
      <c r="TJ15" s="320"/>
      <c r="TK15" s="321">
        <v>7.3</v>
      </c>
      <c r="TL15" s="322">
        <v>6.6</v>
      </c>
      <c r="TM15" s="322">
        <v>7</v>
      </c>
      <c r="TN15" s="322"/>
      <c r="TO15" s="127">
        <f t="shared" si="553"/>
        <v>6.9</v>
      </c>
      <c r="TP15" s="29" t="str">
        <f t="shared" si="291"/>
        <v>6.9</v>
      </c>
      <c r="TQ15" s="35" t="str">
        <f t="shared" si="554"/>
        <v>C+</v>
      </c>
      <c r="TR15" s="33">
        <f t="shared" si="555"/>
        <v>2.5</v>
      </c>
      <c r="TS15" s="49" t="str">
        <f t="shared" si="556"/>
        <v>2.5</v>
      </c>
      <c r="TT15" s="323">
        <v>5</v>
      </c>
      <c r="TU15" s="324">
        <v>5</v>
      </c>
      <c r="TV15" s="325">
        <f t="shared" si="557"/>
        <v>9</v>
      </c>
      <c r="TW15" s="341">
        <f t="shared" si="294"/>
        <v>6.5888888888888886</v>
      </c>
      <c r="TX15" s="326">
        <f t="shared" si="558"/>
        <v>2.2777777777777777</v>
      </c>
      <c r="TY15" s="45" t="str">
        <f t="shared" si="559"/>
        <v>2.28</v>
      </c>
      <c r="TZ15" s="47" t="str">
        <f t="shared" si="560"/>
        <v>Lên lớp</v>
      </c>
      <c r="UA15" s="41">
        <f t="shared" si="561"/>
        <v>9</v>
      </c>
      <c r="UB15" s="43">
        <f t="shared" si="562"/>
        <v>2.2777777777777777</v>
      </c>
    </row>
    <row r="16" spans="1:548" ht="18">
      <c r="A16" s="11">
        <v>23</v>
      </c>
      <c r="B16" s="70" t="s">
        <v>229</v>
      </c>
      <c r="C16" s="14" t="s">
        <v>277</v>
      </c>
      <c r="D16" s="71" t="s">
        <v>278</v>
      </c>
      <c r="E16" s="72" t="s">
        <v>175</v>
      </c>
      <c r="F16" s="9"/>
      <c r="G16" s="106" t="s">
        <v>721</v>
      </c>
      <c r="H16" s="10" t="s">
        <v>18</v>
      </c>
      <c r="I16" s="11" t="s">
        <v>762</v>
      </c>
      <c r="J16" s="13">
        <v>5.5</v>
      </c>
      <c r="K16" s="29" t="str">
        <f t="shared" si="99"/>
        <v>5.5</v>
      </c>
      <c r="L16" s="35" t="str">
        <f t="shared" si="366"/>
        <v>C</v>
      </c>
      <c r="M16" s="33">
        <f t="shared" si="367"/>
        <v>2</v>
      </c>
      <c r="N16" s="49" t="str">
        <f t="shared" si="368"/>
        <v>2.0</v>
      </c>
      <c r="O16" s="12">
        <v>2</v>
      </c>
      <c r="P16" s="19">
        <v>6.6</v>
      </c>
      <c r="Q16" s="29" t="str">
        <f t="shared" si="103"/>
        <v>6.6</v>
      </c>
      <c r="R16" s="35" t="str">
        <f t="shared" si="369"/>
        <v>C+</v>
      </c>
      <c r="S16" s="33">
        <f t="shared" si="370"/>
        <v>2.5</v>
      </c>
      <c r="T16" s="49" t="str">
        <f t="shared" si="371"/>
        <v>2.5</v>
      </c>
      <c r="U16" s="12">
        <v>3</v>
      </c>
      <c r="V16" s="24">
        <v>6.9</v>
      </c>
      <c r="W16" s="27">
        <v>8</v>
      </c>
      <c r="X16" s="28"/>
      <c r="Y16" s="22">
        <f t="shared" si="372"/>
        <v>7.6</v>
      </c>
      <c r="Z16" s="29">
        <f t="shared" si="373"/>
        <v>7.6</v>
      </c>
      <c r="AA16" s="29" t="str">
        <f t="shared" si="109"/>
        <v>7.6</v>
      </c>
      <c r="AB16" s="35" t="str">
        <f t="shared" si="374"/>
        <v>B</v>
      </c>
      <c r="AC16" s="33">
        <f t="shared" si="375"/>
        <v>3</v>
      </c>
      <c r="AD16" s="49" t="str">
        <f t="shared" si="376"/>
        <v>3.0</v>
      </c>
      <c r="AE16" s="77">
        <v>5</v>
      </c>
      <c r="AF16" s="80">
        <v>5</v>
      </c>
      <c r="AG16" s="24">
        <v>5</v>
      </c>
      <c r="AH16" s="27">
        <v>5</v>
      </c>
      <c r="AI16" s="28"/>
      <c r="AJ16" s="22">
        <f t="shared" si="377"/>
        <v>5</v>
      </c>
      <c r="AK16" s="29">
        <f t="shared" si="378"/>
        <v>5</v>
      </c>
      <c r="AL16" s="29" t="str">
        <f t="shared" si="115"/>
        <v>5.0</v>
      </c>
      <c r="AM16" s="35" t="str">
        <f t="shared" si="379"/>
        <v>D+</v>
      </c>
      <c r="AN16" s="33">
        <f t="shared" si="380"/>
        <v>1.5</v>
      </c>
      <c r="AO16" s="49" t="str">
        <f t="shared" si="381"/>
        <v>1.5</v>
      </c>
      <c r="AP16" s="77">
        <v>3</v>
      </c>
      <c r="AQ16" s="83">
        <v>3</v>
      </c>
      <c r="AR16" s="24">
        <v>6.4</v>
      </c>
      <c r="AS16" s="27">
        <v>3</v>
      </c>
      <c r="AT16" s="28"/>
      <c r="AU16" s="22">
        <f t="shared" si="382"/>
        <v>4.4000000000000004</v>
      </c>
      <c r="AV16" s="29">
        <f t="shared" si="383"/>
        <v>4.4000000000000004</v>
      </c>
      <c r="AW16" s="29" t="str">
        <f t="shared" si="119"/>
        <v>4.4</v>
      </c>
      <c r="AX16" s="35" t="str">
        <f t="shared" si="384"/>
        <v>D</v>
      </c>
      <c r="AY16" s="33">
        <f t="shared" si="385"/>
        <v>1</v>
      </c>
      <c r="AZ16" s="49" t="str">
        <f t="shared" si="386"/>
        <v>1.0</v>
      </c>
      <c r="BA16" s="77">
        <v>3</v>
      </c>
      <c r="BB16" s="83">
        <v>3</v>
      </c>
      <c r="BC16" s="24">
        <v>6.3</v>
      </c>
      <c r="BD16" s="27">
        <v>5</v>
      </c>
      <c r="BE16" s="28"/>
      <c r="BF16" s="22">
        <f t="shared" si="387"/>
        <v>5.5</v>
      </c>
      <c r="BG16" s="29">
        <f t="shared" si="388"/>
        <v>5.5</v>
      </c>
      <c r="BH16" s="29" t="str">
        <f t="shared" si="123"/>
        <v>5.5</v>
      </c>
      <c r="BI16" s="35" t="str">
        <f t="shared" si="389"/>
        <v>C</v>
      </c>
      <c r="BJ16" s="33">
        <f t="shared" si="390"/>
        <v>2</v>
      </c>
      <c r="BK16" s="49" t="str">
        <f t="shared" si="391"/>
        <v>2.0</v>
      </c>
      <c r="BL16" s="77">
        <v>3</v>
      </c>
      <c r="BM16" s="83">
        <v>3</v>
      </c>
      <c r="BN16" s="24">
        <v>7.3</v>
      </c>
      <c r="BO16" s="27">
        <v>6</v>
      </c>
      <c r="BP16" s="28"/>
      <c r="BQ16" s="22">
        <f t="shared" si="392"/>
        <v>6.5</v>
      </c>
      <c r="BR16" s="29">
        <f t="shared" si="393"/>
        <v>6.5</v>
      </c>
      <c r="BS16" s="29" t="str">
        <f t="shared" si="127"/>
        <v>6.5</v>
      </c>
      <c r="BT16" s="35" t="str">
        <f t="shared" si="394"/>
        <v>C+</v>
      </c>
      <c r="BU16" s="33">
        <f t="shared" si="395"/>
        <v>2.5</v>
      </c>
      <c r="BV16" s="49" t="str">
        <f t="shared" si="396"/>
        <v>2.5</v>
      </c>
      <c r="BW16" s="77">
        <v>2</v>
      </c>
      <c r="BX16" s="83">
        <v>2</v>
      </c>
      <c r="BY16" s="41">
        <f t="shared" si="131"/>
        <v>16</v>
      </c>
      <c r="BZ16" s="43">
        <f t="shared" si="132"/>
        <v>2.09375</v>
      </c>
      <c r="CA16" s="45" t="str">
        <f t="shared" si="133"/>
        <v>2.09</v>
      </c>
      <c r="CB16" s="47" t="str">
        <f t="shared" si="134"/>
        <v>Lên lớp</v>
      </c>
      <c r="CC16" s="145">
        <f t="shared" si="135"/>
        <v>16</v>
      </c>
      <c r="CD16" s="146">
        <f t="shared" si="136"/>
        <v>2.09375</v>
      </c>
      <c r="CE16" s="47" t="str">
        <f t="shared" si="137"/>
        <v>Lên lớp</v>
      </c>
      <c r="CF16" s="142" t="s">
        <v>1143</v>
      </c>
      <c r="CG16" s="24">
        <v>7.1</v>
      </c>
      <c r="CH16" s="27">
        <v>7</v>
      </c>
      <c r="CI16" s="28"/>
      <c r="CJ16" s="30">
        <f t="shared" si="397"/>
        <v>7</v>
      </c>
      <c r="CK16" s="31">
        <f t="shared" si="398"/>
        <v>7</v>
      </c>
      <c r="CL16" s="29" t="str">
        <f t="shared" si="140"/>
        <v>7.0</v>
      </c>
      <c r="CM16" s="35" t="str">
        <f t="shared" si="399"/>
        <v>B</v>
      </c>
      <c r="CN16" s="157">
        <f t="shared" si="400"/>
        <v>3</v>
      </c>
      <c r="CO16" s="49" t="str">
        <f t="shared" si="401"/>
        <v>3.0</v>
      </c>
      <c r="CP16" s="77">
        <v>3</v>
      </c>
      <c r="CQ16" s="151">
        <v>3</v>
      </c>
      <c r="CR16" s="24">
        <v>7.7</v>
      </c>
      <c r="CS16" s="27">
        <v>6</v>
      </c>
      <c r="CT16" s="28"/>
      <c r="CU16" s="30">
        <f t="shared" si="402"/>
        <v>6.7</v>
      </c>
      <c r="CV16" s="31">
        <f t="shared" si="403"/>
        <v>6.7</v>
      </c>
      <c r="CW16" s="29" t="str">
        <f t="shared" si="145"/>
        <v>6.7</v>
      </c>
      <c r="CX16" s="35" t="str">
        <f t="shared" si="404"/>
        <v>C+</v>
      </c>
      <c r="CY16" s="157">
        <f t="shared" si="405"/>
        <v>2.5</v>
      </c>
      <c r="CZ16" s="49" t="str">
        <f t="shared" si="406"/>
        <v>2.5</v>
      </c>
      <c r="DA16" s="77">
        <v>2</v>
      </c>
      <c r="DB16" s="151">
        <v>2</v>
      </c>
      <c r="DC16" s="24">
        <v>5</v>
      </c>
      <c r="DD16" s="27">
        <v>6</v>
      </c>
      <c r="DE16" s="28"/>
      <c r="DF16" s="30">
        <f t="shared" si="407"/>
        <v>5.6</v>
      </c>
      <c r="DG16" s="31">
        <f t="shared" si="408"/>
        <v>5.6</v>
      </c>
      <c r="DH16" s="29" t="str">
        <f t="shared" si="151"/>
        <v>5.6</v>
      </c>
      <c r="DI16" s="35" t="str">
        <f t="shared" si="409"/>
        <v>C</v>
      </c>
      <c r="DJ16" s="157">
        <f t="shared" si="410"/>
        <v>2</v>
      </c>
      <c r="DK16" s="49" t="str">
        <f t="shared" si="411"/>
        <v>2.0</v>
      </c>
      <c r="DL16" s="77">
        <v>4</v>
      </c>
      <c r="DM16" s="151">
        <v>4</v>
      </c>
      <c r="DN16" s="24">
        <v>6.1</v>
      </c>
      <c r="DO16" s="27">
        <v>4</v>
      </c>
      <c r="DP16" s="28"/>
      <c r="DQ16" s="30">
        <f t="shared" si="412"/>
        <v>4.8</v>
      </c>
      <c r="DR16" s="31">
        <f t="shared" si="413"/>
        <v>4.8</v>
      </c>
      <c r="DS16" s="29" t="str">
        <f t="shared" si="157"/>
        <v>4.8</v>
      </c>
      <c r="DT16" s="35" t="str">
        <f t="shared" si="414"/>
        <v>D</v>
      </c>
      <c r="DU16" s="157">
        <f t="shared" si="415"/>
        <v>1</v>
      </c>
      <c r="DV16" s="49" t="str">
        <f t="shared" si="416"/>
        <v>1.0</v>
      </c>
      <c r="DW16" s="77">
        <v>3</v>
      </c>
      <c r="DX16" s="151">
        <v>3</v>
      </c>
      <c r="DY16" s="24">
        <v>6.7</v>
      </c>
      <c r="DZ16" s="27">
        <v>6</v>
      </c>
      <c r="EA16" s="28"/>
      <c r="EB16" s="30">
        <f t="shared" si="417"/>
        <v>6.3</v>
      </c>
      <c r="EC16" s="31">
        <f t="shared" si="418"/>
        <v>6.3</v>
      </c>
      <c r="ED16" s="29" t="str">
        <f t="shared" si="161"/>
        <v>6.3</v>
      </c>
      <c r="EE16" s="35" t="str">
        <f t="shared" si="419"/>
        <v>C</v>
      </c>
      <c r="EF16" s="157">
        <f t="shared" si="420"/>
        <v>2</v>
      </c>
      <c r="EG16" s="49" t="str">
        <f t="shared" si="421"/>
        <v>2.0</v>
      </c>
      <c r="EH16" s="77">
        <v>2</v>
      </c>
      <c r="EI16" s="151">
        <v>2</v>
      </c>
      <c r="EJ16" s="24">
        <v>8.1999999999999993</v>
      </c>
      <c r="EK16" s="27">
        <v>6</v>
      </c>
      <c r="EL16" s="28"/>
      <c r="EM16" s="30">
        <f t="shared" si="422"/>
        <v>6.9</v>
      </c>
      <c r="EN16" s="31">
        <f t="shared" si="423"/>
        <v>6.9</v>
      </c>
      <c r="EO16" s="29" t="str">
        <f t="shared" si="166"/>
        <v>6.9</v>
      </c>
      <c r="EP16" s="35" t="str">
        <f t="shared" si="424"/>
        <v>C+</v>
      </c>
      <c r="EQ16" s="157">
        <f t="shared" si="425"/>
        <v>2.5</v>
      </c>
      <c r="ER16" s="49" t="str">
        <f t="shared" si="426"/>
        <v>2.5</v>
      </c>
      <c r="ES16" s="77">
        <v>2</v>
      </c>
      <c r="ET16" s="151">
        <v>2</v>
      </c>
      <c r="EU16" s="24">
        <v>7.7</v>
      </c>
      <c r="EV16" s="27">
        <v>5</v>
      </c>
      <c r="EW16" s="28"/>
      <c r="EX16" s="30">
        <f t="shared" si="427"/>
        <v>6.1</v>
      </c>
      <c r="EY16" s="31">
        <f t="shared" si="428"/>
        <v>6.1</v>
      </c>
      <c r="EZ16" s="29" t="str">
        <f t="shared" si="171"/>
        <v>6.1</v>
      </c>
      <c r="FA16" s="35" t="str">
        <f t="shared" si="429"/>
        <v>C</v>
      </c>
      <c r="FB16" s="157">
        <f t="shared" si="430"/>
        <v>2</v>
      </c>
      <c r="FC16" s="49" t="str">
        <f t="shared" si="431"/>
        <v>2.0</v>
      </c>
      <c r="FD16" s="77">
        <v>3</v>
      </c>
      <c r="FE16" s="151">
        <v>3</v>
      </c>
      <c r="FF16" s="155">
        <v>7</v>
      </c>
      <c r="FG16" s="165">
        <v>7.2</v>
      </c>
      <c r="FH16" s="165"/>
      <c r="FI16" s="22">
        <f t="shared" si="432"/>
        <v>7.1</v>
      </c>
      <c r="FJ16" s="29">
        <f t="shared" si="433"/>
        <v>7.1</v>
      </c>
      <c r="FK16" s="29" t="str">
        <f t="shared" si="177"/>
        <v>7.1</v>
      </c>
      <c r="FL16" s="35" t="str">
        <f t="shared" si="434"/>
        <v>B</v>
      </c>
      <c r="FM16" s="33">
        <f t="shared" si="435"/>
        <v>3</v>
      </c>
      <c r="FN16" s="49" t="str">
        <f t="shared" si="436"/>
        <v>3.0</v>
      </c>
      <c r="FO16" s="77">
        <v>2</v>
      </c>
      <c r="FP16" s="151">
        <v>2</v>
      </c>
      <c r="FQ16" s="41">
        <f t="shared" si="181"/>
        <v>21</v>
      </c>
      <c r="FR16" s="43">
        <f t="shared" si="182"/>
        <v>2.1904761904761907</v>
      </c>
      <c r="FS16" s="45" t="str">
        <f t="shared" si="183"/>
        <v>2.19</v>
      </c>
      <c r="FT16" s="47" t="str">
        <f t="shared" si="184"/>
        <v>Lên lớp</v>
      </c>
      <c r="FU16" s="145">
        <f t="shared" si="185"/>
        <v>21</v>
      </c>
      <c r="FV16" s="146">
        <f t="shared" si="186"/>
        <v>2.1904761904761907</v>
      </c>
      <c r="FW16" s="174">
        <f t="shared" si="187"/>
        <v>37</v>
      </c>
      <c r="FX16" s="41">
        <f t="shared" si="188"/>
        <v>37</v>
      </c>
      <c r="FY16" s="43">
        <f t="shared" si="189"/>
        <v>2.1486486486486487</v>
      </c>
      <c r="FZ16" s="45" t="str">
        <f t="shared" si="190"/>
        <v>2.15</v>
      </c>
      <c r="GA16" s="47" t="str">
        <f t="shared" si="191"/>
        <v>Lên lớp</v>
      </c>
      <c r="GB16" s="47" t="s">
        <v>1143</v>
      </c>
      <c r="GC16" s="24">
        <v>8.8000000000000007</v>
      </c>
      <c r="GD16" s="27">
        <v>9</v>
      </c>
      <c r="GE16" s="28"/>
      <c r="GF16" s="22">
        <f t="shared" si="319"/>
        <v>8.9</v>
      </c>
      <c r="GG16" s="29">
        <f t="shared" si="320"/>
        <v>8.9</v>
      </c>
      <c r="GH16" s="29" t="str">
        <f t="shared" si="193"/>
        <v>8.9</v>
      </c>
      <c r="GI16" s="35" t="str">
        <f t="shared" si="321"/>
        <v>A</v>
      </c>
      <c r="GJ16" s="33">
        <f t="shared" si="322"/>
        <v>4</v>
      </c>
      <c r="GK16" s="49" t="str">
        <f t="shared" si="323"/>
        <v>4.0</v>
      </c>
      <c r="GL16" s="77">
        <v>2</v>
      </c>
      <c r="GM16" s="151">
        <v>2</v>
      </c>
      <c r="GN16" s="24">
        <v>6.6</v>
      </c>
      <c r="GO16" s="27">
        <v>6</v>
      </c>
      <c r="GP16" s="28"/>
      <c r="GQ16" s="30">
        <f t="shared" si="324"/>
        <v>6.2</v>
      </c>
      <c r="GR16" s="31">
        <f t="shared" si="325"/>
        <v>6.2</v>
      </c>
      <c r="GS16" s="29" t="str">
        <f t="shared" si="198"/>
        <v>6.2</v>
      </c>
      <c r="GT16" s="35" t="str">
        <f t="shared" si="326"/>
        <v>C</v>
      </c>
      <c r="GU16" s="33">
        <f t="shared" si="327"/>
        <v>2</v>
      </c>
      <c r="GV16" s="49" t="str">
        <f t="shared" si="328"/>
        <v>2.0</v>
      </c>
      <c r="GW16" s="77">
        <v>3</v>
      </c>
      <c r="GX16" s="151">
        <v>3</v>
      </c>
      <c r="GY16" s="24">
        <v>5.8</v>
      </c>
      <c r="GZ16" s="27">
        <v>6</v>
      </c>
      <c r="HA16" s="28"/>
      <c r="HB16" s="30">
        <f t="shared" si="329"/>
        <v>5.9</v>
      </c>
      <c r="HC16" s="31">
        <f t="shared" si="330"/>
        <v>5.9</v>
      </c>
      <c r="HD16" s="29" t="str">
        <f t="shared" si="203"/>
        <v>5.9</v>
      </c>
      <c r="HE16" s="35" t="str">
        <f t="shared" si="331"/>
        <v>C</v>
      </c>
      <c r="HF16" s="33">
        <f t="shared" si="332"/>
        <v>2</v>
      </c>
      <c r="HG16" s="49" t="str">
        <f t="shared" si="333"/>
        <v>2.0</v>
      </c>
      <c r="HH16" s="77">
        <v>2</v>
      </c>
      <c r="HI16" s="151">
        <v>2</v>
      </c>
      <c r="HJ16" s="24">
        <v>6.4</v>
      </c>
      <c r="HK16" s="27">
        <v>5</v>
      </c>
      <c r="HL16" s="28"/>
      <c r="HM16" s="30">
        <f t="shared" si="334"/>
        <v>5.6</v>
      </c>
      <c r="HN16" s="31">
        <f t="shared" si="335"/>
        <v>5.6</v>
      </c>
      <c r="HO16" s="29" t="str">
        <f t="shared" si="208"/>
        <v>5.6</v>
      </c>
      <c r="HP16" s="35" t="str">
        <f t="shared" si="336"/>
        <v>C</v>
      </c>
      <c r="HQ16" s="33">
        <f t="shared" si="337"/>
        <v>2</v>
      </c>
      <c r="HR16" s="49" t="str">
        <f t="shared" si="338"/>
        <v>2.0</v>
      </c>
      <c r="HS16" s="77">
        <v>2</v>
      </c>
      <c r="HT16" s="151">
        <v>2</v>
      </c>
      <c r="HU16" s="24">
        <v>7</v>
      </c>
      <c r="HV16" s="27">
        <v>6</v>
      </c>
      <c r="HW16" s="28"/>
      <c r="HX16" s="30">
        <f t="shared" si="339"/>
        <v>6.4</v>
      </c>
      <c r="HY16" s="31">
        <f t="shared" si="340"/>
        <v>6.4</v>
      </c>
      <c r="HZ16" s="29" t="str">
        <f t="shared" si="213"/>
        <v>6.4</v>
      </c>
      <c r="IA16" s="35" t="str">
        <f t="shared" si="341"/>
        <v>C</v>
      </c>
      <c r="IB16" s="33">
        <f t="shared" si="342"/>
        <v>2</v>
      </c>
      <c r="IC16" s="49" t="str">
        <f t="shared" si="343"/>
        <v>2.0</v>
      </c>
      <c r="ID16" s="77">
        <v>3</v>
      </c>
      <c r="IE16" s="151">
        <v>3</v>
      </c>
      <c r="IF16" s="24">
        <v>6.3</v>
      </c>
      <c r="IG16" s="27">
        <v>6</v>
      </c>
      <c r="IH16" s="126"/>
      <c r="II16" s="22">
        <f t="shared" si="344"/>
        <v>6.1</v>
      </c>
      <c r="IJ16" s="54">
        <f t="shared" si="345"/>
        <v>6.1</v>
      </c>
      <c r="IK16" s="29" t="str">
        <f t="shared" si="218"/>
        <v>6.1</v>
      </c>
      <c r="IL16" s="162" t="str">
        <f t="shared" si="346"/>
        <v>C</v>
      </c>
      <c r="IM16" s="33">
        <f t="shared" si="347"/>
        <v>2</v>
      </c>
      <c r="IN16" s="49" t="str">
        <f t="shared" si="348"/>
        <v>2.0</v>
      </c>
      <c r="IO16" s="77">
        <v>2</v>
      </c>
      <c r="IP16" s="151">
        <v>2</v>
      </c>
      <c r="IQ16" s="24">
        <v>7</v>
      </c>
      <c r="IR16" s="27">
        <v>4</v>
      </c>
      <c r="IS16" s="28"/>
      <c r="IT16" s="30">
        <f t="shared" si="349"/>
        <v>5.2</v>
      </c>
      <c r="IU16" s="31">
        <f t="shared" si="350"/>
        <v>5.2</v>
      </c>
      <c r="IV16" s="29" t="str">
        <f t="shared" si="222"/>
        <v>5.2</v>
      </c>
      <c r="IW16" s="35" t="str">
        <f t="shared" si="351"/>
        <v>D+</v>
      </c>
      <c r="IX16" s="33">
        <f t="shared" si="352"/>
        <v>1.5</v>
      </c>
      <c r="IY16" s="49" t="str">
        <f t="shared" si="353"/>
        <v>1.5</v>
      </c>
      <c r="IZ16" s="77">
        <v>3</v>
      </c>
      <c r="JA16" s="151">
        <v>3</v>
      </c>
      <c r="JB16" s="24">
        <v>6.8</v>
      </c>
      <c r="JC16" s="27">
        <v>7</v>
      </c>
      <c r="JD16" s="28"/>
      <c r="JE16" s="30">
        <f t="shared" si="354"/>
        <v>6.9</v>
      </c>
      <c r="JF16" s="31">
        <f t="shared" si="355"/>
        <v>6.9</v>
      </c>
      <c r="JG16" s="29" t="str">
        <f t="shared" si="226"/>
        <v>6.9</v>
      </c>
      <c r="JH16" s="35" t="str">
        <f t="shared" si="356"/>
        <v>C+</v>
      </c>
      <c r="JI16" s="33">
        <f t="shared" si="357"/>
        <v>2.5</v>
      </c>
      <c r="JJ16" s="49" t="str">
        <f t="shared" si="358"/>
        <v>2.5</v>
      </c>
      <c r="JK16" s="77">
        <v>3</v>
      </c>
      <c r="JL16" s="151">
        <v>3</v>
      </c>
      <c r="JM16" s="24">
        <v>9</v>
      </c>
      <c r="JN16" s="214">
        <v>8.1999999999999993</v>
      </c>
      <c r="JO16" s="140"/>
      <c r="JP16" s="30">
        <f t="shared" si="359"/>
        <v>8.5</v>
      </c>
      <c r="JQ16" s="31">
        <f t="shared" si="360"/>
        <v>8.5</v>
      </c>
      <c r="JR16" s="29" t="str">
        <f t="shared" si="230"/>
        <v>8.5</v>
      </c>
      <c r="JS16" s="35" t="str">
        <f t="shared" si="361"/>
        <v>A</v>
      </c>
      <c r="JT16" s="33">
        <f t="shared" si="362"/>
        <v>4</v>
      </c>
      <c r="JU16" s="49" t="str">
        <f t="shared" si="363"/>
        <v>4.0</v>
      </c>
      <c r="JV16" s="77">
        <v>1</v>
      </c>
      <c r="JW16" s="151">
        <v>1</v>
      </c>
      <c r="JX16" s="211">
        <f t="shared" si="234"/>
        <v>21</v>
      </c>
      <c r="JY16" s="43">
        <f t="shared" si="235"/>
        <v>2.2857142857142856</v>
      </c>
      <c r="JZ16" s="45" t="str">
        <f t="shared" si="236"/>
        <v>2.29</v>
      </c>
      <c r="KA16" s="47" t="str">
        <f t="shared" si="237"/>
        <v>Lên lớp</v>
      </c>
      <c r="KB16" s="41">
        <f t="shared" si="238"/>
        <v>21</v>
      </c>
      <c r="KC16" s="43">
        <f t="shared" si="239"/>
        <v>2.2857142857142856</v>
      </c>
      <c r="KD16" s="229">
        <f t="shared" si="240"/>
        <v>58</v>
      </c>
      <c r="KE16" s="230">
        <f t="shared" si="241"/>
        <v>58</v>
      </c>
      <c r="KF16" s="146">
        <f t="shared" si="242"/>
        <v>2.1982758620689653</v>
      </c>
      <c r="KG16" s="45" t="str">
        <f t="shared" si="243"/>
        <v>2.20</v>
      </c>
      <c r="KH16" s="47" t="str">
        <f t="shared" si="244"/>
        <v>Lên lớp</v>
      </c>
      <c r="KI16" s="47" t="s">
        <v>1143</v>
      </c>
      <c r="KJ16" s="24">
        <v>6.8</v>
      </c>
      <c r="KK16" s="27">
        <v>5</v>
      </c>
      <c r="KL16" s="28"/>
      <c r="KM16" s="30">
        <f t="shared" si="437"/>
        <v>5.7</v>
      </c>
      <c r="KN16" s="31">
        <f t="shared" si="438"/>
        <v>5.7</v>
      </c>
      <c r="KO16" s="29" t="str">
        <f t="shared" si="439"/>
        <v>5.7</v>
      </c>
      <c r="KP16" s="35" t="str">
        <f t="shared" si="440"/>
        <v>C</v>
      </c>
      <c r="KQ16" s="33">
        <f t="shared" si="441"/>
        <v>2</v>
      </c>
      <c r="KR16" s="49" t="str">
        <f t="shared" si="442"/>
        <v>2.0</v>
      </c>
      <c r="KS16" s="77">
        <v>2</v>
      </c>
      <c r="KT16" s="151">
        <v>2</v>
      </c>
      <c r="KU16" s="24">
        <v>7.7</v>
      </c>
      <c r="KV16" s="27">
        <v>8</v>
      </c>
      <c r="KW16" s="28"/>
      <c r="KX16" s="22">
        <f t="shared" si="443"/>
        <v>7.9</v>
      </c>
      <c r="KY16" s="29">
        <f t="shared" si="444"/>
        <v>7.9</v>
      </c>
      <c r="KZ16" s="29" t="str">
        <f t="shared" si="445"/>
        <v>7.9</v>
      </c>
      <c r="LA16" s="35" t="str">
        <f t="shared" si="446"/>
        <v>B</v>
      </c>
      <c r="LB16" s="33">
        <f t="shared" si="447"/>
        <v>3</v>
      </c>
      <c r="LC16" s="49" t="str">
        <f t="shared" si="448"/>
        <v>3.0</v>
      </c>
      <c r="LD16" s="77">
        <v>2</v>
      </c>
      <c r="LE16" s="151">
        <v>2</v>
      </c>
      <c r="LF16" s="24">
        <v>7.3</v>
      </c>
      <c r="LG16" s="27">
        <v>3</v>
      </c>
      <c r="LH16" s="28"/>
      <c r="LI16" s="30">
        <f t="shared" si="547"/>
        <v>4.7</v>
      </c>
      <c r="LJ16" s="31">
        <f t="shared" si="548"/>
        <v>4.7</v>
      </c>
      <c r="LK16" s="31" t="str">
        <f t="shared" si="549"/>
        <v>4.7</v>
      </c>
      <c r="LL16" s="35" t="str">
        <f t="shared" si="550"/>
        <v>D</v>
      </c>
      <c r="LM16" s="33">
        <f t="shared" si="551"/>
        <v>1</v>
      </c>
      <c r="LN16" s="49" t="str">
        <f t="shared" si="552"/>
        <v>1.0</v>
      </c>
      <c r="LO16" s="77">
        <v>2</v>
      </c>
      <c r="LP16" s="151">
        <v>2</v>
      </c>
      <c r="LQ16" s="24">
        <v>7</v>
      </c>
      <c r="LR16" s="27">
        <v>1</v>
      </c>
      <c r="LS16" s="28">
        <v>5</v>
      </c>
      <c r="LT16" s="30">
        <f t="shared" si="455"/>
        <v>3.4</v>
      </c>
      <c r="LU16" s="31">
        <f t="shared" si="456"/>
        <v>5.8</v>
      </c>
      <c r="LV16" s="29" t="str">
        <f t="shared" si="248"/>
        <v>5.8</v>
      </c>
      <c r="LW16" s="35" t="str">
        <f t="shared" si="457"/>
        <v>C</v>
      </c>
      <c r="LX16" s="33">
        <f t="shared" si="458"/>
        <v>2</v>
      </c>
      <c r="LY16" s="49" t="str">
        <f t="shared" si="459"/>
        <v>2.0</v>
      </c>
      <c r="LZ16" s="77">
        <v>2</v>
      </c>
      <c r="MA16" s="151">
        <v>2</v>
      </c>
      <c r="MB16" s="24">
        <v>7.5</v>
      </c>
      <c r="MC16" s="27">
        <v>6</v>
      </c>
      <c r="MD16" s="28"/>
      <c r="ME16" s="30">
        <f t="shared" si="460"/>
        <v>6.6</v>
      </c>
      <c r="MF16" s="161">
        <f t="shared" si="461"/>
        <v>6.6</v>
      </c>
      <c r="MG16" s="29" t="str">
        <f t="shared" si="249"/>
        <v>6.6</v>
      </c>
      <c r="MH16" s="162" t="str">
        <f t="shared" si="462"/>
        <v>C+</v>
      </c>
      <c r="MI16" s="163">
        <f t="shared" si="463"/>
        <v>2.5</v>
      </c>
      <c r="MJ16" s="56" t="str">
        <f t="shared" si="464"/>
        <v>2.5</v>
      </c>
      <c r="MK16" s="77">
        <v>1</v>
      </c>
      <c r="ML16" s="151">
        <v>1</v>
      </c>
      <c r="MM16" s="24">
        <v>6.9</v>
      </c>
      <c r="MN16" s="27">
        <v>2</v>
      </c>
      <c r="MO16" s="28"/>
      <c r="MP16" s="30">
        <f t="shared" si="465"/>
        <v>4</v>
      </c>
      <c r="MQ16" s="161">
        <f t="shared" si="466"/>
        <v>4</v>
      </c>
      <c r="MR16" s="29" t="str">
        <f t="shared" si="250"/>
        <v>4.0</v>
      </c>
      <c r="MS16" s="162" t="str">
        <f t="shared" si="467"/>
        <v>D</v>
      </c>
      <c r="MT16" s="163">
        <f t="shared" si="468"/>
        <v>1</v>
      </c>
      <c r="MU16" s="56" t="str">
        <f t="shared" si="469"/>
        <v>1.0</v>
      </c>
      <c r="MV16" s="77">
        <v>3</v>
      </c>
      <c r="MW16" s="151">
        <v>3</v>
      </c>
      <c r="MX16" s="24">
        <v>7.7</v>
      </c>
      <c r="MY16" s="27">
        <v>7</v>
      </c>
      <c r="MZ16" s="28"/>
      <c r="NA16" s="30">
        <f t="shared" si="470"/>
        <v>7.3</v>
      </c>
      <c r="NB16" s="161">
        <f t="shared" si="471"/>
        <v>7.3</v>
      </c>
      <c r="NC16" s="29" t="str">
        <f t="shared" si="251"/>
        <v>7.3</v>
      </c>
      <c r="ND16" s="162" t="str">
        <f t="shared" si="472"/>
        <v>B</v>
      </c>
      <c r="NE16" s="163">
        <f t="shared" si="473"/>
        <v>3</v>
      </c>
      <c r="NF16" s="56" t="str">
        <f t="shared" si="474"/>
        <v>3.0</v>
      </c>
      <c r="NG16" s="77">
        <v>1</v>
      </c>
      <c r="NH16" s="151">
        <v>1</v>
      </c>
      <c r="NI16" s="24">
        <v>7</v>
      </c>
      <c r="NJ16" s="27">
        <v>0</v>
      </c>
      <c r="NK16" s="28">
        <v>5</v>
      </c>
      <c r="NL16" s="30">
        <f t="shared" si="475"/>
        <v>2.8</v>
      </c>
      <c r="NM16" s="31">
        <f t="shared" si="476"/>
        <v>5.8</v>
      </c>
      <c r="NN16" s="29" t="str">
        <f t="shared" si="477"/>
        <v>5.8</v>
      </c>
      <c r="NO16" s="35" t="str">
        <f t="shared" si="478"/>
        <v>C</v>
      </c>
      <c r="NP16" s="33">
        <f t="shared" si="479"/>
        <v>2</v>
      </c>
      <c r="NQ16" s="49" t="str">
        <f t="shared" si="480"/>
        <v>2.0</v>
      </c>
      <c r="NR16" s="77">
        <v>3</v>
      </c>
      <c r="NS16" s="151">
        <v>3</v>
      </c>
      <c r="NT16" s="24">
        <v>8</v>
      </c>
      <c r="NU16" s="214">
        <v>5.7</v>
      </c>
      <c r="NV16" s="28"/>
      <c r="NW16" s="30">
        <f t="shared" si="481"/>
        <v>6.6</v>
      </c>
      <c r="NX16" s="31">
        <f t="shared" si="482"/>
        <v>6.6</v>
      </c>
      <c r="NY16" s="31" t="str">
        <f t="shared" si="483"/>
        <v>6.6</v>
      </c>
      <c r="NZ16" s="35" t="str">
        <f t="shared" si="484"/>
        <v>C+</v>
      </c>
      <c r="OA16" s="33">
        <f t="shared" si="485"/>
        <v>2.5</v>
      </c>
      <c r="OB16" s="49" t="str">
        <f t="shared" si="486"/>
        <v>2.5</v>
      </c>
      <c r="OC16" s="77">
        <v>2</v>
      </c>
      <c r="OD16" s="151">
        <v>2</v>
      </c>
      <c r="OE16" s="211">
        <f t="shared" si="255"/>
        <v>18</v>
      </c>
      <c r="OF16" s="43">
        <f t="shared" si="256"/>
        <v>1.9722222222222223</v>
      </c>
      <c r="OG16" s="45" t="str">
        <f t="shared" si="257"/>
        <v>1.97</v>
      </c>
      <c r="OH16" s="47" t="str">
        <f t="shared" si="258"/>
        <v>Lên lớp</v>
      </c>
      <c r="OI16" s="41">
        <f t="shared" si="259"/>
        <v>18</v>
      </c>
      <c r="OJ16" s="43">
        <f t="shared" si="260"/>
        <v>1.9722222222222223</v>
      </c>
      <c r="OK16" s="229">
        <f t="shared" si="261"/>
        <v>76</v>
      </c>
      <c r="OL16" s="230">
        <f t="shared" si="262"/>
        <v>76</v>
      </c>
      <c r="OM16" s="146">
        <f t="shared" si="263"/>
        <v>2.1447368421052633</v>
      </c>
      <c r="ON16" s="45" t="str">
        <f t="shared" si="264"/>
        <v>2.14</v>
      </c>
      <c r="OO16" s="47" t="str">
        <f t="shared" si="265"/>
        <v>Lên lớp</v>
      </c>
      <c r="OP16" s="47" t="s">
        <v>1143</v>
      </c>
      <c r="OQ16" s="24">
        <v>5.2</v>
      </c>
      <c r="OR16" s="27">
        <v>4</v>
      </c>
      <c r="OS16" s="28"/>
      <c r="OT16" s="22">
        <f t="shared" si="487"/>
        <v>4.5</v>
      </c>
      <c r="OU16" s="29">
        <f t="shared" si="488"/>
        <v>4.5</v>
      </c>
      <c r="OV16" s="29" t="str">
        <f t="shared" si="489"/>
        <v>4.5</v>
      </c>
      <c r="OW16" s="35" t="str">
        <f t="shared" si="541"/>
        <v>D</v>
      </c>
      <c r="OX16" s="33">
        <f t="shared" si="490"/>
        <v>1</v>
      </c>
      <c r="OY16" s="49" t="str">
        <f t="shared" si="491"/>
        <v>1.0</v>
      </c>
      <c r="OZ16" s="77">
        <v>2</v>
      </c>
      <c r="PA16" s="151">
        <v>2</v>
      </c>
      <c r="PB16" s="24">
        <v>6.8</v>
      </c>
      <c r="PC16" s="27">
        <v>9</v>
      </c>
      <c r="PD16" s="28"/>
      <c r="PE16" s="30">
        <f t="shared" si="492"/>
        <v>8.1</v>
      </c>
      <c r="PF16" s="31">
        <f t="shared" si="493"/>
        <v>8.1</v>
      </c>
      <c r="PG16" s="31" t="str">
        <f t="shared" si="494"/>
        <v>8.1</v>
      </c>
      <c r="PH16" s="35" t="str">
        <f t="shared" si="495"/>
        <v>B+</v>
      </c>
      <c r="PI16" s="33">
        <f t="shared" si="496"/>
        <v>3.5</v>
      </c>
      <c r="PJ16" s="49" t="str">
        <f t="shared" si="497"/>
        <v>3.5</v>
      </c>
      <c r="PK16" s="77">
        <v>3</v>
      </c>
      <c r="PL16" s="151">
        <v>3</v>
      </c>
      <c r="PM16" s="24">
        <v>6.7</v>
      </c>
      <c r="PN16" s="27">
        <v>5</v>
      </c>
      <c r="PO16" s="28"/>
      <c r="PP16" s="30">
        <f t="shared" si="498"/>
        <v>5.7</v>
      </c>
      <c r="PQ16" s="31">
        <f t="shared" si="499"/>
        <v>5.7</v>
      </c>
      <c r="PR16" s="31" t="str">
        <f t="shared" si="500"/>
        <v>5.7</v>
      </c>
      <c r="PS16" s="35" t="str">
        <f t="shared" si="501"/>
        <v>C</v>
      </c>
      <c r="PT16" s="33">
        <f t="shared" si="502"/>
        <v>2</v>
      </c>
      <c r="PU16" s="49" t="str">
        <f t="shared" si="503"/>
        <v>2.0</v>
      </c>
      <c r="PV16" s="77">
        <v>2</v>
      </c>
      <c r="PW16" s="151">
        <v>2</v>
      </c>
      <c r="PX16" s="24">
        <v>6.6</v>
      </c>
      <c r="PY16" s="27">
        <v>7</v>
      </c>
      <c r="PZ16" s="28"/>
      <c r="QA16" s="30">
        <f t="shared" si="504"/>
        <v>6.8</v>
      </c>
      <c r="QB16" s="31">
        <f t="shared" si="505"/>
        <v>6.8</v>
      </c>
      <c r="QC16" s="29" t="str">
        <f t="shared" si="506"/>
        <v>6.8</v>
      </c>
      <c r="QD16" s="35" t="str">
        <f t="shared" si="542"/>
        <v>C+</v>
      </c>
      <c r="QE16" s="33">
        <f t="shared" si="507"/>
        <v>2.5</v>
      </c>
      <c r="QF16" s="49" t="str">
        <f t="shared" si="508"/>
        <v>2.5</v>
      </c>
      <c r="QG16" s="77">
        <v>3</v>
      </c>
      <c r="QH16" s="151">
        <v>3</v>
      </c>
      <c r="QI16" s="24">
        <v>7.9</v>
      </c>
      <c r="QJ16" s="27">
        <v>7</v>
      </c>
      <c r="QK16" s="28"/>
      <c r="QL16" s="30">
        <f t="shared" si="509"/>
        <v>7.4</v>
      </c>
      <c r="QM16" s="31">
        <f t="shared" si="510"/>
        <v>7.4</v>
      </c>
      <c r="QN16" s="31" t="str">
        <f t="shared" si="511"/>
        <v>7.4</v>
      </c>
      <c r="QO16" s="35" t="str">
        <f t="shared" si="512"/>
        <v>B</v>
      </c>
      <c r="QP16" s="33">
        <f t="shared" si="513"/>
        <v>3</v>
      </c>
      <c r="QQ16" s="49" t="str">
        <f t="shared" si="514"/>
        <v>3.0</v>
      </c>
      <c r="QR16" s="77">
        <v>1</v>
      </c>
      <c r="QS16" s="151">
        <v>1</v>
      </c>
      <c r="QT16" s="24">
        <v>7.3</v>
      </c>
      <c r="QU16" s="27">
        <v>8</v>
      </c>
      <c r="QV16" s="28"/>
      <c r="QW16" s="30">
        <f t="shared" si="515"/>
        <v>7.7</v>
      </c>
      <c r="QX16" s="31">
        <f t="shared" si="516"/>
        <v>7.7</v>
      </c>
      <c r="QY16" s="31" t="str">
        <f t="shared" si="517"/>
        <v>7.7</v>
      </c>
      <c r="QZ16" s="35" t="str">
        <f t="shared" si="518"/>
        <v>B</v>
      </c>
      <c r="RA16" s="33">
        <f t="shared" si="519"/>
        <v>3</v>
      </c>
      <c r="RB16" s="49" t="str">
        <f t="shared" si="520"/>
        <v>3.0</v>
      </c>
      <c r="RC16" s="77">
        <v>3</v>
      </c>
      <c r="RD16" s="151">
        <v>3</v>
      </c>
      <c r="RE16" s="24">
        <v>7</v>
      </c>
      <c r="RF16" s="27">
        <v>3</v>
      </c>
      <c r="RG16" s="28"/>
      <c r="RH16" s="30">
        <f t="shared" si="521"/>
        <v>4.5999999999999996</v>
      </c>
      <c r="RI16" s="31">
        <f t="shared" si="522"/>
        <v>4.5999999999999996</v>
      </c>
      <c r="RJ16" s="29" t="str">
        <f t="shared" si="523"/>
        <v>4.6</v>
      </c>
      <c r="RK16" s="35" t="str">
        <f t="shared" si="524"/>
        <v>D</v>
      </c>
      <c r="RL16" s="33">
        <f t="shared" si="525"/>
        <v>1</v>
      </c>
      <c r="RM16" s="49" t="str">
        <f t="shared" si="526"/>
        <v>1.0</v>
      </c>
      <c r="RN16" s="77">
        <v>1</v>
      </c>
      <c r="RO16" s="151">
        <v>1</v>
      </c>
      <c r="RP16" s="211">
        <f t="shared" si="273"/>
        <v>15</v>
      </c>
      <c r="RQ16" s="275">
        <f t="shared" si="274"/>
        <v>6.6799999999999988</v>
      </c>
      <c r="RR16" s="43">
        <f t="shared" si="275"/>
        <v>2.4666666666666668</v>
      </c>
      <c r="RS16" s="45" t="str">
        <f t="shared" si="276"/>
        <v>2.47</v>
      </c>
      <c r="RT16" s="47" t="str">
        <f t="shared" si="277"/>
        <v>Lên lớp</v>
      </c>
      <c r="RU16" s="41">
        <f t="shared" si="278"/>
        <v>15</v>
      </c>
      <c r="RV16" s="43">
        <f t="shared" si="279"/>
        <v>2.4666666666666668</v>
      </c>
      <c r="RW16" s="229">
        <f t="shared" si="280"/>
        <v>91</v>
      </c>
      <c r="RX16" s="230">
        <f t="shared" si="281"/>
        <v>91</v>
      </c>
      <c r="RY16" s="146">
        <f t="shared" si="282"/>
        <v>2.197802197802198</v>
      </c>
      <c r="RZ16" s="45" t="str">
        <f t="shared" si="283"/>
        <v>2.20</v>
      </c>
      <c r="SA16" s="47" t="str">
        <f t="shared" si="284"/>
        <v>Lên lớp</v>
      </c>
      <c r="SB16" s="47" t="s">
        <v>1143</v>
      </c>
      <c r="SC16" s="24"/>
      <c r="SD16" s="27"/>
      <c r="SE16" s="28"/>
      <c r="SF16" s="30">
        <f t="shared" si="527"/>
        <v>0</v>
      </c>
      <c r="SG16" s="31">
        <f t="shared" si="528"/>
        <v>0</v>
      </c>
      <c r="SH16" s="31" t="str">
        <f t="shared" si="529"/>
        <v>0.0</v>
      </c>
      <c r="SI16" s="35" t="str">
        <f t="shared" si="530"/>
        <v>F</v>
      </c>
      <c r="SJ16" s="33">
        <f t="shared" si="531"/>
        <v>0</v>
      </c>
      <c r="SK16" s="49" t="str">
        <f t="shared" si="532"/>
        <v>0.0</v>
      </c>
      <c r="SL16" s="77"/>
      <c r="SM16" s="151"/>
      <c r="SN16" s="24"/>
      <c r="SO16" s="27"/>
      <c r="SP16" s="28"/>
      <c r="SQ16" s="22">
        <f t="shared" si="533"/>
        <v>0</v>
      </c>
      <c r="SR16" s="29">
        <f t="shared" si="534"/>
        <v>0</v>
      </c>
      <c r="SS16" s="31" t="str">
        <f t="shared" si="535"/>
        <v>0.0</v>
      </c>
      <c r="ST16" s="35" t="str">
        <f t="shared" si="536"/>
        <v>F</v>
      </c>
      <c r="SU16" s="33">
        <f t="shared" si="537"/>
        <v>0</v>
      </c>
      <c r="SV16" s="49" t="str">
        <f t="shared" si="538"/>
        <v>0.0</v>
      </c>
      <c r="SW16" s="77"/>
      <c r="SX16" s="151"/>
      <c r="SY16" s="24">
        <v>8</v>
      </c>
      <c r="SZ16" s="27">
        <v>7</v>
      </c>
      <c r="TA16" s="28"/>
      <c r="TB16" s="22">
        <f t="shared" si="563"/>
        <v>7.4</v>
      </c>
      <c r="TC16" s="29">
        <f t="shared" si="564"/>
        <v>7.4</v>
      </c>
      <c r="TD16" s="31" t="str">
        <f t="shared" si="543"/>
        <v>7.4</v>
      </c>
      <c r="TE16" s="35" t="str">
        <f t="shared" si="544"/>
        <v>B</v>
      </c>
      <c r="TF16" s="33">
        <f t="shared" si="545"/>
        <v>3</v>
      </c>
      <c r="TG16" s="49" t="str">
        <f t="shared" si="546"/>
        <v>3.0</v>
      </c>
      <c r="TH16" s="77">
        <v>4</v>
      </c>
      <c r="TI16" s="151">
        <v>4</v>
      </c>
      <c r="TJ16" s="320"/>
      <c r="TK16" s="321">
        <v>7.7</v>
      </c>
      <c r="TL16" s="322">
        <v>8</v>
      </c>
      <c r="TM16" s="322">
        <v>8</v>
      </c>
      <c r="TN16" s="322"/>
      <c r="TO16" s="127">
        <f t="shared" si="553"/>
        <v>7.9</v>
      </c>
      <c r="TP16" s="29" t="str">
        <f t="shared" si="291"/>
        <v>7.9</v>
      </c>
      <c r="TQ16" s="35" t="str">
        <f t="shared" si="554"/>
        <v>B</v>
      </c>
      <c r="TR16" s="33">
        <f t="shared" si="555"/>
        <v>3</v>
      </c>
      <c r="TS16" s="49" t="str">
        <f t="shared" si="556"/>
        <v>3.0</v>
      </c>
      <c r="TT16" s="323">
        <v>5</v>
      </c>
      <c r="TU16" s="324">
        <v>5</v>
      </c>
      <c r="TV16" s="325">
        <f t="shared" si="557"/>
        <v>9</v>
      </c>
      <c r="TW16" s="341">
        <f t="shared" si="294"/>
        <v>7.6777777777777771</v>
      </c>
      <c r="TX16" s="326">
        <f t="shared" si="558"/>
        <v>3</v>
      </c>
      <c r="TY16" s="45" t="str">
        <f t="shared" si="559"/>
        <v>3.00</v>
      </c>
      <c r="TZ16" s="47" t="str">
        <f t="shared" si="560"/>
        <v>Lên lớp</v>
      </c>
      <c r="UA16" s="41">
        <f t="shared" si="561"/>
        <v>9</v>
      </c>
      <c r="UB16" s="43">
        <f t="shared" si="562"/>
        <v>3</v>
      </c>
    </row>
    <row r="17" spans="1:548" ht="18">
      <c r="A17" s="11">
        <v>26</v>
      </c>
      <c r="B17" s="70" t="s">
        <v>229</v>
      </c>
      <c r="C17" s="14" t="s">
        <v>283</v>
      </c>
      <c r="D17" s="73" t="s">
        <v>284</v>
      </c>
      <c r="E17" s="74" t="s">
        <v>48</v>
      </c>
      <c r="F17" s="9"/>
      <c r="G17" s="106" t="s">
        <v>723</v>
      </c>
      <c r="H17" s="10" t="s">
        <v>18</v>
      </c>
      <c r="I17" s="11" t="s">
        <v>765</v>
      </c>
      <c r="J17" s="13">
        <v>7</v>
      </c>
      <c r="K17" s="29" t="str">
        <f t="shared" si="99"/>
        <v>7.0</v>
      </c>
      <c r="L17" s="35" t="str">
        <f t="shared" si="366"/>
        <v>B</v>
      </c>
      <c r="M17" s="33">
        <f t="shared" si="367"/>
        <v>3</v>
      </c>
      <c r="N17" s="49" t="str">
        <f t="shared" si="368"/>
        <v>3.0</v>
      </c>
      <c r="O17" s="12">
        <v>2</v>
      </c>
      <c r="P17" s="19">
        <v>6.5</v>
      </c>
      <c r="Q17" s="29" t="str">
        <f t="shared" si="103"/>
        <v>6.5</v>
      </c>
      <c r="R17" s="35" t="str">
        <f t="shared" si="369"/>
        <v>C+</v>
      </c>
      <c r="S17" s="33">
        <f t="shared" si="370"/>
        <v>2.5</v>
      </c>
      <c r="T17" s="49" t="str">
        <f t="shared" si="371"/>
        <v>2.5</v>
      </c>
      <c r="U17" s="12">
        <v>3</v>
      </c>
      <c r="V17" s="24">
        <v>6.8</v>
      </c>
      <c r="W17" s="27">
        <v>7</v>
      </c>
      <c r="X17" s="28"/>
      <c r="Y17" s="22">
        <f t="shared" si="372"/>
        <v>6.9</v>
      </c>
      <c r="Z17" s="29">
        <f t="shared" si="373"/>
        <v>6.9</v>
      </c>
      <c r="AA17" s="29" t="str">
        <f t="shared" si="109"/>
        <v>6.9</v>
      </c>
      <c r="AB17" s="35" t="str">
        <f t="shared" si="374"/>
        <v>C+</v>
      </c>
      <c r="AC17" s="33">
        <f t="shared" si="375"/>
        <v>2.5</v>
      </c>
      <c r="AD17" s="49" t="str">
        <f t="shared" si="376"/>
        <v>2.5</v>
      </c>
      <c r="AE17" s="77">
        <v>5</v>
      </c>
      <c r="AF17" s="80">
        <v>5</v>
      </c>
      <c r="AG17" s="133">
        <v>7</v>
      </c>
      <c r="AH17" s="125">
        <v>7</v>
      </c>
      <c r="AI17" s="126"/>
      <c r="AJ17" s="159">
        <f t="shared" si="377"/>
        <v>7</v>
      </c>
      <c r="AK17" s="160">
        <f t="shared" si="378"/>
        <v>7</v>
      </c>
      <c r="AL17" s="29" t="str">
        <f t="shared" si="115"/>
        <v>7.0</v>
      </c>
      <c r="AM17" s="129" t="str">
        <f t="shared" si="379"/>
        <v>B</v>
      </c>
      <c r="AN17" s="130">
        <f t="shared" si="380"/>
        <v>3</v>
      </c>
      <c r="AO17" s="131" t="str">
        <f t="shared" si="381"/>
        <v>3.0</v>
      </c>
      <c r="AP17" s="132">
        <v>3</v>
      </c>
      <c r="AQ17" s="158">
        <v>3</v>
      </c>
      <c r="AR17" s="24">
        <v>5</v>
      </c>
      <c r="AS17" s="27">
        <v>5</v>
      </c>
      <c r="AT17" s="28"/>
      <c r="AU17" s="30">
        <f t="shared" si="382"/>
        <v>5</v>
      </c>
      <c r="AV17" s="31">
        <f t="shared" si="383"/>
        <v>5</v>
      </c>
      <c r="AW17" s="29" t="str">
        <f t="shared" si="119"/>
        <v>5.0</v>
      </c>
      <c r="AX17" s="35" t="str">
        <f t="shared" si="384"/>
        <v>D+</v>
      </c>
      <c r="AY17" s="33">
        <f t="shared" si="385"/>
        <v>1.5</v>
      </c>
      <c r="AZ17" s="49" t="str">
        <f t="shared" si="386"/>
        <v>1.5</v>
      </c>
      <c r="BA17" s="77">
        <v>3</v>
      </c>
      <c r="BB17" s="83">
        <v>3</v>
      </c>
      <c r="BC17" s="24">
        <v>6.8</v>
      </c>
      <c r="BD17" s="27">
        <v>4</v>
      </c>
      <c r="BE17" s="28"/>
      <c r="BF17" s="22">
        <f t="shared" si="387"/>
        <v>5.0999999999999996</v>
      </c>
      <c r="BG17" s="29">
        <f t="shared" si="388"/>
        <v>5.0999999999999996</v>
      </c>
      <c r="BH17" s="29" t="str">
        <f t="shared" si="123"/>
        <v>5.1</v>
      </c>
      <c r="BI17" s="35" t="str">
        <f t="shared" si="389"/>
        <v>D+</v>
      </c>
      <c r="BJ17" s="33">
        <f t="shared" si="390"/>
        <v>1.5</v>
      </c>
      <c r="BK17" s="49" t="str">
        <f t="shared" si="391"/>
        <v>1.5</v>
      </c>
      <c r="BL17" s="77">
        <v>3</v>
      </c>
      <c r="BM17" s="83">
        <v>3</v>
      </c>
      <c r="BN17" s="24">
        <v>8.3000000000000007</v>
      </c>
      <c r="BO17" s="27">
        <v>6</v>
      </c>
      <c r="BP17" s="28"/>
      <c r="BQ17" s="22">
        <f t="shared" si="392"/>
        <v>6.9</v>
      </c>
      <c r="BR17" s="29">
        <f t="shared" si="393"/>
        <v>6.9</v>
      </c>
      <c r="BS17" s="29" t="str">
        <f t="shared" si="127"/>
        <v>6.9</v>
      </c>
      <c r="BT17" s="35" t="str">
        <f t="shared" si="394"/>
        <v>C+</v>
      </c>
      <c r="BU17" s="33">
        <f t="shared" si="395"/>
        <v>2.5</v>
      </c>
      <c r="BV17" s="49" t="str">
        <f t="shared" si="396"/>
        <v>2.5</v>
      </c>
      <c r="BW17" s="77">
        <v>2</v>
      </c>
      <c r="BX17" s="83">
        <v>2</v>
      </c>
      <c r="BY17" s="41">
        <f t="shared" si="131"/>
        <v>16</v>
      </c>
      <c r="BZ17" s="43">
        <f t="shared" si="132"/>
        <v>2.21875</v>
      </c>
      <c r="CA17" s="45" t="str">
        <f t="shared" si="133"/>
        <v>2.22</v>
      </c>
      <c r="CB17" s="47" t="str">
        <f t="shared" si="134"/>
        <v>Lên lớp</v>
      </c>
      <c r="CC17" s="145">
        <f t="shared" si="135"/>
        <v>16</v>
      </c>
      <c r="CD17" s="146">
        <f t="shared" si="136"/>
        <v>2.21875</v>
      </c>
      <c r="CE17" s="47" t="str">
        <f t="shared" si="137"/>
        <v>Lên lớp</v>
      </c>
      <c r="CF17" s="142" t="s">
        <v>1143</v>
      </c>
      <c r="CG17" s="24">
        <v>5.6</v>
      </c>
      <c r="CH17" s="27">
        <v>6</v>
      </c>
      <c r="CI17" s="28"/>
      <c r="CJ17" s="30">
        <f t="shared" si="397"/>
        <v>5.8</v>
      </c>
      <c r="CK17" s="31">
        <f t="shared" si="398"/>
        <v>5.8</v>
      </c>
      <c r="CL17" s="29" t="str">
        <f t="shared" si="140"/>
        <v>5.8</v>
      </c>
      <c r="CM17" s="35" t="str">
        <f t="shared" si="399"/>
        <v>C</v>
      </c>
      <c r="CN17" s="157">
        <f t="shared" si="400"/>
        <v>2</v>
      </c>
      <c r="CO17" s="49" t="str">
        <f t="shared" si="401"/>
        <v>2.0</v>
      </c>
      <c r="CP17" s="77">
        <v>3</v>
      </c>
      <c r="CQ17" s="151">
        <v>3</v>
      </c>
      <c r="CR17" s="24">
        <v>7</v>
      </c>
      <c r="CS17" s="27">
        <v>5</v>
      </c>
      <c r="CT17" s="28"/>
      <c r="CU17" s="30">
        <f t="shared" si="402"/>
        <v>5.8</v>
      </c>
      <c r="CV17" s="31">
        <f t="shared" si="403"/>
        <v>5.8</v>
      </c>
      <c r="CW17" s="29" t="str">
        <f t="shared" si="145"/>
        <v>5.8</v>
      </c>
      <c r="CX17" s="35" t="str">
        <f t="shared" si="404"/>
        <v>C</v>
      </c>
      <c r="CY17" s="157">
        <f t="shared" si="405"/>
        <v>2</v>
      </c>
      <c r="CZ17" s="49" t="str">
        <f t="shared" si="406"/>
        <v>2.0</v>
      </c>
      <c r="DA17" s="77">
        <v>2</v>
      </c>
      <c r="DB17" s="151">
        <v>2</v>
      </c>
      <c r="DC17" s="24">
        <v>5.0999999999999996</v>
      </c>
      <c r="DD17" s="27">
        <v>5</v>
      </c>
      <c r="DE17" s="28"/>
      <c r="DF17" s="30">
        <f t="shared" si="407"/>
        <v>5</v>
      </c>
      <c r="DG17" s="31">
        <f t="shared" si="408"/>
        <v>5</v>
      </c>
      <c r="DH17" s="29" t="str">
        <f t="shared" si="151"/>
        <v>5.0</v>
      </c>
      <c r="DI17" s="35" t="str">
        <f t="shared" si="409"/>
        <v>D+</v>
      </c>
      <c r="DJ17" s="157">
        <f t="shared" si="410"/>
        <v>1.5</v>
      </c>
      <c r="DK17" s="49" t="str">
        <f t="shared" si="411"/>
        <v>1.5</v>
      </c>
      <c r="DL17" s="77">
        <v>4</v>
      </c>
      <c r="DM17" s="151">
        <v>4</v>
      </c>
      <c r="DN17" s="133">
        <v>7.1</v>
      </c>
      <c r="DO17" s="125">
        <v>4</v>
      </c>
      <c r="DP17" s="126"/>
      <c r="DQ17" s="127">
        <f t="shared" si="412"/>
        <v>5.2</v>
      </c>
      <c r="DR17" s="128">
        <f t="shared" si="413"/>
        <v>5.2</v>
      </c>
      <c r="DS17" s="29" t="str">
        <f t="shared" si="157"/>
        <v>5.2</v>
      </c>
      <c r="DT17" s="129" t="str">
        <f t="shared" si="414"/>
        <v>D+</v>
      </c>
      <c r="DU17" s="130">
        <f t="shared" si="415"/>
        <v>1.5</v>
      </c>
      <c r="DV17" s="131" t="str">
        <f t="shared" si="416"/>
        <v>1.5</v>
      </c>
      <c r="DW17" s="132">
        <v>3</v>
      </c>
      <c r="DX17" s="151">
        <v>3</v>
      </c>
      <c r="DY17" s="24">
        <v>6.7</v>
      </c>
      <c r="DZ17" s="27">
        <v>2</v>
      </c>
      <c r="EA17" s="28">
        <v>8</v>
      </c>
      <c r="EB17" s="30">
        <f t="shared" si="417"/>
        <v>3.9</v>
      </c>
      <c r="EC17" s="31">
        <f t="shared" si="418"/>
        <v>7.5</v>
      </c>
      <c r="ED17" s="29" t="str">
        <f t="shared" si="161"/>
        <v>7.5</v>
      </c>
      <c r="EE17" s="35" t="str">
        <f t="shared" si="419"/>
        <v>B</v>
      </c>
      <c r="EF17" s="157">
        <f t="shared" si="420"/>
        <v>3</v>
      </c>
      <c r="EG17" s="49" t="str">
        <f t="shared" si="421"/>
        <v>3.0</v>
      </c>
      <c r="EH17" s="77">
        <v>2</v>
      </c>
      <c r="EI17" s="151">
        <v>2</v>
      </c>
      <c r="EJ17" s="24">
        <v>7.8</v>
      </c>
      <c r="EK17" s="27">
        <v>6</v>
      </c>
      <c r="EL17" s="28"/>
      <c r="EM17" s="30">
        <f t="shared" si="422"/>
        <v>6.7</v>
      </c>
      <c r="EN17" s="31">
        <f t="shared" si="423"/>
        <v>6.7</v>
      </c>
      <c r="EO17" s="29" t="str">
        <f t="shared" si="166"/>
        <v>6.7</v>
      </c>
      <c r="EP17" s="35" t="str">
        <f t="shared" si="424"/>
        <v>C+</v>
      </c>
      <c r="EQ17" s="157">
        <f t="shared" si="425"/>
        <v>2.5</v>
      </c>
      <c r="ER17" s="49" t="str">
        <f t="shared" si="426"/>
        <v>2.5</v>
      </c>
      <c r="ES17" s="77">
        <v>2</v>
      </c>
      <c r="ET17" s="151">
        <v>2</v>
      </c>
      <c r="EU17" s="24">
        <v>6.8</v>
      </c>
      <c r="EV17" s="27">
        <v>7</v>
      </c>
      <c r="EW17" s="28"/>
      <c r="EX17" s="30">
        <f t="shared" si="427"/>
        <v>6.9</v>
      </c>
      <c r="EY17" s="31">
        <f t="shared" si="428"/>
        <v>6.9</v>
      </c>
      <c r="EZ17" s="29" t="str">
        <f t="shared" si="171"/>
        <v>6.9</v>
      </c>
      <c r="FA17" s="35" t="str">
        <f t="shared" si="429"/>
        <v>C+</v>
      </c>
      <c r="FB17" s="157">
        <f t="shared" si="430"/>
        <v>2.5</v>
      </c>
      <c r="FC17" s="49" t="str">
        <f t="shared" si="431"/>
        <v>2.5</v>
      </c>
      <c r="FD17" s="77">
        <v>3</v>
      </c>
      <c r="FE17" s="151">
        <v>3</v>
      </c>
      <c r="FF17" s="155">
        <v>7</v>
      </c>
      <c r="FG17" s="165">
        <v>7</v>
      </c>
      <c r="FH17" s="165"/>
      <c r="FI17" s="22">
        <f t="shared" si="432"/>
        <v>7</v>
      </c>
      <c r="FJ17" s="29">
        <f t="shared" si="433"/>
        <v>7</v>
      </c>
      <c r="FK17" s="29" t="str">
        <f t="shared" si="177"/>
        <v>7.0</v>
      </c>
      <c r="FL17" s="35" t="str">
        <f t="shared" si="434"/>
        <v>B</v>
      </c>
      <c r="FM17" s="33">
        <f t="shared" si="435"/>
        <v>3</v>
      </c>
      <c r="FN17" s="49" t="str">
        <f t="shared" si="436"/>
        <v>3.0</v>
      </c>
      <c r="FO17" s="77">
        <v>2</v>
      </c>
      <c r="FP17" s="151">
        <v>2</v>
      </c>
      <c r="FQ17" s="41">
        <f t="shared" si="181"/>
        <v>21</v>
      </c>
      <c r="FR17" s="43">
        <f t="shared" si="182"/>
        <v>2.1428571428571428</v>
      </c>
      <c r="FS17" s="45" t="str">
        <f t="shared" si="183"/>
        <v>2.14</v>
      </c>
      <c r="FT17" s="47" t="str">
        <f t="shared" si="184"/>
        <v>Lên lớp</v>
      </c>
      <c r="FU17" s="145">
        <f t="shared" si="185"/>
        <v>21</v>
      </c>
      <c r="FV17" s="146">
        <f t="shared" si="186"/>
        <v>2.1428571428571428</v>
      </c>
      <c r="FW17" s="174">
        <f t="shared" si="187"/>
        <v>37</v>
      </c>
      <c r="FX17" s="41">
        <f t="shared" si="188"/>
        <v>37</v>
      </c>
      <c r="FY17" s="43">
        <f t="shared" si="189"/>
        <v>2.1756756756756759</v>
      </c>
      <c r="FZ17" s="45" t="str">
        <f t="shared" si="190"/>
        <v>2.18</v>
      </c>
      <c r="GA17" s="47" t="str">
        <f t="shared" si="191"/>
        <v>Lên lớp</v>
      </c>
      <c r="GB17" s="47" t="s">
        <v>1143</v>
      </c>
      <c r="GC17" s="24">
        <v>7.8</v>
      </c>
      <c r="GD17" s="27">
        <v>8</v>
      </c>
      <c r="GE17" s="28"/>
      <c r="GF17" s="22">
        <f t="shared" si="319"/>
        <v>7.9</v>
      </c>
      <c r="GG17" s="29">
        <f t="shared" si="320"/>
        <v>7.9</v>
      </c>
      <c r="GH17" s="29" t="str">
        <f t="shared" si="193"/>
        <v>7.9</v>
      </c>
      <c r="GI17" s="35" t="str">
        <f t="shared" si="321"/>
        <v>B</v>
      </c>
      <c r="GJ17" s="33">
        <f t="shared" si="322"/>
        <v>3</v>
      </c>
      <c r="GK17" s="49" t="str">
        <f t="shared" si="323"/>
        <v>3.0</v>
      </c>
      <c r="GL17" s="77">
        <v>2</v>
      </c>
      <c r="GM17" s="151">
        <v>2</v>
      </c>
      <c r="GN17" s="24">
        <v>6.3</v>
      </c>
      <c r="GO17" s="27">
        <v>5</v>
      </c>
      <c r="GP17" s="28"/>
      <c r="GQ17" s="30">
        <f t="shared" si="324"/>
        <v>5.5</v>
      </c>
      <c r="GR17" s="31">
        <f t="shared" si="325"/>
        <v>5.5</v>
      </c>
      <c r="GS17" s="29" t="str">
        <f t="shared" si="198"/>
        <v>5.5</v>
      </c>
      <c r="GT17" s="35" t="str">
        <f t="shared" si="326"/>
        <v>C</v>
      </c>
      <c r="GU17" s="33">
        <f t="shared" si="327"/>
        <v>2</v>
      </c>
      <c r="GV17" s="49" t="str">
        <f t="shared" si="328"/>
        <v>2.0</v>
      </c>
      <c r="GW17" s="77">
        <v>3</v>
      </c>
      <c r="GX17" s="151">
        <v>3</v>
      </c>
      <c r="GY17" s="24">
        <v>6.8</v>
      </c>
      <c r="GZ17" s="27">
        <v>5</v>
      </c>
      <c r="HA17" s="28"/>
      <c r="HB17" s="22">
        <f t="shared" si="329"/>
        <v>5.7</v>
      </c>
      <c r="HC17" s="29">
        <f t="shared" si="330"/>
        <v>5.7</v>
      </c>
      <c r="HD17" s="29" t="str">
        <f t="shared" si="203"/>
        <v>5.7</v>
      </c>
      <c r="HE17" s="35" t="str">
        <f t="shared" si="331"/>
        <v>C</v>
      </c>
      <c r="HF17" s="33">
        <f t="shared" si="332"/>
        <v>2</v>
      </c>
      <c r="HG17" s="49" t="str">
        <f t="shared" si="333"/>
        <v>2.0</v>
      </c>
      <c r="HH17" s="77">
        <v>2</v>
      </c>
      <c r="HI17" s="151">
        <v>2</v>
      </c>
      <c r="HJ17" s="24">
        <v>6.6</v>
      </c>
      <c r="HK17" s="27">
        <v>5</v>
      </c>
      <c r="HL17" s="28"/>
      <c r="HM17" s="22">
        <f t="shared" si="334"/>
        <v>5.6</v>
      </c>
      <c r="HN17" s="29">
        <f t="shared" si="335"/>
        <v>5.6</v>
      </c>
      <c r="HO17" s="29" t="str">
        <f t="shared" si="208"/>
        <v>5.6</v>
      </c>
      <c r="HP17" s="35" t="str">
        <f t="shared" si="336"/>
        <v>C</v>
      </c>
      <c r="HQ17" s="33">
        <f t="shared" si="337"/>
        <v>2</v>
      </c>
      <c r="HR17" s="49" t="str">
        <f t="shared" si="338"/>
        <v>2.0</v>
      </c>
      <c r="HS17" s="77">
        <v>2</v>
      </c>
      <c r="HT17" s="151">
        <v>2</v>
      </c>
      <c r="HU17" s="24">
        <v>7.3</v>
      </c>
      <c r="HV17" s="27">
        <v>6</v>
      </c>
      <c r="HW17" s="28"/>
      <c r="HX17" s="22">
        <f t="shared" si="339"/>
        <v>6.5</v>
      </c>
      <c r="HY17" s="29">
        <f t="shared" si="340"/>
        <v>6.5</v>
      </c>
      <c r="HZ17" s="29" t="str">
        <f t="shared" si="213"/>
        <v>6.5</v>
      </c>
      <c r="IA17" s="35" t="str">
        <f t="shared" si="341"/>
        <v>C+</v>
      </c>
      <c r="IB17" s="33">
        <f t="shared" si="342"/>
        <v>2.5</v>
      </c>
      <c r="IC17" s="49" t="str">
        <f t="shared" si="343"/>
        <v>2.5</v>
      </c>
      <c r="ID17" s="77">
        <v>3</v>
      </c>
      <c r="IE17" s="151">
        <v>3</v>
      </c>
      <c r="IF17" s="24">
        <v>6</v>
      </c>
      <c r="IG17" s="27">
        <v>4</v>
      </c>
      <c r="IH17" s="28"/>
      <c r="II17" s="22">
        <f t="shared" si="344"/>
        <v>4.8</v>
      </c>
      <c r="IJ17" s="29">
        <f t="shared" si="345"/>
        <v>4.8</v>
      </c>
      <c r="IK17" s="29" t="str">
        <f t="shared" si="218"/>
        <v>4.8</v>
      </c>
      <c r="IL17" s="35" t="str">
        <f t="shared" si="346"/>
        <v>D</v>
      </c>
      <c r="IM17" s="33">
        <f t="shared" si="347"/>
        <v>1</v>
      </c>
      <c r="IN17" s="49" t="str">
        <f t="shared" si="348"/>
        <v>1.0</v>
      </c>
      <c r="IO17" s="77">
        <v>2</v>
      </c>
      <c r="IP17" s="151">
        <v>2</v>
      </c>
      <c r="IQ17" s="24">
        <v>5.3</v>
      </c>
      <c r="IR17" s="27">
        <v>4</v>
      </c>
      <c r="IS17" s="28"/>
      <c r="IT17" s="22">
        <f t="shared" si="349"/>
        <v>4.5</v>
      </c>
      <c r="IU17" s="29">
        <f t="shared" si="350"/>
        <v>4.5</v>
      </c>
      <c r="IV17" s="29" t="str">
        <f t="shared" si="222"/>
        <v>4.5</v>
      </c>
      <c r="IW17" s="35" t="str">
        <f t="shared" si="351"/>
        <v>D</v>
      </c>
      <c r="IX17" s="33">
        <f t="shared" si="352"/>
        <v>1</v>
      </c>
      <c r="IY17" s="49" t="str">
        <f t="shared" si="353"/>
        <v>1.0</v>
      </c>
      <c r="IZ17" s="77">
        <v>3</v>
      </c>
      <c r="JA17" s="151">
        <v>3</v>
      </c>
      <c r="JB17" s="24">
        <v>7</v>
      </c>
      <c r="JC17" s="27">
        <v>6</v>
      </c>
      <c r="JD17" s="28"/>
      <c r="JE17" s="22">
        <f t="shared" si="354"/>
        <v>6.4</v>
      </c>
      <c r="JF17" s="29">
        <f t="shared" si="355"/>
        <v>6.4</v>
      </c>
      <c r="JG17" s="29" t="str">
        <f t="shared" si="226"/>
        <v>6.4</v>
      </c>
      <c r="JH17" s="35" t="str">
        <f t="shared" si="356"/>
        <v>C</v>
      </c>
      <c r="JI17" s="33">
        <f t="shared" si="357"/>
        <v>2</v>
      </c>
      <c r="JJ17" s="49" t="str">
        <f t="shared" si="358"/>
        <v>2.0</v>
      </c>
      <c r="JK17" s="77">
        <v>3</v>
      </c>
      <c r="JL17" s="151">
        <v>3</v>
      </c>
      <c r="JM17" s="24">
        <v>7</v>
      </c>
      <c r="JN17" s="214">
        <v>8.4</v>
      </c>
      <c r="JO17" s="140"/>
      <c r="JP17" s="22">
        <f t="shared" si="359"/>
        <v>7.8</v>
      </c>
      <c r="JQ17" s="29">
        <f t="shared" si="360"/>
        <v>7.8</v>
      </c>
      <c r="JR17" s="29" t="str">
        <f t="shared" si="230"/>
        <v>7.8</v>
      </c>
      <c r="JS17" s="35" t="str">
        <f t="shared" si="361"/>
        <v>B</v>
      </c>
      <c r="JT17" s="33">
        <f t="shared" si="362"/>
        <v>3</v>
      </c>
      <c r="JU17" s="49" t="str">
        <f t="shared" si="363"/>
        <v>3.0</v>
      </c>
      <c r="JV17" s="77">
        <v>1</v>
      </c>
      <c r="JW17" s="151">
        <v>1</v>
      </c>
      <c r="JX17" s="211">
        <f t="shared" si="234"/>
        <v>21</v>
      </c>
      <c r="JY17" s="43">
        <f t="shared" si="235"/>
        <v>1.9761904761904763</v>
      </c>
      <c r="JZ17" s="45" t="str">
        <f t="shared" si="236"/>
        <v>1.98</v>
      </c>
      <c r="KA17" s="47" t="str">
        <f t="shared" si="237"/>
        <v>Lên lớp</v>
      </c>
      <c r="KB17" s="41">
        <f t="shared" si="238"/>
        <v>21</v>
      </c>
      <c r="KC17" s="43">
        <f t="shared" si="239"/>
        <v>1.9761904761904763</v>
      </c>
      <c r="KD17" s="229">
        <f t="shared" si="240"/>
        <v>58</v>
      </c>
      <c r="KE17" s="230">
        <f t="shared" si="241"/>
        <v>58</v>
      </c>
      <c r="KF17" s="146">
        <f t="shared" si="242"/>
        <v>2.103448275862069</v>
      </c>
      <c r="KG17" s="45" t="str">
        <f t="shared" si="243"/>
        <v>2.10</v>
      </c>
      <c r="KH17" s="47" t="str">
        <f t="shared" si="244"/>
        <v>Lên lớp</v>
      </c>
      <c r="KI17" s="47" t="s">
        <v>1143</v>
      </c>
      <c r="KJ17" s="24">
        <v>6.4</v>
      </c>
      <c r="KK17" s="27">
        <v>5</v>
      </c>
      <c r="KL17" s="28"/>
      <c r="KM17" s="30">
        <f t="shared" si="437"/>
        <v>5.6</v>
      </c>
      <c r="KN17" s="31">
        <f t="shared" si="438"/>
        <v>5.6</v>
      </c>
      <c r="KO17" s="31" t="str">
        <f t="shared" si="439"/>
        <v>5.6</v>
      </c>
      <c r="KP17" s="35" t="str">
        <f t="shared" si="440"/>
        <v>C</v>
      </c>
      <c r="KQ17" s="33">
        <f t="shared" si="441"/>
        <v>2</v>
      </c>
      <c r="KR17" s="49" t="str">
        <f t="shared" si="442"/>
        <v>2.0</v>
      </c>
      <c r="KS17" s="77">
        <v>2</v>
      </c>
      <c r="KT17" s="151">
        <v>2</v>
      </c>
      <c r="KU17" s="24">
        <v>7</v>
      </c>
      <c r="KV17" s="27">
        <v>8</v>
      </c>
      <c r="KW17" s="28"/>
      <c r="KX17" s="22">
        <f t="shared" si="443"/>
        <v>7.6</v>
      </c>
      <c r="KY17" s="29">
        <f t="shared" si="444"/>
        <v>7.6</v>
      </c>
      <c r="KZ17" s="29" t="str">
        <f t="shared" si="445"/>
        <v>7.6</v>
      </c>
      <c r="LA17" s="35" t="str">
        <f t="shared" si="446"/>
        <v>B</v>
      </c>
      <c r="LB17" s="33">
        <f t="shared" si="447"/>
        <v>3</v>
      </c>
      <c r="LC17" s="49" t="str">
        <f t="shared" si="448"/>
        <v>3.0</v>
      </c>
      <c r="LD17" s="77">
        <v>2</v>
      </c>
      <c r="LE17" s="151">
        <v>2</v>
      </c>
      <c r="LF17" s="24">
        <v>8</v>
      </c>
      <c r="LG17" s="27">
        <v>2</v>
      </c>
      <c r="LH17" s="28"/>
      <c r="LI17" s="30">
        <f t="shared" si="547"/>
        <v>4.4000000000000004</v>
      </c>
      <c r="LJ17" s="31">
        <f t="shared" si="548"/>
        <v>4.4000000000000004</v>
      </c>
      <c r="LK17" s="31" t="str">
        <f t="shared" si="549"/>
        <v>4.4</v>
      </c>
      <c r="LL17" s="35" t="str">
        <f t="shared" si="550"/>
        <v>D</v>
      </c>
      <c r="LM17" s="33">
        <f t="shared" si="551"/>
        <v>1</v>
      </c>
      <c r="LN17" s="49" t="str">
        <f t="shared" si="552"/>
        <v>1.0</v>
      </c>
      <c r="LO17" s="77">
        <v>2</v>
      </c>
      <c r="LP17" s="151">
        <v>2</v>
      </c>
      <c r="LQ17" s="24">
        <v>8</v>
      </c>
      <c r="LR17" s="27">
        <v>7</v>
      </c>
      <c r="LS17" s="28"/>
      <c r="LT17" s="30">
        <f t="shared" si="455"/>
        <v>7.4</v>
      </c>
      <c r="LU17" s="31">
        <f t="shared" si="456"/>
        <v>7.4</v>
      </c>
      <c r="LV17" s="29" t="str">
        <f t="shared" si="248"/>
        <v>7.4</v>
      </c>
      <c r="LW17" s="35" t="str">
        <f t="shared" si="457"/>
        <v>B</v>
      </c>
      <c r="LX17" s="33">
        <f t="shared" si="458"/>
        <v>3</v>
      </c>
      <c r="LY17" s="49" t="str">
        <f t="shared" si="459"/>
        <v>3.0</v>
      </c>
      <c r="LZ17" s="77">
        <v>2</v>
      </c>
      <c r="MA17" s="151">
        <v>2</v>
      </c>
      <c r="MB17" s="24">
        <v>6.5</v>
      </c>
      <c r="MC17" s="27">
        <v>1</v>
      </c>
      <c r="MD17" s="28">
        <v>5</v>
      </c>
      <c r="ME17" s="30">
        <f t="shared" si="460"/>
        <v>3.2</v>
      </c>
      <c r="MF17" s="161">
        <f t="shared" si="461"/>
        <v>5.6</v>
      </c>
      <c r="MG17" s="29" t="str">
        <f t="shared" si="249"/>
        <v>5.6</v>
      </c>
      <c r="MH17" s="162" t="str">
        <f t="shared" si="462"/>
        <v>C</v>
      </c>
      <c r="MI17" s="163">
        <f t="shared" si="463"/>
        <v>2</v>
      </c>
      <c r="MJ17" s="56" t="str">
        <f t="shared" si="464"/>
        <v>2.0</v>
      </c>
      <c r="MK17" s="77">
        <v>1</v>
      </c>
      <c r="ML17" s="151">
        <v>1</v>
      </c>
      <c r="MM17" s="24">
        <v>7</v>
      </c>
      <c r="MN17" s="27">
        <v>3</v>
      </c>
      <c r="MO17" s="28"/>
      <c r="MP17" s="30">
        <f t="shared" si="465"/>
        <v>4.5999999999999996</v>
      </c>
      <c r="MQ17" s="161">
        <f t="shared" si="466"/>
        <v>4.5999999999999996</v>
      </c>
      <c r="MR17" s="29" t="str">
        <f t="shared" si="250"/>
        <v>4.6</v>
      </c>
      <c r="MS17" s="162" t="str">
        <f t="shared" si="467"/>
        <v>D</v>
      </c>
      <c r="MT17" s="163">
        <f t="shared" si="468"/>
        <v>1</v>
      </c>
      <c r="MU17" s="56" t="str">
        <f t="shared" si="469"/>
        <v>1.0</v>
      </c>
      <c r="MV17" s="77">
        <v>3</v>
      </c>
      <c r="MW17" s="151">
        <v>3</v>
      </c>
      <c r="MX17" s="24">
        <v>7.3</v>
      </c>
      <c r="MY17" s="27">
        <v>1</v>
      </c>
      <c r="MZ17" s="28">
        <v>4</v>
      </c>
      <c r="NA17" s="30">
        <f t="shared" si="470"/>
        <v>3.5</v>
      </c>
      <c r="NB17" s="161">
        <f t="shared" si="471"/>
        <v>5.3</v>
      </c>
      <c r="NC17" s="29" t="str">
        <f t="shared" si="251"/>
        <v>5.3</v>
      </c>
      <c r="ND17" s="162" t="str">
        <f t="shared" si="472"/>
        <v>D+</v>
      </c>
      <c r="NE17" s="163">
        <f t="shared" si="473"/>
        <v>1.5</v>
      </c>
      <c r="NF17" s="56" t="str">
        <f t="shared" si="474"/>
        <v>1.5</v>
      </c>
      <c r="NG17" s="77">
        <v>1</v>
      </c>
      <c r="NH17" s="151">
        <v>1</v>
      </c>
      <c r="NI17" s="24">
        <v>6.6</v>
      </c>
      <c r="NJ17" s="27">
        <v>5</v>
      </c>
      <c r="NK17" s="28"/>
      <c r="NL17" s="30">
        <f t="shared" si="475"/>
        <v>5.6</v>
      </c>
      <c r="NM17" s="31">
        <f t="shared" si="476"/>
        <v>5.6</v>
      </c>
      <c r="NN17" s="29" t="str">
        <f t="shared" si="477"/>
        <v>5.6</v>
      </c>
      <c r="NO17" s="35" t="str">
        <f t="shared" si="478"/>
        <v>C</v>
      </c>
      <c r="NP17" s="33">
        <f t="shared" si="479"/>
        <v>2</v>
      </c>
      <c r="NQ17" s="49" t="str">
        <f t="shared" si="480"/>
        <v>2.0</v>
      </c>
      <c r="NR17" s="77">
        <v>3</v>
      </c>
      <c r="NS17" s="151">
        <v>3</v>
      </c>
      <c r="NT17" s="24">
        <v>8</v>
      </c>
      <c r="NU17" s="214">
        <v>5.9</v>
      </c>
      <c r="NV17" s="28"/>
      <c r="NW17" s="30">
        <f t="shared" si="481"/>
        <v>6.7</v>
      </c>
      <c r="NX17" s="31">
        <f t="shared" si="482"/>
        <v>6.7</v>
      </c>
      <c r="NY17" s="31" t="str">
        <f t="shared" si="483"/>
        <v>6.7</v>
      </c>
      <c r="NZ17" s="35" t="str">
        <f t="shared" si="484"/>
        <v>C+</v>
      </c>
      <c r="OA17" s="33">
        <f t="shared" si="485"/>
        <v>2.5</v>
      </c>
      <c r="OB17" s="49" t="str">
        <f t="shared" si="486"/>
        <v>2.5</v>
      </c>
      <c r="OC17" s="77">
        <v>2</v>
      </c>
      <c r="OD17" s="151">
        <v>2</v>
      </c>
      <c r="OE17" s="211">
        <f t="shared" si="255"/>
        <v>18</v>
      </c>
      <c r="OF17" s="43">
        <f t="shared" si="256"/>
        <v>1.9722222222222223</v>
      </c>
      <c r="OG17" s="45" t="str">
        <f t="shared" si="257"/>
        <v>1.97</v>
      </c>
      <c r="OH17" s="47" t="str">
        <f t="shared" si="258"/>
        <v>Lên lớp</v>
      </c>
      <c r="OI17" s="41">
        <f t="shared" si="259"/>
        <v>18</v>
      </c>
      <c r="OJ17" s="43">
        <f t="shared" si="260"/>
        <v>1.9722222222222223</v>
      </c>
      <c r="OK17" s="229">
        <f t="shared" si="261"/>
        <v>76</v>
      </c>
      <c r="OL17" s="230">
        <f t="shared" si="262"/>
        <v>76</v>
      </c>
      <c r="OM17" s="146">
        <f t="shared" si="263"/>
        <v>2.0723684210526314</v>
      </c>
      <c r="ON17" s="45" t="str">
        <f t="shared" si="264"/>
        <v>2.07</v>
      </c>
      <c r="OO17" s="47" t="str">
        <f t="shared" si="265"/>
        <v>Lên lớp</v>
      </c>
      <c r="OP17" s="47" t="s">
        <v>1143</v>
      </c>
      <c r="OQ17" s="24">
        <v>6.6</v>
      </c>
      <c r="OR17" s="27"/>
      <c r="OS17" s="28">
        <v>3</v>
      </c>
      <c r="OT17" s="30">
        <f t="shared" si="487"/>
        <v>2.6</v>
      </c>
      <c r="OU17" s="31">
        <f t="shared" si="488"/>
        <v>4.4000000000000004</v>
      </c>
      <c r="OV17" s="31" t="str">
        <f t="shared" si="489"/>
        <v>4.4</v>
      </c>
      <c r="OW17" s="35" t="str">
        <f t="shared" si="541"/>
        <v>D</v>
      </c>
      <c r="OX17" s="33">
        <f t="shared" si="490"/>
        <v>1</v>
      </c>
      <c r="OY17" s="49" t="str">
        <f t="shared" si="491"/>
        <v>1.0</v>
      </c>
      <c r="OZ17" s="77">
        <v>2</v>
      </c>
      <c r="PA17" s="151">
        <v>2</v>
      </c>
      <c r="PB17" s="24">
        <v>6.4</v>
      </c>
      <c r="PC17" s="27">
        <v>8</v>
      </c>
      <c r="PD17" s="28"/>
      <c r="PE17" s="30">
        <f t="shared" si="492"/>
        <v>7.4</v>
      </c>
      <c r="PF17" s="31">
        <f t="shared" si="493"/>
        <v>7.4</v>
      </c>
      <c r="PG17" s="31" t="str">
        <f t="shared" si="494"/>
        <v>7.4</v>
      </c>
      <c r="PH17" s="35" t="str">
        <f t="shared" si="495"/>
        <v>B</v>
      </c>
      <c r="PI17" s="33">
        <f t="shared" si="496"/>
        <v>3</v>
      </c>
      <c r="PJ17" s="49" t="str">
        <f t="shared" si="497"/>
        <v>3.0</v>
      </c>
      <c r="PK17" s="77">
        <v>3</v>
      </c>
      <c r="PL17" s="151">
        <v>3</v>
      </c>
      <c r="PM17" s="24">
        <v>5.7</v>
      </c>
      <c r="PN17" s="27">
        <v>2</v>
      </c>
      <c r="PO17" s="28">
        <v>7</v>
      </c>
      <c r="PP17" s="30">
        <f t="shared" si="498"/>
        <v>3.5</v>
      </c>
      <c r="PQ17" s="31">
        <f t="shared" si="499"/>
        <v>6.5</v>
      </c>
      <c r="PR17" s="31" t="str">
        <f t="shared" si="500"/>
        <v>6.5</v>
      </c>
      <c r="PS17" s="35" t="str">
        <f t="shared" si="501"/>
        <v>C+</v>
      </c>
      <c r="PT17" s="33">
        <f t="shared" si="502"/>
        <v>2.5</v>
      </c>
      <c r="PU17" s="49" t="str">
        <f t="shared" si="503"/>
        <v>2.5</v>
      </c>
      <c r="PV17" s="77">
        <v>2</v>
      </c>
      <c r="PW17" s="151">
        <v>2</v>
      </c>
      <c r="PX17" s="24">
        <v>5</v>
      </c>
      <c r="PY17" s="27">
        <v>7</v>
      </c>
      <c r="PZ17" s="28"/>
      <c r="QA17" s="22">
        <f t="shared" si="504"/>
        <v>6.2</v>
      </c>
      <c r="QB17" s="29">
        <f t="shared" si="505"/>
        <v>6.2</v>
      </c>
      <c r="QC17" s="29" t="str">
        <f t="shared" si="506"/>
        <v>6.2</v>
      </c>
      <c r="QD17" s="35" t="str">
        <f t="shared" si="542"/>
        <v>C</v>
      </c>
      <c r="QE17" s="33">
        <f t="shared" si="507"/>
        <v>2</v>
      </c>
      <c r="QF17" s="49" t="str">
        <f t="shared" si="508"/>
        <v>2.0</v>
      </c>
      <c r="QG17" s="77">
        <v>3</v>
      </c>
      <c r="QH17" s="151">
        <v>3</v>
      </c>
      <c r="QI17" s="24">
        <v>6.2</v>
      </c>
      <c r="QJ17" s="27">
        <v>6</v>
      </c>
      <c r="QK17" s="28"/>
      <c r="QL17" s="30">
        <f t="shared" si="509"/>
        <v>6.1</v>
      </c>
      <c r="QM17" s="31">
        <f t="shared" si="510"/>
        <v>6.1</v>
      </c>
      <c r="QN17" s="31" t="str">
        <f t="shared" si="511"/>
        <v>6.1</v>
      </c>
      <c r="QO17" s="35" t="str">
        <f t="shared" si="512"/>
        <v>C</v>
      </c>
      <c r="QP17" s="33">
        <f t="shared" si="513"/>
        <v>2</v>
      </c>
      <c r="QQ17" s="49" t="str">
        <f t="shared" si="514"/>
        <v>2.0</v>
      </c>
      <c r="QR17" s="77">
        <v>1</v>
      </c>
      <c r="QS17" s="151">
        <v>1</v>
      </c>
      <c r="QT17" s="24">
        <v>7.8</v>
      </c>
      <c r="QU17" s="27">
        <v>7</v>
      </c>
      <c r="QV17" s="28"/>
      <c r="QW17" s="30">
        <f t="shared" si="515"/>
        <v>7.3</v>
      </c>
      <c r="QX17" s="31">
        <f t="shared" si="516"/>
        <v>7.3</v>
      </c>
      <c r="QY17" s="31" t="str">
        <f t="shared" si="517"/>
        <v>7.3</v>
      </c>
      <c r="QZ17" s="35" t="str">
        <f t="shared" si="518"/>
        <v>B</v>
      </c>
      <c r="RA17" s="33">
        <f t="shared" si="519"/>
        <v>3</v>
      </c>
      <c r="RB17" s="49" t="str">
        <f t="shared" si="520"/>
        <v>3.0</v>
      </c>
      <c r="RC17" s="77">
        <v>3</v>
      </c>
      <c r="RD17" s="151">
        <v>3</v>
      </c>
      <c r="RE17" s="24">
        <v>5</v>
      </c>
      <c r="RF17" s="27">
        <v>4</v>
      </c>
      <c r="RG17" s="28"/>
      <c r="RH17" s="22">
        <f t="shared" si="521"/>
        <v>4.4000000000000004</v>
      </c>
      <c r="RI17" s="29">
        <f t="shared" si="522"/>
        <v>4.4000000000000004</v>
      </c>
      <c r="RJ17" s="29" t="str">
        <f t="shared" si="523"/>
        <v>4.4</v>
      </c>
      <c r="RK17" s="35" t="str">
        <f t="shared" si="524"/>
        <v>D</v>
      </c>
      <c r="RL17" s="33">
        <f t="shared" si="525"/>
        <v>1</v>
      </c>
      <c r="RM17" s="49" t="str">
        <f t="shared" si="526"/>
        <v>1.0</v>
      </c>
      <c r="RN17" s="77">
        <v>1</v>
      </c>
      <c r="RO17" s="151">
        <v>1</v>
      </c>
      <c r="RP17" s="211">
        <f t="shared" si="273"/>
        <v>15</v>
      </c>
      <c r="RQ17" s="275">
        <f t="shared" si="274"/>
        <v>6.333333333333333</v>
      </c>
      <c r="RR17" s="43">
        <f t="shared" si="275"/>
        <v>2.2666666666666666</v>
      </c>
      <c r="RS17" s="45" t="str">
        <f t="shared" si="276"/>
        <v>2.27</v>
      </c>
      <c r="RT17" s="47" t="str">
        <f t="shared" si="277"/>
        <v>Lên lớp</v>
      </c>
      <c r="RU17" s="41">
        <f t="shared" si="278"/>
        <v>15</v>
      </c>
      <c r="RV17" s="43">
        <f t="shared" si="279"/>
        <v>2.2666666666666666</v>
      </c>
      <c r="RW17" s="229">
        <f t="shared" si="280"/>
        <v>91</v>
      </c>
      <c r="RX17" s="230">
        <f t="shared" si="281"/>
        <v>91</v>
      </c>
      <c r="RY17" s="146">
        <f t="shared" si="282"/>
        <v>2.1043956043956045</v>
      </c>
      <c r="RZ17" s="45" t="str">
        <f t="shared" si="283"/>
        <v>2.10</v>
      </c>
      <c r="SA17" s="47" t="str">
        <f t="shared" si="284"/>
        <v>Lên lớp</v>
      </c>
      <c r="SB17" s="47" t="s">
        <v>1143</v>
      </c>
      <c r="SC17" s="24">
        <v>6.9</v>
      </c>
      <c r="SD17" s="27">
        <v>8</v>
      </c>
      <c r="SE17" s="28"/>
      <c r="SF17" s="30">
        <f t="shared" si="527"/>
        <v>7.6</v>
      </c>
      <c r="SG17" s="31">
        <f t="shared" si="528"/>
        <v>7.6</v>
      </c>
      <c r="SH17" s="31" t="str">
        <f t="shared" si="529"/>
        <v>7.6</v>
      </c>
      <c r="SI17" s="35" t="str">
        <f t="shared" si="530"/>
        <v>B</v>
      </c>
      <c r="SJ17" s="33">
        <f t="shared" si="531"/>
        <v>3</v>
      </c>
      <c r="SK17" s="49" t="str">
        <f t="shared" si="532"/>
        <v>3.0</v>
      </c>
      <c r="SL17" s="77">
        <v>2</v>
      </c>
      <c r="SM17" s="151">
        <v>2</v>
      </c>
      <c r="SN17" s="24">
        <v>6.3</v>
      </c>
      <c r="SO17" s="27">
        <v>6</v>
      </c>
      <c r="SP17" s="28"/>
      <c r="SQ17" s="30">
        <f t="shared" si="533"/>
        <v>6.1</v>
      </c>
      <c r="SR17" s="31">
        <f t="shared" si="534"/>
        <v>6.1</v>
      </c>
      <c r="SS17" s="29" t="str">
        <f t="shared" si="535"/>
        <v>6.1</v>
      </c>
      <c r="ST17" s="35" t="str">
        <f t="shared" si="536"/>
        <v>C</v>
      </c>
      <c r="SU17" s="130">
        <f t="shared" si="537"/>
        <v>2</v>
      </c>
      <c r="SV17" s="49" t="str">
        <f t="shared" si="538"/>
        <v>2.0</v>
      </c>
      <c r="SW17" s="77">
        <v>2</v>
      </c>
      <c r="SX17" s="151">
        <v>2</v>
      </c>
      <c r="SY17" s="24"/>
      <c r="SZ17" s="27"/>
      <c r="TA17" s="28"/>
      <c r="TB17" s="22">
        <f t="shared" ref="TB17" si="569">ROUND((SF17*0.5+SQ17*0.5),1)</f>
        <v>6.9</v>
      </c>
      <c r="TC17" s="29">
        <f t="shared" ref="TC17" si="570">ROUND((SG17*0.5+SR17*0.5),1)</f>
        <v>6.9</v>
      </c>
      <c r="TD17" s="29" t="str">
        <f t="shared" si="543"/>
        <v>6.9</v>
      </c>
      <c r="TE17" s="35" t="str">
        <f t="shared" si="544"/>
        <v>C+</v>
      </c>
      <c r="TF17" s="130">
        <f t="shared" si="545"/>
        <v>2.5</v>
      </c>
      <c r="TG17" s="49" t="str">
        <f t="shared" si="546"/>
        <v>2.5</v>
      </c>
      <c r="TH17" s="77">
        <v>4</v>
      </c>
      <c r="TI17" s="151">
        <v>4</v>
      </c>
      <c r="TJ17" s="320"/>
      <c r="TK17" s="321">
        <v>6.6</v>
      </c>
      <c r="TL17" s="322">
        <v>7</v>
      </c>
      <c r="TM17" s="322">
        <v>6.8</v>
      </c>
      <c r="TN17" s="322"/>
      <c r="TO17" s="127">
        <f t="shared" si="553"/>
        <v>6.8</v>
      </c>
      <c r="TP17" s="29" t="str">
        <f t="shared" si="291"/>
        <v>6.8</v>
      </c>
      <c r="TQ17" s="35" t="str">
        <f t="shared" si="554"/>
        <v>C+</v>
      </c>
      <c r="TR17" s="33">
        <f t="shared" si="555"/>
        <v>2.5</v>
      </c>
      <c r="TS17" s="49" t="str">
        <f t="shared" si="556"/>
        <v>2.5</v>
      </c>
      <c r="TT17" s="323">
        <v>5</v>
      </c>
      <c r="TU17" s="324">
        <v>5</v>
      </c>
      <c r="TV17" s="325">
        <f t="shared" si="557"/>
        <v>9</v>
      </c>
      <c r="TW17" s="341">
        <f t="shared" si="294"/>
        <v>6.844444444444445</v>
      </c>
      <c r="TX17" s="326">
        <f t="shared" si="558"/>
        <v>2.5</v>
      </c>
      <c r="TY17" s="45" t="str">
        <f t="shared" si="559"/>
        <v>2.50</v>
      </c>
      <c r="TZ17" s="47" t="str">
        <f t="shared" si="560"/>
        <v>Lên lớp</v>
      </c>
      <c r="UA17" s="41">
        <f t="shared" si="561"/>
        <v>9</v>
      </c>
      <c r="UB17" s="43">
        <f t="shared" si="562"/>
        <v>2.5</v>
      </c>
    </row>
    <row r="18" spans="1:548" ht="18">
      <c r="A18" s="11">
        <v>27</v>
      </c>
      <c r="B18" s="70" t="s">
        <v>229</v>
      </c>
      <c r="C18" s="14" t="s">
        <v>285</v>
      </c>
      <c r="D18" s="71" t="s">
        <v>286</v>
      </c>
      <c r="E18" s="72" t="s">
        <v>287</v>
      </c>
      <c r="F18" s="9"/>
      <c r="G18" s="106" t="s">
        <v>724</v>
      </c>
      <c r="H18" s="10" t="s">
        <v>18</v>
      </c>
      <c r="I18" s="11" t="s">
        <v>766</v>
      </c>
      <c r="J18" s="13">
        <v>5.3</v>
      </c>
      <c r="K18" s="29" t="str">
        <f t="shared" si="99"/>
        <v>5.3</v>
      </c>
      <c r="L18" s="35" t="str">
        <f t="shared" si="366"/>
        <v>D+</v>
      </c>
      <c r="M18" s="33">
        <f t="shared" si="367"/>
        <v>1.5</v>
      </c>
      <c r="N18" s="49" t="str">
        <f t="shared" si="368"/>
        <v>1.5</v>
      </c>
      <c r="O18" s="12">
        <v>2</v>
      </c>
      <c r="P18" s="19">
        <v>7.1</v>
      </c>
      <c r="Q18" s="29" t="str">
        <f t="shared" si="103"/>
        <v>7.1</v>
      </c>
      <c r="R18" s="35" t="str">
        <f t="shared" si="369"/>
        <v>B</v>
      </c>
      <c r="S18" s="33">
        <f t="shared" si="370"/>
        <v>3</v>
      </c>
      <c r="T18" s="49" t="str">
        <f t="shared" si="371"/>
        <v>3.0</v>
      </c>
      <c r="U18" s="12">
        <v>3</v>
      </c>
      <c r="V18" s="24">
        <v>7</v>
      </c>
      <c r="W18" s="27">
        <v>7</v>
      </c>
      <c r="X18" s="28"/>
      <c r="Y18" s="30">
        <f t="shared" si="372"/>
        <v>7</v>
      </c>
      <c r="Z18" s="31">
        <f t="shared" si="373"/>
        <v>7</v>
      </c>
      <c r="AA18" s="29" t="str">
        <f t="shared" si="109"/>
        <v>7.0</v>
      </c>
      <c r="AB18" s="35" t="str">
        <f t="shared" si="374"/>
        <v>B</v>
      </c>
      <c r="AC18" s="33">
        <f t="shared" si="375"/>
        <v>3</v>
      </c>
      <c r="AD18" s="49" t="str">
        <f t="shared" si="376"/>
        <v>3.0</v>
      </c>
      <c r="AE18" s="77">
        <v>5</v>
      </c>
      <c r="AF18" s="80">
        <v>5</v>
      </c>
      <c r="AG18" s="24">
        <v>5.5</v>
      </c>
      <c r="AH18" s="27">
        <v>3</v>
      </c>
      <c r="AI18" s="28"/>
      <c r="AJ18" s="30">
        <f t="shared" si="377"/>
        <v>4</v>
      </c>
      <c r="AK18" s="31">
        <f t="shared" si="378"/>
        <v>4</v>
      </c>
      <c r="AL18" s="29" t="str">
        <f t="shared" si="115"/>
        <v>4.0</v>
      </c>
      <c r="AM18" s="35" t="str">
        <f t="shared" si="379"/>
        <v>D</v>
      </c>
      <c r="AN18" s="33">
        <f t="shared" si="380"/>
        <v>1</v>
      </c>
      <c r="AO18" s="49" t="str">
        <f t="shared" si="381"/>
        <v>1.0</v>
      </c>
      <c r="AP18" s="77">
        <v>3</v>
      </c>
      <c r="AQ18" s="83">
        <v>3</v>
      </c>
      <c r="AR18" s="24">
        <v>8.3000000000000007</v>
      </c>
      <c r="AS18" s="27">
        <v>9</v>
      </c>
      <c r="AT18" s="28"/>
      <c r="AU18" s="22">
        <f t="shared" si="382"/>
        <v>8.6999999999999993</v>
      </c>
      <c r="AV18" s="29">
        <f t="shared" si="383"/>
        <v>8.6999999999999993</v>
      </c>
      <c r="AW18" s="29" t="str">
        <f t="shared" si="119"/>
        <v>8.7</v>
      </c>
      <c r="AX18" s="35" t="str">
        <f t="shared" si="384"/>
        <v>A</v>
      </c>
      <c r="AY18" s="33">
        <f t="shared" si="385"/>
        <v>4</v>
      </c>
      <c r="AZ18" s="49" t="str">
        <f t="shared" si="386"/>
        <v>4.0</v>
      </c>
      <c r="BA18" s="77">
        <v>3</v>
      </c>
      <c r="BB18" s="83">
        <v>3</v>
      </c>
      <c r="BC18" s="24">
        <v>6.7</v>
      </c>
      <c r="BD18" s="27">
        <v>4</v>
      </c>
      <c r="BE18" s="28"/>
      <c r="BF18" s="30">
        <f t="shared" si="387"/>
        <v>5.0999999999999996</v>
      </c>
      <c r="BG18" s="31">
        <f t="shared" si="388"/>
        <v>5.0999999999999996</v>
      </c>
      <c r="BH18" s="29" t="str">
        <f t="shared" si="123"/>
        <v>5.1</v>
      </c>
      <c r="BI18" s="35" t="str">
        <f t="shared" si="389"/>
        <v>D+</v>
      </c>
      <c r="BJ18" s="33">
        <f t="shared" si="390"/>
        <v>1.5</v>
      </c>
      <c r="BK18" s="49" t="str">
        <f t="shared" si="391"/>
        <v>1.5</v>
      </c>
      <c r="BL18" s="77">
        <v>3</v>
      </c>
      <c r="BM18" s="83">
        <v>3</v>
      </c>
      <c r="BN18" s="24">
        <v>6.7</v>
      </c>
      <c r="BO18" s="27">
        <v>8</v>
      </c>
      <c r="BP18" s="28"/>
      <c r="BQ18" s="30">
        <f t="shared" si="392"/>
        <v>7.5</v>
      </c>
      <c r="BR18" s="31">
        <f t="shared" si="393"/>
        <v>7.5</v>
      </c>
      <c r="BS18" s="29" t="str">
        <f t="shared" si="127"/>
        <v>7.5</v>
      </c>
      <c r="BT18" s="35" t="str">
        <f t="shared" si="394"/>
        <v>B</v>
      </c>
      <c r="BU18" s="33">
        <f t="shared" si="395"/>
        <v>3</v>
      </c>
      <c r="BV18" s="49" t="str">
        <f t="shared" si="396"/>
        <v>3.0</v>
      </c>
      <c r="BW18" s="77">
        <v>2</v>
      </c>
      <c r="BX18" s="83">
        <v>2</v>
      </c>
      <c r="BY18" s="41">
        <f t="shared" si="131"/>
        <v>16</v>
      </c>
      <c r="BZ18" s="43">
        <f t="shared" si="132"/>
        <v>2.53125</v>
      </c>
      <c r="CA18" s="45" t="str">
        <f t="shared" si="133"/>
        <v>2.53</v>
      </c>
      <c r="CB18" s="47" t="str">
        <f t="shared" si="134"/>
        <v>Lên lớp</v>
      </c>
      <c r="CC18" s="145">
        <f t="shared" si="135"/>
        <v>16</v>
      </c>
      <c r="CD18" s="146">
        <f t="shared" si="136"/>
        <v>2.53125</v>
      </c>
      <c r="CE18" s="47" t="str">
        <f t="shared" si="137"/>
        <v>Lên lớp</v>
      </c>
      <c r="CF18" s="142" t="s">
        <v>1143</v>
      </c>
      <c r="CG18" s="24">
        <v>6.3</v>
      </c>
      <c r="CH18" s="27">
        <v>8</v>
      </c>
      <c r="CI18" s="28"/>
      <c r="CJ18" s="30">
        <f t="shared" si="397"/>
        <v>7.3</v>
      </c>
      <c r="CK18" s="31">
        <f t="shared" si="398"/>
        <v>7.3</v>
      </c>
      <c r="CL18" s="29" t="str">
        <f t="shared" si="140"/>
        <v>7.3</v>
      </c>
      <c r="CM18" s="35" t="str">
        <f t="shared" si="399"/>
        <v>B</v>
      </c>
      <c r="CN18" s="157">
        <f t="shared" si="400"/>
        <v>3</v>
      </c>
      <c r="CO18" s="49" t="str">
        <f t="shared" si="401"/>
        <v>3.0</v>
      </c>
      <c r="CP18" s="77">
        <v>3</v>
      </c>
      <c r="CQ18" s="151">
        <v>3</v>
      </c>
      <c r="CR18" s="24">
        <v>7</v>
      </c>
      <c r="CS18" s="27">
        <v>7</v>
      </c>
      <c r="CT18" s="28"/>
      <c r="CU18" s="30">
        <f t="shared" si="402"/>
        <v>7</v>
      </c>
      <c r="CV18" s="31">
        <f t="shared" si="403"/>
        <v>7</v>
      </c>
      <c r="CW18" s="29" t="str">
        <f t="shared" si="145"/>
        <v>7.0</v>
      </c>
      <c r="CX18" s="35" t="str">
        <f t="shared" si="404"/>
        <v>B</v>
      </c>
      <c r="CY18" s="157">
        <f t="shared" si="405"/>
        <v>3</v>
      </c>
      <c r="CZ18" s="49" t="str">
        <f t="shared" si="406"/>
        <v>3.0</v>
      </c>
      <c r="DA18" s="77">
        <v>2</v>
      </c>
      <c r="DB18" s="151">
        <v>2</v>
      </c>
      <c r="DC18" s="24">
        <v>5</v>
      </c>
      <c r="DD18" s="27">
        <v>6</v>
      </c>
      <c r="DE18" s="28"/>
      <c r="DF18" s="30">
        <f t="shared" si="407"/>
        <v>5.6</v>
      </c>
      <c r="DG18" s="31">
        <f t="shared" si="408"/>
        <v>5.6</v>
      </c>
      <c r="DH18" s="29" t="str">
        <f t="shared" si="151"/>
        <v>5.6</v>
      </c>
      <c r="DI18" s="35" t="str">
        <f t="shared" si="409"/>
        <v>C</v>
      </c>
      <c r="DJ18" s="157">
        <f t="shared" si="410"/>
        <v>2</v>
      </c>
      <c r="DK18" s="49" t="str">
        <f t="shared" si="411"/>
        <v>2.0</v>
      </c>
      <c r="DL18" s="77">
        <v>4</v>
      </c>
      <c r="DM18" s="151">
        <v>4</v>
      </c>
      <c r="DN18" s="24">
        <v>6.1</v>
      </c>
      <c r="DO18" s="27">
        <v>5</v>
      </c>
      <c r="DP18" s="28"/>
      <c r="DQ18" s="30">
        <f t="shared" si="412"/>
        <v>5.4</v>
      </c>
      <c r="DR18" s="31">
        <f t="shared" si="413"/>
        <v>5.4</v>
      </c>
      <c r="DS18" s="29" t="str">
        <f t="shared" si="157"/>
        <v>5.4</v>
      </c>
      <c r="DT18" s="35" t="str">
        <f t="shared" si="414"/>
        <v>D+</v>
      </c>
      <c r="DU18" s="157">
        <f t="shared" si="415"/>
        <v>1.5</v>
      </c>
      <c r="DV18" s="49" t="str">
        <f t="shared" si="416"/>
        <v>1.5</v>
      </c>
      <c r="DW18" s="77">
        <v>3</v>
      </c>
      <c r="DX18" s="151">
        <v>3</v>
      </c>
      <c r="DY18" s="24">
        <v>8</v>
      </c>
      <c r="DZ18" s="27">
        <v>7</v>
      </c>
      <c r="EA18" s="28"/>
      <c r="EB18" s="30">
        <f t="shared" si="417"/>
        <v>7.4</v>
      </c>
      <c r="EC18" s="31">
        <f t="shared" si="418"/>
        <v>7.4</v>
      </c>
      <c r="ED18" s="29" t="str">
        <f t="shared" si="161"/>
        <v>7.4</v>
      </c>
      <c r="EE18" s="35" t="str">
        <f t="shared" si="419"/>
        <v>B</v>
      </c>
      <c r="EF18" s="157">
        <f t="shared" si="420"/>
        <v>3</v>
      </c>
      <c r="EG18" s="49" t="str">
        <f t="shared" si="421"/>
        <v>3.0</v>
      </c>
      <c r="EH18" s="77">
        <v>2</v>
      </c>
      <c r="EI18" s="151">
        <v>2</v>
      </c>
      <c r="EJ18" s="24">
        <v>8.6</v>
      </c>
      <c r="EK18" s="27">
        <v>7</v>
      </c>
      <c r="EL18" s="28"/>
      <c r="EM18" s="30">
        <f t="shared" si="422"/>
        <v>7.6</v>
      </c>
      <c r="EN18" s="31">
        <f t="shared" si="423"/>
        <v>7.6</v>
      </c>
      <c r="EO18" s="29" t="str">
        <f t="shared" si="166"/>
        <v>7.6</v>
      </c>
      <c r="EP18" s="35" t="str">
        <f t="shared" si="424"/>
        <v>B</v>
      </c>
      <c r="EQ18" s="157">
        <f t="shared" si="425"/>
        <v>3</v>
      </c>
      <c r="ER18" s="49" t="str">
        <f t="shared" si="426"/>
        <v>3.0</v>
      </c>
      <c r="ES18" s="77">
        <v>2</v>
      </c>
      <c r="ET18" s="151">
        <v>2</v>
      </c>
      <c r="EU18" s="24">
        <v>6.9</v>
      </c>
      <c r="EV18" s="27">
        <v>5</v>
      </c>
      <c r="EW18" s="28"/>
      <c r="EX18" s="30">
        <f t="shared" si="427"/>
        <v>5.8</v>
      </c>
      <c r="EY18" s="31">
        <f t="shared" si="428"/>
        <v>5.8</v>
      </c>
      <c r="EZ18" s="29" t="str">
        <f t="shared" si="171"/>
        <v>5.8</v>
      </c>
      <c r="FA18" s="35" t="str">
        <f t="shared" si="429"/>
        <v>C</v>
      </c>
      <c r="FB18" s="157">
        <f t="shared" si="430"/>
        <v>2</v>
      </c>
      <c r="FC18" s="49" t="str">
        <f t="shared" si="431"/>
        <v>2.0</v>
      </c>
      <c r="FD18" s="77">
        <v>3</v>
      </c>
      <c r="FE18" s="151">
        <v>3</v>
      </c>
      <c r="FF18" s="155">
        <v>7</v>
      </c>
      <c r="FG18" s="165">
        <v>7.2</v>
      </c>
      <c r="FH18" s="165"/>
      <c r="FI18" s="22">
        <f t="shared" si="432"/>
        <v>7.1</v>
      </c>
      <c r="FJ18" s="29">
        <f t="shared" si="433"/>
        <v>7.1</v>
      </c>
      <c r="FK18" s="29" t="str">
        <f t="shared" si="177"/>
        <v>7.1</v>
      </c>
      <c r="FL18" s="35" t="str">
        <f t="shared" si="434"/>
        <v>B</v>
      </c>
      <c r="FM18" s="33">
        <f t="shared" si="435"/>
        <v>3</v>
      </c>
      <c r="FN18" s="49" t="str">
        <f t="shared" si="436"/>
        <v>3.0</v>
      </c>
      <c r="FO18" s="77">
        <v>2</v>
      </c>
      <c r="FP18" s="151">
        <v>2</v>
      </c>
      <c r="FQ18" s="41">
        <f t="shared" si="181"/>
        <v>21</v>
      </c>
      <c r="FR18" s="43">
        <f t="shared" si="182"/>
        <v>2.4523809523809526</v>
      </c>
      <c r="FS18" s="45" t="str">
        <f t="shared" si="183"/>
        <v>2.45</v>
      </c>
      <c r="FT18" s="47" t="str">
        <f t="shared" si="184"/>
        <v>Lên lớp</v>
      </c>
      <c r="FU18" s="145">
        <f t="shared" si="185"/>
        <v>21</v>
      </c>
      <c r="FV18" s="146">
        <f t="shared" si="186"/>
        <v>2.4523809523809526</v>
      </c>
      <c r="FW18" s="174">
        <f t="shared" si="187"/>
        <v>37</v>
      </c>
      <c r="FX18" s="41">
        <f t="shared" si="188"/>
        <v>37</v>
      </c>
      <c r="FY18" s="43">
        <f t="shared" si="189"/>
        <v>2.4864864864864864</v>
      </c>
      <c r="FZ18" s="45" t="str">
        <f t="shared" si="190"/>
        <v>2.49</v>
      </c>
      <c r="GA18" s="47" t="str">
        <f t="shared" si="191"/>
        <v>Lên lớp</v>
      </c>
      <c r="GB18" s="47" t="s">
        <v>1143</v>
      </c>
      <c r="GC18" s="24">
        <v>6.5</v>
      </c>
      <c r="GD18" s="27">
        <v>6</v>
      </c>
      <c r="GE18" s="28"/>
      <c r="GF18" s="22">
        <f t="shared" si="319"/>
        <v>6.2</v>
      </c>
      <c r="GG18" s="29">
        <f t="shared" si="320"/>
        <v>6.2</v>
      </c>
      <c r="GH18" s="29" t="str">
        <f t="shared" si="193"/>
        <v>6.2</v>
      </c>
      <c r="GI18" s="35" t="str">
        <f t="shared" si="321"/>
        <v>C</v>
      </c>
      <c r="GJ18" s="33">
        <f t="shared" si="322"/>
        <v>2</v>
      </c>
      <c r="GK18" s="49" t="str">
        <f t="shared" si="323"/>
        <v>2.0</v>
      </c>
      <c r="GL18" s="77">
        <v>2</v>
      </c>
      <c r="GM18" s="151">
        <v>2</v>
      </c>
      <c r="GN18" s="24">
        <v>7.1</v>
      </c>
      <c r="GO18" s="27">
        <v>7</v>
      </c>
      <c r="GP18" s="28"/>
      <c r="GQ18" s="30">
        <f t="shared" si="324"/>
        <v>7</v>
      </c>
      <c r="GR18" s="31">
        <f t="shared" si="325"/>
        <v>7</v>
      </c>
      <c r="GS18" s="29" t="str">
        <f t="shared" si="198"/>
        <v>7.0</v>
      </c>
      <c r="GT18" s="35" t="str">
        <f t="shared" si="326"/>
        <v>B</v>
      </c>
      <c r="GU18" s="33">
        <f t="shared" si="327"/>
        <v>3</v>
      </c>
      <c r="GV18" s="49" t="str">
        <f t="shared" si="328"/>
        <v>3.0</v>
      </c>
      <c r="GW18" s="77">
        <v>3</v>
      </c>
      <c r="GX18" s="151">
        <v>3</v>
      </c>
      <c r="GY18" s="24">
        <v>6.2</v>
      </c>
      <c r="GZ18" s="27">
        <v>7</v>
      </c>
      <c r="HA18" s="28"/>
      <c r="HB18" s="30">
        <f t="shared" si="329"/>
        <v>6.7</v>
      </c>
      <c r="HC18" s="31">
        <f t="shared" si="330"/>
        <v>6.7</v>
      </c>
      <c r="HD18" s="29" t="str">
        <f t="shared" si="203"/>
        <v>6.7</v>
      </c>
      <c r="HE18" s="35" t="str">
        <f t="shared" si="331"/>
        <v>C+</v>
      </c>
      <c r="HF18" s="33">
        <f t="shared" si="332"/>
        <v>2.5</v>
      </c>
      <c r="HG18" s="49" t="str">
        <f t="shared" si="333"/>
        <v>2.5</v>
      </c>
      <c r="HH18" s="77">
        <v>2</v>
      </c>
      <c r="HI18" s="151">
        <v>2</v>
      </c>
      <c r="HJ18" s="24">
        <v>6.8</v>
      </c>
      <c r="HK18" s="27">
        <v>5</v>
      </c>
      <c r="HL18" s="28"/>
      <c r="HM18" s="30">
        <f t="shared" si="334"/>
        <v>5.7</v>
      </c>
      <c r="HN18" s="31">
        <f t="shared" si="335"/>
        <v>5.7</v>
      </c>
      <c r="HO18" s="29" t="str">
        <f t="shared" si="208"/>
        <v>5.7</v>
      </c>
      <c r="HP18" s="35" t="str">
        <f t="shared" si="336"/>
        <v>C</v>
      </c>
      <c r="HQ18" s="33">
        <f t="shared" si="337"/>
        <v>2</v>
      </c>
      <c r="HR18" s="49" t="str">
        <f t="shared" si="338"/>
        <v>2.0</v>
      </c>
      <c r="HS18" s="77">
        <v>2</v>
      </c>
      <c r="HT18" s="151">
        <v>2</v>
      </c>
      <c r="HU18" s="24">
        <v>6.8</v>
      </c>
      <c r="HV18" s="27">
        <v>7</v>
      </c>
      <c r="HW18" s="28"/>
      <c r="HX18" s="30">
        <f t="shared" si="339"/>
        <v>6.9</v>
      </c>
      <c r="HY18" s="31">
        <f t="shared" si="340"/>
        <v>6.9</v>
      </c>
      <c r="HZ18" s="29" t="str">
        <f t="shared" si="213"/>
        <v>6.9</v>
      </c>
      <c r="IA18" s="35" t="str">
        <f t="shared" si="341"/>
        <v>C+</v>
      </c>
      <c r="IB18" s="33">
        <f t="shared" si="342"/>
        <v>2.5</v>
      </c>
      <c r="IC18" s="49" t="str">
        <f t="shared" si="343"/>
        <v>2.5</v>
      </c>
      <c r="ID18" s="77">
        <v>3</v>
      </c>
      <c r="IE18" s="151">
        <v>3</v>
      </c>
      <c r="IF18" s="24">
        <v>6.3</v>
      </c>
      <c r="IG18" s="27">
        <v>5</v>
      </c>
      <c r="IH18" s="126"/>
      <c r="II18" s="22">
        <f t="shared" si="344"/>
        <v>5.5</v>
      </c>
      <c r="IJ18" s="54">
        <f t="shared" si="345"/>
        <v>5.5</v>
      </c>
      <c r="IK18" s="29" t="str">
        <f t="shared" si="218"/>
        <v>5.5</v>
      </c>
      <c r="IL18" s="162" t="str">
        <f t="shared" si="346"/>
        <v>C</v>
      </c>
      <c r="IM18" s="33">
        <f t="shared" si="347"/>
        <v>2</v>
      </c>
      <c r="IN18" s="49" t="str">
        <f t="shared" si="348"/>
        <v>2.0</v>
      </c>
      <c r="IO18" s="77">
        <v>2</v>
      </c>
      <c r="IP18" s="151">
        <v>2</v>
      </c>
      <c r="IQ18" s="24">
        <v>6.1</v>
      </c>
      <c r="IR18" s="27">
        <v>4</v>
      </c>
      <c r="IS18" s="28"/>
      <c r="IT18" s="30">
        <f t="shared" si="349"/>
        <v>4.8</v>
      </c>
      <c r="IU18" s="31">
        <f t="shared" si="350"/>
        <v>4.8</v>
      </c>
      <c r="IV18" s="29" t="str">
        <f t="shared" si="222"/>
        <v>4.8</v>
      </c>
      <c r="IW18" s="35" t="str">
        <f t="shared" si="351"/>
        <v>D</v>
      </c>
      <c r="IX18" s="33">
        <f t="shared" si="352"/>
        <v>1</v>
      </c>
      <c r="IY18" s="49" t="str">
        <f t="shared" si="353"/>
        <v>1.0</v>
      </c>
      <c r="IZ18" s="77">
        <v>3</v>
      </c>
      <c r="JA18" s="151">
        <v>3</v>
      </c>
      <c r="JB18" s="24">
        <v>7</v>
      </c>
      <c r="JC18" s="27">
        <v>6</v>
      </c>
      <c r="JD18" s="28"/>
      <c r="JE18" s="30">
        <f t="shared" si="354"/>
        <v>6.4</v>
      </c>
      <c r="JF18" s="31">
        <f t="shared" si="355"/>
        <v>6.4</v>
      </c>
      <c r="JG18" s="29" t="str">
        <f t="shared" si="226"/>
        <v>6.4</v>
      </c>
      <c r="JH18" s="35" t="str">
        <f t="shared" si="356"/>
        <v>C</v>
      </c>
      <c r="JI18" s="33">
        <f t="shared" si="357"/>
        <v>2</v>
      </c>
      <c r="JJ18" s="49" t="str">
        <f t="shared" si="358"/>
        <v>2.0</v>
      </c>
      <c r="JK18" s="77">
        <v>3</v>
      </c>
      <c r="JL18" s="151">
        <v>3</v>
      </c>
      <c r="JM18" s="24">
        <v>5.5</v>
      </c>
      <c r="JN18" s="214">
        <v>8.1999999999999993</v>
      </c>
      <c r="JO18" s="140"/>
      <c r="JP18" s="30">
        <f t="shared" si="359"/>
        <v>7.1</v>
      </c>
      <c r="JQ18" s="31">
        <f t="shared" si="360"/>
        <v>7.1</v>
      </c>
      <c r="JR18" s="29" t="str">
        <f t="shared" si="230"/>
        <v>7.1</v>
      </c>
      <c r="JS18" s="35" t="str">
        <f t="shared" si="361"/>
        <v>B</v>
      </c>
      <c r="JT18" s="33">
        <f t="shared" si="362"/>
        <v>3</v>
      </c>
      <c r="JU18" s="49" t="str">
        <f t="shared" si="363"/>
        <v>3.0</v>
      </c>
      <c r="JV18" s="77">
        <v>1</v>
      </c>
      <c r="JW18" s="151">
        <v>1</v>
      </c>
      <c r="JX18" s="211">
        <f t="shared" si="234"/>
        <v>21</v>
      </c>
      <c r="JY18" s="43">
        <f t="shared" si="235"/>
        <v>2.1666666666666665</v>
      </c>
      <c r="JZ18" s="45" t="str">
        <f t="shared" si="236"/>
        <v>2.17</v>
      </c>
      <c r="KA18" s="47" t="str">
        <f t="shared" si="237"/>
        <v>Lên lớp</v>
      </c>
      <c r="KB18" s="41">
        <f t="shared" si="238"/>
        <v>21</v>
      </c>
      <c r="KC18" s="43">
        <f t="shared" si="239"/>
        <v>2.1666666666666665</v>
      </c>
      <c r="KD18" s="229">
        <f t="shared" si="240"/>
        <v>58</v>
      </c>
      <c r="KE18" s="230">
        <f t="shared" si="241"/>
        <v>58</v>
      </c>
      <c r="KF18" s="146">
        <f t="shared" si="242"/>
        <v>2.3706896551724137</v>
      </c>
      <c r="KG18" s="45" t="str">
        <f t="shared" si="243"/>
        <v>2.37</v>
      </c>
      <c r="KH18" s="47" t="str">
        <f t="shared" si="244"/>
        <v>Lên lớp</v>
      </c>
      <c r="KI18" s="47" t="s">
        <v>1143</v>
      </c>
      <c r="KJ18" s="24">
        <v>7.2</v>
      </c>
      <c r="KK18" s="27">
        <v>6</v>
      </c>
      <c r="KL18" s="28"/>
      <c r="KM18" s="30">
        <f t="shared" si="437"/>
        <v>6.5</v>
      </c>
      <c r="KN18" s="31">
        <f t="shared" si="438"/>
        <v>6.5</v>
      </c>
      <c r="KO18" s="29" t="str">
        <f t="shared" si="439"/>
        <v>6.5</v>
      </c>
      <c r="KP18" s="35" t="str">
        <f t="shared" si="440"/>
        <v>C+</v>
      </c>
      <c r="KQ18" s="33">
        <f t="shared" si="441"/>
        <v>2.5</v>
      </c>
      <c r="KR18" s="49" t="str">
        <f t="shared" si="442"/>
        <v>2.5</v>
      </c>
      <c r="KS18" s="77">
        <v>2</v>
      </c>
      <c r="KT18" s="151">
        <v>2</v>
      </c>
      <c r="KU18" s="24">
        <v>8</v>
      </c>
      <c r="KV18" s="27">
        <v>8</v>
      </c>
      <c r="KW18" s="28"/>
      <c r="KX18" s="30">
        <f t="shared" si="443"/>
        <v>8</v>
      </c>
      <c r="KY18" s="31">
        <f t="shared" si="444"/>
        <v>8</v>
      </c>
      <c r="KZ18" s="29" t="str">
        <f t="shared" si="445"/>
        <v>8.0</v>
      </c>
      <c r="LA18" s="35" t="str">
        <f t="shared" si="446"/>
        <v>B+</v>
      </c>
      <c r="LB18" s="33">
        <f t="shared" si="447"/>
        <v>3.5</v>
      </c>
      <c r="LC18" s="49" t="str">
        <f t="shared" si="448"/>
        <v>3.5</v>
      </c>
      <c r="LD18" s="77">
        <v>2</v>
      </c>
      <c r="LE18" s="151">
        <v>2</v>
      </c>
      <c r="LF18" s="24">
        <v>7.3</v>
      </c>
      <c r="LG18" s="27">
        <v>3</v>
      </c>
      <c r="LH18" s="28"/>
      <c r="LI18" s="30">
        <f t="shared" si="547"/>
        <v>4.7</v>
      </c>
      <c r="LJ18" s="31">
        <f t="shared" si="548"/>
        <v>4.7</v>
      </c>
      <c r="LK18" s="31" t="str">
        <f t="shared" si="549"/>
        <v>4.7</v>
      </c>
      <c r="LL18" s="35" t="str">
        <f t="shared" si="550"/>
        <v>D</v>
      </c>
      <c r="LM18" s="33">
        <f t="shared" si="551"/>
        <v>1</v>
      </c>
      <c r="LN18" s="49" t="str">
        <f t="shared" si="552"/>
        <v>1.0</v>
      </c>
      <c r="LO18" s="77">
        <v>2</v>
      </c>
      <c r="LP18" s="151">
        <v>2</v>
      </c>
      <c r="LQ18" s="24">
        <v>7</v>
      </c>
      <c r="LR18" s="27">
        <v>7</v>
      </c>
      <c r="LS18" s="28"/>
      <c r="LT18" s="30">
        <f t="shared" si="455"/>
        <v>7</v>
      </c>
      <c r="LU18" s="31">
        <f t="shared" si="456"/>
        <v>7</v>
      </c>
      <c r="LV18" s="29" t="str">
        <f t="shared" si="248"/>
        <v>7.0</v>
      </c>
      <c r="LW18" s="35" t="str">
        <f t="shared" si="457"/>
        <v>B</v>
      </c>
      <c r="LX18" s="33">
        <f t="shared" si="458"/>
        <v>3</v>
      </c>
      <c r="LY18" s="49" t="str">
        <f t="shared" si="459"/>
        <v>3.0</v>
      </c>
      <c r="LZ18" s="77">
        <v>2</v>
      </c>
      <c r="MA18" s="151">
        <v>2</v>
      </c>
      <c r="MB18" s="24">
        <v>8</v>
      </c>
      <c r="MC18" s="27">
        <v>6</v>
      </c>
      <c r="MD18" s="28"/>
      <c r="ME18" s="30">
        <f t="shared" si="460"/>
        <v>6.8</v>
      </c>
      <c r="MF18" s="161">
        <f t="shared" si="461"/>
        <v>6.8</v>
      </c>
      <c r="MG18" s="29" t="str">
        <f t="shared" si="249"/>
        <v>6.8</v>
      </c>
      <c r="MH18" s="162" t="str">
        <f t="shared" si="462"/>
        <v>C+</v>
      </c>
      <c r="MI18" s="163">
        <f t="shared" si="463"/>
        <v>2.5</v>
      </c>
      <c r="MJ18" s="56" t="str">
        <f t="shared" si="464"/>
        <v>2.5</v>
      </c>
      <c r="MK18" s="77">
        <v>1</v>
      </c>
      <c r="ML18" s="151">
        <v>1</v>
      </c>
      <c r="MM18" s="24">
        <v>7.3</v>
      </c>
      <c r="MN18" s="27">
        <v>5</v>
      </c>
      <c r="MO18" s="28"/>
      <c r="MP18" s="30">
        <f t="shared" si="465"/>
        <v>5.9</v>
      </c>
      <c r="MQ18" s="161">
        <f t="shared" si="466"/>
        <v>5.9</v>
      </c>
      <c r="MR18" s="29" t="str">
        <f t="shared" si="250"/>
        <v>5.9</v>
      </c>
      <c r="MS18" s="162" t="str">
        <f t="shared" si="467"/>
        <v>C</v>
      </c>
      <c r="MT18" s="163">
        <f t="shared" si="468"/>
        <v>2</v>
      </c>
      <c r="MU18" s="56" t="str">
        <f t="shared" si="469"/>
        <v>2.0</v>
      </c>
      <c r="MV18" s="77">
        <v>3</v>
      </c>
      <c r="MW18" s="151">
        <v>3</v>
      </c>
      <c r="MX18" s="24">
        <v>8.3000000000000007</v>
      </c>
      <c r="MY18" s="27">
        <v>1</v>
      </c>
      <c r="MZ18" s="28">
        <v>5</v>
      </c>
      <c r="NA18" s="30">
        <f t="shared" si="470"/>
        <v>3.9</v>
      </c>
      <c r="NB18" s="161">
        <f t="shared" si="471"/>
        <v>6.3</v>
      </c>
      <c r="NC18" s="29" t="str">
        <f t="shared" si="251"/>
        <v>6.3</v>
      </c>
      <c r="ND18" s="162" t="str">
        <f t="shared" si="472"/>
        <v>C</v>
      </c>
      <c r="NE18" s="163">
        <f t="shared" si="473"/>
        <v>2</v>
      </c>
      <c r="NF18" s="56" t="str">
        <f t="shared" si="474"/>
        <v>2.0</v>
      </c>
      <c r="NG18" s="77">
        <v>1</v>
      </c>
      <c r="NH18" s="151">
        <v>1</v>
      </c>
      <c r="NI18" s="24">
        <v>6.6</v>
      </c>
      <c r="NJ18" s="27">
        <v>5</v>
      </c>
      <c r="NK18" s="28"/>
      <c r="NL18" s="30">
        <f t="shared" si="475"/>
        <v>5.6</v>
      </c>
      <c r="NM18" s="31">
        <f t="shared" si="476"/>
        <v>5.6</v>
      </c>
      <c r="NN18" s="29" t="str">
        <f t="shared" si="477"/>
        <v>5.6</v>
      </c>
      <c r="NO18" s="35" t="str">
        <f t="shared" si="478"/>
        <v>C</v>
      </c>
      <c r="NP18" s="33">
        <f t="shared" si="479"/>
        <v>2</v>
      </c>
      <c r="NQ18" s="49" t="str">
        <f t="shared" si="480"/>
        <v>2.0</v>
      </c>
      <c r="NR18" s="77">
        <v>3</v>
      </c>
      <c r="NS18" s="151">
        <v>3</v>
      </c>
      <c r="NT18" s="24">
        <v>5.5</v>
      </c>
      <c r="NU18" s="214">
        <v>5.9</v>
      </c>
      <c r="NV18" s="28"/>
      <c r="NW18" s="30">
        <f t="shared" si="481"/>
        <v>5.7</v>
      </c>
      <c r="NX18" s="31">
        <f t="shared" si="482"/>
        <v>5.7</v>
      </c>
      <c r="NY18" s="29" t="str">
        <f t="shared" si="483"/>
        <v>5.7</v>
      </c>
      <c r="NZ18" s="35" t="str">
        <f t="shared" si="484"/>
        <v>C</v>
      </c>
      <c r="OA18" s="33">
        <f t="shared" si="485"/>
        <v>2</v>
      </c>
      <c r="OB18" s="49" t="str">
        <f t="shared" si="486"/>
        <v>2.0</v>
      </c>
      <c r="OC18" s="77">
        <v>2</v>
      </c>
      <c r="OD18" s="151">
        <v>2</v>
      </c>
      <c r="OE18" s="211">
        <f t="shared" si="255"/>
        <v>18</v>
      </c>
      <c r="OF18" s="43">
        <f t="shared" si="256"/>
        <v>2.25</v>
      </c>
      <c r="OG18" s="45" t="str">
        <f t="shared" si="257"/>
        <v>2.25</v>
      </c>
      <c r="OH18" s="47" t="str">
        <f t="shared" si="258"/>
        <v>Lên lớp</v>
      </c>
      <c r="OI18" s="41">
        <f t="shared" si="259"/>
        <v>18</v>
      </c>
      <c r="OJ18" s="43">
        <f t="shared" si="260"/>
        <v>2.25</v>
      </c>
      <c r="OK18" s="229">
        <f t="shared" si="261"/>
        <v>76</v>
      </c>
      <c r="OL18" s="230">
        <f t="shared" si="262"/>
        <v>76</v>
      </c>
      <c r="OM18" s="146">
        <f t="shared" si="263"/>
        <v>2.3421052631578947</v>
      </c>
      <c r="ON18" s="45" t="str">
        <f t="shared" si="264"/>
        <v>2.34</v>
      </c>
      <c r="OO18" s="47" t="str">
        <f t="shared" si="265"/>
        <v>Lên lớp</v>
      </c>
      <c r="OP18" s="47" t="s">
        <v>1143</v>
      </c>
      <c r="OQ18" s="24">
        <v>5.6</v>
      </c>
      <c r="OR18" s="27">
        <v>6</v>
      </c>
      <c r="OS18" s="28"/>
      <c r="OT18" s="30">
        <f t="shared" si="487"/>
        <v>5.8</v>
      </c>
      <c r="OU18" s="31">
        <f t="shared" si="488"/>
        <v>5.8</v>
      </c>
      <c r="OV18" s="31" t="str">
        <f t="shared" si="489"/>
        <v>5.8</v>
      </c>
      <c r="OW18" s="35" t="str">
        <f t="shared" si="541"/>
        <v>C</v>
      </c>
      <c r="OX18" s="33">
        <f t="shared" si="490"/>
        <v>2</v>
      </c>
      <c r="OY18" s="49" t="str">
        <f t="shared" si="491"/>
        <v>2.0</v>
      </c>
      <c r="OZ18" s="77">
        <v>2</v>
      </c>
      <c r="PA18" s="151">
        <v>2</v>
      </c>
      <c r="PB18" s="24">
        <v>5.8</v>
      </c>
      <c r="PC18" s="27">
        <v>9</v>
      </c>
      <c r="PD18" s="28"/>
      <c r="PE18" s="30">
        <f t="shared" si="492"/>
        <v>7.7</v>
      </c>
      <c r="PF18" s="31">
        <f t="shared" si="493"/>
        <v>7.7</v>
      </c>
      <c r="PG18" s="31" t="str">
        <f t="shared" si="494"/>
        <v>7.7</v>
      </c>
      <c r="PH18" s="35" t="str">
        <f t="shared" si="495"/>
        <v>B</v>
      </c>
      <c r="PI18" s="130">
        <f t="shared" si="496"/>
        <v>3</v>
      </c>
      <c r="PJ18" s="49" t="str">
        <f t="shared" si="497"/>
        <v>3.0</v>
      </c>
      <c r="PK18" s="77">
        <v>3</v>
      </c>
      <c r="PL18" s="151">
        <v>3</v>
      </c>
      <c r="PM18" s="24">
        <v>5.3</v>
      </c>
      <c r="PN18" s="27">
        <v>5</v>
      </c>
      <c r="PO18" s="28"/>
      <c r="PP18" s="30">
        <f t="shared" si="498"/>
        <v>5.0999999999999996</v>
      </c>
      <c r="PQ18" s="31">
        <f t="shared" si="499"/>
        <v>5.0999999999999996</v>
      </c>
      <c r="PR18" s="29" t="str">
        <f t="shared" si="500"/>
        <v>5.1</v>
      </c>
      <c r="PS18" s="35" t="str">
        <f t="shared" si="501"/>
        <v>D+</v>
      </c>
      <c r="PT18" s="130">
        <f t="shared" si="502"/>
        <v>1.5</v>
      </c>
      <c r="PU18" s="49" t="str">
        <f t="shared" si="503"/>
        <v>1.5</v>
      </c>
      <c r="PV18" s="77">
        <v>2</v>
      </c>
      <c r="PW18" s="151">
        <v>2</v>
      </c>
      <c r="PX18" s="24">
        <v>6.9</v>
      </c>
      <c r="PY18" s="27">
        <v>7</v>
      </c>
      <c r="PZ18" s="28"/>
      <c r="QA18" s="30">
        <f t="shared" si="504"/>
        <v>7</v>
      </c>
      <c r="QB18" s="31">
        <f t="shared" si="505"/>
        <v>7</v>
      </c>
      <c r="QC18" s="29" t="str">
        <f t="shared" si="506"/>
        <v>7.0</v>
      </c>
      <c r="QD18" s="35" t="str">
        <f t="shared" si="542"/>
        <v>B</v>
      </c>
      <c r="QE18" s="130">
        <f t="shared" si="507"/>
        <v>3</v>
      </c>
      <c r="QF18" s="49" t="str">
        <f t="shared" si="508"/>
        <v>3.0</v>
      </c>
      <c r="QG18" s="77">
        <v>3</v>
      </c>
      <c r="QH18" s="151">
        <v>3</v>
      </c>
      <c r="QI18" s="24">
        <v>6.8</v>
      </c>
      <c r="QJ18" s="27">
        <v>6</v>
      </c>
      <c r="QK18" s="28"/>
      <c r="QL18" s="30">
        <f t="shared" si="509"/>
        <v>6.3</v>
      </c>
      <c r="QM18" s="31">
        <f t="shared" si="510"/>
        <v>6.3</v>
      </c>
      <c r="QN18" s="29" t="str">
        <f t="shared" si="511"/>
        <v>6.3</v>
      </c>
      <c r="QO18" s="35" t="str">
        <f t="shared" si="512"/>
        <v>C</v>
      </c>
      <c r="QP18" s="130">
        <f t="shared" si="513"/>
        <v>2</v>
      </c>
      <c r="QQ18" s="49" t="str">
        <f t="shared" si="514"/>
        <v>2.0</v>
      </c>
      <c r="QR18" s="77">
        <v>1</v>
      </c>
      <c r="QS18" s="151">
        <v>1</v>
      </c>
      <c r="QT18" s="24">
        <v>6.8</v>
      </c>
      <c r="QU18" s="27">
        <v>9</v>
      </c>
      <c r="QV18" s="28"/>
      <c r="QW18" s="30">
        <f t="shared" si="515"/>
        <v>8.1</v>
      </c>
      <c r="QX18" s="31">
        <f t="shared" si="516"/>
        <v>8.1</v>
      </c>
      <c r="QY18" s="29" t="str">
        <f t="shared" si="517"/>
        <v>8.1</v>
      </c>
      <c r="QZ18" s="35" t="str">
        <f t="shared" si="518"/>
        <v>B+</v>
      </c>
      <c r="RA18" s="130">
        <f t="shared" si="519"/>
        <v>3.5</v>
      </c>
      <c r="RB18" s="49" t="str">
        <f t="shared" si="520"/>
        <v>3.5</v>
      </c>
      <c r="RC18" s="77">
        <v>3</v>
      </c>
      <c r="RD18" s="151">
        <v>3</v>
      </c>
      <c r="RE18" s="24">
        <v>7.3</v>
      </c>
      <c r="RF18" s="27">
        <v>3</v>
      </c>
      <c r="RG18" s="28"/>
      <c r="RH18" s="30">
        <f t="shared" si="521"/>
        <v>4.7</v>
      </c>
      <c r="RI18" s="31">
        <f t="shared" si="522"/>
        <v>4.7</v>
      </c>
      <c r="RJ18" s="29" t="str">
        <f t="shared" si="523"/>
        <v>4.7</v>
      </c>
      <c r="RK18" s="35" t="str">
        <f t="shared" si="524"/>
        <v>D</v>
      </c>
      <c r="RL18" s="130">
        <f t="shared" si="525"/>
        <v>1</v>
      </c>
      <c r="RM18" s="49" t="str">
        <f t="shared" si="526"/>
        <v>1.0</v>
      </c>
      <c r="RN18" s="77">
        <v>1</v>
      </c>
      <c r="RO18" s="151">
        <v>1</v>
      </c>
      <c r="RP18" s="211">
        <f t="shared" si="273"/>
        <v>15</v>
      </c>
      <c r="RQ18" s="275">
        <f t="shared" si="274"/>
        <v>6.746666666666667</v>
      </c>
      <c r="RR18" s="43">
        <f t="shared" si="275"/>
        <v>2.5666666666666669</v>
      </c>
      <c r="RS18" s="45" t="str">
        <f t="shared" si="276"/>
        <v>2.57</v>
      </c>
      <c r="RT18" s="47" t="str">
        <f t="shared" si="277"/>
        <v>Lên lớp</v>
      </c>
      <c r="RU18" s="41">
        <f t="shared" si="278"/>
        <v>15</v>
      </c>
      <c r="RV18" s="43">
        <f t="shared" si="279"/>
        <v>2.5666666666666669</v>
      </c>
      <c r="RW18" s="229">
        <f t="shared" si="280"/>
        <v>91</v>
      </c>
      <c r="RX18" s="230">
        <f t="shared" si="281"/>
        <v>91</v>
      </c>
      <c r="RY18" s="146">
        <f t="shared" si="282"/>
        <v>2.3791208791208791</v>
      </c>
      <c r="RZ18" s="45" t="str">
        <f t="shared" si="283"/>
        <v>2.38</v>
      </c>
      <c r="SA18" s="47" t="str">
        <f t="shared" si="284"/>
        <v>Lên lớp</v>
      </c>
      <c r="SB18" s="47" t="s">
        <v>1143</v>
      </c>
      <c r="SC18" s="24"/>
      <c r="SD18" s="27"/>
      <c r="SE18" s="28"/>
      <c r="SF18" s="22">
        <f t="shared" si="527"/>
        <v>0</v>
      </c>
      <c r="SG18" s="29">
        <f t="shared" si="528"/>
        <v>0</v>
      </c>
      <c r="SH18" s="29" t="str">
        <f t="shared" si="529"/>
        <v>0.0</v>
      </c>
      <c r="SI18" s="35" t="str">
        <f t="shared" si="530"/>
        <v>F</v>
      </c>
      <c r="SJ18" s="33">
        <f t="shared" si="531"/>
        <v>0</v>
      </c>
      <c r="SK18" s="49" t="str">
        <f t="shared" si="532"/>
        <v>0.0</v>
      </c>
      <c r="SL18" s="77"/>
      <c r="SM18" s="151"/>
      <c r="SN18" s="24"/>
      <c r="SO18" s="27"/>
      <c r="SP18" s="28"/>
      <c r="SQ18" s="30">
        <f t="shared" si="533"/>
        <v>0</v>
      </c>
      <c r="SR18" s="31">
        <f t="shared" si="534"/>
        <v>0</v>
      </c>
      <c r="SS18" s="31" t="str">
        <f t="shared" si="535"/>
        <v>0.0</v>
      </c>
      <c r="ST18" s="35" t="str">
        <f t="shared" si="536"/>
        <v>F</v>
      </c>
      <c r="SU18" s="33">
        <f t="shared" si="537"/>
        <v>0</v>
      </c>
      <c r="SV18" s="49" t="str">
        <f t="shared" si="538"/>
        <v>0.0</v>
      </c>
      <c r="SW18" s="77"/>
      <c r="SX18" s="151"/>
      <c r="SY18" s="24">
        <v>7.5</v>
      </c>
      <c r="SZ18" s="27">
        <v>8</v>
      </c>
      <c r="TA18" s="28"/>
      <c r="TB18" s="30">
        <f t="shared" si="563"/>
        <v>7.8</v>
      </c>
      <c r="TC18" s="31">
        <f t="shared" si="564"/>
        <v>7.8</v>
      </c>
      <c r="TD18" s="31" t="str">
        <f t="shared" si="543"/>
        <v>7.8</v>
      </c>
      <c r="TE18" s="35" t="str">
        <f t="shared" si="544"/>
        <v>B</v>
      </c>
      <c r="TF18" s="33">
        <f t="shared" si="545"/>
        <v>3</v>
      </c>
      <c r="TG18" s="49" t="str">
        <f t="shared" si="546"/>
        <v>3.0</v>
      </c>
      <c r="TH18" s="77">
        <v>4</v>
      </c>
      <c r="TI18" s="151">
        <v>4</v>
      </c>
      <c r="TJ18" s="320"/>
      <c r="TK18" s="321">
        <v>6.7</v>
      </c>
      <c r="TL18" s="322">
        <v>8</v>
      </c>
      <c r="TM18" s="322">
        <v>6</v>
      </c>
      <c r="TN18" s="322"/>
      <c r="TO18" s="127">
        <f t="shared" si="553"/>
        <v>6.7</v>
      </c>
      <c r="TP18" s="29" t="str">
        <f t="shared" si="291"/>
        <v>6.7</v>
      </c>
      <c r="TQ18" s="35" t="str">
        <f t="shared" si="554"/>
        <v>C+</v>
      </c>
      <c r="TR18" s="33">
        <f t="shared" si="555"/>
        <v>2.5</v>
      </c>
      <c r="TS18" s="49" t="str">
        <f t="shared" si="556"/>
        <v>2.5</v>
      </c>
      <c r="TT18" s="323">
        <v>5</v>
      </c>
      <c r="TU18" s="324">
        <v>5</v>
      </c>
      <c r="TV18" s="325">
        <f t="shared" si="557"/>
        <v>9</v>
      </c>
      <c r="TW18" s="341">
        <f t="shared" si="294"/>
        <v>7.1888888888888891</v>
      </c>
      <c r="TX18" s="326">
        <f t="shared" si="558"/>
        <v>2.7222222222222223</v>
      </c>
      <c r="TY18" s="45" t="str">
        <f t="shared" si="559"/>
        <v>2.72</v>
      </c>
      <c r="TZ18" s="47" t="str">
        <f t="shared" si="560"/>
        <v>Lên lớp</v>
      </c>
      <c r="UA18" s="41">
        <f t="shared" si="561"/>
        <v>9</v>
      </c>
      <c r="UB18" s="43">
        <f t="shared" si="562"/>
        <v>2.7222222222222223</v>
      </c>
    </row>
    <row r="19" spans="1:548" ht="18">
      <c r="A19" s="11">
        <v>30</v>
      </c>
      <c r="B19" s="70" t="s">
        <v>229</v>
      </c>
      <c r="C19" s="14" t="s">
        <v>293</v>
      </c>
      <c r="D19" s="71" t="s">
        <v>294</v>
      </c>
      <c r="E19" s="72" t="s">
        <v>197</v>
      </c>
      <c r="F19" s="9"/>
      <c r="G19" s="106" t="s">
        <v>726</v>
      </c>
      <c r="H19" s="10" t="s">
        <v>18</v>
      </c>
      <c r="I19" s="11" t="s">
        <v>768</v>
      </c>
      <c r="J19" s="13">
        <v>7.3</v>
      </c>
      <c r="K19" s="29" t="str">
        <f t="shared" si="99"/>
        <v>7.3</v>
      </c>
      <c r="L19" s="35" t="str">
        <f t="shared" si="366"/>
        <v>B</v>
      </c>
      <c r="M19" s="33">
        <f t="shared" si="367"/>
        <v>3</v>
      </c>
      <c r="N19" s="49" t="str">
        <f t="shared" si="368"/>
        <v>3.0</v>
      </c>
      <c r="O19" s="12">
        <v>2</v>
      </c>
      <c r="P19" s="19">
        <v>6.6</v>
      </c>
      <c r="Q19" s="29" t="str">
        <f t="shared" si="103"/>
        <v>6.6</v>
      </c>
      <c r="R19" s="35" t="str">
        <f t="shared" si="369"/>
        <v>C+</v>
      </c>
      <c r="S19" s="33">
        <f t="shared" si="370"/>
        <v>2.5</v>
      </c>
      <c r="T19" s="49" t="str">
        <f t="shared" si="371"/>
        <v>2.5</v>
      </c>
      <c r="U19" s="12">
        <v>3</v>
      </c>
      <c r="V19" s="24">
        <v>7.1</v>
      </c>
      <c r="W19" s="27">
        <v>7</v>
      </c>
      <c r="X19" s="28"/>
      <c r="Y19" s="30">
        <f t="shared" si="372"/>
        <v>7</v>
      </c>
      <c r="Z19" s="31">
        <f t="shared" si="373"/>
        <v>7</v>
      </c>
      <c r="AA19" s="29" t="str">
        <f t="shared" si="109"/>
        <v>7.0</v>
      </c>
      <c r="AB19" s="35" t="str">
        <f t="shared" si="374"/>
        <v>B</v>
      </c>
      <c r="AC19" s="33">
        <f t="shared" si="375"/>
        <v>3</v>
      </c>
      <c r="AD19" s="49" t="str">
        <f t="shared" si="376"/>
        <v>3.0</v>
      </c>
      <c r="AE19" s="77">
        <v>5</v>
      </c>
      <c r="AF19" s="80">
        <v>5</v>
      </c>
      <c r="AG19" s="24">
        <v>5</v>
      </c>
      <c r="AH19" s="27">
        <v>3</v>
      </c>
      <c r="AI19" s="28">
        <v>4</v>
      </c>
      <c r="AJ19" s="30">
        <f t="shared" si="377"/>
        <v>3.8</v>
      </c>
      <c r="AK19" s="31">
        <f t="shared" si="378"/>
        <v>4.4000000000000004</v>
      </c>
      <c r="AL19" s="29" t="str">
        <f t="shared" si="115"/>
        <v>4.4</v>
      </c>
      <c r="AM19" s="35" t="str">
        <f t="shared" si="379"/>
        <v>D</v>
      </c>
      <c r="AN19" s="33">
        <f t="shared" si="380"/>
        <v>1</v>
      </c>
      <c r="AO19" s="49" t="str">
        <f t="shared" si="381"/>
        <v>1.0</v>
      </c>
      <c r="AP19" s="77">
        <v>3</v>
      </c>
      <c r="AQ19" s="83">
        <v>3</v>
      </c>
      <c r="AR19" s="24">
        <v>5.7</v>
      </c>
      <c r="AS19" s="27">
        <v>4</v>
      </c>
      <c r="AT19" s="28"/>
      <c r="AU19" s="30">
        <f t="shared" si="382"/>
        <v>4.7</v>
      </c>
      <c r="AV19" s="31">
        <f t="shared" si="383"/>
        <v>4.7</v>
      </c>
      <c r="AW19" s="29" t="str">
        <f t="shared" si="119"/>
        <v>4.7</v>
      </c>
      <c r="AX19" s="35" t="str">
        <f t="shared" si="384"/>
        <v>D</v>
      </c>
      <c r="AY19" s="33">
        <f t="shared" si="385"/>
        <v>1</v>
      </c>
      <c r="AZ19" s="49" t="str">
        <f t="shared" si="386"/>
        <v>1.0</v>
      </c>
      <c r="BA19" s="77">
        <v>3</v>
      </c>
      <c r="BB19" s="83">
        <v>3</v>
      </c>
      <c r="BC19" s="24">
        <v>6</v>
      </c>
      <c r="BD19" s="27">
        <v>4</v>
      </c>
      <c r="BE19" s="28"/>
      <c r="BF19" s="30">
        <f t="shared" si="387"/>
        <v>4.8</v>
      </c>
      <c r="BG19" s="31">
        <f t="shared" si="388"/>
        <v>4.8</v>
      </c>
      <c r="BH19" s="29" t="str">
        <f t="shared" si="123"/>
        <v>4.8</v>
      </c>
      <c r="BI19" s="35" t="str">
        <f t="shared" si="389"/>
        <v>D</v>
      </c>
      <c r="BJ19" s="33">
        <f t="shared" si="390"/>
        <v>1</v>
      </c>
      <c r="BK19" s="49" t="str">
        <f t="shared" si="391"/>
        <v>1.0</v>
      </c>
      <c r="BL19" s="77">
        <v>3</v>
      </c>
      <c r="BM19" s="83">
        <v>3</v>
      </c>
      <c r="BN19" s="24">
        <v>6</v>
      </c>
      <c r="BO19" s="27">
        <v>5</v>
      </c>
      <c r="BP19" s="28"/>
      <c r="BQ19" s="30">
        <f t="shared" si="392"/>
        <v>5.4</v>
      </c>
      <c r="BR19" s="31">
        <f t="shared" si="393"/>
        <v>5.4</v>
      </c>
      <c r="BS19" s="29" t="str">
        <f t="shared" si="127"/>
        <v>5.4</v>
      </c>
      <c r="BT19" s="35" t="str">
        <f t="shared" si="394"/>
        <v>D+</v>
      </c>
      <c r="BU19" s="33">
        <f t="shared" si="395"/>
        <v>1.5</v>
      </c>
      <c r="BV19" s="49" t="str">
        <f t="shared" si="396"/>
        <v>1.5</v>
      </c>
      <c r="BW19" s="77">
        <v>2</v>
      </c>
      <c r="BX19" s="83">
        <v>2</v>
      </c>
      <c r="BY19" s="41">
        <f t="shared" si="131"/>
        <v>16</v>
      </c>
      <c r="BZ19" s="43">
        <f t="shared" si="132"/>
        <v>1.6875</v>
      </c>
      <c r="CA19" s="45" t="str">
        <f t="shared" si="133"/>
        <v>1.69</v>
      </c>
      <c r="CB19" s="47" t="str">
        <f t="shared" si="134"/>
        <v>Lên lớp</v>
      </c>
      <c r="CC19" s="145">
        <f t="shared" si="135"/>
        <v>16</v>
      </c>
      <c r="CD19" s="146">
        <f t="shared" si="136"/>
        <v>1.6875</v>
      </c>
      <c r="CE19" s="47" t="str">
        <f t="shared" si="137"/>
        <v>Lên lớp</v>
      </c>
      <c r="CF19" s="142" t="s">
        <v>1143</v>
      </c>
      <c r="CG19" s="24">
        <v>5.7</v>
      </c>
      <c r="CH19" s="27">
        <v>6</v>
      </c>
      <c r="CI19" s="28"/>
      <c r="CJ19" s="30">
        <f t="shared" si="397"/>
        <v>5.9</v>
      </c>
      <c r="CK19" s="31">
        <f t="shared" si="398"/>
        <v>5.9</v>
      </c>
      <c r="CL19" s="29" t="str">
        <f t="shared" si="140"/>
        <v>5.9</v>
      </c>
      <c r="CM19" s="35" t="str">
        <f t="shared" si="399"/>
        <v>C</v>
      </c>
      <c r="CN19" s="157">
        <f t="shared" si="400"/>
        <v>2</v>
      </c>
      <c r="CO19" s="49" t="str">
        <f t="shared" si="401"/>
        <v>2.0</v>
      </c>
      <c r="CP19" s="77">
        <v>3</v>
      </c>
      <c r="CQ19" s="151">
        <v>3</v>
      </c>
      <c r="CR19" s="24">
        <v>6.3</v>
      </c>
      <c r="CS19" s="27">
        <v>6</v>
      </c>
      <c r="CT19" s="28"/>
      <c r="CU19" s="30">
        <f t="shared" si="402"/>
        <v>6.1</v>
      </c>
      <c r="CV19" s="31">
        <f t="shared" si="403"/>
        <v>6.1</v>
      </c>
      <c r="CW19" s="29" t="str">
        <f t="shared" si="145"/>
        <v>6.1</v>
      </c>
      <c r="CX19" s="35" t="str">
        <f t="shared" si="404"/>
        <v>C</v>
      </c>
      <c r="CY19" s="157">
        <f t="shared" si="405"/>
        <v>2</v>
      </c>
      <c r="CZ19" s="49" t="str">
        <f t="shared" si="406"/>
        <v>2.0</v>
      </c>
      <c r="DA19" s="77">
        <v>2</v>
      </c>
      <c r="DB19" s="151">
        <v>2</v>
      </c>
      <c r="DC19" s="24">
        <v>6.3</v>
      </c>
      <c r="DD19" s="27">
        <v>7</v>
      </c>
      <c r="DE19" s="28"/>
      <c r="DF19" s="30">
        <f t="shared" si="407"/>
        <v>6.7</v>
      </c>
      <c r="DG19" s="31">
        <f t="shared" si="408"/>
        <v>6.7</v>
      </c>
      <c r="DH19" s="29" t="str">
        <f t="shared" si="151"/>
        <v>6.7</v>
      </c>
      <c r="DI19" s="35" t="str">
        <f t="shared" si="409"/>
        <v>C+</v>
      </c>
      <c r="DJ19" s="157">
        <f t="shared" si="410"/>
        <v>2.5</v>
      </c>
      <c r="DK19" s="49" t="str">
        <f t="shared" si="411"/>
        <v>2.5</v>
      </c>
      <c r="DL19" s="77">
        <v>4</v>
      </c>
      <c r="DM19" s="151">
        <v>4</v>
      </c>
      <c r="DN19" s="24">
        <v>6.8</v>
      </c>
      <c r="DO19" s="27">
        <v>5</v>
      </c>
      <c r="DP19" s="28"/>
      <c r="DQ19" s="30">
        <f t="shared" si="412"/>
        <v>5.7</v>
      </c>
      <c r="DR19" s="31">
        <f t="shared" si="413"/>
        <v>5.7</v>
      </c>
      <c r="DS19" s="29" t="str">
        <f t="shared" si="157"/>
        <v>5.7</v>
      </c>
      <c r="DT19" s="35" t="str">
        <f t="shared" si="414"/>
        <v>C</v>
      </c>
      <c r="DU19" s="157">
        <f t="shared" si="415"/>
        <v>2</v>
      </c>
      <c r="DV19" s="49" t="str">
        <f t="shared" si="416"/>
        <v>2.0</v>
      </c>
      <c r="DW19" s="77">
        <v>3</v>
      </c>
      <c r="DX19" s="151">
        <v>3</v>
      </c>
      <c r="DY19" s="24">
        <v>6.7</v>
      </c>
      <c r="DZ19" s="27">
        <v>7</v>
      </c>
      <c r="EA19" s="28"/>
      <c r="EB19" s="30">
        <f t="shared" si="417"/>
        <v>6.9</v>
      </c>
      <c r="EC19" s="31">
        <f t="shared" si="418"/>
        <v>6.9</v>
      </c>
      <c r="ED19" s="29" t="str">
        <f t="shared" si="161"/>
        <v>6.9</v>
      </c>
      <c r="EE19" s="35" t="str">
        <f t="shared" si="419"/>
        <v>C+</v>
      </c>
      <c r="EF19" s="157">
        <f t="shared" si="420"/>
        <v>2.5</v>
      </c>
      <c r="EG19" s="49" t="str">
        <f t="shared" si="421"/>
        <v>2.5</v>
      </c>
      <c r="EH19" s="77">
        <v>2</v>
      </c>
      <c r="EI19" s="151">
        <v>2</v>
      </c>
      <c r="EJ19" s="24">
        <v>7.8</v>
      </c>
      <c r="EK19" s="27">
        <v>7</v>
      </c>
      <c r="EL19" s="28"/>
      <c r="EM19" s="30">
        <f t="shared" si="422"/>
        <v>7.3</v>
      </c>
      <c r="EN19" s="31">
        <f t="shared" si="423"/>
        <v>7.3</v>
      </c>
      <c r="EO19" s="29" t="str">
        <f t="shared" si="166"/>
        <v>7.3</v>
      </c>
      <c r="EP19" s="35" t="str">
        <f t="shared" si="424"/>
        <v>B</v>
      </c>
      <c r="EQ19" s="157">
        <f t="shared" si="425"/>
        <v>3</v>
      </c>
      <c r="ER19" s="49" t="str">
        <f t="shared" si="426"/>
        <v>3.0</v>
      </c>
      <c r="ES19" s="77">
        <v>2</v>
      </c>
      <c r="ET19" s="151">
        <v>2</v>
      </c>
      <c r="EU19" s="24">
        <v>6.9</v>
      </c>
      <c r="EV19" s="27">
        <v>9</v>
      </c>
      <c r="EW19" s="28"/>
      <c r="EX19" s="30">
        <f t="shared" si="427"/>
        <v>8.1999999999999993</v>
      </c>
      <c r="EY19" s="31">
        <f t="shared" si="428"/>
        <v>8.1999999999999993</v>
      </c>
      <c r="EZ19" s="29" t="str">
        <f t="shared" si="171"/>
        <v>8.2</v>
      </c>
      <c r="FA19" s="35" t="str">
        <f t="shared" si="429"/>
        <v>B+</v>
      </c>
      <c r="FB19" s="157">
        <f t="shared" si="430"/>
        <v>3.5</v>
      </c>
      <c r="FC19" s="49" t="str">
        <f t="shared" si="431"/>
        <v>3.5</v>
      </c>
      <c r="FD19" s="77">
        <v>3</v>
      </c>
      <c r="FE19" s="151">
        <v>3</v>
      </c>
      <c r="FF19" s="155">
        <v>7</v>
      </c>
      <c r="FG19" s="165">
        <v>7.3</v>
      </c>
      <c r="FH19" s="165"/>
      <c r="FI19" s="22">
        <f t="shared" si="432"/>
        <v>7.2</v>
      </c>
      <c r="FJ19" s="29">
        <f t="shared" si="433"/>
        <v>7.2</v>
      </c>
      <c r="FK19" s="29" t="str">
        <f t="shared" si="177"/>
        <v>7.2</v>
      </c>
      <c r="FL19" s="35" t="str">
        <f t="shared" si="434"/>
        <v>B</v>
      </c>
      <c r="FM19" s="33">
        <f t="shared" si="435"/>
        <v>3</v>
      </c>
      <c r="FN19" s="49" t="str">
        <f t="shared" si="436"/>
        <v>3.0</v>
      </c>
      <c r="FO19" s="77">
        <v>2</v>
      </c>
      <c r="FP19" s="151">
        <v>2</v>
      </c>
      <c r="FQ19" s="41">
        <f t="shared" si="181"/>
        <v>21</v>
      </c>
      <c r="FR19" s="43">
        <f t="shared" si="182"/>
        <v>2.5476190476190474</v>
      </c>
      <c r="FS19" s="45" t="str">
        <f t="shared" si="183"/>
        <v>2.55</v>
      </c>
      <c r="FT19" s="47" t="str">
        <f t="shared" si="184"/>
        <v>Lên lớp</v>
      </c>
      <c r="FU19" s="145">
        <f t="shared" si="185"/>
        <v>21</v>
      </c>
      <c r="FV19" s="146">
        <f t="shared" si="186"/>
        <v>2.5476190476190474</v>
      </c>
      <c r="FW19" s="174">
        <f t="shared" si="187"/>
        <v>37</v>
      </c>
      <c r="FX19" s="41">
        <f t="shared" si="188"/>
        <v>37</v>
      </c>
      <c r="FY19" s="43">
        <f t="shared" si="189"/>
        <v>2.1756756756756759</v>
      </c>
      <c r="FZ19" s="45" t="str">
        <f t="shared" si="190"/>
        <v>2.18</v>
      </c>
      <c r="GA19" s="47" t="str">
        <f t="shared" si="191"/>
        <v>Lên lớp</v>
      </c>
      <c r="GB19" s="47" t="s">
        <v>1143</v>
      </c>
      <c r="GC19" s="24">
        <v>5.7</v>
      </c>
      <c r="GD19" s="27">
        <v>5</v>
      </c>
      <c r="GE19" s="28"/>
      <c r="GF19" s="22">
        <f t="shared" si="319"/>
        <v>5.3</v>
      </c>
      <c r="GG19" s="29">
        <f t="shared" si="320"/>
        <v>5.3</v>
      </c>
      <c r="GH19" s="29" t="str">
        <f t="shared" si="193"/>
        <v>5.3</v>
      </c>
      <c r="GI19" s="35" t="str">
        <f t="shared" si="321"/>
        <v>D+</v>
      </c>
      <c r="GJ19" s="33">
        <f t="shared" si="322"/>
        <v>1.5</v>
      </c>
      <c r="GK19" s="49" t="str">
        <f t="shared" si="323"/>
        <v>1.5</v>
      </c>
      <c r="GL19" s="77">
        <v>2</v>
      </c>
      <c r="GM19" s="151">
        <v>2</v>
      </c>
      <c r="GN19" s="24">
        <v>6.6</v>
      </c>
      <c r="GO19" s="27">
        <v>7</v>
      </c>
      <c r="GP19" s="28"/>
      <c r="GQ19" s="30">
        <f t="shared" si="324"/>
        <v>6.8</v>
      </c>
      <c r="GR19" s="31">
        <f t="shared" si="325"/>
        <v>6.8</v>
      </c>
      <c r="GS19" s="29" t="str">
        <f t="shared" si="198"/>
        <v>6.8</v>
      </c>
      <c r="GT19" s="35" t="str">
        <f t="shared" si="326"/>
        <v>C+</v>
      </c>
      <c r="GU19" s="33">
        <f t="shared" si="327"/>
        <v>2.5</v>
      </c>
      <c r="GV19" s="49" t="str">
        <f t="shared" si="328"/>
        <v>2.5</v>
      </c>
      <c r="GW19" s="77">
        <v>3</v>
      </c>
      <c r="GX19" s="151">
        <v>3</v>
      </c>
      <c r="GY19" s="24">
        <v>6.4</v>
      </c>
      <c r="GZ19" s="27">
        <v>8</v>
      </c>
      <c r="HA19" s="28"/>
      <c r="HB19" s="22">
        <f t="shared" si="329"/>
        <v>7.4</v>
      </c>
      <c r="HC19" s="29">
        <f t="shared" si="330"/>
        <v>7.4</v>
      </c>
      <c r="HD19" s="29" t="str">
        <f t="shared" si="203"/>
        <v>7.4</v>
      </c>
      <c r="HE19" s="35" t="str">
        <f t="shared" si="331"/>
        <v>B</v>
      </c>
      <c r="HF19" s="33">
        <f t="shared" si="332"/>
        <v>3</v>
      </c>
      <c r="HG19" s="49" t="str">
        <f t="shared" si="333"/>
        <v>3.0</v>
      </c>
      <c r="HH19" s="77">
        <v>2</v>
      </c>
      <c r="HI19" s="151">
        <v>2</v>
      </c>
      <c r="HJ19" s="24">
        <v>6.2</v>
      </c>
      <c r="HK19" s="27">
        <v>4</v>
      </c>
      <c r="HL19" s="28"/>
      <c r="HM19" s="22">
        <f t="shared" si="334"/>
        <v>4.9000000000000004</v>
      </c>
      <c r="HN19" s="29">
        <f t="shared" si="335"/>
        <v>4.9000000000000004</v>
      </c>
      <c r="HO19" s="29" t="str">
        <f t="shared" si="208"/>
        <v>4.9</v>
      </c>
      <c r="HP19" s="35" t="str">
        <f t="shared" si="336"/>
        <v>D</v>
      </c>
      <c r="HQ19" s="33">
        <f t="shared" si="337"/>
        <v>1</v>
      </c>
      <c r="HR19" s="49" t="str">
        <f t="shared" si="338"/>
        <v>1.0</v>
      </c>
      <c r="HS19" s="77">
        <v>2</v>
      </c>
      <c r="HT19" s="151">
        <v>2</v>
      </c>
      <c r="HU19" s="24">
        <v>6.8</v>
      </c>
      <c r="HV19" s="27">
        <v>8</v>
      </c>
      <c r="HW19" s="28"/>
      <c r="HX19" s="22">
        <f t="shared" si="339"/>
        <v>7.5</v>
      </c>
      <c r="HY19" s="29">
        <f t="shared" si="340"/>
        <v>7.5</v>
      </c>
      <c r="HZ19" s="29" t="str">
        <f t="shared" si="213"/>
        <v>7.5</v>
      </c>
      <c r="IA19" s="35" t="str">
        <f t="shared" si="341"/>
        <v>B</v>
      </c>
      <c r="IB19" s="33">
        <f t="shared" si="342"/>
        <v>3</v>
      </c>
      <c r="IC19" s="49" t="str">
        <f t="shared" si="343"/>
        <v>3.0</v>
      </c>
      <c r="ID19" s="77">
        <v>3</v>
      </c>
      <c r="IE19" s="151">
        <v>3</v>
      </c>
      <c r="IF19" s="24">
        <v>6.7</v>
      </c>
      <c r="IG19" s="27">
        <v>8</v>
      </c>
      <c r="IH19" s="28"/>
      <c r="II19" s="22">
        <f t="shared" si="344"/>
        <v>7.5</v>
      </c>
      <c r="IJ19" s="29">
        <f t="shared" si="345"/>
        <v>7.5</v>
      </c>
      <c r="IK19" s="29" t="str">
        <f t="shared" si="218"/>
        <v>7.5</v>
      </c>
      <c r="IL19" s="35" t="str">
        <f t="shared" si="346"/>
        <v>B</v>
      </c>
      <c r="IM19" s="33">
        <f t="shared" si="347"/>
        <v>3</v>
      </c>
      <c r="IN19" s="49" t="str">
        <f t="shared" si="348"/>
        <v>3.0</v>
      </c>
      <c r="IO19" s="77">
        <v>2</v>
      </c>
      <c r="IP19" s="151">
        <v>2</v>
      </c>
      <c r="IQ19" s="24">
        <v>5.7</v>
      </c>
      <c r="IR19" s="27">
        <v>3</v>
      </c>
      <c r="IS19" s="28"/>
      <c r="IT19" s="22">
        <f t="shared" si="349"/>
        <v>4.0999999999999996</v>
      </c>
      <c r="IU19" s="29">
        <f t="shared" si="350"/>
        <v>4.0999999999999996</v>
      </c>
      <c r="IV19" s="29" t="str">
        <f t="shared" si="222"/>
        <v>4.1</v>
      </c>
      <c r="IW19" s="35" t="str">
        <f t="shared" si="351"/>
        <v>D</v>
      </c>
      <c r="IX19" s="33">
        <f t="shared" si="352"/>
        <v>1</v>
      </c>
      <c r="IY19" s="49" t="str">
        <f t="shared" si="353"/>
        <v>1.0</v>
      </c>
      <c r="IZ19" s="77">
        <v>3</v>
      </c>
      <c r="JA19" s="151">
        <v>3</v>
      </c>
      <c r="JB19" s="24">
        <v>7.6</v>
      </c>
      <c r="JC19" s="27">
        <v>6</v>
      </c>
      <c r="JD19" s="28"/>
      <c r="JE19" s="22">
        <f t="shared" si="354"/>
        <v>6.6</v>
      </c>
      <c r="JF19" s="29">
        <f t="shared" si="355"/>
        <v>6.6</v>
      </c>
      <c r="JG19" s="29" t="str">
        <f t="shared" si="226"/>
        <v>6.6</v>
      </c>
      <c r="JH19" s="35" t="str">
        <f t="shared" si="356"/>
        <v>C+</v>
      </c>
      <c r="JI19" s="33">
        <f t="shared" si="357"/>
        <v>2.5</v>
      </c>
      <c r="JJ19" s="49" t="str">
        <f t="shared" si="358"/>
        <v>2.5</v>
      </c>
      <c r="JK19" s="77">
        <v>3</v>
      </c>
      <c r="JL19" s="151">
        <v>3</v>
      </c>
      <c r="JM19" s="24">
        <v>7.5</v>
      </c>
      <c r="JN19" s="214">
        <v>8.1999999999999993</v>
      </c>
      <c r="JO19" s="140"/>
      <c r="JP19" s="22">
        <f t="shared" si="359"/>
        <v>7.9</v>
      </c>
      <c r="JQ19" s="29">
        <f t="shared" si="360"/>
        <v>7.9</v>
      </c>
      <c r="JR19" s="29" t="str">
        <f t="shared" si="230"/>
        <v>7.9</v>
      </c>
      <c r="JS19" s="35" t="str">
        <f t="shared" si="361"/>
        <v>B</v>
      </c>
      <c r="JT19" s="33">
        <f t="shared" si="362"/>
        <v>3</v>
      </c>
      <c r="JU19" s="49" t="str">
        <f t="shared" si="363"/>
        <v>3.0</v>
      </c>
      <c r="JV19" s="77">
        <v>1</v>
      </c>
      <c r="JW19" s="151">
        <v>1</v>
      </c>
      <c r="JX19" s="211">
        <f t="shared" si="234"/>
        <v>21</v>
      </c>
      <c r="JY19" s="43">
        <f t="shared" si="235"/>
        <v>2.2380952380952381</v>
      </c>
      <c r="JZ19" s="45" t="str">
        <f t="shared" si="236"/>
        <v>2.24</v>
      </c>
      <c r="KA19" s="47" t="str">
        <f t="shared" si="237"/>
        <v>Lên lớp</v>
      </c>
      <c r="KB19" s="41">
        <f t="shared" si="238"/>
        <v>21</v>
      </c>
      <c r="KC19" s="43">
        <f t="shared" si="239"/>
        <v>2.2380952380952381</v>
      </c>
      <c r="KD19" s="229">
        <f t="shared" si="240"/>
        <v>58</v>
      </c>
      <c r="KE19" s="230">
        <f t="shared" si="241"/>
        <v>58</v>
      </c>
      <c r="KF19" s="146">
        <f t="shared" si="242"/>
        <v>2.1982758620689653</v>
      </c>
      <c r="KG19" s="45" t="str">
        <f t="shared" si="243"/>
        <v>2.20</v>
      </c>
      <c r="KH19" s="47" t="str">
        <f t="shared" si="244"/>
        <v>Lên lớp</v>
      </c>
      <c r="KI19" s="47" t="s">
        <v>1143</v>
      </c>
      <c r="KJ19" s="24">
        <v>6.6</v>
      </c>
      <c r="KK19" s="27">
        <v>6</v>
      </c>
      <c r="KL19" s="28"/>
      <c r="KM19" s="30">
        <f t="shared" si="437"/>
        <v>6.2</v>
      </c>
      <c r="KN19" s="31">
        <f t="shared" si="438"/>
        <v>6.2</v>
      </c>
      <c r="KO19" s="29" t="str">
        <f t="shared" si="439"/>
        <v>6.2</v>
      </c>
      <c r="KP19" s="35" t="str">
        <f t="shared" si="440"/>
        <v>C</v>
      </c>
      <c r="KQ19" s="33">
        <f t="shared" si="441"/>
        <v>2</v>
      </c>
      <c r="KR19" s="49" t="str">
        <f t="shared" si="442"/>
        <v>2.0</v>
      </c>
      <c r="KS19" s="77">
        <v>2</v>
      </c>
      <c r="KT19" s="151">
        <v>2</v>
      </c>
      <c r="KU19" s="24">
        <v>7.7</v>
      </c>
      <c r="KV19" s="27">
        <v>8</v>
      </c>
      <c r="KW19" s="28"/>
      <c r="KX19" s="22">
        <f t="shared" si="443"/>
        <v>7.9</v>
      </c>
      <c r="KY19" s="29">
        <f t="shared" si="444"/>
        <v>7.9</v>
      </c>
      <c r="KZ19" s="29" t="str">
        <f t="shared" si="445"/>
        <v>7.9</v>
      </c>
      <c r="LA19" s="35" t="str">
        <f t="shared" si="446"/>
        <v>B</v>
      </c>
      <c r="LB19" s="33">
        <f t="shared" si="447"/>
        <v>3</v>
      </c>
      <c r="LC19" s="49" t="str">
        <f t="shared" si="448"/>
        <v>3.0</v>
      </c>
      <c r="LD19" s="77">
        <v>2</v>
      </c>
      <c r="LE19" s="151">
        <v>2</v>
      </c>
      <c r="LF19" s="24">
        <v>7.7</v>
      </c>
      <c r="LG19" s="27">
        <v>3</v>
      </c>
      <c r="LH19" s="28"/>
      <c r="LI19" s="30">
        <f t="shared" si="547"/>
        <v>4.9000000000000004</v>
      </c>
      <c r="LJ19" s="31">
        <f t="shared" si="548"/>
        <v>4.9000000000000004</v>
      </c>
      <c r="LK19" s="31" t="str">
        <f t="shared" si="549"/>
        <v>4.9</v>
      </c>
      <c r="LL19" s="35" t="str">
        <f t="shared" si="550"/>
        <v>D</v>
      </c>
      <c r="LM19" s="33">
        <f t="shared" si="551"/>
        <v>1</v>
      </c>
      <c r="LN19" s="49" t="str">
        <f t="shared" si="552"/>
        <v>1.0</v>
      </c>
      <c r="LO19" s="77">
        <v>2</v>
      </c>
      <c r="LP19" s="151">
        <v>2</v>
      </c>
      <c r="LQ19" s="24">
        <v>8</v>
      </c>
      <c r="LR19" s="27">
        <v>8</v>
      </c>
      <c r="LS19" s="28"/>
      <c r="LT19" s="30">
        <f t="shared" si="455"/>
        <v>8</v>
      </c>
      <c r="LU19" s="31">
        <f t="shared" si="456"/>
        <v>8</v>
      </c>
      <c r="LV19" s="29" t="str">
        <f t="shared" si="248"/>
        <v>8.0</v>
      </c>
      <c r="LW19" s="35" t="str">
        <f t="shared" si="457"/>
        <v>B+</v>
      </c>
      <c r="LX19" s="33">
        <f t="shared" si="458"/>
        <v>3.5</v>
      </c>
      <c r="LY19" s="49" t="str">
        <f t="shared" si="459"/>
        <v>3.5</v>
      </c>
      <c r="LZ19" s="77">
        <v>2</v>
      </c>
      <c r="MA19" s="151">
        <v>2</v>
      </c>
      <c r="MB19" s="24">
        <v>8.1999999999999993</v>
      </c>
      <c r="MC19" s="27">
        <v>8</v>
      </c>
      <c r="MD19" s="28"/>
      <c r="ME19" s="30">
        <f t="shared" si="460"/>
        <v>8.1</v>
      </c>
      <c r="MF19" s="161">
        <f t="shared" si="461"/>
        <v>8.1</v>
      </c>
      <c r="MG19" s="29" t="str">
        <f t="shared" si="249"/>
        <v>8.1</v>
      </c>
      <c r="MH19" s="162" t="str">
        <f t="shared" si="462"/>
        <v>B+</v>
      </c>
      <c r="MI19" s="163">
        <f t="shared" si="463"/>
        <v>3.5</v>
      </c>
      <c r="MJ19" s="56" t="str">
        <f t="shared" si="464"/>
        <v>3.5</v>
      </c>
      <c r="MK19" s="77">
        <v>1</v>
      </c>
      <c r="ML19" s="151">
        <v>1</v>
      </c>
      <c r="MM19" s="24">
        <v>7.7</v>
      </c>
      <c r="MN19" s="27">
        <v>3</v>
      </c>
      <c r="MO19" s="28"/>
      <c r="MP19" s="30">
        <f t="shared" si="465"/>
        <v>4.9000000000000004</v>
      </c>
      <c r="MQ19" s="161">
        <f t="shared" si="466"/>
        <v>4.9000000000000004</v>
      </c>
      <c r="MR19" s="29" t="str">
        <f t="shared" si="250"/>
        <v>4.9</v>
      </c>
      <c r="MS19" s="162" t="str">
        <f t="shared" si="467"/>
        <v>D</v>
      </c>
      <c r="MT19" s="163">
        <f t="shared" si="468"/>
        <v>1</v>
      </c>
      <c r="MU19" s="56" t="str">
        <f t="shared" si="469"/>
        <v>1.0</v>
      </c>
      <c r="MV19" s="77">
        <v>3</v>
      </c>
      <c r="MW19" s="151">
        <v>3</v>
      </c>
      <c r="MX19" s="24">
        <v>7.9</v>
      </c>
      <c r="MY19" s="27">
        <v>1</v>
      </c>
      <c r="MZ19" s="28">
        <v>5</v>
      </c>
      <c r="NA19" s="30">
        <f t="shared" si="470"/>
        <v>3.8</v>
      </c>
      <c r="NB19" s="161">
        <f t="shared" si="471"/>
        <v>6.2</v>
      </c>
      <c r="NC19" s="29" t="str">
        <f t="shared" si="251"/>
        <v>6.2</v>
      </c>
      <c r="ND19" s="162" t="str">
        <f t="shared" si="472"/>
        <v>C</v>
      </c>
      <c r="NE19" s="163">
        <f t="shared" si="473"/>
        <v>2</v>
      </c>
      <c r="NF19" s="56" t="str">
        <f t="shared" si="474"/>
        <v>2.0</v>
      </c>
      <c r="NG19" s="77">
        <v>1</v>
      </c>
      <c r="NH19" s="151">
        <v>1</v>
      </c>
      <c r="NI19" s="24">
        <v>6.6</v>
      </c>
      <c r="NJ19" s="27">
        <v>4</v>
      </c>
      <c r="NK19" s="28"/>
      <c r="NL19" s="30">
        <f t="shared" si="475"/>
        <v>5</v>
      </c>
      <c r="NM19" s="31">
        <f t="shared" si="476"/>
        <v>5</v>
      </c>
      <c r="NN19" s="31" t="str">
        <f t="shared" si="477"/>
        <v>5.0</v>
      </c>
      <c r="NO19" s="35" t="str">
        <f t="shared" si="478"/>
        <v>D+</v>
      </c>
      <c r="NP19" s="33">
        <f t="shared" si="479"/>
        <v>1.5</v>
      </c>
      <c r="NQ19" s="49" t="str">
        <f t="shared" si="480"/>
        <v>1.5</v>
      </c>
      <c r="NR19" s="77">
        <v>3</v>
      </c>
      <c r="NS19" s="151">
        <v>3</v>
      </c>
      <c r="NT19" s="24">
        <v>8</v>
      </c>
      <c r="NU19" s="214">
        <v>5.7</v>
      </c>
      <c r="NV19" s="28"/>
      <c r="NW19" s="30">
        <f t="shared" si="481"/>
        <v>6.6</v>
      </c>
      <c r="NX19" s="31">
        <f t="shared" si="482"/>
        <v>6.6</v>
      </c>
      <c r="NY19" s="31" t="str">
        <f t="shared" si="483"/>
        <v>6.6</v>
      </c>
      <c r="NZ19" s="35" t="str">
        <f t="shared" si="484"/>
        <v>C+</v>
      </c>
      <c r="OA19" s="33">
        <f t="shared" si="485"/>
        <v>2.5</v>
      </c>
      <c r="OB19" s="49" t="str">
        <f t="shared" si="486"/>
        <v>2.5</v>
      </c>
      <c r="OC19" s="77">
        <v>2</v>
      </c>
      <c r="OD19" s="151">
        <v>2</v>
      </c>
      <c r="OE19" s="211">
        <f t="shared" si="255"/>
        <v>18</v>
      </c>
      <c r="OF19" s="43">
        <f t="shared" si="256"/>
        <v>2.0555555555555554</v>
      </c>
      <c r="OG19" s="45" t="str">
        <f t="shared" si="257"/>
        <v>2.06</v>
      </c>
      <c r="OH19" s="47" t="str">
        <f t="shared" si="258"/>
        <v>Lên lớp</v>
      </c>
      <c r="OI19" s="41">
        <f t="shared" si="259"/>
        <v>18</v>
      </c>
      <c r="OJ19" s="43">
        <f t="shared" si="260"/>
        <v>2.0555555555555554</v>
      </c>
      <c r="OK19" s="229">
        <f t="shared" si="261"/>
        <v>76</v>
      </c>
      <c r="OL19" s="230">
        <f t="shared" si="262"/>
        <v>76</v>
      </c>
      <c r="OM19" s="146">
        <f t="shared" si="263"/>
        <v>2.1644736842105261</v>
      </c>
      <c r="ON19" s="45" t="str">
        <f t="shared" si="264"/>
        <v>2.16</v>
      </c>
      <c r="OO19" s="47" t="str">
        <f t="shared" si="265"/>
        <v>Lên lớp</v>
      </c>
      <c r="OP19" s="47" t="s">
        <v>1143</v>
      </c>
      <c r="OQ19" s="24">
        <v>5.6</v>
      </c>
      <c r="OR19" s="27">
        <v>6</v>
      </c>
      <c r="OS19" s="28"/>
      <c r="OT19" s="30">
        <f t="shared" si="487"/>
        <v>5.8</v>
      </c>
      <c r="OU19" s="31">
        <f t="shared" si="488"/>
        <v>5.8</v>
      </c>
      <c r="OV19" s="29" t="str">
        <f t="shared" si="489"/>
        <v>5.8</v>
      </c>
      <c r="OW19" s="35" t="str">
        <f t="shared" si="541"/>
        <v>C</v>
      </c>
      <c r="OX19" s="33">
        <f t="shared" si="490"/>
        <v>2</v>
      </c>
      <c r="OY19" s="49" t="str">
        <f t="shared" si="491"/>
        <v>2.0</v>
      </c>
      <c r="OZ19" s="77">
        <v>2</v>
      </c>
      <c r="PA19" s="151">
        <v>2</v>
      </c>
      <c r="PB19" s="24">
        <v>7</v>
      </c>
      <c r="PC19" s="27">
        <v>8</v>
      </c>
      <c r="PD19" s="28"/>
      <c r="PE19" s="30">
        <f t="shared" si="492"/>
        <v>7.6</v>
      </c>
      <c r="PF19" s="31">
        <f t="shared" si="493"/>
        <v>7.6</v>
      </c>
      <c r="PG19" s="31" t="str">
        <f t="shared" si="494"/>
        <v>7.6</v>
      </c>
      <c r="PH19" s="35" t="str">
        <f t="shared" si="495"/>
        <v>B</v>
      </c>
      <c r="PI19" s="33">
        <f t="shared" si="496"/>
        <v>3</v>
      </c>
      <c r="PJ19" s="49" t="str">
        <f t="shared" si="497"/>
        <v>3.0</v>
      </c>
      <c r="PK19" s="77">
        <v>3</v>
      </c>
      <c r="PL19" s="151">
        <v>3</v>
      </c>
      <c r="PM19" s="24">
        <v>5.7</v>
      </c>
      <c r="PN19" s="27">
        <v>5</v>
      </c>
      <c r="PO19" s="28"/>
      <c r="PP19" s="30">
        <f t="shared" si="498"/>
        <v>5.3</v>
      </c>
      <c r="PQ19" s="31">
        <f t="shared" si="499"/>
        <v>5.3</v>
      </c>
      <c r="PR19" s="31" t="str">
        <f t="shared" si="500"/>
        <v>5.3</v>
      </c>
      <c r="PS19" s="35" t="str">
        <f t="shared" si="501"/>
        <v>D+</v>
      </c>
      <c r="PT19" s="33">
        <f t="shared" si="502"/>
        <v>1.5</v>
      </c>
      <c r="PU19" s="49" t="str">
        <f t="shared" si="503"/>
        <v>1.5</v>
      </c>
      <c r="PV19" s="77">
        <v>2</v>
      </c>
      <c r="PW19" s="151">
        <v>2</v>
      </c>
      <c r="PX19" s="24">
        <v>6.3</v>
      </c>
      <c r="PY19" s="27">
        <v>6</v>
      </c>
      <c r="PZ19" s="28"/>
      <c r="QA19" s="30">
        <f t="shared" si="504"/>
        <v>6.1</v>
      </c>
      <c r="QB19" s="31">
        <f t="shared" si="505"/>
        <v>6.1</v>
      </c>
      <c r="QC19" s="31" t="str">
        <f t="shared" si="506"/>
        <v>6.1</v>
      </c>
      <c r="QD19" s="35" t="str">
        <f t="shared" si="542"/>
        <v>C</v>
      </c>
      <c r="QE19" s="33">
        <f t="shared" si="507"/>
        <v>2</v>
      </c>
      <c r="QF19" s="49" t="str">
        <f t="shared" si="508"/>
        <v>2.0</v>
      </c>
      <c r="QG19" s="77">
        <v>3</v>
      </c>
      <c r="QH19" s="151">
        <v>3</v>
      </c>
      <c r="QI19" s="24">
        <v>7.8</v>
      </c>
      <c r="QJ19" s="27">
        <v>5</v>
      </c>
      <c r="QK19" s="28"/>
      <c r="QL19" s="30">
        <f t="shared" si="509"/>
        <v>6.1</v>
      </c>
      <c r="QM19" s="31">
        <f t="shared" si="510"/>
        <v>6.1</v>
      </c>
      <c r="QN19" s="31" t="str">
        <f t="shared" si="511"/>
        <v>6.1</v>
      </c>
      <c r="QO19" s="35" t="str">
        <f t="shared" si="512"/>
        <v>C</v>
      </c>
      <c r="QP19" s="33">
        <f t="shared" si="513"/>
        <v>2</v>
      </c>
      <c r="QQ19" s="49" t="str">
        <f t="shared" si="514"/>
        <v>2.0</v>
      </c>
      <c r="QR19" s="77">
        <v>1</v>
      </c>
      <c r="QS19" s="151">
        <v>1</v>
      </c>
      <c r="QT19" s="24">
        <v>6.5</v>
      </c>
      <c r="QU19" s="27">
        <v>8</v>
      </c>
      <c r="QV19" s="28"/>
      <c r="QW19" s="30">
        <f t="shared" si="515"/>
        <v>7.4</v>
      </c>
      <c r="QX19" s="31">
        <f t="shared" si="516"/>
        <v>7.4</v>
      </c>
      <c r="QY19" s="31" t="str">
        <f t="shared" si="517"/>
        <v>7.4</v>
      </c>
      <c r="QZ19" s="35" t="str">
        <f t="shared" si="518"/>
        <v>B</v>
      </c>
      <c r="RA19" s="33">
        <f t="shared" si="519"/>
        <v>3</v>
      </c>
      <c r="RB19" s="49" t="str">
        <f t="shared" si="520"/>
        <v>3.0</v>
      </c>
      <c r="RC19" s="77">
        <v>3</v>
      </c>
      <c r="RD19" s="151">
        <v>3</v>
      </c>
      <c r="RE19" s="24">
        <v>8</v>
      </c>
      <c r="RF19" s="27">
        <v>5</v>
      </c>
      <c r="RG19" s="28"/>
      <c r="RH19" s="30">
        <f t="shared" si="521"/>
        <v>6.2</v>
      </c>
      <c r="RI19" s="31">
        <f t="shared" si="522"/>
        <v>6.2</v>
      </c>
      <c r="RJ19" s="31" t="str">
        <f t="shared" si="523"/>
        <v>6.2</v>
      </c>
      <c r="RK19" s="35" t="str">
        <f t="shared" si="524"/>
        <v>C</v>
      </c>
      <c r="RL19" s="33">
        <f t="shared" si="525"/>
        <v>2</v>
      </c>
      <c r="RM19" s="49" t="str">
        <f t="shared" si="526"/>
        <v>2.0</v>
      </c>
      <c r="RN19" s="77">
        <v>1</v>
      </c>
      <c r="RO19" s="151">
        <v>1</v>
      </c>
      <c r="RP19" s="211">
        <f t="shared" si="273"/>
        <v>15</v>
      </c>
      <c r="RQ19" s="275">
        <f t="shared" si="274"/>
        <v>6.52</v>
      </c>
      <c r="RR19" s="43">
        <f t="shared" si="275"/>
        <v>2.3333333333333335</v>
      </c>
      <c r="RS19" s="45" t="str">
        <f t="shared" si="276"/>
        <v>2.33</v>
      </c>
      <c r="RT19" s="47" t="str">
        <f t="shared" si="277"/>
        <v>Lên lớp</v>
      </c>
      <c r="RU19" s="41">
        <f t="shared" si="278"/>
        <v>15</v>
      </c>
      <c r="RV19" s="43">
        <f t="shared" si="279"/>
        <v>2.3333333333333335</v>
      </c>
      <c r="RW19" s="229">
        <f t="shared" si="280"/>
        <v>91</v>
      </c>
      <c r="RX19" s="230">
        <f t="shared" si="281"/>
        <v>91</v>
      </c>
      <c r="RY19" s="146">
        <f t="shared" si="282"/>
        <v>2.1923076923076921</v>
      </c>
      <c r="RZ19" s="45" t="str">
        <f t="shared" si="283"/>
        <v>2.19</v>
      </c>
      <c r="SA19" s="47" t="str">
        <f t="shared" si="284"/>
        <v>Lên lớp</v>
      </c>
      <c r="SB19" s="47" t="s">
        <v>1143</v>
      </c>
      <c r="SC19" s="24">
        <v>6.8</v>
      </c>
      <c r="SD19" s="27">
        <v>7</v>
      </c>
      <c r="SE19" s="28"/>
      <c r="SF19" s="30">
        <f t="shared" si="527"/>
        <v>6.9</v>
      </c>
      <c r="SG19" s="31">
        <f t="shared" si="528"/>
        <v>6.9</v>
      </c>
      <c r="SH19" s="29" t="str">
        <f t="shared" si="529"/>
        <v>6.9</v>
      </c>
      <c r="SI19" s="35" t="str">
        <f t="shared" si="530"/>
        <v>C+</v>
      </c>
      <c r="SJ19" s="130">
        <f t="shared" si="531"/>
        <v>2.5</v>
      </c>
      <c r="SK19" s="49" t="str">
        <f t="shared" si="532"/>
        <v>2.5</v>
      </c>
      <c r="SL19" s="77">
        <v>2</v>
      </c>
      <c r="SM19" s="151">
        <v>2</v>
      </c>
      <c r="SN19" s="24">
        <v>7.3</v>
      </c>
      <c r="SO19" s="27">
        <v>5</v>
      </c>
      <c r="SP19" s="28"/>
      <c r="SQ19" s="30">
        <f t="shared" si="533"/>
        <v>5.9</v>
      </c>
      <c r="SR19" s="31">
        <f t="shared" si="534"/>
        <v>5.9</v>
      </c>
      <c r="SS19" s="29" t="str">
        <f t="shared" si="535"/>
        <v>5.9</v>
      </c>
      <c r="ST19" s="35" t="str">
        <f t="shared" si="536"/>
        <v>C</v>
      </c>
      <c r="SU19" s="33">
        <f t="shared" si="537"/>
        <v>2</v>
      </c>
      <c r="SV19" s="49" t="str">
        <f t="shared" si="538"/>
        <v>2.0</v>
      </c>
      <c r="SW19" s="77">
        <v>2</v>
      </c>
      <c r="SX19" s="151">
        <v>2</v>
      </c>
      <c r="SY19" s="24"/>
      <c r="SZ19" s="27"/>
      <c r="TA19" s="28"/>
      <c r="TB19" s="22">
        <f t="shared" ref="TB19" si="571">ROUND((SF19*0.5+SQ19*0.5),1)</f>
        <v>6.4</v>
      </c>
      <c r="TC19" s="29">
        <f t="shared" ref="TC19" si="572">ROUND((SG19*0.5+SR19*0.5),1)</f>
        <v>6.4</v>
      </c>
      <c r="TD19" s="31" t="str">
        <f t="shared" si="543"/>
        <v>6.4</v>
      </c>
      <c r="TE19" s="35" t="str">
        <f t="shared" si="544"/>
        <v>C</v>
      </c>
      <c r="TF19" s="33">
        <f t="shared" si="545"/>
        <v>2</v>
      </c>
      <c r="TG19" s="49" t="str">
        <f t="shared" si="546"/>
        <v>2.0</v>
      </c>
      <c r="TH19" s="77">
        <v>4</v>
      </c>
      <c r="TI19" s="151">
        <v>4</v>
      </c>
      <c r="TJ19" s="320"/>
      <c r="TK19" s="321">
        <v>6.5</v>
      </c>
      <c r="TL19" s="322">
        <v>8.1999999999999993</v>
      </c>
      <c r="TM19" s="322">
        <v>7.4</v>
      </c>
      <c r="TN19" s="322"/>
      <c r="TO19" s="127">
        <f t="shared" si="553"/>
        <v>7.5</v>
      </c>
      <c r="TP19" s="29" t="str">
        <f t="shared" si="291"/>
        <v>7.5</v>
      </c>
      <c r="TQ19" s="35" t="str">
        <f t="shared" si="554"/>
        <v>B</v>
      </c>
      <c r="TR19" s="33">
        <f t="shared" si="555"/>
        <v>3</v>
      </c>
      <c r="TS19" s="49" t="str">
        <f t="shared" si="556"/>
        <v>3.0</v>
      </c>
      <c r="TT19" s="323">
        <v>5</v>
      </c>
      <c r="TU19" s="324">
        <v>5</v>
      </c>
      <c r="TV19" s="325">
        <f t="shared" si="557"/>
        <v>9</v>
      </c>
      <c r="TW19" s="341">
        <f t="shared" si="294"/>
        <v>7.0111111111111111</v>
      </c>
      <c r="TX19" s="326">
        <f t="shared" si="558"/>
        <v>2.5555555555555554</v>
      </c>
      <c r="TY19" s="45" t="str">
        <f t="shared" si="559"/>
        <v>2.56</v>
      </c>
      <c r="TZ19" s="47" t="str">
        <f t="shared" si="560"/>
        <v>Lên lớp</v>
      </c>
      <c r="UA19" s="41">
        <f t="shared" si="561"/>
        <v>9</v>
      </c>
      <c r="UB19" s="43">
        <f t="shared" si="562"/>
        <v>2.5555555555555554</v>
      </c>
    </row>
    <row r="20" spans="1:548" ht="18">
      <c r="A20" s="11">
        <v>31</v>
      </c>
      <c r="B20" s="70" t="s">
        <v>229</v>
      </c>
      <c r="C20" s="14" t="s">
        <v>295</v>
      </c>
      <c r="D20" s="71" t="s">
        <v>296</v>
      </c>
      <c r="E20" s="302" t="s">
        <v>197</v>
      </c>
      <c r="F20" s="9"/>
      <c r="G20" s="106" t="s">
        <v>727</v>
      </c>
      <c r="H20" s="10" t="s">
        <v>18</v>
      </c>
      <c r="I20" s="11" t="s">
        <v>769</v>
      </c>
      <c r="J20" s="13">
        <v>5.8</v>
      </c>
      <c r="K20" s="29" t="str">
        <f t="shared" si="99"/>
        <v>5.8</v>
      </c>
      <c r="L20" s="35" t="str">
        <f t="shared" si="366"/>
        <v>C</v>
      </c>
      <c r="M20" s="33">
        <f t="shared" si="367"/>
        <v>2</v>
      </c>
      <c r="N20" s="49" t="str">
        <f t="shared" si="368"/>
        <v>2.0</v>
      </c>
      <c r="O20" s="12">
        <v>2</v>
      </c>
      <c r="P20" s="19">
        <v>6.9</v>
      </c>
      <c r="Q20" s="29" t="str">
        <f t="shared" si="103"/>
        <v>6.9</v>
      </c>
      <c r="R20" s="35" t="str">
        <f t="shared" si="369"/>
        <v>C+</v>
      </c>
      <c r="S20" s="33">
        <f t="shared" si="370"/>
        <v>2.5</v>
      </c>
      <c r="T20" s="49" t="str">
        <f t="shared" si="371"/>
        <v>2.5</v>
      </c>
      <c r="U20" s="12">
        <v>3</v>
      </c>
      <c r="V20" s="24">
        <v>6.4</v>
      </c>
      <c r="W20" s="27">
        <v>8</v>
      </c>
      <c r="X20" s="28"/>
      <c r="Y20" s="22">
        <f t="shared" si="372"/>
        <v>7.4</v>
      </c>
      <c r="Z20" s="29">
        <f t="shared" si="373"/>
        <v>7.4</v>
      </c>
      <c r="AA20" s="29" t="str">
        <f t="shared" si="109"/>
        <v>7.4</v>
      </c>
      <c r="AB20" s="35" t="str">
        <f t="shared" si="374"/>
        <v>B</v>
      </c>
      <c r="AC20" s="33">
        <f t="shared" si="375"/>
        <v>3</v>
      </c>
      <c r="AD20" s="49" t="str">
        <f t="shared" si="376"/>
        <v>3.0</v>
      </c>
      <c r="AE20" s="77">
        <v>5</v>
      </c>
      <c r="AF20" s="80">
        <v>5</v>
      </c>
      <c r="AG20" s="24">
        <v>6.3</v>
      </c>
      <c r="AH20" s="27">
        <v>4</v>
      </c>
      <c r="AI20" s="28"/>
      <c r="AJ20" s="22">
        <f t="shared" si="377"/>
        <v>4.9000000000000004</v>
      </c>
      <c r="AK20" s="29">
        <f t="shared" si="378"/>
        <v>4.9000000000000004</v>
      </c>
      <c r="AL20" s="29" t="str">
        <f t="shared" si="115"/>
        <v>4.9</v>
      </c>
      <c r="AM20" s="35" t="str">
        <f t="shared" si="379"/>
        <v>D</v>
      </c>
      <c r="AN20" s="33">
        <f t="shared" si="380"/>
        <v>1</v>
      </c>
      <c r="AO20" s="49" t="str">
        <f t="shared" si="381"/>
        <v>1.0</v>
      </c>
      <c r="AP20" s="77">
        <v>3</v>
      </c>
      <c r="AQ20" s="83">
        <v>3</v>
      </c>
      <c r="AR20" s="24">
        <v>5.6</v>
      </c>
      <c r="AS20" s="27">
        <v>7</v>
      </c>
      <c r="AT20" s="28"/>
      <c r="AU20" s="22">
        <f t="shared" si="382"/>
        <v>6.4</v>
      </c>
      <c r="AV20" s="29">
        <f t="shared" si="383"/>
        <v>6.4</v>
      </c>
      <c r="AW20" s="29" t="str">
        <f t="shared" si="119"/>
        <v>6.4</v>
      </c>
      <c r="AX20" s="35" t="str">
        <f t="shared" si="384"/>
        <v>C</v>
      </c>
      <c r="AY20" s="33">
        <f t="shared" si="385"/>
        <v>2</v>
      </c>
      <c r="AZ20" s="49" t="str">
        <f t="shared" si="386"/>
        <v>2.0</v>
      </c>
      <c r="BA20" s="77">
        <v>3</v>
      </c>
      <c r="BB20" s="83">
        <v>3</v>
      </c>
      <c r="BC20" s="24">
        <v>7.3</v>
      </c>
      <c r="BD20" s="27">
        <v>5</v>
      </c>
      <c r="BE20" s="28"/>
      <c r="BF20" s="22">
        <f t="shared" si="387"/>
        <v>5.9</v>
      </c>
      <c r="BG20" s="29">
        <f t="shared" si="388"/>
        <v>5.9</v>
      </c>
      <c r="BH20" s="29" t="str">
        <f t="shared" si="123"/>
        <v>5.9</v>
      </c>
      <c r="BI20" s="35" t="str">
        <f t="shared" si="389"/>
        <v>C</v>
      </c>
      <c r="BJ20" s="33">
        <f t="shared" si="390"/>
        <v>2</v>
      </c>
      <c r="BK20" s="49" t="str">
        <f t="shared" si="391"/>
        <v>2.0</v>
      </c>
      <c r="BL20" s="77">
        <v>3</v>
      </c>
      <c r="BM20" s="83">
        <v>3</v>
      </c>
      <c r="BN20" s="24">
        <v>5</v>
      </c>
      <c r="BO20" s="27">
        <v>7</v>
      </c>
      <c r="BP20" s="28"/>
      <c r="BQ20" s="30">
        <f t="shared" si="392"/>
        <v>6.2</v>
      </c>
      <c r="BR20" s="31">
        <f t="shared" si="393"/>
        <v>6.2</v>
      </c>
      <c r="BS20" s="29" t="str">
        <f t="shared" si="127"/>
        <v>6.2</v>
      </c>
      <c r="BT20" s="35" t="str">
        <f t="shared" si="394"/>
        <v>C</v>
      </c>
      <c r="BU20" s="33">
        <f t="shared" si="395"/>
        <v>2</v>
      </c>
      <c r="BV20" s="49" t="str">
        <f t="shared" si="396"/>
        <v>2.0</v>
      </c>
      <c r="BW20" s="77">
        <v>2</v>
      </c>
      <c r="BX20" s="83">
        <v>2</v>
      </c>
      <c r="BY20" s="41">
        <f t="shared" si="131"/>
        <v>16</v>
      </c>
      <c r="BZ20" s="43">
        <f t="shared" si="132"/>
        <v>2.125</v>
      </c>
      <c r="CA20" s="45" t="str">
        <f t="shared" si="133"/>
        <v>2.13</v>
      </c>
      <c r="CB20" s="47" t="str">
        <f t="shared" si="134"/>
        <v>Lên lớp</v>
      </c>
      <c r="CC20" s="145">
        <f t="shared" si="135"/>
        <v>16</v>
      </c>
      <c r="CD20" s="146">
        <f t="shared" si="136"/>
        <v>2.125</v>
      </c>
      <c r="CE20" s="47" t="str">
        <f t="shared" si="137"/>
        <v>Lên lớp</v>
      </c>
      <c r="CF20" s="142" t="s">
        <v>1143</v>
      </c>
      <c r="CG20" s="24">
        <v>5</v>
      </c>
      <c r="CH20" s="27">
        <v>6</v>
      </c>
      <c r="CI20" s="28"/>
      <c r="CJ20" s="30">
        <f t="shared" si="397"/>
        <v>5.6</v>
      </c>
      <c r="CK20" s="31">
        <f t="shared" si="398"/>
        <v>5.6</v>
      </c>
      <c r="CL20" s="29" t="str">
        <f t="shared" si="140"/>
        <v>5.6</v>
      </c>
      <c r="CM20" s="35" t="str">
        <f t="shared" si="399"/>
        <v>C</v>
      </c>
      <c r="CN20" s="157">
        <f t="shared" si="400"/>
        <v>2</v>
      </c>
      <c r="CO20" s="49" t="str">
        <f t="shared" si="401"/>
        <v>2.0</v>
      </c>
      <c r="CP20" s="77">
        <v>3</v>
      </c>
      <c r="CQ20" s="151">
        <v>3</v>
      </c>
      <c r="CR20" s="24">
        <v>8</v>
      </c>
      <c r="CS20" s="27">
        <v>6</v>
      </c>
      <c r="CT20" s="28"/>
      <c r="CU20" s="30">
        <f t="shared" si="402"/>
        <v>6.8</v>
      </c>
      <c r="CV20" s="31">
        <f t="shared" si="403"/>
        <v>6.8</v>
      </c>
      <c r="CW20" s="29" t="str">
        <f t="shared" si="145"/>
        <v>6.8</v>
      </c>
      <c r="CX20" s="35" t="str">
        <f t="shared" si="404"/>
        <v>C+</v>
      </c>
      <c r="CY20" s="157">
        <f t="shared" si="405"/>
        <v>2.5</v>
      </c>
      <c r="CZ20" s="49" t="str">
        <f t="shared" si="406"/>
        <v>2.5</v>
      </c>
      <c r="DA20" s="77">
        <v>2</v>
      </c>
      <c r="DB20" s="151">
        <v>2</v>
      </c>
      <c r="DC20" s="24">
        <v>5</v>
      </c>
      <c r="DD20" s="27">
        <v>8</v>
      </c>
      <c r="DE20" s="28"/>
      <c r="DF20" s="30">
        <f t="shared" si="407"/>
        <v>6.8</v>
      </c>
      <c r="DG20" s="31">
        <f t="shared" si="408"/>
        <v>6.8</v>
      </c>
      <c r="DH20" s="29" t="str">
        <f t="shared" si="151"/>
        <v>6.8</v>
      </c>
      <c r="DI20" s="35" t="str">
        <f t="shared" si="409"/>
        <v>C+</v>
      </c>
      <c r="DJ20" s="157">
        <f t="shared" si="410"/>
        <v>2.5</v>
      </c>
      <c r="DK20" s="49" t="str">
        <f t="shared" si="411"/>
        <v>2.5</v>
      </c>
      <c r="DL20" s="77">
        <v>4</v>
      </c>
      <c r="DM20" s="151">
        <v>4</v>
      </c>
      <c r="DN20" s="63">
        <v>2.2000000000000002</v>
      </c>
      <c r="DO20" s="27"/>
      <c r="DP20" s="28"/>
      <c r="DQ20" s="30">
        <f t="shared" si="412"/>
        <v>0.9</v>
      </c>
      <c r="DR20" s="31">
        <f t="shared" si="413"/>
        <v>0.9</v>
      </c>
      <c r="DS20" s="29" t="str">
        <f t="shared" si="157"/>
        <v>0.9</v>
      </c>
      <c r="DT20" s="35" t="str">
        <f t="shared" si="414"/>
        <v>F</v>
      </c>
      <c r="DU20" s="157">
        <f t="shared" si="415"/>
        <v>0</v>
      </c>
      <c r="DV20" s="49" t="str">
        <f t="shared" si="416"/>
        <v>0.0</v>
      </c>
      <c r="DW20" s="77">
        <v>3</v>
      </c>
      <c r="DX20" s="151"/>
      <c r="DY20" s="24">
        <v>6.7</v>
      </c>
      <c r="DZ20" s="124"/>
      <c r="EA20" s="28">
        <v>8</v>
      </c>
      <c r="EB20" s="30">
        <f t="shared" si="417"/>
        <v>2.7</v>
      </c>
      <c r="EC20" s="31">
        <f t="shared" si="418"/>
        <v>7.5</v>
      </c>
      <c r="ED20" s="29" t="str">
        <f t="shared" si="161"/>
        <v>7.5</v>
      </c>
      <c r="EE20" s="35" t="str">
        <f t="shared" si="419"/>
        <v>B</v>
      </c>
      <c r="EF20" s="157">
        <f t="shared" si="420"/>
        <v>3</v>
      </c>
      <c r="EG20" s="49" t="str">
        <f t="shared" si="421"/>
        <v>3.0</v>
      </c>
      <c r="EH20" s="77">
        <v>2</v>
      </c>
      <c r="EI20" s="151">
        <v>2</v>
      </c>
      <c r="EJ20" s="24">
        <v>7</v>
      </c>
      <c r="EK20" s="27">
        <v>7</v>
      </c>
      <c r="EL20" s="28"/>
      <c r="EM20" s="30">
        <f t="shared" si="422"/>
        <v>7</v>
      </c>
      <c r="EN20" s="31">
        <f t="shared" si="423"/>
        <v>7</v>
      </c>
      <c r="EO20" s="29" t="str">
        <f t="shared" si="166"/>
        <v>7.0</v>
      </c>
      <c r="EP20" s="35" t="str">
        <f t="shared" si="424"/>
        <v>B</v>
      </c>
      <c r="EQ20" s="157">
        <f t="shared" si="425"/>
        <v>3</v>
      </c>
      <c r="ER20" s="49" t="str">
        <f t="shared" si="426"/>
        <v>3.0</v>
      </c>
      <c r="ES20" s="77">
        <v>2</v>
      </c>
      <c r="ET20" s="151">
        <v>2</v>
      </c>
      <c r="EU20" s="24">
        <v>6.7</v>
      </c>
      <c r="EV20" s="27">
        <v>5</v>
      </c>
      <c r="EW20" s="28"/>
      <c r="EX20" s="30">
        <f t="shared" si="427"/>
        <v>5.7</v>
      </c>
      <c r="EY20" s="31">
        <f t="shared" si="428"/>
        <v>5.7</v>
      </c>
      <c r="EZ20" s="29" t="str">
        <f t="shared" si="171"/>
        <v>5.7</v>
      </c>
      <c r="FA20" s="35" t="str">
        <f t="shared" si="429"/>
        <v>C</v>
      </c>
      <c r="FB20" s="157">
        <f t="shared" si="430"/>
        <v>2</v>
      </c>
      <c r="FC20" s="49" t="str">
        <f t="shared" si="431"/>
        <v>2.0</v>
      </c>
      <c r="FD20" s="77">
        <v>3</v>
      </c>
      <c r="FE20" s="151">
        <v>3</v>
      </c>
      <c r="FF20" s="155">
        <v>7</v>
      </c>
      <c r="FG20" s="165">
        <v>7.3</v>
      </c>
      <c r="FH20" s="165"/>
      <c r="FI20" s="22">
        <f t="shared" si="432"/>
        <v>7.2</v>
      </c>
      <c r="FJ20" s="29">
        <f t="shared" si="433"/>
        <v>7.2</v>
      </c>
      <c r="FK20" s="29" t="str">
        <f t="shared" si="177"/>
        <v>7.2</v>
      </c>
      <c r="FL20" s="35" t="str">
        <f t="shared" si="434"/>
        <v>B</v>
      </c>
      <c r="FM20" s="33">
        <f t="shared" si="435"/>
        <v>3</v>
      </c>
      <c r="FN20" s="49" t="str">
        <f t="shared" si="436"/>
        <v>3.0</v>
      </c>
      <c r="FO20" s="77">
        <v>2</v>
      </c>
      <c r="FP20" s="151">
        <v>2</v>
      </c>
      <c r="FQ20" s="41">
        <f t="shared" si="181"/>
        <v>21</v>
      </c>
      <c r="FR20" s="43">
        <f t="shared" si="182"/>
        <v>2.1428571428571428</v>
      </c>
      <c r="FS20" s="45" t="str">
        <f t="shared" si="183"/>
        <v>2.14</v>
      </c>
      <c r="FT20" s="47" t="str">
        <f t="shared" si="184"/>
        <v>Lên lớp</v>
      </c>
      <c r="FU20" s="145">
        <f t="shared" si="185"/>
        <v>18</v>
      </c>
      <c r="FV20" s="146">
        <f t="shared" si="186"/>
        <v>2.5</v>
      </c>
      <c r="FW20" s="174">
        <f t="shared" si="187"/>
        <v>37</v>
      </c>
      <c r="FX20" s="41">
        <f t="shared" si="188"/>
        <v>34</v>
      </c>
      <c r="FY20" s="43">
        <f t="shared" si="189"/>
        <v>2.3235294117647061</v>
      </c>
      <c r="FZ20" s="45" t="str">
        <f t="shared" si="190"/>
        <v>2.32</v>
      </c>
      <c r="GA20" s="47" t="str">
        <f t="shared" si="191"/>
        <v>Lên lớp</v>
      </c>
      <c r="GB20" s="47" t="s">
        <v>1143</v>
      </c>
      <c r="GC20" s="24">
        <v>5</v>
      </c>
      <c r="GD20" s="27">
        <v>5</v>
      </c>
      <c r="GE20" s="28"/>
      <c r="GF20" s="22">
        <f t="shared" si="319"/>
        <v>5</v>
      </c>
      <c r="GG20" s="29">
        <f t="shared" si="320"/>
        <v>5</v>
      </c>
      <c r="GH20" s="29" t="str">
        <f t="shared" si="193"/>
        <v>5.0</v>
      </c>
      <c r="GI20" s="35" t="str">
        <f t="shared" si="321"/>
        <v>D+</v>
      </c>
      <c r="GJ20" s="33">
        <f t="shared" si="322"/>
        <v>1.5</v>
      </c>
      <c r="GK20" s="49" t="str">
        <f t="shared" si="323"/>
        <v>1.5</v>
      </c>
      <c r="GL20" s="77">
        <v>2</v>
      </c>
      <c r="GM20" s="151">
        <v>2</v>
      </c>
      <c r="GN20" s="24">
        <v>6.3</v>
      </c>
      <c r="GO20" s="27">
        <v>7</v>
      </c>
      <c r="GP20" s="28"/>
      <c r="GQ20" s="30">
        <f t="shared" si="324"/>
        <v>6.7</v>
      </c>
      <c r="GR20" s="31">
        <f t="shared" si="325"/>
        <v>6.7</v>
      </c>
      <c r="GS20" s="29" t="str">
        <f t="shared" si="198"/>
        <v>6.7</v>
      </c>
      <c r="GT20" s="35" t="str">
        <f t="shared" si="326"/>
        <v>C+</v>
      </c>
      <c r="GU20" s="33">
        <f t="shared" si="327"/>
        <v>2.5</v>
      </c>
      <c r="GV20" s="49" t="str">
        <f t="shared" si="328"/>
        <v>2.5</v>
      </c>
      <c r="GW20" s="77">
        <v>3</v>
      </c>
      <c r="GX20" s="151">
        <v>3</v>
      </c>
      <c r="GY20" s="24">
        <v>6.2</v>
      </c>
      <c r="GZ20" s="27">
        <v>8</v>
      </c>
      <c r="HA20" s="28"/>
      <c r="HB20" s="30">
        <f t="shared" si="329"/>
        <v>7.3</v>
      </c>
      <c r="HC20" s="31">
        <f t="shared" si="330"/>
        <v>7.3</v>
      </c>
      <c r="HD20" s="29" t="str">
        <f t="shared" si="203"/>
        <v>7.3</v>
      </c>
      <c r="HE20" s="35" t="str">
        <f t="shared" si="331"/>
        <v>B</v>
      </c>
      <c r="HF20" s="33">
        <f t="shared" si="332"/>
        <v>3</v>
      </c>
      <c r="HG20" s="49" t="str">
        <f t="shared" si="333"/>
        <v>3.0</v>
      </c>
      <c r="HH20" s="77">
        <v>2</v>
      </c>
      <c r="HI20" s="151">
        <v>2</v>
      </c>
      <c r="HJ20" s="24">
        <v>6</v>
      </c>
      <c r="HK20" s="27">
        <v>0</v>
      </c>
      <c r="HL20" s="28">
        <v>5</v>
      </c>
      <c r="HM20" s="30">
        <f t="shared" si="334"/>
        <v>2.4</v>
      </c>
      <c r="HN20" s="31">
        <f t="shared" si="335"/>
        <v>5.4</v>
      </c>
      <c r="HO20" s="29" t="str">
        <f t="shared" si="208"/>
        <v>5.4</v>
      </c>
      <c r="HP20" s="35" t="str">
        <f t="shared" si="336"/>
        <v>D+</v>
      </c>
      <c r="HQ20" s="33">
        <f t="shared" si="337"/>
        <v>1.5</v>
      </c>
      <c r="HR20" s="49" t="str">
        <f t="shared" si="338"/>
        <v>1.5</v>
      </c>
      <c r="HS20" s="77">
        <v>2</v>
      </c>
      <c r="HT20" s="151">
        <v>2</v>
      </c>
      <c r="HU20" s="24">
        <v>5.2</v>
      </c>
      <c r="HV20" s="27">
        <v>7</v>
      </c>
      <c r="HW20" s="28"/>
      <c r="HX20" s="30">
        <f t="shared" si="339"/>
        <v>6.3</v>
      </c>
      <c r="HY20" s="31">
        <f t="shared" si="340"/>
        <v>6.3</v>
      </c>
      <c r="HZ20" s="29" t="str">
        <f t="shared" si="213"/>
        <v>6.3</v>
      </c>
      <c r="IA20" s="35" t="str">
        <f t="shared" si="341"/>
        <v>C</v>
      </c>
      <c r="IB20" s="33">
        <f t="shared" si="342"/>
        <v>2</v>
      </c>
      <c r="IC20" s="49" t="str">
        <f t="shared" si="343"/>
        <v>2.0</v>
      </c>
      <c r="ID20" s="77">
        <v>3</v>
      </c>
      <c r="IE20" s="151">
        <v>3</v>
      </c>
      <c r="IF20" s="24">
        <v>6.7</v>
      </c>
      <c r="IG20" s="27">
        <v>7</v>
      </c>
      <c r="IH20" s="126"/>
      <c r="II20" s="22">
        <f t="shared" si="344"/>
        <v>6.9</v>
      </c>
      <c r="IJ20" s="54">
        <f t="shared" si="345"/>
        <v>6.9</v>
      </c>
      <c r="IK20" s="29" t="str">
        <f t="shared" si="218"/>
        <v>6.9</v>
      </c>
      <c r="IL20" s="162" t="str">
        <f t="shared" si="346"/>
        <v>C+</v>
      </c>
      <c r="IM20" s="33">
        <f t="shared" si="347"/>
        <v>2.5</v>
      </c>
      <c r="IN20" s="49" t="str">
        <f t="shared" si="348"/>
        <v>2.5</v>
      </c>
      <c r="IO20" s="77">
        <v>2</v>
      </c>
      <c r="IP20" s="151">
        <v>2</v>
      </c>
      <c r="IQ20" s="24">
        <v>6</v>
      </c>
      <c r="IR20" s="27">
        <v>4</v>
      </c>
      <c r="IS20" s="28"/>
      <c r="IT20" s="30">
        <f t="shared" si="349"/>
        <v>4.8</v>
      </c>
      <c r="IU20" s="31">
        <f t="shared" si="350"/>
        <v>4.8</v>
      </c>
      <c r="IV20" s="29" t="str">
        <f t="shared" si="222"/>
        <v>4.8</v>
      </c>
      <c r="IW20" s="35" t="str">
        <f t="shared" si="351"/>
        <v>D</v>
      </c>
      <c r="IX20" s="33">
        <f t="shared" si="352"/>
        <v>1</v>
      </c>
      <c r="IY20" s="49" t="str">
        <f t="shared" si="353"/>
        <v>1.0</v>
      </c>
      <c r="IZ20" s="77">
        <v>3</v>
      </c>
      <c r="JA20" s="151">
        <v>3</v>
      </c>
      <c r="JB20" s="24">
        <v>7</v>
      </c>
      <c r="JC20" s="27">
        <v>6</v>
      </c>
      <c r="JD20" s="28"/>
      <c r="JE20" s="30">
        <f t="shared" si="354"/>
        <v>6.4</v>
      </c>
      <c r="JF20" s="31">
        <f t="shared" si="355"/>
        <v>6.4</v>
      </c>
      <c r="JG20" s="29" t="str">
        <f t="shared" si="226"/>
        <v>6.4</v>
      </c>
      <c r="JH20" s="35" t="str">
        <f t="shared" si="356"/>
        <v>C</v>
      </c>
      <c r="JI20" s="33">
        <f t="shared" si="357"/>
        <v>2</v>
      </c>
      <c r="JJ20" s="49" t="str">
        <f t="shared" si="358"/>
        <v>2.0</v>
      </c>
      <c r="JK20" s="77">
        <v>3</v>
      </c>
      <c r="JL20" s="151">
        <v>3</v>
      </c>
      <c r="JM20" s="24">
        <v>5.5</v>
      </c>
      <c r="JN20" s="214">
        <v>7.1</v>
      </c>
      <c r="JO20" s="140"/>
      <c r="JP20" s="30">
        <f t="shared" si="359"/>
        <v>6.5</v>
      </c>
      <c r="JQ20" s="31">
        <f t="shared" si="360"/>
        <v>6.5</v>
      </c>
      <c r="JR20" s="29" t="str">
        <f t="shared" si="230"/>
        <v>6.5</v>
      </c>
      <c r="JS20" s="35" t="str">
        <f t="shared" si="361"/>
        <v>C+</v>
      </c>
      <c r="JT20" s="33">
        <f t="shared" si="362"/>
        <v>2.5</v>
      </c>
      <c r="JU20" s="49" t="str">
        <f t="shared" si="363"/>
        <v>2.5</v>
      </c>
      <c r="JV20" s="77">
        <v>1</v>
      </c>
      <c r="JW20" s="151">
        <v>1</v>
      </c>
      <c r="JX20" s="211">
        <f t="shared" si="234"/>
        <v>21</v>
      </c>
      <c r="JY20" s="43">
        <f t="shared" si="235"/>
        <v>2</v>
      </c>
      <c r="JZ20" s="45" t="str">
        <f t="shared" si="236"/>
        <v>2.00</v>
      </c>
      <c r="KA20" s="47" t="str">
        <f t="shared" si="237"/>
        <v>Lên lớp</v>
      </c>
      <c r="KB20" s="41">
        <f t="shared" si="238"/>
        <v>21</v>
      </c>
      <c r="KC20" s="43">
        <f t="shared" si="239"/>
        <v>2</v>
      </c>
      <c r="KD20" s="229">
        <f t="shared" si="240"/>
        <v>58</v>
      </c>
      <c r="KE20" s="230">
        <f t="shared" si="241"/>
        <v>55</v>
      </c>
      <c r="KF20" s="146">
        <f t="shared" si="242"/>
        <v>2.2000000000000002</v>
      </c>
      <c r="KG20" s="45" t="str">
        <f t="shared" si="243"/>
        <v>2.20</v>
      </c>
      <c r="KH20" s="47" t="str">
        <f t="shared" si="244"/>
        <v>Lên lớp</v>
      </c>
      <c r="KI20" s="47" t="s">
        <v>1143</v>
      </c>
      <c r="KJ20" s="24">
        <v>8</v>
      </c>
      <c r="KK20" s="27">
        <v>6</v>
      </c>
      <c r="KL20" s="28"/>
      <c r="KM20" s="30">
        <f t="shared" si="437"/>
        <v>6.8</v>
      </c>
      <c r="KN20" s="31">
        <f t="shared" si="438"/>
        <v>6.8</v>
      </c>
      <c r="KO20" s="29" t="str">
        <f t="shared" si="439"/>
        <v>6.8</v>
      </c>
      <c r="KP20" s="35" t="str">
        <f t="shared" si="440"/>
        <v>C+</v>
      </c>
      <c r="KQ20" s="33">
        <f t="shared" si="441"/>
        <v>2.5</v>
      </c>
      <c r="KR20" s="49" t="str">
        <f t="shared" si="442"/>
        <v>2.5</v>
      </c>
      <c r="KS20" s="77">
        <v>2</v>
      </c>
      <c r="KT20" s="151">
        <v>2</v>
      </c>
      <c r="KU20" s="24">
        <v>8</v>
      </c>
      <c r="KV20" s="27">
        <v>8</v>
      </c>
      <c r="KW20" s="28"/>
      <c r="KX20" s="30">
        <f t="shared" si="443"/>
        <v>8</v>
      </c>
      <c r="KY20" s="31">
        <f t="shared" si="444"/>
        <v>8</v>
      </c>
      <c r="KZ20" s="29" t="str">
        <f t="shared" si="445"/>
        <v>8.0</v>
      </c>
      <c r="LA20" s="35" t="str">
        <f t="shared" si="446"/>
        <v>B+</v>
      </c>
      <c r="LB20" s="33">
        <f t="shared" si="447"/>
        <v>3.5</v>
      </c>
      <c r="LC20" s="49" t="str">
        <f t="shared" si="448"/>
        <v>3.5</v>
      </c>
      <c r="LD20" s="77">
        <v>2</v>
      </c>
      <c r="LE20" s="151">
        <v>2</v>
      </c>
      <c r="LF20" s="24">
        <v>7.7</v>
      </c>
      <c r="LG20" s="27">
        <v>5</v>
      </c>
      <c r="LH20" s="28"/>
      <c r="LI20" s="30">
        <f t="shared" si="547"/>
        <v>6.1</v>
      </c>
      <c r="LJ20" s="31">
        <f t="shared" si="548"/>
        <v>6.1</v>
      </c>
      <c r="LK20" s="31" t="str">
        <f t="shared" si="549"/>
        <v>6.1</v>
      </c>
      <c r="LL20" s="35" t="str">
        <f t="shared" si="550"/>
        <v>C</v>
      </c>
      <c r="LM20" s="33">
        <f t="shared" si="551"/>
        <v>2</v>
      </c>
      <c r="LN20" s="49" t="str">
        <f t="shared" si="552"/>
        <v>2.0</v>
      </c>
      <c r="LO20" s="77">
        <v>2</v>
      </c>
      <c r="LP20" s="151">
        <v>2</v>
      </c>
      <c r="LQ20" s="24">
        <v>8</v>
      </c>
      <c r="LR20" s="27">
        <v>6</v>
      </c>
      <c r="LS20" s="28"/>
      <c r="LT20" s="30">
        <f t="shared" si="455"/>
        <v>6.8</v>
      </c>
      <c r="LU20" s="31">
        <f t="shared" si="456"/>
        <v>6.8</v>
      </c>
      <c r="LV20" s="29" t="str">
        <f t="shared" si="248"/>
        <v>6.8</v>
      </c>
      <c r="LW20" s="35" t="str">
        <f t="shared" si="457"/>
        <v>C+</v>
      </c>
      <c r="LX20" s="33">
        <f t="shared" si="458"/>
        <v>2.5</v>
      </c>
      <c r="LY20" s="49" t="str">
        <f t="shared" si="459"/>
        <v>2.5</v>
      </c>
      <c r="LZ20" s="77">
        <v>2</v>
      </c>
      <c r="MA20" s="151">
        <v>2</v>
      </c>
      <c r="MB20" s="24">
        <v>6.4</v>
      </c>
      <c r="MC20" s="124"/>
      <c r="MD20" s="28">
        <v>5</v>
      </c>
      <c r="ME20" s="30">
        <f t="shared" si="460"/>
        <v>2.6</v>
      </c>
      <c r="MF20" s="161">
        <f t="shared" si="461"/>
        <v>5.6</v>
      </c>
      <c r="MG20" s="29" t="str">
        <f t="shared" si="249"/>
        <v>5.6</v>
      </c>
      <c r="MH20" s="162" t="str">
        <f t="shared" si="462"/>
        <v>C</v>
      </c>
      <c r="MI20" s="163">
        <f t="shared" si="463"/>
        <v>2</v>
      </c>
      <c r="MJ20" s="56" t="str">
        <f t="shared" si="464"/>
        <v>2.0</v>
      </c>
      <c r="MK20" s="77">
        <v>1</v>
      </c>
      <c r="ML20" s="151">
        <v>1</v>
      </c>
      <c r="MM20" s="24">
        <v>7.1</v>
      </c>
      <c r="MN20" s="27">
        <v>3</v>
      </c>
      <c r="MO20" s="28"/>
      <c r="MP20" s="30">
        <f t="shared" si="465"/>
        <v>4.5999999999999996</v>
      </c>
      <c r="MQ20" s="161">
        <f t="shared" si="466"/>
        <v>4.5999999999999996</v>
      </c>
      <c r="MR20" s="29" t="str">
        <f t="shared" si="250"/>
        <v>4.6</v>
      </c>
      <c r="MS20" s="162" t="str">
        <f t="shared" si="467"/>
        <v>D</v>
      </c>
      <c r="MT20" s="163">
        <f t="shared" si="468"/>
        <v>1</v>
      </c>
      <c r="MU20" s="56" t="str">
        <f t="shared" si="469"/>
        <v>1.0</v>
      </c>
      <c r="MV20" s="77">
        <v>3</v>
      </c>
      <c r="MW20" s="151">
        <v>3</v>
      </c>
      <c r="MX20" s="133">
        <v>7.2</v>
      </c>
      <c r="MY20" s="125">
        <v>4</v>
      </c>
      <c r="MZ20" s="126"/>
      <c r="NA20" s="127">
        <f t="shared" si="470"/>
        <v>5.3</v>
      </c>
      <c r="NB20" s="128">
        <f t="shared" si="471"/>
        <v>5.3</v>
      </c>
      <c r="NC20" s="29" t="str">
        <f t="shared" si="251"/>
        <v>5.3</v>
      </c>
      <c r="ND20" s="129" t="str">
        <f t="shared" si="472"/>
        <v>D+</v>
      </c>
      <c r="NE20" s="130">
        <f t="shared" si="473"/>
        <v>1.5</v>
      </c>
      <c r="NF20" s="131" t="str">
        <f t="shared" si="474"/>
        <v>1.5</v>
      </c>
      <c r="NG20" s="132">
        <v>1</v>
      </c>
      <c r="NH20" s="170">
        <v>1</v>
      </c>
      <c r="NI20" s="24">
        <v>7.4</v>
      </c>
      <c r="NJ20" s="27">
        <v>5</v>
      </c>
      <c r="NK20" s="28"/>
      <c r="NL20" s="30">
        <f t="shared" si="475"/>
        <v>6</v>
      </c>
      <c r="NM20" s="31">
        <f t="shared" si="476"/>
        <v>6</v>
      </c>
      <c r="NN20" s="29" t="str">
        <f t="shared" si="477"/>
        <v>6.0</v>
      </c>
      <c r="NO20" s="35" t="str">
        <f t="shared" si="478"/>
        <v>C</v>
      </c>
      <c r="NP20" s="33">
        <f t="shared" si="479"/>
        <v>2</v>
      </c>
      <c r="NQ20" s="49" t="str">
        <f t="shared" si="480"/>
        <v>2.0</v>
      </c>
      <c r="NR20" s="77">
        <v>3</v>
      </c>
      <c r="NS20" s="151">
        <v>3</v>
      </c>
      <c r="NT20" s="24">
        <v>6.5</v>
      </c>
      <c r="NU20" s="214">
        <v>6.6</v>
      </c>
      <c r="NV20" s="28"/>
      <c r="NW20" s="30">
        <f t="shared" si="481"/>
        <v>6.6</v>
      </c>
      <c r="NX20" s="31">
        <f t="shared" si="482"/>
        <v>6.6</v>
      </c>
      <c r="NY20" s="29" t="str">
        <f t="shared" si="483"/>
        <v>6.6</v>
      </c>
      <c r="NZ20" s="35" t="str">
        <f t="shared" si="484"/>
        <v>C+</v>
      </c>
      <c r="OA20" s="33">
        <f t="shared" si="485"/>
        <v>2.5</v>
      </c>
      <c r="OB20" s="49" t="str">
        <f t="shared" si="486"/>
        <v>2.5</v>
      </c>
      <c r="OC20" s="77">
        <v>2</v>
      </c>
      <c r="OD20" s="151">
        <v>2</v>
      </c>
      <c r="OE20" s="211">
        <f t="shared" si="255"/>
        <v>18</v>
      </c>
      <c r="OF20" s="43">
        <f t="shared" si="256"/>
        <v>2.1388888888888888</v>
      </c>
      <c r="OG20" s="45" t="str">
        <f t="shared" si="257"/>
        <v>2.14</v>
      </c>
      <c r="OH20" s="47" t="str">
        <f t="shared" si="258"/>
        <v>Lên lớp</v>
      </c>
      <c r="OI20" s="41">
        <f t="shared" si="259"/>
        <v>18</v>
      </c>
      <c r="OJ20" s="43">
        <f t="shared" si="260"/>
        <v>2.1388888888888888</v>
      </c>
      <c r="OK20" s="229">
        <f t="shared" si="261"/>
        <v>76</v>
      </c>
      <c r="OL20" s="230">
        <f t="shared" si="262"/>
        <v>73</v>
      </c>
      <c r="OM20" s="146">
        <f t="shared" si="263"/>
        <v>2.1849315068493151</v>
      </c>
      <c r="ON20" s="45" t="str">
        <f t="shared" si="264"/>
        <v>2.18</v>
      </c>
      <c r="OO20" s="47" t="str">
        <f t="shared" si="265"/>
        <v>Lên lớp</v>
      </c>
      <c r="OP20" s="47" t="s">
        <v>1143</v>
      </c>
      <c r="OQ20" s="24">
        <v>6.8</v>
      </c>
      <c r="OR20" s="27">
        <v>7</v>
      </c>
      <c r="OS20" s="28"/>
      <c r="OT20" s="22">
        <f t="shared" si="487"/>
        <v>6.9</v>
      </c>
      <c r="OU20" s="29">
        <f t="shared" si="488"/>
        <v>6.9</v>
      </c>
      <c r="OV20" s="29" t="str">
        <f t="shared" si="489"/>
        <v>6.9</v>
      </c>
      <c r="OW20" s="35" t="str">
        <f t="shared" si="541"/>
        <v>C+</v>
      </c>
      <c r="OX20" s="33">
        <f t="shared" si="490"/>
        <v>2.5</v>
      </c>
      <c r="OY20" s="49" t="str">
        <f t="shared" si="491"/>
        <v>2.5</v>
      </c>
      <c r="OZ20" s="77">
        <v>2</v>
      </c>
      <c r="PA20" s="151">
        <v>2</v>
      </c>
      <c r="PB20" s="24">
        <v>7.6</v>
      </c>
      <c r="PC20" s="27">
        <v>9</v>
      </c>
      <c r="PD20" s="28"/>
      <c r="PE20" s="30">
        <f t="shared" si="492"/>
        <v>8.4</v>
      </c>
      <c r="PF20" s="31">
        <f t="shared" si="493"/>
        <v>8.4</v>
      </c>
      <c r="PG20" s="31" t="str">
        <f t="shared" si="494"/>
        <v>8.4</v>
      </c>
      <c r="PH20" s="35" t="str">
        <f t="shared" si="495"/>
        <v>B+</v>
      </c>
      <c r="PI20" s="33">
        <f t="shared" si="496"/>
        <v>3.5</v>
      </c>
      <c r="PJ20" s="49" t="str">
        <f t="shared" si="497"/>
        <v>3.5</v>
      </c>
      <c r="PK20" s="77">
        <v>3</v>
      </c>
      <c r="PL20" s="151">
        <v>3</v>
      </c>
      <c r="PM20" s="24">
        <v>6.3</v>
      </c>
      <c r="PN20" s="27">
        <v>8</v>
      </c>
      <c r="PO20" s="28"/>
      <c r="PP20" s="30">
        <f t="shared" si="498"/>
        <v>7.3</v>
      </c>
      <c r="PQ20" s="31">
        <f t="shared" si="499"/>
        <v>7.3</v>
      </c>
      <c r="PR20" s="31" t="str">
        <f t="shared" si="500"/>
        <v>7.3</v>
      </c>
      <c r="PS20" s="35" t="str">
        <f t="shared" si="501"/>
        <v>B</v>
      </c>
      <c r="PT20" s="33">
        <f t="shared" si="502"/>
        <v>3</v>
      </c>
      <c r="PU20" s="49" t="str">
        <f t="shared" si="503"/>
        <v>3.0</v>
      </c>
      <c r="PV20" s="77">
        <v>2</v>
      </c>
      <c r="PW20" s="151">
        <v>2</v>
      </c>
      <c r="PX20" s="24">
        <v>6.3</v>
      </c>
      <c r="PY20" s="27">
        <v>6</v>
      </c>
      <c r="PZ20" s="28"/>
      <c r="QA20" s="30">
        <f t="shared" si="504"/>
        <v>6.1</v>
      </c>
      <c r="QB20" s="31">
        <f t="shared" si="505"/>
        <v>6.1</v>
      </c>
      <c r="QC20" s="31" t="str">
        <f t="shared" si="506"/>
        <v>6.1</v>
      </c>
      <c r="QD20" s="35" t="str">
        <f t="shared" si="542"/>
        <v>C</v>
      </c>
      <c r="QE20" s="33">
        <f t="shared" si="507"/>
        <v>2</v>
      </c>
      <c r="QF20" s="49" t="str">
        <f t="shared" si="508"/>
        <v>2.0</v>
      </c>
      <c r="QG20" s="77">
        <v>3</v>
      </c>
      <c r="QH20" s="151">
        <v>3</v>
      </c>
      <c r="QI20" s="24">
        <v>7.6</v>
      </c>
      <c r="QJ20" s="27">
        <v>1</v>
      </c>
      <c r="QK20" s="28">
        <v>5</v>
      </c>
      <c r="QL20" s="30">
        <f t="shared" si="509"/>
        <v>3.6</v>
      </c>
      <c r="QM20" s="31">
        <f t="shared" si="510"/>
        <v>6</v>
      </c>
      <c r="QN20" s="31" t="str">
        <f t="shared" si="511"/>
        <v>6.0</v>
      </c>
      <c r="QO20" s="35" t="str">
        <f t="shared" si="512"/>
        <v>C</v>
      </c>
      <c r="QP20" s="33">
        <f t="shared" si="513"/>
        <v>2</v>
      </c>
      <c r="QQ20" s="49" t="str">
        <f t="shared" si="514"/>
        <v>2.0</v>
      </c>
      <c r="QR20" s="77">
        <v>1</v>
      </c>
      <c r="QS20" s="151">
        <v>1</v>
      </c>
      <c r="QT20" s="24">
        <v>7.5</v>
      </c>
      <c r="QU20" s="27">
        <v>8</v>
      </c>
      <c r="QV20" s="28"/>
      <c r="QW20" s="30">
        <f t="shared" si="515"/>
        <v>7.8</v>
      </c>
      <c r="QX20" s="31">
        <f t="shared" si="516"/>
        <v>7.8</v>
      </c>
      <c r="QY20" s="31" t="str">
        <f t="shared" si="517"/>
        <v>7.8</v>
      </c>
      <c r="QZ20" s="35" t="str">
        <f t="shared" si="518"/>
        <v>B</v>
      </c>
      <c r="RA20" s="33">
        <f t="shared" si="519"/>
        <v>3</v>
      </c>
      <c r="RB20" s="49" t="str">
        <f t="shared" si="520"/>
        <v>3.0</v>
      </c>
      <c r="RC20" s="77">
        <v>3</v>
      </c>
      <c r="RD20" s="151">
        <v>3</v>
      </c>
      <c r="RE20" s="24">
        <v>7</v>
      </c>
      <c r="RF20" s="27">
        <v>5</v>
      </c>
      <c r="RG20" s="28"/>
      <c r="RH20" s="30">
        <f t="shared" si="521"/>
        <v>5.8</v>
      </c>
      <c r="RI20" s="31">
        <f t="shared" si="522"/>
        <v>5.8</v>
      </c>
      <c r="RJ20" s="31" t="str">
        <f t="shared" si="523"/>
        <v>5.8</v>
      </c>
      <c r="RK20" s="35" t="str">
        <f t="shared" si="524"/>
        <v>C</v>
      </c>
      <c r="RL20" s="33">
        <f t="shared" si="525"/>
        <v>2</v>
      </c>
      <c r="RM20" s="49" t="str">
        <f t="shared" si="526"/>
        <v>2.0</v>
      </c>
      <c r="RN20" s="77">
        <v>1</v>
      </c>
      <c r="RO20" s="151">
        <v>1</v>
      </c>
      <c r="RP20" s="211">
        <f t="shared" si="273"/>
        <v>15</v>
      </c>
      <c r="RQ20" s="275">
        <f t="shared" si="274"/>
        <v>7.1400000000000006</v>
      </c>
      <c r="RR20" s="43">
        <f t="shared" si="275"/>
        <v>2.7</v>
      </c>
      <c r="RS20" s="45" t="str">
        <f t="shared" si="276"/>
        <v>2.70</v>
      </c>
      <c r="RT20" s="47" t="str">
        <f t="shared" si="277"/>
        <v>Lên lớp</v>
      </c>
      <c r="RU20" s="41">
        <f t="shared" si="278"/>
        <v>15</v>
      </c>
      <c r="RV20" s="43">
        <f t="shared" si="279"/>
        <v>2.7</v>
      </c>
      <c r="RW20" s="229">
        <f t="shared" si="280"/>
        <v>91</v>
      </c>
      <c r="RX20" s="230">
        <f t="shared" si="281"/>
        <v>88</v>
      </c>
      <c r="RY20" s="146">
        <f t="shared" si="282"/>
        <v>2.2727272727272729</v>
      </c>
      <c r="RZ20" s="45" t="str">
        <f t="shared" si="283"/>
        <v>2.27</v>
      </c>
      <c r="SA20" s="47" t="str">
        <f t="shared" si="284"/>
        <v>Lên lớp</v>
      </c>
      <c r="SB20" s="47" t="s">
        <v>1143</v>
      </c>
      <c r="SC20" s="24">
        <v>5.2</v>
      </c>
      <c r="SD20" s="27">
        <v>5</v>
      </c>
      <c r="SE20" s="28"/>
      <c r="SF20" s="30">
        <f t="shared" si="527"/>
        <v>5.0999999999999996</v>
      </c>
      <c r="SG20" s="31">
        <f t="shared" si="528"/>
        <v>5.0999999999999996</v>
      </c>
      <c r="SH20" s="31" t="str">
        <f t="shared" si="529"/>
        <v>5.1</v>
      </c>
      <c r="SI20" s="35" t="str">
        <f t="shared" si="530"/>
        <v>D+</v>
      </c>
      <c r="SJ20" s="33">
        <f t="shared" si="531"/>
        <v>1.5</v>
      </c>
      <c r="SK20" s="49" t="str">
        <f t="shared" si="532"/>
        <v>1.5</v>
      </c>
      <c r="SL20" s="77">
        <v>2</v>
      </c>
      <c r="SM20" s="151">
        <v>2</v>
      </c>
      <c r="SN20" s="24">
        <v>6.1</v>
      </c>
      <c r="SO20" s="27">
        <v>5</v>
      </c>
      <c r="SP20" s="28"/>
      <c r="SQ20" s="22">
        <f t="shared" si="533"/>
        <v>5.4</v>
      </c>
      <c r="SR20" s="29">
        <f t="shared" si="534"/>
        <v>5.4</v>
      </c>
      <c r="SS20" s="31" t="str">
        <f t="shared" si="535"/>
        <v>5.4</v>
      </c>
      <c r="ST20" s="35" t="str">
        <f t="shared" si="536"/>
        <v>D+</v>
      </c>
      <c r="SU20" s="33">
        <f t="shared" si="537"/>
        <v>1.5</v>
      </c>
      <c r="SV20" s="49" t="str">
        <f t="shared" si="538"/>
        <v>1.5</v>
      </c>
      <c r="SW20" s="77">
        <v>2</v>
      </c>
      <c r="SX20" s="151">
        <v>2</v>
      </c>
      <c r="SY20" s="24"/>
      <c r="SZ20" s="27"/>
      <c r="TA20" s="28"/>
      <c r="TB20" s="22">
        <f t="shared" ref="TB20:TB21" si="573">ROUND((SF20*0.5+SQ20*0.5),1)</f>
        <v>5.3</v>
      </c>
      <c r="TC20" s="29">
        <f t="shared" ref="TC20:TC21" si="574">ROUND((SG20*0.5+SR20*0.5),1)</f>
        <v>5.3</v>
      </c>
      <c r="TD20" s="31" t="str">
        <f t="shared" si="543"/>
        <v>5.3</v>
      </c>
      <c r="TE20" s="35" t="str">
        <f t="shared" si="544"/>
        <v>D+</v>
      </c>
      <c r="TF20" s="33">
        <f t="shared" si="545"/>
        <v>1.5</v>
      </c>
      <c r="TG20" s="49" t="str">
        <f t="shared" si="546"/>
        <v>1.5</v>
      </c>
      <c r="TH20" s="77">
        <v>4</v>
      </c>
      <c r="TI20" s="151">
        <v>4</v>
      </c>
      <c r="TJ20" s="320"/>
      <c r="TK20" s="321"/>
      <c r="TL20" s="322"/>
      <c r="TM20" s="322"/>
      <c r="TN20" s="322"/>
      <c r="TO20" s="127">
        <f t="shared" si="553"/>
        <v>0</v>
      </c>
      <c r="TP20" s="29" t="str">
        <f t="shared" si="291"/>
        <v>0.0</v>
      </c>
      <c r="TQ20" s="35" t="str">
        <f t="shared" si="554"/>
        <v>F</v>
      </c>
      <c r="TR20" s="33">
        <f t="shared" si="555"/>
        <v>0</v>
      </c>
      <c r="TS20" s="49" t="str">
        <f t="shared" si="556"/>
        <v>0.0</v>
      </c>
      <c r="TT20" s="323"/>
      <c r="TU20" s="324"/>
      <c r="TV20" s="325">
        <f t="shared" si="557"/>
        <v>4</v>
      </c>
      <c r="TW20" s="341">
        <f t="shared" si="294"/>
        <v>5.3</v>
      </c>
      <c r="TX20" s="326">
        <f t="shared" si="558"/>
        <v>1.5</v>
      </c>
      <c r="TY20" s="45" t="str">
        <f t="shared" si="559"/>
        <v>1.50</v>
      </c>
      <c r="TZ20" s="47" t="str">
        <f t="shared" si="560"/>
        <v>Lên lớp</v>
      </c>
      <c r="UA20" s="41">
        <f t="shared" si="561"/>
        <v>4</v>
      </c>
      <c r="UB20" s="43">
        <f t="shared" si="562"/>
        <v>1.5</v>
      </c>
    </row>
    <row r="21" spans="1:548" ht="18">
      <c r="A21" s="11">
        <v>34</v>
      </c>
      <c r="B21" s="70" t="s">
        <v>229</v>
      </c>
      <c r="C21" s="14" t="s">
        <v>301</v>
      </c>
      <c r="D21" s="71" t="s">
        <v>302</v>
      </c>
      <c r="E21" s="72" t="s">
        <v>303</v>
      </c>
      <c r="F21" s="9"/>
      <c r="G21" s="106" t="s">
        <v>730</v>
      </c>
      <c r="H21" s="10" t="s">
        <v>18</v>
      </c>
      <c r="I21" s="11" t="s">
        <v>771</v>
      </c>
      <c r="J21" s="13">
        <v>5</v>
      </c>
      <c r="K21" s="29" t="str">
        <f t="shared" si="99"/>
        <v>5.0</v>
      </c>
      <c r="L21" s="35" t="str">
        <f t="shared" si="366"/>
        <v>D+</v>
      </c>
      <c r="M21" s="33">
        <f t="shared" si="367"/>
        <v>1.5</v>
      </c>
      <c r="N21" s="49" t="str">
        <f t="shared" si="368"/>
        <v>1.5</v>
      </c>
      <c r="O21" s="12">
        <v>2</v>
      </c>
      <c r="P21" s="19">
        <v>6.5</v>
      </c>
      <c r="Q21" s="29" t="str">
        <f t="shared" si="103"/>
        <v>6.5</v>
      </c>
      <c r="R21" s="35" t="str">
        <f t="shared" si="369"/>
        <v>C+</v>
      </c>
      <c r="S21" s="33">
        <f t="shared" si="370"/>
        <v>2.5</v>
      </c>
      <c r="T21" s="49" t="str">
        <f t="shared" si="371"/>
        <v>2.5</v>
      </c>
      <c r="U21" s="12">
        <v>3</v>
      </c>
      <c r="V21" s="24">
        <v>8</v>
      </c>
      <c r="W21" s="27">
        <v>7</v>
      </c>
      <c r="X21" s="28"/>
      <c r="Y21" s="22">
        <f t="shared" si="372"/>
        <v>7.4</v>
      </c>
      <c r="Z21" s="29">
        <f t="shared" si="373"/>
        <v>7.4</v>
      </c>
      <c r="AA21" s="29" t="str">
        <f t="shared" si="109"/>
        <v>7.4</v>
      </c>
      <c r="AB21" s="35" t="str">
        <f t="shared" si="374"/>
        <v>B</v>
      </c>
      <c r="AC21" s="33">
        <f t="shared" si="375"/>
        <v>3</v>
      </c>
      <c r="AD21" s="49" t="str">
        <f t="shared" si="376"/>
        <v>3.0</v>
      </c>
      <c r="AE21" s="77">
        <v>5</v>
      </c>
      <c r="AF21" s="80">
        <v>5</v>
      </c>
      <c r="AG21" s="24">
        <v>5</v>
      </c>
      <c r="AH21" s="27">
        <v>2</v>
      </c>
      <c r="AI21" s="28">
        <v>5</v>
      </c>
      <c r="AJ21" s="22">
        <f t="shared" si="377"/>
        <v>3.2</v>
      </c>
      <c r="AK21" s="29">
        <f t="shared" si="378"/>
        <v>5</v>
      </c>
      <c r="AL21" s="29" t="str">
        <f t="shared" si="115"/>
        <v>5.0</v>
      </c>
      <c r="AM21" s="35" t="str">
        <f t="shared" si="379"/>
        <v>D+</v>
      </c>
      <c r="AN21" s="33">
        <f t="shared" si="380"/>
        <v>1.5</v>
      </c>
      <c r="AO21" s="49" t="str">
        <f t="shared" si="381"/>
        <v>1.5</v>
      </c>
      <c r="AP21" s="77">
        <v>3</v>
      </c>
      <c r="AQ21" s="83">
        <v>3</v>
      </c>
      <c r="AR21" s="24">
        <v>6</v>
      </c>
      <c r="AS21" s="27">
        <v>6</v>
      </c>
      <c r="AT21" s="28"/>
      <c r="AU21" s="30">
        <f t="shared" si="382"/>
        <v>6</v>
      </c>
      <c r="AV21" s="31">
        <f t="shared" si="383"/>
        <v>6</v>
      </c>
      <c r="AW21" s="29" t="str">
        <f t="shared" si="119"/>
        <v>6.0</v>
      </c>
      <c r="AX21" s="35" t="str">
        <f t="shared" si="384"/>
        <v>C</v>
      </c>
      <c r="AY21" s="33">
        <f t="shared" si="385"/>
        <v>2</v>
      </c>
      <c r="AZ21" s="49" t="str">
        <f t="shared" si="386"/>
        <v>2.0</v>
      </c>
      <c r="BA21" s="77">
        <v>3</v>
      </c>
      <c r="BB21" s="83">
        <v>3</v>
      </c>
      <c r="BC21" s="24">
        <v>6.8</v>
      </c>
      <c r="BD21" s="27">
        <v>6</v>
      </c>
      <c r="BE21" s="28"/>
      <c r="BF21" s="22">
        <f t="shared" si="387"/>
        <v>6.3</v>
      </c>
      <c r="BG21" s="29">
        <f t="shared" si="388"/>
        <v>6.3</v>
      </c>
      <c r="BH21" s="29" t="str">
        <f t="shared" si="123"/>
        <v>6.3</v>
      </c>
      <c r="BI21" s="35" t="str">
        <f t="shared" si="389"/>
        <v>C</v>
      </c>
      <c r="BJ21" s="33">
        <f t="shared" si="390"/>
        <v>2</v>
      </c>
      <c r="BK21" s="49" t="str">
        <f t="shared" si="391"/>
        <v>2.0</v>
      </c>
      <c r="BL21" s="77">
        <v>3</v>
      </c>
      <c r="BM21" s="83">
        <v>3</v>
      </c>
      <c r="BN21" s="24">
        <v>6</v>
      </c>
      <c r="BO21" s="27">
        <v>5</v>
      </c>
      <c r="BP21" s="28"/>
      <c r="BQ21" s="30">
        <f t="shared" si="392"/>
        <v>5.4</v>
      </c>
      <c r="BR21" s="31">
        <f t="shared" si="393"/>
        <v>5.4</v>
      </c>
      <c r="BS21" s="29" t="str">
        <f t="shared" si="127"/>
        <v>5.4</v>
      </c>
      <c r="BT21" s="35" t="str">
        <f t="shared" si="394"/>
        <v>D+</v>
      </c>
      <c r="BU21" s="33">
        <f t="shared" si="395"/>
        <v>1.5</v>
      </c>
      <c r="BV21" s="49" t="str">
        <f t="shared" si="396"/>
        <v>1.5</v>
      </c>
      <c r="BW21" s="77">
        <v>2</v>
      </c>
      <c r="BX21" s="83">
        <v>2</v>
      </c>
      <c r="BY21" s="41">
        <f t="shared" si="131"/>
        <v>16</v>
      </c>
      <c r="BZ21" s="43">
        <f t="shared" si="132"/>
        <v>2.15625</v>
      </c>
      <c r="CA21" s="45" t="str">
        <f t="shared" si="133"/>
        <v>2.16</v>
      </c>
      <c r="CB21" s="47" t="str">
        <f t="shared" si="134"/>
        <v>Lên lớp</v>
      </c>
      <c r="CC21" s="145">
        <f t="shared" si="135"/>
        <v>16</v>
      </c>
      <c r="CD21" s="146">
        <f t="shared" si="136"/>
        <v>2.15625</v>
      </c>
      <c r="CE21" s="47" t="str">
        <f t="shared" si="137"/>
        <v>Lên lớp</v>
      </c>
      <c r="CF21" s="142" t="s">
        <v>1143</v>
      </c>
      <c r="CG21" s="24">
        <v>5.9</v>
      </c>
      <c r="CH21" s="27">
        <v>5</v>
      </c>
      <c r="CI21" s="28"/>
      <c r="CJ21" s="30">
        <f t="shared" si="397"/>
        <v>5.4</v>
      </c>
      <c r="CK21" s="31">
        <f t="shared" si="398"/>
        <v>5.4</v>
      </c>
      <c r="CL21" s="29" t="str">
        <f t="shared" si="140"/>
        <v>5.4</v>
      </c>
      <c r="CM21" s="35" t="str">
        <f t="shared" si="399"/>
        <v>D+</v>
      </c>
      <c r="CN21" s="157">
        <f t="shared" si="400"/>
        <v>1.5</v>
      </c>
      <c r="CO21" s="49" t="str">
        <f t="shared" si="401"/>
        <v>1.5</v>
      </c>
      <c r="CP21" s="77">
        <v>3</v>
      </c>
      <c r="CQ21" s="151">
        <v>3</v>
      </c>
      <c r="CR21" s="24">
        <v>6.3</v>
      </c>
      <c r="CS21" s="27">
        <v>7</v>
      </c>
      <c r="CT21" s="28"/>
      <c r="CU21" s="30">
        <f t="shared" si="402"/>
        <v>6.7</v>
      </c>
      <c r="CV21" s="31">
        <f t="shared" si="403"/>
        <v>6.7</v>
      </c>
      <c r="CW21" s="29" t="str">
        <f t="shared" si="145"/>
        <v>6.7</v>
      </c>
      <c r="CX21" s="35" t="str">
        <f t="shared" si="404"/>
        <v>C+</v>
      </c>
      <c r="CY21" s="157">
        <f t="shared" si="405"/>
        <v>2.5</v>
      </c>
      <c r="CZ21" s="49" t="str">
        <f t="shared" si="406"/>
        <v>2.5</v>
      </c>
      <c r="DA21" s="77">
        <v>2</v>
      </c>
      <c r="DB21" s="151">
        <v>2</v>
      </c>
      <c r="DC21" s="24">
        <v>5</v>
      </c>
      <c r="DD21" s="27">
        <v>6</v>
      </c>
      <c r="DE21" s="28"/>
      <c r="DF21" s="30">
        <f t="shared" si="407"/>
        <v>5.6</v>
      </c>
      <c r="DG21" s="31">
        <f t="shared" si="408"/>
        <v>5.6</v>
      </c>
      <c r="DH21" s="29" t="str">
        <f t="shared" si="151"/>
        <v>5.6</v>
      </c>
      <c r="DI21" s="35" t="str">
        <f t="shared" si="409"/>
        <v>C</v>
      </c>
      <c r="DJ21" s="157">
        <f t="shared" si="410"/>
        <v>2</v>
      </c>
      <c r="DK21" s="49" t="str">
        <f t="shared" si="411"/>
        <v>2.0</v>
      </c>
      <c r="DL21" s="77">
        <v>4</v>
      </c>
      <c r="DM21" s="151">
        <v>4</v>
      </c>
      <c r="DN21" s="24">
        <v>6.8</v>
      </c>
      <c r="DO21" s="27">
        <v>4</v>
      </c>
      <c r="DP21" s="28"/>
      <c r="DQ21" s="30">
        <f t="shared" si="412"/>
        <v>5.0999999999999996</v>
      </c>
      <c r="DR21" s="31">
        <f t="shared" si="413"/>
        <v>5.0999999999999996</v>
      </c>
      <c r="DS21" s="29" t="str">
        <f t="shared" si="157"/>
        <v>5.1</v>
      </c>
      <c r="DT21" s="35" t="str">
        <f t="shared" si="414"/>
        <v>D+</v>
      </c>
      <c r="DU21" s="157">
        <f t="shared" si="415"/>
        <v>1.5</v>
      </c>
      <c r="DV21" s="49" t="str">
        <f t="shared" si="416"/>
        <v>1.5</v>
      </c>
      <c r="DW21" s="77">
        <v>3</v>
      </c>
      <c r="DX21" s="151">
        <v>3</v>
      </c>
      <c r="DY21" s="24">
        <v>6.7</v>
      </c>
      <c r="DZ21" s="27">
        <v>7</v>
      </c>
      <c r="EA21" s="28"/>
      <c r="EB21" s="30">
        <f t="shared" si="417"/>
        <v>6.9</v>
      </c>
      <c r="EC21" s="31">
        <f t="shared" si="418"/>
        <v>6.9</v>
      </c>
      <c r="ED21" s="29" t="str">
        <f t="shared" si="161"/>
        <v>6.9</v>
      </c>
      <c r="EE21" s="35" t="str">
        <f t="shared" si="419"/>
        <v>C+</v>
      </c>
      <c r="EF21" s="157">
        <f t="shared" si="420"/>
        <v>2.5</v>
      </c>
      <c r="EG21" s="49" t="str">
        <f t="shared" si="421"/>
        <v>2.5</v>
      </c>
      <c r="EH21" s="77">
        <v>2</v>
      </c>
      <c r="EI21" s="151">
        <v>2</v>
      </c>
      <c r="EJ21" s="24">
        <v>7.4</v>
      </c>
      <c r="EK21" s="27">
        <v>5</v>
      </c>
      <c r="EL21" s="28"/>
      <c r="EM21" s="30">
        <f t="shared" si="422"/>
        <v>6</v>
      </c>
      <c r="EN21" s="31">
        <f t="shared" si="423"/>
        <v>6</v>
      </c>
      <c r="EO21" s="29" t="str">
        <f t="shared" si="166"/>
        <v>6.0</v>
      </c>
      <c r="EP21" s="35" t="str">
        <f t="shared" si="424"/>
        <v>C</v>
      </c>
      <c r="EQ21" s="157">
        <f t="shared" si="425"/>
        <v>2</v>
      </c>
      <c r="ER21" s="49" t="str">
        <f t="shared" si="426"/>
        <v>2.0</v>
      </c>
      <c r="ES21" s="77">
        <v>2</v>
      </c>
      <c r="ET21" s="151">
        <v>2</v>
      </c>
      <c r="EU21" s="24">
        <v>6.7</v>
      </c>
      <c r="EV21" s="27">
        <v>8</v>
      </c>
      <c r="EW21" s="28"/>
      <c r="EX21" s="30">
        <f t="shared" si="427"/>
        <v>7.5</v>
      </c>
      <c r="EY21" s="31">
        <f t="shared" si="428"/>
        <v>7.5</v>
      </c>
      <c r="EZ21" s="29" t="str">
        <f t="shared" si="171"/>
        <v>7.5</v>
      </c>
      <c r="FA21" s="35" t="str">
        <f t="shared" si="429"/>
        <v>B</v>
      </c>
      <c r="FB21" s="157">
        <f t="shared" si="430"/>
        <v>3</v>
      </c>
      <c r="FC21" s="49" t="str">
        <f t="shared" si="431"/>
        <v>3.0</v>
      </c>
      <c r="FD21" s="77">
        <v>3</v>
      </c>
      <c r="FE21" s="151">
        <v>3</v>
      </c>
      <c r="FF21" s="155">
        <v>8</v>
      </c>
      <c r="FG21" s="165">
        <v>6.8</v>
      </c>
      <c r="FH21" s="165"/>
      <c r="FI21" s="22">
        <f t="shared" si="432"/>
        <v>7.3</v>
      </c>
      <c r="FJ21" s="29">
        <f t="shared" si="433"/>
        <v>7.3</v>
      </c>
      <c r="FK21" s="29" t="str">
        <f t="shared" si="177"/>
        <v>7.3</v>
      </c>
      <c r="FL21" s="35" t="str">
        <f t="shared" si="434"/>
        <v>B</v>
      </c>
      <c r="FM21" s="33">
        <f t="shared" si="435"/>
        <v>3</v>
      </c>
      <c r="FN21" s="49" t="str">
        <f t="shared" si="436"/>
        <v>3.0</v>
      </c>
      <c r="FO21" s="77">
        <v>2</v>
      </c>
      <c r="FP21" s="151">
        <v>2</v>
      </c>
      <c r="FQ21" s="41">
        <f t="shared" si="181"/>
        <v>21</v>
      </c>
      <c r="FR21" s="43">
        <f t="shared" si="182"/>
        <v>2.1904761904761907</v>
      </c>
      <c r="FS21" s="45" t="str">
        <f t="shared" si="183"/>
        <v>2.19</v>
      </c>
      <c r="FT21" s="47" t="str">
        <f t="shared" si="184"/>
        <v>Lên lớp</v>
      </c>
      <c r="FU21" s="145">
        <f t="shared" si="185"/>
        <v>21</v>
      </c>
      <c r="FV21" s="146">
        <f t="shared" si="186"/>
        <v>2.1904761904761907</v>
      </c>
      <c r="FW21" s="174">
        <f t="shared" si="187"/>
        <v>37</v>
      </c>
      <c r="FX21" s="41">
        <f t="shared" si="188"/>
        <v>37</v>
      </c>
      <c r="FY21" s="43">
        <f t="shared" si="189"/>
        <v>2.1756756756756759</v>
      </c>
      <c r="FZ21" s="45" t="str">
        <f t="shared" si="190"/>
        <v>2.18</v>
      </c>
      <c r="GA21" s="47" t="str">
        <f t="shared" si="191"/>
        <v>Lên lớp</v>
      </c>
      <c r="GB21" s="47" t="s">
        <v>1143</v>
      </c>
      <c r="GC21" s="24">
        <v>6</v>
      </c>
      <c r="GD21" s="27">
        <v>6</v>
      </c>
      <c r="GE21" s="28"/>
      <c r="GF21" s="22">
        <f t="shared" si="319"/>
        <v>6</v>
      </c>
      <c r="GG21" s="29">
        <f t="shared" si="320"/>
        <v>6</v>
      </c>
      <c r="GH21" s="29" t="str">
        <f t="shared" si="193"/>
        <v>6.0</v>
      </c>
      <c r="GI21" s="35" t="str">
        <f t="shared" si="321"/>
        <v>C</v>
      </c>
      <c r="GJ21" s="33">
        <f t="shared" si="322"/>
        <v>2</v>
      </c>
      <c r="GK21" s="49" t="str">
        <f t="shared" si="323"/>
        <v>2.0</v>
      </c>
      <c r="GL21" s="77">
        <v>2</v>
      </c>
      <c r="GM21" s="151">
        <v>2</v>
      </c>
      <c r="GN21" s="24">
        <v>6.6</v>
      </c>
      <c r="GO21" s="27">
        <v>3</v>
      </c>
      <c r="GP21" s="28"/>
      <c r="GQ21" s="30">
        <f t="shared" si="324"/>
        <v>4.4000000000000004</v>
      </c>
      <c r="GR21" s="31">
        <f t="shared" si="325"/>
        <v>4.4000000000000004</v>
      </c>
      <c r="GS21" s="29" t="str">
        <f t="shared" si="198"/>
        <v>4.4</v>
      </c>
      <c r="GT21" s="35" t="str">
        <f t="shared" si="326"/>
        <v>D</v>
      </c>
      <c r="GU21" s="33">
        <f t="shared" si="327"/>
        <v>1</v>
      </c>
      <c r="GV21" s="49" t="str">
        <f t="shared" si="328"/>
        <v>1.0</v>
      </c>
      <c r="GW21" s="77">
        <v>3</v>
      </c>
      <c r="GX21" s="151">
        <v>3</v>
      </c>
      <c r="GY21" s="24">
        <v>5.2</v>
      </c>
      <c r="GZ21" s="27">
        <v>5</v>
      </c>
      <c r="HA21" s="28"/>
      <c r="HB21" s="22">
        <f t="shared" si="329"/>
        <v>5.0999999999999996</v>
      </c>
      <c r="HC21" s="29">
        <f t="shared" si="330"/>
        <v>5.0999999999999996</v>
      </c>
      <c r="HD21" s="29" t="str">
        <f t="shared" si="203"/>
        <v>5.1</v>
      </c>
      <c r="HE21" s="35" t="str">
        <f t="shared" si="331"/>
        <v>D+</v>
      </c>
      <c r="HF21" s="33">
        <f t="shared" si="332"/>
        <v>1.5</v>
      </c>
      <c r="HG21" s="49" t="str">
        <f t="shared" si="333"/>
        <v>1.5</v>
      </c>
      <c r="HH21" s="77">
        <v>2</v>
      </c>
      <c r="HI21" s="151">
        <v>2</v>
      </c>
      <c r="HJ21" s="24">
        <v>6.6</v>
      </c>
      <c r="HK21" s="27">
        <v>8</v>
      </c>
      <c r="HL21" s="28"/>
      <c r="HM21" s="22">
        <f t="shared" si="334"/>
        <v>7.4</v>
      </c>
      <c r="HN21" s="29">
        <f t="shared" si="335"/>
        <v>7.4</v>
      </c>
      <c r="HO21" s="29" t="str">
        <f t="shared" si="208"/>
        <v>7.4</v>
      </c>
      <c r="HP21" s="35" t="str">
        <f t="shared" si="336"/>
        <v>B</v>
      </c>
      <c r="HQ21" s="33">
        <f t="shared" si="337"/>
        <v>3</v>
      </c>
      <c r="HR21" s="49" t="str">
        <f t="shared" si="338"/>
        <v>3.0</v>
      </c>
      <c r="HS21" s="77">
        <v>2</v>
      </c>
      <c r="HT21" s="151">
        <v>2</v>
      </c>
      <c r="HU21" s="24">
        <v>7.2</v>
      </c>
      <c r="HV21" s="27">
        <v>9</v>
      </c>
      <c r="HW21" s="28"/>
      <c r="HX21" s="22">
        <f t="shared" si="339"/>
        <v>8.3000000000000007</v>
      </c>
      <c r="HY21" s="29">
        <f t="shared" si="340"/>
        <v>8.3000000000000007</v>
      </c>
      <c r="HZ21" s="29" t="str">
        <f t="shared" si="213"/>
        <v>8.3</v>
      </c>
      <c r="IA21" s="35" t="str">
        <f t="shared" si="341"/>
        <v>B+</v>
      </c>
      <c r="IB21" s="33">
        <f t="shared" si="342"/>
        <v>3.5</v>
      </c>
      <c r="IC21" s="49" t="str">
        <f t="shared" si="343"/>
        <v>3.5</v>
      </c>
      <c r="ID21" s="77">
        <v>3</v>
      </c>
      <c r="IE21" s="151">
        <v>3</v>
      </c>
      <c r="IF21" s="24">
        <v>6</v>
      </c>
      <c r="IG21" s="27">
        <v>8</v>
      </c>
      <c r="IH21" s="28"/>
      <c r="II21" s="22">
        <f t="shared" si="344"/>
        <v>7.2</v>
      </c>
      <c r="IJ21" s="29">
        <f t="shared" si="345"/>
        <v>7.2</v>
      </c>
      <c r="IK21" s="29" t="str">
        <f t="shared" si="218"/>
        <v>7.2</v>
      </c>
      <c r="IL21" s="35" t="str">
        <f t="shared" si="346"/>
        <v>B</v>
      </c>
      <c r="IM21" s="33">
        <f t="shared" si="347"/>
        <v>3</v>
      </c>
      <c r="IN21" s="49" t="str">
        <f t="shared" si="348"/>
        <v>3.0</v>
      </c>
      <c r="IO21" s="77">
        <v>2</v>
      </c>
      <c r="IP21" s="151">
        <v>2</v>
      </c>
      <c r="IQ21" s="24">
        <v>5.6</v>
      </c>
      <c r="IR21" s="27">
        <v>5</v>
      </c>
      <c r="IS21" s="28"/>
      <c r="IT21" s="22">
        <f t="shared" si="349"/>
        <v>5.2</v>
      </c>
      <c r="IU21" s="29">
        <f t="shared" si="350"/>
        <v>5.2</v>
      </c>
      <c r="IV21" s="29" t="str">
        <f t="shared" si="222"/>
        <v>5.2</v>
      </c>
      <c r="IW21" s="35" t="str">
        <f t="shared" si="351"/>
        <v>D+</v>
      </c>
      <c r="IX21" s="33">
        <f t="shared" si="352"/>
        <v>1.5</v>
      </c>
      <c r="IY21" s="49" t="str">
        <f t="shared" si="353"/>
        <v>1.5</v>
      </c>
      <c r="IZ21" s="77">
        <v>3</v>
      </c>
      <c r="JA21" s="151">
        <v>3</v>
      </c>
      <c r="JB21" s="24">
        <v>7</v>
      </c>
      <c r="JC21" s="27">
        <v>6</v>
      </c>
      <c r="JD21" s="28"/>
      <c r="JE21" s="22">
        <f t="shared" si="354"/>
        <v>6.4</v>
      </c>
      <c r="JF21" s="29">
        <f t="shared" si="355"/>
        <v>6.4</v>
      </c>
      <c r="JG21" s="29" t="str">
        <f t="shared" si="226"/>
        <v>6.4</v>
      </c>
      <c r="JH21" s="35" t="str">
        <f t="shared" si="356"/>
        <v>C</v>
      </c>
      <c r="JI21" s="33">
        <f t="shared" si="357"/>
        <v>2</v>
      </c>
      <c r="JJ21" s="49" t="str">
        <f t="shared" si="358"/>
        <v>2.0</v>
      </c>
      <c r="JK21" s="77">
        <v>3</v>
      </c>
      <c r="JL21" s="151">
        <v>3</v>
      </c>
      <c r="JM21" s="24">
        <v>8</v>
      </c>
      <c r="JN21" s="214">
        <v>7.5</v>
      </c>
      <c r="JO21" s="140"/>
      <c r="JP21" s="22">
        <f t="shared" si="359"/>
        <v>7.7</v>
      </c>
      <c r="JQ21" s="29">
        <f t="shared" si="360"/>
        <v>7.7</v>
      </c>
      <c r="JR21" s="29" t="str">
        <f t="shared" si="230"/>
        <v>7.7</v>
      </c>
      <c r="JS21" s="35" t="str">
        <f t="shared" si="361"/>
        <v>B</v>
      </c>
      <c r="JT21" s="33">
        <f t="shared" si="362"/>
        <v>3</v>
      </c>
      <c r="JU21" s="49" t="str">
        <f t="shared" si="363"/>
        <v>3.0</v>
      </c>
      <c r="JV21" s="77">
        <v>1</v>
      </c>
      <c r="JW21" s="151">
        <v>1</v>
      </c>
      <c r="JX21" s="211">
        <f t="shared" si="234"/>
        <v>21</v>
      </c>
      <c r="JY21" s="43">
        <f t="shared" si="235"/>
        <v>2.1904761904761907</v>
      </c>
      <c r="JZ21" s="45" t="str">
        <f t="shared" si="236"/>
        <v>2.19</v>
      </c>
      <c r="KA21" s="47" t="str">
        <f t="shared" si="237"/>
        <v>Lên lớp</v>
      </c>
      <c r="KB21" s="41">
        <f t="shared" si="238"/>
        <v>21</v>
      </c>
      <c r="KC21" s="43">
        <f t="shared" si="239"/>
        <v>2.1904761904761907</v>
      </c>
      <c r="KD21" s="229">
        <f t="shared" si="240"/>
        <v>58</v>
      </c>
      <c r="KE21" s="230">
        <f t="shared" si="241"/>
        <v>58</v>
      </c>
      <c r="KF21" s="146">
        <f t="shared" si="242"/>
        <v>2.1810344827586206</v>
      </c>
      <c r="KG21" s="45" t="str">
        <f t="shared" si="243"/>
        <v>2.18</v>
      </c>
      <c r="KH21" s="47" t="str">
        <f t="shared" si="244"/>
        <v>Lên lớp</v>
      </c>
      <c r="KI21" s="47" t="s">
        <v>1143</v>
      </c>
      <c r="KJ21" s="24">
        <v>6</v>
      </c>
      <c r="KK21" s="27">
        <v>4</v>
      </c>
      <c r="KL21" s="28"/>
      <c r="KM21" s="30">
        <f t="shared" si="437"/>
        <v>4.8</v>
      </c>
      <c r="KN21" s="31">
        <f t="shared" si="438"/>
        <v>4.8</v>
      </c>
      <c r="KO21" s="29" t="str">
        <f t="shared" si="439"/>
        <v>4.8</v>
      </c>
      <c r="KP21" s="35" t="str">
        <f t="shared" si="440"/>
        <v>D</v>
      </c>
      <c r="KQ21" s="33">
        <f t="shared" si="441"/>
        <v>1</v>
      </c>
      <c r="KR21" s="49" t="str">
        <f t="shared" si="442"/>
        <v>1.0</v>
      </c>
      <c r="KS21" s="77">
        <v>2</v>
      </c>
      <c r="KT21" s="151">
        <v>2</v>
      </c>
      <c r="KU21" s="24">
        <v>8</v>
      </c>
      <c r="KV21" s="27">
        <v>8</v>
      </c>
      <c r="KW21" s="28"/>
      <c r="KX21" s="30">
        <f t="shared" si="443"/>
        <v>8</v>
      </c>
      <c r="KY21" s="31">
        <f t="shared" si="444"/>
        <v>8</v>
      </c>
      <c r="KZ21" s="29" t="str">
        <f t="shared" si="445"/>
        <v>8.0</v>
      </c>
      <c r="LA21" s="35" t="str">
        <f t="shared" si="446"/>
        <v>B+</v>
      </c>
      <c r="LB21" s="33">
        <f t="shared" si="447"/>
        <v>3.5</v>
      </c>
      <c r="LC21" s="49" t="str">
        <f t="shared" si="448"/>
        <v>3.5</v>
      </c>
      <c r="LD21" s="77">
        <v>2</v>
      </c>
      <c r="LE21" s="151">
        <v>2</v>
      </c>
      <c r="LF21" s="24">
        <v>7</v>
      </c>
      <c r="LG21" s="27">
        <v>2</v>
      </c>
      <c r="LH21" s="28"/>
      <c r="LI21" s="30">
        <f t="shared" si="547"/>
        <v>4</v>
      </c>
      <c r="LJ21" s="31">
        <f t="shared" si="548"/>
        <v>4</v>
      </c>
      <c r="LK21" s="31" t="str">
        <f t="shared" si="549"/>
        <v>4.0</v>
      </c>
      <c r="LL21" s="35" t="str">
        <f t="shared" si="550"/>
        <v>D</v>
      </c>
      <c r="LM21" s="33">
        <f t="shared" si="551"/>
        <v>1</v>
      </c>
      <c r="LN21" s="49" t="str">
        <f t="shared" si="552"/>
        <v>1.0</v>
      </c>
      <c r="LO21" s="77">
        <v>2</v>
      </c>
      <c r="LP21" s="151">
        <v>2</v>
      </c>
      <c r="LQ21" s="24">
        <v>8</v>
      </c>
      <c r="LR21" s="27">
        <v>7</v>
      </c>
      <c r="LS21" s="28"/>
      <c r="LT21" s="30">
        <f t="shared" si="455"/>
        <v>7.4</v>
      </c>
      <c r="LU21" s="31">
        <f t="shared" si="456"/>
        <v>7.4</v>
      </c>
      <c r="LV21" s="29" t="str">
        <f t="shared" si="248"/>
        <v>7.4</v>
      </c>
      <c r="LW21" s="35" t="str">
        <f t="shared" si="457"/>
        <v>B</v>
      </c>
      <c r="LX21" s="33">
        <f t="shared" si="458"/>
        <v>3</v>
      </c>
      <c r="LY21" s="49" t="str">
        <f t="shared" si="459"/>
        <v>3.0</v>
      </c>
      <c r="LZ21" s="77">
        <v>2</v>
      </c>
      <c r="MA21" s="151">
        <v>2</v>
      </c>
      <c r="MB21" s="24">
        <v>8</v>
      </c>
      <c r="MC21" s="27">
        <v>8</v>
      </c>
      <c r="MD21" s="28"/>
      <c r="ME21" s="30">
        <f t="shared" si="460"/>
        <v>8</v>
      </c>
      <c r="MF21" s="161">
        <f t="shared" si="461"/>
        <v>8</v>
      </c>
      <c r="MG21" s="29" t="str">
        <f t="shared" si="249"/>
        <v>8.0</v>
      </c>
      <c r="MH21" s="162" t="str">
        <f t="shared" si="462"/>
        <v>B+</v>
      </c>
      <c r="MI21" s="163">
        <f t="shared" si="463"/>
        <v>3.5</v>
      </c>
      <c r="MJ21" s="56" t="str">
        <f t="shared" si="464"/>
        <v>3.5</v>
      </c>
      <c r="MK21" s="77">
        <v>1</v>
      </c>
      <c r="ML21" s="151">
        <v>1</v>
      </c>
      <c r="MM21" s="24">
        <v>7</v>
      </c>
      <c r="MN21" s="27">
        <v>7</v>
      </c>
      <c r="MO21" s="28"/>
      <c r="MP21" s="30">
        <f t="shared" si="465"/>
        <v>7</v>
      </c>
      <c r="MQ21" s="161">
        <f t="shared" si="466"/>
        <v>7</v>
      </c>
      <c r="MR21" s="29" t="str">
        <f t="shared" si="250"/>
        <v>7.0</v>
      </c>
      <c r="MS21" s="162" t="str">
        <f t="shared" si="467"/>
        <v>B</v>
      </c>
      <c r="MT21" s="163">
        <f t="shared" si="468"/>
        <v>3</v>
      </c>
      <c r="MU21" s="56" t="str">
        <f t="shared" si="469"/>
        <v>3.0</v>
      </c>
      <c r="MV21" s="77">
        <v>3</v>
      </c>
      <c r="MW21" s="151">
        <v>3</v>
      </c>
      <c r="MX21" s="24">
        <v>8</v>
      </c>
      <c r="MY21" s="27">
        <v>7</v>
      </c>
      <c r="MZ21" s="28"/>
      <c r="NA21" s="30">
        <f t="shared" si="470"/>
        <v>7.4</v>
      </c>
      <c r="NB21" s="161">
        <f t="shared" si="471"/>
        <v>7.4</v>
      </c>
      <c r="NC21" s="29" t="str">
        <f t="shared" si="251"/>
        <v>7.4</v>
      </c>
      <c r="ND21" s="162" t="str">
        <f t="shared" si="472"/>
        <v>B</v>
      </c>
      <c r="NE21" s="163">
        <f t="shared" si="473"/>
        <v>3</v>
      </c>
      <c r="NF21" s="56" t="str">
        <f t="shared" si="474"/>
        <v>3.0</v>
      </c>
      <c r="NG21" s="77">
        <v>1</v>
      </c>
      <c r="NH21" s="151">
        <v>1</v>
      </c>
      <c r="NI21" s="24">
        <v>6.6</v>
      </c>
      <c r="NJ21" s="27">
        <v>3</v>
      </c>
      <c r="NK21" s="28"/>
      <c r="NL21" s="30">
        <f t="shared" si="475"/>
        <v>4.4000000000000004</v>
      </c>
      <c r="NM21" s="31">
        <f t="shared" si="476"/>
        <v>4.4000000000000004</v>
      </c>
      <c r="NN21" s="31" t="str">
        <f t="shared" si="477"/>
        <v>4.4</v>
      </c>
      <c r="NO21" s="35" t="str">
        <f t="shared" si="478"/>
        <v>D</v>
      </c>
      <c r="NP21" s="33">
        <f t="shared" si="479"/>
        <v>1</v>
      </c>
      <c r="NQ21" s="49" t="str">
        <f t="shared" si="480"/>
        <v>1.0</v>
      </c>
      <c r="NR21" s="77">
        <v>3</v>
      </c>
      <c r="NS21" s="151">
        <v>3</v>
      </c>
      <c r="NT21" s="24">
        <v>7.5</v>
      </c>
      <c r="NU21" s="214">
        <v>7.1</v>
      </c>
      <c r="NV21" s="28"/>
      <c r="NW21" s="30">
        <f t="shared" si="481"/>
        <v>7.3</v>
      </c>
      <c r="NX21" s="31">
        <f t="shared" si="482"/>
        <v>7.3</v>
      </c>
      <c r="NY21" s="29" t="str">
        <f t="shared" si="483"/>
        <v>7.3</v>
      </c>
      <c r="NZ21" s="35" t="str">
        <f t="shared" si="484"/>
        <v>B</v>
      </c>
      <c r="OA21" s="33">
        <f t="shared" si="485"/>
        <v>3</v>
      </c>
      <c r="OB21" s="49" t="str">
        <f t="shared" si="486"/>
        <v>3.0</v>
      </c>
      <c r="OC21" s="77">
        <v>2</v>
      </c>
      <c r="OD21" s="151">
        <v>2</v>
      </c>
      <c r="OE21" s="211">
        <f t="shared" si="255"/>
        <v>18</v>
      </c>
      <c r="OF21" s="43">
        <f t="shared" si="256"/>
        <v>2.3055555555555554</v>
      </c>
      <c r="OG21" s="45" t="str">
        <f t="shared" si="257"/>
        <v>2.31</v>
      </c>
      <c r="OH21" s="47" t="str">
        <f t="shared" si="258"/>
        <v>Lên lớp</v>
      </c>
      <c r="OI21" s="41">
        <f t="shared" si="259"/>
        <v>18</v>
      </c>
      <c r="OJ21" s="43">
        <f t="shared" si="260"/>
        <v>2.3055555555555554</v>
      </c>
      <c r="OK21" s="229">
        <f t="shared" si="261"/>
        <v>76</v>
      </c>
      <c r="OL21" s="230">
        <f t="shared" si="262"/>
        <v>76</v>
      </c>
      <c r="OM21" s="146">
        <f t="shared" si="263"/>
        <v>2.2105263157894739</v>
      </c>
      <c r="ON21" s="45" t="str">
        <f t="shared" si="264"/>
        <v>2.21</v>
      </c>
      <c r="OO21" s="47" t="str">
        <f t="shared" si="265"/>
        <v>Lên lớp</v>
      </c>
      <c r="OP21" s="47" t="s">
        <v>1143</v>
      </c>
      <c r="OQ21" s="24">
        <v>6.4</v>
      </c>
      <c r="OR21" s="27">
        <v>3</v>
      </c>
      <c r="OS21" s="28"/>
      <c r="OT21" s="30">
        <f t="shared" si="487"/>
        <v>4.4000000000000004</v>
      </c>
      <c r="OU21" s="31">
        <f t="shared" si="488"/>
        <v>4.4000000000000004</v>
      </c>
      <c r="OV21" s="31" t="str">
        <f t="shared" si="489"/>
        <v>4.4</v>
      </c>
      <c r="OW21" s="35" t="str">
        <f t="shared" si="541"/>
        <v>D</v>
      </c>
      <c r="OX21" s="33">
        <f t="shared" si="490"/>
        <v>1</v>
      </c>
      <c r="OY21" s="49" t="str">
        <f t="shared" si="491"/>
        <v>1.0</v>
      </c>
      <c r="OZ21" s="77">
        <v>2</v>
      </c>
      <c r="PA21" s="151">
        <v>2</v>
      </c>
      <c r="PB21" s="24">
        <v>6.4</v>
      </c>
      <c r="PC21" s="27">
        <v>7</v>
      </c>
      <c r="PD21" s="28"/>
      <c r="PE21" s="30">
        <f t="shared" si="492"/>
        <v>6.8</v>
      </c>
      <c r="PF21" s="31">
        <f t="shared" si="493"/>
        <v>6.8</v>
      </c>
      <c r="PG21" s="31" t="str">
        <f t="shared" si="494"/>
        <v>6.8</v>
      </c>
      <c r="PH21" s="35" t="str">
        <f t="shared" si="495"/>
        <v>C+</v>
      </c>
      <c r="PI21" s="130">
        <f t="shared" si="496"/>
        <v>2.5</v>
      </c>
      <c r="PJ21" s="49" t="str">
        <f t="shared" si="497"/>
        <v>2.5</v>
      </c>
      <c r="PK21" s="77">
        <v>3</v>
      </c>
      <c r="PL21" s="151">
        <v>3</v>
      </c>
      <c r="PM21" s="24">
        <v>6</v>
      </c>
      <c r="PN21" s="27">
        <v>6</v>
      </c>
      <c r="PO21" s="28"/>
      <c r="PP21" s="30">
        <f t="shared" si="498"/>
        <v>6</v>
      </c>
      <c r="PQ21" s="31">
        <f t="shared" si="499"/>
        <v>6</v>
      </c>
      <c r="PR21" s="29" t="str">
        <f t="shared" si="500"/>
        <v>6.0</v>
      </c>
      <c r="PS21" s="35" t="str">
        <f t="shared" si="501"/>
        <v>C</v>
      </c>
      <c r="PT21" s="130">
        <f t="shared" si="502"/>
        <v>2</v>
      </c>
      <c r="PU21" s="49" t="str">
        <f t="shared" si="503"/>
        <v>2.0</v>
      </c>
      <c r="PV21" s="77">
        <v>2</v>
      </c>
      <c r="PW21" s="151">
        <v>2</v>
      </c>
      <c r="PX21" s="24">
        <v>5.7</v>
      </c>
      <c r="PY21" s="27">
        <v>6</v>
      </c>
      <c r="PZ21" s="28"/>
      <c r="QA21" s="30">
        <f t="shared" si="504"/>
        <v>5.9</v>
      </c>
      <c r="QB21" s="31">
        <f t="shared" si="505"/>
        <v>5.9</v>
      </c>
      <c r="QC21" s="29" t="str">
        <f t="shared" si="506"/>
        <v>5.9</v>
      </c>
      <c r="QD21" s="35" t="str">
        <f t="shared" si="542"/>
        <v>C</v>
      </c>
      <c r="QE21" s="33">
        <f t="shared" si="507"/>
        <v>2</v>
      </c>
      <c r="QF21" s="49" t="str">
        <f t="shared" si="508"/>
        <v>2.0</v>
      </c>
      <c r="QG21" s="77">
        <v>3</v>
      </c>
      <c r="QH21" s="151">
        <v>3</v>
      </c>
      <c r="QI21" s="24">
        <v>6.8</v>
      </c>
      <c r="QJ21" s="27">
        <v>7</v>
      </c>
      <c r="QK21" s="28"/>
      <c r="QL21" s="30">
        <f t="shared" si="509"/>
        <v>6.9</v>
      </c>
      <c r="QM21" s="31">
        <f t="shared" si="510"/>
        <v>6.9</v>
      </c>
      <c r="QN21" s="29" t="str">
        <f t="shared" si="511"/>
        <v>6.9</v>
      </c>
      <c r="QO21" s="35" t="str">
        <f t="shared" si="512"/>
        <v>C+</v>
      </c>
      <c r="QP21" s="130">
        <f t="shared" si="513"/>
        <v>2.5</v>
      </c>
      <c r="QQ21" s="49" t="str">
        <f t="shared" si="514"/>
        <v>2.5</v>
      </c>
      <c r="QR21" s="77">
        <v>1</v>
      </c>
      <c r="QS21" s="151">
        <v>1</v>
      </c>
      <c r="QT21" s="24">
        <v>6.5</v>
      </c>
      <c r="QU21" s="27">
        <v>7</v>
      </c>
      <c r="QV21" s="28"/>
      <c r="QW21" s="30">
        <f t="shared" si="515"/>
        <v>6.8</v>
      </c>
      <c r="QX21" s="31">
        <f t="shared" si="516"/>
        <v>6.8</v>
      </c>
      <c r="QY21" s="29" t="str">
        <f t="shared" si="517"/>
        <v>6.8</v>
      </c>
      <c r="QZ21" s="35" t="str">
        <f t="shared" si="518"/>
        <v>C+</v>
      </c>
      <c r="RA21" s="130">
        <f t="shared" si="519"/>
        <v>2.5</v>
      </c>
      <c r="RB21" s="49" t="str">
        <f t="shared" si="520"/>
        <v>2.5</v>
      </c>
      <c r="RC21" s="77">
        <v>3</v>
      </c>
      <c r="RD21" s="151">
        <v>3</v>
      </c>
      <c r="RE21" s="24">
        <v>8</v>
      </c>
      <c r="RF21" s="27">
        <v>7</v>
      </c>
      <c r="RG21" s="28"/>
      <c r="RH21" s="30">
        <f t="shared" si="521"/>
        <v>7.4</v>
      </c>
      <c r="RI21" s="31">
        <f t="shared" si="522"/>
        <v>7.4</v>
      </c>
      <c r="RJ21" s="29" t="str">
        <f t="shared" si="523"/>
        <v>7.4</v>
      </c>
      <c r="RK21" s="35" t="str">
        <f t="shared" si="524"/>
        <v>B</v>
      </c>
      <c r="RL21" s="33">
        <f t="shared" si="525"/>
        <v>3</v>
      </c>
      <c r="RM21" s="49" t="str">
        <f t="shared" si="526"/>
        <v>3.0</v>
      </c>
      <c r="RN21" s="77">
        <v>1</v>
      </c>
      <c r="RO21" s="151">
        <v>1</v>
      </c>
      <c r="RP21" s="211">
        <f t="shared" si="273"/>
        <v>15</v>
      </c>
      <c r="RQ21" s="275">
        <f t="shared" si="274"/>
        <v>6.2400000000000011</v>
      </c>
      <c r="RR21" s="43">
        <f t="shared" si="275"/>
        <v>2.1666666666666665</v>
      </c>
      <c r="RS21" s="45" t="str">
        <f t="shared" si="276"/>
        <v>2.17</v>
      </c>
      <c r="RT21" s="47" t="str">
        <f t="shared" si="277"/>
        <v>Lên lớp</v>
      </c>
      <c r="RU21" s="41">
        <f t="shared" si="278"/>
        <v>15</v>
      </c>
      <c r="RV21" s="43">
        <f t="shared" si="279"/>
        <v>2.1666666666666665</v>
      </c>
      <c r="RW21" s="229">
        <f t="shared" si="280"/>
        <v>91</v>
      </c>
      <c r="RX21" s="230">
        <f t="shared" si="281"/>
        <v>91</v>
      </c>
      <c r="RY21" s="146">
        <f t="shared" si="282"/>
        <v>2.2032967032967035</v>
      </c>
      <c r="RZ21" s="45" t="str">
        <f t="shared" si="283"/>
        <v>2.20</v>
      </c>
      <c r="SA21" s="47" t="str">
        <f t="shared" si="284"/>
        <v>Lên lớp</v>
      </c>
      <c r="SB21" s="47" t="s">
        <v>1143</v>
      </c>
      <c r="SC21" s="24">
        <v>9</v>
      </c>
      <c r="SD21" s="27">
        <v>8</v>
      </c>
      <c r="SE21" s="28"/>
      <c r="SF21" s="30">
        <f t="shared" si="527"/>
        <v>8.4</v>
      </c>
      <c r="SG21" s="31">
        <f t="shared" si="528"/>
        <v>8.4</v>
      </c>
      <c r="SH21" s="31" t="str">
        <f t="shared" si="529"/>
        <v>8.4</v>
      </c>
      <c r="SI21" s="35" t="str">
        <f t="shared" si="530"/>
        <v>B+</v>
      </c>
      <c r="SJ21" s="33">
        <f t="shared" si="531"/>
        <v>3.5</v>
      </c>
      <c r="SK21" s="49" t="str">
        <f t="shared" si="532"/>
        <v>3.5</v>
      </c>
      <c r="SL21" s="77">
        <v>2</v>
      </c>
      <c r="SM21" s="151">
        <v>2</v>
      </c>
      <c r="SN21" s="24">
        <v>6.7</v>
      </c>
      <c r="SO21" s="27">
        <v>7</v>
      </c>
      <c r="SP21" s="28"/>
      <c r="SQ21" s="30">
        <f t="shared" si="533"/>
        <v>6.9</v>
      </c>
      <c r="SR21" s="31">
        <f t="shared" si="534"/>
        <v>6.9</v>
      </c>
      <c r="SS21" s="29" t="str">
        <f t="shared" si="535"/>
        <v>6.9</v>
      </c>
      <c r="ST21" s="35" t="str">
        <f t="shared" si="536"/>
        <v>C+</v>
      </c>
      <c r="SU21" s="130">
        <f t="shared" si="537"/>
        <v>2.5</v>
      </c>
      <c r="SV21" s="49" t="str">
        <f t="shared" si="538"/>
        <v>2.5</v>
      </c>
      <c r="SW21" s="77">
        <v>2</v>
      </c>
      <c r="SX21" s="151">
        <v>2</v>
      </c>
      <c r="SY21" s="24"/>
      <c r="SZ21" s="27"/>
      <c r="TA21" s="28"/>
      <c r="TB21" s="22">
        <f t="shared" si="573"/>
        <v>7.7</v>
      </c>
      <c r="TC21" s="29">
        <f t="shared" si="574"/>
        <v>7.7</v>
      </c>
      <c r="TD21" s="29" t="str">
        <f t="shared" si="543"/>
        <v>7.7</v>
      </c>
      <c r="TE21" s="35" t="str">
        <f t="shared" si="544"/>
        <v>B</v>
      </c>
      <c r="TF21" s="130">
        <f t="shared" si="545"/>
        <v>3</v>
      </c>
      <c r="TG21" s="49" t="str">
        <f t="shared" si="546"/>
        <v>3.0</v>
      </c>
      <c r="TH21" s="77">
        <v>4</v>
      </c>
      <c r="TI21" s="151">
        <v>4</v>
      </c>
      <c r="TJ21" s="320"/>
      <c r="TK21" s="321">
        <v>7.5</v>
      </c>
      <c r="TL21" s="322">
        <v>7.9</v>
      </c>
      <c r="TM21" s="322">
        <v>6.9</v>
      </c>
      <c r="TN21" s="322"/>
      <c r="TO21" s="127">
        <f t="shared" si="553"/>
        <v>7.3</v>
      </c>
      <c r="TP21" s="29" t="str">
        <f t="shared" si="291"/>
        <v>7.3</v>
      </c>
      <c r="TQ21" s="35" t="str">
        <f t="shared" si="554"/>
        <v>B</v>
      </c>
      <c r="TR21" s="33">
        <f t="shared" si="555"/>
        <v>3</v>
      </c>
      <c r="TS21" s="49" t="str">
        <f t="shared" si="556"/>
        <v>3.0</v>
      </c>
      <c r="TT21" s="323">
        <v>5</v>
      </c>
      <c r="TU21" s="324">
        <v>5</v>
      </c>
      <c r="TV21" s="325">
        <f t="shared" si="557"/>
        <v>9</v>
      </c>
      <c r="TW21" s="341">
        <f t="shared" si="294"/>
        <v>7.4777777777777779</v>
      </c>
      <c r="TX21" s="326">
        <f t="shared" si="558"/>
        <v>3</v>
      </c>
      <c r="TY21" s="45" t="str">
        <f t="shared" si="559"/>
        <v>3.00</v>
      </c>
      <c r="TZ21" s="47" t="str">
        <f t="shared" si="560"/>
        <v>Lên lớp</v>
      </c>
      <c r="UA21" s="41">
        <f t="shared" si="561"/>
        <v>9</v>
      </c>
      <c r="UB21" s="43">
        <f t="shared" si="562"/>
        <v>3</v>
      </c>
    </row>
    <row r="22" spans="1:548" ht="18">
      <c r="A22" s="11">
        <v>35</v>
      </c>
      <c r="B22" s="70" t="s">
        <v>229</v>
      </c>
      <c r="C22" s="14" t="s">
        <v>304</v>
      </c>
      <c r="D22" s="71" t="s">
        <v>305</v>
      </c>
      <c r="E22" s="72" t="s">
        <v>306</v>
      </c>
      <c r="F22" s="9"/>
      <c r="G22" s="106" t="s">
        <v>731</v>
      </c>
      <c r="H22" s="10" t="s">
        <v>18</v>
      </c>
      <c r="I22" s="11" t="s">
        <v>772</v>
      </c>
      <c r="J22" s="13">
        <v>6.3</v>
      </c>
      <c r="K22" s="29" t="str">
        <f t="shared" si="99"/>
        <v>6.3</v>
      </c>
      <c r="L22" s="35" t="str">
        <f t="shared" si="366"/>
        <v>C</v>
      </c>
      <c r="M22" s="33">
        <f t="shared" si="367"/>
        <v>2</v>
      </c>
      <c r="N22" s="49" t="str">
        <f t="shared" si="368"/>
        <v>2.0</v>
      </c>
      <c r="O22" s="12">
        <v>2</v>
      </c>
      <c r="P22" s="19">
        <v>7</v>
      </c>
      <c r="Q22" s="29" t="str">
        <f t="shared" si="103"/>
        <v>7.0</v>
      </c>
      <c r="R22" s="35" t="str">
        <f t="shared" si="369"/>
        <v>B</v>
      </c>
      <c r="S22" s="33">
        <f t="shared" si="370"/>
        <v>3</v>
      </c>
      <c r="T22" s="49" t="str">
        <f t="shared" si="371"/>
        <v>3.0</v>
      </c>
      <c r="U22" s="12">
        <v>3</v>
      </c>
      <c r="V22" s="24">
        <v>8</v>
      </c>
      <c r="W22" s="27">
        <v>9</v>
      </c>
      <c r="X22" s="28"/>
      <c r="Y22" s="22">
        <f t="shared" si="372"/>
        <v>8.6</v>
      </c>
      <c r="Z22" s="29">
        <f t="shared" si="373"/>
        <v>8.6</v>
      </c>
      <c r="AA22" s="29" t="str">
        <f t="shared" si="109"/>
        <v>8.6</v>
      </c>
      <c r="AB22" s="35" t="str">
        <f t="shared" si="374"/>
        <v>A</v>
      </c>
      <c r="AC22" s="33">
        <f t="shared" si="375"/>
        <v>4</v>
      </c>
      <c r="AD22" s="49" t="str">
        <f t="shared" si="376"/>
        <v>4.0</v>
      </c>
      <c r="AE22" s="77">
        <v>5</v>
      </c>
      <c r="AF22" s="80">
        <v>5</v>
      </c>
      <c r="AG22" s="24">
        <v>7.3</v>
      </c>
      <c r="AH22" s="27">
        <v>6</v>
      </c>
      <c r="AI22" s="28"/>
      <c r="AJ22" s="22">
        <f t="shared" si="377"/>
        <v>6.5</v>
      </c>
      <c r="AK22" s="29">
        <f t="shared" si="378"/>
        <v>6.5</v>
      </c>
      <c r="AL22" s="29" t="str">
        <f t="shared" si="115"/>
        <v>6.5</v>
      </c>
      <c r="AM22" s="35" t="str">
        <f t="shared" si="379"/>
        <v>C+</v>
      </c>
      <c r="AN22" s="33">
        <f t="shared" si="380"/>
        <v>2.5</v>
      </c>
      <c r="AO22" s="49" t="str">
        <f t="shared" si="381"/>
        <v>2.5</v>
      </c>
      <c r="AP22" s="77">
        <v>3</v>
      </c>
      <c r="AQ22" s="83">
        <v>3</v>
      </c>
      <c r="AR22" s="24">
        <v>6</v>
      </c>
      <c r="AS22" s="27">
        <v>5</v>
      </c>
      <c r="AT22" s="28"/>
      <c r="AU22" s="22">
        <f t="shared" si="382"/>
        <v>5.4</v>
      </c>
      <c r="AV22" s="29">
        <f t="shared" si="383"/>
        <v>5.4</v>
      </c>
      <c r="AW22" s="29" t="str">
        <f t="shared" si="119"/>
        <v>5.4</v>
      </c>
      <c r="AX22" s="35" t="str">
        <f t="shared" si="384"/>
        <v>D+</v>
      </c>
      <c r="AY22" s="33">
        <f t="shared" si="385"/>
        <v>1.5</v>
      </c>
      <c r="AZ22" s="49" t="str">
        <f t="shared" si="386"/>
        <v>1.5</v>
      </c>
      <c r="BA22" s="77">
        <v>3</v>
      </c>
      <c r="BB22" s="83">
        <v>3</v>
      </c>
      <c r="BC22" s="24">
        <v>6.5</v>
      </c>
      <c r="BD22" s="27">
        <v>9</v>
      </c>
      <c r="BE22" s="28"/>
      <c r="BF22" s="22">
        <f t="shared" si="387"/>
        <v>8</v>
      </c>
      <c r="BG22" s="29">
        <f t="shared" si="388"/>
        <v>8</v>
      </c>
      <c r="BH22" s="29" t="str">
        <f t="shared" si="123"/>
        <v>8.0</v>
      </c>
      <c r="BI22" s="35" t="str">
        <f t="shared" si="389"/>
        <v>B+</v>
      </c>
      <c r="BJ22" s="33">
        <f t="shared" si="390"/>
        <v>3.5</v>
      </c>
      <c r="BK22" s="49" t="str">
        <f t="shared" si="391"/>
        <v>3.5</v>
      </c>
      <c r="BL22" s="77">
        <v>3</v>
      </c>
      <c r="BM22" s="83">
        <v>3</v>
      </c>
      <c r="BN22" s="24">
        <v>6.7</v>
      </c>
      <c r="BO22" s="27">
        <v>8</v>
      </c>
      <c r="BP22" s="28"/>
      <c r="BQ22" s="22">
        <f t="shared" si="392"/>
        <v>7.5</v>
      </c>
      <c r="BR22" s="29">
        <f t="shared" si="393"/>
        <v>7.5</v>
      </c>
      <c r="BS22" s="29" t="str">
        <f t="shared" si="127"/>
        <v>7.5</v>
      </c>
      <c r="BT22" s="35" t="str">
        <f t="shared" si="394"/>
        <v>B</v>
      </c>
      <c r="BU22" s="33">
        <f t="shared" si="395"/>
        <v>3</v>
      </c>
      <c r="BV22" s="49" t="str">
        <f t="shared" si="396"/>
        <v>3.0</v>
      </c>
      <c r="BW22" s="77">
        <v>2</v>
      </c>
      <c r="BX22" s="83">
        <v>2</v>
      </c>
      <c r="BY22" s="41">
        <f t="shared" si="131"/>
        <v>16</v>
      </c>
      <c r="BZ22" s="43">
        <f t="shared" si="132"/>
        <v>3.03125</v>
      </c>
      <c r="CA22" s="45" t="str">
        <f t="shared" si="133"/>
        <v>3.03</v>
      </c>
      <c r="CB22" s="47" t="str">
        <f t="shared" si="134"/>
        <v>Lên lớp</v>
      </c>
      <c r="CC22" s="145">
        <f t="shared" si="135"/>
        <v>16</v>
      </c>
      <c r="CD22" s="146">
        <f t="shared" si="136"/>
        <v>3.03125</v>
      </c>
      <c r="CE22" s="47" t="str">
        <f t="shared" si="137"/>
        <v>Lên lớp</v>
      </c>
      <c r="CF22" s="142" t="s">
        <v>1143</v>
      </c>
      <c r="CG22" s="24">
        <v>7.8</v>
      </c>
      <c r="CH22" s="27">
        <v>8</v>
      </c>
      <c r="CI22" s="28"/>
      <c r="CJ22" s="30">
        <f t="shared" si="397"/>
        <v>7.9</v>
      </c>
      <c r="CK22" s="31">
        <f t="shared" si="398"/>
        <v>7.9</v>
      </c>
      <c r="CL22" s="29" t="str">
        <f t="shared" si="140"/>
        <v>7.9</v>
      </c>
      <c r="CM22" s="35" t="str">
        <f t="shared" si="399"/>
        <v>B</v>
      </c>
      <c r="CN22" s="157">
        <f t="shared" si="400"/>
        <v>3</v>
      </c>
      <c r="CO22" s="49" t="str">
        <f t="shared" si="401"/>
        <v>3.0</v>
      </c>
      <c r="CP22" s="77">
        <v>3</v>
      </c>
      <c r="CQ22" s="151">
        <v>3</v>
      </c>
      <c r="CR22" s="24">
        <v>8</v>
      </c>
      <c r="CS22" s="27">
        <v>7</v>
      </c>
      <c r="CT22" s="28"/>
      <c r="CU22" s="30">
        <f t="shared" si="402"/>
        <v>7.4</v>
      </c>
      <c r="CV22" s="31">
        <f t="shared" si="403"/>
        <v>7.4</v>
      </c>
      <c r="CW22" s="29" t="str">
        <f t="shared" si="145"/>
        <v>7.4</v>
      </c>
      <c r="CX22" s="35" t="str">
        <f t="shared" si="404"/>
        <v>B</v>
      </c>
      <c r="CY22" s="157">
        <f t="shared" si="405"/>
        <v>3</v>
      </c>
      <c r="CZ22" s="49" t="str">
        <f t="shared" si="406"/>
        <v>3.0</v>
      </c>
      <c r="DA22" s="77">
        <v>2</v>
      </c>
      <c r="DB22" s="151">
        <v>2</v>
      </c>
      <c r="DC22" s="24">
        <v>7.4</v>
      </c>
      <c r="DD22" s="27">
        <v>6</v>
      </c>
      <c r="DE22" s="28"/>
      <c r="DF22" s="30">
        <f t="shared" si="407"/>
        <v>6.6</v>
      </c>
      <c r="DG22" s="31">
        <f t="shared" si="408"/>
        <v>6.6</v>
      </c>
      <c r="DH22" s="29" t="str">
        <f t="shared" si="151"/>
        <v>6.6</v>
      </c>
      <c r="DI22" s="35" t="str">
        <f t="shared" si="409"/>
        <v>C+</v>
      </c>
      <c r="DJ22" s="157">
        <f t="shared" si="410"/>
        <v>2.5</v>
      </c>
      <c r="DK22" s="49" t="str">
        <f t="shared" si="411"/>
        <v>2.5</v>
      </c>
      <c r="DL22" s="77">
        <v>4</v>
      </c>
      <c r="DM22" s="151">
        <v>4</v>
      </c>
      <c r="DN22" s="24">
        <v>7</v>
      </c>
      <c r="DO22" s="27">
        <v>6</v>
      </c>
      <c r="DP22" s="28"/>
      <c r="DQ22" s="30">
        <f t="shared" si="412"/>
        <v>6.4</v>
      </c>
      <c r="DR22" s="31">
        <f t="shared" si="413"/>
        <v>6.4</v>
      </c>
      <c r="DS22" s="29" t="str">
        <f t="shared" si="157"/>
        <v>6.4</v>
      </c>
      <c r="DT22" s="35" t="str">
        <f t="shared" si="414"/>
        <v>C</v>
      </c>
      <c r="DU22" s="157">
        <f t="shared" si="415"/>
        <v>2</v>
      </c>
      <c r="DV22" s="49" t="str">
        <f t="shared" si="416"/>
        <v>2.0</v>
      </c>
      <c r="DW22" s="77">
        <v>3</v>
      </c>
      <c r="DX22" s="151">
        <v>3</v>
      </c>
      <c r="DY22" s="24">
        <v>8</v>
      </c>
      <c r="DZ22" s="27">
        <v>8</v>
      </c>
      <c r="EA22" s="28"/>
      <c r="EB22" s="30">
        <f t="shared" si="417"/>
        <v>8</v>
      </c>
      <c r="EC22" s="31">
        <f t="shared" si="418"/>
        <v>8</v>
      </c>
      <c r="ED22" s="29" t="str">
        <f t="shared" si="161"/>
        <v>8.0</v>
      </c>
      <c r="EE22" s="35" t="str">
        <f t="shared" si="419"/>
        <v>B+</v>
      </c>
      <c r="EF22" s="157">
        <f t="shared" si="420"/>
        <v>3.5</v>
      </c>
      <c r="EG22" s="49" t="str">
        <f t="shared" si="421"/>
        <v>3.5</v>
      </c>
      <c r="EH22" s="77">
        <v>2</v>
      </c>
      <c r="EI22" s="151">
        <v>2</v>
      </c>
      <c r="EJ22" s="24">
        <v>8.1999999999999993</v>
      </c>
      <c r="EK22" s="27">
        <v>8</v>
      </c>
      <c r="EL22" s="28"/>
      <c r="EM22" s="30">
        <f t="shared" si="422"/>
        <v>8.1</v>
      </c>
      <c r="EN22" s="31">
        <f t="shared" si="423"/>
        <v>8.1</v>
      </c>
      <c r="EO22" s="29" t="str">
        <f t="shared" si="166"/>
        <v>8.1</v>
      </c>
      <c r="EP22" s="35" t="str">
        <f t="shared" si="424"/>
        <v>B+</v>
      </c>
      <c r="EQ22" s="157">
        <f t="shared" si="425"/>
        <v>3.5</v>
      </c>
      <c r="ER22" s="49" t="str">
        <f t="shared" si="426"/>
        <v>3.5</v>
      </c>
      <c r="ES22" s="77">
        <v>2</v>
      </c>
      <c r="ET22" s="151">
        <v>2</v>
      </c>
      <c r="EU22" s="24">
        <v>6.9</v>
      </c>
      <c r="EV22" s="27">
        <v>9</v>
      </c>
      <c r="EW22" s="28"/>
      <c r="EX22" s="30">
        <f t="shared" si="427"/>
        <v>8.1999999999999993</v>
      </c>
      <c r="EY22" s="31">
        <f t="shared" si="428"/>
        <v>8.1999999999999993</v>
      </c>
      <c r="EZ22" s="29" t="str">
        <f t="shared" si="171"/>
        <v>8.2</v>
      </c>
      <c r="FA22" s="35" t="str">
        <f t="shared" si="429"/>
        <v>B+</v>
      </c>
      <c r="FB22" s="157">
        <f t="shared" si="430"/>
        <v>3.5</v>
      </c>
      <c r="FC22" s="49" t="str">
        <f t="shared" si="431"/>
        <v>3.5</v>
      </c>
      <c r="FD22" s="77">
        <v>3</v>
      </c>
      <c r="FE22" s="151">
        <v>3</v>
      </c>
      <c r="FF22" s="155">
        <v>8</v>
      </c>
      <c r="FG22" s="165">
        <v>6.9</v>
      </c>
      <c r="FH22" s="165"/>
      <c r="FI22" s="22">
        <f t="shared" si="432"/>
        <v>7.3</v>
      </c>
      <c r="FJ22" s="29">
        <f t="shared" si="433"/>
        <v>7.3</v>
      </c>
      <c r="FK22" s="29" t="str">
        <f t="shared" si="177"/>
        <v>7.3</v>
      </c>
      <c r="FL22" s="35" t="str">
        <f t="shared" si="434"/>
        <v>B</v>
      </c>
      <c r="FM22" s="33">
        <f t="shared" si="435"/>
        <v>3</v>
      </c>
      <c r="FN22" s="49" t="str">
        <f t="shared" si="436"/>
        <v>3.0</v>
      </c>
      <c r="FO22" s="77">
        <v>2</v>
      </c>
      <c r="FP22" s="151">
        <v>2</v>
      </c>
      <c r="FQ22" s="41">
        <f t="shared" si="181"/>
        <v>21</v>
      </c>
      <c r="FR22" s="43">
        <f t="shared" si="182"/>
        <v>2.9285714285714284</v>
      </c>
      <c r="FS22" s="45" t="str">
        <f t="shared" si="183"/>
        <v>2.93</v>
      </c>
      <c r="FT22" s="47" t="str">
        <f t="shared" si="184"/>
        <v>Lên lớp</v>
      </c>
      <c r="FU22" s="145">
        <f t="shared" si="185"/>
        <v>21</v>
      </c>
      <c r="FV22" s="146">
        <f t="shared" si="186"/>
        <v>2.9285714285714284</v>
      </c>
      <c r="FW22" s="174">
        <f t="shared" si="187"/>
        <v>37</v>
      </c>
      <c r="FX22" s="41">
        <f t="shared" si="188"/>
        <v>37</v>
      </c>
      <c r="FY22" s="43">
        <f t="shared" si="189"/>
        <v>2.9729729729729728</v>
      </c>
      <c r="FZ22" s="45" t="str">
        <f t="shared" si="190"/>
        <v>2.97</v>
      </c>
      <c r="GA22" s="47" t="str">
        <f t="shared" si="191"/>
        <v>Lên lớp</v>
      </c>
      <c r="GB22" s="47" t="s">
        <v>1143</v>
      </c>
      <c r="GC22" s="24">
        <v>7.3</v>
      </c>
      <c r="GD22" s="27">
        <v>7</v>
      </c>
      <c r="GE22" s="28"/>
      <c r="GF22" s="22">
        <f t="shared" si="319"/>
        <v>7.1</v>
      </c>
      <c r="GG22" s="29">
        <f t="shared" si="320"/>
        <v>7.1</v>
      </c>
      <c r="GH22" s="29" t="str">
        <f t="shared" si="193"/>
        <v>7.1</v>
      </c>
      <c r="GI22" s="35" t="str">
        <f t="shared" si="321"/>
        <v>B</v>
      </c>
      <c r="GJ22" s="33">
        <f t="shared" si="322"/>
        <v>3</v>
      </c>
      <c r="GK22" s="49" t="str">
        <f t="shared" si="323"/>
        <v>3.0</v>
      </c>
      <c r="GL22" s="77">
        <v>2</v>
      </c>
      <c r="GM22" s="151">
        <v>2</v>
      </c>
      <c r="GN22" s="24">
        <v>6.3</v>
      </c>
      <c r="GO22" s="27">
        <v>7</v>
      </c>
      <c r="GP22" s="28"/>
      <c r="GQ22" s="30">
        <f t="shared" si="324"/>
        <v>6.7</v>
      </c>
      <c r="GR22" s="31">
        <f t="shared" si="325"/>
        <v>6.7</v>
      </c>
      <c r="GS22" s="29" t="str">
        <f t="shared" si="198"/>
        <v>6.7</v>
      </c>
      <c r="GT22" s="35" t="str">
        <f t="shared" si="326"/>
        <v>C+</v>
      </c>
      <c r="GU22" s="33">
        <f t="shared" si="327"/>
        <v>2.5</v>
      </c>
      <c r="GV22" s="49" t="str">
        <f t="shared" si="328"/>
        <v>2.5</v>
      </c>
      <c r="GW22" s="77">
        <v>3</v>
      </c>
      <c r="GX22" s="151">
        <v>3</v>
      </c>
      <c r="GY22" s="24">
        <v>5.6</v>
      </c>
      <c r="GZ22" s="27">
        <v>8</v>
      </c>
      <c r="HA22" s="28"/>
      <c r="HB22" s="30">
        <f t="shared" si="329"/>
        <v>7</v>
      </c>
      <c r="HC22" s="31">
        <f t="shared" si="330"/>
        <v>7</v>
      </c>
      <c r="HD22" s="29" t="str">
        <f t="shared" si="203"/>
        <v>7.0</v>
      </c>
      <c r="HE22" s="35" t="str">
        <f t="shared" si="331"/>
        <v>B</v>
      </c>
      <c r="HF22" s="33">
        <f t="shared" si="332"/>
        <v>3</v>
      </c>
      <c r="HG22" s="49" t="str">
        <f t="shared" si="333"/>
        <v>3.0</v>
      </c>
      <c r="HH22" s="77">
        <v>2</v>
      </c>
      <c r="HI22" s="151">
        <v>2</v>
      </c>
      <c r="HJ22" s="24">
        <v>7.8</v>
      </c>
      <c r="HK22" s="27">
        <v>8</v>
      </c>
      <c r="HL22" s="28"/>
      <c r="HM22" s="30">
        <f t="shared" si="334"/>
        <v>7.9</v>
      </c>
      <c r="HN22" s="31">
        <f t="shared" si="335"/>
        <v>7.9</v>
      </c>
      <c r="HO22" s="29" t="str">
        <f t="shared" si="208"/>
        <v>7.9</v>
      </c>
      <c r="HP22" s="35" t="str">
        <f t="shared" si="336"/>
        <v>B</v>
      </c>
      <c r="HQ22" s="33">
        <f t="shared" si="337"/>
        <v>3</v>
      </c>
      <c r="HR22" s="49" t="str">
        <f t="shared" si="338"/>
        <v>3.0</v>
      </c>
      <c r="HS22" s="77">
        <v>2</v>
      </c>
      <c r="HT22" s="151">
        <v>2</v>
      </c>
      <c r="HU22" s="24">
        <v>8</v>
      </c>
      <c r="HV22" s="27">
        <v>9</v>
      </c>
      <c r="HW22" s="28"/>
      <c r="HX22" s="30">
        <f t="shared" si="339"/>
        <v>8.6</v>
      </c>
      <c r="HY22" s="31">
        <f t="shared" si="340"/>
        <v>8.6</v>
      </c>
      <c r="HZ22" s="29" t="str">
        <f t="shared" si="213"/>
        <v>8.6</v>
      </c>
      <c r="IA22" s="35" t="str">
        <f t="shared" si="341"/>
        <v>A</v>
      </c>
      <c r="IB22" s="33">
        <f t="shared" si="342"/>
        <v>4</v>
      </c>
      <c r="IC22" s="49" t="str">
        <f t="shared" si="343"/>
        <v>4.0</v>
      </c>
      <c r="ID22" s="77">
        <v>3</v>
      </c>
      <c r="IE22" s="151">
        <v>3</v>
      </c>
      <c r="IF22" s="24">
        <v>7.7</v>
      </c>
      <c r="IG22" s="27">
        <v>7</v>
      </c>
      <c r="IH22" s="126"/>
      <c r="II22" s="22">
        <f t="shared" si="344"/>
        <v>7.3</v>
      </c>
      <c r="IJ22" s="54">
        <f t="shared" si="345"/>
        <v>7.3</v>
      </c>
      <c r="IK22" s="29" t="str">
        <f t="shared" si="218"/>
        <v>7.3</v>
      </c>
      <c r="IL22" s="162" t="str">
        <f t="shared" si="346"/>
        <v>B</v>
      </c>
      <c r="IM22" s="33">
        <f t="shared" si="347"/>
        <v>3</v>
      </c>
      <c r="IN22" s="49" t="str">
        <f t="shared" si="348"/>
        <v>3.0</v>
      </c>
      <c r="IO22" s="77">
        <v>2</v>
      </c>
      <c r="IP22" s="151">
        <v>2</v>
      </c>
      <c r="IQ22" s="24">
        <v>7.9</v>
      </c>
      <c r="IR22" s="27">
        <v>7</v>
      </c>
      <c r="IS22" s="28"/>
      <c r="IT22" s="30">
        <f t="shared" si="349"/>
        <v>7.4</v>
      </c>
      <c r="IU22" s="31">
        <f t="shared" si="350"/>
        <v>7.4</v>
      </c>
      <c r="IV22" s="29" t="str">
        <f t="shared" si="222"/>
        <v>7.4</v>
      </c>
      <c r="IW22" s="35" t="str">
        <f t="shared" si="351"/>
        <v>B</v>
      </c>
      <c r="IX22" s="33">
        <f t="shared" si="352"/>
        <v>3</v>
      </c>
      <c r="IY22" s="49" t="str">
        <f t="shared" si="353"/>
        <v>3.0</v>
      </c>
      <c r="IZ22" s="77">
        <v>3</v>
      </c>
      <c r="JA22" s="151">
        <v>3</v>
      </c>
      <c r="JB22" s="24">
        <v>6.8</v>
      </c>
      <c r="JC22" s="27">
        <v>7</v>
      </c>
      <c r="JD22" s="28"/>
      <c r="JE22" s="30">
        <f t="shared" si="354"/>
        <v>6.9</v>
      </c>
      <c r="JF22" s="31">
        <f t="shared" si="355"/>
        <v>6.9</v>
      </c>
      <c r="JG22" s="29" t="str">
        <f t="shared" si="226"/>
        <v>6.9</v>
      </c>
      <c r="JH22" s="35" t="str">
        <f t="shared" si="356"/>
        <v>C+</v>
      </c>
      <c r="JI22" s="33">
        <f t="shared" si="357"/>
        <v>2.5</v>
      </c>
      <c r="JJ22" s="49" t="str">
        <f t="shared" si="358"/>
        <v>2.5</v>
      </c>
      <c r="JK22" s="77">
        <v>3</v>
      </c>
      <c r="JL22" s="151">
        <v>3</v>
      </c>
      <c r="JM22" s="24">
        <v>7</v>
      </c>
      <c r="JN22" s="214">
        <v>9.1</v>
      </c>
      <c r="JO22" s="140"/>
      <c r="JP22" s="30">
        <f t="shared" si="359"/>
        <v>8.3000000000000007</v>
      </c>
      <c r="JQ22" s="31">
        <f t="shared" si="360"/>
        <v>8.3000000000000007</v>
      </c>
      <c r="JR22" s="29" t="str">
        <f t="shared" si="230"/>
        <v>8.3</v>
      </c>
      <c r="JS22" s="35" t="str">
        <f t="shared" si="361"/>
        <v>B+</v>
      </c>
      <c r="JT22" s="33">
        <f t="shared" si="362"/>
        <v>3.5</v>
      </c>
      <c r="JU22" s="49" t="str">
        <f t="shared" si="363"/>
        <v>3.5</v>
      </c>
      <c r="JV22" s="77">
        <v>1</v>
      </c>
      <c r="JW22" s="151">
        <v>1</v>
      </c>
      <c r="JX22" s="211">
        <f t="shared" si="234"/>
        <v>21</v>
      </c>
      <c r="JY22" s="43">
        <f t="shared" si="235"/>
        <v>3.0238095238095237</v>
      </c>
      <c r="JZ22" s="45" t="str">
        <f t="shared" si="236"/>
        <v>3.02</v>
      </c>
      <c r="KA22" s="47" t="str">
        <f t="shared" si="237"/>
        <v>Lên lớp</v>
      </c>
      <c r="KB22" s="41">
        <f t="shared" si="238"/>
        <v>21</v>
      </c>
      <c r="KC22" s="43">
        <f t="shared" si="239"/>
        <v>3.0238095238095237</v>
      </c>
      <c r="KD22" s="229">
        <f t="shared" si="240"/>
        <v>58</v>
      </c>
      <c r="KE22" s="230">
        <f t="shared" si="241"/>
        <v>58</v>
      </c>
      <c r="KF22" s="146">
        <f t="shared" si="242"/>
        <v>2.9913793103448274</v>
      </c>
      <c r="KG22" s="45" t="str">
        <f t="shared" si="243"/>
        <v>2.99</v>
      </c>
      <c r="KH22" s="47" t="str">
        <f t="shared" si="244"/>
        <v>Lên lớp</v>
      </c>
      <c r="KI22" s="47" t="s">
        <v>1143</v>
      </c>
      <c r="KJ22" s="24">
        <v>8</v>
      </c>
      <c r="KK22" s="27">
        <v>8</v>
      </c>
      <c r="KL22" s="28"/>
      <c r="KM22" s="30">
        <f t="shared" si="437"/>
        <v>8</v>
      </c>
      <c r="KN22" s="31">
        <f t="shared" si="438"/>
        <v>8</v>
      </c>
      <c r="KO22" s="29" t="str">
        <f t="shared" si="439"/>
        <v>8.0</v>
      </c>
      <c r="KP22" s="35" t="str">
        <f t="shared" si="440"/>
        <v>B+</v>
      </c>
      <c r="KQ22" s="33">
        <f t="shared" si="441"/>
        <v>3.5</v>
      </c>
      <c r="KR22" s="49" t="str">
        <f t="shared" si="442"/>
        <v>3.5</v>
      </c>
      <c r="KS22" s="77">
        <v>2</v>
      </c>
      <c r="KT22" s="151">
        <v>2</v>
      </c>
      <c r="KU22" s="24">
        <v>8</v>
      </c>
      <c r="KV22" s="27">
        <v>9</v>
      </c>
      <c r="KW22" s="28"/>
      <c r="KX22" s="22">
        <f t="shared" si="443"/>
        <v>8.6</v>
      </c>
      <c r="KY22" s="29">
        <f t="shared" si="444"/>
        <v>8.6</v>
      </c>
      <c r="KZ22" s="29" t="str">
        <f t="shared" si="445"/>
        <v>8.6</v>
      </c>
      <c r="LA22" s="35" t="str">
        <f t="shared" si="446"/>
        <v>A</v>
      </c>
      <c r="LB22" s="33">
        <f t="shared" si="447"/>
        <v>4</v>
      </c>
      <c r="LC22" s="49" t="str">
        <f t="shared" si="448"/>
        <v>4.0</v>
      </c>
      <c r="LD22" s="77">
        <v>2</v>
      </c>
      <c r="LE22" s="151">
        <v>2</v>
      </c>
      <c r="LF22" s="24">
        <v>7.7</v>
      </c>
      <c r="LG22" s="27">
        <v>3</v>
      </c>
      <c r="LH22" s="28"/>
      <c r="LI22" s="30">
        <f t="shared" si="547"/>
        <v>4.9000000000000004</v>
      </c>
      <c r="LJ22" s="31">
        <f t="shared" si="548"/>
        <v>4.9000000000000004</v>
      </c>
      <c r="LK22" s="31" t="str">
        <f t="shared" si="549"/>
        <v>4.9</v>
      </c>
      <c r="LL22" s="35" t="str">
        <f t="shared" si="550"/>
        <v>D</v>
      </c>
      <c r="LM22" s="33">
        <f t="shared" si="551"/>
        <v>1</v>
      </c>
      <c r="LN22" s="49" t="str">
        <f t="shared" si="552"/>
        <v>1.0</v>
      </c>
      <c r="LO22" s="77">
        <v>2</v>
      </c>
      <c r="LP22" s="151">
        <v>2</v>
      </c>
      <c r="LQ22" s="24">
        <v>8</v>
      </c>
      <c r="LR22" s="27">
        <v>8</v>
      </c>
      <c r="LS22" s="28"/>
      <c r="LT22" s="30">
        <f t="shared" si="455"/>
        <v>8</v>
      </c>
      <c r="LU22" s="31">
        <f t="shared" si="456"/>
        <v>8</v>
      </c>
      <c r="LV22" s="29" t="str">
        <f t="shared" si="248"/>
        <v>8.0</v>
      </c>
      <c r="LW22" s="35" t="str">
        <f t="shared" si="457"/>
        <v>B+</v>
      </c>
      <c r="LX22" s="33">
        <f t="shared" si="458"/>
        <v>3.5</v>
      </c>
      <c r="LY22" s="49" t="str">
        <f t="shared" si="459"/>
        <v>3.5</v>
      </c>
      <c r="LZ22" s="77">
        <v>2</v>
      </c>
      <c r="MA22" s="151">
        <v>2</v>
      </c>
      <c r="MB22" s="24">
        <v>8</v>
      </c>
      <c r="MC22" s="27">
        <v>8</v>
      </c>
      <c r="MD22" s="28"/>
      <c r="ME22" s="30">
        <f t="shared" si="460"/>
        <v>8</v>
      </c>
      <c r="MF22" s="161">
        <f t="shared" si="461"/>
        <v>8</v>
      </c>
      <c r="MG22" s="29" t="str">
        <f t="shared" si="249"/>
        <v>8.0</v>
      </c>
      <c r="MH22" s="162" t="str">
        <f t="shared" si="462"/>
        <v>B+</v>
      </c>
      <c r="MI22" s="163">
        <f t="shared" si="463"/>
        <v>3.5</v>
      </c>
      <c r="MJ22" s="56" t="str">
        <f t="shared" si="464"/>
        <v>3.5</v>
      </c>
      <c r="MK22" s="77">
        <v>1</v>
      </c>
      <c r="ML22" s="151">
        <v>1</v>
      </c>
      <c r="MM22" s="24">
        <v>7.1</v>
      </c>
      <c r="MN22" s="27">
        <v>5</v>
      </c>
      <c r="MO22" s="28"/>
      <c r="MP22" s="30">
        <f t="shared" si="465"/>
        <v>5.8</v>
      </c>
      <c r="MQ22" s="161">
        <f t="shared" si="466"/>
        <v>5.8</v>
      </c>
      <c r="MR22" s="29" t="str">
        <f t="shared" si="250"/>
        <v>5.8</v>
      </c>
      <c r="MS22" s="162" t="str">
        <f t="shared" si="467"/>
        <v>C</v>
      </c>
      <c r="MT22" s="163">
        <f t="shared" si="468"/>
        <v>2</v>
      </c>
      <c r="MU22" s="56" t="str">
        <f t="shared" si="469"/>
        <v>2.0</v>
      </c>
      <c r="MV22" s="77">
        <v>3</v>
      </c>
      <c r="MW22" s="151">
        <v>3</v>
      </c>
      <c r="MX22" s="24">
        <v>7</v>
      </c>
      <c r="MY22" s="27">
        <v>7</v>
      </c>
      <c r="MZ22" s="28"/>
      <c r="NA22" s="30">
        <f t="shared" si="470"/>
        <v>7</v>
      </c>
      <c r="NB22" s="161">
        <f t="shared" si="471"/>
        <v>7</v>
      </c>
      <c r="NC22" s="29" t="str">
        <f t="shared" si="251"/>
        <v>7.0</v>
      </c>
      <c r="ND22" s="162" t="str">
        <f t="shared" si="472"/>
        <v>B</v>
      </c>
      <c r="NE22" s="163">
        <f t="shared" si="473"/>
        <v>3</v>
      </c>
      <c r="NF22" s="56" t="str">
        <f t="shared" si="474"/>
        <v>3.0</v>
      </c>
      <c r="NG22" s="77">
        <v>1</v>
      </c>
      <c r="NH22" s="151">
        <v>1</v>
      </c>
      <c r="NI22" s="24">
        <v>7.2</v>
      </c>
      <c r="NJ22" s="27">
        <v>5</v>
      </c>
      <c r="NK22" s="28"/>
      <c r="NL22" s="30">
        <f t="shared" si="475"/>
        <v>5.9</v>
      </c>
      <c r="NM22" s="31">
        <f t="shared" si="476"/>
        <v>5.9</v>
      </c>
      <c r="NN22" s="29" t="str">
        <f t="shared" si="477"/>
        <v>5.9</v>
      </c>
      <c r="NO22" s="35" t="str">
        <f t="shared" si="478"/>
        <v>C</v>
      </c>
      <c r="NP22" s="33">
        <f t="shared" si="479"/>
        <v>2</v>
      </c>
      <c r="NQ22" s="49" t="str">
        <f t="shared" si="480"/>
        <v>2.0</v>
      </c>
      <c r="NR22" s="77">
        <v>3</v>
      </c>
      <c r="NS22" s="151">
        <v>3</v>
      </c>
      <c r="NT22" s="24">
        <v>7.5</v>
      </c>
      <c r="NU22" s="214">
        <v>6.9</v>
      </c>
      <c r="NV22" s="28"/>
      <c r="NW22" s="30">
        <f t="shared" si="481"/>
        <v>7.1</v>
      </c>
      <c r="NX22" s="31">
        <f t="shared" si="482"/>
        <v>7.1</v>
      </c>
      <c r="NY22" s="31" t="str">
        <f t="shared" si="483"/>
        <v>7.1</v>
      </c>
      <c r="NZ22" s="35" t="str">
        <f t="shared" si="484"/>
        <v>B</v>
      </c>
      <c r="OA22" s="33">
        <f t="shared" si="485"/>
        <v>3</v>
      </c>
      <c r="OB22" s="49" t="str">
        <f t="shared" si="486"/>
        <v>3.0</v>
      </c>
      <c r="OC22" s="77">
        <v>2</v>
      </c>
      <c r="OD22" s="151">
        <v>2</v>
      </c>
      <c r="OE22" s="211">
        <f t="shared" si="255"/>
        <v>18</v>
      </c>
      <c r="OF22" s="43">
        <f t="shared" si="256"/>
        <v>2.6944444444444446</v>
      </c>
      <c r="OG22" s="45" t="str">
        <f t="shared" si="257"/>
        <v>2.69</v>
      </c>
      <c r="OH22" s="47" t="str">
        <f t="shared" si="258"/>
        <v>Lên lớp</v>
      </c>
      <c r="OI22" s="41">
        <f t="shared" si="259"/>
        <v>18</v>
      </c>
      <c r="OJ22" s="43">
        <f t="shared" si="260"/>
        <v>2.6944444444444446</v>
      </c>
      <c r="OK22" s="229">
        <f t="shared" si="261"/>
        <v>76</v>
      </c>
      <c r="OL22" s="230">
        <f t="shared" si="262"/>
        <v>76</v>
      </c>
      <c r="OM22" s="146">
        <f t="shared" si="263"/>
        <v>2.9210526315789473</v>
      </c>
      <c r="ON22" s="45" t="str">
        <f t="shared" si="264"/>
        <v>2.92</v>
      </c>
      <c r="OO22" s="47" t="str">
        <f t="shared" si="265"/>
        <v>Lên lớp</v>
      </c>
      <c r="OP22" s="47" t="s">
        <v>1143</v>
      </c>
      <c r="OQ22" s="24">
        <v>7</v>
      </c>
      <c r="OR22" s="27">
        <v>2</v>
      </c>
      <c r="OS22" s="28"/>
      <c r="OT22" s="30">
        <f t="shared" si="487"/>
        <v>4</v>
      </c>
      <c r="OU22" s="31">
        <f t="shared" si="488"/>
        <v>4</v>
      </c>
      <c r="OV22" s="31" t="str">
        <f t="shared" si="489"/>
        <v>4.0</v>
      </c>
      <c r="OW22" s="35" t="str">
        <f t="shared" si="541"/>
        <v>D</v>
      </c>
      <c r="OX22" s="33">
        <f t="shared" si="490"/>
        <v>1</v>
      </c>
      <c r="OY22" s="49" t="str">
        <f t="shared" si="491"/>
        <v>1.0</v>
      </c>
      <c r="OZ22" s="77">
        <v>2</v>
      </c>
      <c r="PA22" s="151">
        <v>2</v>
      </c>
      <c r="PB22" s="24">
        <v>6.6</v>
      </c>
      <c r="PC22" s="27">
        <v>9</v>
      </c>
      <c r="PD22" s="28"/>
      <c r="PE22" s="30">
        <f t="shared" si="492"/>
        <v>8</v>
      </c>
      <c r="PF22" s="31">
        <f t="shared" si="493"/>
        <v>8</v>
      </c>
      <c r="PG22" s="31" t="str">
        <f t="shared" si="494"/>
        <v>8.0</v>
      </c>
      <c r="PH22" s="35" t="str">
        <f t="shared" si="495"/>
        <v>B+</v>
      </c>
      <c r="PI22" s="33">
        <f t="shared" si="496"/>
        <v>3.5</v>
      </c>
      <c r="PJ22" s="49" t="str">
        <f t="shared" si="497"/>
        <v>3.5</v>
      </c>
      <c r="PK22" s="77">
        <v>3</v>
      </c>
      <c r="PL22" s="151">
        <v>3</v>
      </c>
      <c r="PM22" s="24">
        <v>6.3</v>
      </c>
      <c r="PN22" s="27">
        <v>7</v>
      </c>
      <c r="PO22" s="28"/>
      <c r="PP22" s="30">
        <f t="shared" si="498"/>
        <v>6.7</v>
      </c>
      <c r="PQ22" s="31">
        <f t="shared" si="499"/>
        <v>6.7</v>
      </c>
      <c r="PR22" s="31" t="str">
        <f t="shared" si="500"/>
        <v>6.7</v>
      </c>
      <c r="PS22" s="35" t="str">
        <f t="shared" si="501"/>
        <v>C+</v>
      </c>
      <c r="PT22" s="33">
        <f t="shared" si="502"/>
        <v>2.5</v>
      </c>
      <c r="PU22" s="49" t="str">
        <f t="shared" si="503"/>
        <v>2.5</v>
      </c>
      <c r="PV22" s="77">
        <v>2</v>
      </c>
      <c r="PW22" s="151">
        <v>2</v>
      </c>
      <c r="PX22" s="24">
        <v>7.6</v>
      </c>
      <c r="PY22" s="27">
        <v>6</v>
      </c>
      <c r="PZ22" s="28"/>
      <c r="QA22" s="22">
        <f t="shared" si="504"/>
        <v>6.6</v>
      </c>
      <c r="QB22" s="29">
        <f t="shared" si="505"/>
        <v>6.6</v>
      </c>
      <c r="QC22" s="29" t="str">
        <f t="shared" si="506"/>
        <v>6.6</v>
      </c>
      <c r="QD22" s="35" t="str">
        <f t="shared" si="542"/>
        <v>C+</v>
      </c>
      <c r="QE22" s="33">
        <f t="shared" si="507"/>
        <v>2.5</v>
      </c>
      <c r="QF22" s="49" t="str">
        <f t="shared" si="508"/>
        <v>2.5</v>
      </c>
      <c r="QG22" s="77">
        <v>3</v>
      </c>
      <c r="QH22" s="151">
        <v>3</v>
      </c>
      <c r="QI22" s="24">
        <v>7.6</v>
      </c>
      <c r="QJ22" s="27">
        <v>7</v>
      </c>
      <c r="QK22" s="28"/>
      <c r="QL22" s="30">
        <f t="shared" si="509"/>
        <v>7.2</v>
      </c>
      <c r="QM22" s="31">
        <f t="shared" si="510"/>
        <v>7.2</v>
      </c>
      <c r="QN22" s="31" t="str">
        <f t="shared" si="511"/>
        <v>7.2</v>
      </c>
      <c r="QO22" s="35" t="str">
        <f t="shared" si="512"/>
        <v>B</v>
      </c>
      <c r="QP22" s="33">
        <f t="shared" si="513"/>
        <v>3</v>
      </c>
      <c r="QQ22" s="49" t="str">
        <f t="shared" si="514"/>
        <v>3.0</v>
      </c>
      <c r="QR22" s="77">
        <v>1</v>
      </c>
      <c r="QS22" s="151">
        <v>1</v>
      </c>
      <c r="QT22" s="24">
        <v>7</v>
      </c>
      <c r="QU22" s="27">
        <v>9</v>
      </c>
      <c r="QV22" s="28"/>
      <c r="QW22" s="30">
        <f t="shared" si="515"/>
        <v>8.1999999999999993</v>
      </c>
      <c r="QX22" s="31">
        <f t="shared" si="516"/>
        <v>8.1999999999999993</v>
      </c>
      <c r="QY22" s="31" t="str">
        <f t="shared" si="517"/>
        <v>8.2</v>
      </c>
      <c r="QZ22" s="35" t="str">
        <f t="shared" si="518"/>
        <v>B+</v>
      </c>
      <c r="RA22" s="33">
        <f t="shared" si="519"/>
        <v>3.5</v>
      </c>
      <c r="RB22" s="49" t="str">
        <f t="shared" si="520"/>
        <v>3.5</v>
      </c>
      <c r="RC22" s="77">
        <v>3</v>
      </c>
      <c r="RD22" s="151">
        <v>3</v>
      </c>
      <c r="RE22" s="24">
        <v>7.5</v>
      </c>
      <c r="RF22" s="27">
        <v>5</v>
      </c>
      <c r="RG22" s="28"/>
      <c r="RH22" s="22">
        <f t="shared" si="521"/>
        <v>6</v>
      </c>
      <c r="RI22" s="29">
        <f t="shared" si="522"/>
        <v>6</v>
      </c>
      <c r="RJ22" s="29" t="str">
        <f t="shared" si="523"/>
        <v>6.0</v>
      </c>
      <c r="RK22" s="35" t="str">
        <f t="shared" si="524"/>
        <v>C</v>
      </c>
      <c r="RL22" s="33">
        <f t="shared" si="525"/>
        <v>2</v>
      </c>
      <c r="RM22" s="49" t="str">
        <f t="shared" si="526"/>
        <v>2.0</v>
      </c>
      <c r="RN22" s="77">
        <v>1</v>
      </c>
      <c r="RO22" s="151">
        <v>1</v>
      </c>
      <c r="RP22" s="211">
        <f t="shared" si="273"/>
        <v>15</v>
      </c>
      <c r="RQ22" s="275">
        <f t="shared" si="274"/>
        <v>6.8666666666666654</v>
      </c>
      <c r="RR22" s="43">
        <f t="shared" si="275"/>
        <v>2.7</v>
      </c>
      <c r="RS22" s="45" t="str">
        <f t="shared" si="276"/>
        <v>2.70</v>
      </c>
      <c r="RT22" s="47" t="str">
        <f t="shared" si="277"/>
        <v>Lên lớp</v>
      </c>
      <c r="RU22" s="41">
        <f t="shared" si="278"/>
        <v>15</v>
      </c>
      <c r="RV22" s="43">
        <f t="shared" si="279"/>
        <v>2.7</v>
      </c>
      <c r="RW22" s="229">
        <f t="shared" si="280"/>
        <v>91</v>
      </c>
      <c r="RX22" s="230">
        <f t="shared" si="281"/>
        <v>91</v>
      </c>
      <c r="RY22" s="146">
        <f t="shared" si="282"/>
        <v>2.8846153846153846</v>
      </c>
      <c r="RZ22" s="45" t="str">
        <f t="shared" si="283"/>
        <v>2.88</v>
      </c>
      <c r="SA22" s="47" t="str">
        <f t="shared" si="284"/>
        <v>Lên lớp</v>
      </c>
      <c r="SB22" s="47" t="s">
        <v>1143</v>
      </c>
      <c r="SC22" s="24"/>
      <c r="SD22" s="27"/>
      <c r="SE22" s="28"/>
      <c r="SF22" s="22">
        <f t="shared" si="527"/>
        <v>0</v>
      </c>
      <c r="SG22" s="29">
        <f t="shared" si="528"/>
        <v>0</v>
      </c>
      <c r="SH22" s="29" t="str">
        <f t="shared" si="529"/>
        <v>0.0</v>
      </c>
      <c r="SI22" s="35" t="str">
        <f t="shared" si="530"/>
        <v>F</v>
      </c>
      <c r="SJ22" s="33">
        <f t="shared" si="531"/>
        <v>0</v>
      </c>
      <c r="SK22" s="49" t="str">
        <f t="shared" si="532"/>
        <v>0.0</v>
      </c>
      <c r="SL22" s="77"/>
      <c r="SM22" s="151"/>
      <c r="SN22" s="24"/>
      <c r="SO22" s="27"/>
      <c r="SP22" s="28"/>
      <c r="SQ22" s="30">
        <f t="shared" si="533"/>
        <v>0</v>
      </c>
      <c r="SR22" s="31">
        <f t="shared" si="534"/>
        <v>0</v>
      </c>
      <c r="SS22" s="31" t="str">
        <f t="shared" si="535"/>
        <v>0.0</v>
      </c>
      <c r="ST22" s="35" t="str">
        <f t="shared" si="536"/>
        <v>F</v>
      </c>
      <c r="SU22" s="33">
        <f t="shared" si="537"/>
        <v>0</v>
      </c>
      <c r="SV22" s="49" t="str">
        <f t="shared" si="538"/>
        <v>0.0</v>
      </c>
      <c r="SW22" s="77"/>
      <c r="SX22" s="151"/>
      <c r="SY22" s="24">
        <v>8</v>
      </c>
      <c r="SZ22" s="27">
        <v>5</v>
      </c>
      <c r="TA22" s="28"/>
      <c r="TB22" s="30">
        <f t="shared" si="563"/>
        <v>6.2</v>
      </c>
      <c r="TC22" s="31">
        <f t="shared" si="564"/>
        <v>6.2</v>
      </c>
      <c r="TD22" s="31" t="str">
        <f t="shared" si="543"/>
        <v>6.2</v>
      </c>
      <c r="TE22" s="35" t="str">
        <f t="shared" si="544"/>
        <v>C</v>
      </c>
      <c r="TF22" s="33">
        <f t="shared" si="545"/>
        <v>2</v>
      </c>
      <c r="TG22" s="49" t="str">
        <f t="shared" si="546"/>
        <v>2.0</v>
      </c>
      <c r="TH22" s="77">
        <v>4</v>
      </c>
      <c r="TI22" s="151">
        <v>4</v>
      </c>
      <c r="TJ22" s="320"/>
      <c r="TK22" s="321">
        <v>7</v>
      </c>
      <c r="TL22" s="322">
        <v>8.3000000000000007</v>
      </c>
      <c r="TM22" s="322">
        <v>7.4</v>
      </c>
      <c r="TN22" s="322"/>
      <c r="TO22" s="127">
        <f t="shared" si="553"/>
        <v>7.6</v>
      </c>
      <c r="TP22" s="29" t="str">
        <f t="shared" si="291"/>
        <v>7.6</v>
      </c>
      <c r="TQ22" s="35" t="str">
        <f t="shared" si="554"/>
        <v>B</v>
      </c>
      <c r="TR22" s="33">
        <f t="shared" si="555"/>
        <v>3</v>
      </c>
      <c r="TS22" s="49" t="str">
        <f t="shared" si="556"/>
        <v>3.0</v>
      </c>
      <c r="TT22" s="323">
        <v>5</v>
      </c>
      <c r="TU22" s="324">
        <v>5</v>
      </c>
      <c r="TV22" s="325">
        <f t="shared" si="557"/>
        <v>9</v>
      </c>
      <c r="TW22" s="341">
        <f t="shared" si="294"/>
        <v>6.9777777777777779</v>
      </c>
      <c r="TX22" s="326">
        <f t="shared" si="558"/>
        <v>2.5555555555555554</v>
      </c>
      <c r="TY22" s="45" t="str">
        <f t="shared" si="559"/>
        <v>2.56</v>
      </c>
      <c r="TZ22" s="47" t="str">
        <f t="shared" si="560"/>
        <v>Lên lớp</v>
      </c>
      <c r="UA22" s="41">
        <f t="shared" si="561"/>
        <v>9</v>
      </c>
      <c r="UB22" s="43">
        <f t="shared" si="562"/>
        <v>2.5555555555555554</v>
      </c>
    </row>
    <row r="23" spans="1:548" ht="18">
      <c r="A23" s="11">
        <v>37</v>
      </c>
      <c r="B23" s="70" t="s">
        <v>229</v>
      </c>
      <c r="C23" s="14" t="s">
        <v>308</v>
      </c>
      <c r="D23" s="71" t="s">
        <v>248</v>
      </c>
      <c r="E23" s="72" t="s">
        <v>309</v>
      </c>
      <c r="F23" s="9"/>
      <c r="G23" s="106" t="s">
        <v>653</v>
      </c>
      <c r="H23" s="10" t="s">
        <v>18</v>
      </c>
      <c r="I23" s="11" t="s">
        <v>768</v>
      </c>
      <c r="J23" s="13">
        <v>5.3</v>
      </c>
      <c r="K23" s="29" t="str">
        <f t="shared" si="99"/>
        <v>5.3</v>
      </c>
      <c r="L23" s="35" t="str">
        <f t="shared" si="366"/>
        <v>D+</v>
      </c>
      <c r="M23" s="33">
        <f t="shared" si="367"/>
        <v>1.5</v>
      </c>
      <c r="N23" s="49" t="str">
        <f t="shared" si="368"/>
        <v>1.5</v>
      </c>
      <c r="O23" s="12">
        <v>2</v>
      </c>
      <c r="P23" s="19">
        <v>7.6</v>
      </c>
      <c r="Q23" s="29" t="str">
        <f t="shared" si="103"/>
        <v>7.6</v>
      </c>
      <c r="R23" s="35" t="str">
        <f t="shared" si="369"/>
        <v>B</v>
      </c>
      <c r="S23" s="33">
        <f t="shared" si="370"/>
        <v>3</v>
      </c>
      <c r="T23" s="49" t="str">
        <f t="shared" si="371"/>
        <v>3.0</v>
      </c>
      <c r="U23" s="12">
        <v>3</v>
      </c>
      <c r="V23" s="24">
        <v>6.9</v>
      </c>
      <c r="W23" s="27">
        <v>9</v>
      </c>
      <c r="X23" s="28"/>
      <c r="Y23" s="22">
        <f t="shared" si="372"/>
        <v>8.1999999999999993</v>
      </c>
      <c r="Z23" s="29">
        <f t="shared" si="373"/>
        <v>8.1999999999999993</v>
      </c>
      <c r="AA23" s="29" t="str">
        <f t="shared" si="109"/>
        <v>8.2</v>
      </c>
      <c r="AB23" s="35" t="str">
        <f t="shared" si="374"/>
        <v>B+</v>
      </c>
      <c r="AC23" s="33">
        <f t="shared" si="375"/>
        <v>3.5</v>
      </c>
      <c r="AD23" s="49" t="str">
        <f t="shared" si="376"/>
        <v>3.5</v>
      </c>
      <c r="AE23" s="77">
        <v>5</v>
      </c>
      <c r="AF23" s="80">
        <v>5</v>
      </c>
      <c r="AG23" s="133">
        <v>7.2</v>
      </c>
      <c r="AH23" s="125">
        <v>8</v>
      </c>
      <c r="AI23" s="126"/>
      <c r="AJ23" s="127">
        <f t="shared" si="377"/>
        <v>7.7</v>
      </c>
      <c r="AK23" s="128">
        <f t="shared" si="378"/>
        <v>7.7</v>
      </c>
      <c r="AL23" s="29" t="str">
        <f t="shared" si="115"/>
        <v>7.7</v>
      </c>
      <c r="AM23" s="129" t="str">
        <f t="shared" si="379"/>
        <v>B</v>
      </c>
      <c r="AN23" s="130">
        <f t="shared" si="380"/>
        <v>3</v>
      </c>
      <c r="AO23" s="131" t="str">
        <f t="shared" si="381"/>
        <v>3.0</v>
      </c>
      <c r="AP23" s="132">
        <v>3</v>
      </c>
      <c r="AQ23" s="158">
        <v>3</v>
      </c>
      <c r="AR23" s="24">
        <v>6.1</v>
      </c>
      <c r="AS23" s="27">
        <v>4</v>
      </c>
      <c r="AT23" s="28"/>
      <c r="AU23" s="22">
        <f t="shared" si="382"/>
        <v>4.8</v>
      </c>
      <c r="AV23" s="29">
        <f t="shared" si="383"/>
        <v>4.8</v>
      </c>
      <c r="AW23" s="29" t="str">
        <f t="shared" si="119"/>
        <v>4.8</v>
      </c>
      <c r="AX23" s="35" t="str">
        <f t="shared" si="384"/>
        <v>D</v>
      </c>
      <c r="AY23" s="33">
        <f t="shared" si="385"/>
        <v>1</v>
      </c>
      <c r="AZ23" s="49" t="str">
        <f t="shared" si="386"/>
        <v>1.0</v>
      </c>
      <c r="BA23" s="77">
        <v>3</v>
      </c>
      <c r="BB23" s="83">
        <v>3</v>
      </c>
      <c r="BC23" s="24">
        <v>5.5</v>
      </c>
      <c r="BD23" s="27">
        <v>4</v>
      </c>
      <c r="BE23" s="28"/>
      <c r="BF23" s="22">
        <f t="shared" si="387"/>
        <v>4.5999999999999996</v>
      </c>
      <c r="BG23" s="29">
        <f t="shared" si="388"/>
        <v>4.5999999999999996</v>
      </c>
      <c r="BH23" s="29" t="str">
        <f t="shared" si="123"/>
        <v>4.6</v>
      </c>
      <c r="BI23" s="35" t="str">
        <f t="shared" si="389"/>
        <v>D</v>
      </c>
      <c r="BJ23" s="33">
        <f t="shared" si="390"/>
        <v>1</v>
      </c>
      <c r="BK23" s="49" t="str">
        <f t="shared" si="391"/>
        <v>1.0</v>
      </c>
      <c r="BL23" s="77">
        <v>3</v>
      </c>
      <c r="BM23" s="83">
        <v>3</v>
      </c>
      <c r="BN23" s="24">
        <v>7.3</v>
      </c>
      <c r="BO23" s="27">
        <v>5</v>
      </c>
      <c r="BP23" s="28"/>
      <c r="BQ23" s="30">
        <f t="shared" si="392"/>
        <v>5.9</v>
      </c>
      <c r="BR23" s="31">
        <f t="shared" si="393"/>
        <v>5.9</v>
      </c>
      <c r="BS23" s="29" t="str">
        <f t="shared" si="127"/>
        <v>5.9</v>
      </c>
      <c r="BT23" s="35" t="str">
        <f t="shared" si="394"/>
        <v>C</v>
      </c>
      <c r="BU23" s="33">
        <f t="shared" si="395"/>
        <v>2</v>
      </c>
      <c r="BV23" s="49" t="str">
        <f t="shared" si="396"/>
        <v>2.0</v>
      </c>
      <c r="BW23" s="77">
        <v>2</v>
      </c>
      <c r="BX23" s="83">
        <v>2</v>
      </c>
      <c r="BY23" s="41">
        <f t="shared" si="131"/>
        <v>16</v>
      </c>
      <c r="BZ23" s="43">
        <f t="shared" si="132"/>
        <v>2.28125</v>
      </c>
      <c r="CA23" s="45" t="str">
        <f t="shared" si="133"/>
        <v>2.28</v>
      </c>
      <c r="CB23" s="47" t="str">
        <f t="shared" si="134"/>
        <v>Lên lớp</v>
      </c>
      <c r="CC23" s="145">
        <f t="shared" si="135"/>
        <v>16</v>
      </c>
      <c r="CD23" s="146">
        <f t="shared" si="136"/>
        <v>2.28125</v>
      </c>
      <c r="CE23" s="47" t="str">
        <f t="shared" si="137"/>
        <v>Lên lớp</v>
      </c>
      <c r="CF23" s="142" t="s">
        <v>1143</v>
      </c>
      <c r="CG23" s="24">
        <v>5.3</v>
      </c>
      <c r="CH23" s="27">
        <v>3</v>
      </c>
      <c r="CI23" s="28">
        <v>5</v>
      </c>
      <c r="CJ23" s="30">
        <f t="shared" si="397"/>
        <v>3.9</v>
      </c>
      <c r="CK23" s="31">
        <f t="shared" si="398"/>
        <v>5.0999999999999996</v>
      </c>
      <c r="CL23" s="29" t="str">
        <f t="shared" si="140"/>
        <v>5.1</v>
      </c>
      <c r="CM23" s="35" t="str">
        <f t="shared" si="399"/>
        <v>D+</v>
      </c>
      <c r="CN23" s="157">
        <f t="shared" si="400"/>
        <v>1.5</v>
      </c>
      <c r="CO23" s="49" t="str">
        <f t="shared" si="401"/>
        <v>1.5</v>
      </c>
      <c r="CP23" s="77">
        <v>3</v>
      </c>
      <c r="CQ23" s="151">
        <v>3</v>
      </c>
      <c r="CR23" s="24">
        <v>7.3</v>
      </c>
      <c r="CS23" s="27">
        <v>6</v>
      </c>
      <c r="CT23" s="28"/>
      <c r="CU23" s="30">
        <f t="shared" si="402"/>
        <v>6.5</v>
      </c>
      <c r="CV23" s="31">
        <f t="shared" si="403"/>
        <v>6.5</v>
      </c>
      <c r="CW23" s="29" t="str">
        <f t="shared" si="145"/>
        <v>6.5</v>
      </c>
      <c r="CX23" s="35" t="str">
        <f t="shared" si="404"/>
        <v>C+</v>
      </c>
      <c r="CY23" s="157">
        <f t="shared" si="405"/>
        <v>2.5</v>
      </c>
      <c r="CZ23" s="49" t="str">
        <f t="shared" si="406"/>
        <v>2.5</v>
      </c>
      <c r="DA23" s="77">
        <v>2</v>
      </c>
      <c r="DB23" s="151">
        <v>2</v>
      </c>
      <c r="DC23" s="133">
        <v>7.9</v>
      </c>
      <c r="DD23" s="125">
        <v>6</v>
      </c>
      <c r="DE23" s="126"/>
      <c r="DF23" s="127">
        <f t="shared" si="407"/>
        <v>6.8</v>
      </c>
      <c r="DG23" s="128">
        <f t="shared" si="408"/>
        <v>6.8</v>
      </c>
      <c r="DH23" s="29" t="str">
        <f t="shared" si="151"/>
        <v>6.8</v>
      </c>
      <c r="DI23" s="129" t="str">
        <f t="shared" si="409"/>
        <v>C+</v>
      </c>
      <c r="DJ23" s="130">
        <f t="shared" si="410"/>
        <v>2.5</v>
      </c>
      <c r="DK23" s="131" t="str">
        <f t="shared" si="411"/>
        <v>2.5</v>
      </c>
      <c r="DL23" s="132">
        <v>4</v>
      </c>
      <c r="DM23" s="170">
        <v>4</v>
      </c>
      <c r="DN23" s="24">
        <v>5.0999999999999996</v>
      </c>
      <c r="DO23" s="27">
        <v>4</v>
      </c>
      <c r="DP23" s="28"/>
      <c r="DQ23" s="30">
        <f t="shared" si="412"/>
        <v>4.4000000000000004</v>
      </c>
      <c r="DR23" s="31">
        <f t="shared" si="413"/>
        <v>4.4000000000000004</v>
      </c>
      <c r="DS23" s="29" t="str">
        <f t="shared" si="157"/>
        <v>4.4</v>
      </c>
      <c r="DT23" s="35" t="str">
        <f t="shared" si="414"/>
        <v>D</v>
      </c>
      <c r="DU23" s="157">
        <f t="shared" si="415"/>
        <v>1</v>
      </c>
      <c r="DV23" s="49" t="str">
        <f t="shared" si="416"/>
        <v>1.0</v>
      </c>
      <c r="DW23" s="77">
        <v>3</v>
      </c>
      <c r="DX23" s="151">
        <v>3</v>
      </c>
      <c r="DY23" s="24">
        <v>6.7</v>
      </c>
      <c r="DZ23" s="27">
        <v>2</v>
      </c>
      <c r="EA23" s="28">
        <v>6</v>
      </c>
      <c r="EB23" s="22">
        <f t="shared" si="417"/>
        <v>3.9</v>
      </c>
      <c r="EC23" s="29">
        <f t="shared" si="418"/>
        <v>6.3</v>
      </c>
      <c r="ED23" s="29" t="str">
        <f t="shared" si="161"/>
        <v>6.3</v>
      </c>
      <c r="EE23" s="35" t="str">
        <f t="shared" si="419"/>
        <v>C</v>
      </c>
      <c r="EF23" s="157">
        <f t="shared" si="420"/>
        <v>2</v>
      </c>
      <c r="EG23" s="49" t="str">
        <f t="shared" si="421"/>
        <v>2.0</v>
      </c>
      <c r="EH23" s="77">
        <v>2</v>
      </c>
      <c r="EI23" s="151">
        <v>2</v>
      </c>
      <c r="EJ23" s="24">
        <v>7.4</v>
      </c>
      <c r="EK23" s="27">
        <v>6</v>
      </c>
      <c r="EL23" s="28"/>
      <c r="EM23" s="30">
        <f t="shared" si="422"/>
        <v>6.6</v>
      </c>
      <c r="EN23" s="31">
        <f t="shared" si="423"/>
        <v>6.6</v>
      </c>
      <c r="EO23" s="29" t="str">
        <f t="shared" si="166"/>
        <v>6.6</v>
      </c>
      <c r="EP23" s="35" t="str">
        <f t="shared" si="424"/>
        <v>C+</v>
      </c>
      <c r="EQ23" s="157">
        <f t="shared" si="425"/>
        <v>2.5</v>
      </c>
      <c r="ER23" s="49" t="str">
        <f t="shared" si="426"/>
        <v>2.5</v>
      </c>
      <c r="ES23" s="77">
        <v>2</v>
      </c>
      <c r="ET23" s="151">
        <v>2</v>
      </c>
      <c r="EU23" s="24">
        <v>6.8</v>
      </c>
      <c r="EV23" s="27">
        <v>6</v>
      </c>
      <c r="EW23" s="28"/>
      <c r="EX23" s="22">
        <f t="shared" si="427"/>
        <v>6.3</v>
      </c>
      <c r="EY23" s="29">
        <f t="shared" si="428"/>
        <v>6.3</v>
      </c>
      <c r="EZ23" s="29" t="str">
        <f t="shared" si="171"/>
        <v>6.3</v>
      </c>
      <c r="FA23" s="35" t="str">
        <f t="shared" si="429"/>
        <v>C</v>
      </c>
      <c r="FB23" s="157">
        <f t="shared" si="430"/>
        <v>2</v>
      </c>
      <c r="FC23" s="49" t="str">
        <f t="shared" si="431"/>
        <v>2.0</v>
      </c>
      <c r="FD23" s="77">
        <v>3</v>
      </c>
      <c r="FE23" s="151">
        <v>3</v>
      </c>
      <c r="FF23" s="155">
        <v>7</v>
      </c>
      <c r="FG23" s="165">
        <v>7</v>
      </c>
      <c r="FH23" s="165"/>
      <c r="FI23" s="22">
        <f t="shared" si="432"/>
        <v>7</v>
      </c>
      <c r="FJ23" s="29">
        <f t="shared" si="433"/>
        <v>7</v>
      </c>
      <c r="FK23" s="29" t="str">
        <f t="shared" si="177"/>
        <v>7.0</v>
      </c>
      <c r="FL23" s="35" t="str">
        <f t="shared" si="434"/>
        <v>B</v>
      </c>
      <c r="FM23" s="33">
        <f t="shared" si="435"/>
        <v>3</v>
      </c>
      <c r="FN23" s="49" t="str">
        <f t="shared" si="436"/>
        <v>3.0</v>
      </c>
      <c r="FO23" s="77">
        <v>2</v>
      </c>
      <c r="FP23" s="151">
        <v>2</v>
      </c>
      <c r="FQ23" s="41">
        <f t="shared" si="181"/>
        <v>21</v>
      </c>
      <c r="FR23" s="43">
        <f t="shared" si="182"/>
        <v>2.0714285714285716</v>
      </c>
      <c r="FS23" s="45" t="str">
        <f t="shared" si="183"/>
        <v>2.07</v>
      </c>
      <c r="FT23" s="47" t="str">
        <f t="shared" si="184"/>
        <v>Lên lớp</v>
      </c>
      <c r="FU23" s="145">
        <f t="shared" si="185"/>
        <v>21</v>
      </c>
      <c r="FV23" s="146">
        <f t="shared" si="186"/>
        <v>2.0714285714285716</v>
      </c>
      <c r="FW23" s="174">
        <f t="shared" si="187"/>
        <v>37</v>
      </c>
      <c r="FX23" s="41">
        <f t="shared" si="188"/>
        <v>37</v>
      </c>
      <c r="FY23" s="43">
        <f t="shared" si="189"/>
        <v>2.1621621621621623</v>
      </c>
      <c r="FZ23" s="45" t="str">
        <f t="shared" si="190"/>
        <v>2.16</v>
      </c>
      <c r="GA23" s="47" t="str">
        <f t="shared" si="191"/>
        <v>Lên lớp</v>
      </c>
      <c r="GB23" s="47" t="s">
        <v>1143</v>
      </c>
      <c r="GC23" s="24">
        <v>8</v>
      </c>
      <c r="GD23" s="27">
        <v>8</v>
      </c>
      <c r="GE23" s="28"/>
      <c r="GF23" s="30">
        <f t="shared" si="319"/>
        <v>8</v>
      </c>
      <c r="GG23" s="31">
        <f t="shared" si="320"/>
        <v>8</v>
      </c>
      <c r="GH23" s="29" t="str">
        <f t="shared" si="193"/>
        <v>8.0</v>
      </c>
      <c r="GI23" s="35" t="str">
        <f t="shared" si="321"/>
        <v>B+</v>
      </c>
      <c r="GJ23" s="33">
        <f t="shared" si="322"/>
        <v>3.5</v>
      </c>
      <c r="GK23" s="49" t="str">
        <f t="shared" si="323"/>
        <v>3.5</v>
      </c>
      <c r="GL23" s="77">
        <v>2</v>
      </c>
      <c r="GM23" s="151">
        <v>2</v>
      </c>
      <c r="GN23" s="24">
        <v>6.3</v>
      </c>
      <c r="GO23" s="27">
        <v>5</v>
      </c>
      <c r="GP23" s="28"/>
      <c r="GQ23" s="22">
        <f t="shared" si="324"/>
        <v>5.5</v>
      </c>
      <c r="GR23" s="29">
        <f t="shared" si="325"/>
        <v>5.5</v>
      </c>
      <c r="GS23" s="29" t="str">
        <f t="shared" si="198"/>
        <v>5.5</v>
      </c>
      <c r="GT23" s="35" t="str">
        <f t="shared" si="326"/>
        <v>C</v>
      </c>
      <c r="GU23" s="33">
        <f t="shared" si="327"/>
        <v>2</v>
      </c>
      <c r="GV23" s="49" t="str">
        <f t="shared" si="328"/>
        <v>2.0</v>
      </c>
      <c r="GW23" s="77">
        <v>3</v>
      </c>
      <c r="GX23" s="151">
        <v>3</v>
      </c>
      <c r="GY23" s="24">
        <v>5.2</v>
      </c>
      <c r="GZ23" s="27">
        <v>7</v>
      </c>
      <c r="HA23" s="28"/>
      <c r="HB23" s="22">
        <f t="shared" si="329"/>
        <v>6.3</v>
      </c>
      <c r="HC23" s="29">
        <f t="shared" si="330"/>
        <v>6.3</v>
      </c>
      <c r="HD23" s="29" t="str">
        <f t="shared" si="203"/>
        <v>6.3</v>
      </c>
      <c r="HE23" s="35" t="str">
        <f t="shared" si="331"/>
        <v>C</v>
      </c>
      <c r="HF23" s="33">
        <f t="shared" si="332"/>
        <v>2</v>
      </c>
      <c r="HG23" s="49" t="str">
        <f t="shared" si="333"/>
        <v>2.0</v>
      </c>
      <c r="HH23" s="77">
        <v>2</v>
      </c>
      <c r="HI23" s="151">
        <v>2</v>
      </c>
      <c r="HJ23" s="24">
        <v>6.6</v>
      </c>
      <c r="HK23" s="27">
        <v>6</v>
      </c>
      <c r="HL23" s="28"/>
      <c r="HM23" s="22">
        <f t="shared" si="334"/>
        <v>6.2</v>
      </c>
      <c r="HN23" s="29">
        <f t="shared" si="335"/>
        <v>6.2</v>
      </c>
      <c r="HO23" s="29" t="str">
        <f t="shared" si="208"/>
        <v>6.2</v>
      </c>
      <c r="HP23" s="35" t="str">
        <f t="shared" si="336"/>
        <v>C</v>
      </c>
      <c r="HQ23" s="33">
        <f t="shared" si="337"/>
        <v>2</v>
      </c>
      <c r="HR23" s="49" t="str">
        <f t="shared" si="338"/>
        <v>2.0</v>
      </c>
      <c r="HS23" s="77">
        <v>2</v>
      </c>
      <c r="HT23" s="151">
        <v>2</v>
      </c>
      <c r="HU23" s="24">
        <v>6.7</v>
      </c>
      <c r="HV23" s="27">
        <v>3</v>
      </c>
      <c r="HW23" s="28"/>
      <c r="HX23" s="22">
        <f t="shared" si="339"/>
        <v>4.5</v>
      </c>
      <c r="HY23" s="29">
        <f t="shared" si="340"/>
        <v>4.5</v>
      </c>
      <c r="HZ23" s="29" t="str">
        <f t="shared" si="213"/>
        <v>4.5</v>
      </c>
      <c r="IA23" s="35" t="str">
        <f t="shared" si="341"/>
        <v>D</v>
      </c>
      <c r="IB23" s="33">
        <f t="shared" si="342"/>
        <v>1</v>
      </c>
      <c r="IC23" s="49" t="str">
        <f t="shared" si="343"/>
        <v>1.0</v>
      </c>
      <c r="ID23" s="77">
        <v>3</v>
      </c>
      <c r="IE23" s="151">
        <v>3</v>
      </c>
      <c r="IF23" s="24">
        <v>6</v>
      </c>
      <c r="IG23" s="27">
        <v>3</v>
      </c>
      <c r="IH23" s="28"/>
      <c r="II23" s="30">
        <f t="shared" si="344"/>
        <v>4.2</v>
      </c>
      <c r="IJ23" s="31">
        <f t="shared" si="345"/>
        <v>4.2</v>
      </c>
      <c r="IK23" s="29" t="str">
        <f t="shared" si="218"/>
        <v>4.2</v>
      </c>
      <c r="IL23" s="35" t="str">
        <f t="shared" si="346"/>
        <v>D</v>
      </c>
      <c r="IM23" s="33">
        <f t="shared" si="347"/>
        <v>1</v>
      </c>
      <c r="IN23" s="49" t="str">
        <f t="shared" si="348"/>
        <v>1.0</v>
      </c>
      <c r="IO23" s="77">
        <v>2</v>
      </c>
      <c r="IP23" s="151">
        <v>2</v>
      </c>
      <c r="IQ23" s="24">
        <v>6.3</v>
      </c>
      <c r="IR23" s="27">
        <v>3</v>
      </c>
      <c r="IS23" s="28"/>
      <c r="IT23" s="30">
        <f t="shared" si="349"/>
        <v>4.3</v>
      </c>
      <c r="IU23" s="31">
        <f t="shared" si="350"/>
        <v>4.3</v>
      </c>
      <c r="IV23" s="29" t="str">
        <f t="shared" si="222"/>
        <v>4.3</v>
      </c>
      <c r="IW23" s="35" t="str">
        <f t="shared" si="351"/>
        <v>D</v>
      </c>
      <c r="IX23" s="33">
        <f t="shared" si="352"/>
        <v>1</v>
      </c>
      <c r="IY23" s="49" t="str">
        <f t="shared" si="353"/>
        <v>1.0</v>
      </c>
      <c r="IZ23" s="77">
        <v>3</v>
      </c>
      <c r="JA23" s="151">
        <v>3</v>
      </c>
      <c r="JB23" s="24">
        <v>7.6</v>
      </c>
      <c r="JC23" s="27">
        <v>7</v>
      </c>
      <c r="JD23" s="28"/>
      <c r="JE23" s="30">
        <f t="shared" si="354"/>
        <v>7.2</v>
      </c>
      <c r="JF23" s="31">
        <f t="shared" si="355"/>
        <v>7.2</v>
      </c>
      <c r="JG23" s="29" t="str">
        <f t="shared" si="226"/>
        <v>7.2</v>
      </c>
      <c r="JH23" s="35" t="str">
        <f t="shared" si="356"/>
        <v>B</v>
      </c>
      <c r="JI23" s="33">
        <f t="shared" si="357"/>
        <v>3</v>
      </c>
      <c r="JJ23" s="49" t="str">
        <f t="shared" si="358"/>
        <v>3.0</v>
      </c>
      <c r="JK23" s="77">
        <v>3</v>
      </c>
      <c r="JL23" s="151">
        <v>3</v>
      </c>
      <c r="JM23" s="24">
        <v>8</v>
      </c>
      <c r="JN23" s="214">
        <v>5.8</v>
      </c>
      <c r="JO23" s="140"/>
      <c r="JP23" s="30">
        <f t="shared" si="359"/>
        <v>6.7</v>
      </c>
      <c r="JQ23" s="31">
        <f t="shared" si="360"/>
        <v>6.7</v>
      </c>
      <c r="JR23" s="29" t="str">
        <f t="shared" si="230"/>
        <v>6.7</v>
      </c>
      <c r="JS23" s="35" t="str">
        <f t="shared" si="361"/>
        <v>C+</v>
      </c>
      <c r="JT23" s="33">
        <f t="shared" si="362"/>
        <v>2.5</v>
      </c>
      <c r="JU23" s="49" t="str">
        <f t="shared" si="363"/>
        <v>2.5</v>
      </c>
      <c r="JV23" s="77">
        <v>1</v>
      </c>
      <c r="JW23" s="151">
        <v>1</v>
      </c>
      <c r="JX23" s="211">
        <f t="shared" si="234"/>
        <v>21</v>
      </c>
      <c r="JY23" s="43">
        <f t="shared" si="235"/>
        <v>1.9285714285714286</v>
      </c>
      <c r="JZ23" s="45" t="str">
        <f t="shared" si="236"/>
        <v>1.93</v>
      </c>
      <c r="KA23" s="47" t="str">
        <f t="shared" si="237"/>
        <v>Lên lớp</v>
      </c>
      <c r="KB23" s="41">
        <f t="shared" si="238"/>
        <v>21</v>
      </c>
      <c r="KC23" s="43">
        <f t="shared" si="239"/>
        <v>1.9285714285714286</v>
      </c>
      <c r="KD23" s="229">
        <f t="shared" si="240"/>
        <v>58</v>
      </c>
      <c r="KE23" s="230">
        <f t="shared" si="241"/>
        <v>58</v>
      </c>
      <c r="KF23" s="146">
        <f t="shared" si="242"/>
        <v>2.0775862068965516</v>
      </c>
      <c r="KG23" s="45" t="str">
        <f t="shared" si="243"/>
        <v>2.08</v>
      </c>
      <c r="KH23" s="47" t="str">
        <f t="shared" si="244"/>
        <v>Lên lớp</v>
      </c>
      <c r="KI23" s="47" t="s">
        <v>1143</v>
      </c>
      <c r="KJ23" s="24">
        <v>6.8</v>
      </c>
      <c r="KK23" s="27">
        <v>8</v>
      </c>
      <c r="KL23" s="28"/>
      <c r="KM23" s="30">
        <f t="shared" si="437"/>
        <v>7.5</v>
      </c>
      <c r="KN23" s="31">
        <f t="shared" si="438"/>
        <v>7.5</v>
      </c>
      <c r="KO23" s="29" t="str">
        <f t="shared" si="439"/>
        <v>7.5</v>
      </c>
      <c r="KP23" s="35" t="str">
        <f t="shared" si="440"/>
        <v>B</v>
      </c>
      <c r="KQ23" s="33">
        <f t="shared" si="441"/>
        <v>3</v>
      </c>
      <c r="KR23" s="49" t="str">
        <f t="shared" si="442"/>
        <v>3.0</v>
      </c>
      <c r="KS23" s="77">
        <v>2</v>
      </c>
      <c r="KT23" s="151">
        <v>2</v>
      </c>
      <c r="KU23" s="24">
        <v>8.6999999999999993</v>
      </c>
      <c r="KV23" s="27">
        <v>9</v>
      </c>
      <c r="KW23" s="28"/>
      <c r="KX23" s="30">
        <f t="shared" si="443"/>
        <v>8.9</v>
      </c>
      <c r="KY23" s="31">
        <f t="shared" si="444"/>
        <v>8.9</v>
      </c>
      <c r="KZ23" s="29" t="str">
        <f t="shared" si="445"/>
        <v>8.9</v>
      </c>
      <c r="LA23" s="35" t="str">
        <f t="shared" si="446"/>
        <v>A</v>
      </c>
      <c r="LB23" s="33">
        <f t="shared" si="447"/>
        <v>4</v>
      </c>
      <c r="LC23" s="49" t="str">
        <f t="shared" si="448"/>
        <v>4.0</v>
      </c>
      <c r="LD23" s="77">
        <v>2</v>
      </c>
      <c r="LE23" s="151">
        <v>2</v>
      </c>
      <c r="LF23" s="24">
        <v>6.3</v>
      </c>
      <c r="LG23" s="27">
        <v>6</v>
      </c>
      <c r="LH23" s="28"/>
      <c r="LI23" s="30">
        <f t="shared" si="547"/>
        <v>6.1</v>
      </c>
      <c r="LJ23" s="31">
        <f t="shared" si="548"/>
        <v>6.1</v>
      </c>
      <c r="LK23" s="31" t="str">
        <f t="shared" si="549"/>
        <v>6.1</v>
      </c>
      <c r="LL23" s="35" t="str">
        <f t="shared" si="550"/>
        <v>C</v>
      </c>
      <c r="LM23" s="33">
        <f t="shared" si="551"/>
        <v>2</v>
      </c>
      <c r="LN23" s="49" t="str">
        <f t="shared" si="552"/>
        <v>2.0</v>
      </c>
      <c r="LO23" s="77">
        <v>2</v>
      </c>
      <c r="LP23" s="151">
        <v>2</v>
      </c>
      <c r="LQ23" s="24">
        <v>8</v>
      </c>
      <c r="LR23" s="27">
        <v>7</v>
      </c>
      <c r="LS23" s="28"/>
      <c r="LT23" s="30">
        <f t="shared" si="455"/>
        <v>7.4</v>
      </c>
      <c r="LU23" s="31">
        <f t="shared" si="456"/>
        <v>7.4</v>
      </c>
      <c r="LV23" s="29" t="str">
        <f t="shared" si="248"/>
        <v>7.4</v>
      </c>
      <c r="LW23" s="35" t="str">
        <f t="shared" si="457"/>
        <v>B</v>
      </c>
      <c r="LX23" s="33">
        <f t="shared" si="458"/>
        <v>3</v>
      </c>
      <c r="LY23" s="49" t="str">
        <f t="shared" si="459"/>
        <v>3.0</v>
      </c>
      <c r="LZ23" s="77">
        <v>2</v>
      </c>
      <c r="MA23" s="151">
        <v>2</v>
      </c>
      <c r="MB23" s="24">
        <v>7.7</v>
      </c>
      <c r="MC23" s="27">
        <v>7</v>
      </c>
      <c r="MD23" s="28"/>
      <c r="ME23" s="30">
        <f t="shared" si="460"/>
        <v>7.3</v>
      </c>
      <c r="MF23" s="161">
        <f t="shared" si="461"/>
        <v>7.3</v>
      </c>
      <c r="MG23" s="29" t="str">
        <f t="shared" si="249"/>
        <v>7.3</v>
      </c>
      <c r="MH23" s="162" t="str">
        <f t="shared" si="462"/>
        <v>B</v>
      </c>
      <c r="MI23" s="163">
        <f t="shared" si="463"/>
        <v>3</v>
      </c>
      <c r="MJ23" s="56" t="str">
        <f t="shared" si="464"/>
        <v>3.0</v>
      </c>
      <c r="MK23" s="77">
        <v>1</v>
      </c>
      <c r="ML23" s="151">
        <v>1</v>
      </c>
      <c r="MM23" s="24">
        <v>7.1</v>
      </c>
      <c r="MN23" s="27">
        <v>5</v>
      </c>
      <c r="MO23" s="28"/>
      <c r="MP23" s="30">
        <f t="shared" si="465"/>
        <v>5.8</v>
      </c>
      <c r="MQ23" s="161">
        <f t="shared" si="466"/>
        <v>5.8</v>
      </c>
      <c r="MR23" s="29" t="str">
        <f t="shared" si="250"/>
        <v>5.8</v>
      </c>
      <c r="MS23" s="162" t="str">
        <f t="shared" si="467"/>
        <v>C</v>
      </c>
      <c r="MT23" s="163">
        <f t="shared" si="468"/>
        <v>2</v>
      </c>
      <c r="MU23" s="56" t="str">
        <f t="shared" si="469"/>
        <v>2.0</v>
      </c>
      <c r="MV23" s="77">
        <v>3</v>
      </c>
      <c r="MW23" s="151">
        <v>3</v>
      </c>
      <c r="MX23" s="24">
        <v>5</v>
      </c>
      <c r="MY23" s="27">
        <v>5</v>
      </c>
      <c r="MZ23" s="28"/>
      <c r="NA23" s="30">
        <f t="shared" si="470"/>
        <v>5</v>
      </c>
      <c r="NB23" s="161">
        <f t="shared" si="471"/>
        <v>5</v>
      </c>
      <c r="NC23" s="29" t="str">
        <f t="shared" si="251"/>
        <v>5.0</v>
      </c>
      <c r="ND23" s="162" t="str">
        <f t="shared" si="472"/>
        <v>D+</v>
      </c>
      <c r="NE23" s="163">
        <f t="shared" si="473"/>
        <v>1.5</v>
      </c>
      <c r="NF23" s="56" t="str">
        <f t="shared" si="474"/>
        <v>1.5</v>
      </c>
      <c r="NG23" s="77">
        <v>1</v>
      </c>
      <c r="NH23" s="151">
        <v>1</v>
      </c>
      <c r="NI23" s="24">
        <v>7.8</v>
      </c>
      <c r="NJ23" s="27">
        <v>3</v>
      </c>
      <c r="NK23" s="28"/>
      <c r="NL23" s="30">
        <f t="shared" si="475"/>
        <v>4.9000000000000004</v>
      </c>
      <c r="NM23" s="31">
        <f t="shared" si="476"/>
        <v>4.9000000000000004</v>
      </c>
      <c r="NN23" s="29" t="str">
        <f t="shared" si="477"/>
        <v>4.9</v>
      </c>
      <c r="NO23" s="35" t="str">
        <f t="shared" si="478"/>
        <v>D</v>
      </c>
      <c r="NP23" s="33">
        <f t="shared" si="479"/>
        <v>1</v>
      </c>
      <c r="NQ23" s="49" t="str">
        <f t="shared" si="480"/>
        <v>1.0</v>
      </c>
      <c r="NR23" s="77">
        <v>3</v>
      </c>
      <c r="NS23" s="151">
        <v>3</v>
      </c>
      <c r="NT23" s="24">
        <v>8</v>
      </c>
      <c r="NU23" s="214">
        <v>7.3</v>
      </c>
      <c r="NV23" s="28"/>
      <c r="NW23" s="30">
        <f t="shared" si="481"/>
        <v>7.6</v>
      </c>
      <c r="NX23" s="31">
        <f t="shared" si="482"/>
        <v>7.6</v>
      </c>
      <c r="NY23" s="29" t="str">
        <f t="shared" si="483"/>
        <v>7.6</v>
      </c>
      <c r="NZ23" s="35" t="str">
        <f t="shared" si="484"/>
        <v>B</v>
      </c>
      <c r="OA23" s="33">
        <f t="shared" si="485"/>
        <v>3</v>
      </c>
      <c r="OB23" s="49" t="str">
        <f t="shared" si="486"/>
        <v>3.0</v>
      </c>
      <c r="OC23" s="77">
        <v>2</v>
      </c>
      <c r="OD23" s="151">
        <v>2</v>
      </c>
      <c r="OE23" s="211">
        <f t="shared" si="255"/>
        <v>18</v>
      </c>
      <c r="OF23" s="43">
        <f t="shared" si="256"/>
        <v>2.4166666666666665</v>
      </c>
      <c r="OG23" s="45" t="str">
        <f t="shared" si="257"/>
        <v>2.42</v>
      </c>
      <c r="OH23" s="47" t="str">
        <f t="shared" si="258"/>
        <v>Lên lớp</v>
      </c>
      <c r="OI23" s="41">
        <f t="shared" si="259"/>
        <v>18</v>
      </c>
      <c r="OJ23" s="43">
        <f t="shared" si="260"/>
        <v>2.4166666666666665</v>
      </c>
      <c r="OK23" s="229">
        <f t="shared" si="261"/>
        <v>76</v>
      </c>
      <c r="OL23" s="230">
        <f t="shared" si="262"/>
        <v>76</v>
      </c>
      <c r="OM23" s="146">
        <f t="shared" si="263"/>
        <v>2.1578947368421053</v>
      </c>
      <c r="ON23" s="45" t="str">
        <f t="shared" si="264"/>
        <v>2.16</v>
      </c>
      <c r="OO23" s="47" t="str">
        <f t="shared" si="265"/>
        <v>Lên lớp</v>
      </c>
      <c r="OP23" s="47" t="s">
        <v>1143</v>
      </c>
      <c r="OQ23" s="24">
        <v>7</v>
      </c>
      <c r="OR23" s="27">
        <v>7</v>
      </c>
      <c r="OS23" s="28"/>
      <c r="OT23" s="30">
        <f t="shared" si="487"/>
        <v>7</v>
      </c>
      <c r="OU23" s="31">
        <f t="shared" si="488"/>
        <v>7</v>
      </c>
      <c r="OV23" s="29" t="str">
        <f t="shared" si="489"/>
        <v>7.0</v>
      </c>
      <c r="OW23" s="35" t="str">
        <f t="shared" si="541"/>
        <v>B</v>
      </c>
      <c r="OX23" s="33">
        <f t="shared" si="490"/>
        <v>3</v>
      </c>
      <c r="OY23" s="49" t="str">
        <f t="shared" si="491"/>
        <v>3.0</v>
      </c>
      <c r="OZ23" s="77">
        <v>2</v>
      </c>
      <c r="PA23" s="151">
        <v>2</v>
      </c>
      <c r="PB23" s="24">
        <v>6.8</v>
      </c>
      <c r="PC23" s="27">
        <v>9</v>
      </c>
      <c r="PD23" s="28"/>
      <c r="PE23" s="30">
        <f t="shared" si="492"/>
        <v>8.1</v>
      </c>
      <c r="PF23" s="31">
        <f t="shared" si="493"/>
        <v>8.1</v>
      </c>
      <c r="PG23" s="31" t="str">
        <f t="shared" si="494"/>
        <v>8.1</v>
      </c>
      <c r="PH23" s="35" t="str">
        <f t="shared" si="495"/>
        <v>B+</v>
      </c>
      <c r="PI23" s="33">
        <f t="shared" si="496"/>
        <v>3.5</v>
      </c>
      <c r="PJ23" s="49" t="str">
        <f t="shared" si="497"/>
        <v>3.5</v>
      </c>
      <c r="PK23" s="77">
        <v>3</v>
      </c>
      <c r="PL23" s="151">
        <v>3</v>
      </c>
      <c r="PM23" s="24">
        <v>7.3</v>
      </c>
      <c r="PN23" s="27">
        <v>7</v>
      </c>
      <c r="PO23" s="28"/>
      <c r="PP23" s="30">
        <f t="shared" si="498"/>
        <v>7.1</v>
      </c>
      <c r="PQ23" s="31">
        <f t="shared" si="499"/>
        <v>7.1</v>
      </c>
      <c r="PR23" s="31" t="str">
        <f t="shared" si="500"/>
        <v>7.1</v>
      </c>
      <c r="PS23" s="35" t="str">
        <f t="shared" si="501"/>
        <v>B</v>
      </c>
      <c r="PT23" s="33">
        <f t="shared" si="502"/>
        <v>3</v>
      </c>
      <c r="PU23" s="49" t="str">
        <f t="shared" si="503"/>
        <v>3.0</v>
      </c>
      <c r="PV23" s="77">
        <v>2</v>
      </c>
      <c r="PW23" s="151">
        <v>2</v>
      </c>
      <c r="PX23" s="24">
        <v>7.3</v>
      </c>
      <c r="PY23" s="27">
        <v>6</v>
      </c>
      <c r="PZ23" s="28"/>
      <c r="QA23" s="30">
        <f t="shared" si="504"/>
        <v>6.5</v>
      </c>
      <c r="QB23" s="31">
        <f t="shared" si="505"/>
        <v>6.5</v>
      </c>
      <c r="QC23" s="29" t="str">
        <f t="shared" si="506"/>
        <v>6.5</v>
      </c>
      <c r="QD23" s="35" t="str">
        <f t="shared" si="542"/>
        <v>C+</v>
      </c>
      <c r="QE23" s="130">
        <f t="shared" si="507"/>
        <v>2.5</v>
      </c>
      <c r="QF23" s="49" t="str">
        <f t="shared" si="508"/>
        <v>2.5</v>
      </c>
      <c r="QG23" s="77">
        <v>3</v>
      </c>
      <c r="QH23" s="151">
        <v>3</v>
      </c>
      <c r="QI23" s="24">
        <v>5.8</v>
      </c>
      <c r="QJ23" s="27">
        <v>6</v>
      </c>
      <c r="QK23" s="28"/>
      <c r="QL23" s="30">
        <f t="shared" si="509"/>
        <v>5.9</v>
      </c>
      <c r="QM23" s="31">
        <f t="shared" si="510"/>
        <v>5.9</v>
      </c>
      <c r="QN23" s="31" t="str">
        <f t="shared" si="511"/>
        <v>5.9</v>
      </c>
      <c r="QO23" s="35" t="str">
        <f t="shared" si="512"/>
        <v>C</v>
      </c>
      <c r="QP23" s="33">
        <f t="shared" si="513"/>
        <v>2</v>
      </c>
      <c r="QQ23" s="49" t="str">
        <f t="shared" si="514"/>
        <v>2.0</v>
      </c>
      <c r="QR23" s="77">
        <v>1</v>
      </c>
      <c r="QS23" s="151">
        <v>1</v>
      </c>
      <c r="QT23" s="24">
        <v>7</v>
      </c>
      <c r="QU23" s="27">
        <v>7</v>
      </c>
      <c r="QV23" s="28"/>
      <c r="QW23" s="30">
        <f t="shared" si="515"/>
        <v>7</v>
      </c>
      <c r="QX23" s="31">
        <f t="shared" si="516"/>
        <v>7</v>
      </c>
      <c r="QY23" s="31" t="str">
        <f t="shared" si="517"/>
        <v>7.0</v>
      </c>
      <c r="QZ23" s="35" t="str">
        <f t="shared" si="518"/>
        <v>B</v>
      </c>
      <c r="RA23" s="33">
        <f t="shared" si="519"/>
        <v>3</v>
      </c>
      <c r="RB23" s="49" t="str">
        <f t="shared" si="520"/>
        <v>3.0</v>
      </c>
      <c r="RC23" s="77">
        <v>3</v>
      </c>
      <c r="RD23" s="151">
        <v>3</v>
      </c>
      <c r="RE23" s="24">
        <v>8.1999999999999993</v>
      </c>
      <c r="RF23" s="27">
        <v>2</v>
      </c>
      <c r="RG23" s="28"/>
      <c r="RH23" s="30">
        <f t="shared" si="521"/>
        <v>4.5</v>
      </c>
      <c r="RI23" s="31">
        <f t="shared" si="522"/>
        <v>4.5</v>
      </c>
      <c r="RJ23" s="29" t="str">
        <f t="shared" si="523"/>
        <v>4.5</v>
      </c>
      <c r="RK23" s="35" t="str">
        <f t="shared" si="524"/>
        <v>D</v>
      </c>
      <c r="RL23" s="130">
        <f t="shared" si="525"/>
        <v>1</v>
      </c>
      <c r="RM23" s="49" t="str">
        <f t="shared" si="526"/>
        <v>1.0</v>
      </c>
      <c r="RN23" s="77">
        <v>1</v>
      </c>
      <c r="RO23" s="151">
        <v>1</v>
      </c>
      <c r="RP23" s="211">
        <f t="shared" si="273"/>
        <v>15</v>
      </c>
      <c r="RQ23" s="275">
        <f t="shared" si="274"/>
        <v>6.8933333333333335</v>
      </c>
      <c r="RR23" s="43">
        <f t="shared" si="275"/>
        <v>2.8</v>
      </c>
      <c r="RS23" s="45" t="str">
        <f t="shared" si="276"/>
        <v>2.80</v>
      </c>
      <c r="RT23" s="47" t="str">
        <f t="shared" si="277"/>
        <v>Lên lớp</v>
      </c>
      <c r="RU23" s="41">
        <f t="shared" si="278"/>
        <v>15</v>
      </c>
      <c r="RV23" s="43">
        <f t="shared" si="279"/>
        <v>2.8</v>
      </c>
      <c r="RW23" s="229">
        <f t="shared" si="280"/>
        <v>91</v>
      </c>
      <c r="RX23" s="230">
        <f t="shared" si="281"/>
        <v>91</v>
      </c>
      <c r="RY23" s="146">
        <f t="shared" si="282"/>
        <v>2.2637362637362637</v>
      </c>
      <c r="RZ23" s="45" t="str">
        <f t="shared" si="283"/>
        <v>2.26</v>
      </c>
      <c r="SA23" s="47" t="str">
        <f t="shared" si="284"/>
        <v>Lên lớp</v>
      </c>
      <c r="SB23" s="47" t="s">
        <v>1143</v>
      </c>
      <c r="SC23" s="24">
        <v>8</v>
      </c>
      <c r="SD23" s="27">
        <v>8</v>
      </c>
      <c r="SE23" s="28"/>
      <c r="SF23" s="30">
        <f t="shared" si="527"/>
        <v>8</v>
      </c>
      <c r="SG23" s="31">
        <f t="shared" si="528"/>
        <v>8</v>
      </c>
      <c r="SH23" s="29" t="str">
        <f t="shared" si="529"/>
        <v>8.0</v>
      </c>
      <c r="SI23" s="35" t="str">
        <f t="shared" si="530"/>
        <v>B+</v>
      </c>
      <c r="SJ23" s="130">
        <f t="shared" si="531"/>
        <v>3.5</v>
      </c>
      <c r="SK23" s="49" t="str">
        <f t="shared" si="532"/>
        <v>3.5</v>
      </c>
      <c r="SL23" s="77">
        <v>2</v>
      </c>
      <c r="SM23" s="151">
        <v>2</v>
      </c>
      <c r="SN23" s="24">
        <v>7.8</v>
      </c>
      <c r="SO23" s="27">
        <v>6</v>
      </c>
      <c r="SP23" s="28"/>
      <c r="SQ23" s="30">
        <f t="shared" si="533"/>
        <v>6.7</v>
      </c>
      <c r="SR23" s="31">
        <f t="shared" si="534"/>
        <v>6.7</v>
      </c>
      <c r="SS23" s="29" t="str">
        <f t="shared" si="535"/>
        <v>6.7</v>
      </c>
      <c r="ST23" s="35" t="str">
        <f t="shared" si="536"/>
        <v>C+</v>
      </c>
      <c r="SU23" s="33">
        <f t="shared" si="537"/>
        <v>2.5</v>
      </c>
      <c r="SV23" s="49" t="str">
        <f t="shared" si="538"/>
        <v>2.5</v>
      </c>
      <c r="SW23" s="77">
        <v>2</v>
      </c>
      <c r="SX23" s="151">
        <v>2</v>
      </c>
      <c r="SY23" s="24"/>
      <c r="SZ23" s="27"/>
      <c r="TA23" s="28"/>
      <c r="TB23" s="22">
        <f t="shared" ref="TB23" si="575">ROUND((SF23*0.5+SQ23*0.5),1)</f>
        <v>7.4</v>
      </c>
      <c r="TC23" s="29">
        <f t="shared" ref="TC23" si="576">ROUND((SG23*0.5+SR23*0.5),1)</f>
        <v>7.4</v>
      </c>
      <c r="TD23" s="31" t="str">
        <f t="shared" si="543"/>
        <v>7.4</v>
      </c>
      <c r="TE23" s="35" t="str">
        <f t="shared" si="544"/>
        <v>B</v>
      </c>
      <c r="TF23" s="33">
        <f t="shared" si="545"/>
        <v>3</v>
      </c>
      <c r="TG23" s="49" t="str">
        <f t="shared" si="546"/>
        <v>3.0</v>
      </c>
      <c r="TH23" s="77">
        <v>4</v>
      </c>
      <c r="TI23" s="151">
        <v>4</v>
      </c>
      <c r="TJ23" s="320"/>
      <c r="TK23" s="321">
        <v>7.9</v>
      </c>
      <c r="TL23" s="322">
        <v>8</v>
      </c>
      <c r="TM23" s="322">
        <v>6.8</v>
      </c>
      <c r="TN23" s="322"/>
      <c r="TO23" s="127">
        <f t="shared" si="553"/>
        <v>7.4</v>
      </c>
      <c r="TP23" s="29" t="str">
        <f t="shared" si="291"/>
        <v>7.4</v>
      </c>
      <c r="TQ23" s="35" t="str">
        <f t="shared" si="554"/>
        <v>B</v>
      </c>
      <c r="TR23" s="33">
        <f t="shared" si="555"/>
        <v>3</v>
      </c>
      <c r="TS23" s="49" t="str">
        <f t="shared" si="556"/>
        <v>3.0</v>
      </c>
      <c r="TT23" s="323">
        <v>5</v>
      </c>
      <c r="TU23" s="324">
        <v>5</v>
      </c>
      <c r="TV23" s="325">
        <f t="shared" si="557"/>
        <v>9</v>
      </c>
      <c r="TW23" s="341">
        <f t="shared" si="294"/>
        <v>7.3999999999999995</v>
      </c>
      <c r="TX23" s="326">
        <f t="shared" si="558"/>
        <v>3</v>
      </c>
      <c r="TY23" s="45" t="str">
        <f t="shared" si="559"/>
        <v>3.00</v>
      </c>
      <c r="TZ23" s="47" t="str">
        <f t="shared" si="560"/>
        <v>Lên lớp</v>
      </c>
      <c r="UA23" s="41">
        <f t="shared" si="561"/>
        <v>9</v>
      </c>
      <c r="UB23" s="43">
        <f t="shared" si="562"/>
        <v>3</v>
      </c>
    </row>
    <row r="24" spans="1:548" ht="18">
      <c r="A24" s="11">
        <v>38</v>
      </c>
      <c r="B24" s="70" t="s">
        <v>229</v>
      </c>
      <c r="C24" s="14" t="s">
        <v>310</v>
      </c>
      <c r="D24" s="71" t="s">
        <v>311</v>
      </c>
      <c r="E24" s="72" t="s">
        <v>312</v>
      </c>
      <c r="F24" s="9"/>
      <c r="G24" s="106" t="s">
        <v>733</v>
      </c>
      <c r="H24" s="10" t="s">
        <v>18</v>
      </c>
      <c r="I24" s="11" t="s">
        <v>773</v>
      </c>
      <c r="J24" s="13">
        <v>5.3</v>
      </c>
      <c r="K24" s="29" t="str">
        <f t="shared" si="99"/>
        <v>5.3</v>
      </c>
      <c r="L24" s="35" t="str">
        <f t="shared" si="366"/>
        <v>D+</v>
      </c>
      <c r="M24" s="33">
        <f t="shared" si="367"/>
        <v>1.5</v>
      </c>
      <c r="N24" s="49" t="str">
        <f t="shared" si="368"/>
        <v>1.5</v>
      </c>
      <c r="O24" s="12">
        <v>2</v>
      </c>
      <c r="P24" s="19">
        <v>6.9</v>
      </c>
      <c r="Q24" s="29" t="str">
        <f t="shared" si="103"/>
        <v>6.9</v>
      </c>
      <c r="R24" s="35" t="str">
        <f t="shared" si="369"/>
        <v>C+</v>
      </c>
      <c r="S24" s="33">
        <f t="shared" si="370"/>
        <v>2.5</v>
      </c>
      <c r="T24" s="49" t="str">
        <f t="shared" si="371"/>
        <v>2.5</v>
      </c>
      <c r="U24" s="12">
        <v>3</v>
      </c>
      <c r="V24" s="24">
        <v>7.7</v>
      </c>
      <c r="W24" s="27">
        <v>8</v>
      </c>
      <c r="X24" s="28"/>
      <c r="Y24" s="22">
        <f t="shared" si="372"/>
        <v>7.9</v>
      </c>
      <c r="Z24" s="29">
        <f t="shared" si="373"/>
        <v>7.9</v>
      </c>
      <c r="AA24" s="29" t="str">
        <f t="shared" si="109"/>
        <v>7.9</v>
      </c>
      <c r="AB24" s="35" t="str">
        <f t="shared" si="374"/>
        <v>B</v>
      </c>
      <c r="AC24" s="33">
        <f t="shared" si="375"/>
        <v>3</v>
      </c>
      <c r="AD24" s="49" t="str">
        <f t="shared" si="376"/>
        <v>3.0</v>
      </c>
      <c r="AE24" s="77">
        <v>5</v>
      </c>
      <c r="AF24" s="80">
        <v>5</v>
      </c>
      <c r="AG24" s="24">
        <v>5</v>
      </c>
      <c r="AH24" s="27">
        <v>3</v>
      </c>
      <c r="AI24" s="28">
        <v>4</v>
      </c>
      <c r="AJ24" s="22">
        <f t="shared" si="377"/>
        <v>3.8</v>
      </c>
      <c r="AK24" s="29">
        <f t="shared" si="378"/>
        <v>4.4000000000000004</v>
      </c>
      <c r="AL24" s="29" t="str">
        <f t="shared" si="115"/>
        <v>4.4</v>
      </c>
      <c r="AM24" s="35" t="str">
        <f t="shared" si="379"/>
        <v>D</v>
      </c>
      <c r="AN24" s="33">
        <f t="shared" si="380"/>
        <v>1</v>
      </c>
      <c r="AO24" s="49" t="str">
        <f t="shared" si="381"/>
        <v>1.0</v>
      </c>
      <c r="AP24" s="77">
        <v>3</v>
      </c>
      <c r="AQ24" s="83">
        <v>3</v>
      </c>
      <c r="AR24" s="24">
        <v>5.9</v>
      </c>
      <c r="AS24" s="27">
        <v>5</v>
      </c>
      <c r="AT24" s="28"/>
      <c r="AU24" s="30">
        <f t="shared" si="382"/>
        <v>5.4</v>
      </c>
      <c r="AV24" s="31">
        <f t="shared" si="383"/>
        <v>5.4</v>
      </c>
      <c r="AW24" s="29" t="str">
        <f t="shared" si="119"/>
        <v>5.4</v>
      </c>
      <c r="AX24" s="35" t="str">
        <f t="shared" si="384"/>
        <v>D+</v>
      </c>
      <c r="AY24" s="33">
        <f t="shared" si="385"/>
        <v>1.5</v>
      </c>
      <c r="AZ24" s="49" t="str">
        <f t="shared" si="386"/>
        <v>1.5</v>
      </c>
      <c r="BA24" s="77">
        <v>3</v>
      </c>
      <c r="BB24" s="83">
        <v>3</v>
      </c>
      <c r="BC24" s="24">
        <v>6.8</v>
      </c>
      <c r="BD24" s="27">
        <v>5</v>
      </c>
      <c r="BE24" s="28"/>
      <c r="BF24" s="22">
        <f t="shared" si="387"/>
        <v>5.7</v>
      </c>
      <c r="BG24" s="29">
        <f t="shared" si="388"/>
        <v>5.7</v>
      </c>
      <c r="BH24" s="29" t="str">
        <f t="shared" si="123"/>
        <v>5.7</v>
      </c>
      <c r="BI24" s="35" t="str">
        <f t="shared" si="389"/>
        <v>C</v>
      </c>
      <c r="BJ24" s="33">
        <f t="shared" si="390"/>
        <v>2</v>
      </c>
      <c r="BK24" s="49" t="str">
        <f t="shared" si="391"/>
        <v>2.0</v>
      </c>
      <c r="BL24" s="77">
        <v>3</v>
      </c>
      <c r="BM24" s="83">
        <v>3</v>
      </c>
      <c r="BN24" s="24">
        <v>7.3</v>
      </c>
      <c r="BO24" s="27">
        <v>9</v>
      </c>
      <c r="BP24" s="28"/>
      <c r="BQ24" s="22">
        <f t="shared" si="392"/>
        <v>8.3000000000000007</v>
      </c>
      <c r="BR24" s="29">
        <f t="shared" si="393"/>
        <v>8.3000000000000007</v>
      </c>
      <c r="BS24" s="29" t="str">
        <f t="shared" si="127"/>
        <v>8.3</v>
      </c>
      <c r="BT24" s="35" t="str">
        <f t="shared" si="394"/>
        <v>B+</v>
      </c>
      <c r="BU24" s="33">
        <f t="shared" si="395"/>
        <v>3.5</v>
      </c>
      <c r="BV24" s="49" t="str">
        <f t="shared" si="396"/>
        <v>3.5</v>
      </c>
      <c r="BW24" s="77">
        <v>2</v>
      </c>
      <c r="BX24" s="83">
        <v>2</v>
      </c>
      <c r="BY24" s="41">
        <f t="shared" si="131"/>
        <v>16</v>
      </c>
      <c r="BZ24" s="43">
        <f t="shared" si="132"/>
        <v>2.21875</v>
      </c>
      <c r="CA24" s="45" t="str">
        <f t="shared" si="133"/>
        <v>2.22</v>
      </c>
      <c r="CB24" s="47" t="str">
        <f t="shared" si="134"/>
        <v>Lên lớp</v>
      </c>
      <c r="CC24" s="145">
        <f t="shared" si="135"/>
        <v>16</v>
      </c>
      <c r="CD24" s="146">
        <f t="shared" si="136"/>
        <v>2.21875</v>
      </c>
      <c r="CE24" s="47" t="str">
        <f t="shared" si="137"/>
        <v>Lên lớp</v>
      </c>
      <c r="CF24" s="142" t="s">
        <v>1143</v>
      </c>
      <c r="CG24" s="24">
        <v>6.9</v>
      </c>
      <c r="CH24" s="27">
        <v>6</v>
      </c>
      <c r="CI24" s="28"/>
      <c r="CJ24" s="30">
        <f t="shared" si="397"/>
        <v>6.4</v>
      </c>
      <c r="CK24" s="31">
        <f t="shared" si="398"/>
        <v>6.4</v>
      </c>
      <c r="CL24" s="29" t="str">
        <f t="shared" si="140"/>
        <v>6.4</v>
      </c>
      <c r="CM24" s="35" t="str">
        <f t="shared" si="399"/>
        <v>C</v>
      </c>
      <c r="CN24" s="157">
        <f t="shared" si="400"/>
        <v>2</v>
      </c>
      <c r="CO24" s="49" t="str">
        <f t="shared" si="401"/>
        <v>2.0</v>
      </c>
      <c r="CP24" s="77">
        <v>3</v>
      </c>
      <c r="CQ24" s="151">
        <v>3</v>
      </c>
      <c r="CR24" s="24">
        <v>7.3</v>
      </c>
      <c r="CS24" s="27">
        <v>7</v>
      </c>
      <c r="CT24" s="28"/>
      <c r="CU24" s="30">
        <f t="shared" si="402"/>
        <v>7.1</v>
      </c>
      <c r="CV24" s="31">
        <f t="shared" si="403"/>
        <v>7.1</v>
      </c>
      <c r="CW24" s="29" t="str">
        <f t="shared" si="145"/>
        <v>7.1</v>
      </c>
      <c r="CX24" s="35" t="str">
        <f t="shared" si="404"/>
        <v>B</v>
      </c>
      <c r="CY24" s="157">
        <f t="shared" si="405"/>
        <v>3</v>
      </c>
      <c r="CZ24" s="49" t="str">
        <f t="shared" si="406"/>
        <v>3.0</v>
      </c>
      <c r="DA24" s="77">
        <v>2</v>
      </c>
      <c r="DB24" s="151">
        <v>2</v>
      </c>
      <c r="DC24" s="24">
        <v>5.3</v>
      </c>
      <c r="DD24" s="27">
        <v>3</v>
      </c>
      <c r="DE24" s="28">
        <v>8</v>
      </c>
      <c r="DF24" s="30">
        <f t="shared" si="407"/>
        <v>3.9</v>
      </c>
      <c r="DG24" s="31">
        <f t="shared" si="408"/>
        <v>6.9</v>
      </c>
      <c r="DH24" s="29" t="str">
        <f t="shared" si="151"/>
        <v>6.9</v>
      </c>
      <c r="DI24" s="35" t="str">
        <f t="shared" si="409"/>
        <v>C+</v>
      </c>
      <c r="DJ24" s="157">
        <f t="shared" si="410"/>
        <v>2.5</v>
      </c>
      <c r="DK24" s="49" t="str">
        <f t="shared" si="411"/>
        <v>2.5</v>
      </c>
      <c r="DL24" s="77">
        <v>4</v>
      </c>
      <c r="DM24" s="151">
        <v>4</v>
      </c>
      <c r="DN24" s="24">
        <v>7</v>
      </c>
      <c r="DO24" s="27">
        <v>3</v>
      </c>
      <c r="DP24" s="28"/>
      <c r="DQ24" s="30">
        <f t="shared" si="412"/>
        <v>4.5999999999999996</v>
      </c>
      <c r="DR24" s="31">
        <f t="shared" si="413"/>
        <v>4.5999999999999996</v>
      </c>
      <c r="DS24" s="29" t="str">
        <f t="shared" si="157"/>
        <v>4.6</v>
      </c>
      <c r="DT24" s="35" t="str">
        <f t="shared" si="414"/>
        <v>D</v>
      </c>
      <c r="DU24" s="157">
        <f t="shared" si="415"/>
        <v>1</v>
      </c>
      <c r="DV24" s="49" t="str">
        <f t="shared" si="416"/>
        <v>1.0</v>
      </c>
      <c r="DW24" s="77">
        <v>3</v>
      </c>
      <c r="DX24" s="151">
        <v>3</v>
      </c>
      <c r="DY24" s="24">
        <v>7.3</v>
      </c>
      <c r="DZ24" s="27">
        <v>3</v>
      </c>
      <c r="EA24" s="28"/>
      <c r="EB24" s="30">
        <f t="shared" si="417"/>
        <v>4.7</v>
      </c>
      <c r="EC24" s="31">
        <f t="shared" si="418"/>
        <v>4.7</v>
      </c>
      <c r="ED24" s="29" t="str">
        <f t="shared" si="161"/>
        <v>4.7</v>
      </c>
      <c r="EE24" s="35" t="str">
        <f t="shared" si="419"/>
        <v>D</v>
      </c>
      <c r="EF24" s="157">
        <f t="shared" si="420"/>
        <v>1</v>
      </c>
      <c r="EG24" s="49" t="str">
        <f t="shared" si="421"/>
        <v>1.0</v>
      </c>
      <c r="EH24" s="77">
        <v>2</v>
      </c>
      <c r="EI24" s="151">
        <v>2</v>
      </c>
      <c r="EJ24" s="24">
        <v>8.1999999999999993</v>
      </c>
      <c r="EK24" s="27">
        <v>6</v>
      </c>
      <c r="EL24" s="28"/>
      <c r="EM24" s="30">
        <f t="shared" si="422"/>
        <v>6.9</v>
      </c>
      <c r="EN24" s="31">
        <f t="shared" si="423"/>
        <v>6.9</v>
      </c>
      <c r="EO24" s="29" t="str">
        <f t="shared" si="166"/>
        <v>6.9</v>
      </c>
      <c r="EP24" s="35" t="str">
        <f t="shared" si="424"/>
        <v>C+</v>
      </c>
      <c r="EQ24" s="157">
        <f t="shared" si="425"/>
        <v>2.5</v>
      </c>
      <c r="ER24" s="49" t="str">
        <f t="shared" si="426"/>
        <v>2.5</v>
      </c>
      <c r="ES24" s="77">
        <v>2</v>
      </c>
      <c r="ET24" s="151">
        <v>2</v>
      </c>
      <c r="EU24" s="24">
        <v>6.7</v>
      </c>
      <c r="EV24" s="27">
        <v>4</v>
      </c>
      <c r="EW24" s="28"/>
      <c r="EX24" s="30">
        <f t="shared" si="427"/>
        <v>5.0999999999999996</v>
      </c>
      <c r="EY24" s="31">
        <f t="shared" si="428"/>
        <v>5.0999999999999996</v>
      </c>
      <c r="EZ24" s="29" t="str">
        <f t="shared" si="171"/>
        <v>5.1</v>
      </c>
      <c r="FA24" s="35" t="str">
        <f t="shared" si="429"/>
        <v>D+</v>
      </c>
      <c r="FB24" s="157">
        <f t="shared" si="430"/>
        <v>1.5</v>
      </c>
      <c r="FC24" s="49" t="str">
        <f t="shared" si="431"/>
        <v>1.5</v>
      </c>
      <c r="FD24" s="77">
        <v>3</v>
      </c>
      <c r="FE24" s="151">
        <v>3</v>
      </c>
      <c r="FF24" s="155">
        <v>8</v>
      </c>
      <c r="FG24" s="165">
        <v>9</v>
      </c>
      <c r="FH24" s="165"/>
      <c r="FI24" s="22">
        <f t="shared" si="432"/>
        <v>8.6</v>
      </c>
      <c r="FJ24" s="29">
        <f t="shared" si="433"/>
        <v>8.6</v>
      </c>
      <c r="FK24" s="29" t="str">
        <f t="shared" si="177"/>
        <v>8.6</v>
      </c>
      <c r="FL24" s="35" t="str">
        <f t="shared" si="434"/>
        <v>A</v>
      </c>
      <c r="FM24" s="33">
        <f t="shared" si="435"/>
        <v>4</v>
      </c>
      <c r="FN24" s="49" t="str">
        <f t="shared" si="436"/>
        <v>4.0</v>
      </c>
      <c r="FO24" s="77">
        <v>2</v>
      </c>
      <c r="FP24" s="151">
        <v>2</v>
      </c>
      <c r="FQ24" s="41">
        <f t="shared" si="181"/>
        <v>21</v>
      </c>
      <c r="FR24" s="43">
        <f t="shared" si="182"/>
        <v>2.1190476190476191</v>
      </c>
      <c r="FS24" s="45" t="str">
        <f t="shared" si="183"/>
        <v>2.12</v>
      </c>
      <c r="FT24" s="47" t="str">
        <f t="shared" si="184"/>
        <v>Lên lớp</v>
      </c>
      <c r="FU24" s="145">
        <f t="shared" si="185"/>
        <v>21</v>
      </c>
      <c r="FV24" s="146">
        <f t="shared" si="186"/>
        <v>2.1190476190476191</v>
      </c>
      <c r="FW24" s="174">
        <f t="shared" si="187"/>
        <v>37</v>
      </c>
      <c r="FX24" s="41">
        <f t="shared" si="188"/>
        <v>37</v>
      </c>
      <c r="FY24" s="43">
        <f t="shared" si="189"/>
        <v>2.1621621621621623</v>
      </c>
      <c r="FZ24" s="45" t="str">
        <f t="shared" si="190"/>
        <v>2.16</v>
      </c>
      <c r="GA24" s="47" t="str">
        <f t="shared" si="191"/>
        <v>Lên lớp</v>
      </c>
      <c r="GB24" s="47" t="s">
        <v>1143</v>
      </c>
      <c r="GC24" s="24">
        <v>6.3</v>
      </c>
      <c r="GD24" s="27">
        <v>5</v>
      </c>
      <c r="GE24" s="28"/>
      <c r="GF24" s="22">
        <f t="shared" si="319"/>
        <v>5.5</v>
      </c>
      <c r="GG24" s="29">
        <f t="shared" si="320"/>
        <v>5.5</v>
      </c>
      <c r="GH24" s="29" t="str">
        <f t="shared" si="193"/>
        <v>5.5</v>
      </c>
      <c r="GI24" s="35" t="str">
        <f t="shared" si="321"/>
        <v>C</v>
      </c>
      <c r="GJ24" s="33">
        <f t="shared" si="322"/>
        <v>2</v>
      </c>
      <c r="GK24" s="49" t="str">
        <f t="shared" si="323"/>
        <v>2.0</v>
      </c>
      <c r="GL24" s="77">
        <v>2</v>
      </c>
      <c r="GM24" s="151">
        <v>2</v>
      </c>
      <c r="GN24" s="24">
        <v>6.6</v>
      </c>
      <c r="GO24" s="27">
        <v>7</v>
      </c>
      <c r="GP24" s="28"/>
      <c r="GQ24" s="30">
        <f t="shared" si="324"/>
        <v>6.8</v>
      </c>
      <c r="GR24" s="31">
        <f t="shared" si="325"/>
        <v>6.8</v>
      </c>
      <c r="GS24" s="29" t="str">
        <f t="shared" si="198"/>
        <v>6.8</v>
      </c>
      <c r="GT24" s="35" t="str">
        <f t="shared" si="326"/>
        <v>C+</v>
      </c>
      <c r="GU24" s="33">
        <f t="shared" si="327"/>
        <v>2.5</v>
      </c>
      <c r="GV24" s="49" t="str">
        <f t="shared" si="328"/>
        <v>2.5</v>
      </c>
      <c r="GW24" s="77">
        <v>3</v>
      </c>
      <c r="GX24" s="151">
        <v>3</v>
      </c>
      <c r="GY24" s="24">
        <v>5.8</v>
      </c>
      <c r="GZ24" s="27">
        <v>5</v>
      </c>
      <c r="HA24" s="28"/>
      <c r="HB24" s="22">
        <f t="shared" si="329"/>
        <v>5.3</v>
      </c>
      <c r="HC24" s="29">
        <f t="shared" si="330"/>
        <v>5.3</v>
      </c>
      <c r="HD24" s="29" t="str">
        <f t="shared" si="203"/>
        <v>5.3</v>
      </c>
      <c r="HE24" s="35" t="str">
        <f t="shared" si="331"/>
        <v>D+</v>
      </c>
      <c r="HF24" s="33">
        <f t="shared" si="332"/>
        <v>1.5</v>
      </c>
      <c r="HG24" s="49" t="str">
        <f t="shared" si="333"/>
        <v>1.5</v>
      </c>
      <c r="HH24" s="77">
        <v>2</v>
      </c>
      <c r="HI24" s="151">
        <v>2</v>
      </c>
      <c r="HJ24" s="24">
        <v>7.2</v>
      </c>
      <c r="HK24" s="27">
        <v>5</v>
      </c>
      <c r="HL24" s="28"/>
      <c r="HM24" s="22">
        <f t="shared" si="334"/>
        <v>5.9</v>
      </c>
      <c r="HN24" s="29">
        <f t="shared" si="335"/>
        <v>5.9</v>
      </c>
      <c r="HO24" s="29" t="str">
        <f t="shared" si="208"/>
        <v>5.9</v>
      </c>
      <c r="HP24" s="35" t="str">
        <f t="shared" si="336"/>
        <v>C</v>
      </c>
      <c r="HQ24" s="33">
        <f t="shared" si="337"/>
        <v>2</v>
      </c>
      <c r="HR24" s="49" t="str">
        <f t="shared" si="338"/>
        <v>2.0</v>
      </c>
      <c r="HS24" s="77">
        <v>2</v>
      </c>
      <c r="HT24" s="151">
        <v>2</v>
      </c>
      <c r="HU24" s="24">
        <v>6.8</v>
      </c>
      <c r="HV24" s="27">
        <v>8</v>
      </c>
      <c r="HW24" s="28"/>
      <c r="HX24" s="22">
        <f t="shared" si="339"/>
        <v>7.5</v>
      </c>
      <c r="HY24" s="29">
        <f t="shared" si="340"/>
        <v>7.5</v>
      </c>
      <c r="HZ24" s="29" t="str">
        <f t="shared" si="213"/>
        <v>7.5</v>
      </c>
      <c r="IA24" s="35" t="str">
        <f t="shared" si="341"/>
        <v>B</v>
      </c>
      <c r="IB24" s="33">
        <f t="shared" si="342"/>
        <v>3</v>
      </c>
      <c r="IC24" s="49" t="str">
        <f t="shared" si="343"/>
        <v>3.0</v>
      </c>
      <c r="ID24" s="77">
        <v>3</v>
      </c>
      <c r="IE24" s="151">
        <v>3</v>
      </c>
      <c r="IF24" s="24">
        <v>7</v>
      </c>
      <c r="IG24" s="27">
        <v>8</v>
      </c>
      <c r="IH24" s="28"/>
      <c r="II24" s="22">
        <f t="shared" si="344"/>
        <v>7.6</v>
      </c>
      <c r="IJ24" s="29">
        <f t="shared" si="345"/>
        <v>7.6</v>
      </c>
      <c r="IK24" s="29" t="str">
        <f t="shared" si="218"/>
        <v>7.6</v>
      </c>
      <c r="IL24" s="35" t="str">
        <f t="shared" si="346"/>
        <v>B</v>
      </c>
      <c r="IM24" s="33">
        <f t="shared" si="347"/>
        <v>3</v>
      </c>
      <c r="IN24" s="49" t="str">
        <f t="shared" si="348"/>
        <v>3.0</v>
      </c>
      <c r="IO24" s="77">
        <v>2</v>
      </c>
      <c r="IP24" s="151">
        <v>2</v>
      </c>
      <c r="IQ24" s="24">
        <v>6.7</v>
      </c>
      <c r="IR24" s="27">
        <v>5</v>
      </c>
      <c r="IS24" s="28"/>
      <c r="IT24" s="22">
        <f t="shared" si="349"/>
        <v>5.7</v>
      </c>
      <c r="IU24" s="29">
        <f t="shared" si="350"/>
        <v>5.7</v>
      </c>
      <c r="IV24" s="29" t="str">
        <f t="shared" si="222"/>
        <v>5.7</v>
      </c>
      <c r="IW24" s="35" t="str">
        <f t="shared" si="351"/>
        <v>C</v>
      </c>
      <c r="IX24" s="33">
        <f t="shared" si="352"/>
        <v>2</v>
      </c>
      <c r="IY24" s="49" t="str">
        <f t="shared" si="353"/>
        <v>2.0</v>
      </c>
      <c r="IZ24" s="77">
        <v>3</v>
      </c>
      <c r="JA24" s="151">
        <v>3</v>
      </c>
      <c r="JB24" s="24">
        <v>7.4</v>
      </c>
      <c r="JC24" s="27">
        <v>6</v>
      </c>
      <c r="JD24" s="28"/>
      <c r="JE24" s="22">
        <f t="shared" si="354"/>
        <v>6.6</v>
      </c>
      <c r="JF24" s="29">
        <f t="shared" si="355"/>
        <v>6.6</v>
      </c>
      <c r="JG24" s="29" t="str">
        <f t="shared" si="226"/>
        <v>6.6</v>
      </c>
      <c r="JH24" s="35" t="str">
        <f t="shared" si="356"/>
        <v>C+</v>
      </c>
      <c r="JI24" s="33">
        <f t="shared" si="357"/>
        <v>2.5</v>
      </c>
      <c r="JJ24" s="49" t="str">
        <f t="shared" si="358"/>
        <v>2.5</v>
      </c>
      <c r="JK24" s="77">
        <v>3</v>
      </c>
      <c r="JL24" s="151">
        <v>3</v>
      </c>
      <c r="JM24" s="24">
        <v>8</v>
      </c>
      <c r="JN24" s="214">
        <v>5.7</v>
      </c>
      <c r="JO24" s="140"/>
      <c r="JP24" s="22">
        <f t="shared" si="359"/>
        <v>6.6</v>
      </c>
      <c r="JQ24" s="29">
        <f t="shared" si="360"/>
        <v>6.6</v>
      </c>
      <c r="JR24" s="29" t="str">
        <f t="shared" si="230"/>
        <v>6.6</v>
      </c>
      <c r="JS24" s="35" t="str">
        <f t="shared" si="361"/>
        <v>C+</v>
      </c>
      <c r="JT24" s="33">
        <f t="shared" si="362"/>
        <v>2.5</v>
      </c>
      <c r="JU24" s="49" t="str">
        <f t="shared" si="363"/>
        <v>2.5</v>
      </c>
      <c r="JV24" s="77">
        <v>1</v>
      </c>
      <c r="JW24" s="151">
        <v>1</v>
      </c>
      <c r="JX24" s="211">
        <f t="shared" si="234"/>
        <v>21</v>
      </c>
      <c r="JY24" s="43">
        <f t="shared" si="235"/>
        <v>2.3571428571428572</v>
      </c>
      <c r="JZ24" s="45" t="str">
        <f t="shared" si="236"/>
        <v>2.36</v>
      </c>
      <c r="KA24" s="47" t="str">
        <f t="shared" si="237"/>
        <v>Lên lớp</v>
      </c>
      <c r="KB24" s="41">
        <f t="shared" si="238"/>
        <v>21</v>
      </c>
      <c r="KC24" s="43">
        <f t="shared" si="239"/>
        <v>2.3571428571428572</v>
      </c>
      <c r="KD24" s="229">
        <f t="shared" si="240"/>
        <v>58</v>
      </c>
      <c r="KE24" s="230">
        <f t="shared" si="241"/>
        <v>58</v>
      </c>
      <c r="KF24" s="146">
        <f t="shared" si="242"/>
        <v>2.2327586206896552</v>
      </c>
      <c r="KG24" s="45" t="str">
        <f t="shared" si="243"/>
        <v>2.23</v>
      </c>
      <c r="KH24" s="47" t="str">
        <f t="shared" si="244"/>
        <v>Lên lớp</v>
      </c>
      <c r="KI24" s="47" t="s">
        <v>1143</v>
      </c>
      <c r="KJ24" s="24">
        <v>8.1999999999999993</v>
      </c>
      <c r="KK24" s="27">
        <v>8</v>
      </c>
      <c r="KL24" s="28"/>
      <c r="KM24" s="30">
        <f t="shared" si="437"/>
        <v>8.1</v>
      </c>
      <c r="KN24" s="31">
        <f t="shared" si="438"/>
        <v>8.1</v>
      </c>
      <c r="KO24" s="31" t="str">
        <f t="shared" si="439"/>
        <v>8.1</v>
      </c>
      <c r="KP24" s="35" t="str">
        <f t="shared" si="440"/>
        <v>B+</v>
      </c>
      <c r="KQ24" s="33">
        <f t="shared" si="441"/>
        <v>3.5</v>
      </c>
      <c r="KR24" s="49" t="str">
        <f t="shared" si="442"/>
        <v>3.5</v>
      </c>
      <c r="KS24" s="77">
        <v>2</v>
      </c>
      <c r="KT24" s="151">
        <v>2</v>
      </c>
      <c r="KU24" s="24">
        <v>7.7</v>
      </c>
      <c r="KV24" s="27">
        <v>7</v>
      </c>
      <c r="KW24" s="28"/>
      <c r="KX24" s="22">
        <f t="shared" si="443"/>
        <v>7.3</v>
      </c>
      <c r="KY24" s="29">
        <f t="shared" si="444"/>
        <v>7.3</v>
      </c>
      <c r="KZ24" s="29" t="str">
        <f t="shared" si="445"/>
        <v>7.3</v>
      </c>
      <c r="LA24" s="35" t="str">
        <f t="shared" si="446"/>
        <v>B</v>
      </c>
      <c r="LB24" s="33">
        <f t="shared" si="447"/>
        <v>3</v>
      </c>
      <c r="LC24" s="49" t="str">
        <f t="shared" si="448"/>
        <v>3.0</v>
      </c>
      <c r="LD24" s="77">
        <v>2</v>
      </c>
      <c r="LE24" s="151">
        <v>2</v>
      </c>
      <c r="LF24" s="24">
        <v>8</v>
      </c>
      <c r="LG24" s="27">
        <v>3</v>
      </c>
      <c r="LH24" s="28"/>
      <c r="LI24" s="30">
        <f t="shared" si="547"/>
        <v>5</v>
      </c>
      <c r="LJ24" s="31">
        <f t="shared" si="548"/>
        <v>5</v>
      </c>
      <c r="LK24" s="31" t="str">
        <f t="shared" si="549"/>
        <v>5.0</v>
      </c>
      <c r="LL24" s="35" t="str">
        <f t="shared" si="550"/>
        <v>D+</v>
      </c>
      <c r="LM24" s="33">
        <f t="shared" si="551"/>
        <v>1.5</v>
      </c>
      <c r="LN24" s="49" t="str">
        <f t="shared" si="552"/>
        <v>1.5</v>
      </c>
      <c r="LO24" s="77">
        <v>2</v>
      </c>
      <c r="LP24" s="151">
        <v>2</v>
      </c>
      <c r="LQ24" s="24">
        <v>8</v>
      </c>
      <c r="LR24" s="27">
        <v>5</v>
      </c>
      <c r="LS24" s="28"/>
      <c r="LT24" s="30">
        <f t="shared" si="455"/>
        <v>6.2</v>
      </c>
      <c r="LU24" s="31">
        <f t="shared" si="456"/>
        <v>6.2</v>
      </c>
      <c r="LV24" s="29" t="str">
        <f t="shared" si="248"/>
        <v>6.2</v>
      </c>
      <c r="LW24" s="35" t="str">
        <f t="shared" si="457"/>
        <v>C</v>
      </c>
      <c r="LX24" s="33">
        <f t="shared" si="458"/>
        <v>2</v>
      </c>
      <c r="LY24" s="49" t="str">
        <f t="shared" si="459"/>
        <v>2.0</v>
      </c>
      <c r="LZ24" s="77">
        <v>2</v>
      </c>
      <c r="MA24" s="151">
        <v>2</v>
      </c>
      <c r="MB24" s="24">
        <v>6.5</v>
      </c>
      <c r="MC24" s="27">
        <v>6</v>
      </c>
      <c r="MD24" s="28"/>
      <c r="ME24" s="30">
        <f t="shared" si="460"/>
        <v>6.2</v>
      </c>
      <c r="MF24" s="161">
        <f t="shared" si="461"/>
        <v>6.2</v>
      </c>
      <c r="MG24" s="29" t="str">
        <f t="shared" si="249"/>
        <v>6.2</v>
      </c>
      <c r="MH24" s="162" t="str">
        <f t="shared" si="462"/>
        <v>C</v>
      </c>
      <c r="MI24" s="163">
        <f t="shared" si="463"/>
        <v>2</v>
      </c>
      <c r="MJ24" s="56" t="str">
        <f t="shared" si="464"/>
        <v>2.0</v>
      </c>
      <c r="MK24" s="77">
        <v>1</v>
      </c>
      <c r="ML24" s="151">
        <v>1</v>
      </c>
      <c r="MM24" s="24">
        <v>7.4</v>
      </c>
      <c r="MN24" s="27">
        <v>1</v>
      </c>
      <c r="MO24" s="28">
        <v>5</v>
      </c>
      <c r="MP24" s="30">
        <f t="shared" si="465"/>
        <v>3.6</v>
      </c>
      <c r="MQ24" s="161">
        <f t="shared" si="466"/>
        <v>6</v>
      </c>
      <c r="MR24" s="29" t="str">
        <f t="shared" si="250"/>
        <v>6.0</v>
      </c>
      <c r="MS24" s="162" t="str">
        <f t="shared" si="467"/>
        <v>C</v>
      </c>
      <c r="MT24" s="163">
        <f t="shared" si="468"/>
        <v>2</v>
      </c>
      <c r="MU24" s="56" t="str">
        <f t="shared" si="469"/>
        <v>2.0</v>
      </c>
      <c r="MV24" s="77">
        <v>3</v>
      </c>
      <c r="MW24" s="151">
        <v>3</v>
      </c>
      <c r="MX24" s="24">
        <v>8</v>
      </c>
      <c r="MY24" s="27">
        <v>7</v>
      </c>
      <c r="MZ24" s="28"/>
      <c r="NA24" s="30">
        <f t="shared" si="470"/>
        <v>7.4</v>
      </c>
      <c r="NB24" s="161">
        <f t="shared" si="471"/>
        <v>7.4</v>
      </c>
      <c r="NC24" s="29" t="str">
        <f t="shared" si="251"/>
        <v>7.4</v>
      </c>
      <c r="ND24" s="162" t="str">
        <f t="shared" si="472"/>
        <v>B</v>
      </c>
      <c r="NE24" s="163">
        <f t="shared" si="473"/>
        <v>3</v>
      </c>
      <c r="NF24" s="56" t="str">
        <f t="shared" si="474"/>
        <v>3.0</v>
      </c>
      <c r="NG24" s="77">
        <v>1</v>
      </c>
      <c r="NH24" s="151">
        <v>1</v>
      </c>
      <c r="NI24" s="24">
        <v>7.2</v>
      </c>
      <c r="NJ24" s="27">
        <v>7</v>
      </c>
      <c r="NK24" s="28"/>
      <c r="NL24" s="30">
        <f t="shared" si="475"/>
        <v>7.1</v>
      </c>
      <c r="NM24" s="31">
        <f t="shared" si="476"/>
        <v>7.1</v>
      </c>
      <c r="NN24" s="31" t="str">
        <f t="shared" si="477"/>
        <v>7.1</v>
      </c>
      <c r="NO24" s="35" t="str">
        <f t="shared" si="478"/>
        <v>B</v>
      </c>
      <c r="NP24" s="33">
        <f t="shared" si="479"/>
        <v>3</v>
      </c>
      <c r="NQ24" s="49" t="str">
        <f t="shared" si="480"/>
        <v>3.0</v>
      </c>
      <c r="NR24" s="77">
        <v>3</v>
      </c>
      <c r="NS24" s="151">
        <v>3</v>
      </c>
      <c r="NT24" s="24">
        <v>8</v>
      </c>
      <c r="NU24" s="214">
        <v>6.8</v>
      </c>
      <c r="NV24" s="28"/>
      <c r="NW24" s="30">
        <f t="shared" si="481"/>
        <v>7.3</v>
      </c>
      <c r="NX24" s="31">
        <f t="shared" si="482"/>
        <v>7.3</v>
      </c>
      <c r="NY24" s="31" t="str">
        <f t="shared" si="483"/>
        <v>7.3</v>
      </c>
      <c r="NZ24" s="35" t="str">
        <f t="shared" si="484"/>
        <v>B</v>
      </c>
      <c r="OA24" s="33">
        <f t="shared" si="485"/>
        <v>3</v>
      </c>
      <c r="OB24" s="49" t="str">
        <f t="shared" si="486"/>
        <v>3.0</v>
      </c>
      <c r="OC24" s="77">
        <v>2</v>
      </c>
      <c r="OD24" s="151">
        <v>2</v>
      </c>
      <c r="OE24" s="211">
        <f t="shared" si="255"/>
        <v>18</v>
      </c>
      <c r="OF24" s="43">
        <f t="shared" si="256"/>
        <v>2.5555555555555554</v>
      </c>
      <c r="OG24" s="45" t="str">
        <f t="shared" si="257"/>
        <v>2.56</v>
      </c>
      <c r="OH24" s="47" t="str">
        <f t="shared" si="258"/>
        <v>Lên lớp</v>
      </c>
      <c r="OI24" s="41">
        <f t="shared" si="259"/>
        <v>18</v>
      </c>
      <c r="OJ24" s="43">
        <f t="shared" si="260"/>
        <v>2.5555555555555554</v>
      </c>
      <c r="OK24" s="229">
        <f t="shared" si="261"/>
        <v>76</v>
      </c>
      <c r="OL24" s="230">
        <f t="shared" si="262"/>
        <v>76</v>
      </c>
      <c r="OM24" s="146">
        <f t="shared" si="263"/>
        <v>2.3092105263157894</v>
      </c>
      <c r="ON24" s="45" t="str">
        <f t="shared" si="264"/>
        <v>2.31</v>
      </c>
      <c r="OO24" s="47" t="str">
        <f t="shared" si="265"/>
        <v>Lên lớp</v>
      </c>
      <c r="OP24" s="47" t="s">
        <v>1143</v>
      </c>
      <c r="OQ24" s="24">
        <v>5.6</v>
      </c>
      <c r="OR24" s="27">
        <v>2</v>
      </c>
      <c r="OS24" s="28">
        <v>6</v>
      </c>
      <c r="OT24" s="22">
        <f t="shared" si="487"/>
        <v>3.4</v>
      </c>
      <c r="OU24" s="29">
        <f t="shared" si="488"/>
        <v>5.8</v>
      </c>
      <c r="OV24" s="29" t="str">
        <f t="shared" si="489"/>
        <v>5.8</v>
      </c>
      <c r="OW24" s="35" t="str">
        <f t="shared" si="541"/>
        <v>C</v>
      </c>
      <c r="OX24" s="33">
        <f t="shared" si="490"/>
        <v>2</v>
      </c>
      <c r="OY24" s="49" t="str">
        <f t="shared" si="491"/>
        <v>2.0</v>
      </c>
      <c r="OZ24" s="77">
        <v>2</v>
      </c>
      <c r="PA24" s="151">
        <v>2</v>
      </c>
      <c r="PB24" s="24">
        <v>7</v>
      </c>
      <c r="PC24" s="27">
        <v>5</v>
      </c>
      <c r="PD24" s="28"/>
      <c r="PE24" s="30">
        <f t="shared" si="492"/>
        <v>5.8</v>
      </c>
      <c r="PF24" s="31">
        <f t="shared" si="493"/>
        <v>5.8</v>
      </c>
      <c r="PG24" s="31" t="str">
        <f t="shared" si="494"/>
        <v>5.8</v>
      </c>
      <c r="PH24" s="35" t="str">
        <f t="shared" si="495"/>
        <v>C</v>
      </c>
      <c r="PI24" s="130">
        <f t="shared" si="496"/>
        <v>2</v>
      </c>
      <c r="PJ24" s="49" t="str">
        <f t="shared" si="497"/>
        <v>2.0</v>
      </c>
      <c r="PK24" s="77">
        <v>3</v>
      </c>
      <c r="PL24" s="151">
        <v>3</v>
      </c>
      <c r="PM24" s="24">
        <v>6.3</v>
      </c>
      <c r="PN24" s="27">
        <v>8</v>
      </c>
      <c r="PO24" s="28"/>
      <c r="PP24" s="30">
        <f t="shared" si="498"/>
        <v>7.3</v>
      </c>
      <c r="PQ24" s="31">
        <f t="shared" si="499"/>
        <v>7.3</v>
      </c>
      <c r="PR24" s="29" t="str">
        <f t="shared" si="500"/>
        <v>7.3</v>
      </c>
      <c r="PS24" s="35" t="str">
        <f t="shared" si="501"/>
        <v>B</v>
      </c>
      <c r="PT24" s="130">
        <f t="shared" si="502"/>
        <v>3</v>
      </c>
      <c r="PU24" s="49" t="str">
        <f t="shared" si="503"/>
        <v>3.0</v>
      </c>
      <c r="PV24" s="77">
        <v>2</v>
      </c>
      <c r="PW24" s="151">
        <v>2</v>
      </c>
      <c r="PX24" s="24">
        <v>6.9</v>
      </c>
      <c r="PY24" s="27">
        <v>7</v>
      </c>
      <c r="PZ24" s="28"/>
      <c r="QA24" s="30">
        <f t="shared" si="504"/>
        <v>7</v>
      </c>
      <c r="QB24" s="31">
        <f t="shared" si="505"/>
        <v>7</v>
      </c>
      <c r="QC24" s="31" t="str">
        <f t="shared" si="506"/>
        <v>7.0</v>
      </c>
      <c r="QD24" s="35" t="str">
        <f t="shared" si="542"/>
        <v>B</v>
      </c>
      <c r="QE24" s="33">
        <f t="shared" si="507"/>
        <v>3</v>
      </c>
      <c r="QF24" s="49" t="str">
        <f t="shared" si="508"/>
        <v>3.0</v>
      </c>
      <c r="QG24" s="77">
        <v>3</v>
      </c>
      <c r="QH24" s="151">
        <v>3</v>
      </c>
      <c r="QI24" s="24">
        <v>7.4</v>
      </c>
      <c r="QJ24" s="27">
        <v>6</v>
      </c>
      <c r="QK24" s="28"/>
      <c r="QL24" s="30">
        <f t="shared" si="509"/>
        <v>6.6</v>
      </c>
      <c r="QM24" s="31">
        <f t="shared" si="510"/>
        <v>6.6</v>
      </c>
      <c r="QN24" s="29" t="str">
        <f t="shared" si="511"/>
        <v>6.6</v>
      </c>
      <c r="QO24" s="35" t="str">
        <f t="shared" si="512"/>
        <v>C+</v>
      </c>
      <c r="QP24" s="130">
        <f t="shared" si="513"/>
        <v>2.5</v>
      </c>
      <c r="QQ24" s="49" t="str">
        <f t="shared" si="514"/>
        <v>2.5</v>
      </c>
      <c r="QR24" s="77">
        <v>1</v>
      </c>
      <c r="QS24" s="151">
        <v>1</v>
      </c>
      <c r="QT24" s="24">
        <v>7.3</v>
      </c>
      <c r="QU24" s="27">
        <v>6</v>
      </c>
      <c r="QV24" s="28"/>
      <c r="QW24" s="30">
        <f t="shared" si="515"/>
        <v>6.5</v>
      </c>
      <c r="QX24" s="31">
        <f t="shared" si="516"/>
        <v>6.5</v>
      </c>
      <c r="QY24" s="29" t="str">
        <f t="shared" si="517"/>
        <v>6.5</v>
      </c>
      <c r="QZ24" s="35" t="str">
        <f t="shared" si="518"/>
        <v>C+</v>
      </c>
      <c r="RA24" s="130">
        <f t="shared" si="519"/>
        <v>2.5</v>
      </c>
      <c r="RB24" s="49" t="str">
        <f t="shared" si="520"/>
        <v>2.5</v>
      </c>
      <c r="RC24" s="77">
        <v>3</v>
      </c>
      <c r="RD24" s="151">
        <v>3</v>
      </c>
      <c r="RE24" s="24">
        <v>6</v>
      </c>
      <c r="RF24" s="27">
        <v>8</v>
      </c>
      <c r="RG24" s="28"/>
      <c r="RH24" s="30">
        <f t="shared" si="521"/>
        <v>7.2</v>
      </c>
      <c r="RI24" s="31">
        <f t="shared" si="522"/>
        <v>7.2</v>
      </c>
      <c r="RJ24" s="31" t="str">
        <f t="shared" si="523"/>
        <v>7.2</v>
      </c>
      <c r="RK24" s="35" t="str">
        <f t="shared" si="524"/>
        <v>B</v>
      </c>
      <c r="RL24" s="33">
        <f t="shared" si="525"/>
        <v>3</v>
      </c>
      <c r="RM24" s="49" t="str">
        <f t="shared" si="526"/>
        <v>3.0</v>
      </c>
      <c r="RN24" s="77">
        <v>1</v>
      </c>
      <c r="RO24" s="151">
        <v>1</v>
      </c>
      <c r="RP24" s="211">
        <f t="shared" si="273"/>
        <v>15</v>
      </c>
      <c r="RQ24" s="275">
        <f t="shared" si="274"/>
        <v>6.5266666666666664</v>
      </c>
      <c r="RR24" s="43">
        <f t="shared" si="275"/>
        <v>2.5333333333333332</v>
      </c>
      <c r="RS24" s="45" t="str">
        <f t="shared" si="276"/>
        <v>2.53</v>
      </c>
      <c r="RT24" s="47" t="str">
        <f t="shared" si="277"/>
        <v>Lên lớp</v>
      </c>
      <c r="RU24" s="41">
        <f t="shared" si="278"/>
        <v>15</v>
      </c>
      <c r="RV24" s="43">
        <f t="shared" si="279"/>
        <v>2.5333333333333332</v>
      </c>
      <c r="RW24" s="229">
        <f t="shared" si="280"/>
        <v>91</v>
      </c>
      <c r="RX24" s="230">
        <f t="shared" si="281"/>
        <v>91</v>
      </c>
      <c r="RY24" s="146">
        <f t="shared" si="282"/>
        <v>2.3461538461538463</v>
      </c>
      <c r="RZ24" s="45" t="str">
        <f t="shared" si="283"/>
        <v>2.35</v>
      </c>
      <c r="SA24" s="47" t="str">
        <f t="shared" si="284"/>
        <v>Lên lớp</v>
      </c>
      <c r="SB24" s="47" t="s">
        <v>1143</v>
      </c>
      <c r="SC24" s="24">
        <v>5.7</v>
      </c>
      <c r="SD24" s="27">
        <v>6</v>
      </c>
      <c r="SE24" s="28"/>
      <c r="SF24" s="30">
        <f t="shared" si="527"/>
        <v>5.9</v>
      </c>
      <c r="SG24" s="31">
        <f t="shared" si="528"/>
        <v>5.9</v>
      </c>
      <c r="SH24" s="31" t="str">
        <f t="shared" si="529"/>
        <v>5.9</v>
      </c>
      <c r="SI24" s="35" t="str">
        <f t="shared" si="530"/>
        <v>C</v>
      </c>
      <c r="SJ24" s="33">
        <f t="shared" si="531"/>
        <v>2</v>
      </c>
      <c r="SK24" s="49" t="str">
        <f t="shared" si="532"/>
        <v>2.0</v>
      </c>
      <c r="SL24" s="77">
        <v>2</v>
      </c>
      <c r="SM24" s="151">
        <v>2</v>
      </c>
      <c r="SN24" s="24">
        <v>7.1</v>
      </c>
      <c r="SO24" s="27">
        <v>5</v>
      </c>
      <c r="SP24" s="28"/>
      <c r="SQ24" s="22">
        <f t="shared" si="533"/>
        <v>5.8</v>
      </c>
      <c r="SR24" s="29">
        <f t="shared" si="534"/>
        <v>5.8</v>
      </c>
      <c r="SS24" s="31" t="str">
        <f t="shared" si="535"/>
        <v>5.8</v>
      </c>
      <c r="ST24" s="35" t="str">
        <f t="shared" si="536"/>
        <v>C</v>
      </c>
      <c r="SU24" s="33">
        <f t="shared" si="537"/>
        <v>2</v>
      </c>
      <c r="SV24" s="49" t="str">
        <f t="shared" si="538"/>
        <v>2.0</v>
      </c>
      <c r="SW24" s="77">
        <v>2</v>
      </c>
      <c r="SX24" s="151">
        <v>2</v>
      </c>
      <c r="SY24" s="24"/>
      <c r="SZ24" s="27"/>
      <c r="TA24" s="28"/>
      <c r="TB24" s="22">
        <f t="shared" ref="TB24" si="577">ROUND((SF24*0.5+SQ24*0.5),1)</f>
        <v>5.9</v>
      </c>
      <c r="TC24" s="29">
        <f t="shared" ref="TC24" si="578">ROUND((SG24*0.5+SR24*0.5),1)</f>
        <v>5.9</v>
      </c>
      <c r="TD24" s="31" t="str">
        <f t="shared" si="543"/>
        <v>5.9</v>
      </c>
      <c r="TE24" s="35" t="str">
        <f t="shared" si="544"/>
        <v>C</v>
      </c>
      <c r="TF24" s="33">
        <f t="shared" si="545"/>
        <v>2</v>
      </c>
      <c r="TG24" s="49" t="str">
        <f t="shared" si="546"/>
        <v>2.0</v>
      </c>
      <c r="TH24" s="77">
        <v>4</v>
      </c>
      <c r="TI24" s="151">
        <v>4</v>
      </c>
      <c r="TJ24" s="320"/>
      <c r="TK24" s="321">
        <v>7.2</v>
      </c>
      <c r="TL24" s="322">
        <v>6.7</v>
      </c>
      <c r="TM24" s="322">
        <v>5.7</v>
      </c>
      <c r="TN24" s="322"/>
      <c r="TO24" s="127">
        <f t="shared" si="553"/>
        <v>6.3</v>
      </c>
      <c r="TP24" s="29" t="str">
        <f t="shared" si="291"/>
        <v>6.3</v>
      </c>
      <c r="TQ24" s="35" t="str">
        <f t="shared" si="554"/>
        <v>C</v>
      </c>
      <c r="TR24" s="33">
        <f t="shared" si="555"/>
        <v>2</v>
      </c>
      <c r="TS24" s="49" t="str">
        <f t="shared" si="556"/>
        <v>2.0</v>
      </c>
      <c r="TT24" s="323">
        <v>5</v>
      </c>
      <c r="TU24" s="324">
        <v>5</v>
      </c>
      <c r="TV24" s="325">
        <f t="shared" si="557"/>
        <v>9</v>
      </c>
      <c r="TW24" s="341">
        <f t="shared" si="294"/>
        <v>6.1222222222222227</v>
      </c>
      <c r="TX24" s="326">
        <f t="shared" si="558"/>
        <v>2</v>
      </c>
      <c r="TY24" s="45" t="str">
        <f t="shared" si="559"/>
        <v>2.00</v>
      </c>
      <c r="TZ24" s="47" t="str">
        <f t="shared" si="560"/>
        <v>Lên lớp</v>
      </c>
      <c r="UA24" s="41">
        <f t="shared" si="561"/>
        <v>9</v>
      </c>
      <c r="UB24" s="43">
        <f t="shared" si="562"/>
        <v>2</v>
      </c>
    </row>
    <row r="25" spans="1:548" ht="18">
      <c r="A25" s="11">
        <v>39</v>
      </c>
      <c r="B25" s="70" t="s">
        <v>229</v>
      </c>
      <c r="C25" s="14" t="s">
        <v>313</v>
      </c>
      <c r="D25" s="71" t="s">
        <v>314</v>
      </c>
      <c r="E25" s="72" t="s">
        <v>315</v>
      </c>
      <c r="F25" s="9"/>
      <c r="G25" s="106" t="s">
        <v>734</v>
      </c>
      <c r="H25" s="10" t="s">
        <v>18</v>
      </c>
      <c r="I25" s="11" t="s">
        <v>774</v>
      </c>
      <c r="J25" s="13">
        <v>6.8</v>
      </c>
      <c r="K25" s="29" t="str">
        <f t="shared" si="99"/>
        <v>6.8</v>
      </c>
      <c r="L25" s="35" t="str">
        <f t="shared" si="366"/>
        <v>C+</v>
      </c>
      <c r="M25" s="33">
        <f t="shared" si="367"/>
        <v>2.5</v>
      </c>
      <c r="N25" s="49" t="str">
        <f t="shared" si="368"/>
        <v>2.5</v>
      </c>
      <c r="O25" s="12">
        <v>2</v>
      </c>
      <c r="P25" s="19">
        <v>7</v>
      </c>
      <c r="Q25" s="29" t="str">
        <f t="shared" si="103"/>
        <v>7.0</v>
      </c>
      <c r="R25" s="35" t="str">
        <f t="shared" si="369"/>
        <v>B</v>
      </c>
      <c r="S25" s="33">
        <f t="shared" si="370"/>
        <v>3</v>
      </c>
      <c r="T25" s="49" t="str">
        <f t="shared" si="371"/>
        <v>3.0</v>
      </c>
      <c r="U25" s="12">
        <v>3</v>
      </c>
      <c r="V25" s="24">
        <v>9.6</v>
      </c>
      <c r="W25" s="27">
        <v>9</v>
      </c>
      <c r="X25" s="28"/>
      <c r="Y25" s="30">
        <f t="shared" si="372"/>
        <v>9.1999999999999993</v>
      </c>
      <c r="Z25" s="31">
        <f t="shared" si="373"/>
        <v>9.1999999999999993</v>
      </c>
      <c r="AA25" s="29" t="str">
        <f t="shared" si="109"/>
        <v>9.2</v>
      </c>
      <c r="AB25" s="35" t="str">
        <f t="shared" si="374"/>
        <v>A</v>
      </c>
      <c r="AC25" s="33">
        <f t="shared" si="375"/>
        <v>4</v>
      </c>
      <c r="AD25" s="49" t="str">
        <f t="shared" si="376"/>
        <v>4.0</v>
      </c>
      <c r="AE25" s="77">
        <v>5</v>
      </c>
      <c r="AF25" s="80">
        <v>5</v>
      </c>
      <c r="AG25" s="24">
        <v>8.6999999999999993</v>
      </c>
      <c r="AH25" s="27">
        <v>8</v>
      </c>
      <c r="AI25" s="28"/>
      <c r="AJ25" s="30">
        <f t="shared" si="377"/>
        <v>8.3000000000000007</v>
      </c>
      <c r="AK25" s="31">
        <f t="shared" si="378"/>
        <v>8.3000000000000007</v>
      </c>
      <c r="AL25" s="29" t="str">
        <f t="shared" si="115"/>
        <v>8.3</v>
      </c>
      <c r="AM25" s="35" t="str">
        <f t="shared" si="379"/>
        <v>B+</v>
      </c>
      <c r="AN25" s="33">
        <f t="shared" si="380"/>
        <v>3.5</v>
      </c>
      <c r="AO25" s="49" t="str">
        <f t="shared" si="381"/>
        <v>3.5</v>
      </c>
      <c r="AP25" s="77">
        <v>3</v>
      </c>
      <c r="AQ25" s="83">
        <v>3</v>
      </c>
      <c r="AR25" s="24">
        <v>8.1</v>
      </c>
      <c r="AS25" s="27">
        <v>4</v>
      </c>
      <c r="AT25" s="28"/>
      <c r="AU25" s="22">
        <f t="shared" si="382"/>
        <v>5.6</v>
      </c>
      <c r="AV25" s="29">
        <f t="shared" si="383"/>
        <v>5.6</v>
      </c>
      <c r="AW25" s="29" t="str">
        <f t="shared" si="119"/>
        <v>5.6</v>
      </c>
      <c r="AX25" s="35" t="str">
        <f t="shared" si="384"/>
        <v>C</v>
      </c>
      <c r="AY25" s="33">
        <f t="shared" si="385"/>
        <v>2</v>
      </c>
      <c r="AZ25" s="49" t="str">
        <f t="shared" si="386"/>
        <v>2.0</v>
      </c>
      <c r="BA25" s="77">
        <v>3</v>
      </c>
      <c r="BB25" s="83">
        <v>3</v>
      </c>
      <c r="BC25" s="24">
        <v>8</v>
      </c>
      <c r="BD25" s="27">
        <v>7</v>
      </c>
      <c r="BE25" s="28"/>
      <c r="BF25" s="30">
        <f t="shared" si="387"/>
        <v>7.4</v>
      </c>
      <c r="BG25" s="31">
        <f t="shared" si="388"/>
        <v>7.4</v>
      </c>
      <c r="BH25" s="29" t="str">
        <f t="shared" si="123"/>
        <v>7.4</v>
      </c>
      <c r="BI25" s="35" t="str">
        <f t="shared" si="389"/>
        <v>B</v>
      </c>
      <c r="BJ25" s="33">
        <f t="shared" si="390"/>
        <v>3</v>
      </c>
      <c r="BK25" s="49" t="str">
        <f t="shared" si="391"/>
        <v>3.0</v>
      </c>
      <c r="BL25" s="77">
        <v>3</v>
      </c>
      <c r="BM25" s="83">
        <v>3</v>
      </c>
      <c r="BN25" s="24">
        <v>7.3</v>
      </c>
      <c r="BO25" s="27">
        <v>7</v>
      </c>
      <c r="BP25" s="28"/>
      <c r="BQ25" s="30">
        <f t="shared" si="392"/>
        <v>7.1</v>
      </c>
      <c r="BR25" s="31">
        <f t="shared" si="393"/>
        <v>7.1</v>
      </c>
      <c r="BS25" s="29" t="str">
        <f t="shared" si="127"/>
        <v>7.1</v>
      </c>
      <c r="BT25" s="35" t="str">
        <f t="shared" si="394"/>
        <v>B</v>
      </c>
      <c r="BU25" s="33">
        <f t="shared" si="395"/>
        <v>3</v>
      </c>
      <c r="BV25" s="49" t="str">
        <f t="shared" si="396"/>
        <v>3.0</v>
      </c>
      <c r="BW25" s="77">
        <v>2</v>
      </c>
      <c r="BX25" s="83">
        <v>2</v>
      </c>
      <c r="BY25" s="41">
        <f t="shared" si="131"/>
        <v>16</v>
      </c>
      <c r="BZ25" s="43">
        <f t="shared" si="132"/>
        <v>3.21875</v>
      </c>
      <c r="CA25" s="45" t="str">
        <f t="shared" si="133"/>
        <v>3.22</v>
      </c>
      <c r="CB25" s="47" t="str">
        <f t="shared" si="134"/>
        <v>Lên lớp</v>
      </c>
      <c r="CC25" s="145">
        <f t="shared" si="135"/>
        <v>16</v>
      </c>
      <c r="CD25" s="146">
        <f t="shared" si="136"/>
        <v>3.21875</v>
      </c>
      <c r="CE25" s="47" t="str">
        <f t="shared" si="137"/>
        <v>Lên lớp</v>
      </c>
      <c r="CF25" s="142" t="s">
        <v>1143</v>
      </c>
      <c r="CG25" s="24">
        <v>7.6</v>
      </c>
      <c r="CH25" s="27">
        <v>7</v>
      </c>
      <c r="CI25" s="28"/>
      <c r="CJ25" s="30">
        <f t="shared" si="397"/>
        <v>7.2</v>
      </c>
      <c r="CK25" s="31">
        <f t="shared" si="398"/>
        <v>7.2</v>
      </c>
      <c r="CL25" s="29" t="str">
        <f t="shared" si="140"/>
        <v>7.2</v>
      </c>
      <c r="CM25" s="35" t="str">
        <f t="shared" si="399"/>
        <v>B</v>
      </c>
      <c r="CN25" s="157">
        <f t="shared" si="400"/>
        <v>3</v>
      </c>
      <c r="CO25" s="49" t="str">
        <f t="shared" si="401"/>
        <v>3.0</v>
      </c>
      <c r="CP25" s="77">
        <v>3</v>
      </c>
      <c r="CQ25" s="151">
        <v>3</v>
      </c>
      <c r="CR25" s="24">
        <v>7.7</v>
      </c>
      <c r="CS25" s="27">
        <v>9</v>
      </c>
      <c r="CT25" s="28"/>
      <c r="CU25" s="30">
        <f t="shared" si="402"/>
        <v>8.5</v>
      </c>
      <c r="CV25" s="31">
        <f t="shared" si="403"/>
        <v>8.5</v>
      </c>
      <c r="CW25" s="29" t="str">
        <f t="shared" si="145"/>
        <v>8.5</v>
      </c>
      <c r="CX25" s="35" t="str">
        <f t="shared" si="404"/>
        <v>A</v>
      </c>
      <c r="CY25" s="157">
        <f t="shared" si="405"/>
        <v>4</v>
      </c>
      <c r="CZ25" s="49" t="str">
        <f t="shared" si="406"/>
        <v>4.0</v>
      </c>
      <c r="DA25" s="77">
        <v>2</v>
      </c>
      <c r="DB25" s="151">
        <v>2</v>
      </c>
      <c r="DC25" s="24">
        <v>8.6</v>
      </c>
      <c r="DD25" s="27">
        <v>6</v>
      </c>
      <c r="DE25" s="28"/>
      <c r="DF25" s="30">
        <f t="shared" si="407"/>
        <v>7</v>
      </c>
      <c r="DG25" s="31">
        <f t="shared" si="408"/>
        <v>7</v>
      </c>
      <c r="DH25" s="29" t="str">
        <f t="shared" si="151"/>
        <v>7.0</v>
      </c>
      <c r="DI25" s="35" t="str">
        <f t="shared" si="409"/>
        <v>B</v>
      </c>
      <c r="DJ25" s="157">
        <f t="shared" si="410"/>
        <v>3</v>
      </c>
      <c r="DK25" s="49" t="str">
        <f t="shared" si="411"/>
        <v>3.0</v>
      </c>
      <c r="DL25" s="77">
        <v>4</v>
      </c>
      <c r="DM25" s="151">
        <v>4</v>
      </c>
      <c r="DN25" s="24">
        <v>8.3000000000000007</v>
      </c>
      <c r="DO25" s="27">
        <v>7</v>
      </c>
      <c r="DP25" s="28"/>
      <c r="DQ25" s="30">
        <f t="shared" si="412"/>
        <v>7.5</v>
      </c>
      <c r="DR25" s="31">
        <f t="shared" si="413"/>
        <v>7.5</v>
      </c>
      <c r="DS25" s="29" t="str">
        <f t="shared" si="157"/>
        <v>7.5</v>
      </c>
      <c r="DT25" s="35" t="str">
        <f t="shared" si="414"/>
        <v>B</v>
      </c>
      <c r="DU25" s="157">
        <f t="shared" si="415"/>
        <v>3</v>
      </c>
      <c r="DV25" s="49" t="str">
        <f t="shared" si="416"/>
        <v>3.0</v>
      </c>
      <c r="DW25" s="77">
        <v>3</v>
      </c>
      <c r="DX25" s="151">
        <v>3</v>
      </c>
      <c r="DY25" s="24">
        <v>8</v>
      </c>
      <c r="DZ25" s="27">
        <v>3</v>
      </c>
      <c r="EA25" s="28"/>
      <c r="EB25" s="30">
        <f t="shared" si="417"/>
        <v>5</v>
      </c>
      <c r="EC25" s="31">
        <f t="shared" si="418"/>
        <v>5</v>
      </c>
      <c r="ED25" s="29" t="str">
        <f t="shared" si="161"/>
        <v>5.0</v>
      </c>
      <c r="EE25" s="35" t="str">
        <f t="shared" si="419"/>
        <v>D+</v>
      </c>
      <c r="EF25" s="157">
        <f t="shared" si="420"/>
        <v>1.5</v>
      </c>
      <c r="EG25" s="49" t="str">
        <f t="shared" si="421"/>
        <v>1.5</v>
      </c>
      <c r="EH25" s="77">
        <v>2</v>
      </c>
      <c r="EI25" s="151">
        <v>2</v>
      </c>
      <c r="EJ25" s="24">
        <v>8.1999999999999993</v>
      </c>
      <c r="EK25" s="27">
        <v>8</v>
      </c>
      <c r="EL25" s="28"/>
      <c r="EM25" s="30">
        <f t="shared" si="422"/>
        <v>8.1</v>
      </c>
      <c r="EN25" s="31">
        <f t="shared" si="423"/>
        <v>8.1</v>
      </c>
      <c r="EO25" s="29" t="str">
        <f t="shared" si="166"/>
        <v>8.1</v>
      </c>
      <c r="EP25" s="35" t="str">
        <f t="shared" si="424"/>
        <v>B+</v>
      </c>
      <c r="EQ25" s="157">
        <f t="shared" si="425"/>
        <v>3.5</v>
      </c>
      <c r="ER25" s="49" t="str">
        <f t="shared" si="426"/>
        <v>3.5</v>
      </c>
      <c r="ES25" s="77">
        <v>2</v>
      </c>
      <c r="ET25" s="151">
        <v>2</v>
      </c>
      <c r="EU25" s="24">
        <v>8.1</v>
      </c>
      <c r="EV25" s="27">
        <v>7</v>
      </c>
      <c r="EW25" s="28"/>
      <c r="EX25" s="30">
        <f t="shared" si="427"/>
        <v>7.4</v>
      </c>
      <c r="EY25" s="31">
        <f t="shared" si="428"/>
        <v>7.4</v>
      </c>
      <c r="EZ25" s="29" t="str">
        <f t="shared" si="171"/>
        <v>7.4</v>
      </c>
      <c r="FA25" s="35" t="str">
        <f t="shared" si="429"/>
        <v>B</v>
      </c>
      <c r="FB25" s="157">
        <f t="shared" si="430"/>
        <v>3</v>
      </c>
      <c r="FC25" s="49" t="str">
        <f t="shared" si="431"/>
        <v>3.0</v>
      </c>
      <c r="FD25" s="77">
        <v>3</v>
      </c>
      <c r="FE25" s="151">
        <v>3</v>
      </c>
      <c r="FF25" s="155">
        <v>7.5</v>
      </c>
      <c r="FG25" s="165">
        <v>9</v>
      </c>
      <c r="FH25" s="165"/>
      <c r="FI25" s="22">
        <f t="shared" si="432"/>
        <v>8.4</v>
      </c>
      <c r="FJ25" s="29">
        <f t="shared" si="433"/>
        <v>8.4</v>
      </c>
      <c r="FK25" s="29" t="str">
        <f t="shared" si="177"/>
        <v>8.4</v>
      </c>
      <c r="FL25" s="35" t="str">
        <f t="shared" si="434"/>
        <v>B+</v>
      </c>
      <c r="FM25" s="33">
        <f t="shared" si="435"/>
        <v>3.5</v>
      </c>
      <c r="FN25" s="49" t="str">
        <f t="shared" si="436"/>
        <v>3.5</v>
      </c>
      <c r="FO25" s="77">
        <v>2</v>
      </c>
      <c r="FP25" s="151">
        <v>2</v>
      </c>
      <c r="FQ25" s="41">
        <f t="shared" si="181"/>
        <v>21</v>
      </c>
      <c r="FR25" s="43">
        <f t="shared" si="182"/>
        <v>3.0476190476190474</v>
      </c>
      <c r="FS25" s="45" t="str">
        <f t="shared" si="183"/>
        <v>3.05</v>
      </c>
      <c r="FT25" s="47" t="str">
        <f t="shared" si="184"/>
        <v>Lên lớp</v>
      </c>
      <c r="FU25" s="145">
        <f t="shared" si="185"/>
        <v>21</v>
      </c>
      <c r="FV25" s="146">
        <f t="shared" si="186"/>
        <v>3.0476190476190474</v>
      </c>
      <c r="FW25" s="174">
        <f t="shared" si="187"/>
        <v>37</v>
      </c>
      <c r="FX25" s="41">
        <f t="shared" si="188"/>
        <v>37</v>
      </c>
      <c r="FY25" s="43">
        <f t="shared" si="189"/>
        <v>3.1216216216216215</v>
      </c>
      <c r="FZ25" s="45" t="str">
        <f t="shared" si="190"/>
        <v>3.12</v>
      </c>
      <c r="GA25" s="47" t="str">
        <f t="shared" si="191"/>
        <v>Lên lớp</v>
      </c>
      <c r="GB25" s="47" t="s">
        <v>1143</v>
      </c>
      <c r="GC25" s="24">
        <v>8.3000000000000007</v>
      </c>
      <c r="GD25" s="27">
        <v>7</v>
      </c>
      <c r="GE25" s="28"/>
      <c r="GF25" s="22">
        <f t="shared" si="319"/>
        <v>7.5</v>
      </c>
      <c r="GG25" s="29">
        <f t="shared" si="320"/>
        <v>7.5</v>
      </c>
      <c r="GH25" s="29" t="str">
        <f t="shared" si="193"/>
        <v>7.5</v>
      </c>
      <c r="GI25" s="35" t="str">
        <f t="shared" si="321"/>
        <v>B</v>
      </c>
      <c r="GJ25" s="33">
        <f t="shared" si="322"/>
        <v>3</v>
      </c>
      <c r="GK25" s="49" t="str">
        <f t="shared" si="323"/>
        <v>3.0</v>
      </c>
      <c r="GL25" s="77">
        <v>2</v>
      </c>
      <c r="GM25" s="151">
        <v>2</v>
      </c>
      <c r="GN25" s="24">
        <v>7.4</v>
      </c>
      <c r="GO25" s="27">
        <v>5</v>
      </c>
      <c r="GP25" s="28"/>
      <c r="GQ25" s="30">
        <f t="shared" si="324"/>
        <v>6</v>
      </c>
      <c r="GR25" s="31">
        <f t="shared" si="325"/>
        <v>6</v>
      </c>
      <c r="GS25" s="29" t="str">
        <f t="shared" si="198"/>
        <v>6.0</v>
      </c>
      <c r="GT25" s="35" t="str">
        <f t="shared" si="326"/>
        <v>C</v>
      </c>
      <c r="GU25" s="33">
        <f t="shared" si="327"/>
        <v>2</v>
      </c>
      <c r="GV25" s="49" t="str">
        <f t="shared" si="328"/>
        <v>2.0</v>
      </c>
      <c r="GW25" s="77">
        <v>3</v>
      </c>
      <c r="GX25" s="151">
        <v>3</v>
      </c>
      <c r="GY25" s="24">
        <v>8.8000000000000007</v>
      </c>
      <c r="GZ25" s="27">
        <v>6</v>
      </c>
      <c r="HA25" s="28"/>
      <c r="HB25" s="30">
        <f t="shared" si="329"/>
        <v>7.1</v>
      </c>
      <c r="HC25" s="31">
        <f t="shared" si="330"/>
        <v>7.1</v>
      </c>
      <c r="HD25" s="29" t="str">
        <f t="shared" si="203"/>
        <v>7.1</v>
      </c>
      <c r="HE25" s="35" t="str">
        <f t="shared" si="331"/>
        <v>B</v>
      </c>
      <c r="HF25" s="33">
        <f t="shared" si="332"/>
        <v>3</v>
      </c>
      <c r="HG25" s="49" t="str">
        <f t="shared" si="333"/>
        <v>3.0</v>
      </c>
      <c r="HH25" s="77">
        <v>2</v>
      </c>
      <c r="HI25" s="151">
        <v>2</v>
      </c>
      <c r="HJ25" s="24">
        <v>9</v>
      </c>
      <c r="HK25" s="27">
        <v>9</v>
      </c>
      <c r="HL25" s="28"/>
      <c r="HM25" s="30">
        <f t="shared" si="334"/>
        <v>9</v>
      </c>
      <c r="HN25" s="31">
        <f t="shared" si="335"/>
        <v>9</v>
      </c>
      <c r="HO25" s="29" t="str">
        <f t="shared" si="208"/>
        <v>9.0</v>
      </c>
      <c r="HP25" s="35" t="str">
        <f t="shared" si="336"/>
        <v>A</v>
      </c>
      <c r="HQ25" s="33">
        <f t="shared" si="337"/>
        <v>4</v>
      </c>
      <c r="HR25" s="49" t="str">
        <f t="shared" si="338"/>
        <v>4.0</v>
      </c>
      <c r="HS25" s="77">
        <v>2</v>
      </c>
      <c r="HT25" s="151">
        <v>2</v>
      </c>
      <c r="HU25" s="24">
        <v>8.6999999999999993</v>
      </c>
      <c r="HV25" s="27">
        <v>10</v>
      </c>
      <c r="HW25" s="28"/>
      <c r="HX25" s="30">
        <f t="shared" si="339"/>
        <v>9.5</v>
      </c>
      <c r="HY25" s="31">
        <f t="shared" si="340"/>
        <v>9.5</v>
      </c>
      <c r="HZ25" s="29" t="str">
        <f t="shared" si="213"/>
        <v>9.5</v>
      </c>
      <c r="IA25" s="35" t="str">
        <f t="shared" si="341"/>
        <v>A</v>
      </c>
      <c r="IB25" s="33">
        <f t="shared" si="342"/>
        <v>4</v>
      </c>
      <c r="IC25" s="49" t="str">
        <f t="shared" si="343"/>
        <v>4.0</v>
      </c>
      <c r="ID25" s="77">
        <v>3</v>
      </c>
      <c r="IE25" s="151">
        <v>3</v>
      </c>
      <c r="IF25" s="24">
        <v>9</v>
      </c>
      <c r="IG25" s="27">
        <v>6</v>
      </c>
      <c r="IH25" s="126"/>
      <c r="II25" s="22">
        <f t="shared" si="344"/>
        <v>7.2</v>
      </c>
      <c r="IJ25" s="54">
        <f t="shared" si="345"/>
        <v>7.2</v>
      </c>
      <c r="IK25" s="29" t="str">
        <f t="shared" si="218"/>
        <v>7.2</v>
      </c>
      <c r="IL25" s="162" t="str">
        <f t="shared" si="346"/>
        <v>B</v>
      </c>
      <c r="IM25" s="33">
        <f t="shared" si="347"/>
        <v>3</v>
      </c>
      <c r="IN25" s="49" t="str">
        <f t="shared" si="348"/>
        <v>3.0</v>
      </c>
      <c r="IO25" s="77">
        <v>2</v>
      </c>
      <c r="IP25" s="151">
        <v>2</v>
      </c>
      <c r="IQ25" s="24">
        <v>9.1</v>
      </c>
      <c r="IR25" s="27">
        <v>8</v>
      </c>
      <c r="IS25" s="28"/>
      <c r="IT25" s="30">
        <f t="shared" si="349"/>
        <v>8.4</v>
      </c>
      <c r="IU25" s="31">
        <f t="shared" si="350"/>
        <v>8.4</v>
      </c>
      <c r="IV25" s="29" t="str">
        <f t="shared" si="222"/>
        <v>8.4</v>
      </c>
      <c r="IW25" s="35" t="str">
        <f t="shared" si="351"/>
        <v>B+</v>
      </c>
      <c r="IX25" s="33">
        <f t="shared" si="352"/>
        <v>3.5</v>
      </c>
      <c r="IY25" s="49" t="str">
        <f t="shared" si="353"/>
        <v>3.5</v>
      </c>
      <c r="IZ25" s="77">
        <v>3</v>
      </c>
      <c r="JA25" s="151">
        <v>3</v>
      </c>
      <c r="JB25" s="24">
        <v>6.8</v>
      </c>
      <c r="JC25" s="27">
        <v>8</v>
      </c>
      <c r="JD25" s="28"/>
      <c r="JE25" s="30">
        <f t="shared" si="354"/>
        <v>7.5</v>
      </c>
      <c r="JF25" s="31">
        <f t="shared" si="355"/>
        <v>7.5</v>
      </c>
      <c r="JG25" s="29" t="str">
        <f t="shared" si="226"/>
        <v>7.5</v>
      </c>
      <c r="JH25" s="35" t="str">
        <f t="shared" si="356"/>
        <v>B</v>
      </c>
      <c r="JI25" s="33">
        <f t="shared" si="357"/>
        <v>3</v>
      </c>
      <c r="JJ25" s="49" t="str">
        <f t="shared" si="358"/>
        <v>3.0</v>
      </c>
      <c r="JK25" s="77">
        <v>3</v>
      </c>
      <c r="JL25" s="151">
        <v>3</v>
      </c>
      <c r="JM25" s="24">
        <v>8</v>
      </c>
      <c r="JN25" s="214">
        <v>5.5</v>
      </c>
      <c r="JO25" s="140"/>
      <c r="JP25" s="30">
        <f t="shared" si="359"/>
        <v>6.5</v>
      </c>
      <c r="JQ25" s="31">
        <f t="shared" si="360"/>
        <v>6.5</v>
      </c>
      <c r="JR25" s="29" t="str">
        <f t="shared" si="230"/>
        <v>6.5</v>
      </c>
      <c r="JS25" s="35" t="str">
        <f t="shared" si="361"/>
        <v>C+</v>
      </c>
      <c r="JT25" s="33">
        <f t="shared" si="362"/>
        <v>2.5</v>
      </c>
      <c r="JU25" s="49" t="str">
        <f t="shared" si="363"/>
        <v>2.5</v>
      </c>
      <c r="JV25" s="77">
        <v>1</v>
      </c>
      <c r="JW25" s="151">
        <v>1</v>
      </c>
      <c r="JX25" s="211">
        <f t="shared" si="234"/>
        <v>21</v>
      </c>
      <c r="JY25" s="43">
        <f t="shared" si="235"/>
        <v>3.1428571428571428</v>
      </c>
      <c r="JZ25" s="45" t="str">
        <f t="shared" si="236"/>
        <v>3.14</v>
      </c>
      <c r="KA25" s="47" t="str">
        <f t="shared" si="237"/>
        <v>Lên lớp</v>
      </c>
      <c r="KB25" s="41">
        <f t="shared" si="238"/>
        <v>21</v>
      </c>
      <c r="KC25" s="43">
        <f t="shared" si="239"/>
        <v>3.1428571428571428</v>
      </c>
      <c r="KD25" s="229">
        <f t="shared" si="240"/>
        <v>58</v>
      </c>
      <c r="KE25" s="230">
        <f t="shared" si="241"/>
        <v>58</v>
      </c>
      <c r="KF25" s="146">
        <f t="shared" si="242"/>
        <v>3.1293103448275863</v>
      </c>
      <c r="KG25" s="45" t="str">
        <f t="shared" si="243"/>
        <v>3.13</v>
      </c>
      <c r="KH25" s="47" t="str">
        <f t="shared" si="244"/>
        <v>Lên lớp</v>
      </c>
      <c r="KI25" s="47" t="s">
        <v>1143</v>
      </c>
      <c r="KJ25" s="24">
        <v>8.8000000000000007</v>
      </c>
      <c r="KK25" s="27">
        <v>8</v>
      </c>
      <c r="KL25" s="28"/>
      <c r="KM25" s="30">
        <f t="shared" si="437"/>
        <v>8.3000000000000007</v>
      </c>
      <c r="KN25" s="31">
        <f t="shared" si="438"/>
        <v>8.3000000000000007</v>
      </c>
      <c r="KO25" s="29" t="str">
        <f t="shared" si="439"/>
        <v>8.3</v>
      </c>
      <c r="KP25" s="35" t="str">
        <f t="shared" si="440"/>
        <v>B+</v>
      </c>
      <c r="KQ25" s="33">
        <f t="shared" si="441"/>
        <v>3.5</v>
      </c>
      <c r="KR25" s="49" t="str">
        <f t="shared" si="442"/>
        <v>3.5</v>
      </c>
      <c r="KS25" s="77">
        <v>2</v>
      </c>
      <c r="KT25" s="151">
        <v>2</v>
      </c>
      <c r="KU25" s="24">
        <v>8.3000000000000007</v>
      </c>
      <c r="KV25" s="27">
        <v>9</v>
      </c>
      <c r="KW25" s="28"/>
      <c r="KX25" s="30">
        <f t="shared" si="443"/>
        <v>8.6999999999999993</v>
      </c>
      <c r="KY25" s="31">
        <f t="shared" si="444"/>
        <v>8.6999999999999993</v>
      </c>
      <c r="KZ25" s="29" t="str">
        <f t="shared" si="445"/>
        <v>8.7</v>
      </c>
      <c r="LA25" s="35" t="str">
        <f t="shared" si="446"/>
        <v>A</v>
      </c>
      <c r="LB25" s="33">
        <f t="shared" si="447"/>
        <v>4</v>
      </c>
      <c r="LC25" s="49" t="str">
        <f t="shared" si="448"/>
        <v>4.0</v>
      </c>
      <c r="LD25" s="77">
        <v>2</v>
      </c>
      <c r="LE25" s="151">
        <v>2</v>
      </c>
      <c r="LF25" s="24">
        <v>8</v>
      </c>
      <c r="LG25" s="27">
        <v>7</v>
      </c>
      <c r="LH25" s="28"/>
      <c r="LI25" s="30">
        <f t="shared" si="547"/>
        <v>7.4</v>
      </c>
      <c r="LJ25" s="31">
        <f t="shared" si="548"/>
        <v>7.4</v>
      </c>
      <c r="LK25" s="31" t="str">
        <f t="shared" si="549"/>
        <v>7.4</v>
      </c>
      <c r="LL25" s="35" t="str">
        <f t="shared" si="550"/>
        <v>B</v>
      </c>
      <c r="LM25" s="33">
        <f t="shared" si="551"/>
        <v>3</v>
      </c>
      <c r="LN25" s="49" t="str">
        <f t="shared" si="552"/>
        <v>3.0</v>
      </c>
      <c r="LO25" s="77">
        <v>2</v>
      </c>
      <c r="LP25" s="151">
        <v>2</v>
      </c>
      <c r="LQ25" s="24">
        <v>8</v>
      </c>
      <c r="LR25" s="27">
        <v>9</v>
      </c>
      <c r="LS25" s="28"/>
      <c r="LT25" s="30">
        <f t="shared" si="455"/>
        <v>8.6</v>
      </c>
      <c r="LU25" s="31">
        <f t="shared" si="456"/>
        <v>8.6</v>
      </c>
      <c r="LV25" s="29" t="str">
        <f t="shared" si="248"/>
        <v>8.6</v>
      </c>
      <c r="LW25" s="35" t="str">
        <f t="shared" si="457"/>
        <v>A</v>
      </c>
      <c r="LX25" s="33">
        <f t="shared" si="458"/>
        <v>4</v>
      </c>
      <c r="LY25" s="49" t="str">
        <f t="shared" si="459"/>
        <v>4.0</v>
      </c>
      <c r="LZ25" s="77">
        <v>2</v>
      </c>
      <c r="MA25" s="151">
        <v>2</v>
      </c>
      <c r="MB25" s="24">
        <v>8.5</v>
      </c>
      <c r="MC25" s="27">
        <v>8</v>
      </c>
      <c r="MD25" s="28"/>
      <c r="ME25" s="30">
        <f t="shared" si="460"/>
        <v>8.1999999999999993</v>
      </c>
      <c r="MF25" s="161">
        <f t="shared" si="461"/>
        <v>8.1999999999999993</v>
      </c>
      <c r="MG25" s="29" t="str">
        <f t="shared" si="249"/>
        <v>8.2</v>
      </c>
      <c r="MH25" s="162" t="str">
        <f t="shared" si="462"/>
        <v>B+</v>
      </c>
      <c r="MI25" s="163">
        <f t="shared" si="463"/>
        <v>3.5</v>
      </c>
      <c r="MJ25" s="56" t="str">
        <f t="shared" si="464"/>
        <v>3.5</v>
      </c>
      <c r="MK25" s="77">
        <v>1</v>
      </c>
      <c r="ML25" s="151">
        <v>1</v>
      </c>
      <c r="MM25" s="24">
        <v>6.7</v>
      </c>
      <c r="MN25" s="27">
        <v>8</v>
      </c>
      <c r="MO25" s="28"/>
      <c r="MP25" s="30">
        <f t="shared" si="465"/>
        <v>7.5</v>
      </c>
      <c r="MQ25" s="161">
        <f t="shared" si="466"/>
        <v>7.5</v>
      </c>
      <c r="MR25" s="29" t="str">
        <f t="shared" si="250"/>
        <v>7.5</v>
      </c>
      <c r="MS25" s="162" t="str">
        <f t="shared" si="467"/>
        <v>B</v>
      </c>
      <c r="MT25" s="163">
        <f t="shared" si="468"/>
        <v>3</v>
      </c>
      <c r="MU25" s="56" t="str">
        <f t="shared" si="469"/>
        <v>3.0</v>
      </c>
      <c r="MV25" s="77">
        <v>3</v>
      </c>
      <c r="MW25" s="151">
        <v>3</v>
      </c>
      <c r="MX25" s="24">
        <v>9.3000000000000007</v>
      </c>
      <c r="MY25" s="27">
        <v>7</v>
      </c>
      <c r="MZ25" s="28"/>
      <c r="NA25" s="30">
        <f t="shared" si="470"/>
        <v>7.9</v>
      </c>
      <c r="NB25" s="161">
        <f t="shared" si="471"/>
        <v>7.9</v>
      </c>
      <c r="NC25" s="29" t="str">
        <f t="shared" si="251"/>
        <v>7.9</v>
      </c>
      <c r="ND25" s="162" t="str">
        <f t="shared" si="472"/>
        <v>B</v>
      </c>
      <c r="NE25" s="163">
        <f t="shared" si="473"/>
        <v>3</v>
      </c>
      <c r="NF25" s="56" t="str">
        <f t="shared" si="474"/>
        <v>3.0</v>
      </c>
      <c r="NG25" s="77">
        <v>1</v>
      </c>
      <c r="NH25" s="151">
        <v>1</v>
      </c>
      <c r="NI25" s="24">
        <v>7.4</v>
      </c>
      <c r="NJ25" s="27">
        <v>9</v>
      </c>
      <c r="NK25" s="28"/>
      <c r="NL25" s="30">
        <f t="shared" si="475"/>
        <v>8.4</v>
      </c>
      <c r="NM25" s="31">
        <f t="shared" si="476"/>
        <v>8.4</v>
      </c>
      <c r="NN25" s="29" t="str">
        <f t="shared" si="477"/>
        <v>8.4</v>
      </c>
      <c r="NO25" s="35" t="str">
        <f t="shared" si="478"/>
        <v>B+</v>
      </c>
      <c r="NP25" s="33">
        <f t="shared" si="479"/>
        <v>3.5</v>
      </c>
      <c r="NQ25" s="49" t="str">
        <f t="shared" si="480"/>
        <v>3.5</v>
      </c>
      <c r="NR25" s="77">
        <v>3</v>
      </c>
      <c r="NS25" s="151">
        <v>3</v>
      </c>
      <c r="NT25" s="24">
        <v>8</v>
      </c>
      <c r="NU25" s="214">
        <v>7.5</v>
      </c>
      <c r="NV25" s="28"/>
      <c r="NW25" s="30">
        <f t="shared" si="481"/>
        <v>7.7</v>
      </c>
      <c r="NX25" s="31">
        <f t="shared" si="482"/>
        <v>7.7</v>
      </c>
      <c r="NY25" s="29" t="str">
        <f t="shared" si="483"/>
        <v>7.7</v>
      </c>
      <c r="NZ25" s="35" t="str">
        <f t="shared" si="484"/>
        <v>B</v>
      </c>
      <c r="OA25" s="33">
        <f t="shared" si="485"/>
        <v>3</v>
      </c>
      <c r="OB25" s="49" t="str">
        <f t="shared" si="486"/>
        <v>3.0</v>
      </c>
      <c r="OC25" s="77">
        <v>2</v>
      </c>
      <c r="OD25" s="151">
        <v>2</v>
      </c>
      <c r="OE25" s="211">
        <f t="shared" si="255"/>
        <v>18</v>
      </c>
      <c r="OF25" s="43">
        <f t="shared" si="256"/>
        <v>3.3888888888888888</v>
      </c>
      <c r="OG25" s="45" t="str">
        <f t="shared" si="257"/>
        <v>3.39</v>
      </c>
      <c r="OH25" s="47" t="str">
        <f t="shared" si="258"/>
        <v>Lên lớp</v>
      </c>
      <c r="OI25" s="41">
        <f t="shared" si="259"/>
        <v>18</v>
      </c>
      <c r="OJ25" s="43">
        <f t="shared" si="260"/>
        <v>3.3888888888888888</v>
      </c>
      <c r="OK25" s="229">
        <f t="shared" si="261"/>
        <v>76</v>
      </c>
      <c r="OL25" s="230">
        <f t="shared" si="262"/>
        <v>76</v>
      </c>
      <c r="OM25" s="146">
        <f t="shared" si="263"/>
        <v>3.1907894736842106</v>
      </c>
      <c r="ON25" s="45" t="str">
        <f t="shared" si="264"/>
        <v>3.19</v>
      </c>
      <c r="OO25" s="47" t="str">
        <f t="shared" si="265"/>
        <v>Lên lớp</v>
      </c>
      <c r="OP25" s="47" t="s">
        <v>1143</v>
      </c>
      <c r="OQ25" s="24">
        <v>7.2</v>
      </c>
      <c r="OR25" s="27">
        <v>7</v>
      </c>
      <c r="OS25" s="28"/>
      <c r="OT25" s="30">
        <f t="shared" si="487"/>
        <v>7.1</v>
      </c>
      <c r="OU25" s="31">
        <f t="shared" si="488"/>
        <v>7.1</v>
      </c>
      <c r="OV25" s="29" t="str">
        <f t="shared" si="489"/>
        <v>7.1</v>
      </c>
      <c r="OW25" s="35" t="str">
        <f t="shared" si="541"/>
        <v>B</v>
      </c>
      <c r="OX25" s="130">
        <f t="shared" si="490"/>
        <v>3</v>
      </c>
      <c r="OY25" s="49" t="str">
        <f t="shared" si="491"/>
        <v>3.0</v>
      </c>
      <c r="OZ25" s="77">
        <v>2</v>
      </c>
      <c r="PA25" s="151">
        <v>2</v>
      </c>
      <c r="PB25" s="24">
        <v>8.1999999999999993</v>
      </c>
      <c r="PC25" s="27">
        <v>10</v>
      </c>
      <c r="PD25" s="28"/>
      <c r="PE25" s="30">
        <f t="shared" si="492"/>
        <v>9.3000000000000007</v>
      </c>
      <c r="PF25" s="31">
        <f t="shared" si="493"/>
        <v>9.3000000000000007</v>
      </c>
      <c r="PG25" s="31" t="str">
        <f t="shared" si="494"/>
        <v>9.3</v>
      </c>
      <c r="PH25" s="35" t="str">
        <f t="shared" si="495"/>
        <v>A</v>
      </c>
      <c r="PI25" s="33">
        <f t="shared" si="496"/>
        <v>4</v>
      </c>
      <c r="PJ25" s="49" t="str">
        <f t="shared" si="497"/>
        <v>4.0</v>
      </c>
      <c r="PK25" s="77">
        <v>3</v>
      </c>
      <c r="PL25" s="151">
        <v>3</v>
      </c>
      <c r="PM25" s="24">
        <v>8</v>
      </c>
      <c r="PN25" s="27">
        <v>6</v>
      </c>
      <c r="PO25" s="28"/>
      <c r="PP25" s="30">
        <f t="shared" si="498"/>
        <v>6.8</v>
      </c>
      <c r="PQ25" s="31">
        <f t="shared" si="499"/>
        <v>6.8</v>
      </c>
      <c r="PR25" s="31" t="str">
        <f t="shared" si="500"/>
        <v>6.8</v>
      </c>
      <c r="PS25" s="35" t="str">
        <f t="shared" si="501"/>
        <v>C+</v>
      </c>
      <c r="PT25" s="33">
        <f t="shared" si="502"/>
        <v>2.5</v>
      </c>
      <c r="PU25" s="49" t="str">
        <f t="shared" si="503"/>
        <v>2.5</v>
      </c>
      <c r="PV25" s="77">
        <v>2</v>
      </c>
      <c r="PW25" s="151">
        <v>2</v>
      </c>
      <c r="PX25" s="24">
        <v>6.6</v>
      </c>
      <c r="PY25" s="27">
        <v>7</v>
      </c>
      <c r="PZ25" s="28"/>
      <c r="QA25" s="30">
        <f t="shared" si="504"/>
        <v>6.8</v>
      </c>
      <c r="QB25" s="31">
        <f t="shared" si="505"/>
        <v>6.8</v>
      </c>
      <c r="QC25" s="31" t="str">
        <f t="shared" si="506"/>
        <v>6.8</v>
      </c>
      <c r="QD25" s="35" t="str">
        <f t="shared" si="542"/>
        <v>C+</v>
      </c>
      <c r="QE25" s="33">
        <f t="shared" si="507"/>
        <v>2.5</v>
      </c>
      <c r="QF25" s="49" t="str">
        <f t="shared" si="508"/>
        <v>2.5</v>
      </c>
      <c r="QG25" s="77">
        <v>3</v>
      </c>
      <c r="QH25" s="151">
        <v>3</v>
      </c>
      <c r="QI25" s="24">
        <v>7.2</v>
      </c>
      <c r="QJ25" s="27">
        <v>8</v>
      </c>
      <c r="QK25" s="28"/>
      <c r="QL25" s="30">
        <f t="shared" si="509"/>
        <v>7.7</v>
      </c>
      <c r="QM25" s="31">
        <f t="shared" si="510"/>
        <v>7.7</v>
      </c>
      <c r="QN25" s="31" t="str">
        <f t="shared" si="511"/>
        <v>7.7</v>
      </c>
      <c r="QO25" s="35" t="str">
        <f t="shared" si="512"/>
        <v>B</v>
      </c>
      <c r="QP25" s="33">
        <f t="shared" si="513"/>
        <v>3</v>
      </c>
      <c r="QQ25" s="49" t="str">
        <f t="shared" si="514"/>
        <v>3.0</v>
      </c>
      <c r="QR25" s="77">
        <v>1</v>
      </c>
      <c r="QS25" s="151">
        <v>1</v>
      </c>
      <c r="QT25" s="24">
        <v>8.8000000000000007</v>
      </c>
      <c r="QU25" s="27">
        <v>9</v>
      </c>
      <c r="QV25" s="28"/>
      <c r="QW25" s="30">
        <f t="shared" si="515"/>
        <v>8.9</v>
      </c>
      <c r="QX25" s="31">
        <f t="shared" si="516"/>
        <v>8.9</v>
      </c>
      <c r="QY25" s="31" t="str">
        <f t="shared" si="517"/>
        <v>8.9</v>
      </c>
      <c r="QZ25" s="35" t="str">
        <f t="shared" si="518"/>
        <v>A</v>
      </c>
      <c r="RA25" s="33">
        <f t="shared" si="519"/>
        <v>4</v>
      </c>
      <c r="RB25" s="49" t="str">
        <f t="shared" si="520"/>
        <v>4.0</v>
      </c>
      <c r="RC25" s="77">
        <v>3</v>
      </c>
      <c r="RD25" s="151">
        <v>3</v>
      </c>
      <c r="RE25" s="24">
        <v>7.8</v>
      </c>
      <c r="RF25" s="27">
        <v>6</v>
      </c>
      <c r="RG25" s="28"/>
      <c r="RH25" s="30">
        <f t="shared" si="521"/>
        <v>6.7</v>
      </c>
      <c r="RI25" s="31">
        <f t="shared" si="522"/>
        <v>6.7</v>
      </c>
      <c r="RJ25" s="31" t="str">
        <f t="shared" si="523"/>
        <v>6.7</v>
      </c>
      <c r="RK25" s="35" t="str">
        <f t="shared" si="524"/>
        <v>C+</v>
      </c>
      <c r="RL25" s="33">
        <f t="shared" si="525"/>
        <v>2.5</v>
      </c>
      <c r="RM25" s="49" t="str">
        <f t="shared" si="526"/>
        <v>2.5</v>
      </c>
      <c r="RN25" s="77">
        <v>1</v>
      </c>
      <c r="RO25" s="151">
        <v>1</v>
      </c>
      <c r="RP25" s="211">
        <f t="shared" si="273"/>
        <v>15</v>
      </c>
      <c r="RQ25" s="275">
        <f t="shared" si="274"/>
        <v>7.8133333333333335</v>
      </c>
      <c r="RR25" s="43">
        <f t="shared" si="275"/>
        <v>3.2</v>
      </c>
      <c r="RS25" s="45" t="str">
        <f t="shared" si="276"/>
        <v>3.20</v>
      </c>
      <c r="RT25" s="47" t="str">
        <f t="shared" si="277"/>
        <v>Lên lớp</v>
      </c>
      <c r="RU25" s="41">
        <f t="shared" si="278"/>
        <v>15</v>
      </c>
      <c r="RV25" s="43">
        <f t="shared" si="279"/>
        <v>3.2</v>
      </c>
      <c r="RW25" s="229">
        <f t="shared" si="280"/>
        <v>91</v>
      </c>
      <c r="RX25" s="230">
        <f t="shared" si="281"/>
        <v>91</v>
      </c>
      <c r="RY25" s="146">
        <f t="shared" si="282"/>
        <v>3.1923076923076925</v>
      </c>
      <c r="RZ25" s="45" t="str">
        <f t="shared" si="283"/>
        <v>3.19</v>
      </c>
      <c r="SA25" s="47" t="str">
        <f t="shared" si="284"/>
        <v>Lên lớp</v>
      </c>
      <c r="SB25" s="47" t="s">
        <v>1143</v>
      </c>
      <c r="SC25" s="24"/>
      <c r="SD25" s="27"/>
      <c r="SE25" s="28"/>
      <c r="SF25" s="30">
        <f t="shared" si="527"/>
        <v>0</v>
      </c>
      <c r="SG25" s="31">
        <f t="shared" si="528"/>
        <v>0</v>
      </c>
      <c r="SH25" s="31" t="str">
        <f t="shared" si="529"/>
        <v>0.0</v>
      </c>
      <c r="SI25" s="35" t="str">
        <f t="shared" si="530"/>
        <v>F</v>
      </c>
      <c r="SJ25" s="33">
        <f t="shared" si="531"/>
        <v>0</v>
      </c>
      <c r="SK25" s="49" t="str">
        <f t="shared" si="532"/>
        <v>0.0</v>
      </c>
      <c r="SL25" s="77"/>
      <c r="SM25" s="151"/>
      <c r="SN25" s="24"/>
      <c r="SO25" s="27"/>
      <c r="SP25" s="28"/>
      <c r="SQ25" s="30">
        <f t="shared" si="533"/>
        <v>0</v>
      </c>
      <c r="SR25" s="31">
        <f t="shared" si="534"/>
        <v>0</v>
      </c>
      <c r="SS25" s="29" t="str">
        <f t="shared" si="535"/>
        <v>0.0</v>
      </c>
      <c r="ST25" s="35" t="str">
        <f t="shared" si="536"/>
        <v>F</v>
      </c>
      <c r="SU25" s="130">
        <f t="shared" si="537"/>
        <v>0</v>
      </c>
      <c r="SV25" s="49" t="str">
        <f t="shared" si="538"/>
        <v>0.0</v>
      </c>
      <c r="SW25" s="77"/>
      <c r="SX25" s="151"/>
      <c r="SY25" s="24">
        <v>9.1999999999999993</v>
      </c>
      <c r="SZ25" s="27">
        <v>8</v>
      </c>
      <c r="TA25" s="28"/>
      <c r="TB25" s="30">
        <f t="shared" si="563"/>
        <v>8.5</v>
      </c>
      <c r="TC25" s="31">
        <f t="shared" si="564"/>
        <v>8.5</v>
      </c>
      <c r="TD25" s="29" t="str">
        <f t="shared" si="543"/>
        <v>8.5</v>
      </c>
      <c r="TE25" s="35" t="str">
        <f t="shared" si="544"/>
        <v>A</v>
      </c>
      <c r="TF25" s="130">
        <f t="shared" si="545"/>
        <v>4</v>
      </c>
      <c r="TG25" s="49" t="str">
        <f t="shared" si="546"/>
        <v>4.0</v>
      </c>
      <c r="TH25" s="77">
        <v>4</v>
      </c>
      <c r="TI25" s="151">
        <v>4</v>
      </c>
      <c r="TJ25" s="320"/>
      <c r="TK25" s="321">
        <v>8.8000000000000007</v>
      </c>
      <c r="TL25" s="322">
        <v>7.6</v>
      </c>
      <c r="TM25" s="322">
        <v>7.3</v>
      </c>
      <c r="TN25" s="322"/>
      <c r="TO25" s="127">
        <f t="shared" si="553"/>
        <v>7.7</v>
      </c>
      <c r="TP25" s="29" t="str">
        <f t="shared" si="291"/>
        <v>7.7</v>
      </c>
      <c r="TQ25" s="35" t="str">
        <f t="shared" si="554"/>
        <v>B</v>
      </c>
      <c r="TR25" s="33">
        <f t="shared" si="555"/>
        <v>3</v>
      </c>
      <c r="TS25" s="49" t="str">
        <f t="shared" si="556"/>
        <v>3.0</v>
      </c>
      <c r="TT25" s="323">
        <v>5</v>
      </c>
      <c r="TU25" s="324">
        <v>5</v>
      </c>
      <c r="TV25" s="325">
        <f t="shared" si="557"/>
        <v>9</v>
      </c>
      <c r="TW25" s="341">
        <f t="shared" si="294"/>
        <v>8.0555555555555554</v>
      </c>
      <c r="TX25" s="326">
        <f t="shared" si="558"/>
        <v>3.4444444444444446</v>
      </c>
      <c r="TY25" s="45" t="str">
        <f t="shared" si="559"/>
        <v>3.44</v>
      </c>
      <c r="TZ25" s="47" t="str">
        <f t="shared" si="560"/>
        <v>Lên lớp</v>
      </c>
      <c r="UA25" s="41">
        <f t="shared" si="561"/>
        <v>9</v>
      </c>
      <c r="UB25" s="43">
        <f t="shared" si="562"/>
        <v>3.4444444444444446</v>
      </c>
    </row>
    <row r="26" spans="1:548" ht="18">
      <c r="A26" s="11">
        <v>40</v>
      </c>
      <c r="B26" s="70" t="s">
        <v>229</v>
      </c>
      <c r="C26" s="14" t="s">
        <v>316</v>
      </c>
      <c r="D26" s="73" t="s">
        <v>317</v>
      </c>
      <c r="E26" s="74" t="s">
        <v>315</v>
      </c>
      <c r="F26" s="9"/>
      <c r="G26" s="106" t="s">
        <v>735</v>
      </c>
      <c r="H26" s="10" t="s">
        <v>18</v>
      </c>
      <c r="I26" s="11" t="s">
        <v>764</v>
      </c>
      <c r="J26" s="13">
        <v>6.8</v>
      </c>
      <c r="K26" s="29" t="str">
        <f t="shared" si="99"/>
        <v>6.8</v>
      </c>
      <c r="L26" s="35" t="str">
        <f t="shared" si="366"/>
        <v>C+</v>
      </c>
      <c r="M26" s="33">
        <f t="shared" si="367"/>
        <v>2.5</v>
      </c>
      <c r="N26" s="49" t="str">
        <f t="shared" si="368"/>
        <v>2.5</v>
      </c>
      <c r="O26" s="12">
        <v>2</v>
      </c>
      <c r="P26" s="19">
        <v>7.4</v>
      </c>
      <c r="Q26" s="29" t="str">
        <f t="shared" si="103"/>
        <v>7.4</v>
      </c>
      <c r="R26" s="35" t="str">
        <f t="shared" si="369"/>
        <v>B</v>
      </c>
      <c r="S26" s="33">
        <f t="shared" si="370"/>
        <v>3</v>
      </c>
      <c r="T26" s="49" t="str">
        <f t="shared" si="371"/>
        <v>3.0</v>
      </c>
      <c r="U26" s="12">
        <v>3</v>
      </c>
      <c r="V26" s="24">
        <v>8.6</v>
      </c>
      <c r="W26" s="27">
        <v>9</v>
      </c>
      <c r="X26" s="28"/>
      <c r="Y26" s="22">
        <f t="shared" si="372"/>
        <v>8.8000000000000007</v>
      </c>
      <c r="Z26" s="29">
        <f t="shared" si="373"/>
        <v>8.8000000000000007</v>
      </c>
      <c r="AA26" s="29" t="str">
        <f t="shared" si="109"/>
        <v>8.8</v>
      </c>
      <c r="AB26" s="35" t="str">
        <f t="shared" si="374"/>
        <v>A</v>
      </c>
      <c r="AC26" s="33">
        <f t="shared" si="375"/>
        <v>4</v>
      </c>
      <c r="AD26" s="49" t="str">
        <f t="shared" si="376"/>
        <v>4.0</v>
      </c>
      <c r="AE26" s="77">
        <v>5</v>
      </c>
      <c r="AF26" s="80">
        <v>5</v>
      </c>
      <c r="AG26" s="24">
        <v>7.2</v>
      </c>
      <c r="AH26" s="27">
        <v>6</v>
      </c>
      <c r="AI26" s="28"/>
      <c r="AJ26" s="22">
        <f t="shared" si="377"/>
        <v>6.5</v>
      </c>
      <c r="AK26" s="29">
        <f t="shared" si="378"/>
        <v>6.5</v>
      </c>
      <c r="AL26" s="29" t="str">
        <f t="shared" si="115"/>
        <v>6.5</v>
      </c>
      <c r="AM26" s="35" t="str">
        <f t="shared" si="379"/>
        <v>C+</v>
      </c>
      <c r="AN26" s="33">
        <f t="shared" si="380"/>
        <v>2.5</v>
      </c>
      <c r="AO26" s="49" t="str">
        <f t="shared" si="381"/>
        <v>2.5</v>
      </c>
      <c r="AP26" s="77">
        <v>3</v>
      </c>
      <c r="AQ26" s="83">
        <v>3</v>
      </c>
      <c r="AR26" s="24">
        <v>9.1</v>
      </c>
      <c r="AS26" s="27">
        <v>6</v>
      </c>
      <c r="AT26" s="28"/>
      <c r="AU26" s="22">
        <f t="shared" si="382"/>
        <v>7.2</v>
      </c>
      <c r="AV26" s="29">
        <f t="shared" si="383"/>
        <v>7.2</v>
      </c>
      <c r="AW26" s="29" t="str">
        <f t="shared" si="119"/>
        <v>7.2</v>
      </c>
      <c r="AX26" s="35" t="str">
        <f t="shared" si="384"/>
        <v>B</v>
      </c>
      <c r="AY26" s="33">
        <f t="shared" si="385"/>
        <v>3</v>
      </c>
      <c r="AZ26" s="49" t="str">
        <f t="shared" si="386"/>
        <v>3.0</v>
      </c>
      <c r="BA26" s="77">
        <v>3</v>
      </c>
      <c r="BB26" s="83">
        <v>3</v>
      </c>
      <c r="BC26" s="24">
        <v>7.2</v>
      </c>
      <c r="BD26" s="27">
        <v>10</v>
      </c>
      <c r="BE26" s="28"/>
      <c r="BF26" s="22">
        <f t="shared" si="387"/>
        <v>8.9</v>
      </c>
      <c r="BG26" s="29">
        <f t="shared" si="388"/>
        <v>8.9</v>
      </c>
      <c r="BH26" s="29" t="str">
        <f t="shared" si="123"/>
        <v>8.9</v>
      </c>
      <c r="BI26" s="35" t="str">
        <f t="shared" si="389"/>
        <v>A</v>
      </c>
      <c r="BJ26" s="33">
        <f t="shared" si="390"/>
        <v>4</v>
      </c>
      <c r="BK26" s="49" t="str">
        <f t="shared" si="391"/>
        <v>4.0</v>
      </c>
      <c r="BL26" s="77">
        <v>3</v>
      </c>
      <c r="BM26" s="83">
        <v>3</v>
      </c>
      <c r="BN26" s="24">
        <v>7.7</v>
      </c>
      <c r="BO26" s="27">
        <v>7</v>
      </c>
      <c r="BP26" s="28"/>
      <c r="BQ26" s="30">
        <f t="shared" si="392"/>
        <v>7.3</v>
      </c>
      <c r="BR26" s="31">
        <f t="shared" si="393"/>
        <v>7.3</v>
      </c>
      <c r="BS26" s="29" t="str">
        <f t="shared" si="127"/>
        <v>7.3</v>
      </c>
      <c r="BT26" s="35" t="str">
        <f t="shared" si="394"/>
        <v>B</v>
      </c>
      <c r="BU26" s="33">
        <f t="shared" si="395"/>
        <v>3</v>
      </c>
      <c r="BV26" s="49" t="str">
        <f t="shared" si="396"/>
        <v>3.0</v>
      </c>
      <c r="BW26" s="77">
        <v>2</v>
      </c>
      <c r="BX26" s="83">
        <v>2</v>
      </c>
      <c r="BY26" s="41">
        <f t="shared" si="131"/>
        <v>16</v>
      </c>
      <c r="BZ26" s="43">
        <f t="shared" si="132"/>
        <v>3.40625</v>
      </c>
      <c r="CA26" s="45" t="str">
        <f t="shared" si="133"/>
        <v>3.41</v>
      </c>
      <c r="CB26" s="47" t="str">
        <f t="shared" si="134"/>
        <v>Lên lớp</v>
      </c>
      <c r="CC26" s="145">
        <f t="shared" si="135"/>
        <v>16</v>
      </c>
      <c r="CD26" s="146">
        <f t="shared" si="136"/>
        <v>3.40625</v>
      </c>
      <c r="CE26" s="47" t="str">
        <f t="shared" si="137"/>
        <v>Lên lớp</v>
      </c>
      <c r="CF26" s="142" t="s">
        <v>1143</v>
      </c>
      <c r="CG26" s="24">
        <v>7.6</v>
      </c>
      <c r="CH26" s="27">
        <v>6</v>
      </c>
      <c r="CI26" s="28"/>
      <c r="CJ26" s="30">
        <f t="shared" si="397"/>
        <v>6.6</v>
      </c>
      <c r="CK26" s="31">
        <f t="shared" si="398"/>
        <v>6.6</v>
      </c>
      <c r="CL26" s="29" t="str">
        <f t="shared" si="140"/>
        <v>6.6</v>
      </c>
      <c r="CM26" s="35" t="str">
        <f t="shared" si="399"/>
        <v>C+</v>
      </c>
      <c r="CN26" s="157">
        <f t="shared" si="400"/>
        <v>2.5</v>
      </c>
      <c r="CO26" s="49" t="str">
        <f t="shared" si="401"/>
        <v>2.5</v>
      </c>
      <c r="CP26" s="77">
        <v>3</v>
      </c>
      <c r="CQ26" s="151">
        <v>3</v>
      </c>
      <c r="CR26" s="24">
        <v>8</v>
      </c>
      <c r="CS26" s="27">
        <v>9</v>
      </c>
      <c r="CT26" s="28"/>
      <c r="CU26" s="30">
        <f t="shared" si="402"/>
        <v>8.6</v>
      </c>
      <c r="CV26" s="31">
        <f t="shared" si="403"/>
        <v>8.6</v>
      </c>
      <c r="CW26" s="29" t="str">
        <f t="shared" si="145"/>
        <v>8.6</v>
      </c>
      <c r="CX26" s="35" t="str">
        <f t="shared" si="404"/>
        <v>A</v>
      </c>
      <c r="CY26" s="157">
        <f t="shared" si="405"/>
        <v>4</v>
      </c>
      <c r="CZ26" s="49" t="str">
        <f t="shared" si="406"/>
        <v>4.0</v>
      </c>
      <c r="DA26" s="77">
        <v>2</v>
      </c>
      <c r="DB26" s="151">
        <v>2</v>
      </c>
      <c r="DC26" s="24">
        <v>7</v>
      </c>
      <c r="DD26" s="27">
        <v>5</v>
      </c>
      <c r="DE26" s="28"/>
      <c r="DF26" s="30">
        <f t="shared" si="407"/>
        <v>5.8</v>
      </c>
      <c r="DG26" s="31">
        <f t="shared" si="408"/>
        <v>5.8</v>
      </c>
      <c r="DH26" s="29" t="str">
        <f t="shared" si="151"/>
        <v>5.8</v>
      </c>
      <c r="DI26" s="35" t="str">
        <f t="shared" si="409"/>
        <v>C</v>
      </c>
      <c r="DJ26" s="157">
        <f t="shared" si="410"/>
        <v>2</v>
      </c>
      <c r="DK26" s="49" t="str">
        <f t="shared" si="411"/>
        <v>2.0</v>
      </c>
      <c r="DL26" s="77">
        <v>4</v>
      </c>
      <c r="DM26" s="151">
        <v>4</v>
      </c>
      <c r="DN26" s="24">
        <v>7.4</v>
      </c>
      <c r="DO26" s="124"/>
      <c r="DP26" s="28">
        <v>6</v>
      </c>
      <c r="DQ26" s="30">
        <f t="shared" si="412"/>
        <v>3</v>
      </c>
      <c r="DR26" s="31">
        <f t="shared" si="413"/>
        <v>6.6</v>
      </c>
      <c r="DS26" s="29" t="str">
        <f t="shared" si="157"/>
        <v>6.6</v>
      </c>
      <c r="DT26" s="35" t="str">
        <f t="shared" si="414"/>
        <v>C+</v>
      </c>
      <c r="DU26" s="157">
        <f t="shared" si="415"/>
        <v>2.5</v>
      </c>
      <c r="DV26" s="49" t="str">
        <f t="shared" si="416"/>
        <v>2.5</v>
      </c>
      <c r="DW26" s="77">
        <v>3</v>
      </c>
      <c r="DX26" s="151">
        <v>3</v>
      </c>
      <c r="DY26" s="24">
        <v>7.3</v>
      </c>
      <c r="DZ26" s="27">
        <v>1</v>
      </c>
      <c r="EA26" s="28">
        <v>7</v>
      </c>
      <c r="EB26" s="30">
        <f t="shared" si="417"/>
        <v>3.5</v>
      </c>
      <c r="EC26" s="31">
        <f t="shared" si="418"/>
        <v>7.1</v>
      </c>
      <c r="ED26" s="29" t="str">
        <f t="shared" si="161"/>
        <v>7.1</v>
      </c>
      <c r="EE26" s="35" t="str">
        <f t="shared" si="419"/>
        <v>B</v>
      </c>
      <c r="EF26" s="157">
        <f t="shared" si="420"/>
        <v>3</v>
      </c>
      <c r="EG26" s="49" t="str">
        <f t="shared" si="421"/>
        <v>3.0</v>
      </c>
      <c r="EH26" s="77">
        <v>2</v>
      </c>
      <c r="EI26" s="151">
        <v>2</v>
      </c>
      <c r="EJ26" s="24">
        <v>8.1999999999999993</v>
      </c>
      <c r="EK26" s="27">
        <v>4</v>
      </c>
      <c r="EL26" s="28"/>
      <c r="EM26" s="30">
        <f t="shared" si="422"/>
        <v>5.7</v>
      </c>
      <c r="EN26" s="31">
        <f t="shared" si="423"/>
        <v>5.7</v>
      </c>
      <c r="EO26" s="29" t="str">
        <f t="shared" si="166"/>
        <v>5.7</v>
      </c>
      <c r="EP26" s="35" t="str">
        <f t="shared" si="424"/>
        <v>C</v>
      </c>
      <c r="EQ26" s="157">
        <f t="shared" si="425"/>
        <v>2</v>
      </c>
      <c r="ER26" s="49" t="str">
        <f t="shared" si="426"/>
        <v>2.0</v>
      </c>
      <c r="ES26" s="77">
        <v>2</v>
      </c>
      <c r="ET26" s="151">
        <v>2</v>
      </c>
      <c r="EU26" s="24">
        <v>8.3000000000000007</v>
      </c>
      <c r="EV26" s="27">
        <v>7</v>
      </c>
      <c r="EW26" s="28"/>
      <c r="EX26" s="30">
        <f t="shared" si="427"/>
        <v>7.5</v>
      </c>
      <c r="EY26" s="31">
        <f t="shared" si="428"/>
        <v>7.5</v>
      </c>
      <c r="EZ26" s="29" t="str">
        <f t="shared" si="171"/>
        <v>7.5</v>
      </c>
      <c r="FA26" s="35" t="str">
        <f t="shared" si="429"/>
        <v>B</v>
      </c>
      <c r="FB26" s="157">
        <f t="shared" si="430"/>
        <v>3</v>
      </c>
      <c r="FC26" s="49" t="str">
        <f t="shared" si="431"/>
        <v>3.0</v>
      </c>
      <c r="FD26" s="77">
        <v>3</v>
      </c>
      <c r="FE26" s="151">
        <v>3</v>
      </c>
      <c r="FF26" s="155">
        <v>7.5</v>
      </c>
      <c r="FG26" s="165">
        <v>8</v>
      </c>
      <c r="FH26" s="165"/>
      <c r="FI26" s="22">
        <f t="shared" si="432"/>
        <v>7.8</v>
      </c>
      <c r="FJ26" s="29">
        <f t="shared" si="433"/>
        <v>7.8</v>
      </c>
      <c r="FK26" s="29" t="str">
        <f t="shared" si="177"/>
        <v>7.8</v>
      </c>
      <c r="FL26" s="35" t="str">
        <f t="shared" si="434"/>
        <v>B</v>
      </c>
      <c r="FM26" s="33">
        <f t="shared" si="435"/>
        <v>3</v>
      </c>
      <c r="FN26" s="49" t="str">
        <f t="shared" si="436"/>
        <v>3.0</v>
      </c>
      <c r="FO26" s="77">
        <v>2</v>
      </c>
      <c r="FP26" s="151">
        <v>2</v>
      </c>
      <c r="FQ26" s="41">
        <f t="shared" si="181"/>
        <v>21</v>
      </c>
      <c r="FR26" s="43">
        <f t="shared" si="182"/>
        <v>2.6666666666666665</v>
      </c>
      <c r="FS26" s="45" t="str">
        <f t="shared" si="183"/>
        <v>2.67</v>
      </c>
      <c r="FT26" s="47" t="str">
        <f t="shared" si="184"/>
        <v>Lên lớp</v>
      </c>
      <c r="FU26" s="145">
        <f t="shared" si="185"/>
        <v>21</v>
      </c>
      <c r="FV26" s="146">
        <f t="shared" si="186"/>
        <v>2.6666666666666665</v>
      </c>
      <c r="FW26" s="174">
        <f t="shared" si="187"/>
        <v>37</v>
      </c>
      <c r="FX26" s="41">
        <f t="shared" si="188"/>
        <v>37</v>
      </c>
      <c r="FY26" s="43">
        <f t="shared" si="189"/>
        <v>2.9864864864864864</v>
      </c>
      <c r="FZ26" s="45" t="str">
        <f t="shared" si="190"/>
        <v>2.99</v>
      </c>
      <c r="GA26" s="47" t="str">
        <f t="shared" si="191"/>
        <v>Lên lớp</v>
      </c>
      <c r="GB26" s="47" t="s">
        <v>1143</v>
      </c>
      <c r="GC26" s="24">
        <v>7.3</v>
      </c>
      <c r="GD26" s="27">
        <v>7</v>
      </c>
      <c r="GE26" s="28"/>
      <c r="GF26" s="30">
        <f t="shared" si="319"/>
        <v>7.1</v>
      </c>
      <c r="GG26" s="31">
        <f t="shared" si="320"/>
        <v>7.1</v>
      </c>
      <c r="GH26" s="29" t="str">
        <f t="shared" si="193"/>
        <v>7.1</v>
      </c>
      <c r="GI26" s="35" t="str">
        <f t="shared" si="321"/>
        <v>B</v>
      </c>
      <c r="GJ26" s="33">
        <f t="shared" si="322"/>
        <v>3</v>
      </c>
      <c r="GK26" s="49" t="str">
        <f t="shared" si="323"/>
        <v>3.0</v>
      </c>
      <c r="GL26" s="77">
        <v>2</v>
      </c>
      <c r="GM26" s="151">
        <v>2</v>
      </c>
      <c r="GN26" s="24">
        <v>6.6</v>
      </c>
      <c r="GO26" s="27">
        <v>4</v>
      </c>
      <c r="GP26" s="28"/>
      <c r="GQ26" s="22">
        <f t="shared" si="324"/>
        <v>5</v>
      </c>
      <c r="GR26" s="29">
        <f t="shared" si="325"/>
        <v>5</v>
      </c>
      <c r="GS26" s="29" t="str">
        <f t="shared" si="198"/>
        <v>5.0</v>
      </c>
      <c r="GT26" s="35" t="str">
        <f t="shared" si="326"/>
        <v>D+</v>
      </c>
      <c r="GU26" s="33">
        <f t="shared" si="327"/>
        <v>1.5</v>
      </c>
      <c r="GV26" s="49" t="str">
        <f t="shared" si="328"/>
        <v>1.5</v>
      </c>
      <c r="GW26" s="77">
        <v>3</v>
      </c>
      <c r="GX26" s="151">
        <v>3</v>
      </c>
      <c r="GY26" s="24">
        <v>6.8</v>
      </c>
      <c r="GZ26" s="27">
        <v>6</v>
      </c>
      <c r="HA26" s="28"/>
      <c r="HB26" s="22">
        <f t="shared" si="329"/>
        <v>6.3</v>
      </c>
      <c r="HC26" s="29">
        <f t="shared" si="330"/>
        <v>6.3</v>
      </c>
      <c r="HD26" s="29" t="str">
        <f t="shared" si="203"/>
        <v>6.3</v>
      </c>
      <c r="HE26" s="35" t="str">
        <f t="shared" si="331"/>
        <v>C</v>
      </c>
      <c r="HF26" s="33">
        <f t="shared" si="332"/>
        <v>2</v>
      </c>
      <c r="HG26" s="49" t="str">
        <f t="shared" si="333"/>
        <v>2.0</v>
      </c>
      <c r="HH26" s="77">
        <v>2</v>
      </c>
      <c r="HI26" s="151">
        <v>2</v>
      </c>
      <c r="HJ26" s="24">
        <v>8</v>
      </c>
      <c r="HK26" s="27">
        <v>8</v>
      </c>
      <c r="HL26" s="28"/>
      <c r="HM26" s="22">
        <f t="shared" si="334"/>
        <v>8</v>
      </c>
      <c r="HN26" s="29">
        <f t="shared" si="335"/>
        <v>8</v>
      </c>
      <c r="HO26" s="29" t="str">
        <f t="shared" si="208"/>
        <v>8.0</v>
      </c>
      <c r="HP26" s="35" t="str">
        <f t="shared" si="336"/>
        <v>B+</v>
      </c>
      <c r="HQ26" s="33">
        <f t="shared" si="337"/>
        <v>3.5</v>
      </c>
      <c r="HR26" s="49" t="str">
        <f t="shared" si="338"/>
        <v>3.5</v>
      </c>
      <c r="HS26" s="77">
        <v>2</v>
      </c>
      <c r="HT26" s="151">
        <v>2</v>
      </c>
      <c r="HU26" s="24">
        <v>8</v>
      </c>
      <c r="HV26" s="27">
        <v>7</v>
      </c>
      <c r="HW26" s="28"/>
      <c r="HX26" s="22">
        <f t="shared" si="339"/>
        <v>7.4</v>
      </c>
      <c r="HY26" s="29">
        <f t="shared" si="340"/>
        <v>7.4</v>
      </c>
      <c r="HZ26" s="29" t="str">
        <f t="shared" si="213"/>
        <v>7.4</v>
      </c>
      <c r="IA26" s="35" t="str">
        <f t="shared" si="341"/>
        <v>B</v>
      </c>
      <c r="IB26" s="33">
        <f t="shared" si="342"/>
        <v>3</v>
      </c>
      <c r="IC26" s="49" t="str">
        <f t="shared" si="343"/>
        <v>3.0</v>
      </c>
      <c r="ID26" s="77">
        <v>3</v>
      </c>
      <c r="IE26" s="151">
        <v>3</v>
      </c>
      <c r="IF26" s="24">
        <v>5.3</v>
      </c>
      <c r="IG26" s="27">
        <v>4</v>
      </c>
      <c r="IH26" s="28"/>
      <c r="II26" s="30">
        <f t="shared" si="344"/>
        <v>4.5</v>
      </c>
      <c r="IJ26" s="31">
        <f t="shared" si="345"/>
        <v>4.5</v>
      </c>
      <c r="IK26" s="29" t="str">
        <f t="shared" si="218"/>
        <v>4.5</v>
      </c>
      <c r="IL26" s="35" t="str">
        <f t="shared" si="346"/>
        <v>D</v>
      </c>
      <c r="IM26" s="33">
        <f t="shared" si="347"/>
        <v>1</v>
      </c>
      <c r="IN26" s="49" t="str">
        <f t="shared" si="348"/>
        <v>1.0</v>
      </c>
      <c r="IO26" s="77">
        <v>2</v>
      </c>
      <c r="IP26" s="151">
        <v>2</v>
      </c>
      <c r="IQ26" s="24">
        <v>8.4</v>
      </c>
      <c r="IR26" s="27">
        <v>3</v>
      </c>
      <c r="IS26" s="28"/>
      <c r="IT26" s="30">
        <f t="shared" si="349"/>
        <v>5.2</v>
      </c>
      <c r="IU26" s="31">
        <f t="shared" si="350"/>
        <v>5.2</v>
      </c>
      <c r="IV26" s="29" t="str">
        <f t="shared" si="222"/>
        <v>5.2</v>
      </c>
      <c r="IW26" s="35" t="str">
        <f t="shared" si="351"/>
        <v>D+</v>
      </c>
      <c r="IX26" s="33">
        <f t="shared" si="352"/>
        <v>1.5</v>
      </c>
      <c r="IY26" s="49" t="str">
        <f t="shared" si="353"/>
        <v>1.5</v>
      </c>
      <c r="IZ26" s="77">
        <v>3</v>
      </c>
      <c r="JA26" s="151">
        <v>3</v>
      </c>
      <c r="JB26" s="24">
        <v>7</v>
      </c>
      <c r="JC26" s="27">
        <v>7</v>
      </c>
      <c r="JD26" s="28"/>
      <c r="JE26" s="30">
        <f t="shared" si="354"/>
        <v>7</v>
      </c>
      <c r="JF26" s="31">
        <f t="shared" si="355"/>
        <v>7</v>
      </c>
      <c r="JG26" s="29" t="str">
        <f t="shared" si="226"/>
        <v>7.0</v>
      </c>
      <c r="JH26" s="35" t="str">
        <f t="shared" si="356"/>
        <v>B</v>
      </c>
      <c r="JI26" s="33">
        <f t="shared" si="357"/>
        <v>3</v>
      </c>
      <c r="JJ26" s="49" t="str">
        <f t="shared" si="358"/>
        <v>3.0</v>
      </c>
      <c r="JK26" s="77">
        <v>3</v>
      </c>
      <c r="JL26" s="151">
        <v>3</v>
      </c>
      <c r="JM26" s="24">
        <v>8</v>
      </c>
      <c r="JN26" s="214">
        <v>5.8</v>
      </c>
      <c r="JO26" s="140"/>
      <c r="JP26" s="30">
        <f t="shared" si="359"/>
        <v>6.7</v>
      </c>
      <c r="JQ26" s="31">
        <f t="shared" si="360"/>
        <v>6.7</v>
      </c>
      <c r="JR26" s="29" t="str">
        <f t="shared" si="230"/>
        <v>6.7</v>
      </c>
      <c r="JS26" s="35" t="str">
        <f t="shared" si="361"/>
        <v>C+</v>
      </c>
      <c r="JT26" s="33">
        <f t="shared" si="362"/>
        <v>2.5</v>
      </c>
      <c r="JU26" s="49" t="str">
        <f t="shared" si="363"/>
        <v>2.5</v>
      </c>
      <c r="JV26" s="77">
        <v>1</v>
      </c>
      <c r="JW26" s="151">
        <v>1</v>
      </c>
      <c r="JX26" s="211">
        <f t="shared" si="234"/>
        <v>21</v>
      </c>
      <c r="JY26" s="43">
        <f t="shared" si="235"/>
        <v>2.3095238095238093</v>
      </c>
      <c r="JZ26" s="45" t="str">
        <f t="shared" si="236"/>
        <v>2.31</v>
      </c>
      <c r="KA26" s="47" t="str">
        <f t="shared" si="237"/>
        <v>Lên lớp</v>
      </c>
      <c r="KB26" s="41">
        <f t="shared" si="238"/>
        <v>21</v>
      </c>
      <c r="KC26" s="43">
        <f t="shared" si="239"/>
        <v>2.3095238095238093</v>
      </c>
      <c r="KD26" s="229">
        <f t="shared" si="240"/>
        <v>58</v>
      </c>
      <c r="KE26" s="230">
        <f t="shared" si="241"/>
        <v>58</v>
      </c>
      <c r="KF26" s="146">
        <f t="shared" si="242"/>
        <v>2.7413793103448274</v>
      </c>
      <c r="KG26" s="45" t="str">
        <f t="shared" si="243"/>
        <v>2.74</v>
      </c>
      <c r="KH26" s="47" t="str">
        <f t="shared" si="244"/>
        <v>Lên lớp</v>
      </c>
      <c r="KI26" s="47" t="s">
        <v>1143</v>
      </c>
      <c r="KJ26" s="24">
        <v>8.1999999999999993</v>
      </c>
      <c r="KK26" s="27">
        <v>7</v>
      </c>
      <c r="KL26" s="28"/>
      <c r="KM26" s="30">
        <f t="shared" si="437"/>
        <v>7.5</v>
      </c>
      <c r="KN26" s="31">
        <f t="shared" si="438"/>
        <v>7.5</v>
      </c>
      <c r="KO26" s="29" t="str">
        <f t="shared" si="439"/>
        <v>7.5</v>
      </c>
      <c r="KP26" s="35" t="str">
        <f t="shared" si="440"/>
        <v>B</v>
      </c>
      <c r="KQ26" s="33">
        <f t="shared" si="441"/>
        <v>3</v>
      </c>
      <c r="KR26" s="49" t="str">
        <f t="shared" si="442"/>
        <v>3.0</v>
      </c>
      <c r="KS26" s="77">
        <v>2</v>
      </c>
      <c r="KT26" s="151">
        <v>2</v>
      </c>
      <c r="KU26" s="24">
        <v>7.7</v>
      </c>
      <c r="KV26" s="27">
        <v>8</v>
      </c>
      <c r="KW26" s="28"/>
      <c r="KX26" s="22">
        <f t="shared" si="443"/>
        <v>7.9</v>
      </c>
      <c r="KY26" s="29">
        <f t="shared" si="444"/>
        <v>7.9</v>
      </c>
      <c r="KZ26" s="29" t="str">
        <f t="shared" si="445"/>
        <v>7.9</v>
      </c>
      <c r="LA26" s="35" t="str">
        <f t="shared" si="446"/>
        <v>B</v>
      </c>
      <c r="LB26" s="33">
        <f t="shared" si="447"/>
        <v>3</v>
      </c>
      <c r="LC26" s="49" t="str">
        <f t="shared" si="448"/>
        <v>3.0</v>
      </c>
      <c r="LD26" s="77">
        <v>2</v>
      </c>
      <c r="LE26" s="151">
        <v>2</v>
      </c>
      <c r="LF26" s="24">
        <v>7.7</v>
      </c>
      <c r="LG26" s="27">
        <v>4</v>
      </c>
      <c r="LH26" s="28"/>
      <c r="LI26" s="30">
        <f t="shared" si="547"/>
        <v>5.5</v>
      </c>
      <c r="LJ26" s="31">
        <f t="shared" si="548"/>
        <v>5.5</v>
      </c>
      <c r="LK26" s="31" t="str">
        <f t="shared" si="549"/>
        <v>5.5</v>
      </c>
      <c r="LL26" s="35" t="str">
        <f t="shared" si="550"/>
        <v>C</v>
      </c>
      <c r="LM26" s="33">
        <f t="shared" si="551"/>
        <v>2</v>
      </c>
      <c r="LN26" s="49" t="str">
        <f t="shared" si="552"/>
        <v>2.0</v>
      </c>
      <c r="LO26" s="77">
        <v>2</v>
      </c>
      <c r="LP26" s="151">
        <v>2</v>
      </c>
      <c r="LQ26" s="24">
        <v>8</v>
      </c>
      <c r="LR26" s="27">
        <v>7</v>
      </c>
      <c r="LS26" s="28"/>
      <c r="LT26" s="30">
        <f t="shared" si="455"/>
        <v>7.4</v>
      </c>
      <c r="LU26" s="31">
        <f t="shared" si="456"/>
        <v>7.4</v>
      </c>
      <c r="LV26" s="29" t="str">
        <f t="shared" si="248"/>
        <v>7.4</v>
      </c>
      <c r="LW26" s="35" t="str">
        <f t="shared" si="457"/>
        <v>B</v>
      </c>
      <c r="LX26" s="33">
        <f t="shared" si="458"/>
        <v>3</v>
      </c>
      <c r="LY26" s="49" t="str">
        <f t="shared" si="459"/>
        <v>3.0</v>
      </c>
      <c r="LZ26" s="77">
        <v>2</v>
      </c>
      <c r="MA26" s="151">
        <v>2</v>
      </c>
      <c r="MB26" s="24">
        <v>6.1</v>
      </c>
      <c r="MC26" s="27">
        <v>7</v>
      </c>
      <c r="MD26" s="28"/>
      <c r="ME26" s="30">
        <f t="shared" si="460"/>
        <v>6.6</v>
      </c>
      <c r="MF26" s="161">
        <f t="shared" si="461"/>
        <v>6.6</v>
      </c>
      <c r="MG26" s="29" t="str">
        <f t="shared" si="249"/>
        <v>6.6</v>
      </c>
      <c r="MH26" s="162" t="str">
        <f t="shared" si="462"/>
        <v>C+</v>
      </c>
      <c r="MI26" s="163">
        <f t="shared" si="463"/>
        <v>2.5</v>
      </c>
      <c r="MJ26" s="56" t="str">
        <f t="shared" si="464"/>
        <v>2.5</v>
      </c>
      <c r="MK26" s="77">
        <v>1</v>
      </c>
      <c r="ML26" s="151">
        <v>1</v>
      </c>
      <c r="MM26" s="24">
        <v>7.1</v>
      </c>
      <c r="MN26" s="27">
        <v>5</v>
      </c>
      <c r="MO26" s="28"/>
      <c r="MP26" s="30">
        <f t="shared" si="465"/>
        <v>5.8</v>
      </c>
      <c r="MQ26" s="161">
        <f t="shared" si="466"/>
        <v>5.8</v>
      </c>
      <c r="MR26" s="29" t="str">
        <f t="shared" si="250"/>
        <v>5.8</v>
      </c>
      <c r="MS26" s="162" t="str">
        <f t="shared" si="467"/>
        <v>C</v>
      </c>
      <c r="MT26" s="163">
        <f t="shared" si="468"/>
        <v>2</v>
      </c>
      <c r="MU26" s="56" t="str">
        <f t="shared" si="469"/>
        <v>2.0</v>
      </c>
      <c r="MV26" s="77">
        <v>3</v>
      </c>
      <c r="MW26" s="151">
        <v>3</v>
      </c>
      <c r="MX26" s="24">
        <v>8.6</v>
      </c>
      <c r="MY26" s="27">
        <v>6</v>
      </c>
      <c r="MZ26" s="28"/>
      <c r="NA26" s="30">
        <f t="shared" si="470"/>
        <v>7</v>
      </c>
      <c r="NB26" s="161">
        <f t="shared" si="471"/>
        <v>7</v>
      </c>
      <c r="NC26" s="29" t="str">
        <f t="shared" si="251"/>
        <v>7.0</v>
      </c>
      <c r="ND26" s="162" t="str">
        <f t="shared" si="472"/>
        <v>B</v>
      </c>
      <c r="NE26" s="163">
        <f t="shared" si="473"/>
        <v>3</v>
      </c>
      <c r="NF26" s="56" t="str">
        <f t="shared" si="474"/>
        <v>3.0</v>
      </c>
      <c r="NG26" s="77">
        <v>1</v>
      </c>
      <c r="NH26" s="151">
        <v>1</v>
      </c>
      <c r="NI26" s="24">
        <v>6.6</v>
      </c>
      <c r="NJ26" s="27">
        <v>7</v>
      </c>
      <c r="NK26" s="28"/>
      <c r="NL26" s="30">
        <f t="shared" si="475"/>
        <v>6.8</v>
      </c>
      <c r="NM26" s="31">
        <f t="shared" si="476"/>
        <v>6.8</v>
      </c>
      <c r="NN26" s="29" t="str">
        <f t="shared" si="477"/>
        <v>6.8</v>
      </c>
      <c r="NO26" s="35" t="str">
        <f t="shared" si="478"/>
        <v>C+</v>
      </c>
      <c r="NP26" s="33">
        <f t="shared" si="479"/>
        <v>2.5</v>
      </c>
      <c r="NQ26" s="49" t="str">
        <f t="shared" si="480"/>
        <v>2.5</v>
      </c>
      <c r="NR26" s="77">
        <v>3</v>
      </c>
      <c r="NS26" s="151">
        <v>3</v>
      </c>
      <c r="NT26" s="24">
        <v>8</v>
      </c>
      <c r="NU26" s="214">
        <v>7.6</v>
      </c>
      <c r="NV26" s="28"/>
      <c r="NW26" s="30">
        <f t="shared" si="481"/>
        <v>7.8</v>
      </c>
      <c r="NX26" s="31">
        <f t="shared" si="482"/>
        <v>7.8</v>
      </c>
      <c r="NY26" s="31" t="str">
        <f t="shared" si="483"/>
        <v>7.8</v>
      </c>
      <c r="NZ26" s="35" t="str">
        <f t="shared" si="484"/>
        <v>B</v>
      </c>
      <c r="OA26" s="33">
        <f t="shared" si="485"/>
        <v>3</v>
      </c>
      <c r="OB26" s="49" t="str">
        <f t="shared" si="486"/>
        <v>3.0</v>
      </c>
      <c r="OC26" s="77">
        <v>2</v>
      </c>
      <c r="OD26" s="151">
        <v>2</v>
      </c>
      <c r="OE26" s="211">
        <f t="shared" si="255"/>
        <v>18</v>
      </c>
      <c r="OF26" s="43">
        <f t="shared" si="256"/>
        <v>2.6111111111111112</v>
      </c>
      <c r="OG26" s="45" t="str">
        <f t="shared" si="257"/>
        <v>2.61</v>
      </c>
      <c r="OH26" s="47" t="str">
        <f t="shared" si="258"/>
        <v>Lên lớp</v>
      </c>
      <c r="OI26" s="41">
        <f t="shared" si="259"/>
        <v>18</v>
      </c>
      <c r="OJ26" s="43">
        <f t="shared" si="260"/>
        <v>2.6111111111111112</v>
      </c>
      <c r="OK26" s="229">
        <f t="shared" si="261"/>
        <v>76</v>
      </c>
      <c r="OL26" s="230">
        <f t="shared" si="262"/>
        <v>76</v>
      </c>
      <c r="OM26" s="146">
        <f t="shared" si="263"/>
        <v>2.7105263157894739</v>
      </c>
      <c r="ON26" s="45" t="str">
        <f t="shared" si="264"/>
        <v>2.71</v>
      </c>
      <c r="OO26" s="47" t="str">
        <f t="shared" si="265"/>
        <v>Lên lớp</v>
      </c>
      <c r="OP26" s="47" t="s">
        <v>1143</v>
      </c>
      <c r="OQ26" s="24">
        <v>7.2</v>
      </c>
      <c r="OR26" s="27">
        <v>7</v>
      </c>
      <c r="OS26" s="28"/>
      <c r="OT26" s="30">
        <f t="shared" si="487"/>
        <v>7.1</v>
      </c>
      <c r="OU26" s="31">
        <f t="shared" si="488"/>
        <v>7.1</v>
      </c>
      <c r="OV26" s="31" t="str">
        <f t="shared" si="489"/>
        <v>7.1</v>
      </c>
      <c r="OW26" s="35" t="str">
        <f t="shared" si="541"/>
        <v>B</v>
      </c>
      <c r="OX26" s="33">
        <f t="shared" si="490"/>
        <v>3</v>
      </c>
      <c r="OY26" s="49" t="str">
        <f t="shared" si="491"/>
        <v>3.0</v>
      </c>
      <c r="OZ26" s="77">
        <v>2</v>
      </c>
      <c r="PA26" s="151">
        <v>2</v>
      </c>
      <c r="PB26" s="24">
        <v>6.8</v>
      </c>
      <c r="PC26" s="27">
        <v>9</v>
      </c>
      <c r="PD26" s="28"/>
      <c r="PE26" s="30">
        <f t="shared" si="492"/>
        <v>8.1</v>
      </c>
      <c r="PF26" s="31">
        <f t="shared" si="493"/>
        <v>8.1</v>
      </c>
      <c r="PG26" s="31" t="str">
        <f t="shared" si="494"/>
        <v>8.1</v>
      </c>
      <c r="PH26" s="35" t="str">
        <f t="shared" si="495"/>
        <v>B+</v>
      </c>
      <c r="PI26" s="33">
        <f t="shared" si="496"/>
        <v>3.5</v>
      </c>
      <c r="PJ26" s="49" t="str">
        <f t="shared" si="497"/>
        <v>3.5</v>
      </c>
      <c r="PK26" s="77">
        <v>3</v>
      </c>
      <c r="PL26" s="151">
        <v>3</v>
      </c>
      <c r="PM26" s="24">
        <v>6.3</v>
      </c>
      <c r="PN26" s="27">
        <v>8</v>
      </c>
      <c r="PO26" s="28"/>
      <c r="PP26" s="30">
        <f t="shared" si="498"/>
        <v>7.3</v>
      </c>
      <c r="PQ26" s="31">
        <f t="shared" si="499"/>
        <v>7.3</v>
      </c>
      <c r="PR26" s="31" t="str">
        <f t="shared" si="500"/>
        <v>7.3</v>
      </c>
      <c r="PS26" s="35" t="str">
        <f t="shared" si="501"/>
        <v>B</v>
      </c>
      <c r="PT26" s="33">
        <f t="shared" si="502"/>
        <v>3</v>
      </c>
      <c r="PU26" s="49" t="str">
        <f t="shared" si="503"/>
        <v>3.0</v>
      </c>
      <c r="PV26" s="77">
        <v>2</v>
      </c>
      <c r="PW26" s="151">
        <v>2</v>
      </c>
      <c r="PX26" s="24">
        <v>7.7</v>
      </c>
      <c r="PY26" s="27">
        <v>7</v>
      </c>
      <c r="PZ26" s="28"/>
      <c r="QA26" s="30">
        <f t="shared" si="504"/>
        <v>7.3</v>
      </c>
      <c r="QB26" s="31">
        <f t="shared" si="505"/>
        <v>7.3</v>
      </c>
      <c r="QC26" s="29" t="str">
        <f t="shared" si="506"/>
        <v>7.3</v>
      </c>
      <c r="QD26" s="35" t="str">
        <f t="shared" si="542"/>
        <v>B</v>
      </c>
      <c r="QE26" s="33">
        <f t="shared" si="507"/>
        <v>3</v>
      </c>
      <c r="QF26" s="49" t="str">
        <f t="shared" si="508"/>
        <v>3.0</v>
      </c>
      <c r="QG26" s="77">
        <v>3</v>
      </c>
      <c r="QH26" s="151">
        <v>3</v>
      </c>
      <c r="QI26" s="24">
        <v>8</v>
      </c>
      <c r="QJ26" s="27">
        <v>8</v>
      </c>
      <c r="QK26" s="28"/>
      <c r="QL26" s="30">
        <f t="shared" si="509"/>
        <v>8</v>
      </c>
      <c r="QM26" s="31">
        <f t="shared" si="510"/>
        <v>8</v>
      </c>
      <c r="QN26" s="31" t="str">
        <f t="shared" si="511"/>
        <v>8.0</v>
      </c>
      <c r="QO26" s="35" t="str">
        <f t="shared" si="512"/>
        <v>B+</v>
      </c>
      <c r="QP26" s="33">
        <f t="shared" si="513"/>
        <v>3.5</v>
      </c>
      <c r="QQ26" s="49" t="str">
        <f t="shared" si="514"/>
        <v>3.5</v>
      </c>
      <c r="QR26" s="77">
        <v>1</v>
      </c>
      <c r="QS26" s="151">
        <v>1</v>
      </c>
      <c r="QT26" s="24">
        <v>8.6999999999999993</v>
      </c>
      <c r="QU26" s="27">
        <v>9</v>
      </c>
      <c r="QV26" s="28"/>
      <c r="QW26" s="30">
        <f t="shared" si="515"/>
        <v>8.9</v>
      </c>
      <c r="QX26" s="31">
        <f t="shared" si="516"/>
        <v>8.9</v>
      </c>
      <c r="QY26" s="31" t="str">
        <f t="shared" si="517"/>
        <v>8.9</v>
      </c>
      <c r="QZ26" s="35" t="str">
        <f t="shared" si="518"/>
        <v>A</v>
      </c>
      <c r="RA26" s="33">
        <f t="shared" si="519"/>
        <v>4</v>
      </c>
      <c r="RB26" s="49" t="str">
        <f t="shared" si="520"/>
        <v>4.0</v>
      </c>
      <c r="RC26" s="77">
        <v>3</v>
      </c>
      <c r="RD26" s="151">
        <v>3</v>
      </c>
      <c r="RE26" s="24">
        <v>8.1999999999999993</v>
      </c>
      <c r="RF26" s="27">
        <v>10</v>
      </c>
      <c r="RG26" s="28"/>
      <c r="RH26" s="30">
        <f t="shared" si="521"/>
        <v>9.3000000000000007</v>
      </c>
      <c r="RI26" s="31">
        <f t="shared" si="522"/>
        <v>9.3000000000000007</v>
      </c>
      <c r="RJ26" s="29" t="str">
        <f t="shared" si="523"/>
        <v>9.3</v>
      </c>
      <c r="RK26" s="35" t="str">
        <f t="shared" si="524"/>
        <v>A</v>
      </c>
      <c r="RL26" s="33">
        <f t="shared" si="525"/>
        <v>4</v>
      </c>
      <c r="RM26" s="49" t="str">
        <f t="shared" si="526"/>
        <v>4.0</v>
      </c>
      <c r="RN26" s="77">
        <v>1</v>
      </c>
      <c r="RO26" s="151">
        <v>1</v>
      </c>
      <c r="RP26" s="211">
        <f t="shared" si="273"/>
        <v>15</v>
      </c>
      <c r="RQ26" s="275">
        <f t="shared" si="274"/>
        <v>7.9333333333333336</v>
      </c>
      <c r="RR26" s="43">
        <f t="shared" si="275"/>
        <v>3.4</v>
      </c>
      <c r="RS26" s="45" t="str">
        <f t="shared" si="276"/>
        <v>3.40</v>
      </c>
      <c r="RT26" s="47" t="str">
        <f t="shared" si="277"/>
        <v>Lên lớp</v>
      </c>
      <c r="RU26" s="41">
        <f t="shared" si="278"/>
        <v>15</v>
      </c>
      <c r="RV26" s="43">
        <f t="shared" si="279"/>
        <v>3.4</v>
      </c>
      <c r="RW26" s="229">
        <f t="shared" si="280"/>
        <v>91</v>
      </c>
      <c r="RX26" s="230">
        <f t="shared" si="281"/>
        <v>91</v>
      </c>
      <c r="RY26" s="146">
        <f t="shared" si="282"/>
        <v>2.8241758241758244</v>
      </c>
      <c r="RZ26" s="45" t="str">
        <f t="shared" si="283"/>
        <v>2.82</v>
      </c>
      <c r="SA26" s="47" t="str">
        <f t="shared" si="284"/>
        <v>Lên lớp</v>
      </c>
      <c r="SB26" s="47" t="s">
        <v>1143</v>
      </c>
      <c r="SC26" s="24">
        <v>9</v>
      </c>
      <c r="SD26" s="27">
        <v>8</v>
      </c>
      <c r="SE26" s="28"/>
      <c r="SF26" s="22">
        <f t="shared" si="527"/>
        <v>8.4</v>
      </c>
      <c r="SG26" s="29">
        <f t="shared" si="528"/>
        <v>8.4</v>
      </c>
      <c r="SH26" s="29" t="str">
        <f t="shared" si="529"/>
        <v>8.4</v>
      </c>
      <c r="SI26" s="35" t="str">
        <f t="shared" si="530"/>
        <v>B+</v>
      </c>
      <c r="SJ26" s="33">
        <f t="shared" si="531"/>
        <v>3.5</v>
      </c>
      <c r="SK26" s="49" t="str">
        <f t="shared" si="532"/>
        <v>3.5</v>
      </c>
      <c r="SL26" s="77">
        <v>2</v>
      </c>
      <c r="SM26" s="151">
        <v>2</v>
      </c>
      <c r="SN26" s="24">
        <v>7.6</v>
      </c>
      <c r="SO26" s="27">
        <v>7</v>
      </c>
      <c r="SP26" s="28"/>
      <c r="SQ26" s="30">
        <f t="shared" si="533"/>
        <v>7.2</v>
      </c>
      <c r="SR26" s="31">
        <f t="shared" si="534"/>
        <v>7.2</v>
      </c>
      <c r="SS26" s="31" t="str">
        <f t="shared" si="535"/>
        <v>7.2</v>
      </c>
      <c r="ST26" s="35" t="str">
        <f t="shared" si="536"/>
        <v>B</v>
      </c>
      <c r="SU26" s="33">
        <f t="shared" si="537"/>
        <v>3</v>
      </c>
      <c r="SV26" s="49" t="str">
        <f t="shared" si="538"/>
        <v>3.0</v>
      </c>
      <c r="SW26" s="77">
        <v>2</v>
      </c>
      <c r="SX26" s="151">
        <v>2</v>
      </c>
      <c r="SY26" s="24"/>
      <c r="SZ26" s="27"/>
      <c r="TA26" s="28"/>
      <c r="TB26" s="22">
        <f t="shared" ref="TB26" si="579">ROUND((SF26*0.5+SQ26*0.5),1)</f>
        <v>7.8</v>
      </c>
      <c r="TC26" s="29">
        <f t="shared" ref="TC26" si="580">ROUND((SG26*0.5+SR26*0.5),1)</f>
        <v>7.8</v>
      </c>
      <c r="TD26" s="31" t="str">
        <f t="shared" si="543"/>
        <v>7.8</v>
      </c>
      <c r="TE26" s="35" t="str">
        <f t="shared" si="544"/>
        <v>B</v>
      </c>
      <c r="TF26" s="33">
        <f t="shared" si="545"/>
        <v>3</v>
      </c>
      <c r="TG26" s="49" t="str">
        <f t="shared" si="546"/>
        <v>3.0</v>
      </c>
      <c r="TH26" s="77">
        <v>4</v>
      </c>
      <c r="TI26" s="151">
        <v>4</v>
      </c>
      <c r="TJ26" s="320"/>
      <c r="TK26" s="321">
        <v>5.2</v>
      </c>
      <c r="TL26" s="322">
        <v>7.7</v>
      </c>
      <c r="TM26" s="322">
        <v>7.4</v>
      </c>
      <c r="TN26" s="322"/>
      <c r="TO26" s="127">
        <f t="shared" si="553"/>
        <v>7.1</v>
      </c>
      <c r="TP26" s="29" t="str">
        <f t="shared" si="291"/>
        <v>7.1</v>
      </c>
      <c r="TQ26" s="35" t="str">
        <f t="shared" si="554"/>
        <v>B</v>
      </c>
      <c r="TR26" s="33">
        <f t="shared" si="555"/>
        <v>3</v>
      </c>
      <c r="TS26" s="49" t="str">
        <f t="shared" si="556"/>
        <v>3.0</v>
      </c>
      <c r="TT26" s="323">
        <v>5</v>
      </c>
      <c r="TU26" s="324">
        <v>5</v>
      </c>
      <c r="TV26" s="325">
        <f t="shared" si="557"/>
        <v>9</v>
      </c>
      <c r="TW26" s="341">
        <f t="shared" si="294"/>
        <v>7.4111111111111114</v>
      </c>
      <c r="TX26" s="326">
        <f t="shared" si="558"/>
        <v>3</v>
      </c>
      <c r="TY26" s="45" t="str">
        <f t="shared" si="559"/>
        <v>3.00</v>
      </c>
      <c r="TZ26" s="47" t="str">
        <f t="shared" si="560"/>
        <v>Lên lớp</v>
      </c>
      <c r="UA26" s="41">
        <f t="shared" si="561"/>
        <v>9</v>
      </c>
      <c r="UB26" s="43">
        <f t="shared" si="562"/>
        <v>3</v>
      </c>
    </row>
    <row r="27" spans="1:548" ht="18">
      <c r="A27" s="11">
        <v>41</v>
      </c>
      <c r="B27" s="70" t="s">
        <v>229</v>
      </c>
      <c r="C27" s="14" t="s">
        <v>318</v>
      </c>
      <c r="D27" s="71" t="s">
        <v>319</v>
      </c>
      <c r="E27" s="72" t="s">
        <v>315</v>
      </c>
      <c r="F27" s="9"/>
      <c r="G27" s="106" t="s">
        <v>736</v>
      </c>
      <c r="H27" s="10" t="s">
        <v>18</v>
      </c>
      <c r="I27" s="11" t="s">
        <v>775</v>
      </c>
      <c r="J27" s="13">
        <v>7.3</v>
      </c>
      <c r="K27" s="29" t="str">
        <f t="shared" si="99"/>
        <v>7.3</v>
      </c>
      <c r="L27" s="35" t="str">
        <f t="shared" si="366"/>
        <v>B</v>
      </c>
      <c r="M27" s="33">
        <f t="shared" si="367"/>
        <v>3</v>
      </c>
      <c r="N27" s="49" t="str">
        <f t="shared" si="368"/>
        <v>3.0</v>
      </c>
      <c r="O27" s="12">
        <v>2</v>
      </c>
      <c r="P27" s="19">
        <v>7.3</v>
      </c>
      <c r="Q27" s="29" t="str">
        <f t="shared" si="103"/>
        <v>7.3</v>
      </c>
      <c r="R27" s="35" t="str">
        <f t="shared" si="369"/>
        <v>B</v>
      </c>
      <c r="S27" s="33">
        <f t="shared" si="370"/>
        <v>3</v>
      </c>
      <c r="T27" s="49" t="str">
        <f t="shared" si="371"/>
        <v>3.0</v>
      </c>
      <c r="U27" s="12">
        <v>3</v>
      </c>
      <c r="V27" s="24">
        <v>7.2</v>
      </c>
      <c r="W27" s="27">
        <v>5</v>
      </c>
      <c r="X27" s="28"/>
      <c r="Y27" s="22">
        <f t="shared" si="372"/>
        <v>5.9</v>
      </c>
      <c r="Z27" s="29">
        <f t="shared" si="373"/>
        <v>5.9</v>
      </c>
      <c r="AA27" s="29" t="str">
        <f t="shared" si="109"/>
        <v>5.9</v>
      </c>
      <c r="AB27" s="35" t="str">
        <f t="shared" si="374"/>
        <v>C</v>
      </c>
      <c r="AC27" s="33">
        <f t="shared" si="375"/>
        <v>2</v>
      </c>
      <c r="AD27" s="49" t="str">
        <f t="shared" si="376"/>
        <v>2.0</v>
      </c>
      <c r="AE27" s="77">
        <v>5</v>
      </c>
      <c r="AF27" s="80">
        <v>5</v>
      </c>
      <c r="AG27" s="24">
        <v>6.3</v>
      </c>
      <c r="AH27" s="27">
        <v>5</v>
      </c>
      <c r="AI27" s="28"/>
      <c r="AJ27" s="22">
        <f t="shared" si="377"/>
        <v>5.5</v>
      </c>
      <c r="AK27" s="29">
        <f t="shared" si="378"/>
        <v>5.5</v>
      </c>
      <c r="AL27" s="29" t="str">
        <f t="shared" si="115"/>
        <v>5.5</v>
      </c>
      <c r="AM27" s="35" t="str">
        <f t="shared" si="379"/>
        <v>C</v>
      </c>
      <c r="AN27" s="33">
        <f t="shared" si="380"/>
        <v>2</v>
      </c>
      <c r="AO27" s="49" t="str">
        <f t="shared" si="381"/>
        <v>2.0</v>
      </c>
      <c r="AP27" s="77">
        <v>3</v>
      </c>
      <c r="AQ27" s="83">
        <v>3</v>
      </c>
      <c r="AR27" s="24">
        <v>5.4</v>
      </c>
      <c r="AS27" s="27">
        <v>4</v>
      </c>
      <c r="AT27" s="28"/>
      <c r="AU27" s="22">
        <f t="shared" si="382"/>
        <v>4.5999999999999996</v>
      </c>
      <c r="AV27" s="29">
        <f t="shared" si="383"/>
        <v>4.5999999999999996</v>
      </c>
      <c r="AW27" s="29" t="str">
        <f t="shared" si="119"/>
        <v>4.6</v>
      </c>
      <c r="AX27" s="35" t="str">
        <f t="shared" si="384"/>
        <v>D</v>
      </c>
      <c r="AY27" s="33">
        <f t="shared" si="385"/>
        <v>1</v>
      </c>
      <c r="AZ27" s="49" t="str">
        <f t="shared" si="386"/>
        <v>1.0</v>
      </c>
      <c r="BA27" s="77">
        <v>3</v>
      </c>
      <c r="BB27" s="83">
        <v>3</v>
      </c>
      <c r="BC27" s="24">
        <v>6.5</v>
      </c>
      <c r="BD27" s="27">
        <v>8</v>
      </c>
      <c r="BE27" s="28"/>
      <c r="BF27" s="22">
        <f t="shared" si="387"/>
        <v>7.4</v>
      </c>
      <c r="BG27" s="29">
        <f t="shared" si="388"/>
        <v>7.4</v>
      </c>
      <c r="BH27" s="29" t="str">
        <f t="shared" si="123"/>
        <v>7.4</v>
      </c>
      <c r="BI27" s="35" t="str">
        <f t="shared" si="389"/>
        <v>B</v>
      </c>
      <c r="BJ27" s="33">
        <f t="shared" si="390"/>
        <v>3</v>
      </c>
      <c r="BK27" s="49" t="str">
        <f t="shared" si="391"/>
        <v>3.0</v>
      </c>
      <c r="BL27" s="77">
        <v>3</v>
      </c>
      <c r="BM27" s="83">
        <v>3</v>
      </c>
      <c r="BN27" s="24">
        <v>7</v>
      </c>
      <c r="BO27" s="27">
        <v>7</v>
      </c>
      <c r="BP27" s="28"/>
      <c r="BQ27" s="22">
        <f t="shared" si="392"/>
        <v>7</v>
      </c>
      <c r="BR27" s="29">
        <f t="shared" si="393"/>
        <v>7</v>
      </c>
      <c r="BS27" s="29" t="str">
        <f t="shared" si="127"/>
        <v>7.0</v>
      </c>
      <c r="BT27" s="35" t="str">
        <f t="shared" si="394"/>
        <v>B</v>
      </c>
      <c r="BU27" s="33">
        <f t="shared" si="395"/>
        <v>3</v>
      </c>
      <c r="BV27" s="49" t="str">
        <f t="shared" si="396"/>
        <v>3.0</v>
      </c>
      <c r="BW27" s="77">
        <v>2</v>
      </c>
      <c r="BX27" s="83">
        <v>2</v>
      </c>
      <c r="BY27" s="41">
        <f t="shared" si="131"/>
        <v>16</v>
      </c>
      <c r="BZ27" s="43">
        <f t="shared" si="132"/>
        <v>2.125</v>
      </c>
      <c r="CA27" s="45" t="str">
        <f t="shared" si="133"/>
        <v>2.13</v>
      </c>
      <c r="CB27" s="47" t="str">
        <f t="shared" si="134"/>
        <v>Lên lớp</v>
      </c>
      <c r="CC27" s="145">
        <f t="shared" si="135"/>
        <v>16</v>
      </c>
      <c r="CD27" s="146">
        <f t="shared" si="136"/>
        <v>2.125</v>
      </c>
      <c r="CE27" s="47" t="str">
        <f t="shared" si="137"/>
        <v>Lên lớp</v>
      </c>
      <c r="CF27" s="142" t="s">
        <v>1143</v>
      </c>
      <c r="CG27" s="24">
        <v>5.9</v>
      </c>
      <c r="CH27" s="27">
        <v>6</v>
      </c>
      <c r="CI27" s="28"/>
      <c r="CJ27" s="30">
        <f t="shared" si="397"/>
        <v>6</v>
      </c>
      <c r="CK27" s="31">
        <f t="shared" si="398"/>
        <v>6</v>
      </c>
      <c r="CL27" s="29" t="str">
        <f t="shared" si="140"/>
        <v>6.0</v>
      </c>
      <c r="CM27" s="35" t="str">
        <f t="shared" si="399"/>
        <v>C</v>
      </c>
      <c r="CN27" s="157">
        <f t="shared" si="400"/>
        <v>2</v>
      </c>
      <c r="CO27" s="49" t="str">
        <f t="shared" si="401"/>
        <v>2.0</v>
      </c>
      <c r="CP27" s="77">
        <v>3</v>
      </c>
      <c r="CQ27" s="151">
        <v>3</v>
      </c>
      <c r="CR27" s="24">
        <v>6.7</v>
      </c>
      <c r="CS27" s="27">
        <v>6</v>
      </c>
      <c r="CT27" s="28"/>
      <c r="CU27" s="30">
        <f t="shared" si="402"/>
        <v>6.3</v>
      </c>
      <c r="CV27" s="31">
        <f t="shared" si="403"/>
        <v>6.3</v>
      </c>
      <c r="CW27" s="29" t="str">
        <f t="shared" si="145"/>
        <v>6.3</v>
      </c>
      <c r="CX27" s="35" t="str">
        <f t="shared" si="404"/>
        <v>C</v>
      </c>
      <c r="CY27" s="157">
        <f t="shared" si="405"/>
        <v>2</v>
      </c>
      <c r="CZ27" s="49" t="str">
        <f t="shared" si="406"/>
        <v>2.0</v>
      </c>
      <c r="DA27" s="77">
        <v>2</v>
      </c>
      <c r="DB27" s="151">
        <v>2</v>
      </c>
      <c r="DC27" s="24">
        <v>5.7</v>
      </c>
      <c r="DD27" s="27">
        <v>5</v>
      </c>
      <c r="DE27" s="28"/>
      <c r="DF27" s="30">
        <f t="shared" si="407"/>
        <v>5.3</v>
      </c>
      <c r="DG27" s="31">
        <f t="shared" si="408"/>
        <v>5.3</v>
      </c>
      <c r="DH27" s="29" t="str">
        <f t="shared" si="151"/>
        <v>5.3</v>
      </c>
      <c r="DI27" s="35" t="str">
        <f t="shared" si="409"/>
        <v>D+</v>
      </c>
      <c r="DJ27" s="157">
        <f t="shared" si="410"/>
        <v>1.5</v>
      </c>
      <c r="DK27" s="49" t="str">
        <f t="shared" si="411"/>
        <v>1.5</v>
      </c>
      <c r="DL27" s="77">
        <v>4</v>
      </c>
      <c r="DM27" s="151">
        <v>4</v>
      </c>
      <c r="DN27" s="24">
        <v>5.8</v>
      </c>
      <c r="DO27" s="27">
        <v>4</v>
      </c>
      <c r="DP27" s="28"/>
      <c r="DQ27" s="30">
        <f t="shared" si="412"/>
        <v>4.7</v>
      </c>
      <c r="DR27" s="31">
        <f t="shared" si="413"/>
        <v>4.7</v>
      </c>
      <c r="DS27" s="29" t="str">
        <f t="shared" si="157"/>
        <v>4.7</v>
      </c>
      <c r="DT27" s="35" t="str">
        <f t="shared" si="414"/>
        <v>D</v>
      </c>
      <c r="DU27" s="157">
        <f t="shared" si="415"/>
        <v>1</v>
      </c>
      <c r="DV27" s="49" t="str">
        <f t="shared" si="416"/>
        <v>1.0</v>
      </c>
      <c r="DW27" s="77">
        <v>3</v>
      </c>
      <c r="DX27" s="151">
        <v>3</v>
      </c>
      <c r="DY27" s="24">
        <v>6.7</v>
      </c>
      <c r="DZ27" s="27">
        <v>2</v>
      </c>
      <c r="EA27" s="28">
        <v>7</v>
      </c>
      <c r="EB27" s="22">
        <f t="shared" si="417"/>
        <v>3.9</v>
      </c>
      <c r="EC27" s="29">
        <f t="shared" si="418"/>
        <v>6.9</v>
      </c>
      <c r="ED27" s="29" t="str">
        <f t="shared" si="161"/>
        <v>6.9</v>
      </c>
      <c r="EE27" s="35" t="str">
        <f t="shared" si="419"/>
        <v>C+</v>
      </c>
      <c r="EF27" s="157">
        <f t="shared" si="420"/>
        <v>2.5</v>
      </c>
      <c r="EG27" s="49" t="str">
        <f t="shared" si="421"/>
        <v>2.5</v>
      </c>
      <c r="EH27" s="77">
        <v>2</v>
      </c>
      <c r="EI27" s="151">
        <v>2</v>
      </c>
      <c r="EJ27" s="24">
        <v>7.4</v>
      </c>
      <c r="EK27" s="27">
        <v>4</v>
      </c>
      <c r="EL27" s="28"/>
      <c r="EM27" s="30">
        <f t="shared" si="422"/>
        <v>5.4</v>
      </c>
      <c r="EN27" s="31">
        <f t="shared" si="423"/>
        <v>5.4</v>
      </c>
      <c r="EO27" s="29" t="str">
        <f t="shared" si="166"/>
        <v>5.4</v>
      </c>
      <c r="EP27" s="35" t="str">
        <f t="shared" si="424"/>
        <v>D+</v>
      </c>
      <c r="EQ27" s="157">
        <f t="shared" si="425"/>
        <v>1.5</v>
      </c>
      <c r="ER27" s="49" t="str">
        <f t="shared" si="426"/>
        <v>1.5</v>
      </c>
      <c r="ES27" s="77">
        <v>2</v>
      </c>
      <c r="ET27" s="151">
        <v>2</v>
      </c>
      <c r="EU27" s="24">
        <v>8</v>
      </c>
      <c r="EV27" s="27">
        <v>7</v>
      </c>
      <c r="EW27" s="28"/>
      <c r="EX27" s="22">
        <f t="shared" si="427"/>
        <v>7.4</v>
      </c>
      <c r="EY27" s="29">
        <f t="shared" si="428"/>
        <v>7.4</v>
      </c>
      <c r="EZ27" s="29" t="str">
        <f t="shared" si="171"/>
        <v>7.4</v>
      </c>
      <c r="FA27" s="35" t="str">
        <f t="shared" si="429"/>
        <v>B</v>
      </c>
      <c r="FB27" s="157">
        <f t="shared" si="430"/>
        <v>3</v>
      </c>
      <c r="FC27" s="49" t="str">
        <f t="shared" si="431"/>
        <v>3.0</v>
      </c>
      <c r="FD27" s="77">
        <v>3</v>
      </c>
      <c r="FE27" s="151">
        <v>3</v>
      </c>
      <c r="FF27" s="155">
        <v>7</v>
      </c>
      <c r="FG27" s="165">
        <v>7.5</v>
      </c>
      <c r="FH27" s="165"/>
      <c r="FI27" s="22">
        <f t="shared" si="432"/>
        <v>7.3</v>
      </c>
      <c r="FJ27" s="29">
        <f t="shared" si="433"/>
        <v>7.3</v>
      </c>
      <c r="FK27" s="29" t="str">
        <f t="shared" si="177"/>
        <v>7.3</v>
      </c>
      <c r="FL27" s="35" t="str">
        <f t="shared" si="434"/>
        <v>B</v>
      </c>
      <c r="FM27" s="33">
        <f t="shared" si="435"/>
        <v>3</v>
      </c>
      <c r="FN27" s="49" t="str">
        <f t="shared" si="436"/>
        <v>3.0</v>
      </c>
      <c r="FO27" s="77">
        <v>2</v>
      </c>
      <c r="FP27" s="151">
        <v>2</v>
      </c>
      <c r="FQ27" s="41">
        <f t="shared" si="181"/>
        <v>21</v>
      </c>
      <c r="FR27" s="43">
        <f t="shared" si="182"/>
        <v>2</v>
      </c>
      <c r="FS27" s="45" t="str">
        <f t="shared" si="183"/>
        <v>2.00</v>
      </c>
      <c r="FT27" s="47" t="str">
        <f t="shared" si="184"/>
        <v>Lên lớp</v>
      </c>
      <c r="FU27" s="145">
        <f t="shared" si="185"/>
        <v>21</v>
      </c>
      <c r="FV27" s="146">
        <f t="shared" si="186"/>
        <v>2</v>
      </c>
      <c r="FW27" s="174">
        <f t="shared" si="187"/>
        <v>37</v>
      </c>
      <c r="FX27" s="41">
        <f t="shared" si="188"/>
        <v>37</v>
      </c>
      <c r="FY27" s="43">
        <f t="shared" si="189"/>
        <v>2.0540540540540539</v>
      </c>
      <c r="FZ27" s="45" t="str">
        <f t="shared" si="190"/>
        <v>2.05</v>
      </c>
      <c r="GA27" s="47" t="str">
        <f t="shared" si="191"/>
        <v>Lên lớp</v>
      </c>
      <c r="GB27" s="47" t="s">
        <v>1143</v>
      </c>
      <c r="GC27" s="24">
        <v>8.3000000000000007</v>
      </c>
      <c r="GD27" s="27">
        <v>8</v>
      </c>
      <c r="GE27" s="28"/>
      <c r="GF27" s="22">
        <f t="shared" si="319"/>
        <v>8.1</v>
      </c>
      <c r="GG27" s="29">
        <f t="shared" si="320"/>
        <v>8.1</v>
      </c>
      <c r="GH27" s="29" t="str">
        <f t="shared" si="193"/>
        <v>8.1</v>
      </c>
      <c r="GI27" s="35" t="str">
        <f t="shared" si="321"/>
        <v>B+</v>
      </c>
      <c r="GJ27" s="33">
        <f t="shared" si="322"/>
        <v>3.5</v>
      </c>
      <c r="GK27" s="49" t="str">
        <f t="shared" si="323"/>
        <v>3.5</v>
      </c>
      <c r="GL27" s="77">
        <v>2</v>
      </c>
      <c r="GM27" s="151">
        <v>2</v>
      </c>
      <c r="GN27" s="24">
        <v>7.4</v>
      </c>
      <c r="GO27" s="27">
        <v>3</v>
      </c>
      <c r="GP27" s="28"/>
      <c r="GQ27" s="30">
        <f t="shared" si="324"/>
        <v>4.8</v>
      </c>
      <c r="GR27" s="31">
        <f t="shared" si="325"/>
        <v>4.8</v>
      </c>
      <c r="GS27" s="29" t="str">
        <f t="shared" si="198"/>
        <v>4.8</v>
      </c>
      <c r="GT27" s="35" t="str">
        <f t="shared" si="326"/>
        <v>D</v>
      </c>
      <c r="GU27" s="33">
        <f t="shared" si="327"/>
        <v>1</v>
      </c>
      <c r="GV27" s="49" t="str">
        <f t="shared" si="328"/>
        <v>1.0</v>
      </c>
      <c r="GW27" s="77">
        <v>3</v>
      </c>
      <c r="GX27" s="151">
        <v>3</v>
      </c>
      <c r="GY27" s="24">
        <v>6.4</v>
      </c>
      <c r="GZ27" s="27">
        <v>6</v>
      </c>
      <c r="HA27" s="28"/>
      <c r="HB27" s="22">
        <f t="shared" si="329"/>
        <v>6.2</v>
      </c>
      <c r="HC27" s="29">
        <f t="shared" si="330"/>
        <v>6.2</v>
      </c>
      <c r="HD27" s="29" t="str">
        <f t="shared" si="203"/>
        <v>6.2</v>
      </c>
      <c r="HE27" s="35" t="str">
        <f t="shared" si="331"/>
        <v>C</v>
      </c>
      <c r="HF27" s="33">
        <f t="shared" si="332"/>
        <v>2</v>
      </c>
      <c r="HG27" s="49" t="str">
        <f t="shared" si="333"/>
        <v>2.0</v>
      </c>
      <c r="HH27" s="77">
        <v>2</v>
      </c>
      <c r="HI27" s="151">
        <v>2</v>
      </c>
      <c r="HJ27" s="24">
        <v>7</v>
      </c>
      <c r="HK27" s="27">
        <v>8</v>
      </c>
      <c r="HL27" s="28"/>
      <c r="HM27" s="22">
        <f t="shared" si="334"/>
        <v>7.6</v>
      </c>
      <c r="HN27" s="29">
        <f t="shared" si="335"/>
        <v>7.6</v>
      </c>
      <c r="HO27" s="29" t="str">
        <f t="shared" si="208"/>
        <v>7.6</v>
      </c>
      <c r="HP27" s="35" t="str">
        <f t="shared" si="336"/>
        <v>B</v>
      </c>
      <c r="HQ27" s="33">
        <f t="shared" si="337"/>
        <v>3</v>
      </c>
      <c r="HR27" s="49" t="str">
        <f t="shared" si="338"/>
        <v>3.0</v>
      </c>
      <c r="HS27" s="77">
        <v>2</v>
      </c>
      <c r="HT27" s="151">
        <v>2</v>
      </c>
      <c r="HU27" s="24">
        <v>8.1999999999999993</v>
      </c>
      <c r="HV27" s="27">
        <v>5</v>
      </c>
      <c r="HW27" s="28"/>
      <c r="HX27" s="22">
        <f t="shared" si="339"/>
        <v>6.3</v>
      </c>
      <c r="HY27" s="29">
        <f t="shared" si="340"/>
        <v>6.3</v>
      </c>
      <c r="HZ27" s="29" t="str">
        <f t="shared" si="213"/>
        <v>6.3</v>
      </c>
      <c r="IA27" s="35" t="str">
        <f t="shared" si="341"/>
        <v>C</v>
      </c>
      <c r="IB27" s="33">
        <f t="shared" si="342"/>
        <v>2</v>
      </c>
      <c r="IC27" s="49" t="str">
        <f t="shared" si="343"/>
        <v>2.0</v>
      </c>
      <c r="ID27" s="77">
        <v>3</v>
      </c>
      <c r="IE27" s="151">
        <v>3</v>
      </c>
      <c r="IF27" s="24">
        <v>5.3</v>
      </c>
      <c r="IG27" s="27">
        <v>2</v>
      </c>
      <c r="IH27" s="28">
        <v>5</v>
      </c>
      <c r="II27" s="22">
        <f t="shared" si="344"/>
        <v>3.3</v>
      </c>
      <c r="IJ27" s="29">
        <f t="shared" si="345"/>
        <v>5.0999999999999996</v>
      </c>
      <c r="IK27" s="29" t="str">
        <f t="shared" si="218"/>
        <v>5.1</v>
      </c>
      <c r="IL27" s="35" t="str">
        <f t="shared" si="346"/>
        <v>D+</v>
      </c>
      <c r="IM27" s="33">
        <f t="shared" si="347"/>
        <v>1.5</v>
      </c>
      <c r="IN27" s="49" t="str">
        <f t="shared" si="348"/>
        <v>1.5</v>
      </c>
      <c r="IO27" s="77">
        <v>2</v>
      </c>
      <c r="IP27" s="151">
        <v>2</v>
      </c>
      <c r="IQ27" s="24">
        <v>5</v>
      </c>
      <c r="IR27" s="27">
        <v>2</v>
      </c>
      <c r="IS27" s="28">
        <v>6</v>
      </c>
      <c r="IT27" s="22">
        <f t="shared" si="349"/>
        <v>3.2</v>
      </c>
      <c r="IU27" s="29">
        <f t="shared" si="350"/>
        <v>5.6</v>
      </c>
      <c r="IV27" s="29" t="str">
        <f t="shared" si="222"/>
        <v>5.6</v>
      </c>
      <c r="IW27" s="35" t="str">
        <f t="shared" si="351"/>
        <v>C</v>
      </c>
      <c r="IX27" s="33">
        <f t="shared" si="352"/>
        <v>2</v>
      </c>
      <c r="IY27" s="49" t="str">
        <f t="shared" si="353"/>
        <v>2.0</v>
      </c>
      <c r="IZ27" s="77">
        <v>3</v>
      </c>
      <c r="JA27" s="151">
        <v>3</v>
      </c>
      <c r="JB27" s="24">
        <v>7</v>
      </c>
      <c r="JC27" s="27">
        <v>7</v>
      </c>
      <c r="JD27" s="28"/>
      <c r="JE27" s="22">
        <f t="shared" si="354"/>
        <v>7</v>
      </c>
      <c r="JF27" s="29">
        <f t="shared" si="355"/>
        <v>7</v>
      </c>
      <c r="JG27" s="29" t="str">
        <f t="shared" si="226"/>
        <v>7.0</v>
      </c>
      <c r="JH27" s="35" t="str">
        <f t="shared" si="356"/>
        <v>B</v>
      </c>
      <c r="JI27" s="33">
        <f t="shared" si="357"/>
        <v>3</v>
      </c>
      <c r="JJ27" s="49" t="str">
        <f t="shared" si="358"/>
        <v>3.0</v>
      </c>
      <c r="JK27" s="77">
        <v>3</v>
      </c>
      <c r="JL27" s="151">
        <v>3</v>
      </c>
      <c r="JM27" s="24">
        <v>8</v>
      </c>
      <c r="JN27" s="214">
        <v>6</v>
      </c>
      <c r="JO27" s="140"/>
      <c r="JP27" s="22">
        <f t="shared" si="359"/>
        <v>6.8</v>
      </c>
      <c r="JQ27" s="29">
        <f t="shared" si="360"/>
        <v>6.8</v>
      </c>
      <c r="JR27" s="29" t="str">
        <f t="shared" si="230"/>
        <v>6.8</v>
      </c>
      <c r="JS27" s="35" t="str">
        <f t="shared" si="361"/>
        <v>C+</v>
      </c>
      <c r="JT27" s="33">
        <f t="shared" si="362"/>
        <v>2.5</v>
      </c>
      <c r="JU27" s="49" t="str">
        <f t="shared" si="363"/>
        <v>2.5</v>
      </c>
      <c r="JV27" s="77">
        <v>1</v>
      </c>
      <c r="JW27" s="151">
        <v>1</v>
      </c>
      <c r="JX27" s="211">
        <f t="shared" si="234"/>
        <v>21</v>
      </c>
      <c r="JY27" s="43">
        <f t="shared" si="235"/>
        <v>2.2142857142857144</v>
      </c>
      <c r="JZ27" s="45" t="str">
        <f t="shared" si="236"/>
        <v>2.21</v>
      </c>
      <c r="KA27" s="47" t="str">
        <f t="shared" si="237"/>
        <v>Lên lớp</v>
      </c>
      <c r="KB27" s="41">
        <f t="shared" si="238"/>
        <v>21</v>
      </c>
      <c r="KC27" s="43">
        <f t="shared" si="239"/>
        <v>2.2142857142857144</v>
      </c>
      <c r="KD27" s="229">
        <f t="shared" si="240"/>
        <v>58</v>
      </c>
      <c r="KE27" s="230">
        <f t="shared" si="241"/>
        <v>58</v>
      </c>
      <c r="KF27" s="146">
        <f t="shared" si="242"/>
        <v>2.1120689655172415</v>
      </c>
      <c r="KG27" s="45" t="str">
        <f t="shared" si="243"/>
        <v>2.11</v>
      </c>
      <c r="KH27" s="47" t="str">
        <f t="shared" si="244"/>
        <v>Lên lớp</v>
      </c>
      <c r="KI27" s="47" t="s">
        <v>1143</v>
      </c>
      <c r="KJ27" s="24">
        <v>7.2</v>
      </c>
      <c r="KK27" s="27">
        <v>6</v>
      </c>
      <c r="KL27" s="28"/>
      <c r="KM27" s="30">
        <f t="shared" si="437"/>
        <v>6.5</v>
      </c>
      <c r="KN27" s="31">
        <f t="shared" si="438"/>
        <v>6.5</v>
      </c>
      <c r="KO27" s="29" t="str">
        <f t="shared" si="439"/>
        <v>6.5</v>
      </c>
      <c r="KP27" s="35" t="str">
        <f t="shared" si="440"/>
        <v>C+</v>
      </c>
      <c r="KQ27" s="33">
        <f t="shared" si="441"/>
        <v>2.5</v>
      </c>
      <c r="KR27" s="49" t="str">
        <f t="shared" si="442"/>
        <v>2.5</v>
      </c>
      <c r="KS27" s="77">
        <v>2</v>
      </c>
      <c r="KT27" s="151">
        <v>2</v>
      </c>
      <c r="KU27" s="24">
        <v>7.3</v>
      </c>
      <c r="KV27" s="27">
        <v>9</v>
      </c>
      <c r="KW27" s="28"/>
      <c r="KX27" s="30">
        <f t="shared" si="443"/>
        <v>8.3000000000000007</v>
      </c>
      <c r="KY27" s="31">
        <f t="shared" si="444"/>
        <v>8.3000000000000007</v>
      </c>
      <c r="KZ27" s="29" t="str">
        <f t="shared" si="445"/>
        <v>8.3</v>
      </c>
      <c r="LA27" s="35" t="str">
        <f t="shared" si="446"/>
        <v>B+</v>
      </c>
      <c r="LB27" s="33">
        <f t="shared" si="447"/>
        <v>3.5</v>
      </c>
      <c r="LC27" s="49" t="str">
        <f t="shared" si="448"/>
        <v>3.5</v>
      </c>
      <c r="LD27" s="77">
        <v>2</v>
      </c>
      <c r="LE27" s="151">
        <v>2</v>
      </c>
      <c r="LF27" s="24">
        <v>7.7</v>
      </c>
      <c r="LG27" s="27">
        <v>3</v>
      </c>
      <c r="LH27" s="28"/>
      <c r="LI27" s="30">
        <f t="shared" si="547"/>
        <v>4.9000000000000004</v>
      </c>
      <c r="LJ27" s="31">
        <f t="shared" si="548"/>
        <v>4.9000000000000004</v>
      </c>
      <c r="LK27" s="31" t="str">
        <f t="shared" si="549"/>
        <v>4.9</v>
      </c>
      <c r="LL27" s="35" t="str">
        <f t="shared" si="550"/>
        <v>D</v>
      </c>
      <c r="LM27" s="33">
        <f t="shared" si="551"/>
        <v>1</v>
      </c>
      <c r="LN27" s="49" t="str">
        <f t="shared" si="552"/>
        <v>1.0</v>
      </c>
      <c r="LO27" s="77">
        <v>2</v>
      </c>
      <c r="LP27" s="151">
        <v>2</v>
      </c>
      <c r="LQ27" s="24">
        <v>6</v>
      </c>
      <c r="LR27" s="27">
        <v>2</v>
      </c>
      <c r="LS27" s="28">
        <v>6</v>
      </c>
      <c r="LT27" s="30">
        <f t="shared" si="455"/>
        <v>3.6</v>
      </c>
      <c r="LU27" s="31">
        <f t="shared" si="456"/>
        <v>6</v>
      </c>
      <c r="LV27" s="29" t="str">
        <f t="shared" si="248"/>
        <v>6.0</v>
      </c>
      <c r="LW27" s="35" t="str">
        <f t="shared" si="457"/>
        <v>C</v>
      </c>
      <c r="LX27" s="33">
        <f t="shared" si="458"/>
        <v>2</v>
      </c>
      <c r="LY27" s="49" t="str">
        <f t="shared" si="459"/>
        <v>2.0</v>
      </c>
      <c r="LZ27" s="77">
        <v>2</v>
      </c>
      <c r="MA27" s="151">
        <v>2</v>
      </c>
      <c r="MB27" s="24">
        <v>8</v>
      </c>
      <c r="MC27" s="27">
        <v>6</v>
      </c>
      <c r="MD27" s="28"/>
      <c r="ME27" s="30">
        <f t="shared" si="460"/>
        <v>6.8</v>
      </c>
      <c r="MF27" s="161">
        <f t="shared" si="461"/>
        <v>6.8</v>
      </c>
      <c r="MG27" s="29" t="str">
        <f t="shared" si="249"/>
        <v>6.8</v>
      </c>
      <c r="MH27" s="162" t="str">
        <f t="shared" si="462"/>
        <v>C+</v>
      </c>
      <c r="MI27" s="163">
        <f t="shared" si="463"/>
        <v>2.5</v>
      </c>
      <c r="MJ27" s="56" t="str">
        <f t="shared" si="464"/>
        <v>2.5</v>
      </c>
      <c r="MK27" s="77">
        <v>1</v>
      </c>
      <c r="ML27" s="151">
        <v>1</v>
      </c>
      <c r="MM27" s="24">
        <v>7.1</v>
      </c>
      <c r="MN27" s="27">
        <v>4</v>
      </c>
      <c r="MO27" s="28"/>
      <c r="MP27" s="30">
        <f t="shared" si="465"/>
        <v>5.2</v>
      </c>
      <c r="MQ27" s="161">
        <f t="shared" si="466"/>
        <v>5.2</v>
      </c>
      <c r="MR27" s="29" t="str">
        <f t="shared" si="250"/>
        <v>5.2</v>
      </c>
      <c r="MS27" s="162" t="str">
        <f t="shared" si="467"/>
        <v>D+</v>
      </c>
      <c r="MT27" s="163">
        <f t="shared" si="468"/>
        <v>1.5</v>
      </c>
      <c r="MU27" s="56" t="str">
        <f t="shared" si="469"/>
        <v>1.5</v>
      </c>
      <c r="MV27" s="77">
        <v>3</v>
      </c>
      <c r="MW27" s="151">
        <v>3</v>
      </c>
      <c r="MX27" s="24">
        <v>8</v>
      </c>
      <c r="MY27" s="27">
        <v>5</v>
      </c>
      <c r="MZ27" s="28"/>
      <c r="NA27" s="30">
        <f t="shared" si="470"/>
        <v>6.2</v>
      </c>
      <c r="NB27" s="161">
        <f t="shared" si="471"/>
        <v>6.2</v>
      </c>
      <c r="NC27" s="29" t="str">
        <f t="shared" si="251"/>
        <v>6.2</v>
      </c>
      <c r="ND27" s="162" t="str">
        <f t="shared" si="472"/>
        <v>C</v>
      </c>
      <c r="NE27" s="163">
        <f t="shared" si="473"/>
        <v>2</v>
      </c>
      <c r="NF27" s="56" t="str">
        <f t="shared" si="474"/>
        <v>2.0</v>
      </c>
      <c r="NG27" s="77">
        <v>1</v>
      </c>
      <c r="NH27" s="151">
        <v>1</v>
      </c>
      <c r="NI27" s="24">
        <v>6.6</v>
      </c>
      <c r="NJ27" s="27">
        <v>6</v>
      </c>
      <c r="NK27" s="28"/>
      <c r="NL27" s="30">
        <f t="shared" si="475"/>
        <v>6.2</v>
      </c>
      <c r="NM27" s="31">
        <f t="shared" si="476"/>
        <v>6.2</v>
      </c>
      <c r="NN27" s="31" t="str">
        <f t="shared" si="477"/>
        <v>6.2</v>
      </c>
      <c r="NO27" s="35" t="str">
        <f t="shared" si="478"/>
        <v>C</v>
      </c>
      <c r="NP27" s="33">
        <f t="shared" si="479"/>
        <v>2</v>
      </c>
      <c r="NQ27" s="49" t="str">
        <f t="shared" si="480"/>
        <v>2.0</v>
      </c>
      <c r="NR27" s="77">
        <v>3</v>
      </c>
      <c r="NS27" s="151">
        <v>3</v>
      </c>
      <c r="NT27" s="24">
        <v>7</v>
      </c>
      <c r="NU27" s="214">
        <v>5.8</v>
      </c>
      <c r="NV27" s="28"/>
      <c r="NW27" s="30">
        <f t="shared" si="481"/>
        <v>6.3</v>
      </c>
      <c r="NX27" s="31">
        <f t="shared" si="482"/>
        <v>6.3</v>
      </c>
      <c r="NY27" s="29" t="str">
        <f t="shared" si="483"/>
        <v>6.3</v>
      </c>
      <c r="NZ27" s="35" t="str">
        <f t="shared" si="484"/>
        <v>C</v>
      </c>
      <c r="OA27" s="33">
        <f t="shared" si="485"/>
        <v>2</v>
      </c>
      <c r="OB27" s="49" t="str">
        <f t="shared" si="486"/>
        <v>2.0</v>
      </c>
      <c r="OC27" s="77">
        <v>2</v>
      </c>
      <c r="OD27" s="151">
        <v>2</v>
      </c>
      <c r="OE27" s="211">
        <f t="shared" si="255"/>
        <v>18</v>
      </c>
      <c r="OF27" s="43">
        <f t="shared" si="256"/>
        <v>2.0555555555555554</v>
      </c>
      <c r="OG27" s="45" t="str">
        <f t="shared" si="257"/>
        <v>2.06</v>
      </c>
      <c r="OH27" s="47" t="str">
        <f t="shared" si="258"/>
        <v>Lên lớp</v>
      </c>
      <c r="OI27" s="41">
        <f t="shared" si="259"/>
        <v>18</v>
      </c>
      <c r="OJ27" s="43">
        <f t="shared" si="260"/>
        <v>2.0555555555555554</v>
      </c>
      <c r="OK27" s="229">
        <f t="shared" si="261"/>
        <v>76</v>
      </c>
      <c r="OL27" s="230">
        <f t="shared" si="262"/>
        <v>76</v>
      </c>
      <c r="OM27" s="146">
        <f t="shared" si="263"/>
        <v>2.0986842105263159</v>
      </c>
      <c r="ON27" s="45" t="str">
        <f t="shared" si="264"/>
        <v>2.10</v>
      </c>
      <c r="OO27" s="47" t="str">
        <f t="shared" si="265"/>
        <v>Lên lớp</v>
      </c>
      <c r="OP27" s="47" t="s">
        <v>1143</v>
      </c>
      <c r="OQ27" s="24">
        <v>6.8</v>
      </c>
      <c r="OR27" s="27">
        <v>3</v>
      </c>
      <c r="OS27" s="28"/>
      <c r="OT27" s="30">
        <f t="shared" si="487"/>
        <v>4.5</v>
      </c>
      <c r="OU27" s="31">
        <f t="shared" si="488"/>
        <v>4.5</v>
      </c>
      <c r="OV27" s="31" t="str">
        <f t="shared" si="489"/>
        <v>4.5</v>
      </c>
      <c r="OW27" s="35" t="str">
        <f t="shared" si="541"/>
        <v>D</v>
      </c>
      <c r="OX27" s="33">
        <f t="shared" si="490"/>
        <v>1</v>
      </c>
      <c r="OY27" s="49" t="str">
        <f t="shared" si="491"/>
        <v>1.0</v>
      </c>
      <c r="OZ27" s="77">
        <v>2</v>
      </c>
      <c r="PA27" s="151">
        <v>2</v>
      </c>
      <c r="PB27" s="24">
        <v>6.4</v>
      </c>
      <c r="PC27" s="27">
        <v>8</v>
      </c>
      <c r="PD27" s="28"/>
      <c r="PE27" s="30">
        <f t="shared" si="492"/>
        <v>7.4</v>
      </c>
      <c r="PF27" s="31">
        <f t="shared" si="493"/>
        <v>7.4</v>
      </c>
      <c r="PG27" s="31" t="str">
        <f t="shared" si="494"/>
        <v>7.4</v>
      </c>
      <c r="PH27" s="35" t="str">
        <f t="shared" si="495"/>
        <v>B</v>
      </c>
      <c r="PI27" s="130">
        <f t="shared" si="496"/>
        <v>3</v>
      </c>
      <c r="PJ27" s="49" t="str">
        <f t="shared" si="497"/>
        <v>3.0</v>
      </c>
      <c r="PK27" s="77">
        <v>3</v>
      </c>
      <c r="PL27" s="151">
        <v>3</v>
      </c>
      <c r="PM27" s="24">
        <v>5.7</v>
      </c>
      <c r="PN27" s="27">
        <v>6</v>
      </c>
      <c r="PO27" s="28"/>
      <c r="PP27" s="30">
        <f t="shared" si="498"/>
        <v>5.9</v>
      </c>
      <c r="PQ27" s="31">
        <f t="shared" si="499"/>
        <v>5.9</v>
      </c>
      <c r="PR27" s="29" t="str">
        <f t="shared" si="500"/>
        <v>5.9</v>
      </c>
      <c r="PS27" s="35" t="str">
        <f t="shared" si="501"/>
        <v>C</v>
      </c>
      <c r="PT27" s="130">
        <f t="shared" si="502"/>
        <v>2</v>
      </c>
      <c r="PU27" s="49" t="str">
        <f t="shared" si="503"/>
        <v>2.0</v>
      </c>
      <c r="PV27" s="77">
        <v>2</v>
      </c>
      <c r="PW27" s="151">
        <v>2</v>
      </c>
      <c r="PX27" s="24">
        <v>5.0999999999999996</v>
      </c>
      <c r="PY27" s="27">
        <v>3</v>
      </c>
      <c r="PZ27" s="28">
        <v>6</v>
      </c>
      <c r="QA27" s="22">
        <f t="shared" si="504"/>
        <v>3.8</v>
      </c>
      <c r="QB27" s="29">
        <f t="shared" si="505"/>
        <v>5.6</v>
      </c>
      <c r="QC27" s="29" t="str">
        <f t="shared" si="506"/>
        <v>5.6</v>
      </c>
      <c r="QD27" s="35" t="str">
        <f t="shared" si="542"/>
        <v>C</v>
      </c>
      <c r="QE27" s="33">
        <f t="shared" si="507"/>
        <v>2</v>
      </c>
      <c r="QF27" s="49" t="str">
        <f t="shared" si="508"/>
        <v>2.0</v>
      </c>
      <c r="QG27" s="77">
        <v>3</v>
      </c>
      <c r="QH27" s="151">
        <v>3</v>
      </c>
      <c r="QI27" s="24">
        <v>6.4</v>
      </c>
      <c r="QJ27" s="27">
        <v>7</v>
      </c>
      <c r="QK27" s="28"/>
      <c r="QL27" s="30">
        <f t="shared" si="509"/>
        <v>6.8</v>
      </c>
      <c r="QM27" s="31">
        <f t="shared" si="510"/>
        <v>6.8</v>
      </c>
      <c r="QN27" s="29" t="str">
        <f t="shared" si="511"/>
        <v>6.8</v>
      </c>
      <c r="QO27" s="35" t="str">
        <f t="shared" si="512"/>
        <v>C+</v>
      </c>
      <c r="QP27" s="130">
        <f t="shared" si="513"/>
        <v>2.5</v>
      </c>
      <c r="QQ27" s="49" t="str">
        <f t="shared" si="514"/>
        <v>2.5</v>
      </c>
      <c r="QR27" s="77">
        <v>1</v>
      </c>
      <c r="QS27" s="151">
        <v>1</v>
      </c>
      <c r="QT27" s="24">
        <v>7</v>
      </c>
      <c r="QU27" s="27">
        <v>6</v>
      </c>
      <c r="QV27" s="28"/>
      <c r="QW27" s="30">
        <f t="shared" si="515"/>
        <v>6.4</v>
      </c>
      <c r="QX27" s="31">
        <f t="shared" si="516"/>
        <v>6.4</v>
      </c>
      <c r="QY27" s="29" t="str">
        <f t="shared" si="517"/>
        <v>6.4</v>
      </c>
      <c r="QZ27" s="35" t="str">
        <f t="shared" si="518"/>
        <v>C</v>
      </c>
      <c r="RA27" s="130">
        <f t="shared" si="519"/>
        <v>2</v>
      </c>
      <c r="RB27" s="49" t="str">
        <f t="shared" si="520"/>
        <v>2.0</v>
      </c>
      <c r="RC27" s="77">
        <v>3</v>
      </c>
      <c r="RD27" s="151">
        <v>3</v>
      </c>
      <c r="RE27" s="24">
        <v>7</v>
      </c>
      <c r="RF27" s="27">
        <v>3</v>
      </c>
      <c r="RG27" s="28"/>
      <c r="RH27" s="22">
        <f t="shared" si="521"/>
        <v>4.5999999999999996</v>
      </c>
      <c r="RI27" s="29">
        <f t="shared" si="522"/>
        <v>4.5999999999999996</v>
      </c>
      <c r="RJ27" s="29" t="str">
        <f t="shared" si="523"/>
        <v>4.6</v>
      </c>
      <c r="RK27" s="35" t="str">
        <f t="shared" si="524"/>
        <v>D</v>
      </c>
      <c r="RL27" s="33">
        <f t="shared" si="525"/>
        <v>1</v>
      </c>
      <c r="RM27" s="49" t="str">
        <f t="shared" si="526"/>
        <v>1.0</v>
      </c>
      <c r="RN27" s="77">
        <v>1</v>
      </c>
      <c r="RO27" s="151">
        <v>1</v>
      </c>
      <c r="RP27" s="211">
        <f t="shared" si="273"/>
        <v>15</v>
      </c>
      <c r="RQ27" s="275">
        <f t="shared" si="274"/>
        <v>6.0266666666666664</v>
      </c>
      <c r="RR27" s="43">
        <f t="shared" si="275"/>
        <v>2.0333333333333332</v>
      </c>
      <c r="RS27" s="45" t="str">
        <f t="shared" si="276"/>
        <v>2.03</v>
      </c>
      <c r="RT27" s="47" t="str">
        <f t="shared" si="277"/>
        <v>Lên lớp</v>
      </c>
      <c r="RU27" s="41">
        <f t="shared" si="278"/>
        <v>15</v>
      </c>
      <c r="RV27" s="43">
        <f t="shared" si="279"/>
        <v>2.0333333333333332</v>
      </c>
      <c r="RW27" s="229">
        <f t="shared" si="280"/>
        <v>91</v>
      </c>
      <c r="RX27" s="230">
        <f t="shared" si="281"/>
        <v>91</v>
      </c>
      <c r="RY27" s="146">
        <f t="shared" si="282"/>
        <v>2.087912087912088</v>
      </c>
      <c r="RZ27" s="45" t="str">
        <f t="shared" si="283"/>
        <v>2.09</v>
      </c>
      <c r="SA27" s="47" t="str">
        <f t="shared" si="284"/>
        <v>Lên lớp</v>
      </c>
      <c r="SB27" s="47" t="s">
        <v>1143</v>
      </c>
      <c r="SC27" s="24">
        <v>5.0999999999999996</v>
      </c>
      <c r="SD27" s="27">
        <v>6</v>
      </c>
      <c r="SE27" s="28"/>
      <c r="SF27" s="30">
        <f t="shared" si="527"/>
        <v>5.6</v>
      </c>
      <c r="SG27" s="31">
        <f t="shared" si="528"/>
        <v>5.6</v>
      </c>
      <c r="SH27" s="29" t="str">
        <f t="shared" si="529"/>
        <v>5.6</v>
      </c>
      <c r="SI27" s="35" t="str">
        <f t="shared" si="530"/>
        <v>C</v>
      </c>
      <c r="SJ27" s="130">
        <f t="shared" si="531"/>
        <v>2</v>
      </c>
      <c r="SK27" s="49" t="str">
        <f t="shared" si="532"/>
        <v>2.0</v>
      </c>
      <c r="SL27" s="77">
        <v>2</v>
      </c>
      <c r="SM27" s="151">
        <v>2</v>
      </c>
      <c r="SN27" s="24">
        <v>6.3</v>
      </c>
      <c r="SO27" s="27">
        <v>5</v>
      </c>
      <c r="SP27" s="28"/>
      <c r="SQ27" s="30">
        <f t="shared" si="533"/>
        <v>5.5</v>
      </c>
      <c r="SR27" s="31">
        <f t="shared" si="534"/>
        <v>5.5</v>
      </c>
      <c r="SS27" s="29" t="str">
        <f t="shared" si="535"/>
        <v>5.5</v>
      </c>
      <c r="ST27" s="35" t="str">
        <f t="shared" si="536"/>
        <v>C</v>
      </c>
      <c r="SU27" s="33">
        <f t="shared" si="537"/>
        <v>2</v>
      </c>
      <c r="SV27" s="49" t="str">
        <f t="shared" si="538"/>
        <v>2.0</v>
      </c>
      <c r="SW27" s="77">
        <v>2</v>
      </c>
      <c r="SX27" s="151">
        <v>2</v>
      </c>
      <c r="SY27" s="24"/>
      <c r="SZ27" s="27"/>
      <c r="TA27" s="28"/>
      <c r="TB27" s="22">
        <f t="shared" ref="TB27:TB29" si="581">ROUND((SF27*0.5+SQ27*0.5),1)</f>
        <v>5.6</v>
      </c>
      <c r="TC27" s="29">
        <f t="shared" ref="TC27:TC29" si="582">ROUND((SG27*0.5+SR27*0.5),1)</f>
        <v>5.6</v>
      </c>
      <c r="TD27" s="31" t="str">
        <f t="shared" si="543"/>
        <v>5.6</v>
      </c>
      <c r="TE27" s="35" t="str">
        <f t="shared" si="544"/>
        <v>C</v>
      </c>
      <c r="TF27" s="33">
        <f t="shared" si="545"/>
        <v>2</v>
      </c>
      <c r="TG27" s="49" t="str">
        <f t="shared" si="546"/>
        <v>2.0</v>
      </c>
      <c r="TH27" s="77">
        <v>4</v>
      </c>
      <c r="TI27" s="151">
        <v>4</v>
      </c>
      <c r="TJ27" s="320"/>
      <c r="TK27" s="321">
        <v>7.4</v>
      </c>
      <c r="TL27" s="322">
        <v>7.4</v>
      </c>
      <c r="TM27" s="322">
        <v>7</v>
      </c>
      <c r="TN27" s="322"/>
      <c r="TO27" s="127">
        <f t="shared" si="553"/>
        <v>7.2</v>
      </c>
      <c r="TP27" s="29" t="str">
        <f t="shared" si="291"/>
        <v>7.2</v>
      </c>
      <c r="TQ27" s="35" t="str">
        <f t="shared" si="554"/>
        <v>B</v>
      </c>
      <c r="TR27" s="33">
        <f t="shared" si="555"/>
        <v>3</v>
      </c>
      <c r="TS27" s="49" t="str">
        <f t="shared" si="556"/>
        <v>3.0</v>
      </c>
      <c r="TT27" s="323">
        <v>5</v>
      </c>
      <c r="TU27" s="324">
        <v>5</v>
      </c>
      <c r="TV27" s="325">
        <f t="shared" si="557"/>
        <v>9</v>
      </c>
      <c r="TW27" s="341">
        <f t="shared" si="294"/>
        <v>6.4888888888888889</v>
      </c>
      <c r="TX27" s="326">
        <f t="shared" si="558"/>
        <v>2.5555555555555554</v>
      </c>
      <c r="TY27" s="45" t="str">
        <f t="shared" si="559"/>
        <v>2.56</v>
      </c>
      <c r="TZ27" s="47" t="str">
        <f t="shared" si="560"/>
        <v>Lên lớp</v>
      </c>
      <c r="UA27" s="41">
        <f t="shared" si="561"/>
        <v>9</v>
      </c>
      <c r="UB27" s="43">
        <f t="shared" si="562"/>
        <v>2.5555555555555554</v>
      </c>
    </row>
    <row r="28" spans="1:548" ht="18">
      <c r="A28" s="11">
        <v>42</v>
      </c>
      <c r="B28" s="70" t="s">
        <v>229</v>
      </c>
      <c r="C28" s="14" t="s">
        <v>320</v>
      </c>
      <c r="D28" s="71" t="s">
        <v>321</v>
      </c>
      <c r="E28" s="72" t="s">
        <v>212</v>
      </c>
      <c r="F28" s="9"/>
      <c r="G28" s="106" t="s">
        <v>737</v>
      </c>
      <c r="H28" s="10" t="s">
        <v>18</v>
      </c>
      <c r="I28" s="11" t="s">
        <v>776</v>
      </c>
      <c r="J28" s="13">
        <v>5.3</v>
      </c>
      <c r="K28" s="29" t="str">
        <f t="shared" si="99"/>
        <v>5.3</v>
      </c>
      <c r="L28" s="35" t="str">
        <f t="shared" si="366"/>
        <v>D+</v>
      </c>
      <c r="M28" s="33">
        <f t="shared" si="367"/>
        <v>1.5</v>
      </c>
      <c r="N28" s="49" t="str">
        <f t="shared" si="368"/>
        <v>1.5</v>
      </c>
      <c r="O28" s="12">
        <v>2</v>
      </c>
      <c r="P28" s="19">
        <v>7.3</v>
      </c>
      <c r="Q28" s="29" t="str">
        <f t="shared" si="103"/>
        <v>7.3</v>
      </c>
      <c r="R28" s="35" t="str">
        <f t="shared" si="369"/>
        <v>B</v>
      </c>
      <c r="S28" s="33">
        <f t="shared" si="370"/>
        <v>3</v>
      </c>
      <c r="T28" s="49" t="str">
        <f t="shared" si="371"/>
        <v>3.0</v>
      </c>
      <c r="U28" s="12">
        <v>3</v>
      </c>
      <c r="V28" s="24">
        <v>9.8000000000000007</v>
      </c>
      <c r="W28" s="27">
        <v>9</v>
      </c>
      <c r="X28" s="28"/>
      <c r="Y28" s="30">
        <f t="shared" si="372"/>
        <v>9.3000000000000007</v>
      </c>
      <c r="Z28" s="31">
        <f t="shared" si="373"/>
        <v>9.3000000000000007</v>
      </c>
      <c r="AA28" s="29" t="str">
        <f t="shared" si="109"/>
        <v>9.3</v>
      </c>
      <c r="AB28" s="35" t="str">
        <f t="shared" si="374"/>
        <v>A</v>
      </c>
      <c r="AC28" s="33">
        <f t="shared" si="375"/>
        <v>4</v>
      </c>
      <c r="AD28" s="49" t="str">
        <f t="shared" si="376"/>
        <v>4.0</v>
      </c>
      <c r="AE28" s="77">
        <v>5</v>
      </c>
      <c r="AF28" s="80">
        <v>5</v>
      </c>
      <c r="AG28" s="24">
        <v>9.3000000000000007</v>
      </c>
      <c r="AH28" s="27">
        <v>9</v>
      </c>
      <c r="AI28" s="28"/>
      <c r="AJ28" s="30">
        <f t="shared" si="377"/>
        <v>9.1</v>
      </c>
      <c r="AK28" s="31">
        <f t="shared" si="378"/>
        <v>9.1</v>
      </c>
      <c r="AL28" s="29" t="str">
        <f t="shared" si="115"/>
        <v>9.1</v>
      </c>
      <c r="AM28" s="35" t="str">
        <f t="shared" si="379"/>
        <v>A</v>
      </c>
      <c r="AN28" s="33">
        <f t="shared" si="380"/>
        <v>4</v>
      </c>
      <c r="AO28" s="49" t="str">
        <f t="shared" si="381"/>
        <v>4.0</v>
      </c>
      <c r="AP28" s="77">
        <v>3</v>
      </c>
      <c r="AQ28" s="83">
        <v>3</v>
      </c>
      <c r="AR28" s="24">
        <v>8.6999999999999993</v>
      </c>
      <c r="AS28" s="27">
        <v>9</v>
      </c>
      <c r="AT28" s="28"/>
      <c r="AU28" s="30">
        <f t="shared" si="382"/>
        <v>8.9</v>
      </c>
      <c r="AV28" s="31">
        <f t="shared" si="383"/>
        <v>8.9</v>
      </c>
      <c r="AW28" s="29" t="str">
        <f t="shared" si="119"/>
        <v>8.9</v>
      </c>
      <c r="AX28" s="35" t="str">
        <f t="shared" si="384"/>
        <v>A</v>
      </c>
      <c r="AY28" s="33">
        <f t="shared" si="385"/>
        <v>4</v>
      </c>
      <c r="AZ28" s="49" t="str">
        <f t="shared" si="386"/>
        <v>4.0</v>
      </c>
      <c r="BA28" s="77">
        <v>3</v>
      </c>
      <c r="BB28" s="83">
        <v>3</v>
      </c>
      <c r="BC28" s="24">
        <v>8.3000000000000007</v>
      </c>
      <c r="BD28" s="27">
        <v>9</v>
      </c>
      <c r="BE28" s="28"/>
      <c r="BF28" s="30">
        <f t="shared" si="387"/>
        <v>8.6999999999999993</v>
      </c>
      <c r="BG28" s="31">
        <f t="shared" si="388"/>
        <v>8.6999999999999993</v>
      </c>
      <c r="BH28" s="29" t="str">
        <f t="shared" si="123"/>
        <v>8.7</v>
      </c>
      <c r="BI28" s="35" t="str">
        <f t="shared" si="389"/>
        <v>A</v>
      </c>
      <c r="BJ28" s="33">
        <f t="shared" si="390"/>
        <v>4</v>
      </c>
      <c r="BK28" s="49" t="str">
        <f t="shared" si="391"/>
        <v>4.0</v>
      </c>
      <c r="BL28" s="77">
        <v>3</v>
      </c>
      <c r="BM28" s="83">
        <v>3</v>
      </c>
      <c r="BN28" s="24">
        <v>8</v>
      </c>
      <c r="BO28" s="27">
        <v>7</v>
      </c>
      <c r="BP28" s="28"/>
      <c r="BQ28" s="30">
        <f t="shared" si="392"/>
        <v>7.4</v>
      </c>
      <c r="BR28" s="31">
        <f t="shared" si="393"/>
        <v>7.4</v>
      </c>
      <c r="BS28" s="29" t="str">
        <f t="shared" si="127"/>
        <v>7.4</v>
      </c>
      <c r="BT28" s="35" t="str">
        <f t="shared" si="394"/>
        <v>B</v>
      </c>
      <c r="BU28" s="33">
        <f t="shared" si="395"/>
        <v>3</v>
      </c>
      <c r="BV28" s="49" t="str">
        <f t="shared" si="396"/>
        <v>3.0</v>
      </c>
      <c r="BW28" s="77">
        <v>2</v>
      </c>
      <c r="BX28" s="83">
        <v>2</v>
      </c>
      <c r="BY28" s="41">
        <f t="shared" si="131"/>
        <v>16</v>
      </c>
      <c r="BZ28" s="43">
        <f t="shared" si="132"/>
        <v>3.875</v>
      </c>
      <c r="CA28" s="45" t="str">
        <f t="shared" si="133"/>
        <v>3.88</v>
      </c>
      <c r="CB28" s="47" t="str">
        <f t="shared" si="134"/>
        <v>Lên lớp</v>
      </c>
      <c r="CC28" s="145">
        <f t="shared" si="135"/>
        <v>16</v>
      </c>
      <c r="CD28" s="146">
        <f t="shared" si="136"/>
        <v>3.875</v>
      </c>
      <c r="CE28" s="47" t="str">
        <f t="shared" si="137"/>
        <v>Lên lớp</v>
      </c>
      <c r="CF28" s="142" t="s">
        <v>1143</v>
      </c>
      <c r="CG28" s="24">
        <v>7.6</v>
      </c>
      <c r="CH28" s="27">
        <v>8</v>
      </c>
      <c r="CI28" s="28"/>
      <c r="CJ28" s="30">
        <f t="shared" si="397"/>
        <v>7.8</v>
      </c>
      <c r="CK28" s="31">
        <f t="shared" si="398"/>
        <v>7.8</v>
      </c>
      <c r="CL28" s="29" t="str">
        <f t="shared" si="140"/>
        <v>7.8</v>
      </c>
      <c r="CM28" s="35" t="str">
        <f t="shared" si="399"/>
        <v>B</v>
      </c>
      <c r="CN28" s="157">
        <f t="shared" si="400"/>
        <v>3</v>
      </c>
      <c r="CO28" s="49" t="str">
        <f t="shared" si="401"/>
        <v>3.0</v>
      </c>
      <c r="CP28" s="77">
        <v>3</v>
      </c>
      <c r="CQ28" s="151">
        <v>3</v>
      </c>
      <c r="CR28" s="24">
        <v>8.6999999999999993</v>
      </c>
      <c r="CS28" s="27">
        <v>9</v>
      </c>
      <c r="CT28" s="28"/>
      <c r="CU28" s="30">
        <f t="shared" si="402"/>
        <v>8.9</v>
      </c>
      <c r="CV28" s="31">
        <f t="shared" si="403"/>
        <v>8.9</v>
      </c>
      <c r="CW28" s="29" t="str">
        <f t="shared" si="145"/>
        <v>8.9</v>
      </c>
      <c r="CX28" s="35" t="str">
        <f t="shared" si="404"/>
        <v>A</v>
      </c>
      <c r="CY28" s="157">
        <f t="shared" si="405"/>
        <v>4</v>
      </c>
      <c r="CZ28" s="49" t="str">
        <f t="shared" si="406"/>
        <v>4.0</v>
      </c>
      <c r="DA28" s="77">
        <v>2</v>
      </c>
      <c r="DB28" s="151">
        <v>2</v>
      </c>
      <c r="DC28" s="24">
        <v>10</v>
      </c>
      <c r="DD28" s="27">
        <v>8</v>
      </c>
      <c r="DE28" s="28"/>
      <c r="DF28" s="30">
        <f t="shared" si="407"/>
        <v>8.8000000000000007</v>
      </c>
      <c r="DG28" s="31">
        <f t="shared" si="408"/>
        <v>8.8000000000000007</v>
      </c>
      <c r="DH28" s="29" t="str">
        <f t="shared" si="151"/>
        <v>8.8</v>
      </c>
      <c r="DI28" s="35" t="str">
        <f t="shared" si="409"/>
        <v>A</v>
      </c>
      <c r="DJ28" s="157">
        <f t="shared" si="410"/>
        <v>4</v>
      </c>
      <c r="DK28" s="49" t="str">
        <f t="shared" si="411"/>
        <v>4.0</v>
      </c>
      <c r="DL28" s="77">
        <v>4</v>
      </c>
      <c r="DM28" s="151">
        <v>4</v>
      </c>
      <c r="DN28" s="24">
        <v>8.6</v>
      </c>
      <c r="DO28" s="27">
        <v>8</v>
      </c>
      <c r="DP28" s="28"/>
      <c r="DQ28" s="30">
        <f t="shared" si="412"/>
        <v>8.1999999999999993</v>
      </c>
      <c r="DR28" s="31">
        <f t="shared" si="413"/>
        <v>8.1999999999999993</v>
      </c>
      <c r="DS28" s="29" t="str">
        <f t="shared" si="157"/>
        <v>8.2</v>
      </c>
      <c r="DT28" s="35" t="str">
        <f t="shared" si="414"/>
        <v>B+</v>
      </c>
      <c r="DU28" s="157">
        <f t="shared" si="415"/>
        <v>3.5</v>
      </c>
      <c r="DV28" s="49" t="str">
        <f t="shared" si="416"/>
        <v>3.5</v>
      </c>
      <c r="DW28" s="77">
        <v>3</v>
      </c>
      <c r="DX28" s="151">
        <v>3</v>
      </c>
      <c r="DY28" s="24">
        <v>7.3</v>
      </c>
      <c r="DZ28" s="27">
        <v>8</v>
      </c>
      <c r="EA28" s="28"/>
      <c r="EB28" s="30">
        <f t="shared" si="417"/>
        <v>7.7</v>
      </c>
      <c r="EC28" s="31">
        <f t="shared" si="418"/>
        <v>7.7</v>
      </c>
      <c r="ED28" s="29" t="str">
        <f t="shared" si="161"/>
        <v>7.7</v>
      </c>
      <c r="EE28" s="35" t="str">
        <f t="shared" si="419"/>
        <v>B</v>
      </c>
      <c r="EF28" s="157">
        <f t="shared" si="420"/>
        <v>3</v>
      </c>
      <c r="EG28" s="49" t="str">
        <f t="shared" si="421"/>
        <v>3.0</v>
      </c>
      <c r="EH28" s="77">
        <v>2</v>
      </c>
      <c r="EI28" s="151">
        <v>2</v>
      </c>
      <c r="EJ28" s="24">
        <v>8.6</v>
      </c>
      <c r="EK28" s="27">
        <v>7</v>
      </c>
      <c r="EL28" s="28"/>
      <c r="EM28" s="30">
        <f t="shared" si="422"/>
        <v>7.6</v>
      </c>
      <c r="EN28" s="31">
        <f t="shared" si="423"/>
        <v>7.6</v>
      </c>
      <c r="EO28" s="29" t="str">
        <f t="shared" si="166"/>
        <v>7.6</v>
      </c>
      <c r="EP28" s="35" t="str">
        <f t="shared" si="424"/>
        <v>B</v>
      </c>
      <c r="EQ28" s="157">
        <f t="shared" si="425"/>
        <v>3</v>
      </c>
      <c r="ER28" s="49" t="str">
        <f t="shared" si="426"/>
        <v>3.0</v>
      </c>
      <c r="ES28" s="77">
        <v>2</v>
      </c>
      <c r="ET28" s="151">
        <v>2</v>
      </c>
      <c r="EU28" s="24">
        <v>8.3000000000000007</v>
      </c>
      <c r="EV28" s="27">
        <v>9</v>
      </c>
      <c r="EW28" s="28"/>
      <c r="EX28" s="30">
        <f t="shared" si="427"/>
        <v>8.6999999999999993</v>
      </c>
      <c r="EY28" s="31">
        <f t="shared" si="428"/>
        <v>8.6999999999999993</v>
      </c>
      <c r="EZ28" s="29" t="str">
        <f t="shared" si="171"/>
        <v>8.7</v>
      </c>
      <c r="FA28" s="35" t="str">
        <f t="shared" si="429"/>
        <v>A</v>
      </c>
      <c r="FB28" s="157">
        <f t="shared" si="430"/>
        <v>4</v>
      </c>
      <c r="FC28" s="49" t="str">
        <f t="shared" si="431"/>
        <v>4.0</v>
      </c>
      <c r="FD28" s="77">
        <v>3</v>
      </c>
      <c r="FE28" s="151">
        <v>3</v>
      </c>
      <c r="FF28" s="155">
        <v>7.5</v>
      </c>
      <c r="FG28" s="165">
        <v>8.5</v>
      </c>
      <c r="FH28" s="165"/>
      <c r="FI28" s="22">
        <f t="shared" si="432"/>
        <v>8.1</v>
      </c>
      <c r="FJ28" s="29">
        <f t="shared" si="433"/>
        <v>8.1</v>
      </c>
      <c r="FK28" s="29" t="str">
        <f t="shared" si="177"/>
        <v>8.1</v>
      </c>
      <c r="FL28" s="35" t="str">
        <f t="shared" si="434"/>
        <v>B+</v>
      </c>
      <c r="FM28" s="33">
        <f t="shared" si="435"/>
        <v>3.5</v>
      </c>
      <c r="FN28" s="49" t="str">
        <f t="shared" si="436"/>
        <v>3.5</v>
      </c>
      <c r="FO28" s="77">
        <v>2</v>
      </c>
      <c r="FP28" s="151">
        <v>2</v>
      </c>
      <c r="FQ28" s="41">
        <f t="shared" si="181"/>
        <v>21</v>
      </c>
      <c r="FR28" s="43">
        <f t="shared" si="182"/>
        <v>3.5476190476190474</v>
      </c>
      <c r="FS28" s="45" t="str">
        <f t="shared" si="183"/>
        <v>3.55</v>
      </c>
      <c r="FT28" s="47" t="str">
        <f t="shared" si="184"/>
        <v>Lên lớp</v>
      </c>
      <c r="FU28" s="145">
        <f t="shared" si="185"/>
        <v>21</v>
      </c>
      <c r="FV28" s="146">
        <f t="shared" si="186"/>
        <v>3.5476190476190474</v>
      </c>
      <c r="FW28" s="174">
        <f t="shared" si="187"/>
        <v>37</v>
      </c>
      <c r="FX28" s="41">
        <f t="shared" si="188"/>
        <v>37</v>
      </c>
      <c r="FY28" s="43">
        <f t="shared" si="189"/>
        <v>3.689189189189189</v>
      </c>
      <c r="FZ28" s="45" t="str">
        <f t="shared" si="190"/>
        <v>3.69</v>
      </c>
      <c r="GA28" s="47" t="str">
        <f t="shared" si="191"/>
        <v>Lên lớp</v>
      </c>
      <c r="GB28" s="47" t="s">
        <v>1143</v>
      </c>
      <c r="GC28" s="24">
        <v>8.6999999999999993</v>
      </c>
      <c r="GD28" s="27">
        <v>9</v>
      </c>
      <c r="GE28" s="28"/>
      <c r="GF28" s="22">
        <f t="shared" si="319"/>
        <v>8.9</v>
      </c>
      <c r="GG28" s="29">
        <f t="shared" si="320"/>
        <v>8.9</v>
      </c>
      <c r="GH28" s="29" t="str">
        <f t="shared" si="193"/>
        <v>8.9</v>
      </c>
      <c r="GI28" s="35" t="str">
        <f t="shared" si="321"/>
        <v>A</v>
      </c>
      <c r="GJ28" s="33">
        <f t="shared" si="322"/>
        <v>4</v>
      </c>
      <c r="GK28" s="49" t="str">
        <f t="shared" si="323"/>
        <v>4.0</v>
      </c>
      <c r="GL28" s="77">
        <v>2</v>
      </c>
      <c r="GM28" s="151">
        <v>2</v>
      </c>
      <c r="GN28" s="24">
        <v>7.4</v>
      </c>
      <c r="GO28" s="27">
        <v>8</v>
      </c>
      <c r="GP28" s="28"/>
      <c r="GQ28" s="30">
        <f t="shared" si="324"/>
        <v>7.8</v>
      </c>
      <c r="GR28" s="31">
        <f t="shared" si="325"/>
        <v>7.8</v>
      </c>
      <c r="GS28" s="29" t="str">
        <f t="shared" si="198"/>
        <v>7.8</v>
      </c>
      <c r="GT28" s="35" t="str">
        <f t="shared" si="326"/>
        <v>B</v>
      </c>
      <c r="GU28" s="33">
        <f t="shared" si="327"/>
        <v>3</v>
      </c>
      <c r="GV28" s="49" t="str">
        <f t="shared" si="328"/>
        <v>3.0</v>
      </c>
      <c r="GW28" s="77">
        <v>3</v>
      </c>
      <c r="GX28" s="151">
        <v>3</v>
      </c>
      <c r="GY28" s="24">
        <v>7.8</v>
      </c>
      <c r="GZ28" s="27">
        <v>9</v>
      </c>
      <c r="HA28" s="28"/>
      <c r="HB28" s="30">
        <f t="shared" si="329"/>
        <v>8.5</v>
      </c>
      <c r="HC28" s="31">
        <f t="shared" si="330"/>
        <v>8.5</v>
      </c>
      <c r="HD28" s="29" t="str">
        <f t="shared" si="203"/>
        <v>8.5</v>
      </c>
      <c r="HE28" s="35" t="str">
        <f t="shared" si="331"/>
        <v>A</v>
      </c>
      <c r="HF28" s="33">
        <f t="shared" si="332"/>
        <v>4</v>
      </c>
      <c r="HG28" s="49" t="str">
        <f t="shared" si="333"/>
        <v>4.0</v>
      </c>
      <c r="HH28" s="77">
        <v>2</v>
      </c>
      <c r="HI28" s="151">
        <v>2</v>
      </c>
      <c r="HJ28" s="24">
        <v>9</v>
      </c>
      <c r="HK28" s="27">
        <v>9</v>
      </c>
      <c r="HL28" s="28"/>
      <c r="HM28" s="30">
        <f t="shared" si="334"/>
        <v>9</v>
      </c>
      <c r="HN28" s="31">
        <f t="shared" si="335"/>
        <v>9</v>
      </c>
      <c r="HO28" s="29" t="str">
        <f t="shared" si="208"/>
        <v>9.0</v>
      </c>
      <c r="HP28" s="35" t="str">
        <f t="shared" si="336"/>
        <v>A</v>
      </c>
      <c r="HQ28" s="33">
        <f t="shared" si="337"/>
        <v>4</v>
      </c>
      <c r="HR28" s="49" t="str">
        <f t="shared" si="338"/>
        <v>4.0</v>
      </c>
      <c r="HS28" s="77">
        <v>2</v>
      </c>
      <c r="HT28" s="151">
        <v>2</v>
      </c>
      <c r="HU28" s="24">
        <v>8.5</v>
      </c>
      <c r="HV28" s="27">
        <v>9</v>
      </c>
      <c r="HW28" s="28"/>
      <c r="HX28" s="30">
        <f t="shared" si="339"/>
        <v>8.8000000000000007</v>
      </c>
      <c r="HY28" s="31">
        <f t="shared" si="340"/>
        <v>8.8000000000000007</v>
      </c>
      <c r="HZ28" s="29" t="str">
        <f t="shared" si="213"/>
        <v>8.8</v>
      </c>
      <c r="IA28" s="35" t="str">
        <f t="shared" si="341"/>
        <v>A</v>
      </c>
      <c r="IB28" s="33">
        <f t="shared" si="342"/>
        <v>4</v>
      </c>
      <c r="IC28" s="49" t="str">
        <f t="shared" si="343"/>
        <v>4.0</v>
      </c>
      <c r="ID28" s="77">
        <v>3</v>
      </c>
      <c r="IE28" s="151">
        <v>3</v>
      </c>
      <c r="IF28" s="24">
        <v>9</v>
      </c>
      <c r="IG28" s="27">
        <v>8</v>
      </c>
      <c r="IH28" s="126"/>
      <c r="II28" s="22">
        <f t="shared" si="344"/>
        <v>8.4</v>
      </c>
      <c r="IJ28" s="54">
        <f t="shared" si="345"/>
        <v>8.4</v>
      </c>
      <c r="IK28" s="29" t="str">
        <f t="shared" si="218"/>
        <v>8.4</v>
      </c>
      <c r="IL28" s="162" t="str">
        <f t="shared" si="346"/>
        <v>B+</v>
      </c>
      <c r="IM28" s="33">
        <f t="shared" si="347"/>
        <v>3.5</v>
      </c>
      <c r="IN28" s="49" t="str">
        <f t="shared" si="348"/>
        <v>3.5</v>
      </c>
      <c r="IO28" s="77">
        <v>2</v>
      </c>
      <c r="IP28" s="151">
        <v>2</v>
      </c>
      <c r="IQ28" s="24">
        <v>9.3000000000000007</v>
      </c>
      <c r="IR28" s="27">
        <v>7</v>
      </c>
      <c r="IS28" s="28"/>
      <c r="IT28" s="30">
        <f t="shared" si="349"/>
        <v>7.9</v>
      </c>
      <c r="IU28" s="31">
        <f t="shared" si="350"/>
        <v>7.9</v>
      </c>
      <c r="IV28" s="29" t="str">
        <f t="shared" si="222"/>
        <v>7.9</v>
      </c>
      <c r="IW28" s="35" t="str">
        <f t="shared" si="351"/>
        <v>B</v>
      </c>
      <c r="IX28" s="33">
        <f t="shared" si="352"/>
        <v>3</v>
      </c>
      <c r="IY28" s="49" t="str">
        <f t="shared" si="353"/>
        <v>3.0</v>
      </c>
      <c r="IZ28" s="77">
        <v>3</v>
      </c>
      <c r="JA28" s="151">
        <v>3</v>
      </c>
      <c r="JB28" s="24">
        <v>8</v>
      </c>
      <c r="JC28" s="27">
        <v>8</v>
      </c>
      <c r="JD28" s="28"/>
      <c r="JE28" s="30">
        <f t="shared" si="354"/>
        <v>8</v>
      </c>
      <c r="JF28" s="31">
        <f t="shared" si="355"/>
        <v>8</v>
      </c>
      <c r="JG28" s="29" t="str">
        <f t="shared" si="226"/>
        <v>8.0</v>
      </c>
      <c r="JH28" s="35" t="str">
        <f t="shared" si="356"/>
        <v>B+</v>
      </c>
      <c r="JI28" s="33">
        <f t="shared" si="357"/>
        <v>3.5</v>
      </c>
      <c r="JJ28" s="49" t="str">
        <f t="shared" si="358"/>
        <v>3.5</v>
      </c>
      <c r="JK28" s="77">
        <v>3</v>
      </c>
      <c r="JL28" s="151">
        <v>3</v>
      </c>
      <c r="JM28" s="24">
        <v>8</v>
      </c>
      <c r="JN28" s="214">
        <v>5.5</v>
      </c>
      <c r="JO28" s="140"/>
      <c r="JP28" s="30">
        <f t="shared" si="359"/>
        <v>6.5</v>
      </c>
      <c r="JQ28" s="31">
        <f t="shared" si="360"/>
        <v>6.5</v>
      </c>
      <c r="JR28" s="29" t="str">
        <f t="shared" si="230"/>
        <v>6.5</v>
      </c>
      <c r="JS28" s="35" t="str">
        <f t="shared" si="361"/>
        <v>C+</v>
      </c>
      <c r="JT28" s="33">
        <f t="shared" si="362"/>
        <v>2.5</v>
      </c>
      <c r="JU28" s="49" t="str">
        <f t="shared" si="363"/>
        <v>2.5</v>
      </c>
      <c r="JV28" s="77">
        <v>1</v>
      </c>
      <c r="JW28" s="151">
        <v>1</v>
      </c>
      <c r="JX28" s="211">
        <f t="shared" si="234"/>
        <v>21</v>
      </c>
      <c r="JY28" s="43">
        <f t="shared" si="235"/>
        <v>3.5238095238095237</v>
      </c>
      <c r="JZ28" s="45" t="str">
        <f t="shared" si="236"/>
        <v>3.52</v>
      </c>
      <c r="KA28" s="47" t="str">
        <f t="shared" si="237"/>
        <v>Lên lớp</v>
      </c>
      <c r="KB28" s="41">
        <f t="shared" si="238"/>
        <v>21</v>
      </c>
      <c r="KC28" s="43">
        <f t="shared" si="239"/>
        <v>3.5238095238095237</v>
      </c>
      <c r="KD28" s="229">
        <f t="shared" si="240"/>
        <v>58</v>
      </c>
      <c r="KE28" s="230">
        <f t="shared" si="241"/>
        <v>58</v>
      </c>
      <c r="KF28" s="146">
        <f t="shared" si="242"/>
        <v>3.6293103448275863</v>
      </c>
      <c r="KG28" s="45" t="str">
        <f t="shared" si="243"/>
        <v>3.63</v>
      </c>
      <c r="KH28" s="47" t="str">
        <f t="shared" si="244"/>
        <v>Lên lớp</v>
      </c>
      <c r="KI28" s="47" t="s">
        <v>1143</v>
      </c>
      <c r="KJ28" s="24">
        <v>9.8000000000000007</v>
      </c>
      <c r="KK28" s="27">
        <v>9</v>
      </c>
      <c r="KL28" s="28"/>
      <c r="KM28" s="30">
        <f t="shared" si="437"/>
        <v>9.3000000000000007</v>
      </c>
      <c r="KN28" s="31">
        <f t="shared" si="438"/>
        <v>9.3000000000000007</v>
      </c>
      <c r="KO28" s="31" t="str">
        <f t="shared" si="439"/>
        <v>9.3</v>
      </c>
      <c r="KP28" s="35" t="str">
        <f t="shared" si="440"/>
        <v>A</v>
      </c>
      <c r="KQ28" s="33">
        <f t="shared" si="441"/>
        <v>4</v>
      </c>
      <c r="KR28" s="49" t="str">
        <f t="shared" si="442"/>
        <v>4.0</v>
      </c>
      <c r="KS28" s="77">
        <v>2</v>
      </c>
      <c r="KT28" s="151">
        <v>2</v>
      </c>
      <c r="KU28" s="24">
        <v>8.6999999999999993</v>
      </c>
      <c r="KV28" s="27">
        <v>9</v>
      </c>
      <c r="KW28" s="28"/>
      <c r="KX28" s="22">
        <f t="shared" si="443"/>
        <v>8.9</v>
      </c>
      <c r="KY28" s="29">
        <f t="shared" si="444"/>
        <v>8.9</v>
      </c>
      <c r="KZ28" s="29" t="str">
        <f t="shared" si="445"/>
        <v>8.9</v>
      </c>
      <c r="LA28" s="35" t="str">
        <f t="shared" si="446"/>
        <v>A</v>
      </c>
      <c r="LB28" s="33">
        <f t="shared" si="447"/>
        <v>4</v>
      </c>
      <c r="LC28" s="49" t="str">
        <f t="shared" si="448"/>
        <v>4.0</v>
      </c>
      <c r="LD28" s="77">
        <v>2</v>
      </c>
      <c r="LE28" s="151">
        <v>2</v>
      </c>
      <c r="LF28" s="24">
        <v>9</v>
      </c>
      <c r="LG28" s="27">
        <v>7</v>
      </c>
      <c r="LH28" s="28"/>
      <c r="LI28" s="30">
        <f t="shared" si="547"/>
        <v>7.8</v>
      </c>
      <c r="LJ28" s="31">
        <f t="shared" si="548"/>
        <v>7.8</v>
      </c>
      <c r="LK28" s="31" t="str">
        <f t="shared" si="549"/>
        <v>7.8</v>
      </c>
      <c r="LL28" s="35" t="str">
        <f t="shared" si="550"/>
        <v>B</v>
      </c>
      <c r="LM28" s="33">
        <f t="shared" si="551"/>
        <v>3</v>
      </c>
      <c r="LN28" s="49" t="str">
        <f t="shared" si="552"/>
        <v>3.0</v>
      </c>
      <c r="LO28" s="77">
        <v>2</v>
      </c>
      <c r="LP28" s="151">
        <v>2</v>
      </c>
      <c r="LQ28" s="24">
        <v>9</v>
      </c>
      <c r="LR28" s="27">
        <v>9</v>
      </c>
      <c r="LS28" s="28"/>
      <c r="LT28" s="30">
        <f t="shared" si="455"/>
        <v>9</v>
      </c>
      <c r="LU28" s="31">
        <f t="shared" si="456"/>
        <v>9</v>
      </c>
      <c r="LV28" s="29" t="str">
        <f t="shared" si="248"/>
        <v>9.0</v>
      </c>
      <c r="LW28" s="35" t="str">
        <f t="shared" si="457"/>
        <v>A</v>
      </c>
      <c r="LX28" s="33">
        <f t="shared" si="458"/>
        <v>4</v>
      </c>
      <c r="LY28" s="49" t="str">
        <f t="shared" si="459"/>
        <v>4.0</v>
      </c>
      <c r="LZ28" s="77">
        <v>2</v>
      </c>
      <c r="MA28" s="151">
        <v>2</v>
      </c>
      <c r="MB28" s="24">
        <v>9.1999999999999993</v>
      </c>
      <c r="MC28" s="27">
        <v>10</v>
      </c>
      <c r="MD28" s="28"/>
      <c r="ME28" s="30">
        <f t="shared" si="460"/>
        <v>9.6999999999999993</v>
      </c>
      <c r="MF28" s="161">
        <f t="shared" si="461"/>
        <v>9.6999999999999993</v>
      </c>
      <c r="MG28" s="29" t="str">
        <f t="shared" si="249"/>
        <v>9.7</v>
      </c>
      <c r="MH28" s="162" t="str">
        <f t="shared" si="462"/>
        <v>A</v>
      </c>
      <c r="MI28" s="163">
        <f t="shared" si="463"/>
        <v>4</v>
      </c>
      <c r="MJ28" s="56" t="str">
        <f t="shared" si="464"/>
        <v>4.0</v>
      </c>
      <c r="MK28" s="77">
        <v>1</v>
      </c>
      <c r="ML28" s="151">
        <v>1</v>
      </c>
      <c r="MM28" s="24">
        <v>8.1</v>
      </c>
      <c r="MN28" s="27">
        <v>9</v>
      </c>
      <c r="MO28" s="28"/>
      <c r="MP28" s="30">
        <f t="shared" si="465"/>
        <v>8.6</v>
      </c>
      <c r="MQ28" s="161">
        <f t="shared" si="466"/>
        <v>8.6</v>
      </c>
      <c r="MR28" s="29" t="str">
        <f t="shared" si="250"/>
        <v>8.6</v>
      </c>
      <c r="MS28" s="162" t="str">
        <f t="shared" si="467"/>
        <v>A</v>
      </c>
      <c r="MT28" s="163">
        <f t="shared" si="468"/>
        <v>4</v>
      </c>
      <c r="MU28" s="56" t="str">
        <f t="shared" si="469"/>
        <v>4.0</v>
      </c>
      <c r="MV28" s="77">
        <v>3</v>
      </c>
      <c r="MW28" s="151">
        <v>3</v>
      </c>
      <c r="MX28" s="24">
        <v>8</v>
      </c>
      <c r="MY28" s="27">
        <v>8</v>
      </c>
      <c r="MZ28" s="28"/>
      <c r="NA28" s="30">
        <f t="shared" si="470"/>
        <v>8</v>
      </c>
      <c r="NB28" s="161">
        <f t="shared" si="471"/>
        <v>8</v>
      </c>
      <c r="NC28" s="29" t="str">
        <f t="shared" si="251"/>
        <v>8.0</v>
      </c>
      <c r="ND28" s="162" t="str">
        <f t="shared" si="472"/>
        <v>B+</v>
      </c>
      <c r="NE28" s="163">
        <f t="shared" si="473"/>
        <v>3.5</v>
      </c>
      <c r="NF28" s="56" t="str">
        <f t="shared" si="474"/>
        <v>3.5</v>
      </c>
      <c r="NG28" s="77">
        <v>1</v>
      </c>
      <c r="NH28" s="151">
        <v>1</v>
      </c>
      <c r="NI28" s="24">
        <v>8.6</v>
      </c>
      <c r="NJ28" s="27">
        <v>5</v>
      </c>
      <c r="NK28" s="28"/>
      <c r="NL28" s="30">
        <f t="shared" si="475"/>
        <v>6.4</v>
      </c>
      <c r="NM28" s="31">
        <f t="shared" si="476"/>
        <v>6.4</v>
      </c>
      <c r="NN28" s="29" t="str">
        <f t="shared" si="477"/>
        <v>6.4</v>
      </c>
      <c r="NO28" s="35" t="str">
        <f t="shared" si="478"/>
        <v>C</v>
      </c>
      <c r="NP28" s="33">
        <f t="shared" si="479"/>
        <v>2</v>
      </c>
      <c r="NQ28" s="49" t="str">
        <f t="shared" si="480"/>
        <v>2.0</v>
      </c>
      <c r="NR28" s="77">
        <v>3</v>
      </c>
      <c r="NS28" s="151">
        <v>3</v>
      </c>
      <c r="NT28" s="24">
        <v>8</v>
      </c>
      <c r="NU28" s="214">
        <v>6.2</v>
      </c>
      <c r="NV28" s="28"/>
      <c r="NW28" s="30">
        <f t="shared" si="481"/>
        <v>6.9</v>
      </c>
      <c r="NX28" s="31">
        <f t="shared" si="482"/>
        <v>6.9</v>
      </c>
      <c r="NY28" s="31" t="str">
        <f t="shared" si="483"/>
        <v>6.9</v>
      </c>
      <c r="NZ28" s="35" t="str">
        <f t="shared" si="484"/>
        <v>C+</v>
      </c>
      <c r="OA28" s="33">
        <f t="shared" si="485"/>
        <v>2.5</v>
      </c>
      <c r="OB28" s="49" t="str">
        <f t="shared" si="486"/>
        <v>2.5</v>
      </c>
      <c r="OC28" s="77">
        <v>2</v>
      </c>
      <c r="OD28" s="151">
        <v>2</v>
      </c>
      <c r="OE28" s="211">
        <f t="shared" si="255"/>
        <v>18</v>
      </c>
      <c r="OF28" s="43">
        <f t="shared" si="256"/>
        <v>3.3611111111111112</v>
      </c>
      <c r="OG28" s="45" t="str">
        <f t="shared" si="257"/>
        <v>3.36</v>
      </c>
      <c r="OH28" s="47" t="str">
        <f t="shared" si="258"/>
        <v>Lên lớp</v>
      </c>
      <c r="OI28" s="41">
        <f t="shared" si="259"/>
        <v>18</v>
      </c>
      <c r="OJ28" s="43">
        <f t="shared" si="260"/>
        <v>3.3611111111111112</v>
      </c>
      <c r="OK28" s="229">
        <f t="shared" si="261"/>
        <v>76</v>
      </c>
      <c r="OL28" s="230">
        <f t="shared" si="262"/>
        <v>76</v>
      </c>
      <c r="OM28" s="146">
        <f t="shared" si="263"/>
        <v>3.5657894736842106</v>
      </c>
      <c r="ON28" s="45" t="str">
        <f t="shared" si="264"/>
        <v>3.57</v>
      </c>
      <c r="OO28" s="47" t="str">
        <f t="shared" si="265"/>
        <v>Lên lớp</v>
      </c>
      <c r="OP28" s="47" t="s">
        <v>1143</v>
      </c>
      <c r="OQ28" s="24">
        <v>7.8</v>
      </c>
      <c r="OR28" s="27">
        <v>9</v>
      </c>
      <c r="OS28" s="28"/>
      <c r="OT28" s="30">
        <f t="shared" si="487"/>
        <v>8.5</v>
      </c>
      <c r="OU28" s="31">
        <f t="shared" si="488"/>
        <v>8.5</v>
      </c>
      <c r="OV28" s="29" t="str">
        <f t="shared" si="489"/>
        <v>8.5</v>
      </c>
      <c r="OW28" s="35" t="str">
        <f t="shared" si="541"/>
        <v>A</v>
      </c>
      <c r="OX28" s="33">
        <f t="shared" si="490"/>
        <v>4</v>
      </c>
      <c r="OY28" s="49" t="str">
        <f t="shared" si="491"/>
        <v>4.0</v>
      </c>
      <c r="OZ28" s="77">
        <v>2</v>
      </c>
      <c r="PA28" s="151">
        <v>2</v>
      </c>
      <c r="PB28" s="24">
        <v>8</v>
      </c>
      <c r="PC28" s="27">
        <v>9</v>
      </c>
      <c r="PD28" s="28"/>
      <c r="PE28" s="30">
        <f t="shared" si="492"/>
        <v>8.6</v>
      </c>
      <c r="PF28" s="31">
        <f t="shared" si="493"/>
        <v>8.6</v>
      </c>
      <c r="PG28" s="31" t="str">
        <f t="shared" si="494"/>
        <v>8.6</v>
      </c>
      <c r="PH28" s="35" t="str">
        <f t="shared" si="495"/>
        <v>A</v>
      </c>
      <c r="PI28" s="33">
        <f t="shared" si="496"/>
        <v>4</v>
      </c>
      <c r="PJ28" s="49" t="str">
        <f t="shared" si="497"/>
        <v>4.0</v>
      </c>
      <c r="PK28" s="77">
        <v>3</v>
      </c>
      <c r="PL28" s="151">
        <v>3</v>
      </c>
      <c r="PM28" s="24">
        <v>8</v>
      </c>
      <c r="PN28" s="27">
        <v>8</v>
      </c>
      <c r="PO28" s="28"/>
      <c r="PP28" s="30">
        <f t="shared" si="498"/>
        <v>8</v>
      </c>
      <c r="PQ28" s="31">
        <f t="shared" si="499"/>
        <v>8</v>
      </c>
      <c r="PR28" s="31" t="str">
        <f t="shared" si="500"/>
        <v>8.0</v>
      </c>
      <c r="PS28" s="35" t="str">
        <f t="shared" si="501"/>
        <v>B+</v>
      </c>
      <c r="PT28" s="33">
        <f t="shared" si="502"/>
        <v>3.5</v>
      </c>
      <c r="PU28" s="49" t="str">
        <f t="shared" si="503"/>
        <v>3.5</v>
      </c>
      <c r="PV28" s="77">
        <v>2</v>
      </c>
      <c r="PW28" s="151">
        <v>2</v>
      </c>
      <c r="PX28" s="24">
        <v>9.4</v>
      </c>
      <c r="PY28" s="27">
        <v>7</v>
      </c>
      <c r="PZ28" s="28"/>
      <c r="QA28" s="30">
        <f t="shared" si="504"/>
        <v>8</v>
      </c>
      <c r="QB28" s="31">
        <f t="shared" si="505"/>
        <v>8</v>
      </c>
      <c r="QC28" s="29" t="str">
        <f t="shared" si="506"/>
        <v>8.0</v>
      </c>
      <c r="QD28" s="35" t="str">
        <f t="shared" si="542"/>
        <v>B+</v>
      </c>
      <c r="QE28" s="130">
        <f t="shared" si="507"/>
        <v>3.5</v>
      </c>
      <c r="QF28" s="49" t="str">
        <f t="shared" si="508"/>
        <v>3.5</v>
      </c>
      <c r="QG28" s="77">
        <v>3</v>
      </c>
      <c r="QH28" s="151">
        <v>3</v>
      </c>
      <c r="QI28" s="24">
        <v>8.1999999999999993</v>
      </c>
      <c r="QJ28" s="27">
        <v>8</v>
      </c>
      <c r="QK28" s="28"/>
      <c r="QL28" s="30">
        <f t="shared" si="509"/>
        <v>8.1</v>
      </c>
      <c r="QM28" s="31">
        <f t="shared" si="510"/>
        <v>8.1</v>
      </c>
      <c r="QN28" s="31" t="str">
        <f t="shared" si="511"/>
        <v>8.1</v>
      </c>
      <c r="QO28" s="35" t="str">
        <f t="shared" si="512"/>
        <v>B+</v>
      </c>
      <c r="QP28" s="33">
        <f t="shared" si="513"/>
        <v>3.5</v>
      </c>
      <c r="QQ28" s="49" t="str">
        <f t="shared" si="514"/>
        <v>3.5</v>
      </c>
      <c r="QR28" s="77">
        <v>1</v>
      </c>
      <c r="QS28" s="151">
        <v>1</v>
      </c>
      <c r="QT28" s="24">
        <v>9</v>
      </c>
      <c r="QU28" s="27">
        <v>8</v>
      </c>
      <c r="QV28" s="28"/>
      <c r="QW28" s="30">
        <f t="shared" si="515"/>
        <v>8.4</v>
      </c>
      <c r="QX28" s="31">
        <f t="shared" si="516"/>
        <v>8.4</v>
      </c>
      <c r="QY28" s="31" t="str">
        <f t="shared" si="517"/>
        <v>8.4</v>
      </c>
      <c r="QZ28" s="35" t="str">
        <f t="shared" si="518"/>
        <v>B+</v>
      </c>
      <c r="RA28" s="33">
        <f t="shared" si="519"/>
        <v>3.5</v>
      </c>
      <c r="RB28" s="49" t="str">
        <f t="shared" si="520"/>
        <v>3.5</v>
      </c>
      <c r="RC28" s="77">
        <v>3</v>
      </c>
      <c r="RD28" s="151">
        <v>3</v>
      </c>
      <c r="RE28" s="24">
        <v>8.9</v>
      </c>
      <c r="RF28" s="27">
        <v>9</v>
      </c>
      <c r="RG28" s="28"/>
      <c r="RH28" s="30">
        <f t="shared" si="521"/>
        <v>9</v>
      </c>
      <c r="RI28" s="31">
        <f t="shared" si="522"/>
        <v>9</v>
      </c>
      <c r="RJ28" s="29" t="str">
        <f t="shared" si="523"/>
        <v>9.0</v>
      </c>
      <c r="RK28" s="35" t="str">
        <f t="shared" si="524"/>
        <v>A</v>
      </c>
      <c r="RL28" s="130">
        <f t="shared" si="525"/>
        <v>4</v>
      </c>
      <c r="RM28" s="49" t="str">
        <f t="shared" si="526"/>
        <v>4.0</v>
      </c>
      <c r="RN28" s="77">
        <v>1</v>
      </c>
      <c r="RO28" s="151">
        <v>1</v>
      </c>
      <c r="RP28" s="211">
        <f t="shared" si="273"/>
        <v>15</v>
      </c>
      <c r="RQ28" s="275">
        <f t="shared" si="274"/>
        <v>8.34</v>
      </c>
      <c r="RR28" s="43">
        <f t="shared" si="275"/>
        <v>3.7</v>
      </c>
      <c r="RS28" s="45" t="str">
        <f t="shared" si="276"/>
        <v>3.70</v>
      </c>
      <c r="RT28" s="47" t="str">
        <f t="shared" si="277"/>
        <v>Lên lớp</v>
      </c>
      <c r="RU28" s="41">
        <f t="shared" si="278"/>
        <v>15</v>
      </c>
      <c r="RV28" s="43">
        <f t="shared" si="279"/>
        <v>3.7</v>
      </c>
      <c r="RW28" s="229">
        <f t="shared" si="280"/>
        <v>91</v>
      </c>
      <c r="RX28" s="230">
        <f t="shared" si="281"/>
        <v>91</v>
      </c>
      <c r="RY28" s="146">
        <f t="shared" si="282"/>
        <v>3.587912087912088</v>
      </c>
      <c r="RZ28" s="45" t="str">
        <f t="shared" si="283"/>
        <v>3.59</v>
      </c>
      <c r="SA28" s="47" t="str">
        <f t="shared" si="284"/>
        <v>Lên lớp</v>
      </c>
      <c r="SB28" s="47" t="s">
        <v>1143</v>
      </c>
      <c r="SC28" s="24">
        <v>8.4</v>
      </c>
      <c r="SD28" s="27">
        <v>8</v>
      </c>
      <c r="SE28" s="28"/>
      <c r="SF28" s="30">
        <f t="shared" si="527"/>
        <v>8.1999999999999993</v>
      </c>
      <c r="SG28" s="31">
        <f t="shared" si="528"/>
        <v>8.1999999999999993</v>
      </c>
      <c r="SH28" s="31" t="str">
        <f t="shared" si="529"/>
        <v>8.2</v>
      </c>
      <c r="SI28" s="35" t="str">
        <f t="shared" si="530"/>
        <v>B+</v>
      </c>
      <c r="SJ28" s="33">
        <f t="shared" si="531"/>
        <v>3.5</v>
      </c>
      <c r="SK28" s="49" t="str">
        <f t="shared" si="532"/>
        <v>3.5</v>
      </c>
      <c r="SL28" s="77">
        <v>2</v>
      </c>
      <c r="SM28" s="151">
        <v>2</v>
      </c>
      <c r="SN28" s="24">
        <v>8.6</v>
      </c>
      <c r="SO28" s="27">
        <v>7</v>
      </c>
      <c r="SP28" s="28"/>
      <c r="SQ28" s="22">
        <f t="shared" si="533"/>
        <v>7.6</v>
      </c>
      <c r="SR28" s="29">
        <f t="shared" si="534"/>
        <v>7.6</v>
      </c>
      <c r="SS28" s="31" t="str">
        <f t="shared" si="535"/>
        <v>7.6</v>
      </c>
      <c r="ST28" s="35" t="str">
        <f t="shared" si="536"/>
        <v>B</v>
      </c>
      <c r="SU28" s="33">
        <f t="shared" si="537"/>
        <v>3</v>
      </c>
      <c r="SV28" s="49" t="str">
        <f t="shared" si="538"/>
        <v>3.0</v>
      </c>
      <c r="SW28" s="77">
        <v>2</v>
      </c>
      <c r="SX28" s="151">
        <v>2</v>
      </c>
      <c r="SY28" s="24"/>
      <c r="SZ28" s="27"/>
      <c r="TA28" s="28"/>
      <c r="TB28" s="22">
        <f t="shared" si="581"/>
        <v>7.9</v>
      </c>
      <c r="TC28" s="29">
        <f t="shared" si="582"/>
        <v>7.9</v>
      </c>
      <c r="TD28" s="31" t="str">
        <f t="shared" si="543"/>
        <v>7.9</v>
      </c>
      <c r="TE28" s="35" t="str">
        <f t="shared" si="544"/>
        <v>B</v>
      </c>
      <c r="TF28" s="33">
        <f t="shared" si="545"/>
        <v>3</v>
      </c>
      <c r="TG28" s="49" t="str">
        <f t="shared" si="546"/>
        <v>3.0</v>
      </c>
      <c r="TH28" s="77">
        <v>4</v>
      </c>
      <c r="TI28" s="151">
        <v>4</v>
      </c>
      <c r="TJ28" s="320"/>
      <c r="TK28" s="321">
        <v>9.1999999999999993</v>
      </c>
      <c r="TL28" s="322">
        <v>9</v>
      </c>
      <c r="TM28" s="322">
        <v>8.3000000000000007</v>
      </c>
      <c r="TN28" s="322"/>
      <c r="TO28" s="127">
        <f t="shared" si="553"/>
        <v>8.6999999999999993</v>
      </c>
      <c r="TP28" s="29" t="str">
        <f t="shared" si="291"/>
        <v>8.7</v>
      </c>
      <c r="TQ28" s="35" t="str">
        <f t="shared" si="554"/>
        <v>A</v>
      </c>
      <c r="TR28" s="33">
        <f t="shared" si="555"/>
        <v>4</v>
      </c>
      <c r="TS28" s="49" t="str">
        <f t="shared" si="556"/>
        <v>4.0</v>
      </c>
      <c r="TT28" s="323">
        <v>5</v>
      </c>
      <c r="TU28" s="324">
        <v>5</v>
      </c>
      <c r="TV28" s="325">
        <f t="shared" si="557"/>
        <v>9</v>
      </c>
      <c r="TW28" s="341">
        <f t="shared" si="294"/>
        <v>8.3444444444444432</v>
      </c>
      <c r="TX28" s="326">
        <f t="shared" si="558"/>
        <v>3.5555555555555554</v>
      </c>
      <c r="TY28" s="45" t="str">
        <f t="shared" si="559"/>
        <v>3.56</v>
      </c>
      <c r="TZ28" s="47" t="str">
        <f t="shared" si="560"/>
        <v>Lên lớp</v>
      </c>
      <c r="UA28" s="41">
        <f t="shared" si="561"/>
        <v>9</v>
      </c>
      <c r="UB28" s="43">
        <f t="shared" si="562"/>
        <v>3.5555555555555554</v>
      </c>
    </row>
    <row r="29" spans="1:548" ht="18">
      <c r="A29" s="11">
        <v>44</v>
      </c>
      <c r="B29" s="70" t="s">
        <v>229</v>
      </c>
      <c r="C29" s="14" t="s">
        <v>324</v>
      </c>
      <c r="D29" s="73" t="s">
        <v>325</v>
      </c>
      <c r="E29" s="74" t="s">
        <v>212</v>
      </c>
      <c r="F29" s="9"/>
      <c r="G29" s="106" t="s">
        <v>739</v>
      </c>
      <c r="H29" s="10" t="s">
        <v>18</v>
      </c>
      <c r="I29" s="11" t="s">
        <v>778</v>
      </c>
      <c r="J29" s="13">
        <v>5.5</v>
      </c>
      <c r="K29" s="29" t="str">
        <f t="shared" si="99"/>
        <v>5.5</v>
      </c>
      <c r="L29" s="35" t="str">
        <f t="shared" si="366"/>
        <v>C</v>
      </c>
      <c r="M29" s="33">
        <f t="shared" si="367"/>
        <v>2</v>
      </c>
      <c r="N29" s="49" t="str">
        <f t="shared" si="368"/>
        <v>2.0</v>
      </c>
      <c r="O29" s="12">
        <v>2</v>
      </c>
      <c r="P29" s="19">
        <v>7.3</v>
      </c>
      <c r="Q29" s="29" t="str">
        <f t="shared" si="103"/>
        <v>7.3</v>
      </c>
      <c r="R29" s="35" t="str">
        <f t="shared" si="369"/>
        <v>B</v>
      </c>
      <c r="S29" s="33">
        <f t="shared" si="370"/>
        <v>3</v>
      </c>
      <c r="T29" s="49" t="str">
        <f t="shared" si="371"/>
        <v>3.0</v>
      </c>
      <c r="U29" s="12">
        <v>3</v>
      </c>
      <c r="V29" s="24">
        <v>7.3</v>
      </c>
      <c r="W29" s="27">
        <v>7</v>
      </c>
      <c r="X29" s="28"/>
      <c r="Y29" s="22">
        <f t="shared" si="372"/>
        <v>7.1</v>
      </c>
      <c r="Z29" s="29">
        <f t="shared" si="373"/>
        <v>7.1</v>
      </c>
      <c r="AA29" s="29" t="str">
        <f t="shared" si="109"/>
        <v>7.1</v>
      </c>
      <c r="AB29" s="35" t="str">
        <f t="shared" si="374"/>
        <v>B</v>
      </c>
      <c r="AC29" s="33">
        <f t="shared" si="375"/>
        <v>3</v>
      </c>
      <c r="AD29" s="49" t="str">
        <f t="shared" si="376"/>
        <v>3.0</v>
      </c>
      <c r="AE29" s="77">
        <v>5</v>
      </c>
      <c r="AF29" s="80">
        <v>5</v>
      </c>
      <c r="AG29" s="24">
        <v>6.5</v>
      </c>
      <c r="AH29" s="27">
        <v>1</v>
      </c>
      <c r="AI29" s="28">
        <v>4</v>
      </c>
      <c r="AJ29" s="22">
        <f t="shared" si="377"/>
        <v>3.2</v>
      </c>
      <c r="AK29" s="29">
        <f t="shared" si="378"/>
        <v>5</v>
      </c>
      <c r="AL29" s="29" t="str">
        <f t="shared" si="115"/>
        <v>5.0</v>
      </c>
      <c r="AM29" s="35" t="str">
        <f t="shared" si="379"/>
        <v>D+</v>
      </c>
      <c r="AN29" s="33">
        <f t="shared" si="380"/>
        <v>1.5</v>
      </c>
      <c r="AO29" s="49" t="str">
        <f t="shared" si="381"/>
        <v>1.5</v>
      </c>
      <c r="AP29" s="77">
        <v>3</v>
      </c>
      <c r="AQ29" s="83">
        <v>3</v>
      </c>
      <c r="AR29" s="24">
        <v>5.7</v>
      </c>
      <c r="AS29" s="27">
        <v>5</v>
      </c>
      <c r="AT29" s="28"/>
      <c r="AU29" s="22">
        <f t="shared" si="382"/>
        <v>5.3</v>
      </c>
      <c r="AV29" s="29">
        <f t="shared" si="383"/>
        <v>5.3</v>
      </c>
      <c r="AW29" s="29" t="str">
        <f t="shared" si="119"/>
        <v>5.3</v>
      </c>
      <c r="AX29" s="35" t="str">
        <f t="shared" si="384"/>
        <v>D+</v>
      </c>
      <c r="AY29" s="33">
        <f t="shared" si="385"/>
        <v>1.5</v>
      </c>
      <c r="AZ29" s="49" t="str">
        <f t="shared" si="386"/>
        <v>1.5</v>
      </c>
      <c r="BA29" s="77">
        <v>3</v>
      </c>
      <c r="BB29" s="83">
        <v>3</v>
      </c>
      <c r="BC29" s="24">
        <v>6</v>
      </c>
      <c r="BD29" s="27">
        <v>7</v>
      </c>
      <c r="BE29" s="28"/>
      <c r="BF29" s="22">
        <f t="shared" si="387"/>
        <v>6.6</v>
      </c>
      <c r="BG29" s="29">
        <f t="shared" si="388"/>
        <v>6.6</v>
      </c>
      <c r="BH29" s="29" t="str">
        <f t="shared" si="123"/>
        <v>6.6</v>
      </c>
      <c r="BI29" s="35" t="str">
        <f t="shared" si="389"/>
        <v>C+</v>
      </c>
      <c r="BJ29" s="33">
        <f t="shared" si="390"/>
        <v>2.5</v>
      </c>
      <c r="BK29" s="49" t="str">
        <f t="shared" si="391"/>
        <v>2.5</v>
      </c>
      <c r="BL29" s="77">
        <v>3</v>
      </c>
      <c r="BM29" s="83">
        <v>3</v>
      </c>
      <c r="BN29" s="24">
        <v>7.7</v>
      </c>
      <c r="BO29" s="27">
        <v>7</v>
      </c>
      <c r="BP29" s="28"/>
      <c r="BQ29" s="22">
        <f t="shared" si="392"/>
        <v>7.3</v>
      </c>
      <c r="BR29" s="29">
        <f t="shared" si="393"/>
        <v>7.3</v>
      </c>
      <c r="BS29" s="29" t="str">
        <f t="shared" si="127"/>
        <v>7.3</v>
      </c>
      <c r="BT29" s="35" t="str">
        <f t="shared" si="394"/>
        <v>B</v>
      </c>
      <c r="BU29" s="33">
        <f t="shared" si="395"/>
        <v>3</v>
      </c>
      <c r="BV29" s="49" t="str">
        <f t="shared" si="396"/>
        <v>3.0</v>
      </c>
      <c r="BW29" s="77">
        <v>2</v>
      </c>
      <c r="BX29" s="83">
        <v>2</v>
      </c>
      <c r="BY29" s="41">
        <f t="shared" si="131"/>
        <v>16</v>
      </c>
      <c r="BZ29" s="43">
        <f t="shared" si="132"/>
        <v>2.34375</v>
      </c>
      <c r="CA29" s="45" t="str">
        <f t="shared" si="133"/>
        <v>2.34</v>
      </c>
      <c r="CB29" s="47" t="str">
        <f t="shared" si="134"/>
        <v>Lên lớp</v>
      </c>
      <c r="CC29" s="145">
        <f t="shared" si="135"/>
        <v>16</v>
      </c>
      <c r="CD29" s="146">
        <f t="shared" si="136"/>
        <v>2.34375</v>
      </c>
      <c r="CE29" s="47" t="str">
        <f t="shared" si="137"/>
        <v>Lên lớp</v>
      </c>
      <c r="CF29" s="142" t="s">
        <v>1143</v>
      </c>
      <c r="CG29" s="24">
        <v>6.8</v>
      </c>
      <c r="CH29" s="27">
        <v>5</v>
      </c>
      <c r="CI29" s="28"/>
      <c r="CJ29" s="30">
        <f t="shared" si="397"/>
        <v>5.7</v>
      </c>
      <c r="CK29" s="31">
        <f t="shared" si="398"/>
        <v>5.7</v>
      </c>
      <c r="CL29" s="29" t="str">
        <f t="shared" si="140"/>
        <v>5.7</v>
      </c>
      <c r="CM29" s="35" t="str">
        <f t="shared" si="399"/>
        <v>C</v>
      </c>
      <c r="CN29" s="157">
        <f t="shared" si="400"/>
        <v>2</v>
      </c>
      <c r="CO29" s="49" t="str">
        <f t="shared" si="401"/>
        <v>2.0</v>
      </c>
      <c r="CP29" s="77">
        <v>3</v>
      </c>
      <c r="CQ29" s="151">
        <v>3</v>
      </c>
      <c r="CR29" s="24">
        <v>7.3</v>
      </c>
      <c r="CS29" s="27">
        <v>6</v>
      </c>
      <c r="CT29" s="28"/>
      <c r="CU29" s="30">
        <f t="shared" si="402"/>
        <v>6.5</v>
      </c>
      <c r="CV29" s="31">
        <f t="shared" si="403"/>
        <v>6.5</v>
      </c>
      <c r="CW29" s="29" t="str">
        <f t="shared" si="145"/>
        <v>6.5</v>
      </c>
      <c r="CX29" s="35" t="str">
        <f t="shared" si="404"/>
        <v>C+</v>
      </c>
      <c r="CY29" s="157">
        <f t="shared" si="405"/>
        <v>2.5</v>
      </c>
      <c r="CZ29" s="49" t="str">
        <f t="shared" si="406"/>
        <v>2.5</v>
      </c>
      <c r="DA29" s="77">
        <v>2</v>
      </c>
      <c r="DB29" s="151">
        <v>2</v>
      </c>
      <c r="DC29" s="24">
        <v>5.0999999999999996</v>
      </c>
      <c r="DD29" s="27">
        <v>5</v>
      </c>
      <c r="DE29" s="28"/>
      <c r="DF29" s="30">
        <f t="shared" si="407"/>
        <v>5</v>
      </c>
      <c r="DG29" s="31">
        <f t="shared" si="408"/>
        <v>5</v>
      </c>
      <c r="DH29" s="29" t="str">
        <f t="shared" si="151"/>
        <v>5.0</v>
      </c>
      <c r="DI29" s="35" t="str">
        <f t="shared" si="409"/>
        <v>D+</v>
      </c>
      <c r="DJ29" s="157">
        <f t="shared" si="410"/>
        <v>1.5</v>
      </c>
      <c r="DK29" s="49" t="str">
        <f t="shared" si="411"/>
        <v>1.5</v>
      </c>
      <c r="DL29" s="77">
        <v>4</v>
      </c>
      <c r="DM29" s="151">
        <v>4</v>
      </c>
      <c r="DN29" s="24">
        <v>5.9</v>
      </c>
      <c r="DO29" s="27">
        <v>6</v>
      </c>
      <c r="DP29" s="28"/>
      <c r="DQ29" s="30">
        <f t="shared" si="412"/>
        <v>6</v>
      </c>
      <c r="DR29" s="31">
        <f t="shared" si="413"/>
        <v>6</v>
      </c>
      <c r="DS29" s="29" t="str">
        <f t="shared" si="157"/>
        <v>6.0</v>
      </c>
      <c r="DT29" s="35" t="str">
        <f t="shared" si="414"/>
        <v>C</v>
      </c>
      <c r="DU29" s="157">
        <f t="shared" si="415"/>
        <v>2</v>
      </c>
      <c r="DV29" s="49" t="str">
        <f t="shared" si="416"/>
        <v>2.0</v>
      </c>
      <c r="DW29" s="77">
        <v>3</v>
      </c>
      <c r="DX29" s="151">
        <v>3</v>
      </c>
      <c r="DY29" s="24">
        <v>7.7</v>
      </c>
      <c r="DZ29" s="27">
        <v>7</v>
      </c>
      <c r="EA29" s="28"/>
      <c r="EB29" s="30">
        <f t="shared" si="417"/>
        <v>7.3</v>
      </c>
      <c r="EC29" s="31">
        <f t="shared" si="418"/>
        <v>7.3</v>
      </c>
      <c r="ED29" s="29" t="str">
        <f t="shared" si="161"/>
        <v>7.3</v>
      </c>
      <c r="EE29" s="35" t="str">
        <f t="shared" si="419"/>
        <v>B</v>
      </c>
      <c r="EF29" s="157">
        <f t="shared" si="420"/>
        <v>3</v>
      </c>
      <c r="EG29" s="49" t="str">
        <f t="shared" si="421"/>
        <v>3.0</v>
      </c>
      <c r="EH29" s="77">
        <v>2</v>
      </c>
      <c r="EI29" s="151">
        <v>2</v>
      </c>
      <c r="EJ29" s="24">
        <v>8.6</v>
      </c>
      <c r="EK29" s="27">
        <v>7</v>
      </c>
      <c r="EL29" s="28"/>
      <c r="EM29" s="30">
        <f t="shared" si="422"/>
        <v>7.6</v>
      </c>
      <c r="EN29" s="31">
        <f t="shared" si="423"/>
        <v>7.6</v>
      </c>
      <c r="EO29" s="29" t="str">
        <f t="shared" si="166"/>
        <v>7.6</v>
      </c>
      <c r="EP29" s="35" t="str">
        <f t="shared" si="424"/>
        <v>B</v>
      </c>
      <c r="EQ29" s="157">
        <f t="shared" si="425"/>
        <v>3</v>
      </c>
      <c r="ER29" s="49" t="str">
        <f t="shared" si="426"/>
        <v>3.0</v>
      </c>
      <c r="ES29" s="77">
        <v>2</v>
      </c>
      <c r="ET29" s="151">
        <v>2</v>
      </c>
      <c r="EU29" s="24">
        <v>6.8</v>
      </c>
      <c r="EV29" s="27">
        <v>6</v>
      </c>
      <c r="EW29" s="28"/>
      <c r="EX29" s="30">
        <f t="shared" si="427"/>
        <v>6.3</v>
      </c>
      <c r="EY29" s="31">
        <f t="shared" si="428"/>
        <v>6.3</v>
      </c>
      <c r="EZ29" s="29" t="str">
        <f t="shared" si="171"/>
        <v>6.3</v>
      </c>
      <c r="FA29" s="35" t="str">
        <f t="shared" si="429"/>
        <v>C</v>
      </c>
      <c r="FB29" s="157">
        <f t="shared" si="430"/>
        <v>2</v>
      </c>
      <c r="FC29" s="49" t="str">
        <f t="shared" si="431"/>
        <v>2.0</v>
      </c>
      <c r="FD29" s="77">
        <v>3</v>
      </c>
      <c r="FE29" s="151">
        <v>3</v>
      </c>
      <c r="FF29" s="155">
        <v>8</v>
      </c>
      <c r="FG29" s="165">
        <v>7.5</v>
      </c>
      <c r="FH29" s="165"/>
      <c r="FI29" s="22">
        <f t="shared" si="432"/>
        <v>7.7</v>
      </c>
      <c r="FJ29" s="29">
        <f t="shared" si="433"/>
        <v>7.7</v>
      </c>
      <c r="FK29" s="29" t="str">
        <f t="shared" si="177"/>
        <v>7.7</v>
      </c>
      <c r="FL29" s="35" t="str">
        <f t="shared" si="434"/>
        <v>B</v>
      </c>
      <c r="FM29" s="33">
        <f t="shared" si="435"/>
        <v>3</v>
      </c>
      <c r="FN29" s="49" t="str">
        <f t="shared" si="436"/>
        <v>3.0</v>
      </c>
      <c r="FO29" s="77">
        <v>2</v>
      </c>
      <c r="FP29" s="151">
        <v>2</v>
      </c>
      <c r="FQ29" s="41">
        <f t="shared" si="181"/>
        <v>21</v>
      </c>
      <c r="FR29" s="43">
        <f t="shared" si="182"/>
        <v>2.2380952380952381</v>
      </c>
      <c r="FS29" s="45" t="str">
        <f t="shared" si="183"/>
        <v>2.24</v>
      </c>
      <c r="FT29" s="47" t="str">
        <f t="shared" si="184"/>
        <v>Lên lớp</v>
      </c>
      <c r="FU29" s="145">
        <f t="shared" si="185"/>
        <v>21</v>
      </c>
      <c r="FV29" s="146">
        <f t="shared" si="186"/>
        <v>2.2380952380952381</v>
      </c>
      <c r="FW29" s="174">
        <f t="shared" si="187"/>
        <v>37</v>
      </c>
      <c r="FX29" s="41">
        <f t="shared" si="188"/>
        <v>37</v>
      </c>
      <c r="FY29" s="43">
        <f t="shared" si="189"/>
        <v>2.2837837837837838</v>
      </c>
      <c r="FZ29" s="45" t="str">
        <f t="shared" si="190"/>
        <v>2.28</v>
      </c>
      <c r="GA29" s="47" t="str">
        <f t="shared" si="191"/>
        <v>Lên lớp</v>
      </c>
      <c r="GB29" s="47" t="s">
        <v>1143</v>
      </c>
      <c r="GC29" s="24">
        <v>5.7</v>
      </c>
      <c r="GD29" s="27">
        <v>5</v>
      </c>
      <c r="GE29" s="28"/>
      <c r="GF29" s="22">
        <f t="shared" si="319"/>
        <v>5.3</v>
      </c>
      <c r="GG29" s="29">
        <f t="shared" si="320"/>
        <v>5.3</v>
      </c>
      <c r="GH29" s="29" t="str">
        <f t="shared" si="193"/>
        <v>5.3</v>
      </c>
      <c r="GI29" s="35" t="str">
        <f t="shared" si="321"/>
        <v>D+</v>
      </c>
      <c r="GJ29" s="33">
        <f t="shared" si="322"/>
        <v>1.5</v>
      </c>
      <c r="GK29" s="49" t="str">
        <f t="shared" si="323"/>
        <v>1.5</v>
      </c>
      <c r="GL29" s="77">
        <v>2</v>
      </c>
      <c r="GM29" s="151">
        <v>2</v>
      </c>
      <c r="GN29" s="24">
        <v>6.9</v>
      </c>
      <c r="GO29" s="27">
        <v>7</v>
      </c>
      <c r="GP29" s="28"/>
      <c r="GQ29" s="30">
        <f t="shared" si="324"/>
        <v>7</v>
      </c>
      <c r="GR29" s="31">
        <f t="shared" si="325"/>
        <v>7</v>
      </c>
      <c r="GS29" s="29" t="str">
        <f t="shared" si="198"/>
        <v>7.0</v>
      </c>
      <c r="GT29" s="35" t="str">
        <f t="shared" si="326"/>
        <v>B</v>
      </c>
      <c r="GU29" s="33">
        <f t="shared" si="327"/>
        <v>3</v>
      </c>
      <c r="GV29" s="49" t="str">
        <f t="shared" si="328"/>
        <v>3.0</v>
      </c>
      <c r="GW29" s="77">
        <v>3</v>
      </c>
      <c r="GX29" s="151">
        <v>3</v>
      </c>
      <c r="GY29" s="24">
        <v>5.8</v>
      </c>
      <c r="GZ29" s="27">
        <v>8</v>
      </c>
      <c r="HA29" s="28"/>
      <c r="HB29" s="22">
        <f t="shared" si="329"/>
        <v>7.1</v>
      </c>
      <c r="HC29" s="29">
        <f t="shared" si="330"/>
        <v>7.1</v>
      </c>
      <c r="HD29" s="29" t="str">
        <f t="shared" si="203"/>
        <v>7.1</v>
      </c>
      <c r="HE29" s="35" t="str">
        <f t="shared" si="331"/>
        <v>B</v>
      </c>
      <c r="HF29" s="33">
        <f t="shared" si="332"/>
        <v>3</v>
      </c>
      <c r="HG29" s="49" t="str">
        <f t="shared" si="333"/>
        <v>3.0</v>
      </c>
      <c r="HH29" s="77">
        <v>2</v>
      </c>
      <c r="HI29" s="151">
        <v>2</v>
      </c>
      <c r="HJ29" s="24">
        <v>7.2</v>
      </c>
      <c r="HK29" s="27">
        <v>6</v>
      </c>
      <c r="HL29" s="28"/>
      <c r="HM29" s="22">
        <f t="shared" si="334"/>
        <v>6.5</v>
      </c>
      <c r="HN29" s="29">
        <f t="shared" si="335"/>
        <v>6.5</v>
      </c>
      <c r="HO29" s="29" t="str">
        <f t="shared" si="208"/>
        <v>6.5</v>
      </c>
      <c r="HP29" s="35" t="str">
        <f t="shared" si="336"/>
        <v>C+</v>
      </c>
      <c r="HQ29" s="33">
        <f t="shared" si="337"/>
        <v>2.5</v>
      </c>
      <c r="HR29" s="49" t="str">
        <f t="shared" si="338"/>
        <v>2.5</v>
      </c>
      <c r="HS29" s="77">
        <v>2</v>
      </c>
      <c r="HT29" s="151">
        <v>2</v>
      </c>
      <c r="HU29" s="24">
        <v>7.3</v>
      </c>
      <c r="HV29" s="27">
        <v>9</v>
      </c>
      <c r="HW29" s="28"/>
      <c r="HX29" s="22">
        <f t="shared" si="339"/>
        <v>8.3000000000000007</v>
      </c>
      <c r="HY29" s="29">
        <f t="shared" si="340"/>
        <v>8.3000000000000007</v>
      </c>
      <c r="HZ29" s="29" t="str">
        <f t="shared" si="213"/>
        <v>8.3</v>
      </c>
      <c r="IA29" s="35" t="str">
        <f t="shared" si="341"/>
        <v>B+</v>
      </c>
      <c r="IB29" s="33">
        <f t="shared" si="342"/>
        <v>3.5</v>
      </c>
      <c r="IC29" s="49" t="str">
        <f t="shared" si="343"/>
        <v>3.5</v>
      </c>
      <c r="ID29" s="77">
        <v>3</v>
      </c>
      <c r="IE29" s="151">
        <v>3</v>
      </c>
      <c r="IF29" s="24">
        <v>8</v>
      </c>
      <c r="IG29" s="27">
        <v>8</v>
      </c>
      <c r="IH29" s="28"/>
      <c r="II29" s="22">
        <f t="shared" si="344"/>
        <v>8</v>
      </c>
      <c r="IJ29" s="29">
        <f t="shared" si="345"/>
        <v>8</v>
      </c>
      <c r="IK29" s="29" t="str">
        <f t="shared" si="218"/>
        <v>8.0</v>
      </c>
      <c r="IL29" s="35" t="str">
        <f t="shared" si="346"/>
        <v>B+</v>
      </c>
      <c r="IM29" s="33">
        <f t="shared" si="347"/>
        <v>3.5</v>
      </c>
      <c r="IN29" s="49" t="str">
        <f t="shared" si="348"/>
        <v>3.5</v>
      </c>
      <c r="IO29" s="77">
        <v>2</v>
      </c>
      <c r="IP29" s="151">
        <v>2</v>
      </c>
      <c r="IQ29" s="24">
        <v>6.1</v>
      </c>
      <c r="IR29" s="27">
        <v>4</v>
      </c>
      <c r="IS29" s="28"/>
      <c r="IT29" s="22">
        <f t="shared" si="349"/>
        <v>4.8</v>
      </c>
      <c r="IU29" s="29">
        <f t="shared" si="350"/>
        <v>4.8</v>
      </c>
      <c r="IV29" s="29" t="str">
        <f t="shared" si="222"/>
        <v>4.8</v>
      </c>
      <c r="IW29" s="35" t="str">
        <f t="shared" si="351"/>
        <v>D</v>
      </c>
      <c r="IX29" s="33">
        <f t="shared" si="352"/>
        <v>1</v>
      </c>
      <c r="IY29" s="49" t="str">
        <f t="shared" si="353"/>
        <v>1.0</v>
      </c>
      <c r="IZ29" s="77">
        <v>3</v>
      </c>
      <c r="JA29" s="151">
        <v>3</v>
      </c>
      <c r="JB29" s="24">
        <v>7</v>
      </c>
      <c r="JC29" s="27">
        <v>6</v>
      </c>
      <c r="JD29" s="28"/>
      <c r="JE29" s="22">
        <f t="shared" si="354"/>
        <v>6.4</v>
      </c>
      <c r="JF29" s="29">
        <f t="shared" si="355"/>
        <v>6.4</v>
      </c>
      <c r="JG29" s="29" t="str">
        <f t="shared" si="226"/>
        <v>6.4</v>
      </c>
      <c r="JH29" s="35" t="str">
        <f t="shared" si="356"/>
        <v>C</v>
      </c>
      <c r="JI29" s="33">
        <f t="shared" si="357"/>
        <v>2</v>
      </c>
      <c r="JJ29" s="49" t="str">
        <f t="shared" si="358"/>
        <v>2.0</v>
      </c>
      <c r="JK29" s="77">
        <v>3</v>
      </c>
      <c r="JL29" s="151">
        <v>3</v>
      </c>
      <c r="JM29" s="24">
        <v>8</v>
      </c>
      <c r="JN29" s="214">
        <v>5.5</v>
      </c>
      <c r="JO29" s="140"/>
      <c r="JP29" s="22">
        <f t="shared" si="359"/>
        <v>6.5</v>
      </c>
      <c r="JQ29" s="29">
        <f t="shared" si="360"/>
        <v>6.5</v>
      </c>
      <c r="JR29" s="29" t="str">
        <f t="shared" si="230"/>
        <v>6.5</v>
      </c>
      <c r="JS29" s="35" t="str">
        <f t="shared" si="361"/>
        <v>C+</v>
      </c>
      <c r="JT29" s="33">
        <f t="shared" si="362"/>
        <v>2.5</v>
      </c>
      <c r="JU29" s="49" t="str">
        <f t="shared" si="363"/>
        <v>2.5</v>
      </c>
      <c r="JV29" s="77">
        <v>1</v>
      </c>
      <c r="JW29" s="151">
        <v>1</v>
      </c>
      <c r="JX29" s="211">
        <f t="shared" si="234"/>
        <v>21</v>
      </c>
      <c r="JY29" s="43">
        <f t="shared" si="235"/>
        <v>2.4761904761904763</v>
      </c>
      <c r="JZ29" s="45" t="str">
        <f t="shared" si="236"/>
        <v>2.48</v>
      </c>
      <c r="KA29" s="47" t="str">
        <f t="shared" si="237"/>
        <v>Lên lớp</v>
      </c>
      <c r="KB29" s="41">
        <f t="shared" si="238"/>
        <v>21</v>
      </c>
      <c r="KC29" s="43">
        <f t="shared" si="239"/>
        <v>2.4761904761904763</v>
      </c>
      <c r="KD29" s="229">
        <f t="shared" si="240"/>
        <v>58</v>
      </c>
      <c r="KE29" s="230">
        <f t="shared" si="241"/>
        <v>58</v>
      </c>
      <c r="KF29" s="146">
        <f t="shared" si="242"/>
        <v>2.353448275862069</v>
      </c>
      <c r="KG29" s="45" t="str">
        <f t="shared" si="243"/>
        <v>2.35</v>
      </c>
      <c r="KH29" s="47" t="str">
        <f t="shared" si="244"/>
        <v>Lên lớp</v>
      </c>
      <c r="KI29" s="47" t="s">
        <v>1143</v>
      </c>
      <c r="KJ29" s="24">
        <v>6.6</v>
      </c>
      <c r="KK29" s="27">
        <v>8</v>
      </c>
      <c r="KL29" s="28"/>
      <c r="KM29" s="30">
        <f t="shared" si="437"/>
        <v>7.4</v>
      </c>
      <c r="KN29" s="31">
        <f t="shared" si="438"/>
        <v>7.4</v>
      </c>
      <c r="KO29" s="29" t="str">
        <f t="shared" si="439"/>
        <v>7.4</v>
      </c>
      <c r="KP29" s="35" t="str">
        <f t="shared" si="440"/>
        <v>B</v>
      </c>
      <c r="KQ29" s="33">
        <f t="shared" si="441"/>
        <v>3</v>
      </c>
      <c r="KR29" s="49" t="str">
        <f t="shared" si="442"/>
        <v>3.0</v>
      </c>
      <c r="KS29" s="77">
        <v>2</v>
      </c>
      <c r="KT29" s="151">
        <v>2</v>
      </c>
      <c r="KU29" s="24">
        <v>8.3000000000000007</v>
      </c>
      <c r="KV29" s="27">
        <v>8</v>
      </c>
      <c r="KW29" s="28"/>
      <c r="KX29" s="22">
        <f t="shared" si="443"/>
        <v>8.1</v>
      </c>
      <c r="KY29" s="29">
        <f t="shared" si="444"/>
        <v>8.1</v>
      </c>
      <c r="KZ29" s="29" t="str">
        <f t="shared" si="445"/>
        <v>8.1</v>
      </c>
      <c r="LA29" s="35" t="str">
        <f t="shared" si="446"/>
        <v>B+</v>
      </c>
      <c r="LB29" s="33">
        <f t="shared" si="447"/>
        <v>3.5</v>
      </c>
      <c r="LC29" s="49" t="str">
        <f t="shared" si="448"/>
        <v>3.5</v>
      </c>
      <c r="LD29" s="77">
        <v>2</v>
      </c>
      <c r="LE29" s="151">
        <v>2</v>
      </c>
      <c r="LF29" s="24">
        <v>7.7</v>
      </c>
      <c r="LG29" s="27">
        <v>4</v>
      </c>
      <c r="LH29" s="28"/>
      <c r="LI29" s="30">
        <f t="shared" si="547"/>
        <v>5.5</v>
      </c>
      <c r="LJ29" s="31">
        <f t="shared" si="548"/>
        <v>5.5</v>
      </c>
      <c r="LK29" s="31" t="str">
        <f t="shared" si="549"/>
        <v>5.5</v>
      </c>
      <c r="LL29" s="35" t="str">
        <f t="shared" si="550"/>
        <v>C</v>
      </c>
      <c r="LM29" s="33">
        <f t="shared" si="551"/>
        <v>2</v>
      </c>
      <c r="LN29" s="49" t="str">
        <f t="shared" si="552"/>
        <v>2.0</v>
      </c>
      <c r="LO29" s="77">
        <v>2</v>
      </c>
      <c r="LP29" s="151">
        <v>2</v>
      </c>
      <c r="LQ29" s="24">
        <v>8</v>
      </c>
      <c r="LR29" s="27">
        <v>1</v>
      </c>
      <c r="LS29" s="28">
        <v>7</v>
      </c>
      <c r="LT29" s="30">
        <f t="shared" si="455"/>
        <v>3.8</v>
      </c>
      <c r="LU29" s="31">
        <f t="shared" si="456"/>
        <v>7.4</v>
      </c>
      <c r="LV29" s="29" t="str">
        <f t="shared" si="248"/>
        <v>7.4</v>
      </c>
      <c r="LW29" s="35" t="str">
        <f t="shared" si="457"/>
        <v>B</v>
      </c>
      <c r="LX29" s="33">
        <f t="shared" si="458"/>
        <v>3</v>
      </c>
      <c r="LY29" s="49" t="str">
        <f t="shared" si="459"/>
        <v>3.0</v>
      </c>
      <c r="LZ29" s="77">
        <v>2</v>
      </c>
      <c r="MA29" s="151">
        <v>2</v>
      </c>
      <c r="MB29" s="24">
        <v>5</v>
      </c>
      <c r="MC29" s="27">
        <v>6</v>
      </c>
      <c r="MD29" s="28"/>
      <c r="ME29" s="30">
        <f t="shared" si="460"/>
        <v>5.6</v>
      </c>
      <c r="MF29" s="161">
        <f t="shared" si="461"/>
        <v>5.6</v>
      </c>
      <c r="MG29" s="29" t="str">
        <f t="shared" si="249"/>
        <v>5.6</v>
      </c>
      <c r="MH29" s="162" t="str">
        <f t="shared" si="462"/>
        <v>C</v>
      </c>
      <c r="MI29" s="163">
        <f t="shared" si="463"/>
        <v>2</v>
      </c>
      <c r="MJ29" s="56" t="str">
        <f t="shared" si="464"/>
        <v>2.0</v>
      </c>
      <c r="MK29" s="77">
        <v>1</v>
      </c>
      <c r="ML29" s="151">
        <v>1</v>
      </c>
      <c r="MM29" s="24">
        <v>7.1</v>
      </c>
      <c r="MN29" s="27">
        <v>1</v>
      </c>
      <c r="MO29" s="28">
        <v>5</v>
      </c>
      <c r="MP29" s="30">
        <f t="shared" si="465"/>
        <v>3.4</v>
      </c>
      <c r="MQ29" s="161">
        <f t="shared" si="466"/>
        <v>5.8</v>
      </c>
      <c r="MR29" s="29" t="str">
        <f t="shared" si="250"/>
        <v>5.8</v>
      </c>
      <c r="MS29" s="162" t="str">
        <f t="shared" si="467"/>
        <v>C</v>
      </c>
      <c r="MT29" s="163">
        <f t="shared" si="468"/>
        <v>2</v>
      </c>
      <c r="MU29" s="56" t="str">
        <f t="shared" si="469"/>
        <v>2.0</v>
      </c>
      <c r="MV29" s="77">
        <v>3</v>
      </c>
      <c r="MW29" s="151">
        <v>3</v>
      </c>
      <c r="MX29" s="24">
        <v>6</v>
      </c>
      <c r="MY29" s="27">
        <v>5</v>
      </c>
      <c r="MZ29" s="28"/>
      <c r="NA29" s="30">
        <f t="shared" si="470"/>
        <v>5.4</v>
      </c>
      <c r="NB29" s="161">
        <f t="shared" si="471"/>
        <v>5.4</v>
      </c>
      <c r="NC29" s="29" t="str">
        <f t="shared" si="251"/>
        <v>5.4</v>
      </c>
      <c r="ND29" s="162" t="str">
        <f t="shared" si="472"/>
        <v>D+</v>
      </c>
      <c r="NE29" s="163">
        <f t="shared" si="473"/>
        <v>1.5</v>
      </c>
      <c r="NF29" s="56" t="str">
        <f t="shared" si="474"/>
        <v>1.5</v>
      </c>
      <c r="NG29" s="77">
        <v>1</v>
      </c>
      <c r="NH29" s="151">
        <v>1</v>
      </c>
      <c r="NI29" s="24">
        <v>6.8</v>
      </c>
      <c r="NJ29" s="27">
        <v>5</v>
      </c>
      <c r="NK29" s="28"/>
      <c r="NL29" s="30">
        <f t="shared" si="475"/>
        <v>5.7</v>
      </c>
      <c r="NM29" s="31">
        <f t="shared" si="476"/>
        <v>5.7</v>
      </c>
      <c r="NN29" s="31" t="str">
        <f t="shared" si="477"/>
        <v>5.7</v>
      </c>
      <c r="NO29" s="35" t="str">
        <f t="shared" si="478"/>
        <v>C</v>
      </c>
      <c r="NP29" s="33">
        <f t="shared" si="479"/>
        <v>2</v>
      </c>
      <c r="NQ29" s="49" t="str">
        <f t="shared" si="480"/>
        <v>2.0</v>
      </c>
      <c r="NR29" s="77">
        <v>3</v>
      </c>
      <c r="NS29" s="151">
        <v>3</v>
      </c>
      <c r="NT29" s="24">
        <v>8</v>
      </c>
      <c r="NU29" s="214">
        <v>5.6</v>
      </c>
      <c r="NV29" s="28"/>
      <c r="NW29" s="30">
        <f t="shared" si="481"/>
        <v>6.6</v>
      </c>
      <c r="NX29" s="31">
        <f t="shared" si="482"/>
        <v>6.6</v>
      </c>
      <c r="NY29" s="31" t="str">
        <f t="shared" si="483"/>
        <v>6.6</v>
      </c>
      <c r="NZ29" s="35" t="str">
        <f t="shared" si="484"/>
        <v>C+</v>
      </c>
      <c r="OA29" s="33">
        <f t="shared" si="485"/>
        <v>2.5</v>
      </c>
      <c r="OB29" s="49" t="str">
        <f t="shared" si="486"/>
        <v>2.5</v>
      </c>
      <c r="OC29" s="77">
        <v>2</v>
      </c>
      <c r="OD29" s="151">
        <v>2</v>
      </c>
      <c r="OE29" s="211">
        <f t="shared" si="255"/>
        <v>18</v>
      </c>
      <c r="OF29" s="43">
        <f t="shared" si="256"/>
        <v>2.4166666666666665</v>
      </c>
      <c r="OG29" s="45" t="str">
        <f t="shared" si="257"/>
        <v>2.42</v>
      </c>
      <c r="OH29" s="47" t="str">
        <f t="shared" si="258"/>
        <v>Lên lớp</v>
      </c>
      <c r="OI29" s="41">
        <f t="shared" si="259"/>
        <v>18</v>
      </c>
      <c r="OJ29" s="43">
        <f t="shared" si="260"/>
        <v>2.4166666666666665</v>
      </c>
      <c r="OK29" s="229">
        <f t="shared" si="261"/>
        <v>76</v>
      </c>
      <c r="OL29" s="230">
        <f t="shared" si="262"/>
        <v>76</v>
      </c>
      <c r="OM29" s="146">
        <f t="shared" si="263"/>
        <v>2.3684210526315788</v>
      </c>
      <c r="ON29" s="45" t="str">
        <f t="shared" si="264"/>
        <v>2.37</v>
      </c>
      <c r="OO29" s="47" t="str">
        <f t="shared" si="265"/>
        <v>Lên lớp</v>
      </c>
      <c r="OP29" s="47" t="s">
        <v>1143</v>
      </c>
      <c r="OQ29" s="24">
        <v>7</v>
      </c>
      <c r="OR29" s="27">
        <v>4</v>
      </c>
      <c r="OS29" s="28"/>
      <c r="OT29" s="30">
        <f t="shared" si="487"/>
        <v>5.2</v>
      </c>
      <c r="OU29" s="31">
        <f t="shared" si="488"/>
        <v>5.2</v>
      </c>
      <c r="OV29" s="29" t="str">
        <f t="shared" si="489"/>
        <v>5.2</v>
      </c>
      <c r="OW29" s="35" t="str">
        <f t="shared" si="541"/>
        <v>D+</v>
      </c>
      <c r="OX29" s="130">
        <f t="shared" si="490"/>
        <v>1.5</v>
      </c>
      <c r="OY29" s="49" t="str">
        <f t="shared" si="491"/>
        <v>1.5</v>
      </c>
      <c r="OZ29" s="77">
        <v>2</v>
      </c>
      <c r="PA29" s="151">
        <v>2</v>
      </c>
      <c r="PB29" s="24">
        <v>6.6</v>
      </c>
      <c r="PC29" s="27">
        <v>8</v>
      </c>
      <c r="PD29" s="28"/>
      <c r="PE29" s="30">
        <f t="shared" si="492"/>
        <v>7.4</v>
      </c>
      <c r="PF29" s="31">
        <f t="shared" si="493"/>
        <v>7.4</v>
      </c>
      <c r="PG29" s="31" t="str">
        <f t="shared" si="494"/>
        <v>7.4</v>
      </c>
      <c r="PH29" s="35" t="str">
        <f t="shared" si="495"/>
        <v>B</v>
      </c>
      <c r="PI29" s="33">
        <f t="shared" si="496"/>
        <v>3</v>
      </c>
      <c r="PJ29" s="49" t="str">
        <f t="shared" si="497"/>
        <v>3.0</v>
      </c>
      <c r="PK29" s="77">
        <v>3</v>
      </c>
      <c r="PL29" s="151">
        <v>3</v>
      </c>
      <c r="PM29" s="24">
        <v>8</v>
      </c>
      <c r="PN29" s="27">
        <v>5</v>
      </c>
      <c r="PO29" s="28"/>
      <c r="PP29" s="30">
        <f t="shared" si="498"/>
        <v>6.2</v>
      </c>
      <c r="PQ29" s="31">
        <f t="shared" si="499"/>
        <v>6.2</v>
      </c>
      <c r="PR29" s="31" t="str">
        <f t="shared" si="500"/>
        <v>6.2</v>
      </c>
      <c r="PS29" s="35" t="str">
        <f t="shared" si="501"/>
        <v>C</v>
      </c>
      <c r="PT29" s="33">
        <f t="shared" si="502"/>
        <v>2</v>
      </c>
      <c r="PU29" s="49" t="str">
        <f t="shared" si="503"/>
        <v>2.0</v>
      </c>
      <c r="PV29" s="77">
        <v>2</v>
      </c>
      <c r="PW29" s="151">
        <v>2</v>
      </c>
      <c r="PX29" s="24">
        <v>6.4</v>
      </c>
      <c r="PY29" s="27">
        <v>4</v>
      </c>
      <c r="PZ29" s="28"/>
      <c r="QA29" s="30">
        <f t="shared" si="504"/>
        <v>5</v>
      </c>
      <c r="QB29" s="31">
        <f t="shared" si="505"/>
        <v>5</v>
      </c>
      <c r="QC29" s="31" t="str">
        <f t="shared" si="506"/>
        <v>5.0</v>
      </c>
      <c r="QD29" s="35" t="str">
        <f t="shared" si="542"/>
        <v>D+</v>
      </c>
      <c r="QE29" s="33">
        <f t="shared" si="507"/>
        <v>1.5</v>
      </c>
      <c r="QF29" s="49" t="str">
        <f t="shared" si="508"/>
        <v>1.5</v>
      </c>
      <c r="QG29" s="77">
        <v>3</v>
      </c>
      <c r="QH29" s="151">
        <v>3</v>
      </c>
      <c r="QI29" s="24">
        <v>6.4</v>
      </c>
      <c r="QJ29" s="27">
        <v>5</v>
      </c>
      <c r="QK29" s="28"/>
      <c r="QL29" s="30">
        <f t="shared" si="509"/>
        <v>5.6</v>
      </c>
      <c r="QM29" s="31">
        <f t="shared" si="510"/>
        <v>5.6</v>
      </c>
      <c r="QN29" s="31" t="str">
        <f t="shared" si="511"/>
        <v>5.6</v>
      </c>
      <c r="QO29" s="35" t="str">
        <f t="shared" si="512"/>
        <v>C</v>
      </c>
      <c r="QP29" s="33">
        <f t="shared" si="513"/>
        <v>2</v>
      </c>
      <c r="QQ29" s="49" t="str">
        <f t="shared" si="514"/>
        <v>2.0</v>
      </c>
      <c r="QR29" s="77">
        <v>1</v>
      </c>
      <c r="QS29" s="151">
        <v>1</v>
      </c>
      <c r="QT29" s="24">
        <v>8.3000000000000007</v>
      </c>
      <c r="QU29" s="27">
        <v>7</v>
      </c>
      <c r="QV29" s="28"/>
      <c r="QW29" s="30">
        <f t="shared" si="515"/>
        <v>7.5</v>
      </c>
      <c r="QX29" s="31">
        <f t="shared" si="516"/>
        <v>7.5</v>
      </c>
      <c r="QY29" s="31" t="str">
        <f t="shared" si="517"/>
        <v>7.5</v>
      </c>
      <c r="QZ29" s="35" t="str">
        <f t="shared" si="518"/>
        <v>B</v>
      </c>
      <c r="RA29" s="33">
        <f t="shared" si="519"/>
        <v>3</v>
      </c>
      <c r="RB29" s="49" t="str">
        <f t="shared" si="520"/>
        <v>3.0</v>
      </c>
      <c r="RC29" s="77">
        <v>3</v>
      </c>
      <c r="RD29" s="151">
        <v>3</v>
      </c>
      <c r="RE29" s="24">
        <v>6</v>
      </c>
      <c r="RF29" s="27">
        <v>7</v>
      </c>
      <c r="RG29" s="28"/>
      <c r="RH29" s="30">
        <f t="shared" si="521"/>
        <v>6.6</v>
      </c>
      <c r="RI29" s="31">
        <f t="shared" si="522"/>
        <v>6.6</v>
      </c>
      <c r="RJ29" s="31" t="str">
        <f t="shared" si="523"/>
        <v>6.6</v>
      </c>
      <c r="RK29" s="35" t="str">
        <f t="shared" si="524"/>
        <v>C+</v>
      </c>
      <c r="RL29" s="33">
        <f t="shared" si="525"/>
        <v>2.5</v>
      </c>
      <c r="RM29" s="49" t="str">
        <f t="shared" si="526"/>
        <v>2.5</v>
      </c>
      <c r="RN29" s="77">
        <v>1</v>
      </c>
      <c r="RO29" s="151">
        <v>1</v>
      </c>
      <c r="RP29" s="211">
        <f t="shared" si="273"/>
        <v>15</v>
      </c>
      <c r="RQ29" s="275">
        <f t="shared" si="274"/>
        <v>6.3133333333333326</v>
      </c>
      <c r="RR29" s="43">
        <f t="shared" si="275"/>
        <v>2.2666666666666666</v>
      </c>
      <c r="RS29" s="45" t="str">
        <f t="shared" si="276"/>
        <v>2.27</v>
      </c>
      <c r="RT29" s="47" t="str">
        <f t="shared" si="277"/>
        <v>Lên lớp</v>
      </c>
      <c r="RU29" s="41">
        <f t="shared" si="278"/>
        <v>15</v>
      </c>
      <c r="RV29" s="43">
        <f t="shared" si="279"/>
        <v>2.2666666666666666</v>
      </c>
      <c r="RW29" s="229">
        <f t="shared" si="280"/>
        <v>91</v>
      </c>
      <c r="RX29" s="230">
        <f t="shared" si="281"/>
        <v>91</v>
      </c>
      <c r="RY29" s="146">
        <f t="shared" si="282"/>
        <v>2.3516483516483517</v>
      </c>
      <c r="RZ29" s="45" t="str">
        <f t="shared" si="283"/>
        <v>2.35</v>
      </c>
      <c r="SA29" s="47" t="str">
        <f t="shared" si="284"/>
        <v>Lên lớp</v>
      </c>
      <c r="SB29" s="47" t="s">
        <v>1143</v>
      </c>
      <c r="SC29" s="24">
        <v>7</v>
      </c>
      <c r="SD29" s="27">
        <v>9</v>
      </c>
      <c r="SE29" s="28"/>
      <c r="SF29" s="30">
        <f t="shared" si="527"/>
        <v>8.1999999999999993</v>
      </c>
      <c r="SG29" s="31">
        <f t="shared" si="528"/>
        <v>8.1999999999999993</v>
      </c>
      <c r="SH29" s="31" t="str">
        <f t="shared" si="529"/>
        <v>8.2</v>
      </c>
      <c r="SI29" s="35" t="str">
        <f t="shared" si="530"/>
        <v>B+</v>
      </c>
      <c r="SJ29" s="33">
        <f t="shared" si="531"/>
        <v>3.5</v>
      </c>
      <c r="SK29" s="49" t="str">
        <f t="shared" si="532"/>
        <v>3.5</v>
      </c>
      <c r="SL29" s="77">
        <v>2</v>
      </c>
      <c r="SM29" s="151">
        <v>2</v>
      </c>
      <c r="SN29" s="24">
        <v>6.2</v>
      </c>
      <c r="SO29" s="27">
        <v>6</v>
      </c>
      <c r="SP29" s="28"/>
      <c r="SQ29" s="30">
        <f t="shared" si="533"/>
        <v>6.1</v>
      </c>
      <c r="SR29" s="31">
        <f t="shared" si="534"/>
        <v>6.1</v>
      </c>
      <c r="SS29" s="29" t="str">
        <f t="shared" si="535"/>
        <v>6.1</v>
      </c>
      <c r="ST29" s="35" t="str">
        <f t="shared" si="536"/>
        <v>C</v>
      </c>
      <c r="SU29" s="130">
        <f t="shared" si="537"/>
        <v>2</v>
      </c>
      <c r="SV29" s="49" t="str">
        <f t="shared" si="538"/>
        <v>2.0</v>
      </c>
      <c r="SW29" s="77">
        <v>2</v>
      </c>
      <c r="SX29" s="151">
        <v>2</v>
      </c>
      <c r="SY29" s="24"/>
      <c r="SZ29" s="27"/>
      <c r="TA29" s="28"/>
      <c r="TB29" s="22">
        <f t="shared" si="581"/>
        <v>7.2</v>
      </c>
      <c r="TC29" s="29">
        <f t="shared" si="582"/>
        <v>7.2</v>
      </c>
      <c r="TD29" s="29" t="str">
        <f t="shared" si="543"/>
        <v>7.2</v>
      </c>
      <c r="TE29" s="35" t="str">
        <f t="shared" si="544"/>
        <v>B</v>
      </c>
      <c r="TF29" s="130">
        <f t="shared" si="545"/>
        <v>3</v>
      </c>
      <c r="TG29" s="49" t="str">
        <f t="shared" si="546"/>
        <v>3.0</v>
      </c>
      <c r="TH29" s="77">
        <v>4</v>
      </c>
      <c r="TI29" s="151">
        <v>4</v>
      </c>
      <c r="TJ29" s="320"/>
      <c r="TK29" s="321">
        <v>7.7</v>
      </c>
      <c r="TL29" s="322">
        <v>8.1</v>
      </c>
      <c r="TM29" s="322">
        <v>6.8</v>
      </c>
      <c r="TN29" s="322"/>
      <c r="TO29" s="127">
        <f t="shared" si="553"/>
        <v>7.4</v>
      </c>
      <c r="TP29" s="29" t="str">
        <f t="shared" si="291"/>
        <v>7.4</v>
      </c>
      <c r="TQ29" s="35" t="str">
        <f t="shared" si="554"/>
        <v>B</v>
      </c>
      <c r="TR29" s="33">
        <f t="shared" si="555"/>
        <v>3</v>
      </c>
      <c r="TS29" s="49" t="str">
        <f t="shared" si="556"/>
        <v>3.0</v>
      </c>
      <c r="TT29" s="323">
        <v>5</v>
      </c>
      <c r="TU29" s="324">
        <v>5</v>
      </c>
      <c r="TV29" s="325">
        <f t="shared" si="557"/>
        <v>9</v>
      </c>
      <c r="TW29" s="341">
        <f t="shared" si="294"/>
        <v>7.3111111111111109</v>
      </c>
      <c r="TX29" s="326">
        <f t="shared" si="558"/>
        <v>3</v>
      </c>
      <c r="TY29" s="45" t="str">
        <f t="shared" si="559"/>
        <v>3.00</v>
      </c>
      <c r="TZ29" s="47" t="str">
        <f t="shared" si="560"/>
        <v>Lên lớp</v>
      </c>
      <c r="UA29" s="41">
        <f t="shared" si="561"/>
        <v>9</v>
      </c>
      <c r="UB29" s="43">
        <f t="shared" si="562"/>
        <v>3</v>
      </c>
    </row>
    <row r="30" spans="1:548" ht="18">
      <c r="A30" s="11">
        <v>47</v>
      </c>
      <c r="B30" s="70" t="s">
        <v>229</v>
      </c>
      <c r="C30" s="14" t="s">
        <v>330</v>
      </c>
      <c r="D30" s="71" t="s">
        <v>331</v>
      </c>
      <c r="E30" s="302" t="s">
        <v>332</v>
      </c>
      <c r="F30" s="9"/>
      <c r="G30" s="106" t="s">
        <v>742</v>
      </c>
      <c r="H30" s="10" t="s">
        <v>18</v>
      </c>
      <c r="I30" s="11" t="s">
        <v>776</v>
      </c>
      <c r="J30" s="13">
        <v>5</v>
      </c>
      <c r="K30" s="29" t="str">
        <f t="shared" si="99"/>
        <v>5.0</v>
      </c>
      <c r="L30" s="35" t="str">
        <f t="shared" si="366"/>
        <v>D+</v>
      </c>
      <c r="M30" s="33">
        <f t="shared" si="367"/>
        <v>1.5</v>
      </c>
      <c r="N30" s="49" t="str">
        <f t="shared" si="368"/>
        <v>1.5</v>
      </c>
      <c r="O30" s="12">
        <v>2</v>
      </c>
      <c r="P30" s="19">
        <v>6.5</v>
      </c>
      <c r="Q30" s="29" t="str">
        <f t="shared" si="103"/>
        <v>6.5</v>
      </c>
      <c r="R30" s="35" t="str">
        <f t="shared" si="369"/>
        <v>C+</v>
      </c>
      <c r="S30" s="33">
        <f t="shared" si="370"/>
        <v>2.5</v>
      </c>
      <c r="T30" s="49" t="str">
        <f t="shared" si="371"/>
        <v>2.5</v>
      </c>
      <c r="U30" s="12">
        <v>3</v>
      </c>
      <c r="V30" s="24">
        <v>7.4</v>
      </c>
      <c r="W30" s="27">
        <v>7</v>
      </c>
      <c r="X30" s="28"/>
      <c r="Y30" s="30">
        <f t="shared" si="372"/>
        <v>7.2</v>
      </c>
      <c r="Z30" s="31">
        <f t="shared" si="373"/>
        <v>7.2</v>
      </c>
      <c r="AA30" s="29" t="str">
        <f t="shared" si="109"/>
        <v>7.2</v>
      </c>
      <c r="AB30" s="35" t="str">
        <f t="shared" si="374"/>
        <v>B</v>
      </c>
      <c r="AC30" s="33">
        <f t="shared" si="375"/>
        <v>3</v>
      </c>
      <c r="AD30" s="49" t="str">
        <f t="shared" si="376"/>
        <v>3.0</v>
      </c>
      <c r="AE30" s="77">
        <v>5</v>
      </c>
      <c r="AF30" s="80">
        <v>5</v>
      </c>
      <c r="AG30" s="24">
        <v>5.5</v>
      </c>
      <c r="AH30" s="27">
        <v>4</v>
      </c>
      <c r="AI30" s="28"/>
      <c r="AJ30" s="30">
        <f t="shared" si="377"/>
        <v>4.5999999999999996</v>
      </c>
      <c r="AK30" s="31">
        <f t="shared" si="378"/>
        <v>4.5999999999999996</v>
      </c>
      <c r="AL30" s="29" t="str">
        <f t="shared" si="115"/>
        <v>4.6</v>
      </c>
      <c r="AM30" s="35" t="str">
        <f t="shared" si="379"/>
        <v>D</v>
      </c>
      <c r="AN30" s="33">
        <f t="shared" si="380"/>
        <v>1</v>
      </c>
      <c r="AO30" s="49" t="str">
        <f t="shared" si="381"/>
        <v>1.0</v>
      </c>
      <c r="AP30" s="77">
        <v>3</v>
      </c>
      <c r="AQ30" s="83">
        <v>3</v>
      </c>
      <c r="AR30" s="24">
        <v>5.9</v>
      </c>
      <c r="AS30" s="27">
        <v>5</v>
      </c>
      <c r="AT30" s="28"/>
      <c r="AU30" s="30">
        <f t="shared" si="382"/>
        <v>5.4</v>
      </c>
      <c r="AV30" s="31">
        <f t="shared" si="383"/>
        <v>5.4</v>
      </c>
      <c r="AW30" s="29" t="str">
        <f t="shared" si="119"/>
        <v>5.4</v>
      </c>
      <c r="AX30" s="35" t="str">
        <f t="shared" si="384"/>
        <v>D+</v>
      </c>
      <c r="AY30" s="33">
        <f t="shared" si="385"/>
        <v>1.5</v>
      </c>
      <c r="AZ30" s="49" t="str">
        <f t="shared" si="386"/>
        <v>1.5</v>
      </c>
      <c r="BA30" s="77">
        <v>3</v>
      </c>
      <c r="BB30" s="83">
        <v>3</v>
      </c>
      <c r="BC30" s="24">
        <v>5.7</v>
      </c>
      <c r="BD30" s="27">
        <v>7</v>
      </c>
      <c r="BE30" s="28"/>
      <c r="BF30" s="30">
        <f t="shared" si="387"/>
        <v>6.5</v>
      </c>
      <c r="BG30" s="31">
        <f t="shared" si="388"/>
        <v>6.5</v>
      </c>
      <c r="BH30" s="29" t="str">
        <f t="shared" si="123"/>
        <v>6.5</v>
      </c>
      <c r="BI30" s="35" t="str">
        <f t="shared" si="389"/>
        <v>C+</v>
      </c>
      <c r="BJ30" s="33">
        <f t="shared" si="390"/>
        <v>2.5</v>
      </c>
      <c r="BK30" s="49" t="str">
        <f t="shared" si="391"/>
        <v>2.5</v>
      </c>
      <c r="BL30" s="77">
        <v>3</v>
      </c>
      <c r="BM30" s="83">
        <v>3</v>
      </c>
      <c r="BN30" s="24">
        <v>5.7</v>
      </c>
      <c r="BO30" s="27">
        <v>8</v>
      </c>
      <c r="BP30" s="28"/>
      <c r="BQ30" s="30">
        <f t="shared" si="392"/>
        <v>7.1</v>
      </c>
      <c r="BR30" s="31">
        <f t="shared" si="393"/>
        <v>7.1</v>
      </c>
      <c r="BS30" s="29" t="str">
        <f t="shared" si="127"/>
        <v>7.1</v>
      </c>
      <c r="BT30" s="35" t="str">
        <f t="shared" si="394"/>
        <v>B</v>
      </c>
      <c r="BU30" s="33">
        <f t="shared" si="395"/>
        <v>3</v>
      </c>
      <c r="BV30" s="49" t="str">
        <f t="shared" si="396"/>
        <v>3.0</v>
      </c>
      <c r="BW30" s="77">
        <v>2</v>
      </c>
      <c r="BX30" s="83">
        <v>2</v>
      </c>
      <c r="BY30" s="41">
        <f t="shared" si="131"/>
        <v>16</v>
      </c>
      <c r="BZ30" s="43">
        <f t="shared" si="132"/>
        <v>2.25</v>
      </c>
      <c r="CA30" s="45" t="str">
        <f t="shared" si="133"/>
        <v>2.25</v>
      </c>
      <c r="CB30" s="47" t="str">
        <f t="shared" si="134"/>
        <v>Lên lớp</v>
      </c>
      <c r="CC30" s="145">
        <f t="shared" si="135"/>
        <v>16</v>
      </c>
      <c r="CD30" s="146">
        <f t="shared" si="136"/>
        <v>2.25</v>
      </c>
      <c r="CE30" s="47" t="str">
        <f t="shared" si="137"/>
        <v>Lên lớp</v>
      </c>
      <c r="CF30" s="11" t="s">
        <v>1143</v>
      </c>
      <c r="CG30" s="24">
        <v>5.7</v>
      </c>
      <c r="CH30" s="27">
        <v>5</v>
      </c>
      <c r="CI30" s="28"/>
      <c r="CJ30" s="30">
        <f t="shared" si="397"/>
        <v>5.3</v>
      </c>
      <c r="CK30" s="31">
        <f t="shared" si="398"/>
        <v>5.3</v>
      </c>
      <c r="CL30" s="29" t="str">
        <f t="shared" si="140"/>
        <v>5.3</v>
      </c>
      <c r="CM30" s="35" t="str">
        <f t="shared" si="399"/>
        <v>D+</v>
      </c>
      <c r="CN30" s="157">
        <f t="shared" si="400"/>
        <v>1.5</v>
      </c>
      <c r="CO30" s="49" t="str">
        <f t="shared" si="401"/>
        <v>1.5</v>
      </c>
      <c r="CP30" s="77">
        <v>3</v>
      </c>
      <c r="CQ30" s="151">
        <v>3</v>
      </c>
      <c r="CR30" s="24">
        <v>6.7</v>
      </c>
      <c r="CS30" s="27">
        <v>6</v>
      </c>
      <c r="CT30" s="28"/>
      <c r="CU30" s="30">
        <f t="shared" si="402"/>
        <v>6.3</v>
      </c>
      <c r="CV30" s="31">
        <f t="shared" si="403"/>
        <v>6.3</v>
      </c>
      <c r="CW30" s="29" t="str">
        <f t="shared" si="145"/>
        <v>6.3</v>
      </c>
      <c r="CX30" s="35" t="str">
        <f t="shared" si="404"/>
        <v>C</v>
      </c>
      <c r="CY30" s="157">
        <f t="shared" si="405"/>
        <v>2</v>
      </c>
      <c r="CZ30" s="49" t="str">
        <f t="shared" si="406"/>
        <v>2.0</v>
      </c>
      <c r="DA30" s="77">
        <v>2</v>
      </c>
      <c r="DB30" s="151">
        <v>2</v>
      </c>
      <c r="DC30" s="24">
        <v>5.6</v>
      </c>
      <c r="DD30" s="27">
        <v>3</v>
      </c>
      <c r="DE30" s="28"/>
      <c r="DF30" s="30">
        <f t="shared" si="407"/>
        <v>4</v>
      </c>
      <c r="DG30" s="31">
        <f t="shared" si="408"/>
        <v>4</v>
      </c>
      <c r="DH30" s="29" t="str">
        <f t="shared" si="151"/>
        <v>4.0</v>
      </c>
      <c r="DI30" s="35" t="str">
        <f t="shared" si="409"/>
        <v>D</v>
      </c>
      <c r="DJ30" s="157">
        <f t="shared" si="410"/>
        <v>1</v>
      </c>
      <c r="DK30" s="49" t="str">
        <f t="shared" si="411"/>
        <v>1.0</v>
      </c>
      <c r="DL30" s="77">
        <v>4</v>
      </c>
      <c r="DM30" s="151">
        <v>4</v>
      </c>
      <c r="DN30" s="24">
        <v>5.0999999999999996</v>
      </c>
      <c r="DO30" s="27">
        <v>4</v>
      </c>
      <c r="DP30" s="28"/>
      <c r="DQ30" s="30">
        <f t="shared" si="412"/>
        <v>4.4000000000000004</v>
      </c>
      <c r="DR30" s="31">
        <f t="shared" si="413"/>
        <v>4.4000000000000004</v>
      </c>
      <c r="DS30" s="29" t="str">
        <f t="shared" si="157"/>
        <v>4.4</v>
      </c>
      <c r="DT30" s="35" t="str">
        <f t="shared" si="414"/>
        <v>D</v>
      </c>
      <c r="DU30" s="157">
        <f t="shared" si="415"/>
        <v>1</v>
      </c>
      <c r="DV30" s="49" t="str">
        <f t="shared" si="416"/>
        <v>1.0</v>
      </c>
      <c r="DW30" s="77">
        <v>3</v>
      </c>
      <c r="DX30" s="151">
        <v>3</v>
      </c>
      <c r="DY30" s="24">
        <v>6.7</v>
      </c>
      <c r="DZ30" s="27">
        <v>3</v>
      </c>
      <c r="EA30" s="28"/>
      <c r="EB30" s="30">
        <f t="shared" si="417"/>
        <v>4.5</v>
      </c>
      <c r="EC30" s="31">
        <f t="shared" si="418"/>
        <v>4.5</v>
      </c>
      <c r="ED30" s="29" t="str">
        <f t="shared" si="161"/>
        <v>4.5</v>
      </c>
      <c r="EE30" s="35" t="str">
        <f t="shared" si="419"/>
        <v>D</v>
      </c>
      <c r="EF30" s="157">
        <f t="shared" si="420"/>
        <v>1</v>
      </c>
      <c r="EG30" s="49" t="str">
        <f t="shared" si="421"/>
        <v>1.0</v>
      </c>
      <c r="EH30" s="77">
        <v>2</v>
      </c>
      <c r="EI30" s="151">
        <v>2</v>
      </c>
      <c r="EJ30" s="24">
        <v>7.8</v>
      </c>
      <c r="EK30" s="27">
        <v>5</v>
      </c>
      <c r="EL30" s="28"/>
      <c r="EM30" s="30">
        <f t="shared" si="422"/>
        <v>6.1</v>
      </c>
      <c r="EN30" s="31">
        <f t="shared" si="423"/>
        <v>6.1</v>
      </c>
      <c r="EO30" s="29" t="str">
        <f t="shared" si="166"/>
        <v>6.1</v>
      </c>
      <c r="EP30" s="35" t="str">
        <f t="shared" si="424"/>
        <v>C</v>
      </c>
      <c r="EQ30" s="157">
        <f t="shared" si="425"/>
        <v>2</v>
      </c>
      <c r="ER30" s="49" t="str">
        <f t="shared" si="426"/>
        <v>2.0</v>
      </c>
      <c r="ES30" s="77">
        <v>2</v>
      </c>
      <c r="ET30" s="151">
        <v>2</v>
      </c>
      <c r="EU30" s="24">
        <v>6.8</v>
      </c>
      <c r="EV30" s="27">
        <v>9</v>
      </c>
      <c r="EW30" s="28"/>
      <c r="EX30" s="30">
        <f t="shared" si="427"/>
        <v>8.1</v>
      </c>
      <c r="EY30" s="31">
        <f t="shared" si="428"/>
        <v>8.1</v>
      </c>
      <c r="EZ30" s="29" t="str">
        <f t="shared" si="171"/>
        <v>8.1</v>
      </c>
      <c r="FA30" s="35" t="str">
        <f t="shared" si="429"/>
        <v>B+</v>
      </c>
      <c r="FB30" s="157">
        <f t="shared" si="430"/>
        <v>3.5</v>
      </c>
      <c r="FC30" s="49" t="str">
        <f t="shared" si="431"/>
        <v>3.5</v>
      </c>
      <c r="FD30" s="77">
        <v>3</v>
      </c>
      <c r="FE30" s="151">
        <v>3</v>
      </c>
      <c r="FF30" s="155">
        <v>7.5</v>
      </c>
      <c r="FG30" s="165">
        <v>6</v>
      </c>
      <c r="FH30" s="165"/>
      <c r="FI30" s="30">
        <f t="shared" si="432"/>
        <v>6.6</v>
      </c>
      <c r="FJ30" s="31">
        <f t="shared" si="433"/>
        <v>6.6</v>
      </c>
      <c r="FK30" s="29" t="str">
        <f t="shared" si="177"/>
        <v>6.6</v>
      </c>
      <c r="FL30" s="35" t="str">
        <f t="shared" si="434"/>
        <v>C+</v>
      </c>
      <c r="FM30" s="33">
        <f t="shared" si="435"/>
        <v>2.5</v>
      </c>
      <c r="FN30" s="49" t="str">
        <f t="shared" si="436"/>
        <v>2.5</v>
      </c>
      <c r="FO30" s="77">
        <v>2</v>
      </c>
      <c r="FP30" s="151">
        <v>2</v>
      </c>
      <c r="FQ30" s="41">
        <f t="shared" si="181"/>
        <v>21</v>
      </c>
      <c r="FR30" s="43">
        <f t="shared" si="182"/>
        <v>1.7619047619047619</v>
      </c>
      <c r="FS30" s="45" t="str">
        <f t="shared" si="183"/>
        <v>1.76</v>
      </c>
      <c r="FT30" s="47" t="str">
        <f t="shared" si="184"/>
        <v>Lên lớp</v>
      </c>
      <c r="FU30" s="145">
        <f t="shared" si="185"/>
        <v>21</v>
      </c>
      <c r="FV30" s="146">
        <f t="shared" si="186"/>
        <v>1.7619047619047619</v>
      </c>
      <c r="FW30" s="174">
        <f t="shared" si="187"/>
        <v>37</v>
      </c>
      <c r="FX30" s="41">
        <f t="shared" si="188"/>
        <v>37</v>
      </c>
      <c r="FY30" s="43">
        <f t="shared" si="189"/>
        <v>1.972972972972973</v>
      </c>
      <c r="FZ30" s="45" t="str">
        <f t="shared" si="190"/>
        <v>1.97</v>
      </c>
      <c r="GA30" s="47" t="str">
        <f t="shared" si="191"/>
        <v>Lên lớp</v>
      </c>
      <c r="GB30" s="47" t="s">
        <v>1143</v>
      </c>
      <c r="GC30" s="24">
        <v>5</v>
      </c>
      <c r="GD30" s="27">
        <v>5</v>
      </c>
      <c r="GE30" s="28"/>
      <c r="GF30" s="30">
        <f t="shared" si="319"/>
        <v>5</v>
      </c>
      <c r="GG30" s="31">
        <f t="shared" si="320"/>
        <v>5</v>
      </c>
      <c r="GH30" s="29" t="str">
        <f t="shared" si="193"/>
        <v>5.0</v>
      </c>
      <c r="GI30" s="35" t="str">
        <f t="shared" si="321"/>
        <v>D+</v>
      </c>
      <c r="GJ30" s="33">
        <f t="shared" si="322"/>
        <v>1.5</v>
      </c>
      <c r="GK30" s="49" t="str">
        <f t="shared" si="323"/>
        <v>1.5</v>
      </c>
      <c r="GL30" s="77">
        <v>2</v>
      </c>
      <c r="GM30" s="151">
        <v>2</v>
      </c>
      <c r="GN30" s="24">
        <v>7.1</v>
      </c>
      <c r="GO30" s="27">
        <v>4</v>
      </c>
      <c r="GP30" s="28"/>
      <c r="GQ30" s="30">
        <f t="shared" si="324"/>
        <v>5.2</v>
      </c>
      <c r="GR30" s="31">
        <f t="shared" si="325"/>
        <v>5.2</v>
      </c>
      <c r="GS30" s="29" t="str">
        <f t="shared" si="198"/>
        <v>5.2</v>
      </c>
      <c r="GT30" s="35" t="str">
        <f t="shared" si="326"/>
        <v>D+</v>
      </c>
      <c r="GU30" s="33">
        <f t="shared" si="327"/>
        <v>1.5</v>
      </c>
      <c r="GV30" s="49" t="str">
        <f t="shared" si="328"/>
        <v>1.5</v>
      </c>
      <c r="GW30" s="77">
        <v>3</v>
      </c>
      <c r="GX30" s="151">
        <v>3</v>
      </c>
      <c r="GY30" s="24">
        <v>5.8</v>
      </c>
      <c r="GZ30" s="27">
        <v>5</v>
      </c>
      <c r="HA30" s="28"/>
      <c r="HB30" s="30">
        <f t="shared" si="329"/>
        <v>5.3</v>
      </c>
      <c r="HC30" s="31">
        <f t="shared" si="330"/>
        <v>5.3</v>
      </c>
      <c r="HD30" s="29" t="str">
        <f t="shared" si="203"/>
        <v>5.3</v>
      </c>
      <c r="HE30" s="35" t="str">
        <f t="shared" si="331"/>
        <v>D+</v>
      </c>
      <c r="HF30" s="33">
        <f t="shared" si="332"/>
        <v>1.5</v>
      </c>
      <c r="HG30" s="49" t="str">
        <f t="shared" si="333"/>
        <v>1.5</v>
      </c>
      <c r="HH30" s="77">
        <v>2</v>
      </c>
      <c r="HI30" s="151">
        <v>2</v>
      </c>
      <c r="HJ30" s="24">
        <v>5.2</v>
      </c>
      <c r="HK30" s="27">
        <v>4</v>
      </c>
      <c r="HL30" s="28"/>
      <c r="HM30" s="30">
        <f t="shared" si="334"/>
        <v>4.5</v>
      </c>
      <c r="HN30" s="31">
        <f t="shared" si="335"/>
        <v>4.5</v>
      </c>
      <c r="HO30" s="29" t="str">
        <f t="shared" si="208"/>
        <v>4.5</v>
      </c>
      <c r="HP30" s="35" t="str">
        <f t="shared" si="336"/>
        <v>D</v>
      </c>
      <c r="HQ30" s="33">
        <f t="shared" si="337"/>
        <v>1</v>
      </c>
      <c r="HR30" s="49" t="str">
        <f t="shared" si="338"/>
        <v>1.0</v>
      </c>
      <c r="HS30" s="77">
        <v>2</v>
      </c>
      <c r="HT30" s="151">
        <v>2</v>
      </c>
      <c r="HU30" s="24">
        <v>7</v>
      </c>
      <c r="HV30" s="27">
        <v>4</v>
      </c>
      <c r="HW30" s="28"/>
      <c r="HX30" s="30">
        <f t="shared" si="339"/>
        <v>5.2</v>
      </c>
      <c r="HY30" s="31">
        <f t="shared" si="340"/>
        <v>5.2</v>
      </c>
      <c r="HZ30" s="29" t="str">
        <f t="shared" si="213"/>
        <v>5.2</v>
      </c>
      <c r="IA30" s="35" t="str">
        <f t="shared" si="341"/>
        <v>D+</v>
      </c>
      <c r="IB30" s="33">
        <f t="shared" si="342"/>
        <v>1.5</v>
      </c>
      <c r="IC30" s="49" t="str">
        <f t="shared" si="343"/>
        <v>1.5</v>
      </c>
      <c r="ID30" s="77">
        <v>3</v>
      </c>
      <c r="IE30" s="151">
        <v>3</v>
      </c>
      <c r="IF30" s="24">
        <v>6</v>
      </c>
      <c r="IG30" s="27">
        <v>1</v>
      </c>
      <c r="IH30" s="28">
        <v>4</v>
      </c>
      <c r="II30" s="30">
        <f t="shared" si="344"/>
        <v>3</v>
      </c>
      <c r="IJ30" s="31">
        <f t="shared" si="345"/>
        <v>4.8</v>
      </c>
      <c r="IK30" s="29" t="str">
        <f t="shared" si="218"/>
        <v>4.8</v>
      </c>
      <c r="IL30" s="35" t="str">
        <f t="shared" si="346"/>
        <v>D</v>
      </c>
      <c r="IM30" s="33">
        <f t="shared" si="347"/>
        <v>1</v>
      </c>
      <c r="IN30" s="49" t="str">
        <f t="shared" si="348"/>
        <v>1.0</v>
      </c>
      <c r="IO30" s="77">
        <v>2</v>
      </c>
      <c r="IP30" s="151">
        <v>2</v>
      </c>
      <c r="IQ30" s="24">
        <v>5</v>
      </c>
      <c r="IR30" s="27">
        <v>3</v>
      </c>
      <c r="IS30" s="28">
        <v>3</v>
      </c>
      <c r="IT30" s="30">
        <f t="shared" si="349"/>
        <v>3.8</v>
      </c>
      <c r="IU30" s="31">
        <f t="shared" si="350"/>
        <v>3.8</v>
      </c>
      <c r="IV30" s="29" t="str">
        <f t="shared" si="222"/>
        <v>3.8</v>
      </c>
      <c r="IW30" s="35" t="str">
        <f t="shared" si="351"/>
        <v>F</v>
      </c>
      <c r="IX30" s="33">
        <f t="shared" si="352"/>
        <v>0</v>
      </c>
      <c r="IY30" s="49" t="str">
        <f t="shared" si="353"/>
        <v>0.0</v>
      </c>
      <c r="IZ30" s="77">
        <v>3</v>
      </c>
      <c r="JA30" s="151"/>
      <c r="JB30" s="24">
        <v>7</v>
      </c>
      <c r="JC30" s="27">
        <v>7</v>
      </c>
      <c r="JD30" s="28"/>
      <c r="JE30" s="30">
        <f t="shared" si="354"/>
        <v>7</v>
      </c>
      <c r="JF30" s="31">
        <f t="shared" si="355"/>
        <v>7</v>
      </c>
      <c r="JG30" s="29" t="str">
        <f t="shared" si="226"/>
        <v>7.0</v>
      </c>
      <c r="JH30" s="35" t="str">
        <f t="shared" si="356"/>
        <v>B</v>
      </c>
      <c r="JI30" s="33">
        <f t="shared" si="357"/>
        <v>3</v>
      </c>
      <c r="JJ30" s="49" t="str">
        <f t="shared" si="358"/>
        <v>3.0</v>
      </c>
      <c r="JK30" s="77">
        <v>3</v>
      </c>
      <c r="JL30" s="151">
        <v>3</v>
      </c>
      <c r="JM30" s="24">
        <v>8</v>
      </c>
      <c r="JN30" s="214">
        <v>5.4</v>
      </c>
      <c r="JO30" s="140"/>
      <c r="JP30" s="30">
        <f t="shared" si="359"/>
        <v>6.4</v>
      </c>
      <c r="JQ30" s="31">
        <f t="shared" si="360"/>
        <v>6.4</v>
      </c>
      <c r="JR30" s="29" t="str">
        <f t="shared" si="230"/>
        <v>6.4</v>
      </c>
      <c r="JS30" s="35" t="str">
        <f t="shared" si="361"/>
        <v>C</v>
      </c>
      <c r="JT30" s="33">
        <f t="shared" si="362"/>
        <v>2</v>
      </c>
      <c r="JU30" s="49" t="str">
        <f t="shared" si="363"/>
        <v>2.0</v>
      </c>
      <c r="JV30" s="77">
        <v>1</v>
      </c>
      <c r="JW30" s="151">
        <v>1</v>
      </c>
      <c r="JX30" s="211">
        <f t="shared" si="234"/>
        <v>21</v>
      </c>
      <c r="JY30" s="43">
        <f t="shared" si="235"/>
        <v>1.4285714285714286</v>
      </c>
      <c r="JZ30" s="45" t="str">
        <f t="shared" si="236"/>
        <v>1.43</v>
      </c>
      <c r="KA30" s="47" t="str">
        <f t="shared" si="237"/>
        <v>Lên lớp</v>
      </c>
      <c r="KB30" s="41">
        <f t="shared" si="238"/>
        <v>18</v>
      </c>
      <c r="KC30" s="43">
        <f t="shared" si="239"/>
        <v>1.6666666666666667</v>
      </c>
      <c r="KD30" s="229">
        <f t="shared" si="240"/>
        <v>58</v>
      </c>
      <c r="KE30" s="230">
        <f t="shared" si="241"/>
        <v>55</v>
      </c>
      <c r="KF30" s="146">
        <f t="shared" si="242"/>
        <v>1.8727272727272728</v>
      </c>
      <c r="KG30" s="45" t="str">
        <f t="shared" si="243"/>
        <v>1.87</v>
      </c>
      <c r="KH30" s="47" t="str">
        <f t="shared" si="244"/>
        <v>Lên lớp</v>
      </c>
      <c r="KI30" s="47" t="s">
        <v>1143</v>
      </c>
      <c r="KJ30" s="24">
        <v>6.2</v>
      </c>
      <c r="KK30" s="27">
        <v>7</v>
      </c>
      <c r="KL30" s="28"/>
      <c r="KM30" s="30">
        <f t="shared" si="437"/>
        <v>6.7</v>
      </c>
      <c r="KN30" s="31">
        <f t="shared" si="438"/>
        <v>6.7</v>
      </c>
      <c r="KO30" s="31" t="str">
        <f t="shared" si="439"/>
        <v>6.7</v>
      </c>
      <c r="KP30" s="35" t="str">
        <f t="shared" si="440"/>
        <v>C+</v>
      </c>
      <c r="KQ30" s="33">
        <f t="shared" si="441"/>
        <v>2.5</v>
      </c>
      <c r="KR30" s="49" t="str">
        <f t="shared" si="442"/>
        <v>2.5</v>
      </c>
      <c r="KS30" s="77">
        <v>2</v>
      </c>
      <c r="KT30" s="151">
        <v>2</v>
      </c>
      <c r="KU30" s="24">
        <v>7</v>
      </c>
      <c r="KV30" s="27">
        <v>9</v>
      </c>
      <c r="KW30" s="28"/>
      <c r="KX30" s="30">
        <f t="shared" si="443"/>
        <v>8.1999999999999993</v>
      </c>
      <c r="KY30" s="31">
        <f t="shared" si="444"/>
        <v>8.1999999999999993</v>
      </c>
      <c r="KZ30" s="31" t="str">
        <f t="shared" si="445"/>
        <v>8.2</v>
      </c>
      <c r="LA30" s="35" t="str">
        <f t="shared" si="446"/>
        <v>B+</v>
      </c>
      <c r="LB30" s="33">
        <f t="shared" si="447"/>
        <v>3.5</v>
      </c>
      <c r="LC30" s="49" t="str">
        <f t="shared" si="448"/>
        <v>3.5</v>
      </c>
      <c r="LD30" s="77">
        <v>2</v>
      </c>
      <c r="LE30" s="151">
        <v>2</v>
      </c>
      <c r="LF30" s="24">
        <v>7.7</v>
      </c>
      <c r="LG30" s="27">
        <v>3</v>
      </c>
      <c r="LH30" s="28"/>
      <c r="LI30" s="30">
        <f t="shared" si="547"/>
        <v>4.9000000000000004</v>
      </c>
      <c r="LJ30" s="31">
        <f t="shared" si="548"/>
        <v>4.9000000000000004</v>
      </c>
      <c r="LK30" s="31" t="str">
        <f t="shared" si="549"/>
        <v>4.9</v>
      </c>
      <c r="LL30" s="35" t="str">
        <f t="shared" si="550"/>
        <v>D</v>
      </c>
      <c r="LM30" s="33">
        <f t="shared" si="551"/>
        <v>1</v>
      </c>
      <c r="LN30" s="49" t="str">
        <f t="shared" si="552"/>
        <v>1.0</v>
      </c>
      <c r="LO30" s="77">
        <v>2</v>
      </c>
      <c r="LP30" s="151">
        <v>2</v>
      </c>
      <c r="LQ30" s="24">
        <v>6</v>
      </c>
      <c r="LR30" s="124">
        <v>1</v>
      </c>
      <c r="LS30" s="28">
        <v>7</v>
      </c>
      <c r="LT30" s="30">
        <f t="shared" si="455"/>
        <v>3</v>
      </c>
      <c r="LU30" s="31">
        <f t="shared" si="456"/>
        <v>6.6</v>
      </c>
      <c r="LV30" s="29" t="str">
        <f t="shared" si="248"/>
        <v>6.6</v>
      </c>
      <c r="LW30" s="35" t="str">
        <f t="shared" si="457"/>
        <v>C+</v>
      </c>
      <c r="LX30" s="33">
        <f t="shared" si="458"/>
        <v>2.5</v>
      </c>
      <c r="LY30" s="49" t="str">
        <f t="shared" si="459"/>
        <v>2.5</v>
      </c>
      <c r="LZ30" s="77">
        <v>2</v>
      </c>
      <c r="MA30" s="151"/>
      <c r="MB30" s="24">
        <v>6</v>
      </c>
      <c r="MC30" s="27">
        <v>5</v>
      </c>
      <c r="MD30" s="28"/>
      <c r="ME30" s="30">
        <f t="shared" si="460"/>
        <v>5.4</v>
      </c>
      <c r="MF30" s="161">
        <f t="shared" si="461"/>
        <v>5.4</v>
      </c>
      <c r="MG30" s="29" t="str">
        <f t="shared" si="249"/>
        <v>5.4</v>
      </c>
      <c r="MH30" s="162" t="str">
        <f t="shared" si="462"/>
        <v>D+</v>
      </c>
      <c r="MI30" s="163">
        <f t="shared" si="463"/>
        <v>1.5</v>
      </c>
      <c r="MJ30" s="56" t="str">
        <f t="shared" si="464"/>
        <v>1.5</v>
      </c>
      <c r="MK30" s="77">
        <v>1</v>
      </c>
      <c r="ML30" s="151">
        <v>1</v>
      </c>
      <c r="MM30" s="24">
        <v>7.1</v>
      </c>
      <c r="MN30" s="27">
        <v>1</v>
      </c>
      <c r="MO30" s="28">
        <v>4</v>
      </c>
      <c r="MP30" s="30">
        <f t="shared" si="465"/>
        <v>3.4</v>
      </c>
      <c r="MQ30" s="161">
        <f t="shared" si="466"/>
        <v>5.2</v>
      </c>
      <c r="MR30" s="29" t="str">
        <f t="shared" si="250"/>
        <v>5.2</v>
      </c>
      <c r="MS30" s="162" t="str">
        <f t="shared" si="467"/>
        <v>D+</v>
      </c>
      <c r="MT30" s="163">
        <f t="shared" si="468"/>
        <v>1.5</v>
      </c>
      <c r="MU30" s="56" t="str">
        <f t="shared" si="469"/>
        <v>1.5</v>
      </c>
      <c r="MV30" s="77">
        <v>3</v>
      </c>
      <c r="MW30" s="151">
        <v>3</v>
      </c>
      <c r="MX30" s="24">
        <v>7.4</v>
      </c>
      <c r="MY30" s="27">
        <v>1</v>
      </c>
      <c r="MZ30" s="28">
        <v>6</v>
      </c>
      <c r="NA30" s="30">
        <f t="shared" si="470"/>
        <v>3.6</v>
      </c>
      <c r="NB30" s="161">
        <f t="shared" si="471"/>
        <v>6.6</v>
      </c>
      <c r="NC30" s="29" t="str">
        <f t="shared" si="251"/>
        <v>6.6</v>
      </c>
      <c r="ND30" s="162" t="str">
        <f t="shared" si="472"/>
        <v>C+</v>
      </c>
      <c r="NE30" s="163">
        <f t="shared" si="473"/>
        <v>2.5</v>
      </c>
      <c r="NF30" s="56" t="str">
        <f t="shared" si="474"/>
        <v>2.5</v>
      </c>
      <c r="NG30" s="77">
        <v>1</v>
      </c>
      <c r="NH30" s="151">
        <v>1</v>
      </c>
      <c r="NI30" s="24">
        <v>7</v>
      </c>
      <c r="NJ30" s="27">
        <v>7</v>
      </c>
      <c r="NK30" s="28"/>
      <c r="NL30" s="30">
        <f t="shared" si="475"/>
        <v>7</v>
      </c>
      <c r="NM30" s="31">
        <f t="shared" si="476"/>
        <v>7</v>
      </c>
      <c r="NN30" s="31" t="str">
        <f t="shared" si="477"/>
        <v>7.0</v>
      </c>
      <c r="NO30" s="35" t="str">
        <f t="shared" si="478"/>
        <v>B</v>
      </c>
      <c r="NP30" s="33">
        <f t="shared" si="479"/>
        <v>3</v>
      </c>
      <c r="NQ30" s="49" t="str">
        <f t="shared" si="480"/>
        <v>3.0</v>
      </c>
      <c r="NR30" s="77">
        <v>3</v>
      </c>
      <c r="NS30" s="151">
        <v>3</v>
      </c>
      <c r="NT30" s="24">
        <v>8</v>
      </c>
      <c r="NU30" s="214">
        <v>5.8</v>
      </c>
      <c r="NV30" s="28"/>
      <c r="NW30" s="30">
        <f t="shared" si="481"/>
        <v>6.7</v>
      </c>
      <c r="NX30" s="31">
        <f t="shared" si="482"/>
        <v>6.7</v>
      </c>
      <c r="NY30" s="31" t="str">
        <f t="shared" si="483"/>
        <v>6.7</v>
      </c>
      <c r="NZ30" s="35" t="str">
        <f t="shared" si="484"/>
        <v>C+</v>
      </c>
      <c r="OA30" s="33">
        <f t="shared" si="485"/>
        <v>2.5</v>
      </c>
      <c r="OB30" s="49" t="str">
        <f t="shared" si="486"/>
        <v>2.5</v>
      </c>
      <c r="OC30" s="77">
        <v>2</v>
      </c>
      <c r="OD30" s="151">
        <v>2</v>
      </c>
      <c r="OE30" s="211">
        <f t="shared" si="255"/>
        <v>18</v>
      </c>
      <c r="OF30" s="43">
        <f t="shared" si="256"/>
        <v>2.3055555555555554</v>
      </c>
      <c r="OG30" s="45" t="str">
        <f t="shared" si="257"/>
        <v>2.31</v>
      </c>
      <c r="OH30" s="47" t="str">
        <f t="shared" si="258"/>
        <v>Lên lớp</v>
      </c>
      <c r="OI30" s="41">
        <f t="shared" si="259"/>
        <v>16</v>
      </c>
      <c r="OJ30" s="43">
        <f t="shared" si="260"/>
        <v>2.28125</v>
      </c>
      <c r="OK30" s="229">
        <f t="shared" si="261"/>
        <v>76</v>
      </c>
      <c r="OL30" s="230">
        <f t="shared" si="262"/>
        <v>71</v>
      </c>
      <c r="OM30" s="146">
        <f t="shared" si="263"/>
        <v>1.9647887323943662</v>
      </c>
      <c r="ON30" s="45" t="str">
        <f t="shared" si="264"/>
        <v>1.96</v>
      </c>
      <c r="OO30" s="47" t="str">
        <f t="shared" si="265"/>
        <v>Lên lớp</v>
      </c>
      <c r="OP30" s="47" t="s">
        <v>1143</v>
      </c>
      <c r="OQ30" s="24">
        <v>6</v>
      </c>
      <c r="OR30" s="27">
        <v>4</v>
      </c>
      <c r="OS30" s="28"/>
      <c r="OT30" s="30">
        <f t="shared" si="487"/>
        <v>4.8</v>
      </c>
      <c r="OU30" s="31">
        <f t="shared" si="488"/>
        <v>4.8</v>
      </c>
      <c r="OV30" s="31" t="str">
        <f t="shared" si="489"/>
        <v>4.8</v>
      </c>
      <c r="OW30" s="35" t="str">
        <f t="shared" si="541"/>
        <v>D</v>
      </c>
      <c r="OX30" s="33">
        <f t="shared" si="490"/>
        <v>1</v>
      </c>
      <c r="OY30" s="49" t="str">
        <f t="shared" si="491"/>
        <v>1.0</v>
      </c>
      <c r="OZ30" s="77">
        <v>2</v>
      </c>
      <c r="PA30" s="151">
        <v>2</v>
      </c>
      <c r="PB30" s="24">
        <v>8.1999999999999993</v>
      </c>
      <c r="PC30" s="27">
        <v>9</v>
      </c>
      <c r="PD30" s="28"/>
      <c r="PE30" s="30">
        <f t="shared" si="492"/>
        <v>8.6999999999999993</v>
      </c>
      <c r="PF30" s="31">
        <f t="shared" si="493"/>
        <v>8.6999999999999993</v>
      </c>
      <c r="PG30" s="31" t="str">
        <f t="shared" si="494"/>
        <v>8.7</v>
      </c>
      <c r="PH30" s="35" t="str">
        <f t="shared" si="495"/>
        <v>A</v>
      </c>
      <c r="PI30" s="33">
        <f t="shared" si="496"/>
        <v>4</v>
      </c>
      <c r="PJ30" s="49" t="str">
        <f t="shared" si="497"/>
        <v>4.0</v>
      </c>
      <c r="PK30" s="77">
        <v>3</v>
      </c>
      <c r="PL30" s="151">
        <v>3</v>
      </c>
      <c r="PM30" s="24">
        <v>5.3</v>
      </c>
      <c r="PN30" s="27">
        <v>6</v>
      </c>
      <c r="PO30" s="28"/>
      <c r="PP30" s="30">
        <f t="shared" si="498"/>
        <v>5.7</v>
      </c>
      <c r="PQ30" s="31">
        <f t="shared" si="499"/>
        <v>5.7</v>
      </c>
      <c r="PR30" s="31" t="str">
        <f t="shared" si="500"/>
        <v>5.7</v>
      </c>
      <c r="PS30" s="35" t="str">
        <f t="shared" si="501"/>
        <v>C</v>
      </c>
      <c r="PT30" s="33">
        <f t="shared" si="502"/>
        <v>2</v>
      </c>
      <c r="PU30" s="49" t="str">
        <f t="shared" si="503"/>
        <v>2.0</v>
      </c>
      <c r="PV30" s="77">
        <v>2</v>
      </c>
      <c r="PW30" s="151">
        <v>2</v>
      </c>
      <c r="PX30" s="24">
        <v>6.3</v>
      </c>
      <c r="PY30" s="27">
        <v>6</v>
      </c>
      <c r="PZ30" s="28"/>
      <c r="QA30" s="30">
        <f t="shared" si="504"/>
        <v>6.1</v>
      </c>
      <c r="QB30" s="31">
        <f t="shared" si="505"/>
        <v>6.1</v>
      </c>
      <c r="QC30" s="29" t="str">
        <f t="shared" si="506"/>
        <v>6.1</v>
      </c>
      <c r="QD30" s="35" t="str">
        <f t="shared" si="542"/>
        <v>C</v>
      </c>
      <c r="QE30" s="33">
        <f t="shared" si="507"/>
        <v>2</v>
      </c>
      <c r="QF30" s="49" t="str">
        <f t="shared" si="508"/>
        <v>2.0</v>
      </c>
      <c r="QG30" s="77">
        <v>3</v>
      </c>
      <c r="QH30" s="151">
        <v>3</v>
      </c>
      <c r="QI30" s="24">
        <v>6.9</v>
      </c>
      <c r="QJ30" s="27">
        <v>5</v>
      </c>
      <c r="QK30" s="28"/>
      <c r="QL30" s="30">
        <f t="shared" si="509"/>
        <v>5.8</v>
      </c>
      <c r="QM30" s="31">
        <f t="shared" si="510"/>
        <v>5.8</v>
      </c>
      <c r="QN30" s="31" t="str">
        <f t="shared" si="511"/>
        <v>5.8</v>
      </c>
      <c r="QO30" s="35" t="str">
        <f t="shared" si="512"/>
        <v>C</v>
      </c>
      <c r="QP30" s="33">
        <f t="shared" si="513"/>
        <v>2</v>
      </c>
      <c r="QQ30" s="49" t="str">
        <f t="shared" si="514"/>
        <v>2.0</v>
      </c>
      <c r="QR30" s="77">
        <v>1</v>
      </c>
      <c r="QS30" s="151">
        <v>1</v>
      </c>
      <c r="QT30" s="24">
        <v>6.5</v>
      </c>
      <c r="QU30" s="27">
        <v>6</v>
      </c>
      <c r="QV30" s="28"/>
      <c r="QW30" s="30">
        <f t="shared" si="515"/>
        <v>6.2</v>
      </c>
      <c r="QX30" s="31">
        <f t="shared" si="516"/>
        <v>6.2</v>
      </c>
      <c r="QY30" s="31" t="str">
        <f t="shared" si="517"/>
        <v>6.2</v>
      </c>
      <c r="QZ30" s="35" t="str">
        <f t="shared" si="518"/>
        <v>C</v>
      </c>
      <c r="RA30" s="33">
        <f t="shared" si="519"/>
        <v>2</v>
      </c>
      <c r="RB30" s="49" t="str">
        <f t="shared" si="520"/>
        <v>2.0</v>
      </c>
      <c r="RC30" s="77">
        <v>3</v>
      </c>
      <c r="RD30" s="151">
        <v>3</v>
      </c>
      <c r="RE30" s="24">
        <v>6</v>
      </c>
      <c r="RF30" s="27">
        <v>4</v>
      </c>
      <c r="RG30" s="28"/>
      <c r="RH30" s="30">
        <f t="shared" si="521"/>
        <v>4.8</v>
      </c>
      <c r="RI30" s="31">
        <f t="shared" si="522"/>
        <v>4.8</v>
      </c>
      <c r="RJ30" s="29" t="str">
        <f t="shared" si="523"/>
        <v>4.8</v>
      </c>
      <c r="RK30" s="35" t="str">
        <f t="shared" si="524"/>
        <v>D</v>
      </c>
      <c r="RL30" s="33">
        <f t="shared" si="525"/>
        <v>1</v>
      </c>
      <c r="RM30" s="49" t="str">
        <f t="shared" si="526"/>
        <v>1.0</v>
      </c>
      <c r="RN30" s="77">
        <v>1</v>
      </c>
      <c r="RO30" s="151">
        <v>1</v>
      </c>
      <c r="RP30" s="211">
        <f t="shared" si="273"/>
        <v>15</v>
      </c>
      <c r="RQ30" s="275">
        <f t="shared" si="274"/>
        <v>6.3066666666666658</v>
      </c>
      <c r="RR30" s="43">
        <f t="shared" si="275"/>
        <v>2.2000000000000002</v>
      </c>
      <c r="RS30" s="45" t="str">
        <f t="shared" si="276"/>
        <v>2.20</v>
      </c>
      <c r="RT30" s="47" t="str">
        <f t="shared" si="277"/>
        <v>Lên lớp</v>
      </c>
      <c r="RU30" s="41">
        <f t="shared" si="278"/>
        <v>15</v>
      </c>
      <c r="RV30" s="43">
        <f t="shared" si="279"/>
        <v>2.2000000000000002</v>
      </c>
      <c r="RW30" s="229">
        <f t="shared" si="280"/>
        <v>91</v>
      </c>
      <c r="RX30" s="230">
        <f t="shared" si="281"/>
        <v>86</v>
      </c>
      <c r="RY30" s="146">
        <f t="shared" si="282"/>
        <v>2.0058139534883721</v>
      </c>
      <c r="RZ30" s="45" t="str">
        <f t="shared" si="283"/>
        <v>2.01</v>
      </c>
      <c r="SA30" s="47" t="str">
        <f t="shared" si="284"/>
        <v>Lên lớp</v>
      </c>
      <c r="SB30" s="47" t="s">
        <v>1143</v>
      </c>
      <c r="SC30" s="24">
        <v>7</v>
      </c>
      <c r="SD30" s="27">
        <v>5</v>
      </c>
      <c r="SE30" s="28"/>
      <c r="SF30" s="30">
        <f t="shared" si="527"/>
        <v>5.8</v>
      </c>
      <c r="SG30" s="31">
        <f t="shared" si="528"/>
        <v>5.8</v>
      </c>
      <c r="SH30" s="29" t="str">
        <f t="shared" si="529"/>
        <v>5.8</v>
      </c>
      <c r="SI30" s="35" t="str">
        <f t="shared" si="530"/>
        <v>C</v>
      </c>
      <c r="SJ30" s="130">
        <f t="shared" si="531"/>
        <v>2</v>
      </c>
      <c r="SK30" s="49" t="str">
        <f t="shared" si="532"/>
        <v>2.0</v>
      </c>
      <c r="SL30" s="77">
        <v>2</v>
      </c>
      <c r="SM30" s="151">
        <v>2</v>
      </c>
      <c r="SN30" s="24">
        <v>6.7</v>
      </c>
      <c r="SO30" s="27">
        <v>2</v>
      </c>
      <c r="SP30" s="28">
        <v>1</v>
      </c>
      <c r="SQ30" s="30">
        <f t="shared" si="533"/>
        <v>3.9</v>
      </c>
      <c r="SR30" s="31">
        <f t="shared" si="534"/>
        <v>3.9</v>
      </c>
      <c r="SS30" s="29" t="str">
        <f t="shared" si="535"/>
        <v>3.9</v>
      </c>
      <c r="ST30" s="35" t="str">
        <f t="shared" si="536"/>
        <v>F</v>
      </c>
      <c r="SU30" s="33">
        <f t="shared" si="537"/>
        <v>0</v>
      </c>
      <c r="SV30" s="49" t="str">
        <f t="shared" si="538"/>
        <v>0.0</v>
      </c>
      <c r="SW30" s="77">
        <v>2</v>
      </c>
      <c r="SX30" s="151"/>
      <c r="SY30" s="24"/>
      <c r="SZ30" s="27"/>
      <c r="TA30" s="28"/>
      <c r="TB30" s="22">
        <f t="shared" ref="TB30" si="583">ROUND((SF30*0.5+SQ30*0.5),1)</f>
        <v>4.9000000000000004</v>
      </c>
      <c r="TC30" s="29">
        <f t="shared" ref="TC30" si="584">ROUND((SG30*0.5+SR30*0.5),1)</f>
        <v>4.9000000000000004</v>
      </c>
      <c r="TD30" s="31" t="str">
        <f t="shared" si="543"/>
        <v>4.9</v>
      </c>
      <c r="TE30" s="35" t="str">
        <f t="shared" si="544"/>
        <v>D</v>
      </c>
      <c r="TF30" s="33">
        <f t="shared" si="545"/>
        <v>1</v>
      </c>
      <c r="TG30" s="49" t="str">
        <f t="shared" si="546"/>
        <v>1.0</v>
      </c>
      <c r="TH30" s="77">
        <v>4</v>
      </c>
      <c r="TI30" s="151">
        <v>4</v>
      </c>
      <c r="TJ30" s="320"/>
      <c r="TK30" s="321"/>
      <c r="TL30" s="322"/>
      <c r="TM30" s="322"/>
      <c r="TN30" s="322"/>
      <c r="TO30" s="127">
        <f t="shared" si="553"/>
        <v>0</v>
      </c>
      <c r="TP30" s="29" t="str">
        <f t="shared" si="291"/>
        <v>0.0</v>
      </c>
      <c r="TQ30" s="35" t="str">
        <f t="shared" si="554"/>
        <v>F</v>
      </c>
      <c r="TR30" s="33">
        <f t="shared" si="555"/>
        <v>0</v>
      </c>
      <c r="TS30" s="49" t="str">
        <f t="shared" si="556"/>
        <v>0.0</v>
      </c>
      <c r="TT30" s="323">
        <v>5</v>
      </c>
      <c r="TU30" s="324"/>
      <c r="TV30" s="325">
        <f t="shared" si="557"/>
        <v>9</v>
      </c>
      <c r="TW30" s="341">
        <f t="shared" si="294"/>
        <v>2.177777777777778</v>
      </c>
      <c r="TX30" s="326">
        <f t="shared" si="558"/>
        <v>0.44444444444444442</v>
      </c>
      <c r="TY30" s="45" t="str">
        <f t="shared" si="559"/>
        <v>0.44</v>
      </c>
      <c r="TZ30" s="47" t="str">
        <f t="shared" si="560"/>
        <v>Cảnh báo KQHT</v>
      </c>
      <c r="UA30" s="41">
        <f t="shared" si="561"/>
        <v>4</v>
      </c>
      <c r="UB30" s="43">
        <f t="shared" si="562"/>
        <v>1</v>
      </c>
    </row>
    <row r="31" spans="1:548" ht="18">
      <c r="A31" s="11">
        <v>38</v>
      </c>
      <c r="B31" s="70" t="s">
        <v>1346</v>
      </c>
      <c r="C31" s="14" t="s">
        <v>1349</v>
      </c>
      <c r="D31" s="57" t="s">
        <v>19</v>
      </c>
      <c r="E31" s="303" t="s">
        <v>1351</v>
      </c>
      <c r="F31" s="9"/>
      <c r="G31" s="58" t="s">
        <v>1352</v>
      </c>
      <c r="H31" s="58" t="s">
        <v>18</v>
      </c>
      <c r="I31" s="104" t="s">
        <v>1354</v>
      </c>
      <c r="J31" s="140">
        <v>5.3</v>
      </c>
      <c r="K31" s="29" t="str">
        <f t="shared" si="99"/>
        <v>5.3</v>
      </c>
      <c r="L31" s="35" t="str">
        <f t="shared" si="366"/>
        <v>D+</v>
      </c>
      <c r="M31" s="33">
        <f t="shared" si="367"/>
        <v>1.5</v>
      </c>
      <c r="N31" s="49" t="str">
        <f t="shared" si="368"/>
        <v>1.5</v>
      </c>
      <c r="O31" s="12">
        <v>2</v>
      </c>
      <c r="P31" s="19">
        <v>6.7</v>
      </c>
      <c r="Q31" s="29" t="str">
        <f t="shared" si="103"/>
        <v>6.7</v>
      </c>
      <c r="R31" s="35" t="str">
        <f t="shared" si="369"/>
        <v>C+</v>
      </c>
      <c r="S31" s="33">
        <f t="shared" si="370"/>
        <v>2.5</v>
      </c>
      <c r="T31" s="49" t="str">
        <f t="shared" si="371"/>
        <v>2.5</v>
      </c>
      <c r="U31" s="12">
        <v>3</v>
      </c>
      <c r="V31" s="24">
        <v>7.4</v>
      </c>
      <c r="W31" s="27">
        <v>9</v>
      </c>
      <c r="X31" s="28"/>
      <c r="Y31" s="30">
        <f t="shared" si="372"/>
        <v>8.4</v>
      </c>
      <c r="Z31" s="161">
        <f t="shared" si="373"/>
        <v>8.4</v>
      </c>
      <c r="AA31" s="29" t="str">
        <f t="shared" si="109"/>
        <v>8.4</v>
      </c>
      <c r="AB31" s="162" t="str">
        <f t="shared" si="374"/>
        <v>B+</v>
      </c>
      <c r="AC31" s="163">
        <f t="shared" si="375"/>
        <v>3.5</v>
      </c>
      <c r="AD31" s="56" t="str">
        <f t="shared" si="376"/>
        <v>3.5</v>
      </c>
      <c r="AE31" s="77">
        <v>5</v>
      </c>
      <c r="AF31" s="80">
        <v>5</v>
      </c>
      <c r="AG31" s="24">
        <v>8.3000000000000007</v>
      </c>
      <c r="AH31" s="27">
        <v>7</v>
      </c>
      <c r="AI31" s="28"/>
      <c r="AJ31" s="30">
        <f t="shared" si="377"/>
        <v>7.5</v>
      </c>
      <c r="AK31" s="31">
        <f t="shared" si="378"/>
        <v>7.5</v>
      </c>
      <c r="AL31" s="29" t="str">
        <f t="shared" si="115"/>
        <v>7.5</v>
      </c>
      <c r="AM31" s="35" t="str">
        <f t="shared" si="379"/>
        <v>B</v>
      </c>
      <c r="AN31" s="33">
        <f t="shared" si="380"/>
        <v>3</v>
      </c>
      <c r="AO31" s="49" t="str">
        <f t="shared" si="381"/>
        <v>3.0</v>
      </c>
      <c r="AP31" s="77">
        <v>3</v>
      </c>
      <c r="AQ31" s="83">
        <v>3</v>
      </c>
      <c r="AR31" s="24">
        <v>8.1</v>
      </c>
      <c r="AS31" s="27">
        <v>9</v>
      </c>
      <c r="AT31" s="28"/>
      <c r="AU31" s="30">
        <f t="shared" si="382"/>
        <v>8.6</v>
      </c>
      <c r="AV31" s="161">
        <f t="shared" si="383"/>
        <v>8.6</v>
      </c>
      <c r="AW31" s="29" t="str">
        <f t="shared" si="119"/>
        <v>8.6</v>
      </c>
      <c r="AX31" s="162" t="str">
        <f t="shared" si="384"/>
        <v>A</v>
      </c>
      <c r="AY31" s="163">
        <f t="shared" si="385"/>
        <v>4</v>
      </c>
      <c r="AZ31" s="56" t="str">
        <f t="shared" si="386"/>
        <v>4.0</v>
      </c>
      <c r="BA31" s="77">
        <v>3</v>
      </c>
      <c r="BB31" s="83">
        <v>3</v>
      </c>
      <c r="BC31" s="24">
        <v>8</v>
      </c>
      <c r="BD31" s="268"/>
      <c r="BE31" s="28">
        <v>10</v>
      </c>
      <c r="BF31" s="30">
        <f t="shared" si="387"/>
        <v>3.2</v>
      </c>
      <c r="BG31" s="161">
        <f t="shared" si="388"/>
        <v>9.1999999999999993</v>
      </c>
      <c r="BH31" s="29" t="str">
        <f t="shared" si="123"/>
        <v>9.2</v>
      </c>
      <c r="BI31" s="162" t="str">
        <f t="shared" si="389"/>
        <v>A</v>
      </c>
      <c r="BJ31" s="163">
        <f t="shared" si="390"/>
        <v>4</v>
      </c>
      <c r="BK31" s="56" t="str">
        <f t="shared" si="391"/>
        <v>4.0</v>
      </c>
      <c r="BL31" s="77">
        <v>3</v>
      </c>
      <c r="BM31" s="83">
        <v>3</v>
      </c>
      <c r="BN31" s="24">
        <v>8</v>
      </c>
      <c r="BO31" s="27">
        <v>8</v>
      </c>
      <c r="BP31" s="28"/>
      <c r="BQ31" s="30">
        <f t="shared" si="392"/>
        <v>8</v>
      </c>
      <c r="BR31" s="31">
        <f t="shared" si="393"/>
        <v>8</v>
      </c>
      <c r="BS31" s="29" t="str">
        <f t="shared" si="127"/>
        <v>8.0</v>
      </c>
      <c r="BT31" s="35" t="str">
        <f t="shared" si="394"/>
        <v>B+</v>
      </c>
      <c r="BU31" s="33">
        <f t="shared" si="395"/>
        <v>3.5</v>
      </c>
      <c r="BV31" s="49" t="str">
        <f t="shared" si="396"/>
        <v>3.5</v>
      </c>
      <c r="BW31" s="77">
        <v>2</v>
      </c>
      <c r="BX31" s="83">
        <v>2</v>
      </c>
      <c r="BY31" s="41">
        <f t="shared" si="131"/>
        <v>16</v>
      </c>
      <c r="BZ31" s="43">
        <f t="shared" si="132"/>
        <v>3.59375</v>
      </c>
      <c r="CA31" s="45" t="str">
        <f t="shared" si="133"/>
        <v>3.59</v>
      </c>
      <c r="CB31" s="47" t="str">
        <f t="shared" si="134"/>
        <v>Lên lớp</v>
      </c>
      <c r="CC31" s="145">
        <f t="shared" si="135"/>
        <v>16</v>
      </c>
      <c r="CD31" s="146">
        <f t="shared" si="136"/>
        <v>3.59375</v>
      </c>
      <c r="CE31" s="47" t="str">
        <f t="shared" si="137"/>
        <v>Lên lớp</v>
      </c>
      <c r="CF31" s="47" t="s">
        <v>1143</v>
      </c>
      <c r="CG31" s="24">
        <v>7</v>
      </c>
      <c r="CH31" s="27">
        <v>6</v>
      </c>
      <c r="CI31" s="28"/>
      <c r="CJ31" s="30">
        <f t="shared" si="397"/>
        <v>6.4</v>
      </c>
      <c r="CK31" s="31">
        <f t="shared" si="398"/>
        <v>6.4</v>
      </c>
      <c r="CL31" s="29" t="str">
        <f t="shared" si="140"/>
        <v>6.4</v>
      </c>
      <c r="CM31" s="35" t="str">
        <f t="shared" si="399"/>
        <v>C</v>
      </c>
      <c r="CN31" s="157">
        <f t="shared" si="400"/>
        <v>2</v>
      </c>
      <c r="CO31" s="49" t="str">
        <f t="shared" si="401"/>
        <v>2.0</v>
      </c>
      <c r="CP31" s="77">
        <v>3</v>
      </c>
      <c r="CQ31" s="151">
        <v>3</v>
      </c>
      <c r="CR31" s="24"/>
      <c r="CS31" s="27"/>
      <c r="CT31" s="28"/>
      <c r="CU31" s="30">
        <f t="shared" si="402"/>
        <v>0</v>
      </c>
      <c r="CV31" s="31">
        <f t="shared" si="403"/>
        <v>0</v>
      </c>
      <c r="CW31" s="29" t="str">
        <f t="shared" si="145"/>
        <v>0.0</v>
      </c>
      <c r="CX31" s="35" t="str">
        <f t="shared" si="404"/>
        <v>F</v>
      </c>
      <c r="CY31" s="157">
        <f t="shared" si="405"/>
        <v>0</v>
      </c>
      <c r="CZ31" s="49" t="str">
        <f t="shared" si="406"/>
        <v>0.0</v>
      </c>
      <c r="DA31" s="77">
        <v>2</v>
      </c>
      <c r="DB31" s="151"/>
      <c r="DC31" s="24">
        <v>8.3000000000000007</v>
      </c>
      <c r="DD31" s="27">
        <v>7</v>
      </c>
      <c r="DE31" s="28"/>
      <c r="DF31" s="30">
        <f t="shared" si="407"/>
        <v>7.5</v>
      </c>
      <c r="DG31" s="31">
        <f t="shared" si="408"/>
        <v>7.5</v>
      </c>
      <c r="DH31" s="29" t="str">
        <f t="shared" si="151"/>
        <v>7.5</v>
      </c>
      <c r="DI31" s="35" t="str">
        <f t="shared" si="409"/>
        <v>B</v>
      </c>
      <c r="DJ31" s="157">
        <f t="shared" si="410"/>
        <v>3</v>
      </c>
      <c r="DK31" s="49" t="str">
        <f t="shared" si="411"/>
        <v>3.0</v>
      </c>
      <c r="DL31" s="77">
        <v>4</v>
      </c>
      <c r="DM31" s="151">
        <v>4</v>
      </c>
      <c r="DN31" s="24">
        <v>7</v>
      </c>
      <c r="DO31" s="27">
        <v>6</v>
      </c>
      <c r="DP31" s="28"/>
      <c r="DQ31" s="30">
        <f t="shared" si="412"/>
        <v>6.4</v>
      </c>
      <c r="DR31" s="31">
        <f t="shared" si="413"/>
        <v>6.4</v>
      </c>
      <c r="DS31" s="29" t="str">
        <f t="shared" si="157"/>
        <v>6.4</v>
      </c>
      <c r="DT31" s="35" t="str">
        <f t="shared" si="414"/>
        <v>C</v>
      </c>
      <c r="DU31" s="157">
        <f t="shared" si="415"/>
        <v>2</v>
      </c>
      <c r="DV31" s="49" t="str">
        <f t="shared" si="416"/>
        <v>2.0</v>
      </c>
      <c r="DW31" s="77">
        <v>3</v>
      </c>
      <c r="DX31" s="151">
        <v>3</v>
      </c>
      <c r="DY31" s="24">
        <v>7.7</v>
      </c>
      <c r="DZ31" s="27">
        <v>7</v>
      </c>
      <c r="EA31" s="28"/>
      <c r="EB31" s="30">
        <f t="shared" si="417"/>
        <v>7.3</v>
      </c>
      <c r="EC31" s="31">
        <f t="shared" si="418"/>
        <v>7.3</v>
      </c>
      <c r="ED31" s="29" t="str">
        <f t="shared" si="161"/>
        <v>7.3</v>
      </c>
      <c r="EE31" s="35" t="str">
        <f t="shared" si="419"/>
        <v>B</v>
      </c>
      <c r="EF31" s="157">
        <f t="shared" si="420"/>
        <v>3</v>
      </c>
      <c r="EG31" s="49" t="str">
        <f t="shared" si="421"/>
        <v>3.0</v>
      </c>
      <c r="EH31" s="77">
        <v>2</v>
      </c>
      <c r="EI31" s="151">
        <v>2</v>
      </c>
      <c r="EJ31" s="133">
        <v>8.6999999999999993</v>
      </c>
      <c r="EK31" s="125">
        <v>8</v>
      </c>
      <c r="EL31" s="126"/>
      <c r="EM31" s="127">
        <f t="shared" si="422"/>
        <v>8.3000000000000007</v>
      </c>
      <c r="EN31" s="128">
        <f t="shared" si="423"/>
        <v>8.3000000000000007</v>
      </c>
      <c r="EO31" s="29" t="str">
        <f t="shared" si="166"/>
        <v>8.3</v>
      </c>
      <c r="EP31" s="129" t="str">
        <f t="shared" si="424"/>
        <v>B+</v>
      </c>
      <c r="EQ31" s="130">
        <f t="shared" si="425"/>
        <v>3.5</v>
      </c>
      <c r="ER31" s="131" t="str">
        <f t="shared" si="426"/>
        <v>3.5</v>
      </c>
      <c r="ES31" s="132">
        <v>2</v>
      </c>
      <c r="ET31" s="170">
        <v>2</v>
      </c>
      <c r="EU31" s="24">
        <v>6.3</v>
      </c>
      <c r="EV31" s="27">
        <v>7</v>
      </c>
      <c r="EW31" s="28"/>
      <c r="EX31" s="30">
        <f t="shared" si="427"/>
        <v>6.7</v>
      </c>
      <c r="EY31" s="31">
        <f t="shared" si="428"/>
        <v>6.7</v>
      </c>
      <c r="EZ31" s="29" t="str">
        <f t="shared" si="171"/>
        <v>6.7</v>
      </c>
      <c r="FA31" s="35" t="str">
        <f t="shared" si="429"/>
        <v>C+</v>
      </c>
      <c r="FB31" s="157">
        <f t="shared" si="430"/>
        <v>2.5</v>
      </c>
      <c r="FC31" s="49" t="str">
        <f t="shared" si="431"/>
        <v>2.5</v>
      </c>
      <c r="FD31" s="77">
        <v>3</v>
      </c>
      <c r="FE31" s="151">
        <v>3</v>
      </c>
      <c r="FF31" s="307">
        <v>6</v>
      </c>
      <c r="FG31" s="308">
        <v>6.5</v>
      </c>
      <c r="FH31" s="308"/>
      <c r="FI31" s="127">
        <f t="shared" si="432"/>
        <v>6.3</v>
      </c>
      <c r="FJ31" s="128">
        <f t="shared" si="433"/>
        <v>6.3</v>
      </c>
      <c r="FK31" s="29" t="str">
        <f t="shared" si="177"/>
        <v>6.3</v>
      </c>
      <c r="FL31" s="129" t="str">
        <f t="shared" si="434"/>
        <v>C</v>
      </c>
      <c r="FM31" s="130">
        <f t="shared" si="435"/>
        <v>2</v>
      </c>
      <c r="FN31" s="131" t="str">
        <f t="shared" si="436"/>
        <v>2.0</v>
      </c>
      <c r="FO31" s="132">
        <v>2</v>
      </c>
      <c r="FP31" s="170">
        <v>2</v>
      </c>
      <c r="FQ31" s="41">
        <f t="shared" si="181"/>
        <v>21</v>
      </c>
      <c r="FR31" s="43">
        <f t="shared" si="182"/>
        <v>2.3095238095238093</v>
      </c>
      <c r="FS31" s="45" t="str">
        <f t="shared" si="183"/>
        <v>2.31</v>
      </c>
      <c r="FT31" s="47" t="str">
        <f t="shared" si="184"/>
        <v>Lên lớp</v>
      </c>
      <c r="FU31" s="145">
        <f t="shared" si="185"/>
        <v>19</v>
      </c>
      <c r="FV31" s="146">
        <f t="shared" si="186"/>
        <v>2.5526315789473686</v>
      </c>
      <c r="FW31" s="174">
        <f t="shared" si="187"/>
        <v>37</v>
      </c>
      <c r="FX31" s="41">
        <f t="shared" si="188"/>
        <v>35</v>
      </c>
      <c r="FY31" s="43">
        <f t="shared" si="189"/>
        <v>3.0285714285714285</v>
      </c>
      <c r="FZ31" s="45" t="str">
        <f t="shared" si="190"/>
        <v>3.03</v>
      </c>
      <c r="GA31" s="47" t="str">
        <f t="shared" si="191"/>
        <v>Lên lớp</v>
      </c>
      <c r="GB31" s="47" t="s">
        <v>1143</v>
      </c>
      <c r="GC31" s="24">
        <v>5.2</v>
      </c>
      <c r="GD31" s="27">
        <v>5</v>
      </c>
      <c r="GE31" s="28"/>
      <c r="GF31" s="30">
        <f t="shared" si="319"/>
        <v>5.0999999999999996</v>
      </c>
      <c r="GG31" s="31">
        <f t="shared" si="320"/>
        <v>5.0999999999999996</v>
      </c>
      <c r="GH31" s="29" t="str">
        <f t="shared" si="193"/>
        <v>5.1</v>
      </c>
      <c r="GI31" s="35" t="str">
        <f t="shared" si="321"/>
        <v>D+</v>
      </c>
      <c r="GJ31" s="33">
        <f t="shared" si="322"/>
        <v>1.5</v>
      </c>
      <c r="GK31" s="49" t="str">
        <f t="shared" si="323"/>
        <v>1.5</v>
      </c>
      <c r="GL31" s="77">
        <v>2</v>
      </c>
      <c r="GM31" s="151">
        <v>2</v>
      </c>
      <c r="GN31" s="24">
        <v>7</v>
      </c>
      <c r="GO31" s="27">
        <v>5</v>
      </c>
      <c r="GP31" s="28"/>
      <c r="GQ31" s="30">
        <f t="shared" si="324"/>
        <v>5.8</v>
      </c>
      <c r="GR31" s="31">
        <f t="shared" si="325"/>
        <v>5.8</v>
      </c>
      <c r="GS31" s="29" t="str">
        <f t="shared" si="198"/>
        <v>5.8</v>
      </c>
      <c r="GT31" s="35" t="str">
        <f t="shared" si="326"/>
        <v>C</v>
      </c>
      <c r="GU31" s="33">
        <f t="shared" si="327"/>
        <v>2</v>
      </c>
      <c r="GV31" s="49" t="str">
        <f t="shared" si="328"/>
        <v>2.0</v>
      </c>
      <c r="GW31" s="77">
        <v>3</v>
      </c>
      <c r="GX31" s="151">
        <v>3</v>
      </c>
      <c r="GY31" s="24">
        <v>6.6</v>
      </c>
      <c r="GZ31" s="27">
        <v>8</v>
      </c>
      <c r="HA31" s="28"/>
      <c r="HB31" s="30">
        <f t="shared" si="329"/>
        <v>7.4</v>
      </c>
      <c r="HC31" s="31">
        <f t="shared" si="330"/>
        <v>7.4</v>
      </c>
      <c r="HD31" s="29" t="str">
        <f t="shared" si="203"/>
        <v>7.4</v>
      </c>
      <c r="HE31" s="35" t="str">
        <f t="shared" si="331"/>
        <v>B</v>
      </c>
      <c r="HF31" s="33">
        <f t="shared" si="332"/>
        <v>3</v>
      </c>
      <c r="HG31" s="49" t="str">
        <f t="shared" si="333"/>
        <v>3.0</v>
      </c>
      <c r="HH31" s="77">
        <v>2</v>
      </c>
      <c r="HI31" s="151">
        <v>2</v>
      </c>
      <c r="HJ31" s="24">
        <v>8</v>
      </c>
      <c r="HK31" s="27">
        <v>7</v>
      </c>
      <c r="HL31" s="28"/>
      <c r="HM31" s="30">
        <f t="shared" si="334"/>
        <v>7.4</v>
      </c>
      <c r="HN31" s="31">
        <f t="shared" si="335"/>
        <v>7.4</v>
      </c>
      <c r="HO31" s="29" t="str">
        <f t="shared" si="208"/>
        <v>7.4</v>
      </c>
      <c r="HP31" s="35" t="str">
        <f t="shared" si="336"/>
        <v>B</v>
      </c>
      <c r="HQ31" s="33">
        <f t="shared" si="337"/>
        <v>3</v>
      </c>
      <c r="HR31" s="49" t="str">
        <f t="shared" si="338"/>
        <v>3.0</v>
      </c>
      <c r="HS31" s="77">
        <v>2</v>
      </c>
      <c r="HT31" s="151">
        <v>2</v>
      </c>
      <c r="HU31" s="24">
        <v>8.6999999999999993</v>
      </c>
      <c r="HV31" s="27">
        <v>7</v>
      </c>
      <c r="HW31" s="28"/>
      <c r="HX31" s="30">
        <f t="shared" si="339"/>
        <v>7.7</v>
      </c>
      <c r="HY31" s="31">
        <f t="shared" si="340"/>
        <v>7.7</v>
      </c>
      <c r="HZ31" s="29" t="str">
        <f t="shared" si="213"/>
        <v>7.7</v>
      </c>
      <c r="IA31" s="35" t="str">
        <f t="shared" si="341"/>
        <v>B</v>
      </c>
      <c r="IB31" s="33">
        <f t="shared" si="342"/>
        <v>3</v>
      </c>
      <c r="IC31" s="49" t="str">
        <f t="shared" si="343"/>
        <v>3.0</v>
      </c>
      <c r="ID31" s="77">
        <v>3</v>
      </c>
      <c r="IE31" s="151">
        <v>3</v>
      </c>
      <c r="IF31" s="133">
        <v>5</v>
      </c>
      <c r="IG31" s="125">
        <v>7</v>
      </c>
      <c r="IH31" s="126"/>
      <c r="II31" s="127">
        <f t="shared" si="344"/>
        <v>6.2</v>
      </c>
      <c r="IJ31" s="128">
        <f t="shared" si="345"/>
        <v>6.2</v>
      </c>
      <c r="IK31" s="29" t="str">
        <f t="shared" si="218"/>
        <v>6.2</v>
      </c>
      <c r="IL31" s="129" t="str">
        <f t="shared" si="346"/>
        <v>C</v>
      </c>
      <c r="IM31" s="130">
        <f t="shared" si="347"/>
        <v>2</v>
      </c>
      <c r="IN31" s="131" t="str">
        <f t="shared" si="348"/>
        <v>2.0</v>
      </c>
      <c r="IO31" s="132">
        <v>2</v>
      </c>
      <c r="IP31" s="170">
        <v>2</v>
      </c>
      <c r="IQ31" s="24">
        <v>8.4</v>
      </c>
      <c r="IR31" s="27">
        <v>6</v>
      </c>
      <c r="IS31" s="28"/>
      <c r="IT31" s="30">
        <f t="shared" si="349"/>
        <v>7</v>
      </c>
      <c r="IU31" s="31">
        <f t="shared" si="350"/>
        <v>7</v>
      </c>
      <c r="IV31" s="29" t="str">
        <f t="shared" si="222"/>
        <v>7.0</v>
      </c>
      <c r="IW31" s="35" t="str">
        <f t="shared" si="351"/>
        <v>B</v>
      </c>
      <c r="IX31" s="33">
        <f t="shared" si="352"/>
        <v>3</v>
      </c>
      <c r="IY31" s="49" t="str">
        <f t="shared" si="353"/>
        <v>3.0</v>
      </c>
      <c r="IZ31" s="77">
        <v>3</v>
      </c>
      <c r="JA31" s="151">
        <v>3</v>
      </c>
      <c r="JB31" s="24">
        <v>7.4</v>
      </c>
      <c r="JC31" s="27">
        <v>8</v>
      </c>
      <c r="JD31" s="28"/>
      <c r="JE31" s="30">
        <f t="shared" si="354"/>
        <v>7.8</v>
      </c>
      <c r="JF31" s="31">
        <f t="shared" si="355"/>
        <v>7.8</v>
      </c>
      <c r="JG31" s="29" t="str">
        <f t="shared" si="226"/>
        <v>7.8</v>
      </c>
      <c r="JH31" s="35" t="str">
        <f t="shared" si="356"/>
        <v>B</v>
      </c>
      <c r="JI31" s="33">
        <f t="shared" si="357"/>
        <v>3</v>
      </c>
      <c r="JJ31" s="49" t="str">
        <f t="shared" si="358"/>
        <v>3.0</v>
      </c>
      <c r="JK31" s="77">
        <v>3</v>
      </c>
      <c r="JL31" s="151">
        <v>3</v>
      </c>
      <c r="JM31" s="133">
        <v>6</v>
      </c>
      <c r="JN31" s="306">
        <v>6.2</v>
      </c>
      <c r="JO31" s="13"/>
      <c r="JP31" s="127">
        <f t="shared" si="359"/>
        <v>6.1</v>
      </c>
      <c r="JQ31" s="128">
        <f t="shared" si="360"/>
        <v>6.1</v>
      </c>
      <c r="JR31" s="29" t="str">
        <f t="shared" si="230"/>
        <v>6.1</v>
      </c>
      <c r="JS31" s="129" t="str">
        <f t="shared" si="361"/>
        <v>C</v>
      </c>
      <c r="JT31" s="130">
        <f t="shared" si="362"/>
        <v>2</v>
      </c>
      <c r="JU31" s="131" t="str">
        <f t="shared" si="363"/>
        <v>2.0</v>
      </c>
      <c r="JV31" s="132">
        <v>1</v>
      </c>
      <c r="JW31" s="170">
        <v>1</v>
      </c>
      <c r="JX31" s="211">
        <f t="shared" si="234"/>
        <v>21</v>
      </c>
      <c r="JY31" s="43">
        <f t="shared" si="235"/>
        <v>2.5714285714285716</v>
      </c>
      <c r="JZ31" s="45" t="str">
        <f t="shared" si="236"/>
        <v>2.57</v>
      </c>
      <c r="KA31" s="47" t="str">
        <f t="shared" si="237"/>
        <v>Lên lớp</v>
      </c>
      <c r="KB31" s="41">
        <f t="shared" si="238"/>
        <v>21</v>
      </c>
      <c r="KC31" s="43">
        <f t="shared" si="239"/>
        <v>2.5714285714285716</v>
      </c>
      <c r="KD31" s="229">
        <f t="shared" si="240"/>
        <v>58</v>
      </c>
      <c r="KE31" s="230">
        <f t="shared" si="241"/>
        <v>56</v>
      </c>
      <c r="KF31" s="146">
        <f t="shared" si="242"/>
        <v>2.8571428571428572</v>
      </c>
      <c r="KG31" s="45" t="str">
        <f t="shared" si="243"/>
        <v>2.86</v>
      </c>
      <c r="KH31" s="47" t="str">
        <f t="shared" si="244"/>
        <v>Lên lớp</v>
      </c>
      <c r="KI31" s="47" t="s">
        <v>1143</v>
      </c>
      <c r="KJ31" s="24">
        <v>9</v>
      </c>
      <c r="KK31" s="27">
        <v>6</v>
      </c>
      <c r="KL31" s="28"/>
      <c r="KM31" s="30">
        <f t="shared" si="437"/>
        <v>7.2</v>
      </c>
      <c r="KN31" s="31">
        <f t="shared" si="438"/>
        <v>7.2</v>
      </c>
      <c r="KO31" s="31" t="str">
        <f t="shared" si="439"/>
        <v>7.2</v>
      </c>
      <c r="KP31" s="35" t="str">
        <f t="shared" si="440"/>
        <v>B</v>
      </c>
      <c r="KQ31" s="33">
        <f t="shared" si="441"/>
        <v>3</v>
      </c>
      <c r="KR31" s="49" t="str">
        <f t="shared" si="442"/>
        <v>3.0</v>
      </c>
      <c r="KS31" s="77">
        <v>2</v>
      </c>
      <c r="KT31" s="151">
        <v>2</v>
      </c>
      <c r="KU31" s="24">
        <v>8</v>
      </c>
      <c r="KV31" s="27">
        <v>8</v>
      </c>
      <c r="KW31" s="28"/>
      <c r="KX31" s="30">
        <f t="shared" si="443"/>
        <v>8</v>
      </c>
      <c r="KY31" s="31">
        <f t="shared" si="444"/>
        <v>8</v>
      </c>
      <c r="KZ31" s="31" t="str">
        <f t="shared" si="445"/>
        <v>8.0</v>
      </c>
      <c r="LA31" s="35" t="str">
        <f t="shared" si="446"/>
        <v>B+</v>
      </c>
      <c r="LB31" s="33">
        <f t="shared" si="447"/>
        <v>3.5</v>
      </c>
      <c r="LC31" s="49" t="str">
        <f t="shared" si="448"/>
        <v>3.5</v>
      </c>
      <c r="LD31" s="77">
        <v>2</v>
      </c>
      <c r="LE31" s="151">
        <v>2</v>
      </c>
      <c r="LF31" s="24">
        <v>8.3000000000000007</v>
      </c>
      <c r="LG31" s="27">
        <v>3</v>
      </c>
      <c r="LH31" s="28"/>
      <c r="LI31" s="30">
        <f t="shared" si="547"/>
        <v>5.0999999999999996</v>
      </c>
      <c r="LJ31" s="31">
        <f t="shared" si="548"/>
        <v>5.0999999999999996</v>
      </c>
      <c r="LK31" s="31" t="str">
        <f t="shared" si="549"/>
        <v>5.1</v>
      </c>
      <c r="LL31" s="35" t="str">
        <f t="shared" si="550"/>
        <v>D+</v>
      </c>
      <c r="LM31" s="33">
        <f t="shared" si="551"/>
        <v>1.5</v>
      </c>
      <c r="LN31" s="49" t="str">
        <f t="shared" si="552"/>
        <v>1.5</v>
      </c>
      <c r="LO31" s="77">
        <v>2</v>
      </c>
      <c r="LP31" s="151">
        <v>2</v>
      </c>
      <c r="LQ31" s="24">
        <v>8</v>
      </c>
      <c r="LR31" s="27">
        <v>6</v>
      </c>
      <c r="LS31" s="28"/>
      <c r="LT31" s="30">
        <f t="shared" si="455"/>
        <v>6.8</v>
      </c>
      <c r="LU31" s="31">
        <f t="shared" si="456"/>
        <v>6.8</v>
      </c>
      <c r="LV31" s="29" t="str">
        <f t="shared" si="248"/>
        <v>6.8</v>
      </c>
      <c r="LW31" s="35" t="str">
        <f t="shared" si="457"/>
        <v>C+</v>
      </c>
      <c r="LX31" s="33">
        <f t="shared" si="458"/>
        <v>2.5</v>
      </c>
      <c r="LY31" s="49" t="str">
        <f t="shared" si="459"/>
        <v>2.5</v>
      </c>
      <c r="LZ31" s="77">
        <v>2</v>
      </c>
      <c r="MA31" s="151">
        <v>2</v>
      </c>
      <c r="MB31" s="24">
        <v>7.7</v>
      </c>
      <c r="MC31" s="124"/>
      <c r="MD31" s="28">
        <v>7</v>
      </c>
      <c r="ME31" s="30">
        <f t="shared" si="460"/>
        <v>3.1</v>
      </c>
      <c r="MF31" s="161">
        <f t="shared" si="461"/>
        <v>7.3</v>
      </c>
      <c r="MG31" s="29" t="str">
        <f t="shared" si="249"/>
        <v>7.3</v>
      </c>
      <c r="MH31" s="162" t="str">
        <f t="shared" si="462"/>
        <v>B</v>
      </c>
      <c r="MI31" s="163">
        <f t="shared" si="463"/>
        <v>3</v>
      </c>
      <c r="MJ31" s="56" t="str">
        <f t="shared" si="464"/>
        <v>3.0</v>
      </c>
      <c r="MK31" s="77">
        <v>1</v>
      </c>
      <c r="ML31" s="151">
        <v>1</v>
      </c>
      <c r="MM31" s="24">
        <v>9</v>
      </c>
      <c r="MN31" s="27">
        <v>6</v>
      </c>
      <c r="MO31" s="28"/>
      <c r="MP31" s="30">
        <f t="shared" si="465"/>
        <v>7.2</v>
      </c>
      <c r="MQ31" s="161">
        <f t="shared" si="466"/>
        <v>7.2</v>
      </c>
      <c r="MR31" s="29" t="str">
        <f t="shared" si="250"/>
        <v>7.2</v>
      </c>
      <c r="MS31" s="162" t="str">
        <f t="shared" si="467"/>
        <v>B</v>
      </c>
      <c r="MT31" s="163">
        <f t="shared" si="468"/>
        <v>3</v>
      </c>
      <c r="MU31" s="56" t="str">
        <f t="shared" si="469"/>
        <v>3.0</v>
      </c>
      <c r="MV31" s="77">
        <v>3</v>
      </c>
      <c r="MW31" s="151">
        <v>3</v>
      </c>
      <c r="MX31" s="24">
        <v>8</v>
      </c>
      <c r="MY31" s="27">
        <v>8</v>
      </c>
      <c r="MZ31" s="28"/>
      <c r="NA31" s="30">
        <f t="shared" si="470"/>
        <v>8</v>
      </c>
      <c r="NB31" s="161">
        <f t="shared" si="471"/>
        <v>8</v>
      </c>
      <c r="NC31" s="29" t="str">
        <f t="shared" si="251"/>
        <v>8.0</v>
      </c>
      <c r="ND31" s="162" t="str">
        <f t="shared" si="472"/>
        <v>B+</v>
      </c>
      <c r="NE31" s="163">
        <f t="shared" si="473"/>
        <v>3.5</v>
      </c>
      <c r="NF31" s="56" t="str">
        <f t="shared" si="474"/>
        <v>3.5</v>
      </c>
      <c r="NG31" s="77">
        <v>1</v>
      </c>
      <c r="NH31" s="151">
        <v>1</v>
      </c>
      <c r="NI31" s="24"/>
      <c r="NJ31" s="27"/>
      <c r="NK31" s="28"/>
      <c r="NL31" s="30">
        <f t="shared" si="475"/>
        <v>0</v>
      </c>
      <c r="NM31" s="31">
        <f t="shared" si="476"/>
        <v>0</v>
      </c>
      <c r="NN31" s="31" t="str">
        <f t="shared" si="477"/>
        <v>0.0</v>
      </c>
      <c r="NO31" s="35" t="str">
        <f t="shared" si="478"/>
        <v>F</v>
      </c>
      <c r="NP31" s="33">
        <f t="shared" si="479"/>
        <v>0</v>
      </c>
      <c r="NQ31" s="49" t="str">
        <f t="shared" si="480"/>
        <v>0.0</v>
      </c>
      <c r="NR31" s="77"/>
      <c r="NS31" s="151"/>
      <c r="NT31" s="24">
        <v>7</v>
      </c>
      <c r="NU31" s="214">
        <v>6.4</v>
      </c>
      <c r="NV31" s="28"/>
      <c r="NW31" s="30">
        <f t="shared" si="481"/>
        <v>6.6</v>
      </c>
      <c r="NX31" s="31">
        <f t="shared" si="482"/>
        <v>6.6</v>
      </c>
      <c r="NY31" s="31" t="str">
        <f t="shared" si="483"/>
        <v>6.6</v>
      </c>
      <c r="NZ31" s="35" t="str">
        <f t="shared" si="484"/>
        <v>C+</v>
      </c>
      <c r="OA31" s="33">
        <f t="shared" si="485"/>
        <v>2.5</v>
      </c>
      <c r="OB31" s="49" t="str">
        <f t="shared" si="486"/>
        <v>2.5</v>
      </c>
      <c r="OC31" s="77">
        <v>2</v>
      </c>
      <c r="OD31" s="151">
        <v>2</v>
      </c>
      <c r="OE31" s="211">
        <f t="shared" si="255"/>
        <v>15</v>
      </c>
      <c r="OF31" s="43">
        <f t="shared" si="256"/>
        <v>2.7666666666666666</v>
      </c>
      <c r="OG31" s="45" t="str">
        <f t="shared" si="257"/>
        <v>2.77</v>
      </c>
      <c r="OH31" s="47" t="str">
        <f t="shared" si="258"/>
        <v>Lên lớp</v>
      </c>
      <c r="OI31" s="41">
        <f t="shared" si="259"/>
        <v>15</v>
      </c>
      <c r="OJ31" s="43">
        <f t="shared" si="260"/>
        <v>2.7666666666666666</v>
      </c>
      <c r="OK31" s="229">
        <f t="shared" si="261"/>
        <v>73</v>
      </c>
      <c r="OL31" s="230">
        <f t="shared" si="262"/>
        <v>71</v>
      </c>
      <c r="OM31" s="146">
        <f t="shared" si="263"/>
        <v>2.8380281690140845</v>
      </c>
      <c r="ON31" s="45" t="str">
        <f t="shared" si="264"/>
        <v>2.84</v>
      </c>
      <c r="OO31" s="47" t="str">
        <f t="shared" si="265"/>
        <v>Lên lớp</v>
      </c>
      <c r="OP31" s="47" t="s">
        <v>1143</v>
      </c>
      <c r="OQ31" s="24">
        <v>7.8</v>
      </c>
      <c r="OR31" s="27">
        <v>5</v>
      </c>
      <c r="OS31" s="28"/>
      <c r="OT31" s="30">
        <f t="shared" si="487"/>
        <v>6.1</v>
      </c>
      <c r="OU31" s="31">
        <f t="shared" si="488"/>
        <v>6.1</v>
      </c>
      <c r="OV31" s="29" t="str">
        <f t="shared" si="489"/>
        <v>6.1</v>
      </c>
      <c r="OW31" s="35" t="str">
        <f t="shared" si="541"/>
        <v>C</v>
      </c>
      <c r="OX31" s="33">
        <f t="shared" si="490"/>
        <v>2</v>
      </c>
      <c r="OY31" s="49" t="str">
        <f t="shared" si="491"/>
        <v>2.0</v>
      </c>
      <c r="OZ31" s="77">
        <v>2</v>
      </c>
      <c r="PA31" s="151">
        <v>2</v>
      </c>
      <c r="PB31" s="24">
        <v>7.2</v>
      </c>
      <c r="PC31" s="124"/>
      <c r="PD31" s="28">
        <v>9</v>
      </c>
      <c r="PE31" s="30">
        <f t="shared" si="492"/>
        <v>2.9</v>
      </c>
      <c r="PF31" s="31">
        <f t="shared" si="493"/>
        <v>8.3000000000000007</v>
      </c>
      <c r="PG31" s="31" t="str">
        <f t="shared" si="494"/>
        <v>8.3</v>
      </c>
      <c r="PH31" s="35" t="str">
        <f t="shared" si="495"/>
        <v>B+</v>
      </c>
      <c r="PI31" s="33">
        <f t="shared" si="496"/>
        <v>3.5</v>
      </c>
      <c r="PJ31" s="49" t="str">
        <f t="shared" si="497"/>
        <v>3.5</v>
      </c>
      <c r="PK31" s="77">
        <v>3</v>
      </c>
      <c r="PL31" s="151">
        <v>3</v>
      </c>
      <c r="PM31" s="24">
        <v>6</v>
      </c>
      <c r="PN31" s="124"/>
      <c r="PO31" s="28">
        <v>8</v>
      </c>
      <c r="PP31" s="30">
        <f t="shared" si="498"/>
        <v>2.4</v>
      </c>
      <c r="PQ31" s="31">
        <f t="shared" si="499"/>
        <v>7.2</v>
      </c>
      <c r="PR31" s="31" t="str">
        <f t="shared" si="500"/>
        <v>7.2</v>
      </c>
      <c r="PS31" s="35" t="str">
        <f t="shared" si="501"/>
        <v>B</v>
      </c>
      <c r="PT31" s="33">
        <f t="shared" si="502"/>
        <v>3</v>
      </c>
      <c r="PU31" s="49" t="str">
        <f t="shared" si="503"/>
        <v>3.0</v>
      </c>
      <c r="PV31" s="77">
        <v>2</v>
      </c>
      <c r="PW31" s="151">
        <v>2</v>
      </c>
      <c r="PX31" s="24">
        <v>8.1</v>
      </c>
      <c r="PY31" s="27">
        <v>5</v>
      </c>
      <c r="PZ31" s="28"/>
      <c r="QA31" s="22">
        <f t="shared" si="504"/>
        <v>6.2</v>
      </c>
      <c r="QB31" s="29">
        <f t="shared" si="505"/>
        <v>6.2</v>
      </c>
      <c r="QC31" s="29" t="str">
        <f t="shared" si="506"/>
        <v>6.2</v>
      </c>
      <c r="QD31" s="35" t="str">
        <f t="shared" si="542"/>
        <v>C</v>
      </c>
      <c r="QE31" s="33">
        <f t="shared" si="507"/>
        <v>2</v>
      </c>
      <c r="QF31" s="49" t="str">
        <f t="shared" si="508"/>
        <v>2.0</v>
      </c>
      <c r="QG31" s="77">
        <v>3</v>
      </c>
      <c r="QH31" s="151">
        <v>3</v>
      </c>
      <c r="QI31" s="24">
        <v>8.4</v>
      </c>
      <c r="QJ31" s="27">
        <v>8</v>
      </c>
      <c r="QK31" s="28"/>
      <c r="QL31" s="30">
        <f t="shared" si="509"/>
        <v>8.1999999999999993</v>
      </c>
      <c r="QM31" s="31">
        <f t="shared" si="510"/>
        <v>8.1999999999999993</v>
      </c>
      <c r="QN31" s="31" t="str">
        <f t="shared" si="511"/>
        <v>8.2</v>
      </c>
      <c r="QO31" s="35" t="str">
        <f t="shared" si="512"/>
        <v>B+</v>
      </c>
      <c r="QP31" s="33">
        <f t="shared" si="513"/>
        <v>3.5</v>
      </c>
      <c r="QQ31" s="49" t="str">
        <f t="shared" si="514"/>
        <v>3.5</v>
      </c>
      <c r="QR31" s="77">
        <v>1</v>
      </c>
      <c r="QS31" s="151">
        <v>1</v>
      </c>
      <c r="QT31" s="24">
        <v>8.8000000000000007</v>
      </c>
      <c r="QU31" s="27">
        <v>9</v>
      </c>
      <c r="QV31" s="28"/>
      <c r="QW31" s="30">
        <f t="shared" si="515"/>
        <v>8.9</v>
      </c>
      <c r="QX31" s="31">
        <f t="shared" si="516"/>
        <v>8.9</v>
      </c>
      <c r="QY31" s="31" t="str">
        <f t="shared" si="517"/>
        <v>8.9</v>
      </c>
      <c r="QZ31" s="35" t="str">
        <f t="shared" si="518"/>
        <v>A</v>
      </c>
      <c r="RA31" s="33">
        <f t="shared" si="519"/>
        <v>4</v>
      </c>
      <c r="RB31" s="49" t="str">
        <f t="shared" si="520"/>
        <v>4.0</v>
      </c>
      <c r="RC31" s="77">
        <v>3</v>
      </c>
      <c r="RD31" s="151">
        <v>3</v>
      </c>
      <c r="RE31" s="24">
        <v>7.8</v>
      </c>
      <c r="RF31" s="27">
        <v>4</v>
      </c>
      <c r="RG31" s="28"/>
      <c r="RH31" s="22">
        <f t="shared" si="521"/>
        <v>5.5</v>
      </c>
      <c r="RI31" s="29">
        <f t="shared" si="522"/>
        <v>5.5</v>
      </c>
      <c r="RJ31" s="29" t="str">
        <f t="shared" si="523"/>
        <v>5.5</v>
      </c>
      <c r="RK31" s="35" t="str">
        <f t="shared" si="524"/>
        <v>C</v>
      </c>
      <c r="RL31" s="33">
        <f t="shared" si="525"/>
        <v>2</v>
      </c>
      <c r="RM31" s="49" t="str">
        <f t="shared" si="526"/>
        <v>2.0</v>
      </c>
      <c r="RN31" s="77">
        <v>1</v>
      </c>
      <c r="RO31" s="151">
        <v>1</v>
      </c>
      <c r="RP31" s="211">
        <f t="shared" si="273"/>
        <v>15</v>
      </c>
      <c r="RQ31" s="275">
        <f t="shared" si="274"/>
        <v>7.3666666666666663</v>
      </c>
      <c r="RR31" s="43">
        <f t="shared" si="275"/>
        <v>2.9333333333333331</v>
      </c>
      <c r="RS31" s="45" t="str">
        <f t="shared" si="276"/>
        <v>2.93</v>
      </c>
      <c r="RT31" s="47" t="str">
        <f t="shared" si="277"/>
        <v>Lên lớp</v>
      </c>
      <c r="RU31" s="41">
        <f t="shared" si="278"/>
        <v>15</v>
      </c>
      <c r="RV31" s="43">
        <f t="shared" si="279"/>
        <v>2.9333333333333331</v>
      </c>
      <c r="RW31" s="229">
        <f t="shared" si="280"/>
        <v>88</v>
      </c>
      <c r="RX31" s="230">
        <f t="shared" si="281"/>
        <v>86</v>
      </c>
      <c r="RY31" s="146">
        <f t="shared" si="282"/>
        <v>2.8546511627906979</v>
      </c>
      <c r="RZ31" s="45" t="str">
        <f t="shared" si="283"/>
        <v>2.85</v>
      </c>
      <c r="SA31" s="47" t="str">
        <f t="shared" si="284"/>
        <v>Lên lớp</v>
      </c>
      <c r="SB31" s="47" t="s">
        <v>1143</v>
      </c>
      <c r="SC31" s="24">
        <v>8.6999999999999993</v>
      </c>
      <c r="SD31" s="27">
        <v>8</v>
      </c>
      <c r="SE31" s="28"/>
      <c r="SF31" s="30">
        <f t="shared" si="527"/>
        <v>8.3000000000000007</v>
      </c>
      <c r="SG31" s="31">
        <f t="shared" si="528"/>
        <v>8.3000000000000007</v>
      </c>
      <c r="SH31" s="31" t="str">
        <f t="shared" si="529"/>
        <v>8.3</v>
      </c>
      <c r="SI31" s="35" t="str">
        <f t="shared" si="530"/>
        <v>B+</v>
      </c>
      <c r="SJ31" s="33">
        <f t="shared" si="531"/>
        <v>3.5</v>
      </c>
      <c r="SK31" s="49" t="str">
        <f t="shared" si="532"/>
        <v>3.5</v>
      </c>
      <c r="SL31" s="77">
        <v>2</v>
      </c>
      <c r="SM31" s="151">
        <v>2</v>
      </c>
      <c r="SN31" s="24">
        <v>9.1</v>
      </c>
      <c r="SO31" s="27">
        <v>8</v>
      </c>
      <c r="SP31" s="28"/>
      <c r="SQ31" s="22">
        <f t="shared" si="533"/>
        <v>8.4</v>
      </c>
      <c r="SR31" s="29">
        <f t="shared" si="534"/>
        <v>8.4</v>
      </c>
      <c r="SS31" s="31" t="str">
        <f t="shared" si="535"/>
        <v>8.4</v>
      </c>
      <c r="ST31" s="35" t="str">
        <f t="shared" si="536"/>
        <v>B+</v>
      </c>
      <c r="SU31" s="33">
        <f t="shared" si="537"/>
        <v>3.5</v>
      </c>
      <c r="SV31" s="49" t="str">
        <f t="shared" si="538"/>
        <v>3.5</v>
      </c>
      <c r="SW31" s="77">
        <v>2</v>
      </c>
      <c r="SX31" s="151">
        <v>2</v>
      </c>
      <c r="SY31" s="24"/>
      <c r="SZ31" s="27"/>
      <c r="TA31" s="28"/>
      <c r="TB31" s="22">
        <f t="shared" ref="TB31" si="585">ROUND((SF31*0.5+SQ31*0.5),1)</f>
        <v>8.4</v>
      </c>
      <c r="TC31" s="29">
        <f t="shared" ref="TC31" si="586">ROUND((SG31*0.5+SR31*0.5),1)</f>
        <v>8.4</v>
      </c>
      <c r="TD31" s="31" t="str">
        <f t="shared" si="543"/>
        <v>8.4</v>
      </c>
      <c r="TE31" s="35" t="str">
        <f t="shared" si="544"/>
        <v>B+</v>
      </c>
      <c r="TF31" s="33">
        <f t="shared" si="545"/>
        <v>3.5</v>
      </c>
      <c r="TG31" s="49" t="str">
        <f t="shared" si="546"/>
        <v>3.5</v>
      </c>
      <c r="TH31" s="77">
        <v>4</v>
      </c>
      <c r="TI31" s="151">
        <v>4</v>
      </c>
      <c r="TJ31" s="320"/>
      <c r="TK31" s="321">
        <v>8.1999999999999993</v>
      </c>
      <c r="TL31" s="322">
        <v>8.6</v>
      </c>
      <c r="TM31" s="322">
        <v>8.1999999999999993</v>
      </c>
      <c r="TN31" s="322"/>
      <c r="TO31" s="127">
        <f t="shared" si="553"/>
        <v>8.3000000000000007</v>
      </c>
      <c r="TP31" s="29" t="str">
        <f t="shared" si="291"/>
        <v>8.3</v>
      </c>
      <c r="TQ31" s="35" t="str">
        <f t="shared" si="554"/>
        <v>B+</v>
      </c>
      <c r="TR31" s="33">
        <f t="shared" si="555"/>
        <v>3.5</v>
      </c>
      <c r="TS31" s="49" t="str">
        <f t="shared" si="556"/>
        <v>3.5</v>
      </c>
      <c r="TT31" s="323">
        <v>5</v>
      </c>
      <c r="TU31" s="324">
        <v>5</v>
      </c>
      <c r="TV31" s="325">
        <f t="shared" si="557"/>
        <v>9</v>
      </c>
      <c r="TW31" s="341">
        <f t="shared" si="294"/>
        <v>8.3444444444444432</v>
      </c>
      <c r="TX31" s="326">
        <f t="shared" si="558"/>
        <v>3.5</v>
      </c>
      <c r="TY31" s="45" t="str">
        <f t="shared" si="559"/>
        <v>3.50</v>
      </c>
      <c r="TZ31" s="47" t="str">
        <f t="shared" si="560"/>
        <v>Lên lớp</v>
      </c>
      <c r="UA31" s="41">
        <f t="shared" si="561"/>
        <v>9</v>
      </c>
      <c r="UB31" s="43">
        <f t="shared" si="562"/>
        <v>3.5</v>
      </c>
    </row>
    <row r="32" spans="1:548" ht="18">
      <c r="A32" s="11">
        <v>38</v>
      </c>
      <c r="B32" s="70" t="s">
        <v>1346</v>
      </c>
      <c r="C32" s="14" t="s">
        <v>1350</v>
      </c>
      <c r="D32" s="57" t="s">
        <v>19</v>
      </c>
      <c r="E32" s="303" t="s">
        <v>1091</v>
      </c>
      <c r="F32" s="9"/>
      <c r="G32" s="58" t="s">
        <v>1353</v>
      </c>
      <c r="H32" s="58" t="s">
        <v>18</v>
      </c>
      <c r="I32" s="104" t="s">
        <v>1505</v>
      </c>
      <c r="J32" s="267" t="s">
        <v>1356</v>
      </c>
      <c r="K32" s="29" t="str">
        <f t="shared" si="99"/>
        <v>Đã có CC</v>
      </c>
      <c r="L32" s="35" t="str">
        <f t="shared" si="366"/>
        <v>A</v>
      </c>
      <c r="M32" s="33">
        <f t="shared" si="367"/>
        <v>4</v>
      </c>
      <c r="N32" s="49" t="str">
        <f t="shared" si="368"/>
        <v>4.0</v>
      </c>
      <c r="O32" s="12">
        <v>2</v>
      </c>
      <c r="P32" s="267" t="s">
        <v>1356</v>
      </c>
      <c r="Q32" s="29" t="str">
        <f>TEXT(P32,"0.0")</f>
        <v>Đã có CC</v>
      </c>
      <c r="R32" s="35" t="str">
        <f t="shared" si="369"/>
        <v>A</v>
      </c>
      <c r="S32" s="33">
        <f t="shared" si="370"/>
        <v>4</v>
      </c>
      <c r="T32" s="49" t="str">
        <f t="shared" si="371"/>
        <v>4.0</v>
      </c>
      <c r="U32" s="12">
        <v>3</v>
      </c>
      <c r="V32" s="24"/>
      <c r="W32" s="27"/>
      <c r="X32" s="28"/>
      <c r="Y32" s="30">
        <v>6.4</v>
      </c>
      <c r="Z32" s="161">
        <v>6.4</v>
      </c>
      <c r="AA32" s="29" t="str">
        <f t="shared" si="109"/>
        <v>6.4</v>
      </c>
      <c r="AB32" s="162" t="str">
        <f t="shared" si="374"/>
        <v>C</v>
      </c>
      <c r="AC32" s="163">
        <f t="shared" si="375"/>
        <v>2</v>
      </c>
      <c r="AD32" s="56" t="str">
        <f t="shared" si="376"/>
        <v>2.0</v>
      </c>
      <c r="AE32" s="77">
        <v>5</v>
      </c>
      <c r="AF32" s="80">
        <v>5</v>
      </c>
      <c r="AG32" s="24">
        <v>7.7</v>
      </c>
      <c r="AH32" s="27">
        <v>7</v>
      </c>
      <c r="AI32" s="28"/>
      <c r="AJ32" s="30">
        <f t="shared" si="377"/>
        <v>7.3</v>
      </c>
      <c r="AK32" s="31">
        <f t="shared" si="378"/>
        <v>7.3</v>
      </c>
      <c r="AL32" s="29" t="str">
        <f t="shared" si="115"/>
        <v>7.3</v>
      </c>
      <c r="AM32" s="35" t="str">
        <f t="shared" si="379"/>
        <v>B</v>
      </c>
      <c r="AN32" s="33">
        <f t="shared" si="380"/>
        <v>3</v>
      </c>
      <c r="AO32" s="49" t="str">
        <f t="shared" si="381"/>
        <v>3.0</v>
      </c>
      <c r="AP32" s="77">
        <v>3</v>
      </c>
      <c r="AQ32" s="83">
        <v>3</v>
      </c>
      <c r="AR32" s="24"/>
      <c r="AS32" s="27"/>
      <c r="AT32" s="28"/>
      <c r="AU32" s="30">
        <v>5.5</v>
      </c>
      <c r="AV32" s="161">
        <v>5.5</v>
      </c>
      <c r="AW32" s="29" t="str">
        <f t="shared" si="119"/>
        <v>5.5</v>
      </c>
      <c r="AX32" s="162" t="str">
        <f t="shared" si="384"/>
        <v>C</v>
      </c>
      <c r="AY32" s="163">
        <f t="shared" si="385"/>
        <v>2</v>
      </c>
      <c r="AZ32" s="56" t="str">
        <f t="shared" si="386"/>
        <v>2.0</v>
      </c>
      <c r="BA32" s="77">
        <v>3</v>
      </c>
      <c r="BB32" s="83">
        <v>3</v>
      </c>
      <c r="BC32" s="24">
        <v>8.8000000000000007</v>
      </c>
      <c r="BD32" s="27">
        <v>7</v>
      </c>
      <c r="BE32" s="28"/>
      <c r="BF32" s="30">
        <f t="shared" si="387"/>
        <v>7.7</v>
      </c>
      <c r="BG32" s="161">
        <f t="shared" si="388"/>
        <v>7.7</v>
      </c>
      <c r="BH32" s="29" t="str">
        <f t="shared" si="123"/>
        <v>7.7</v>
      </c>
      <c r="BI32" s="162" t="str">
        <f t="shared" si="389"/>
        <v>B</v>
      </c>
      <c r="BJ32" s="163">
        <f t="shared" si="390"/>
        <v>3</v>
      </c>
      <c r="BK32" s="56" t="str">
        <f t="shared" si="391"/>
        <v>3.0</v>
      </c>
      <c r="BL32" s="77">
        <v>3</v>
      </c>
      <c r="BM32" s="83">
        <v>3</v>
      </c>
      <c r="BN32" s="24"/>
      <c r="BO32" s="27"/>
      <c r="BP32" s="28"/>
      <c r="BQ32" s="30">
        <v>7</v>
      </c>
      <c r="BR32" s="31">
        <v>7</v>
      </c>
      <c r="BS32" s="29" t="str">
        <f t="shared" si="127"/>
        <v>7.0</v>
      </c>
      <c r="BT32" s="35" t="str">
        <f t="shared" si="394"/>
        <v>B</v>
      </c>
      <c r="BU32" s="33">
        <f t="shared" si="395"/>
        <v>3</v>
      </c>
      <c r="BV32" s="49" t="str">
        <f t="shared" si="396"/>
        <v>3.0</v>
      </c>
      <c r="BW32" s="77">
        <v>2</v>
      </c>
      <c r="BX32" s="83">
        <v>2</v>
      </c>
      <c r="BY32" s="41">
        <f t="shared" si="131"/>
        <v>16</v>
      </c>
      <c r="BZ32" s="43">
        <f t="shared" si="132"/>
        <v>2.5</v>
      </c>
      <c r="CA32" s="45" t="str">
        <f t="shared" si="133"/>
        <v>2.50</v>
      </c>
      <c r="CB32" s="47" t="str">
        <f t="shared" si="134"/>
        <v>Lên lớp</v>
      </c>
      <c r="CC32" s="145">
        <f t="shared" si="135"/>
        <v>16</v>
      </c>
      <c r="CD32" s="146">
        <f t="shared" si="136"/>
        <v>2.5</v>
      </c>
      <c r="CE32" s="47" t="str">
        <f t="shared" si="137"/>
        <v>Lên lớp</v>
      </c>
      <c r="CF32" s="47" t="s">
        <v>1143</v>
      </c>
      <c r="CG32" s="24">
        <v>7.1</v>
      </c>
      <c r="CH32" s="27">
        <v>5</v>
      </c>
      <c r="CI32" s="28"/>
      <c r="CJ32" s="30">
        <f t="shared" si="397"/>
        <v>5.8</v>
      </c>
      <c r="CK32" s="31">
        <f t="shared" si="398"/>
        <v>5.8</v>
      </c>
      <c r="CL32" s="29" t="str">
        <f t="shared" si="140"/>
        <v>5.8</v>
      </c>
      <c r="CM32" s="35" t="str">
        <f t="shared" si="399"/>
        <v>C</v>
      </c>
      <c r="CN32" s="157">
        <f t="shared" si="400"/>
        <v>2</v>
      </c>
      <c r="CO32" s="49" t="str">
        <f t="shared" si="401"/>
        <v>2.0</v>
      </c>
      <c r="CP32" s="77">
        <v>3</v>
      </c>
      <c r="CQ32" s="151">
        <v>3</v>
      </c>
      <c r="CR32" s="24"/>
      <c r="CS32" s="27"/>
      <c r="CT32" s="28"/>
      <c r="CU32" s="30">
        <f t="shared" si="402"/>
        <v>0</v>
      </c>
      <c r="CV32" s="31">
        <f t="shared" si="403"/>
        <v>0</v>
      </c>
      <c r="CW32" s="29" t="str">
        <f t="shared" si="145"/>
        <v>0.0</v>
      </c>
      <c r="CX32" s="35" t="str">
        <f t="shared" si="404"/>
        <v>F</v>
      </c>
      <c r="CY32" s="157">
        <f t="shared" si="405"/>
        <v>0</v>
      </c>
      <c r="CZ32" s="49" t="str">
        <f t="shared" si="406"/>
        <v>0.0</v>
      </c>
      <c r="DA32" s="77">
        <v>2</v>
      </c>
      <c r="DB32" s="151"/>
      <c r="DC32" s="24">
        <v>8.6</v>
      </c>
      <c r="DD32" s="27">
        <v>6</v>
      </c>
      <c r="DE32" s="28"/>
      <c r="DF32" s="30">
        <f t="shared" si="407"/>
        <v>7</v>
      </c>
      <c r="DG32" s="31">
        <f t="shared" si="408"/>
        <v>7</v>
      </c>
      <c r="DH32" s="29" t="str">
        <f t="shared" si="151"/>
        <v>7.0</v>
      </c>
      <c r="DI32" s="35" t="str">
        <f t="shared" si="409"/>
        <v>B</v>
      </c>
      <c r="DJ32" s="157">
        <f t="shared" si="410"/>
        <v>3</v>
      </c>
      <c r="DK32" s="49" t="str">
        <f t="shared" si="411"/>
        <v>3.0</v>
      </c>
      <c r="DL32" s="77">
        <v>4</v>
      </c>
      <c r="DM32" s="151">
        <v>4</v>
      </c>
      <c r="DN32" s="24">
        <v>7.3</v>
      </c>
      <c r="DO32" s="27">
        <v>7</v>
      </c>
      <c r="DP32" s="28"/>
      <c r="DQ32" s="30">
        <f t="shared" si="412"/>
        <v>7.1</v>
      </c>
      <c r="DR32" s="31">
        <f t="shared" si="413"/>
        <v>7.1</v>
      </c>
      <c r="DS32" s="29" t="str">
        <f t="shared" si="157"/>
        <v>7.1</v>
      </c>
      <c r="DT32" s="35" t="str">
        <f t="shared" si="414"/>
        <v>B</v>
      </c>
      <c r="DU32" s="157">
        <f t="shared" si="415"/>
        <v>3</v>
      </c>
      <c r="DV32" s="49" t="str">
        <f t="shared" si="416"/>
        <v>3.0</v>
      </c>
      <c r="DW32" s="77">
        <v>3</v>
      </c>
      <c r="DX32" s="151">
        <v>3</v>
      </c>
      <c r="DY32" s="24">
        <v>8.6999999999999993</v>
      </c>
      <c r="DZ32" s="27">
        <v>6</v>
      </c>
      <c r="EA32" s="28"/>
      <c r="EB32" s="30">
        <f t="shared" si="417"/>
        <v>7.1</v>
      </c>
      <c r="EC32" s="31">
        <f t="shared" si="418"/>
        <v>7.1</v>
      </c>
      <c r="ED32" s="29" t="str">
        <f t="shared" si="161"/>
        <v>7.1</v>
      </c>
      <c r="EE32" s="35" t="str">
        <f t="shared" si="419"/>
        <v>B</v>
      </c>
      <c r="EF32" s="157">
        <f t="shared" si="420"/>
        <v>3</v>
      </c>
      <c r="EG32" s="49" t="str">
        <f t="shared" si="421"/>
        <v>3.0</v>
      </c>
      <c r="EH32" s="77">
        <v>2</v>
      </c>
      <c r="EI32" s="151">
        <v>2</v>
      </c>
      <c r="EJ32" s="133">
        <v>8.6999999999999993</v>
      </c>
      <c r="EK32" s="125">
        <v>8</v>
      </c>
      <c r="EL32" s="126"/>
      <c r="EM32" s="127">
        <f t="shared" si="422"/>
        <v>8.3000000000000007</v>
      </c>
      <c r="EN32" s="128">
        <f t="shared" si="423"/>
        <v>8.3000000000000007</v>
      </c>
      <c r="EO32" s="29" t="str">
        <f t="shared" si="166"/>
        <v>8.3</v>
      </c>
      <c r="EP32" s="129" t="str">
        <f t="shared" si="424"/>
        <v>B+</v>
      </c>
      <c r="EQ32" s="130">
        <f t="shared" si="425"/>
        <v>3.5</v>
      </c>
      <c r="ER32" s="131" t="str">
        <f t="shared" si="426"/>
        <v>3.5</v>
      </c>
      <c r="ES32" s="132">
        <v>2</v>
      </c>
      <c r="ET32" s="170">
        <v>2</v>
      </c>
      <c r="EU32" s="24">
        <v>7.8</v>
      </c>
      <c r="EV32" s="27">
        <v>9</v>
      </c>
      <c r="EW32" s="28"/>
      <c r="EX32" s="30">
        <f t="shared" si="427"/>
        <v>8.5</v>
      </c>
      <c r="EY32" s="31">
        <f t="shared" si="428"/>
        <v>8.5</v>
      </c>
      <c r="EZ32" s="29" t="str">
        <f t="shared" si="171"/>
        <v>8.5</v>
      </c>
      <c r="FA32" s="35" t="str">
        <f t="shared" si="429"/>
        <v>A</v>
      </c>
      <c r="FB32" s="157">
        <f t="shared" si="430"/>
        <v>4</v>
      </c>
      <c r="FC32" s="49" t="str">
        <f t="shared" si="431"/>
        <v>4.0</v>
      </c>
      <c r="FD32" s="77">
        <v>3</v>
      </c>
      <c r="FE32" s="151">
        <v>3</v>
      </c>
      <c r="FF32" s="307">
        <v>6.5</v>
      </c>
      <c r="FG32" s="308">
        <v>7</v>
      </c>
      <c r="FH32" s="308"/>
      <c r="FI32" s="127">
        <f t="shared" si="432"/>
        <v>6.8</v>
      </c>
      <c r="FJ32" s="128">
        <f t="shared" si="433"/>
        <v>6.8</v>
      </c>
      <c r="FK32" s="29" t="str">
        <f t="shared" si="177"/>
        <v>6.8</v>
      </c>
      <c r="FL32" s="129" t="str">
        <f t="shared" si="434"/>
        <v>C+</v>
      </c>
      <c r="FM32" s="130">
        <f t="shared" si="435"/>
        <v>2.5</v>
      </c>
      <c r="FN32" s="131" t="str">
        <f t="shared" si="436"/>
        <v>2.5</v>
      </c>
      <c r="FO32" s="132">
        <v>2</v>
      </c>
      <c r="FP32" s="170">
        <v>2</v>
      </c>
      <c r="FQ32" s="41">
        <f t="shared" si="181"/>
        <v>21</v>
      </c>
      <c r="FR32" s="43">
        <f t="shared" si="182"/>
        <v>2.7142857142857144</v>
      </c>
      <c r="FS32" s="45" t="str">
        <f t="shared" si="183"/>
        <v>2.71</v>
      </c>
      <c r="FT32" s="47" t="str">
        <f t="shared" si="184"/>
        <v>Lên lớp</v>
      </c>
      <c r="FU32" s="145">
        <f t="shared" si="185"/>
        <v>19</v>
      </c>
      <c r="FV32" s="146">
        <f t="shared" si="186"/>
        <v>3</v>
      </c>
      <c r="FW32" s="174">
        <f t="shared" si="187"/>
        <v>37</v>
      </c>
      <c r="FX32" s="41">
        <f t="shared" si="188"/>
        <v>35</v>
      </c>
      <c r="FY32" s="43">
        <f t="shared" si="189"/>
        <v>2.7714285714285714</v>
      </c>
      <c r="FZ32" s="45" t="str">
        <f t="shared" si="190"/>
        <v>2.77</v>
      </c>
      <c r="GA32" s="47" t="str">
        <f t="shared" si="191"/>
        <v>Lên lớp</v>
      </c>
      <c r="GB32" s="47" t="s">
        <v>1143</v>
      </c>
      <c r="GC32" s="24">
        <v>8.6999999999999993</v>
      </c>
      <c r="GD32" s="27">
        <v>8</v>
      </c>
      <c r="GE32" s="28"/>
      <c r="GF32" s="30">
        <f t="shared" si="319"/>
        <v>8.3000000000000007</v>
      </c>
      <c r="GG32" s="31">
        <f t="shared" si="320"/>
        <v>8.3000000000000007</v>
      </c>
      <c r="GH32" s="29" t="str">
        <f t="shared" si="193"/>
        <v>8.3</v>
      </c>
      <c r="GI32" s="35" t="str">
        <f t="shared" si="321"/>
        <v>B+</v>
      </c>
      <c r="GJ32" s="33">
        <f t="shared" si="322"/>
        <v>3.5</v>
      </c>
      <c r="GK32" s="49" t="str">
        <f t="shared" si="323"/>
        <v>3.5</v>
      </c>
      <c r="GL32" s="77">
        <v>2</v>
      </c>
      <c r="GM32" s="151">
        <v>2</v>
      </c>
      <c r="GN32" s="24">
        <v>8.3000000000000007</v>
      </c>
      <c r="GO32" s="27">
        <v>6</v>
      </c>
      <c r="GP32" s="28"/>
      <c r="GQ32" s="30">
        <f t="shared" si="324"/>
        <v>6.9</v>
      </c>
      <c r="GR32" s="31">
        <f t="shared" si="325"/>
        <v>6.9</v>
      </c>
      <c r="GS32" s="29" t="str">
        <f t="shared" si="198"/>
        <v>6.9</v>
      </c>
      <c r="GT32" s="35" t="str">
        <f t="shared" si="326"/>
        <v>C+</v>
      </c>
      <c r="GU32" s="33">
        <f t="shared" si="327"/>
        <v>2.5</v>
      </c>
      <c r="GV32" s="49" t="str">
        <f t="shared" si="328"/>
        <v>2.5</v>
      </c>
      <c r="GW32" s="77">
        <v>3</v>
      </c>
      <c r="GX32" s="151">
        <v>3</v>
      </c>
      <c r="GY32" s="24">
        <v>6.6</v>
      </c>
      <c r="GZ32" s="27">
        <v>7</v>
      </c>
      <c r="HA32" s="28"/>
      <c r="HB32" s="30">
        <f t="shared" si="329"/>
        <v>6.8</v>
      </c>
      <c r="HC32" s="31">
        <f t="shared" si="330"/>
        <v>6.8</v>
      </c>
      <c r="HD32" s="29" t="str">
        <f t="shared" si="203"/>
        <v>6.8</v>
      </c>
      <c r="HE32" s="35" t="str">
        <f t="shared" si="331"/>
        <v>C+</v>
      </c>
      <c r="HF32" s="33">
        <f t="shared" si="332"/>
        <v>2.5</v>
      </c>
      <c r="HG32" s="49" t="str">
        <f t="shared" si="333"/>
        <v>2.5</v>
      </c>
      <c r="HH32" s="77">
        <v>2</v>
      </c>
      <c r="HI32" s="151">
        <v>2</v>
      </c>
      <c r="HJ32" s="24">
        <v>9</v>
      </c>
      <c r="HK32" s="27">
        <v>9</v>
      </c>
      <c r="HL32" s="28"/>
      <c r="HM32" s="30">
        <f t="shared" si="334"/>
        <v>9</v>
      </c>
      <c r="HN32" s="31">
        <f t="shared" si="335"/>
        <v>9</v>
      </c>
      <c r="HO32" s="29" t="str">
        <f t="shared" si="208"/>
        <v>9.0</v>
      </c>
      <c r="HP32" s="35" t="str">
        <f t="shared" si="336"/>
        <v>A</v>
      </c>
      <c r="HQ32" s="33">
        <f t="shared" si="337"/>
        <v>4</v>
      </c>
      <c r="HR32" s="49" t="str">
        <f t="shared" si="338"/>
        <v>4.0</v>
      </c>
      <c r="HS32" s="77">
        <v>2</v>
      </c>
      <c r="HT32" s="151">
        <v>2</v>
      </c>
      <c r="HU32" s="24">
        <v>8.3000000000000007</v>
      </c>
      <c r="HV32" s="27">
        <v>10</v>
      </c>
      <c r="HW32" s="28"/>
      <c r="HX32" s="30">
        <f t="shared" si="339"/>
        <v>9.3000000000000007</v>
      </c>
      <c r="HY32" s="31">
        <f t="shared" si="340"/>
        <v>9.3000000000000007</v>
      </c>
      <c r="HZ32" s="29" t="str">
        <f t="shared" si="213"/>
        <v>9.3</v>
      </c>
      <c r="IA32" s="35" t="str">
        <f t="shared" si="341"/>
        <v>A</v>
      </c>
      <c r="IB32" s="33">
        <f t="shared" si="342"/>
        <v>4</v>
      </c>
      <c r="IC32" s="49" t="str">
        <f t="shared" si="343"/>
        <v>4.0</v>
      </c>
      <c r="ID32" s="77">
        <v>3</v>
      </c>
      <c r="IE32" s="151">
        <v>3</v>
      </c>
      <c r="IF32" s="24">
        <v>7</v>
      </c>
      <c r="IG32" s="27">
        <v>7</v>
      </c>
      <c r="IH32" s="28"/>
      <c r="II32" s="30">
        <f t="shared" si="344"/>
        <v>7</v>
      </c>
      <c r="IJ32" s="31">
        <f t="shared" si="345"/>
        <v>7</v>
      </c>
      <c r="IK32" s="29" t="str">
        <f t="shared" si="218"/>
        <v>7.0</v>
      </c>
      <c r="IL32" s="35" t="str">
        <f t="shared" si="346"/>
        <v>B</v>
      </c>
      <c r="IM32" s="33">
        <f t="shared" si="347"/>
        <v>3</v>
      </c>
      <c r="IN32" s="49" t="str">
        <f t="shared" si="348"/>
        <v>3.0</v>
      </c>
      <c r="IO32" s="77">
        <v>2</v>
      </c>
      <c r="IP32" s="151">
        <v>2</v>
      </c>
      <c r="IQ32" s="24">
        <v>8</v>
      </c>
      <c r="IR32" s="27">
        <v>7</v>
      </c>
      <c r="IS32" s="28"/>
      <c r="IT32" s="30">
        <f t="shared" si="349"/>
        <v>7.4</v>
      </c>
      <c r="IU32" s="31">
        <f t="shared" si="350"/>
        <v>7.4</v>
      </c>
      <c r="IV32" s="29" t="str">
        <f t="shared" si="222"/>
        <v>7.4</v>
      </c>
      <c r="IW32" s="35" t="str">
        <f t="shared" si="351"/>
        <v>B</v>
      </c>
      <c r="IX32" s="33">
        <f t="shared" si="352"/>
        <v>3</v>
      </c>
      <c r="IY32" s="49" t="str">
        <f t="shared" si="353"/>
        <v>3.0</v>
      </c>
      <c r="IZ32" s="77">
        <v>3</v>
      </c>
      <c r="JA32" s="151">
        <v>3</v>
      </c>
      <c r="JB32" s="24">
        <v>7.6</v>
      </c>
      <c r="JC32" s="27">
        <v>8</v>
      </c>
      <c r="JD32" s="28"/>
      <c r="JE32" s="30">
        <f t="shared" si="354"/>
        <v>7.8</v>
      </c>
      <c r="JF32" s="31">
        <f t="shared" si="355"/>
        <v>7.8</v>
      </c>
      <c r="JG32" s="29" t="str">
        <f t="shared" si="226"/>
        <v>7.8</v>
      </c>
      <c r="JH32" s="35" t="str">
        <f t="shared" si="356"/>
        <v>B</v>
      </c>
      <c r="JI32" s="33">
        <f t="shared" si="357"/>
        <v>3</v>
      </c>
      <c r="JJ32" s="49" t="str">
        <f t="shared" si="358"/>
        <v>3.0</v>
      </c>
      <c r="JK32" s="77">
        <v>3</v>
      </c>
      <c r="JL32" s="151">
        <v>3</v>
      </c>
      <c r="JM32" s="133">
        <v>6.6</v>
      </c>
      <c r="JN32" s="306">
        <v>5.8</v>
      </c>
      <c r="JO32" s="13"/>
      <c r="JP32" s="127">
        <f t="shared" si="359"/>
        <v>6.1</v>
      </c>
      <c r="JQ32" s="128">
        <f t="shared" si="360"/>
        <v>6.1</v>
      </c>
      <c r="JR32" s="29" t="str">
        <f t="shared" si="230"/>
        <v>6.1</v>
      </c>
      <c r="JS32" s="129" t="str">
        <f t="shared" si="361"/>
        <v>C</v>
      </c>
      <c r="JT32" s="130">
        <f t="shared" si="362"/>
        <v>2</v>
      </c>
      <c r="JU32" s="131" t="str">
        <f t="shared" si="363"/>
        <v>2.0</v>
      </c>
      <c r="JV32" s="132">
        <v>1</v>
      </c>
      <c r="JW32" s="170">
        <v>1</v>
      </c>
      <c r="JX32" s="211">
        <f t="shared" si="234"/>
        <v>21</v>
      </c>
      <c r="JY32" s="43">
        <f t="shared" si="235"/>
        <v>3.1190476190476191</v>
      </c>
      <c r="JZ32" s="45" t="str">
        <f t="shared" si="236"/>
        <v>3.12</v>
      </c>
      <c r="KA32" s="47" t="str">
        <f t="shared" si="237"/>
        <v>Lên lớp</v>
      </c>
      <c r="KB32" s="41">
        <f t="shared" si="238"/>
        <v>21</v>
      </c>
      <c r="KC32" s="43">
        <f t="shared" si="239"/>
        <v>3.1190476190476191</v>
      </c>
      <c r="KD32" s="229">
        <f t="shared" si="240"/>
        <v>58</v>
      </c>
      <c r="KE32" s="230">
        <f t="shared" si="241"/>
        <v>56</v>
      </c>
      <c r="KF32" s="146">
        <f t="shared" si="242"/>
        <v>2.9017857142857144</v>
      </c>
      <c r="KG32" s="45" t="str">
        <f t="shared" si="243"/>
        <v>2.90</v>
      </c>
      <c r="KH32" s="47" t="str">
        <f t="shared" si="244"/>
        <v>Lên lớp</v>
      </c>
      <c r="KI32" s="47" t="s">
        <v>1143</v>
      </c>
      <c r="KJ32" s="24">
        <v>7.9</v>
      </c>
      <c r="KK32" s="27">
        <v>6</v>
      </c>
      <c r="KL32" s="28"/>
      <c r="KM32" s="30">
        <f t="shared" si="437"/>
        <v>6.8</v>
      </c>
      <c r="KN32" s="31">
        <f t="shared" si="438"/>
        <v>6.8</v>
      </c>
      <c r="KO32" s="31" t="str">
        <f t="shared" si="439"/>
        <v>6.8</v>
      </c>
      <c r="KP32" s="35" t="str">
        <f t="shared" si="440"/>
        <v>C+</v>
      </c>
      <c r="KQ32" s="33">
        <f t="shared" si="441"/>
        <v>2.5</v>
      </c>
      <c r="KR32" s="49" t="str">
        <f t="shared" si="442"/>
        <v>2.5</v>
      </c>
      <c r="KS32" s="77">
        <v>2</v>
      </c>
      <c r="KT32" s="151">
        <v>2</v>
      </c>
      <c r="KU32" s="24">
        <v>8</v>
      </c>
      <c r="KV32" s="27">
        <v>8</v>
      </c>
      <c r="KW32" s="28"/>
      <c r="KX32" s="30">
        <f t="shared" si="443"/>
        <v>8</v>
      </c>
      <c r="KY32" s="31">
        <f t="shared" si="444"/>
        <v>8</v>
      </c>
      <c r="KZ32" s="31" t="str">
        <f t="shared" si="445"/>
        <v>8.0</v>
      </c>
      <c r="LA32" s="35" t="str">
        <f t="shared" si="446"/>
        <v>B+</v>
      </c>
      <c r="LB32" s="33">
        <f t="shared" si="447"/>
        <v>3.5</v>
      </c>
      <c r="LC32" s="49" t="str">
        <f t="shared" si="448"/>
        <v>3.5</v>
      </c>
      <c r="LD32" s="77">
        <v>2</v>
      </c>
      <c r="LE32" s="151">
        <v>2</v>
      </c>
      <c r="LF32" s="24">
        <v>7.7</v>
      </c>
      <c r="LG32" s="27">
        <v>5</v>
      </c>
      <c r="LH32" s="28"/>
      <c r="LI32" s="30">
        <f t="shared" si="547"/>
        <v>6.1</v>
      </c>
      <c r="LJ32" s="31">
        <f t="shared" si="548"/>
        <v>6.1</v>
      </c>
      <c r="LK32" s="31" t="str">
        <f t="shared" si="549"/>
        <v>6.1</v>
      </c>
      <c r="LL32" s="35" t="str">
        <f t="shared" si="550"/>
        <v>C</v>
      </c>
      <c r="LM32" s="33">
        <f t="shared" si="551"/>
        <v>2</v>
      </c>
      <c r="LN32" s="49" t="str">
        <f t="shared" si="552"/>
        <v>2.0</v>
      </c>
      <c r="LO32" s="77">
        <v>2</v>
      </c>
      <c r="LP32" s="151">
        <v>2</v>
      </c>
      <c r="LQ32" s="24">
        <v>8</v>
      </c>
      <c r="LR32" s="27">
        <v>9</v>
      </c>
      <c r="LS32" s="28"/>
      <c r="LT32" s="30">
        <f t="shared" si="455"/>
        <v>8.6</v>
      </c>
      <c r="LU32" s="31">
        <f t="shared" si="456"/>
        <v>8.6</v>
      </c>
      <c r="LV32" s="29" t="str">
        <f t="shared" si="248"/>
        <v>8.6</v>
      </c>
      <c r="LW32" s="35" t="str">
        <f t="shared" si="457"/>
        <v>A</v>
      </c>
      <c r="LX32" s="33">
        <f t="shared" si="458"/>
        <v>4</v>
      </c>
      <c r="LY32" s="49" t="str">
        <f t="shared" si="459"/>
        <v>4.0</v>
      </c>
      <c r="LZ32" s="77">
        <v>2</v>
      </c>
      <c r="MA32" s="151">
        <v>2</v>
      </c>
      <c r="MB32" s="24">
        <v>8.5</v>
      </c>
      <c r="MC32" s="27">
        <v>9</v>
      </c>
      <c r="MD32" s="28"/>
      <c r="ME32" s="30">
        <f t="shared" si="460"/>
        <v>8.8000000000000007</v>
      </c>
      <c r="MF32" s="161">
        <f t="shared" si="461"/>
        <v>8.8000000000000007</v>
      </c>
      <c r="MG32" s="29" t="str">
        <f t="shared" si="249"/>
        <v>8.8</v>
      </c>
      <c r="MH32" s="162" t="str">
        <f t="shared" si="462"/>
        <v>A</v>
      </c>
      <c r="MI32" s="163">
        <f t="shared" si="463"/>
        <v>4</v>
      </c>
      <c r="MJ32" s="56" t="str">
        <f t="shared" si="464"/>
        <v>4.0</v>
      </c>
      <c r="MK32" s="77">
        <v>1</v>
      </c>
      <c r="ML32" s="151">
        <v>1</v>
      </c>
      <c r="MM32" s="24">
        <v>7.9</v>
      </c>
      <c r="MN32" s="27">
        <v>6</v>
      </c>
      <c r="MO32" s="28"/>
      <c r="MP32" s="30">
        <f t="shared" si="465"/>
        <v>6.8</v>
      </c>
      <c r="MQ32" s="161">
        <f t="shared" si="466"/>
        <v>6.8</v>
      </c>
      <c r="MR32" s="29" t="str">
        <f t="shared" si="250"/>
        <v>6.8</v>
      </c>
      <c r="MS32" s="162" t="str">
        <f t="shared" si="467"/>
        <v>C+</v>
      </c>
      <c r="MT32" s="163">
        <f t="shared" si="468"/>
        <v>2.5</v>
      </c>
      <c r="MU32" s="56" t="str">
        <f t="shared" si="469"/>
        <v>2.5</v>
      </c>
      <c r="MV32" s="77">
        <v>3</v>
      </c>
      <c r="MW32" s="151">
        <v>3</v>
      </c>
      <c r="MX32" s="24">
        <v>8.5</v>
      </c>
      <c r="MY32" s="27">
        <v>9</v>
      </c>
      <c r="MZ32" s="28"/>
      <c r="NA32" s="30">
        <f t="shared" si="470"/>
        <v>8.8000000000000007</v>
      </c>
      <c r="NB32" s="161">
        <f t="shared" si="471"/>
        <v>8.8000000000000007</v>
      </c>
      <c r="NC32" s="29" t="str">
        <f t="shared" si="251"/>
        <v>8.8</v>
      </c>
      <c r="ND32" s="162" t="str">
        <f t="shared" si="472"/>
        <v>A</v>
      </c>
      <c r="NE32" s="163">
        <f t="shared" si="473"/>
        <v>4</v>
      </c>
      <c r="NF32" s="56" t="str">
        <f t="shared" si="474"/>
        <v>4.0</v>
      </c>
      <c r="NG32" s="77">
        <v>1</v>
      </c>
      <c r="NH32" s="151">
        <v>1</v>
      </c>
      <c r="NI32" s="24"/>
      <c r="NJ32" s="27"/>
      <c r="NK32" s="28"/>
      <c r="NL32" s="30">
        <f t="shared" si="475"/>
        <v>0</v>
      </c>
      <c r="NM32" s="31">
        <f t="shared" si="476"/>
        <v>0</v>
      </c>
      <c r="NN32" s="31" t="str">
        <f t="shared" si="477"/>
        <v>0.0</v>
      </c>
      <c r="NO32" s="35" t="str">
        <f t="shared" si="478"/>
        <v>F</v>
      </c>
      <c r="NP32" s="33">
        <f t="shared" si="479"/>
        <v>0</v>
      </c>
      <c r="NQ32" s="49" t="str">
        <f t="shared" si="480"/>
        <v>0.0</v>
      </c>
      <c r="NR32" s="77"/>
      <c r="NS32" s="151"/>
      <c r="NT32" s="24">
        <v>7.5</v>
      </c>
      <c r="NU32" s="214">
        <v>7.3</v>
      </c>
      <c r="NV32" s="28"/>
      <c r="NW32" s="30">
        <f t="shared" si="481"/>
        <v>7.4</v>
      </c>
      <c r="NX32" s="31">
        <f t="shared" si="482"/>
        <v>7.4</v>
      </c>
      <c r="NY32" s="31" t="str">
        <f t="shared" si="483"/>
        <v>7.4</v>
      </c>
      <c r="NZ32" s="35" t="str">
        <f t="shared" si="484"/>
        <v>B</v>
      </c>
      <c r="OA32" s="33">
        <f t="shared" si="485"/>
        <v>3</v>
      </c>
      <c r="OB32" s="49" t="str">
        <f t="shared" si="486"/>
        <v>3.0</v>
      </c>
      <c r="OC32" s="77">
        <v>2</v>
      </c>
      <c r="OD32" s="151">
        <v>2</v>
      </c>
      <c r="OE32" s="211">
        <f t="shared" si="255"/>
        <v>15</v>
      </c>
      <c r="OF32" s="43">
        <f t="shared" si="256"/>
        <v>3.0333333333333332</v>
      </c>
      <c r="OG32" s="45" t="str">
        <f t="shared" si="257"/>
        <v>3.03</v>
      </c>
      <c r="OH32" s="47" t="str">
        <f t="shared" si="258"/>
        <v>Lên lớp</v>
      </c>
      <c r="OI32" s="41">
        <f t="shared" si="259"/>
        <v>15</v>
      </c>
      <c r="OJ32" s="43">
        <f t="shared" si="260"/>
        <v>3.0333333333333332</v>
      </c>
      <c r="OK32" s="229">
        <f t="shared" si="261"/>
        <v>73</v>
      </c>
      <c r="OL32" s="230">
        <f t="shared" si="262"/>
        <v>71</v>
      </c>
      <c r="OM32" s="146">
        <f t="shared" si="263"/>
        <v>2.9295774647887325</v>
      </c>
      <c r="ON32" s="45" t="str">
        <f t="shared" si="264"/>
        <v>2.93</v>
      </c>
      <c r="OO32" s="47" t="str">
        <f t="shared" si="265"/>
        <v>Lên lớp</v>
      </c>
      <c r="OP32" s="47" t="s">
        <v>1143</v>
      </c>
      <c r="OQ32" s="24">
        <v>8</v>
      </c>
      <c r="OR32" s="27"/>
      <c r="OS32" s="28">
        <v>8</v>
      </c>
      <c r="OT32" s="30">
        <f t="shared" si="487"/>
        <v>3.2</v>
      </c>
      <c r="OU32" s="31">
        <f t="shared" si="488"/>
        <v>8</v>
      </c>
      <c r="OV32" s="31" t="str">
        <f t="shared" si="489"/>
        <v>8.0</v>
      </c>
      <c r="OW32" s="35" t="str">
        <f t="shared" si="541"/>
        <v>B+</v>
      </c>
      <c r="OX32" s="33">
        <f t="shared" si="490"/>
        <v>3.5</v>
      </c>
      <c r="OY32" s="49" t="str">
        <f t="shared" si="491"/>
        <v>3.5</v>
      </c>
      <c r="OZ32" s="77">
        <v>2</v>
      </c>
      <c r="PA32" s="151">
        <v>2</v>
      </c>
      <c r="PB32" s="24">
        <v>7.2</v>
      </c>
      <c r="PC32" s="27">
        <v>9</v>
      </c>
      <c r="PD32" s="28"/>
      <c r="PE32" s="30">
        <f t="shared" si="492"/>
        <v>8.3000000000000007</v>
      </c>
      <c r="PF32" s="31">
        <f t="shared" si="493"/>
        <v>8.3000000000000007</v>
      </c>
      <c r="PG32" s="31" t="str">
        <f t="shared" si="494"/>
        <v>8.3</v>
      </c>
      <c r="PH32" s="35" t="str">
        <f t="shared" si="495"/>
        <v>B+</v>
      </c>
      <c r="PI32" s="130">
        <f t="shared" si="496"/>
        <v>3.5</v>
      </c>
      <c r="PJ32" s="49" t="str">
        <f t="shared" si="497"/>
        <v>3.5</v>
      </c>
      <c r="PK32" s="77">
        <v>3</v>
      </c>
      <c r="PL32" s="151">
        <v>3</v>
      </c>
      <c r="PM32" s="24">
        <v>8</v>
      </c>
      <c r="PN32" s="27">
        <v>6</v>
      </c>
      <c r="PO32" s="28"/>
      <c r="PP32" s="30">
        <f t="shared" si="498"/>
        <v>6.8</v>
      </c>
      <c r="PQ32" s="31">
        <f t="shared" si="499"/>
        <v>6.8</v>
      </c>
      <c r="PR32" s="29" t="str">
        <f t="shared" si="500"/>
        <v>6.8</v>
      </c>
      <c r="PS32" s="35" t="str">
        <f t="shared" si="501"/>
        <v>C+</v>
      </c>
      <c r="PT32" s="130">
        <f t="shared" si="502"/>
        <v>2.5</v>
      </c>
      <c r="PU32" s="49" t="str">
        <f t="shared" si="503"/>
        <v>2.5</v>
      </c>
      <c r="PV32" s="77">
        <v>2</v>
      </c>
      <c r="PW32" s="151">
        <v>2</v>
      </c>
      <c r="PX32" s="24">
        <v>9</v>
      </c>
      <c r="PY32" s="27">
        <v>5</v>
      </c>
      <c r="PZ32" s="28"/>
      <c r="QA32" s="30">
        <f t="shared" si="504"/>
        <v>6.6</v>
      </c>
      <c r="QB32" s="31">
        <f t="shared" si="505"/>
        <v>6.6</v>
      </c>
      <c r="QC32" s="29" t="str">
        <f t="shared" si="506"/>
        <v>6.6</v>
      </c>
      <c r="QD32" s="35" t="str">
        <f t="shared" si="542"/>
        <v>C+</v>
      </c>
      <c r="QE32" s="130">
        <f t="shared" si="507"/>
        <v>2.5</v>
      </c>
      <c r="QF32" s="49" t="str">
        <f t="shared" si="508"/>
        <v>2.5</v>
      </c>
      <c r="QG32" s="77">
        <v>3</v>
      </c>
      <c r="QH32" s="151">
        <v>3</v>
      </c>
      <c r="QI32" s="24">
        <v>8</v>
      </c>
      <c r="QJ32" s="27">
        <v>8</v>
      </c>
      <c r="QK32" s="28"/>
      <c r="QL32" s="30">
        <f t="shared" si="509"/>
        <v>8</v>
      </c>
      <c r="QM32" s="31">
        <f t="shared" si="510"/>
        <v>8</v>
      </c>
      <c r="QN32" s="31" t="str">
        <f t="shared" si="511"/>
        <v>8.0</v>
      </c>
      <c r="QO32" s="35" t="str">
        <f t="shared" si="512"/>
        <v>B+</v>
      </c>
      <c r="QP32" s="130">
        <f t="shared" si="513"/>
        <v>3.5</v>
      </c>
      <c r="QQ32" s="49" t="str">
        <f t="shared" si="514"/>
        <v>3.5</v>
      </c>
      <c r="QR32" s="77">
        <v>1</v>
      </c>
      <c r="QS32" s="151">
        <v>1</v>
      </c>
      <c r="QT32" s="24">
        <v>8.6999999999999993</v>
      </c>
      <c r="QU32" s="27">
        <v>9</v>
      </c>
      <c r="QV32" s="28"/>
      <c r="QW32" s="30">
        <f t="shared" si="515"/>
        <v>8.9</v>
      </c>
      <c r="QX32" s="31">
        <f t="shared" si="516"/>
        <v>8.9</v>
      </c>
      <c r="QY32" s="31" t="str">
        <f t="shared" si="517"/>
        <v>8.9</v>
      </c>
      <c r="QZ32" s="35" t="str">
        <f t="shared" si="518"/>
        <v>A</v>
      </c>
      <c r="RA32" s="130">
        <f t="shared" si="519"/>
        <v>4</v>
      </c>
      <c r="RB32" s="49" t="str">
        <f t="shared" si="520"/>
        <v>4.0</v>
      </c>
      <c r="RC32" s="77">
        <v>3</v>
      </c>
      <c r="RD32" s="151">
        <v>3</v>
      </c>
      <c r="RE32" s="24">
        <v>7.5</v>
      </c>
      <c r="RF32" s="27">
        <v>7</v>
      </c>
      <c r="RG32" s="28"/>
      <c r="RH32" s="30">
        <f t="shared" si="521"/>
        <v>7.2</v>
      </c>
      <c r="RI32" s="31">
        <f t="shared" si="522"/>
        <v>7.2</v>
      </c>
      <c r="RJ32" s="31" t="str">
        <f t="shared" si="523"/>
        <v>7.2</v>
      </c>
      <c r="RK32" s="35" t="str">
        <f t="shared" si="524"/>
        <v>B</v>
      </c>
      <c r="RL32" s="130">
        <f t="shared" si="525"/>
        <v>3</v>
      </c>
      <c r="RM32" s="49" t="str">
        <f t="shared" si="526"/>
        <v>3.0</v>
      </c>
      <c r="RN32" s="77">
        <v>1</v>
      </c>
      <c r="RO32" s="151">
        <v>1</v>
      </c>
      <c r="RP32" s="211">
        <f t="shared" si="273"/>
        <v>15</v>
      </c>
      <c r="RQ32" s="275">
        <f t="shared" si="274"/>
        <v>7.7466666666666679</v>
      </c>
      <c r="RR32" s="43">
        <f t="shared" si="275"/>
        <v>3.2333333333333334</v>
      </c>
      <c r="RS32" s="45" t="str">
        <f t="shared" si="276"/>
        <v>3.23</v>
      </c>
      <c r="RT32" s="47" t="str">
        <f t="shared" si="277"/>
        <v>Lên lớp</v>
      </c>
      <c r="RU32" s="41">
        <f t="shared" si="278"/>
        <v>15</v>
      </c>
      <c r="RV32" s="43">
        <f t="shared" si="279"/>
        <v>3.2333333333333334</v>
      </c>
      <c r="RW32" s="229">
        <f>OK32+RP32</f>
        <v>88</v>
      </c>
      <c r="RX32" s="230">
        <f t="shared" si="281"/>
        <v>86</v>
      </c>
      <c r="RY32" s="146">
        <f t="shared" si="282"/>
        <v>2.9825581395348837</v>
      </c>
      <c r="RZ32" s="45" t="str">
        <f t="shared" si="283"/>
        <v>2.98</v>
      </c>
      <c r="SA32" s="47" t="str">
        <f t="shared" si="284"/>
        <v>Lên lớp</v>
      </c>
      <c r="SB32" s="47" t="s">
        <v>1143</v>
      </c>
      <c r="SC32" s="24"/>
      <c r="SD32" s="27"/>
      <c r="SE32" s="28"/>
      <c r="SF32" s="30">
        <f t="shared" si="527"/>
        <v>0</v>
      </c>
      <c r="SG32" s="31">
        <f t="shared" si="528"/>
        <v>0</v>
      </c>
      <c r="SH32" s="31" t="str">
        <f t="shared" si="529"/>
        <v>0.0</v>
      </c>
      <c r="SI32" s="35" t="str">
        <f t="shared" si="530"/>
        <v>F</v>
      </c>
      <c r="SJ32" s="33">
        <f t="shared" si="531"/>
        <v>0</v>
      </c>
      <c r="SK32" s="49" t="str">
        <f t="shared" si="532"/>
        <v>0.0</v>
      </c>
      <c r="SL32" s="77"/>
      <c r="SM32" s="151"/>
      <c r="SN32" s="24"/>
      <c r="SO32" s="27"/>
      <c r="SP32" s="28"/>
      <c r="SQ32" s="30">
        <f t="shared" si="533"/>
        <v>0</v>
      </c>
      <c r="SR32" s="31">
        <f t="shared" si="534"/>
        <v>0</v>
      </c>
      <c r="SS32" s="31" t="str">
        <f t="shared" si="535"/>
        <v>0.0</v>
      </c>
      <c r="ST32" s="35" t="str">
        <f t="shared" si="536"/>
        <v>F</v>
      </c>
      <c r="SU32" s="130">
        <f t="shared" si="537"/>
        <v>0</v>
      </c>
      <c r="SV32" s="49" t="str">
        <f t="shared" si="538"/>
        <v>0.0</v>
      </c>
      <c r="SW32" s="77"/>
      <c r="SX32" s="151"/>
      <c r="SY32" s="24">
        <v>7.3</v>
      </c>
      <c r="SZ32" s="27">
        <v>8</v>
      </c>
      <c r="TA32" s="28"/>
      <c r="TB32" s="30">
        <f t="shared" si="563"/>
        <v>7.7</v>
      </c>
      <c r="TC32" s="31">
        <f t="shared" si="564"/>
        <v>7.7</v>
      </c>
      <c r="TD32" s="29" t="str">
        <f t="shared" si="543"/>
        <v>7.7</v>
      </c>
      <c r="TE32" s="35" t="str">
        <f t="shared" si="544"/>
        <v>B</v>
      </c>
      <c r="TF32" s="130">
        <f t="shared" si="545"/>
        <v>3</v>
      </c>
      <c r="TG32" s="49" t="str">
        <f t="shared" si="546"/>
        <v>3.0</v>
      </c>
      <c r="TH32" s="77">
        <v>4</v>
      </c>
      <c r="TI32" s="151">
        <v>4</v>
      </c>
      <c r="TJ32" s="320">
        <v>8</v>
      </c>
      <c r="TK32" s="321">
        <v>7</v>
      </c>
      <c r="TL32" s="322">
        <v>8.5</v>
      </c>
      <c r="TM32" s="322">
        <v>6</v>
      </c>
      <c r="TN32" s="30">
        <f>ROUND((TK32*0.1+TL32*0.1+TM32*0.8),1)</f>
        <v>6.4</v>
      </c>
      <c r="TO32" s="127">
        <f>ROUND((TJ32*0.4+TN32*0.6),1)</f>
        <v>7</v>
      </c>
      <c r="TP32" s="29" t="str">
        <f>TEXT(TO32,"0.0")</f>
        <v>7.0</v>
      </c>
      <c r="TQ32" s="35" t="str">
        <f t="shared" si="554"/>
        <v>B</v>
      </c>
      <c r="TR32" s="33">
        <f t="shared" si="555"/>
        <v>3</v>
      </c>
      <c r="TS32" s="49" t="str">
        <f t="shared" si="556"/>
        <v>3.0</v>
      </c>
      <c r="TT32" s="323">
        <v>5</v>
      </c>
      <c r="TU32" s="324">
        <v>5</v>
      </c>
      <c r="TV32" s="325">
        <f t="shared" si="557"/>
        <v>9</v>
      </c>
      <c r="TW32" s="341">
        <f t="shared" si="294"/>
        <v>7.3111111111111109</v>
      </c>
      <c r="TX32" s="326">
        <f t="shared" si="558"/>
        <v>3</v>
      </c>
      <c r="TY32" s="45" t="str">
        <f t="shared" si="559"/>
        <v>3.00</v>
      </c>
      <c r="TZ32" s="47" t="str">
        <f t="shared" si="560"/>
        <v>Lên lớp</v>
      </c>
      <c r="UA32" s="41">
        <f t="shared" si="561"/>
        <v>9</v>
      </c>
      <c r="UB32" s="43">
        <f t="shared" si="562"/>
        <v>3</v>
      </c>
    </row>
    <row r="36" spans="1:529" ht="18">
      <c r="A36" s="11">
        <v>28</v>
      </c>
      <c r="B36" s="70" t="s">
        <v>229</v>
      </c>
      <c r="C36" s="14" t="s">
        <v>288</v>
      </c>
      <c r="D36" s="73" t="s">
        <v>289</v>
      </c>
      <c r="E36" s="74" t="s">
        <v>290</v>
      </c>
      <c r="F36" s="123" t="s">
        <v>1165</v>
      </c>
      <c r="G36" s="106" t="s">
        <v>639</v>
      </c>
      <c r="H36" s="10" t="s">
        <v>18</v>
      </c>
      <c r="I36" s="11" t="s">
        <v>745</v>
      </c>
      <c r="J36" s="13">
        <v>5.5</v>
      </c>
      <c r="K36" s="13"/>
      <c r="L36" s="35" t="str">
        <f t="shared" ref="L36:L41" si="587">IF(J36&gt;=8.5,"A",IF(J36&gt;=8,"B+",IF(J36&gt;=7,"B",IF(J36&gt;=6.5,"C+",IF(J36&gt;=5.5,"C",IF(J36&gt;=5,"D+",IF(J36&gt;=4,"D","F")))))))</f>
        <v>C</v>
      </c>
      <c r="M36" s="33">
        <f t="shared" ref="M36:M41" si="588">IF(L36="A",4,IF(L36="B+",3.5,IF(L36="B",3,IF(L36="C+",2.5,IF(L36="C",2,IF(L36="D+",1.5,IF(L36="D",1,0)))))))</f>
        <v>2</v>
      </c>
      <c r="N36" s="49" t="str">
        <f t="shared" ref="N36:N41" si="589">TEXT(M36,"0.0")</f>
        <v>2.0</v>
      </c>
      <c r="O36" s="12">
        <v>2</v>
      </c>
      <c r="V36" s="24">
        <v>6.8</v>
      </c>
      <c r="W36" s="27">
        <v>5</v>
      </c>
      <c r="X36" s="28"/>
      <c r="Y36" s="22">
        <f t="shared" ref="Y36:Y41" si="590">ROUND((V36*0.4+W36*0.6),1)</f>
        <v>5.7</v>
      </c>
      <c r="Z36" s="29">
        <f t="shared" ref="Z36:Z41" si="591">ROUND(MAX((V36*0.4+W36*0.6),(V36*0.4+X36*0.6)),1)</f>
        <v>5.7</v>
      </c>
      <c r="AA36" s="29"/>
      <c r="AB36" s="35" t="str">
        <f t="shared" ref="AB36:AB41" si="592">IF(Z36&gt;=8.5,"A",IF(Z36&gt;=8,"B+",IF(Z36&gt;=7,"B",IF(Z36&gt;=6.5,"C+",IF(Z36&gt;=5.5,"C",IF(Z36&gt;=5,"D+",IF(Z36&gt;=4,"D","F")))))))</f>
        <v>C</v>
      </c>
      <c r="AC36" s="33">
        <f t="shared" ref="AC36:AC41" si="593">IF(AB36="A",4,IF(AB36="B+",3.5,IF(AB36="B",3,IF(AB36="C+",2.5,IF(AB36="C",2,IF(AB36="D+",1.5,IF(AB36="D",1,0)))))))</f>
        <v>2</v>
      </c>
      <c r="AD36" s="49" t="str">
        <f t="shared" ref="AD36:AD41" si="594">TEXT(AC36,"0.0")</f>
        <v>2.0</v>
      </c>
      <c r="AE36" s="77">
        <v>5</v>
      </c>
      <c r="AF36" s="80">
        <v>5</v>
      </c>
      <c r="AG36" s="24">
        <v>5</v>
      </c>
      <c r="AH36" s="27">
        <v>4</v>
      </c>
      <c r="AI36" s="28"/>
      <c r="AJ36" s="22">
        <f t="shared" ref="AJ36:AJ41" si="595">ROUND((AG36*0.4+AH36*0.6),1)</f>
        <v>4.4000000000000004</v>
      </c>
      <c r="AK36" s="29">
        <f t="shared" ref="AK36:AK41" si="596">ROUND(MAX((AG36*0.4+AH36*0.6),(AG36*0.4+AI36*0.6)),1)</f>
        <v>4.4000000000000004</v>
      </c>
      <c r="AL36" s="29"/>
      <c r="AM36" s="35" t="str">
        <f t="shared" ref="AM36:AM41" si="597">IF(AK36&gt;=8.5,"A",IF(AK36&gt;=8,"B+",IF(AK36&gt;=7,"B",IF(AK36&gt;=6.5,"C+",IF(AK36&gt;=5.5,"C",IF(AK36&gt;=5,"D+",IF(AK36&gt;=4,"D","F")))))))</f>
        <v>D</v>
      </c>
      <c r="AN36" s="33">
        <f t="shared" ref="AN36:AN41" si="598">IF(AM36="A",4,IF(AM36="B+",3.5,IF(AM36="B",3,IF(AM36="C+",2.5,IF(AM36="C",2,IF(AM36="D+",1.5,IF(AM36="D",1,0)))))))</f>
        <v>1</v>
      </c>
      <c r="AO36" s="49" t="str">
        <f t="shared" ref="AO36:AO41" si="599">TEXT(AN36,"0.0")</f>
        <v>1.0</v>
      </c>
      <c r="AP36" s="77">
        <v>3</v>
      </c>
      <c r="AQ36" s="83">
        <v>3</v>
      </c>
      <c r="AR36" s="24">
        <v>5.3</v>
      </c>
      <c r="AS36" s="27">
        <v>3</v>
      </c>
      <c r="AT36" s="28">
        <v>3</v>
      </c>
      <c r="AU36" s="22">
        <f t="shared" ref="AU36:AU41" si="600">ROUND((AR36*0.4+AS36*0.6),1)</f>
        <v>3.9</v>
      </c>
      <c r="AV36" s="29">
        <f t="shared" ref="AV36:AV41" si="601">ROUND(MAX((AR36*0.4+AS36*0.6),(AR36*0.4+AT36*0.6)),1)</f>
        <v>3.9</v>
      </c>
      <c r="AW36" s="29"/>
      <c r="AX36" s="35" t="str">
        <f t="shared" ref="AX36:AX41" si="602">IF(AV36&gt;=8.5,"A",IF(AV36&gt;=8,"B+",IF(AV36&gt;=7,"B",IF(AV36&gt;=6.5,"C+",IF(AV36&gt;=5.5,"C",IF(AV36&gt;=5,"D+",IF(AV36&gt;=4,"D","F")))))))</f>
        <v>F</v>
      </c>
      <c r="AY36" s="33">
        <f t="shared" ref="AY36:AY41" si="603">IF(AX36="A",4,IF(AX36="B+",3.5,IF(AX36="B",3,IF(AX36="C+",2.5,IF(AX36="C",2,IF(AX36="D+",1.5,IF(AX36="D",1,0)))))))</f>
        <v>0</v>
      </c>
      <c r="AZ36" s="49" t="str">
        <f t="shared" ref="AZ36:AZ41" si="604">TEXT(AY36,"0.0")</f>
        <v>0.0</v>
      </c>
      <c r="BA36" s="77">
        <v>3</v>
      </c>
      <c r="BB36" s="83"/>
      <c r="BC36" s="24">
        <v>6.3</v>
      </c>
      <c r="BD36" s="27">
        <v>4</v>
      </c>
      <c r="BE36" s="28"/>
      <c r="BF36" s="22">
        <f t="shared" ref="BF36:BF41" si="605">ROUND((BC36*0.4+BD36*0.6),1)</f>
        <v>4.9000000000000004</v>
      </c>
      <c r="BG36" s="29">
        <f t="shared" ref="BG36:BG41" si="606">ROUND(MAX((BC36*0.4+BD36*0.6),(BC36*0.4+BE36*0.6)),1)</f>
        <v>4.9000000000000004</v>
      </c>
      <c r="BH36" s="29"/>
      <c r="BI36" s="35" t="str">
        <f t="shared" ref="BI36:BI41" si="607">IF(BG36&gt;=8.5,"A",IF(BG36&gt;=8,"B+",IF(BG36&gt;=7,"B",IF(BG36&gt;=6.5,"C+",IF(BG36&gt;=5.5,"C",IF(BG36&gt;=5,"D+",IF(BG36&gt;=4,"D","F")))))))</f>
        <v>D</v>
      </c>
      <c r="BJ36" s="33">
        <f t="shared" ref="BJ36:BJ41" si="608">IF(BI36="A",4,IF(BI36="B+",3.5,IF(BI36="B",3,IF(BI36="C+",2.5,IF(BI36="C",2,IF(BI36="D+",1.5,IF(BI36="D",1,0)))))))</f>
        <v>1</v>
      </c>
      <c r="BK36" s="49" t="str">
        <f t="shared" ref="BK36:BK41" si="609">TEXT(BJ36,"0.0")</f>
        <v>1.0</v>
      </c>
      <c r="BL36" s="77">
        <v>3</v>
      </c>
      <c r="BM36" s="83">
        <v>3</v>
      </c>
      <c r="BN36" s="24">
        <v>7.7</v>
      </c>
      <c r="BO36" s="27">
        <v>7</v>
      </c>
      <c r="BP36" s="28"/>
      <c r="BQ36" s="30">
        <f t="shared" ref="BQ36:BQ41" si="610">ROUND((BN36*0.4+BO36*0.6),1)</f>
        <v>7.3</v>
      </c>
      <c r="BR36" s="31">
        <f t="shared" ref="BR36:BR41" si="611">ROUND(MAX((BN36*0.4+BO36*0.6),(BN36*0.4+BP36*0.6)),1)</f>
        <v>7.3</v>
      </c>
      <c r="BS36" s="31"/>
      <c r="BT36" s="35" t="str">
        <f t="shared" ref="BT36:BT41" si="612">IF(BR36&gt;=8.5,"A",IF(BR36&gt;=8,"B+",IF(BR36&gt;=7,"B",IF(BR36&gt;=6.5,"C+",IF(BR36&gt;=5.5,"C",IF(BR36&gt;=5,"D+",IF(BR36&gt;=4,"D","F")))))))</f>
        <v>B</v>
      </c>
      <c r="BU36" s="33">
        <f t="shared" ref="BU36:BU41" si="613">IF(BT36="A",4,IF(BT36="B+",3.5,IF(BT36="B",3,IF(BT36="C+",2.5,IF(BT36="C",2,IF(BT36="D+",1.5,IF(BT36="D",1,0)))))))</f>
        <v>3</v>
      </c>
      <c r="BV36" s="49" t="str">
        <f t="shared" ref="BV36:BV41" si="614">TEXT(BU36,"0.0")</f>
        <v>3.0</v>
      </c>
      <c r="BW36" s="77">
        <v>2</v>
      </c>
      <c r="BX36" s="83">
        <v>2</v>
      </c>
      <c r="BY36" s="41">
        <f t="shared" ref="BY36:BY41" si="615">AE36+AP36+BA36+BL36+BW36</f>
        <v>16</v>
      </c>
      <c r="BZ36" s="43">
        <f t="shared" ref="BZ36:BZ41" si="616">(AC36*AE36+AN36*AP36+AY36*BA36+BJ36*BL36+BU36*BW36)/BY36</f>
        <v>1.375</v>
      </c>
      <c r="CA36" s="45" t="str">
        <f t="shared" ref="CA36:CA41" si="617">TEXT(BZ36,"0.00")</f>
        <v>1.38</v>
      </c>
      <c r="CB36" s="47" t="str">
        <f t="shared" ref="CB36:CB41" si="618">IF(AND(BZ36&lt;0.8),"Cảnh báo KQHT","Lên lớp")</f>
        <v>Lên lớp</v>
      </c>
      <c r="CC36" s="145">
        <f t="shared" ref="CC36:CC41" si="619">AF36+AQ36+BB36+BM36+BX36</f>
        <v>13</v>
      </c>
      <c r="CD36" s="146">
        <f t="shared" ref="CD36:CD41" si="620" xml:space="preserve"> (AC36*AF36+AN36*AQ36+AY36*BB36+BJ36*BM36+BU36*BX36)/CC36</f>
        <v>1.6923076923076923</v>
      </c>
      <c r="CE36" s="47" t="str">
        <f t="shared" ref="CE36:CE41" si="621">IF(AND(CD36&lt;1.2),"Cảnh báo KQHT","Lên lớp")</f>
        <v>Lên lớp</v>
      </c>
      <c r="CF36" s="142" t="s">
        <v>1143</v>
      </c>
      <c r="CG36" s="63">
        <v>3</v>
      </c>
      <c r="CH36" s="27"/>
      <c r="CI36" s="28"/>
      <c r="CJ36" s="30">
        <f t="shared" ref="CJ36:CJ41" si="622">ROUND((CG36*0.4+CH36*0.6),1)</f>
        <v>1.2</v>
      </c>
      <c r="CK36" s="31">
        <f t="shared" ref="CK36:CK41" si="623">ROUND(MAX((CG36*0.4+CH36*0.6),(CG36*0.4+CI36*0.6)),1)</f>
        <v>1.2</v>
      </c>
      <c r="CL36" s="31"/>
      <c r="CM36" s="35" t="str">
        <f t="shared" ref="CM36:CM41" si="624">IF(CK36&gt;=8.5,"A",IF(CK36&gt;=8,"B+",IF(CK36&gt;=7,"B",IF(CK36&gt;=6.5,"C+",IF(CK36&gt;=5.5,"C",IF(CK36&gt;=5,"D+",IF(CK36&gt;=4,"D","F")))))))</f>
        <v>F</v>
      </c>
      <c r="CN36" s="157">
        <f t="shared" ref="CN36:CN41" si="625">IF(CM36="A",4,IF(CM36="B+",3.5,IF(CM36="B",3,IF(CM36="C+",2.5,IF(CM36="C",2,IF(CM36="D+",1.5,IF(CM36="D",1,0)))))))</f>
        <v>0</v>
      </c>
      <c r="CO36" s="49" t="str">
        <f t="shared" ref="CO36:CO41" si="626">TEXT(CN36,"0.0")</f>
        <v>0.0</v>
      </c>
      <c r="CP36" s="77">
        <v>3</v>
      </c>
      <c r="CQ36" s="151"/>
      <c r="CR36" s="24">
        <v>7</v>
      </c>
      <c r="CS36" s="27">
        <v>5</v>
      </c>
      <c r="CT36" s="28"/>
      <c r="CU36" s="30">
        <f t="shared" ref="CU36:CU41" si="627">ROUND((CR36*0.4+CS36*0.6),1)</f>
        <v>5.8</v>
      </c>
      <c r="CV36" s="31">
        <f t="shared" ref="CV36:CV41" si="628">ROUND(MAX((CR36*0.4+CS36*0.6),(CR36*0.4+CT36*0.6)),1)</f>
        <v>5.8</v>
      </c>
      <c r="CW36" s="31"/>
      <c r="CX36" s="35" t="str">
        <f t="shared" ref="CX36:CX41" si="629">IF(CV36&gt;=8.5,"A",IF(CV36&gt;=8,"B+",IF(CV36&gt;=7,"B",IF(CV36&gt;=6.5,"C+",IF(CV36&gt;=5.5,"C",IF(CV36&gt;=5,"D+",IF(CV36&gt;=4,"D","F")))))))</f>
        <v>C</v>
      </c>
      <c r="CY36" s="157">
        <f t="shared" ref="CY36:CY41" si="630">IF(CX36="A",4,IF(CX36="B+",3.5,IF(CX36="B",3,IF(CX36="C+",2.5,IF(CX36="C",2,IF(CX36="D+",1.5,IF(CX36="D",1,0)))))))</f>
        <v>2</v>
      </c>
      <c r="CZ36" s="49" t="str">
        <f t="shared" ref="CZ36:CZ41" si="631">TEXT(CY36,"0.0")</f>
        <v>2.0</v>
      </c>
      <c r="DA36" s="77">
        <v>2</v>
      </c>
      <c r="DB36" s="151">
        <v>2</v>
      </c>
      <c r="DC36" s="133">
        <v>6.4</v>
      </c>
      <c r="DD36" s="125">
        <v>6</v>
      </c>
      <c r="DE36" s="126"/>
      <c r="DF36" s="127">
        <f t="shared" ref="DF36:DF41" si="632">ROUND((DC36*0.4+DD36*0.6),1)</f>
        <v>6.2</v>
      </c>
      <c r="DG36" s="128">
        <f t="shared" ref="DG36:DG41" si="633">ROUND(MAX((DC36*0.4+DD36*0.6),(DC36*0.4+DE36*0.6)),1)</f>
        <v>6.2</v>
      </c>
      <c r="DH36" s="128"/>
      <c r="DI36" s="129" t="str">
        <f t="shared" ref="DI36:DI41" si="634">IF(DG36&gt;=8.5,"A",IF(DG36&gt;=8,"B+",IF(DG36&gt;=7,"B",IF(DG36&gt;=6.5,"C+",IF(DG36&gt;=5.5,"C",IF(DG36&gt;=5,"D+",IF(DG36&gt;=4,"D","F")))))))</f>
        <v>C</v>
      </c>
      <c r="DJ36" s="130">
        <f t="shared" ref="DJ36:DJ41" si="635">IF(DI36="A",4,IF(DI36="B+",3.5,IF(DI36="B",3,IF(DI36="C+",2.5,IF(DI36="C",2,IF(DI36="D+",1.5,IF(DI36="D",1,0)))))))</f>
        <v>2</v>
      </c>
      <c r="DK36" s="131" t="str">
        <f t="shared" ref="DK36:DK41" si="636">TEXT(DJ36,"0.0")</f>
        <v>2.0</v>
      </c>
      <c r="DL36" s="132">
        <v>4</v>
      </c>
      <c r="DM36" s="170">
        <v>4</v>
      </c>
      <c r="DN36" s="133">
        <v>6.5</v>
      </c>
      <c r="DO36" s="125">
        <v>5</v>
      </c>
      <c r="DP36" s="126"/>
      <c r="DQ36" s="127">
        <f t="shared" ref="DQ36:DQ41" si="637">ROUND((DN36*0.4+DO36*0.6),1)</f>
        <v>5.6</v>
      </c>
      <c r="DR36" s="128">
        <f t="shared" ref="DR36:DR41" si="638">ROUND(MAX((DN36*0.4+DO36*0.6),(DN36*0.4+DP36*0.6)),1)</f>
        <v>5.6</v>
      </c>
      <c r="DS36" s="128"/>
      <c r="DT36" s="129" t="str">
        <f t="shared" ref="DT36:DT41" si="639">IF(DR36&gt;=8.5,"A",IF(DR36&gt;=8,"B+",IF(DR36&gt;=7,"B",IF(DR36&gt;=6.5,"C+",IF(DR36&gt;=5.5,"C",IF(DR36&gt;=5,"D+",IF(DR36&gt;=4,"D","F")))))))</f>
        <v>C</v>
      </c>
      <c r="DU36" s="130">
        <f t="shared" ref="DU36:DU41" si="640">IF(DT36="A",4,IF(DT36="B+",3.5,IF(DT36="B",3,IF(DT36="C+",2.5,IF(DT36="C",2,IF(DT36="D+",1.5,IF(DT36="D",1,0)))))))</f>
        <v>2</v>
      </c>
      <c r="DV36" s="131" t="str">
        <f t="shared" ref="DV36:DV41" si="641">TEXT(DU36,"0.0")</f>
        <v>2.0</v>
      </c>
      <c r="DW36" s="132">
        <v>3</v>
      </c>
      <c r="DX36" s="151">
        <v>3</v>
      </c>
      <c r="DY36" s="24">
        <v>5</v>
      </c>
      <c r="DZ36" s="27">
        <v>6</v>
      </c>
      <c r="EA36" s="28"/>
      <c r="EB36" s="22">
        <f t="shared" ref="EB36:EB41" si="642">ROUND((DY36*0.4+DZ36*0.6),1)</f>
        <v>5.6</v>
      </c>
      <c r="EC36" s="29">
        <f t="shared" ref="EC36:EC41" si="643">ROUND(MAX((DY36*0.4+DZ36*0.6),(DY36*0.4+EA36*0.6)),1)</f>
        <v>5.6</v>
      </c>
      <c r="ED36" s="29"/>
      <c r="EE36" s="35" t="str">
        <f t="shared" ref="EE36:EE41" si="644">IF(EC36&gt;=8.5,"A",IF(EC36&gt;=8,"B+",IF(EC36&gt;=7,"B",IF(EC36&gt;=6.5,"C+",IF(EC36&gt;=5.5,"C",IF(EC36&gt;=5,"D+",IF(EC36&gt;=4,"D","F")))))))</f>
        <v>C</v>
      </c>
      <c r="EF36" s="157">
        <f t="shared" ref="EF36:EF41" si="645">IF(EE36="A",4,IF(EE36="B+",3.5,IF(EE36="B",3,IF(EE36="C+",2.5,IF(EE36="C",2,IF(EE36="D+",1.5,IF(EE36="D",1,0)))))))</f>
        <v>2</v>
      </c>
      <c r="EG36" s="49" t="str">
        <f t="shared" ref="EG36:EG41" si="646">TEXT(EF36,"0.0")</f>
        <v>2.0</v>
      </c>
      <c r="EH36" s="77">
        <v>2</v>
      </c>
      <c r="EI36" s="151">
        <v>2</v>
      </c>
      <c r="EJ36" s="24">
        <v>6.8</v>
      </c>
      <c r="EK36" s="27">
        <v>5</v>
      </c>
      <c r="EL36" s="28"/>
      <c r="EM36" s="30">
        <f t="shared" ref="EM36:EM41" si="647">ROUND((EJ36*0.4+EK36*0.6),1)</f>
        <v>5.7</v>
      </c>
      <c r="EN36" s="31">
        <f t="shared" ref="EN36:EN41" si="648">ROUND(MAX((EJ36*0.4+EK36*0.6),(EJ36*0.4+EL36*0.6)),1)</f>
        <v>5.7</v>
      </c>
      <c r="EO36" s="31"/>
      <c r="EP36" s="35" t="str">
        <f t="shared" ref="EP36:EP41" si="649">IF(EN36&gt;=8.5,"A",IF(EN36&gt;=8,"B+",IF(EN36&gt;=7,"B",IF(EN36&gt;=6.5,"C+",IF(EN36&gt;=5.5,"C",IF(EN36&gt;=5,"D+",IF(EN36&gt;=4,"D","F")))))))</f>
        <v>C</v>
      </c>
      <c r="EQ36" s="157">
        <f t="shared" ref="EQ36:EQ41" si="650">IF(EP36="A",4,IF(EP36="B+",3.5,IF(EP36="B",3,IF(EP36="C+",2.5,IF(EP36="C",2,IF(EP36="D+",1.5,IF(EP36="D",1,0)))))))</f>
        <v>2</v>
      </c>
      <c r="ER36" s="49" t="str">
        <f t="shared" ref="ER36:ER41" si="651">TEXT(EQ36,"0.0")</f>
        <v>2.0</v>
      </c>
      <c r="ES36" s="77">
        <v>2</v>
      </c>
      <c r="ET36" s="151">
        <v>2</v>
      </c>
      <c r="EU36" s="63">
        <v>0</v>
      </c>
      <c r="EV36" s="27"/>
      <c r="EW36" s="28"/>
      <c r="EX36" s="22">
        <f t="shared" ref="EX36:EX41" si="652">ROUND((EU36*0.4+EV36*0.6),1)</f>
        <v>0</v>
      </c>
      <c r="EY36" s="29">
        <f t="shared" ref="EY36:EY41" si="653">ROUND(MAX((EU36*0.4+EV36*0.6),(EU36*0.4+EW36*0.6)),1)</f>
        <v>0</v>
      </c>
      <c r="EZ36" s="29"/>
      <c r="FA36" s="35" t="str">
        <f t="shared" ref="FA36:FA41" si="654">IF(EY36&gt;=8.5,"A",IF(EY36&gt;=8,"B+",IF(EY36&gt;=7,"B",IF(EY36&gt;=6.5,"C+",IF(EY36&gt;=5.5,"C",IF(EY36&gt;=5,"D+",IF(EY36&gt;=4,"D","F")))))))</f>
        <v>F</v>
      </c>
      <c r="FB36" s="157">
        <f t="shared" ref="FB36:FB41" si="655">IF(FA36="A",4,IF(FA36="B+",3.5,IF(FA36="B",3,IF(FA36="C+",2.5,IF(FA36="C",2,IF(FA36="D+",1.5,IF(FA36="D",1,0)))))))</f>
        <v>0</v>
      </c>
      <c r="FC36" s="49" t="str">
        <f t="shared" ref="FC36:FC41" si="656">TEXT(FB36,"0.0")</f>
        <v>0.0</v>
      </c>
      <c r="FD36" s="77">
        <v>3</v>
      </c>
      <c r="FE36" s="151"/>
      <c r="FF36" s="155">
        <v>7</v>
      </c>
      <c r="FG36" s="165">
        <v>7.1</v>
      </c>
      <c r="FH36" s="165"/>
      <c r="FI36" s="22">
        <f t="shared" ref="FI36:FI41" si="657">ROUND((FF36*0.4+FG36*0.6),1)</f>
        <v>7.1</v>
      </c>
      <c r="FJ36" s="29">
        <f t="shared" ref="FJ36:FJ41" si="658">ROUND(MAX((FF36*0.4+FG36*0.6),(FF36*0.4+FH36*0.6)),1)</f>
        <v>7.1</v>
      </c>
      <c r="FK36" s="29"/>
      <c r="FL36" s="35" t="str">
        <f t="shared" ref="FL36:FL41" si="659">IF(FJ36&gt;=8.5,"A",IF(FJ36&gt;=8,"B+",IF(FJ36&gt;=7,"B",IF(FJ36&gt;=6.5,"C+",IF(FJ36&gt;=5.5,"C",IF(FJ36&gt;=5,"D+",IF(FJ36&gt;=4,"D","F")))))))</f>
        <v>B</v>
      </c>
      <c r="FM36" s="33">
        <f t="shared" ref="FM36:FM41" si="660">IF(FL36="A",4,IF(FL36="B+",3.5,IF(FL36="B",3,IF(FL36="C+",2.5,IF(FL36="C",2,IF(FL36="D+",1.5,IF(FL36="D",1,0)))))))</f>
        <v>3</v>
      </c>
      <c r="FN36" s="49" t="str">
        <f t="shared" ref="FN36:FN41" si="661">TEXT(FM36,"0.0")</f>
        <v>3.0</v>
      </c>
      <c r="FO36" s="77">
        <v>2</v>
      </c>
      <c r="FP36" s="151">
        <v>2</v>
      </c>
      <c r="FQ36" s="41">
        <f t="shared" ref="FQ36:FQ41" si="662">CP36+DA36+DL36+DW36+EH36+ES36+FD36+FO36</f>
        <v>21</v>
      </c>
      <c r="FR36" s="43">
        <f t="shared" ref="FR36:FR41" si="663">(CN36*CP36+CY36*DA36+DJ36*DL36+DU36*DW36+EF36*EH36+EQ36*ES36+FB36*FD36+FM36*FO36)/FQ36</f>
        <v>1.5238095238095237</v>
      </c>
      <c r="FS36" s="45" t="str">
        <f t="shared" ref="FS36:FS41" si="664">TEXT(FR36,"0.00")</f>
        <v>1.52</v>
      </c>
      <c r="FT36" s="47" t="str">
        <f t="shared" ref="FT36:FT41" si="665">IF(AND(FR36&lt;1),"Cảnh báo KQHT","Lên lớp")</f>
        <v>Lên lớp</v>
      </c>
      <c r="FU36" s="145">
        <f t="shared" ref="FU36:FU41" si="666">CQ36+DB36+DM36+DX36+EI36+ET36+FE36+FP36</f>
        <v>15</v>
      </c>
      <c r="FV36" s="146">
        <f t="shared" ref="FV36:FV41" si="667" xml:space="preserve"> (CN36*CQ36+CY36*DB36+DJ36*DM36+DU36*DX36+EF36*EI36+EQ36*ET36+FB36*FE36+FM36*FP36)/FU36</f>
        <v>2.1333333333333333</v>
      </c>
      <c r="FW36" s="174">
        <f t="shared" ref="FW36:FW41" si="668">BY36+FQ36</f>
        <v>37</v>
      </c>
      <c r="FX36" s="41">
        <f t="shared" ref="FX36:FX41" si="669">CC36+FU36</f>
        <v>28</v>
      </c>
      <c r="FY36" s="43">
        <f t="shared" ref="FY36:FY41" si="670">(CD36*CC36+FV36*FU36)/FX36</f>
        <v>1.9285714285714286</v>
      </c>
      <c r="FZ36" s="45" t="str">
        <f t="shared" ref="FZ36:FZ41" si="671">TEXT(FY36,"0.00")</f>
        <v>1.93</v>
      </c>
      <c r="GA36" s="47" t="str">
        <f t="shared" ref="GA36:GA41" si="672">IF(AND(FY36&lt;1.2),"Cảnh báo KQHT","Lên lớp")</f>
        <v>Lên lớp</v>
      </c>
    </row>
    <row r="37" spans="1:529" ht="18">
      <c r="A37" s="11">
        <v>13</v>
      </c>
      <c r="B37" s="70" t="s">
        <v>229</v>
      </c>
      <c r="C37" s="14" t="s">
        <v>258</v>
      </c>
      <c r="D37" s="71" t="s">
        <v>259</v>
      </c>
      <c r="E37" s="72" t="s">
        <v>154</v>
      </c>
      <c r="F37" s="123" t="s">
        <v>1458</v>
      </c>
      <c r="G37" s="106" t="s">
        <v>712</v>
      </c>
      <c r="H37" s="10" t="s">
        <v>18</v>
      </c>
      <c r="I37" s="11" t="s">
        <v>755</v>
      </c>
      <c r="J37" s="13">
        <v>6.3</v>
      </c>
      <c r="K37" s="13"/>
      <c r="L37" s="35" t="str">
        <f t="shared" si="587"/>
        <v>C</v>
      </c>
      <c r="M37" s="33">
        <f t="shared" si="588"/>
        <v>2</v>
      </c>
      <c r="N37" s="49" t="str">
        <f t="shared" si="589"/>
        <v>2.0</v>
      </c>
      <c r="O37" s="12">
        <v>2</v>
      </c>
      <c r="P37" s="19"/>
      <c r="Q37" s="19"/>
      <c r="R37" s="35" t="str">
        <f t="shared" ref="R37:R43" si="673">IF(P37&gt;=8.5,"A",IF(P37&gt;=8,"B+",IF(P37&gt;=7,"B",IF(P37&gt;=6.5,"C+",IF(P37&gt;=5.5,"C",IF(P37&gt;=5,"D+",IF(P37&gt;=4,"D","F")))))))</f>
        <v>F</v>
      </c>
      <c r="S37" s="33">
        <f t="shared" ref="S37:S43" si="674">IF(R37="A",4,IF(R37="B+",3.5,IF(R37="B",3,IF(R37="C+",2.5,IF(R37="C",2,IF(R37="D+",1.5,IF(R37="D",1,0)))))))</f>
        <v>0</v>
      </c>
      <c r="T37" s="49" t="str">
        <f t="shared" ref="T37:T43" si="675">TEXT(S37,"0.0")</f>
        <v>0.0</v>
      </c>
      <c r="U37" s="12">
        <v>3</v>
      </c>
      <c r="V37" s="24">
        <v>7</v>
      </c>
      <c r="W37" s="27">
        <v>8</v>
      </c>
      <c r="X37" s="28"/>
      <c r="Y37" s="22">
        <f t="shared" si="590"/>
        <v>7.6</v>
      </c>
      <c r="Z37" s="29">
        <f t="shared" si="591"/>
        <v>7.6</v>
      </c>
      <c r="AA37" s="29"/>
      <c r="AB37" s="35" t="str">
        <f t="shared" si="592"/>
        <v>B</v>
      </c>
      <c r="AC37" s="33">
        <f t="shared" si="593"/>
        <v>3</v>
      </c>
      <c r="AD37" s="49" t="str">
        <f t="shared" si="594"/>
        <v>3.0</v>
      </c>
      <c r="AE37" s="77">
        <v>5</v>
      </c>
      <c r="AF37" s="80">
        <v>5</v>
      </c>
      <c r="AG37" s="63">
        <v>3</v>
      </c>
      <c r="AH37" s="27"/>
      <c r="AI37" s="28"/>
      <c r="AJ37" s="22">
        <f t="shared" si="595"/>
        <v>1.2</v>
      </c>
      <c r="AK37" s="29">
        <f t="shared" si="596"/>
        <v>1.2</v>
      </c>
      <c r="AL37" s="29"/>
      <c r="AM37" s="35" t="str">
        <f t="shared" si="597"/>
        <v>F</v>
      </c>
      <c r="AN37" s="33">
        <f t="shared" si="598"/>
        <v>0</v>
      </c>
      <c r="AO37" s="49" t="str">
        <f t="shared" si="599"/>
        <v>0.0</v>
      </c>
      <c r="AP37" s="77">
        <v>3</v>
      </c>
      <c r="AQ37" s="83"/>
      <c r="AR37" s="24">
        <v>5.6</v>
      </c>
      <c r="AS37" s="27">
        <v>3</v>
      </c>
      <c r="AT37" s="28"/>
      <c r="AU37" s="22">
        <f t="shared" si="600"/>
        <v>4</v>
      </c>
      <c r="AV37" s="29">
        <f t="shared" si="601"/>
        <v>4</v>
      </c>
      <c r="AW37" s="29"/>
      <c r="AX37" s="35" t="str">
        <f t="shared" si="602"/>
        <v>D</v>
      </c>
      <c r="AY37" s="33">
        <f t="shared" si="603"/>
        <v>1</v>
      </c>
      <c r="AZ37" s="49" t="str">
        <f t="shared" si="604"/>
        <v>1.0</v>
      </c>
      <c r="BA37" s="77">
        <v>3</v>
      </c>
      <c r="BB37" s="83">
        <v>3</v>
      </c>
      <c r="BC37" s="24">
        <v>6.7</v>
      </c>
      <c r="BD37" s="27">
        <v>4</v>
      </c>
      <c r="BE37" s="28"/>
      <c r="BF37" s="22">
        <f t="shared" si="605"/>
        <v>5.0999999999999996</v>
      </c>
      <c r="BG37" s="29">
        <f t="shared" si="606"/>
        <v>5.0999999999999996</v>
      </c>
      <c r="BH37" s="29"/>
      <c r="BI37" s="35" t="str">
        <f t="shared" si="607"/>
        <v>D+</v>
      </c>
      <c r="BJ37" s="33">
        <f t="shared" si="608"/>
        <v>1.5</v>
      </c>
      <c r="BK37" s="49" t="str">
        <f t="shared" si="609"/>
        <v>1.5</v>
      </c>
      <c r="BL37" s="77">
        <v>3</v>
      </c>
      <c r="BM37" s="83">
        <v>3</v>
      </c>
      <c r="BN37" s="24">
        <v>5.3</v>
      </c>
      <c r="BO37" s="27">
        <v>6</v>
      </c>
      <c r="BP37" s="28"/>
      <c r="BQ37" s="30">
        <f t="shared" si="610"/>
        <v>5.7</v>
      </c>
      <c r="BR37" s="31">
        <f t="shared" si="611"/>
        <v>5.7</v>
      </c>
      <c r="BS37" s="31"/>
      <c r="BT37" s="35" t="str">
        <f t="shared" si="612"/>
        <v>C</v>
      </c>
      <c r="BU37" s="33">
        <f t="shared" si="613"/>
        <v>2</v>
      </c>
      <c r="BV37" s="49" t="str">
        <f t="shared" si="614"/>
        <v>2.0</v>
      </c>
      <c r="BW37" s="77">
        <v>2</v>
      </c>
      <c r="BX37" s="83">
        <v>2</v>
      </c>
      <c r="BY37" s="41">
        <f t="shared" si="615"/>
        <v>16</v>
      </c>
      <c r="BZ37" s="43">
        <f t="shared" si="616"/>
        <v>1.65625</v>
      </c>
      <c r="CA37" s="45" t="str">
        <f t="shared" si="617"/>
        <v>1.66</v>
      </c>
      <c r="CB37" s="47" t="str">
        <f t="shared" si="618"/>
        <v>Lên lớp</v>
      </c>
      <c r="CC37" s="145">
        <f t="shared" si="619"/>
        <v>13</v>
      </c>
      <c r="CD37" s="146">
        <f t="shared" si="620"/>
        <v>2.0384615384615383</v>
      </c>
      <c r="CE37" s="47" t="str">
        <f t="shared" si="621"/>
        <v>Lên lớp</v>
      </c>
      <c r="CF37" s="142" t="s">
        <v>1143</v>
      </c>
      <c r="CG37" s="63">
        <v>1.3</v>
      </c>
      <c r="CH37" s="27"/>
      <c r="CI37" s="28"/>
      <c r="CJ37" s="30">
        <f t="shared" si="622"/>
        <v>0.5</v>
      </c>
      <c r="CK37" s="31">
        <f t="shared" si="623"/>
        <v>0.5</v>
      </c>
      <c r="CL37" s="31"/>
      <c r="CM37" s="35" t="str">
        <f t="shared" si="624"/>
        <v>F</v>
      </c>
      <c r="CN37" s="157">
        <f t="shared" si="625"/>
        <v>0</v>
      </c>
      <c r="CO37" s="49" t="str">
        <f t="shared" si="626"/>
        <v>0.0</v>
      </c>
      <c r="CP37" s="77">
        <v>3</v>
      </c>
      <c r="CQ37" s="151"/>
      <c r="CR37" s="24">
        <v>7</v>
      </c>
      <c r="CS37" s="27">
        <v>6</v>
      </c>
      <c r="CT37" s="28"/>
      <c r="CU37" s="30">
        <f t="shared" si="627"/>
        <v>6.4</v>
      </c>
      <c r="CV37" s="31">
        <f t="shared" si="628"/>
        <v>6.4</v>
      </c>
      <c r="CW37" s="31"/>
      <c r="CX37" s="35" t="str">
        <f t="shared" si="629"/>
        <v>C</v>
      </c>
      <c r="CY37" s="157">
        <f t="shared" si="630"/>
        <v>2</v>
      </c>
      <c r="CZ37" s="49" t="str">
        <f t="shared" si="631"/>
        <v>2.0</v>
      </c>
      <c r="DA37" s="77">
        <v>2</v>
      </c>
      <c r="DB37" s="151">
        <v>2</v>
      </c>
      <c r="DC37" s="24">
        <v>5.2</v>
      </c>
      <c r="DD37" s="124"/>
      <c r="DE37" s="28">
        <v>3</v>
      </c>
      <c r="DF37" s="30">
        <f t="shared" si="632"/>
        <v>2.1</v>
      </c>
      <c r="DG37" s="31">
        <f t="shared" si="633"/>
        <v>3.9</v>
      </c>
      <c r="DH37" s="31"/>
      <c r="DI37" s="35" t="str">
        <f t="shared" si="634"/>
        <v>F</v>
      </c>
      <c r="DJ37" s="157">
        <f t="shared" si="635"/>
        <v>0</v>
      </c>
      <c r="DK37" s="49" t="str">
        <f t="shared" si="636"/>
        <v>0.0</v>
      </c>
      <c r="DL37" s="77">
        <v>4</v>
      </c>
      <c r="DM37" s="151"/>
      <c r="DN37" s="24">
        <v>6.1</v>
      </c>
      <c r="DO37" s="27">
        <v>4</v>
      </c>
      <c r="DP37" s="28"/>
      <c r="DQ37" s="30">
        <f t="shared" si="637"/>
        <v>4.8</v>
      </c>
      <c r="DR37" s="31">
        <f t="shared" si="638"/>
        <v>4.8</v>
      </c>
      <c r="DS37" s="31"/>
      <c r="DT37" s="35" t="str">
        <f t="shared" si="639"/>
        <v>D</v>
      </c>
      <c r="DU37" s="157">
        <f t="shared" si="640"/>
        <v>1</v>
      </c>
      <c r="DV37" s="49" t="str">
        <f t="shared" si="641"/>
        <v>1.0</v>
      </c>
      <c r="DW37" s="77">
        <v>3</v>
      </c>
      <c r="DX37" s="151">
        <v>3</v>
      </c>
      <c r="DY37" s="24">
        <v>5.3</v>
      </c>
      <c r="DZ37" s="27">
        <v>7</v>
      </c>
      <c r="EA37" s="28"/>
      <c r="EB37" s="30">
        <f t="shared" si="642"/>
        <v>6.3</v>
      </c>
      <c r="EC37" s="31">
        <f t="shared" si="643"/>
        <v>6.3</v>
      </c>
      <c r="ED37" s="31"/>
      <c r="EE37" s="35" t="str">
        <f t="shared" si="644"/>
        <v>C</v>
      </c>
      <c r="EF37" s="157">
        <f t="shared" si="645"/>
        <v>2</v>
      </c>
      <c r="EG37" s="49" t="str">
        <f t="shared" si="646"/>
        <v>2.0</v>
      </c>
      <c r="EH37" s="77">
        <v>2</v>
      </c>
      <c r="EI37" s="151">
        <v>2</v>
      </c>
      <c r="EJ37" s="24">
        <v>5.8</v>
      </c>
      <c r="EK37" s="27">
        <v>5</v>
      </c>
      <c r="EL37" s="28"/>
      <c r="EM37" s="30">
        <f t="shared" si="647"/>
        <v>5.3</v>
      </c>
      <c r="EN37" s="31">
        <f t="shared" si="648"/>
        <v>5.3</v>
      </c>
      <c r="EO37" s="31"/>
      <c r="EP37" s="35" t="str">
        <f t="shared" si="649"/>
        <v>D+</v>
      </c>
      <c r="EQ37" s="157">
        <f t="shared" si="650"/>
        <v>1.5</v>
      </c>
      <c r="ER37" s="49" t="str">
        <f t="shared" si="651"/>
        <v>1.5</v>
      </c>
      <c r="ES37" s="77">
        <v>2</v>
      </c>
      <c r="ET37" s="151">
        <v>2</v>
      </c>
      <c r="EU37" s="63">
        <v>3.7</v>
      </c>
      <c r="EV37" s="27"/>
      <c r="EW37" s="28"/>
      <c r="EX37" s="30">
        <f t="shared" si="652"/>
        <v>1.5</v>
      </c>
      <c r="EY37" s="31">
        <f t="shared" si="653"/>
        <v>1.5</v>
      </c>
      <c r="EZ37" s="31"/>
      <c r="FA37" s="35" t="str">
        <f t="shared" si="654"/>
        <v>F</v>
      </c>
      <c r="FB37" s="157">
        <f t="shared" si="655"/>
        <v>0</v>
      </c>
      <c r="FC37" s="49" t="str">
        <f t="shared" si="656"/>
        <v>0.0</v>
      </c>
      <c r="FD37" s="77">
        <v>3</v>
      </c>
      <c r="FE37" s="151"/>
      <c r="FF37" s="155">
        <v>6</v>
      </c>
      <c r="FG37" s="165">
        <v>6.7</v>
      </c>
      <c r="FH37" s="165"/>
      <c r="FI37" s="22">
        <f t="shared" si="657"/>
        <v>6.4</v>
      </c>
      <c r="FJ37" s="29">
        <f t="shared" si="658"/>
        <v>6.4</v>
      </c>
      <c r="FK37" s="29"/>
      <c r="FL37" s="35" t="str">
        <f t="shared" si="659"/>
        <v>C</v>
      </c>
      <c r="FM37" s="33">
        <f t="shared" si="660"/>
        <v>2</v>
      </c>
      <c r="FN37" s="49" t="str">
        <f t="shared" si="661"/>
        <v>2.0</v>
      </c>
      <c r="FO37" s="77">
        <v>2</v>
      </c>
      <c r="FP37" s="151">
        <v>2</v>
      </c>
      <c r="FQ37" s="41">
        <f t="shared" si="662"/>
        <v>21</v>
      </c>
      <c r="FR37" s="43">
        <f t="shared" si="663"/>
        <v>0.8571428571428571</v>
      </c>
      <c r="FS37" s="45" t="str">
        <f t="shared" si="664"/>
        <v>0.86</v>
      </c>
      <c r="FT37" s="148" t="str">
        <f t="shared" si="665"/>
        <v>Cảnh báo KQHT</v>
      </c>
      <c r="FU37" s="145">
        <f t="shared" si="666"/>
        <v>11</v>
      </c>
      <c r="FV37" s="146">
        <f t="shared" si="667"/>
        <v>1.6363636363636365</v>
      </c>
      <c r="FW37" s="174">
        <f t="shared" si="668"/>
        <v>37</v>
      </c>
      <c r="FX37" s="41">
        <f t="shared" si="669"/>
        <v>24</v>
      </c>
      <c r="FY37" s="43">
        <f t="shared" si="670"/>
        <v>1.8541666666666667</v>
      </c>
      <c r="FZ37" s="45" t="str">
        <f t="shared" si="671"/>
        <v>1.85</v>
      </c>
      <c r="GA37" s="47" t="str">
        <f t="shared" si="672"/>
        <v>Lên lớp</v>
      </c>
      <c r="GB37" s="209" t="s">
        <v>1135</v>
      </c>
      <c r="GC37" s="63">
        <v>0</v>
      </c>
      <c r="GD37" s="27"/>
      <c r="GE37" s="28"/>
      <c r="GF37" s="22">
        <f t="shared" ref="GF37:GF43" si="676">ROUND((GC37*0.4+GD37*0.6),1)</f>
        <v>0</v>
      </c>
      <c r="GG37" s="29">
        <f t="shared" ref="GG37:GG43" si="677">ROUND(MAX((GC37*0.4+GD37*0.6),(GC37*0.4+GE37*0.6)),1)</f>
        <v>0</v>
      </c>
      <c r="GH37" s="29"/>
      <c r="GI37" s="35" t="str">
        <f t="shared" ref="GI37:GI43" si="678">IF(GG37&gt;=8.5,"A",IF(GG37&gt;=8,"B+",IF(GG37&gt;=7,"B",IF(GG37&gt;=6.5,"C+",IF(GG37&gt;=5.5,"C",IF(GG37&gt;=5,"D+",IF(GG37&gt;=4,"D","F")))))))</f>
        <v>F</v>
      </c>
      <c r="GJ37" s="33">
        <f t="shared" ref="GJ37:GJ43" si="679">IF(GI37="A",4,IF(GI37="B+",3.5,IF(GI37="B",3,IF(GI37="C+",2.5,IF(GI37="C",2,IF(GI37="D+",1.5,IF(GI37="D",1,0)))))))</f>
        <v>0</v>
      </c>
      <c r="GK37" s="49" t="str">
        <f t="shared" ref="GK37:GK43" si="680">TEXT(GJ37,"0.0")</f>
        <v>0.0</v>
      </c>
      <c r="GL37" s="77">
        <v>2</v>
      </c>
      <c r="GM37" s="151"/>
      <c r="GN37" s="24">
        <v>6.6</v>
      </c>
      <c r="GO37" s="124"/>
      <c r="GP37" s="28">
        <v>5</v>
      </c>
      <c r="GQ37" s="30">
        <f t="shared" ref="GQ37:GQ43" si="681">ROUND((GN37*0.4+GO37*0.6),1)</f>
        <v>2.6</v>
      </c>
      <c r="GR37" s="31">
        <f t="shared" ref="GR37:GR43" si="682">ROUND(MAX((GN37*0.4+GO37*0.6),(GN37*0.4+GP37*0.6)),1)</f>
        <v>5.6</v>
      </c>
      <c r="GS37" s="31"/>
      <c r="GT37" s="35" t="str">
        <f t="shared" ref="GT37:GT43" si="683">IF(GR37&gt;=8.5,"A",IF(GR37&gt;=8,"B+",IF(GR37&gt;=7,"B",IF(GR37&gt;=6.5,"C+",IF(GR37&gt;=5.5,"C",IF(GR37&gt;=5,"D+",IF(GR37&gt;=4,"D","F")))))))</f>
        <v>C</v>
      </c>
      <c r="GU37" s="33">
        <f t="shared" ref="GU37:GU43" si="684">IF(GT37="A",4,IF(GT37="B+",3.5,IF(GT37="B",3,IF(GT37="C+",2.5,IF(GT37="C",2,IF(GT37="D+",1.5,IF(GT37="D",1,0)))))))</f>
        <v>2</v>
      </c>
      <c r="GV37" s="49" t="str">
        <f t="shared" ref="GV37:GV43" si="685">TEXT(GU37,"0.0")</f>
        <v>2.0</v>
      </c>
      <c r="GW37" s="77">
        <v>3</v>
      </c>
      <c r="GX37" s="151">
        <v>3</v>
      </c>
      <c r="GY37" s="24">
        <v>5.8</v>
      </c>
      <c r="GZ37" s="27">
        <v>4</v>
      </c>
      <c r="HA37" s="28"/>
      <c r="HB37" s="22">
        <f t="shared" ref="HB37:HB43" si="686">ROUND((GY37*0.4+GZ37*0.6),1)</f>
        <v>4.7</v>
      </c>
      <c r="HC37" s="29">
        <f t="shared" ref="HC37:HC43" si="687">ROUND(MAX((GY37*0.4+GZ37*0.6),(GY37*0.4+HA37*0.6)),1)</f>
        <v>4.7</v>
      </c>
      <c r="HD37" s="29"/>
      <c r="HE37" s="35" t="str">
        <f t="shared" ref="HE37:HE43" si="688">IF(HC37&gt;=8.5,"A",IF(HC37&gt;=8,"B+",IF(HC37&gt;=7,"B",IF(HC37&gt;=6.5,"C+",IF(HC37&gt;=5.5,"C",IF(HC37&gt;=5,"D+",IF(HC37&gt;=4,"D","F")))))))</f>
        <v>D</v>
      </c>
      <c r="HF37" s="33">
        <f t="shared" ref="HF37:HF43" si="689">IF(HE37="A",4,IF(HE37="B+",3.5,IF(HE37="B",3,IF(HE37="C+",2.5,IF(HE37="C",2,IF(HE37="D+",1.5,IF(HE37="D",1,0)))))))</f>
        <v>1</v>
      </c>
      <c r="HG37" s="49" t="str">
        <f t="shared" ref="HG37:HG43" si="690">TEXT(HF37,"0.0")</f>
        <v>1.0</v>
      </c>
      <c r="HH37" s="77">
        <v>2</v>
      </c>
      <c r="HI37" s="151">
        <v>2</v>
      </c>
      <c r="HJ37" s="24">
        <v>5.4</v>
      </c>
      <c r="HK37" s="27">
        <v>1</v>
      </c>
      <c r="HL37" s="28"/>
      <c r="HM37" s="22">
        <f t="shared" ref="HM37:HM43" si="691">ROUND((HJ37*0.4+HK37*0.6),1)</f>
        <v>2.8</v>
      </c>
      <c r="HN37" s="29">
        <f t="shared" ref="HN37:HN43" si="692">ROUND(MAX((HJ37*0.4+HK37*0.6),(HJ37*0.4+HL37*0.6)),1)</f>
        <v>2.8</v>
      </c>
      <c r="HO37" s="29"/>
      <c r="HP37" s="35" t="str">
        <f t="shared" ref="HP37:HP43" si="693">IF(HN37&gt;=8.5,"A",IF(HN37&gt;=8,"B+",IF(HN37&gt;=7,"B",IF(HN37&gt;=6.5,"C+",IF(HN37&gt;=5.5,"C",IF(HN37&gt;=5,"D+",IF(HN37&gt;=4,"D","F")))))))</f>
        <v>F</v>
      </c>
      <c r="HQ37" s="33">
        <f t="shared" ref="HQ37:HQ43" si="694">IF(HP37="A",4,IF(HP37="B+",3.5,IF(HP37="B",3,IF(HP37="C+",2.5,IF(HP37="C",2,IF(HP37="D+",1.5,IF(HP37="D",1,0)))))))</f>
        <v>0</v>
      </c>
      <c r="HR37" s="49" t="str">
        <f t="shared" ref="HR37:HR43" si="695">TEXT(HQ37,"0.0")</f>
        <v>0.0</v>
      </c>
      <c r="HS37" s="77">
        <v>2</v>
      </c>
      <c r="HT37" s="151"/>
      <c r="HU37" s="24">
        <v>6.8</v>
      </c>
      <c r="HV37" s="27">
        <v>4</v>
      </c>
      <c r="HW37" s="28"/>
      <c r="HX37" s="22">
        <f t="shared" ref="HX37:HX43" si="696">ROUND((HU37*0.4+HV37*0.6),1)</f>
        <v>5.0999999999999996</v>
      </c>
      <c r="HY37" s="29">
        <f t="shared" ref="HY37:HY43" si="697">ROUND(MAX((HU37*0.4+HV37*0.6),(HU37*0.4+HW37*0.6)),1)</f>
        <v>5.0999999999999996</v>
      </c>
      <c r="HZ37" s="29"/>
      <c r="IA37" s="35" t="str">
        <f t="shared" ref="IA37:IA43" si="698">IF(HY37&gt;=8.5,"A",IF(HY37&gt;=8,"B+",IF(HY37&gt;=7,"B",IF(HY37&gt;=6.5,"C+",IF(HY37&gt;=5.5,"C",IF(HY37&gt;=5,"D+",IF(HY37&gt;=4,"D","F")))))))</f>
        <v>D+</v>
      </c>
      <c r="IB37" s="33">
        <f t="shared" ref="IB37:IB43" si="699">IF(IA37="A",4,IF(IA37="B+",3.5,IF(IA37="B",3,IF(IA37="C+",2.5,IF(IA37="C",2,IF(IA37="D+",1.5,IF(IA37="D",1,0)))))))</f>
        <v>1.5</v>
      </c>
      <c r="IC37" s="49" t="str">
        <f t="shared" ref="IC37:IC43" si="700">TEXT(IB37,"0.0")</f>
        <v>1.5</v>
      </c>
      <c r="ID37" s="77">
        <v>3</v>
      </c>
      <c r="IE37" s="151">
        <v>3</v>
      </c>
      <c r="IF37" s="63">
        <v>0</v>
      </c>
      <c r="IG37" s="27"/>
      <c r="IH37" s="126"/>
      <c r="II37" s="22">
        <f t="shared" ref="II37:II43" si="701">ROUND((IF37*0.4+IG37*0.6),1)</f>
        <v>0</v>
      </c>
      <c r="IJ37" s="54">
        <f t="shared" ref="IJ37:IJ43" si="702">ROUND(MAX((IF37*0.4+IG37*0.6),(IF37*0.4+IH37*0.6)),1)</f>
        <v>0</v>
      </c>
      <c r="IK37" s="54"/>
      <c r="IL37" s="162" t="str">
        <f t="shared" ref="IL37:IL43" si="703">IF(IJ37&gt;=8.5,"A",IF(IJ37&gt;=8,"B+",IF(IJ37&gt;=7,"B",IF(IJ37&gt;=6.5,"C+",IF(IJ37&gt;=5.5,"C",IF(IJ37&gt;=5,"D+",IF(IJ37&gt;=4,"D","F")))))))</f>
        <v>F</v>
      </c>
      <c r="IM37" s="33">
        <f t="shared" ref="IM37:IM43" si="704">IF(IL37="A",4,IF(IL37="B+",3.5,IF(IL37="B",3,IF(IL37="C+",2.5,IF(IL37="C",2,IF(IL37="D+",1.5,IF(IL37="D",1,0)))))))</f>
        <v>0</v>
      </c>
      <c r="IN37" s="49" t="str">
        <f t="shared" ref="IN37:IN43" si="705">TEXT(IM37,"0.0")</f>
        <v>0.0</v>
      </c>
      <c r="IO37" s="77">
        <v>2</v>
      </c>
      <c r="IP37" s="151"/>
      <c r="IQ37" s="63">
        <v>0</v>
      </c>
      <c r="IR37" s="27"/>
      <c r="IS37" s="28"/>
      <c r="IT37" s="30">
        <f t="shared" ref="IT37:IT43" si="706">ROUND((IQ37*0.4+IR37*0.6),1)</f>
        <v>0</v>
      </c>
      <c r="IU37" s="31">
        <f t="shared" ref="IU37:IU43" si="707">ROUND(MAX((IQ37*0.4+IR37*0.6),(IQ37*0.4+IS37*0.6)),1)</f>
        <v>0</v>
      </c>
      <c r="IV37" s="31"/>
      <c r="IW37" s="35" t="str">
        <f t="shared" ref="IW37:IW43" si="708">IF(IU37&gt;=8.5,"A",IF(IU37&gt;=8,"B+",IF(IU37&gt;=7,"B",IF(IU37&gt;=6.5,"C+",IF(IU37&gt;=5.5,"C",IF(IU37&gt;=5,"D+",IF(IU37&gt;=4,"D","F")))))))</f>
        <v>F</v>
      </c>
      <c r="IX37" s="33">
        <f t="shared" ref="IX37:IX43" si="709">IF(IW37="A",4,IF(IW37="B+",3.5,IF(IW37="B",3,IF(IW37="C+",2.5,IF(IW37="C",2,IF(IW37="D+",1.5,IF(IW37="D",1,0)))))))</f>
        <v>0</v>
      </c>
      <c r="IY37" s="49" t="str">
        <f t="shared" ref="IY37:IY43" si="710">TEXT(IX37,"0.0")</f>
        <v>0.0</v>
      </c>
      <c r="IZ37" s="77">
        <v>3</v>
      </c>
      <c r="JA37" s="151"/>
      <c r="JB37" s="63">
        <v>3.2</v>
      </c>
      <c r="JC37" s="27"/>
      <c r="JD37" s="28"/>
      <c r="JE37" s="30">
        <f t="shared" ref="JE37:JE43" si="711">ROUND((JB37*0.4+JC37*0.6),1)</f>
        <v>1.3</v>
      </c>
      <c r="JF37" s="31">
        <f t="shared" ref="JF37:JF43" si="712">ROUND(MAX((JB37*0.4+JC37*0.6),(JB37*0.4+JD37*0.6)),1)</f>
        <v>1.3</v>
      </c>
      <c r="JG37" s="31"/>
      <c r="JH37" s="35" t="str">
        <f t="shared" ref="JH37:JH43" si="713">IF(JF37&gt;=8.5,"A",IF(JF37&gt;=8,"B+",IF(JF37&gt;=7,"B",IF(JF37&gt;=6.5,"C+",IF(JF37&gt;=5.5,"C",IF(JF37&gt;=5,"D+",IF(JF37&gt;=4,"D","F")))))))</f>
        <v>F</v>
      </c>
      <c r="JI37" s="33">
        <f t="shared" ref="JI37:JI43" si="714">IF(JH37="A",4,IF(JH37="B+",3.5,IF(JH37="B",3,IF(JH37="C+",2.5,IF(JH37="C",2,IF(JH37="D+",1.5,IF(JH37="D",1,0)))))))</f>
        <v>0</v>
      </c>
      <c r="JJ37" s="49" t="str">
        <f t="shared" ref="JJ37:JJ43" si="715">TEXT(JI37,"0.0")</f>
        <v>0.0</v>
      </c>
      <c r="JK37" s="77">
        <v>3</v>
      </c>
      <c r="JL37" s="151"/>
      <c r="JM37" s="63">
        <v>0</v>
      </c>
      <c r="JN37" s="214"/>
      <c r="JO37" s="140"/>
      <c r="JP37" s="30">
        <f t="shared" ref="JP37:JP43" si="716">ROUND((JM37*0.4+JN37*0.6),1)</f>
        <v>0</v>
      </c>
      <c r="JQ37" s="31">
        <f t="shared" ref="JQ37:JQ43" si="717">ROUND(MAX((JM37*0.4+JN37*0.6),(JM37*0.4+JO37*0.6)),1)</f>
        <v>0</v>
      </c>
      <c r="JR37" s="31"/>
      <c r="JS37" s="35" t="str">
        <f t="shared" ref="JS37:JS43" si="718">IF(JQ37&gt;=8.5,"A",IF(JQ37&gt;=8,"B+",IF(JQ37&gt;=7,"B",IF(JQ37&gt;=6.5,"C+",IF(JQ37&gt;=5.5,"C",IF(JQ37&gt;=5,"D+",IF(JQ37&gt;=4,"D","F")))))))</f>
        <v>F</v>
      </c>
      <c r="JT37" s="33">
        <f t="shared" ref="JT37:JT43" si="719">IF(JS37="A",4,IF(JS37="B+",3.5,IF(JS37="B",3,IF(JS37="C+",2.5,IF(JS37="C",2,IF(JS37="D+",1.5,IF(JS37="D",1,0)))))))</f>
        <v>0</v>
      </c>
      <c r="JU37" s="49" t="str">
        <f t="shared" ref="JU37:JU43" si="720">TEXT(JT37,"0.0")</f>
        <v>0.0</v>
      </c>
      <c r="JV37" s="77">
        <v>1</v>
      </c>
      <c r="JW37" s="151"/>
      <c r="JX37" s="211">
        <f t="shared" ref="JX37:JX43" si="721">GL37+GW37+HH37+HS37+ID37+IO37+IZ37+JK37+JV37</f>
        <v>21</v>
      </c>
      <c r="JY37" s="43">
        <f t="shared" ref="JY37:JY43" si="722">(GJ37*GL37+GU37*GW37+HF37*HH37+HQ37*HS37+IB37*ID37+IM37*IO37+IX37*IZ37+JI37*JK37+JT37*JV37)/JX37</f>
        <v>0.59523809523809523</v>
      </c>
      <c r="JZ37" s="45" t="str">
        <f t="shared" ref="JZ37:JZ43" si="723">TEXT(JY37,"0.00")</f>
        <v>0.60</v>
      </c>
      <c r="KA37" s="47" t="str">
        <f t="shared" ref="KA37:KA43" si="724">IF(AND(JY37&lt;1),"Cảnh báo KQHT","Lên lớp")</f>
        <v>Cảnh báo KQHT</v>
      </c>
      <c r="KB37" s="41">
        <f t="shared" ref="KB37:KB43" si="725">GM37+GX37+HI37+HT37+IE37+IP37+JA37+JL37+JW37</f>
        <v>8</v>
      </c>
      <c r="KC37" s="43">
        <f t="shared" ref="KC37:KC43" si="726">(GJ37*GM37+GU37*GX37+HF37*HI37+HQ37*HT37+IB37*IE37+IM37*IP37+IX37*JA37+JI37*JL37+JT37*JW37)/KB37</f>
        <v>1.5625</v>
      </c>
      <c r="KD37" s="229">
        <f t="shared" ref="KD37:KD43" si="727">BY37+FQ37+JX37</f>
        <v>58</v>
      </c>
      <c r="KE37" s="230">
        <f t="shared" ref="KE37:KE43" si="728">CC37+FU37+KB37</f>
        <v>32</v>
      </c>
      <c r="KF37" s="146">
        <f t="shared" ref="KF37:KF43" si="729" xml:space="preserve"> (CD37*CC37+FU37*FV37+KC37*KB37)/KE37</f>
        <v>1.78125</v>
      </c>
      <c r="KG37" s="45" t="str">
        <f t="shared" ref="KG37:KG43" si="730">TEXT(KF37,"0.00")</f>
        <v>1.78</v>
      </c>
      <c r="KH37" s="47" t="str">
        <f t="shared" ref="KH37:KH43" si="731">IF(AND(KF37&lt;1.4),"Cảnh báo KQHT","Lên lớp")</f>
        <v>Lên lớp</v>
      </c>
      <c r="KI37" s="47"/>
      <c r="KJ37" s="24"/>
      <c r="KK37" s="27"/>
      <c r="KL37" s="28"/>
      <c r="KM37" s="30">
        <f t="shared" ref="KM37:KM43" si="732">ROUND((KJ37*0.4+KK37*0.6),1)</f>
        <v>0</v>
      </c>
      <c r="KN37" s="31">
        <f t="shared" ref="KN37:KN43" si="733">ROUND(MAX((KJ37*0.4+KK37*0.6),(KJ37*0.4+KL37*0.6)),1)</f>
        <v>0</v>
      </c>
      <c r="KO37" s="29" t="str">
        <f t="shared" ref="KO37:KO43" si="734">TEXT(KN37,"0.0")</f>
        <v>0.0</v>
      </c>
      <c r="KP37" s="35" t="str">
        <f t="shared" ref="KP37:KP43" si="735">IF(KN37&gt;=8.5,"A",IF(KN37&gt;=8,"B+",IF(KN37&gt;=7,"B",IF(KN37&gt;=6.5,"C+",IF(KN37&gt;=5.5,"C",IF(KN37&gt;=5,"D+",IF(KN37&gt;=4,"D","F")))))))</f>
        <v>F</v>
      </c>
      <c r="KQ37" s="33">
        <f t="shared" ref="KQ37:KQ43" si="736">IF(KP37="A",4,IF(KP37="B+",3.5,IF(KP37="B",3,IF(KP37="C+",2.5,IF(KP37="C",2,IF(KP37="D+",1.5,IF(KP37="D",1,0)))))))</f>
        <v>0</v>
      </c>
      <c r="KR37" s="49" t="str">
        <f t="shared" ref="KR37:KR43" si="737">TEXT(KQ37,"0.0")</f>
        <v>0.0</v>
      </c>
      <c r="KS37" s="77"/>
      <c r="KT37" s="151"/>
      <c r="KU37" s="24">
        <v>8.3000000000000007</v>
      </c>
      <c r="KV37" s="27">
        <v>8</v>
      </c>
      <c r="KW37" s="28"/>
      <c r="KX37" s="30">
        <f t="shared" ref="KX37:KX43" si="738">ROUND((KU37*0.4+KV37*0.6),1)</f>
        <v>8.1</v>
      </c>
      <c r="KY37" s="31">
        <f t="shared" ref="KY37:KY43" si="739">ROUND(MAX((KU37*0.4+KV37*0.6),(KU37*0.4+KW37*0.6)),1)</f>
        <v>8.1</v>
      </c>
      <c r="KZ37" s="29" t="str">
        <f t="shared" ref="KZ37:KZ43" si="740">TEXT(KY37,"0.0")</f>
        <v>8.1</v>
      </c>
      <c r="LA37" s="35" t="str">
        <f t="shared" ref="LA37:LA43" si="741">IF(KY37&gt;=8.5,"A",IF(KY37&gt;=8,"B+",IF(KY37&gt;=7,"B",IF(KY37&gt;=6.5,"C+",IF(KY37&gt;=5.5,"C",IF(KY37&gt;=5,"D+",IF(KY37&gt;=4,"D","F")))))))</f>
        <v>B+</v>
      </c>
      <c r="LB37" s="33">
        <f t="shared" ref="LB37:LB43" si="742">IF(LA37="A",4,IF(LA37="B+",3.5,IF(LA37="B",3,IF(LA37="C+",2.5,IF(LA37="C",2,IF(LA37="D+",1.5,IF(LA37="D",1,0)))))))</f>
        <v>3.5</v>
      </c>
      <c r="LC37" s="49" t="str">
        <f t="shared" ref="LC37:LC43" si="743">TEXT(LB37,"0.0")</f>
        <v>3.5</v>
      </c>
      <c r="LD37" s="77">
        <v>2</v>
      </c>
      <c r="LE37" s="151">
        <v>2</v>
      </c>
      <c r="LF37" s="24">
        <v>7</v>
      </c>
      <c r="LG37" s="27"/>
      <c r="LH37" s="28">
        <v>2</v>
      </c>
      <c r="LI37" s="30">
        <f t="shared" ref="LI37:LI43" si="744">ROUND((LF37*0.4+LG37*0.6),1)</f>
        <v>2.8</v>
      </c>
      <c r="LJ37" s="31">
        <f t="shared" ref="LJ37:LJ43" si="745">ROUND(MAX((LF37*0.4+LG37*0.6),(LF37*0.4+LH37*0.6)),1)</f>
        <v>4</v>
      </c>
      <c r="LK37" s="31" t="str">
        <f t="shared" ref="LK37:LK43" si="746">TEXT(LJ37,"0.0")</f>
        <v>4.0</v>
      </c>
      <c r="LL37" s="35" t="str">
        <f t="shared" ref="LL37:LL43" si="747">IF(LJ37&gt;=8.5,"A",IF(LJ37&gt;=8,"B+",IF(LJ37&gt;=7,"B",IF(LJ37&gt;=6.5,"C+",IF(LJ37&gt;=5.5,"C",IF(LJ37&gt;=5,"D+",IF(LJ37&gt;=4,"D","F")))))))</f>
        <v>D</v>
      </c>
      <c r="LM37" s="33">
        <f t="shared" ref="LM37:LM43" si="748">IF(LL37="A",4,IF(LL37="B+",3.5,IF(LL37="B",3,IF(LL37="C+",2.5,IF(LL37="C",2,IF(LL37="D+",1.5,IF(LL37="D",1,0)))))))</f>
        <v>1</v>
      </c>
      <c r="LN37" s="49" t="str">
        <f t="shared" ref="LN37:LN43" si="749">TEXT(LM37,"0.0")</f>
        <v>1.0</v>
      </c>
      <c r="LO37" s="77">
        <v>2</v>
      </c>
      <c r="LP37" s="151">
        <v>2</v>
      </c>
      <c r="LQ37" s="24">
        <v>8</v>
      </c>
      <c r="LR37" s="27"/>
      <c r="LS37" s="28">
        <v>1</v>
      </c>
      <c r="LT37" s="30">
        <f t="shared" ref="LT37:LT43" si="750">ROUND((LQ37*0.4+LR37*0.6),1)</f>
        <v>3.2</v>
      </c>
      <c r="LU37" s="31">
        <f t="shared" ref="LU37:LU43" si="751">ROUND(MAX((LQ37*0.4+LR37*0.6),(LQ37*0.4+LS37*0.6)),1)</f>
        <v>3.8</v>
      </c>
      <c r="LV37" s="31"/>
      <c r="LW37" s="35" t="str">
        <f t="shared" ref="LW37:LW43" si="752">IF(LU37&gt;=8.5,"A",IF(LU37&gt;=8,"B+",IF(LU37&gt;=7,"B",IF(LU37&gt;=6.5,"C+",IF(LU37&gt;=5.5,"C",IF(LU37&gt;=5,"D+",IF(LU37&gt;=4,"D","F")))))))</f>
        <v>F</v>
      </c>
      <c r="LX37" s="33">
        <f t="shared" ref="LX37:LX43" si="753">IF(LW37="A",4,IF(LW37="B+",3.5,IF(LW37="B",3,IF(LW37="C+",2.5,IF(LW37="C",2,IF(LW37="D+",1.5,IF(LW37="D",1,0)))))))</f>
        <v>0</v>
      </c>
      <c r="LY37" s="49" t="str">
        <f t="shared" ref="LY37:LY43" si="754">TEXT(LX37,"0.0")</f>
        <v>0.0</v>
      </c>
      <c r="LZ37" s="77">
        <v>2</v>
      </c>
      <c r="MA37" s="151"/>
      <c r="MB37" s="24"/>
      <c r="MC37" s="27"/>
      <c r="MD37" s="28"/>
      <c r="ME37" s="30">
        <f t="shared" ref="ME37:ME43" si="755">ROUND((MB37*0.4+MC37*0.6),1)</f>
        <v>0</v>
      </c>
      <c r="MF37" s="161">
        <f t="shared" ref="MF37:MF43" si="756">ROUND(MAX((MB37*0.4+MC37*0.6),(MB37*0.4+MD37*0.6)),1)</f>
        <v>0</v>
      </c>
      <c r="MG37" s="161"/>
      <c r="MH37" s="162" t="str">
        <f t="shared" ref="MH37:MH43" si="757">IF(MF37&gt;=8.5,"A",IF(MF37&gt;=8,"B+",IF(MF37&gt;=7,"B",IF(MF37&gt;=6.5,"C+",IF(MF37&gt;=5.5,"C",IF(MF37&gt;=5,"D+",IF(MF37&gt;=4,"D","F")))))))</f>
        <v>F</v>
      </c>
      <c r="MI37" s="163">
        <f t="shared" ref="MI37:MI43" si="758">IF(MH37="A",4,IF(MH37="B+",3.5,IF(MH37="B",3,IF(MH37="C+",2.5,IF(MH37="C",2,IF(MH37="D+",1.5,IF(MH37="D",1,0)))))))</f>
        <v>0</v>
      </c>
      <c r="MJ37" s="56" t="str">
        <f t="shared" ref="MJ37:MJ43" si="759">TEXT(MI37,"0.0")</f>
        <v>0.0</v>
      </c>
      <c r="MK37" s="77">
        <v>1</v>
      </c>
      <c r="ML37" s="151"/>
      <c r="MM37" s="24">
        <v>6.3</v>
      </c>
      <c r="MN37" s="27">
        <v>2</v>
      </c>
      <c r="MO37" s="28">
        <v>5</v>
      </c>
      <c r="MP37" s="30">
        <f t="shared" ref="MP37:MP43" si="760">ROUND((MM37*0.4+MN37*0.6),1)</f>
        <v>3.7</v>
      </c>
      <c r="MQ37" s="161">
        <f t="shared" ref="MQ37:MQ43" si="761">ROUND(MAX((MM37*0.4+MN37*0.6),(MM37*0.4+MO37*0.6)),1)</f>
        <v>5.5</v>
      </c>
      <c r="MR37" s="161"/>
      <c r="MS37" s="162" t="str">
        <f t="shared" ref="MS37:MS43" si="762">IF(MQ37&gt;=8.5,"A",IF(MQ37&gt;=8,"B+",IF(MQ37&gt;=7,"B",IF(MQ37&gt;=6.5,"C+",IF(MQ37&gt;=5.5,"C",IF(MQ37&gt;=5,"D+",IF(MQ37&gt;=4,"D","F")))))))</f>
        <v>C</v>
      </c>
      <c r="MT37" s="163">
        <f t="shared" ref="MT37:MT43" si="763">IF(MS37="A",4,IF(MS37="B+",3.5,IF(MS37="B",3,IF(MS37="C+",2.5,IF(MS37="C",2,IF(MS37="D+",1.5,IF(MS37="D",1,0)))))))</f>
        <v>2</v>
      </c>
      <c r="MU37" s="56" t="str">
        <f t="shared" ref="MU37:MU43" si="764">TEXT(MT37,"0.0")</f>
        <v>2.0</v>
      </c>
      <c r="MV37" s="77">
        <v>3</v>
      </c>
      <c r="MW37" s="151">
        <v>3</v>
      </c>
      <c r="MX37" s="24"/>
      <c r="MY37" s="27"/>
      <c r="MZ37" s="28"/>
      <c r="NA37" s="30">
        <f t="shared" ref="NA37:NA43" si="765">ROUND((MX37*0.4+MY37*0.6),1)</f>
        <v>0</v>
      </c>
      <c r="NB37" s="161">
        <f t="shared" ref="NB37:NB43" si="766">ROUND(MAX((MX37*0.4+MY37*0.6),(MX37*0.4+MZ37*0.6)),1)</f>
        <v>0</v>
      </c>
      <c r="NC37" s="161"/>
      <c r="ND37" s="162" t="str">
        <f t="shared" ref="ND37:ND43" si="767">IF(NB37&gt;=8.5,"A",IF(NB37&gt;=8,"B+",IF(NB37&gt;=7,"B",IF(NB37&gt;=6.5,"C+",IF(NB37&gt;=5.5,"C",IF(NB37&gt;=5,"D+",IF(NB37&gt;=4,"D","F")))))))</f>
        <v>F</v>
      </c>
      <c r="NE37" s="163">
        <f t="shared" ref="NE37:NE43" si="768">IF(ND37="A",4,IF(ND37="B+",3.5,IF(ND37="B",3,IF(ND37="C+",2.5,IF(ND37="C",2,IF(ND37="D+",1.5,IF(ND37="D",1,0)))))))</f>
        <v>0</v>
      </c>
      <c r="NF37" s="56" t="str">
        <f t="shared" ref="NF37:NF43" si="769">TEXT(NE37,"0.0")</f>
        <v>0.0</v>
      </c>
      <c r="NG37" s="77">
        <v>1</v>
      </c>
      <c r="NH37" s="151"/>
      <c r="NI37" s="24">
        <v>6</v>
      </c>
      <c r="NJ37" s="27">
        <v>0</v>
      </c>
      <c r="NK37" s="28">
        <v>5</v>
      </c>
      <c r="NL37" s="30">
        <f t="shared" ref="NL37:NL43" si="770">ROUND((NI37*0.4+NJ37*0.6),1)</f>
        <v>2.4</v>
      </c>
      <c r="NM37" s="31">
        <f t="shared" ref="NM37:NM43" si="771">ROUND(MAX((NI37*0.4+NJ37*0.6),(NI37*0.4+NK37*0.6)),1)</f>
        <v>5.4</v>
      </c>
      <c r="NN37" s="29" t="str">
        <f t="shared" ref="NN37:NN43" si="772">TEXT(NM37,"0.0")</f>
        <v>5.4</v>
      </c>
      <c r="NO37" s="35" t="str">
        <f t="shared" ref="NO37:NO43" si="773">IF(NM37&gt;=8.5,"A",IF(NM37&gt;=8,"B+",IF(NM37&gt;=7,"B",IF(NM37&gt;=6.5,"C+",IF(NM37&gt;=5.5,"C",IF(NM37&gt;=5,"D+",IF(NM37&gt;=4,"D","F")))))))</f>
        <v>D+</v>
      </c>
      <c r="NP37" s="33">
        <f t="shared" ref="NP37:NP43" si="774">IF(NO37="A",4,IF(NO37="B+",3.5,IF(NO37="B",3,IF(NO37="C+",2.5,IF(NO37="C",2,IF(NO37="D+",1.5,IF(NO37="D",1,0)))))))</f>
        <v>1.5</v>
      </c>
      <c r="NQ37" s="49" t="str">
        <f t="shared" ref="NQ37:NQ43" si="775">TEXT(NP37,"0.0")</f>
        <v>1.5</v>
      </c>
      <c r="NR37" s="77">
        <v>3</v>
      </c>
      <c r="NS37" s="151">
        <v>3</v>
      </c>
      <c r="NT37" s="63">
        <v>3.5</v>
      </c>
      <c r="NU37" s="214"/>
      <c r="NV37" s="28"/>
      <c r="NW37" s="30">
        <f t="shared" ref="NW37:NW43" si="776">ROUND((NT37*0.4+NU37*0.6),1)</f>
        <v>1.4</v>
      </c>
      <c r="NX37" s="31">
        <f t="shared" ref="NX37:NX43" si="777">ROUND(MAX((NT37*0.4+NU37*0.6),(NT37*0.4+NV37*0.6)),1)</f>
        <v>1.4</v>
      </c>
      <c r="NY37" s="29" t="str">
        <f t="shared" ref="NY37:NY43" si="778">TEXT(NX37,"0.0")</f>
        <v>1.4</v>
      </c>
      <c r="NZ37" s="35" t="str">
        <f t="shared" ref="NZ37:NZ43" si="779">IF(NX37&gt;=8.5,"A",IF(NX37&gt;=8,"B+",IF(NX37&gt;=7,"B",IF(NX37&gt;=6.5,"C+",IF(NX37&gt;=5.5,"C",IF(NX37&gt;=5,"D+",IF(NX37&gt;=4,"D","F")))))))</f>
        <v>F</v>
      </c>
      <c r="OA37" s="33">
        <f t="shared" ref="OA37:OA43" si="780">IF(NZ37="A",4,IF(NZ37="B+",3.5,IF(NZ37="B",3,IF(NZ37="C+",2.5,IF(NZ37="C",2,IF(NZ37="D+",1.5,IF(NZ37="D",1,0)))))))</f>
        <v>0</v>
      </c>
      <c r="OB37" s="49" t="str">
        <f t="shared" ref="OB37:OB43" si="781">TEXT(OA37,"0.0")</f>
        <v>0.0</v>
      </c>
      <c r="OC37" s="77">
        <v>2</v>
      </c>
      <c r="OD37" s="151"/>
      <c r="OE37" s="211">
        <f t="shared" ref="OE37:OE43" si="782">KS37+LD37+LO37+LZ37+MK37+MV37+NG37+NR37+OC37</f>
        <v>16</v>
      </c>
      <c r="OF37" s="43">
        <f t="shared" ref="OF37:OF43" si="783">(KQ37*KS37+LB37*LD37+LM37*LO37+LX37*LZ37+MI37*MK37+MT37*MV37+NE37*NG37+NP37*NR37+OA37*OC37)/OE37</f>
        <v>1.21875</v>
      </c>
      <c r="OG37" s="45" t="str">
        <f t="shared" ref="OG37:OG43" si="784">TEXT(OF37,"0.00")</f>
        <v>1.22</v>
      </c>
      <c r="OH37" s="47" t="str">
        <f t="shared" ref="OH37:OH43" si="785">IF(AND(OF37&lt;1),"Cảnh báo KQHT","Lên lớp")</f>
        <v>Lên lớp</v>
      </c>
      <c r="OI37" s="41">
        <f t="shared" ref="OI37:OI43" si="786">KT37+LE37+LP37+MA37+ML37+MW37+NH37+NS37+OD37</f>
        <v>10</v>
      </c>
      <c r="OJ37" s="43">
        <f t="shared" ref="OJ37:OJ43" si="787">(KQ37*KT37+LB37*LE37+LM37*LP37+LX37*MA37+MI37*ML37+MT37*MW37+NE37*NH37+NP37*NS37+OA37*OD37)/OI37</f>
        <v>1.95</v>
      </c>
      <c r="OK37" s="229">
        <f t="shared" ref="OK37:OK43" si="788">KD37+OE37</f>
        <v>74</v>
      </c>
      <c r="OL37" s="230">
        <f t="shared" ref="OL37:OL43" si="789">KE37+OI37</f>
        <v>42</v>
      </c>
      <c r="OM37" s="146">
        <f t="shared" ref="OM37:OM43" si="790" xml:space="preserve"> (KF37*KE37+OJ37*OI37)/OL37</f>
        <v>1.8214285714285714</v>
      </c>
      <c r="ON37" s="45" t="str">
        <f t="shared" ref="ON37:ON43" si="791">TEXT(OM37,"0.00")</f>
        <v>1.82</v>
      </c>
      <c r="OO37" s="47" t="str">
        <f t="shared" ref="OO37:OO43" si="792">IF(AND(OM37&lt;1.4),"Cảnh báo KQHT","Lên lớp")</f>
        <v>Lên lớp</v>
      </c>
    </row>
    <row r="38" spans="1:529" ht="18">
      <c r="A38" s="11">
        <v>24</v>
      </c>
      <c r="B38" s="70" t="s">
        <v>229</v>
      </c>
      <c r="C38" s="14" t="s">
        <v>279</v>
      </c>
      <c r="D38" s="71" t="s">
        <v>119</v>
      </c>
      <c r="E38" s="72" t="s">
        <v>280</v>
      </c>
      <c r="F38" s="123" t="s">
        <v>1457</v>
      </c>
      <c r="G38" s="106" t="s">
        <v>722</v>
      </c>
      <c r="H38" s="10" t="s">
        <v>18</v>
      </c>
      <c r="I38" s="11" t="s">
        <v>763</v>
      </c>
      <c r="J38" s="13">
        <v>6</v>
      </c>
      <c r="K38" s="13"/>
      <c r="L38" s="35" t="str">
        <f t="shared" si="587"/>
        <v>C</v>
      </c>
      <c r="M38" s="33">
        <f t="shared" si="588"/>
        <v>2</v>
      </c>
      <c r="N38" s="49" t="str">
        <f t="shared" si="589"/>
        <v>2.0</v>
      </c>
      <c r="O38" s="12">
        <v>2</v>
      </c>
      <c r="P38" s="19"/>
      <c r="Q38" s="19"/>
      <c r="R38" s="35" t="str">
        <f t="shared" si="673"/>
        <v>F</v>
      </c>
      <c r="S38" s="33">
        <f t="shared" si="674"/>
        <v>0</v>
      </c>
      <c r="T38" s="49" t="str">
        <f t="shared" si="675"/>
        <v>0.0</v>
      </c>
      <c r="U38" s="12">
        <v>3</v>
      </c>
      <c r="V38" s="24">
        <v>7.7</v>
      </c>
      <c r="W38" s="27">
        <v>6</v>
      </c>
      <c r="X38" s="28"/>
      <c r="Y38" s="30">
        <f t="shared" si="590"/>
        <v>6.7</v>
      </c>
      <c r="Z38" s="31">
        <f t="shared" si="591"/>
        <v>6.7</v>
      </c>
      <c r="AA38" s="31"/>
      <c r="AB38" s="35" t="str">
        <f t="shared" si="592"/>
        <v>C+</v>
      </c>
      <c r="AC38" s="33">
        <f t="shared" si="593"/>
        <v>2.5</v>
      </c>
      <c r="AD38" s="49" t="str">
        <f t="shared" si="594"/>
        <v>2.5</v>
      </c>
      <c r="AE38" s="77">
        <v>5</v>
      </c>
      <c r="AF38" s="80">
        <v>5</v>
      </c>
      <c r="AG38" s="24">
        <v>5.2</v>
      </c>
      <c r="AH38" s="27">
        <v>4</v>
      </c>
      <c r="AI38" s="28"/>
      <c r="AJ38" s="30">
        <f t="shared" si="595"/>
        <v>4.5</v>
      </c>
      <c r="AK38" s="31">
        <f t="shared" si="596"/>
        <v>4.5</v>
      </c>
      <c r="AL38" s="31"/>
      <c r="AM38" s="35" t="str">
        <f t="shared" si="597"/>
        <v>D</v>
      </c>
      <c r="AN38" s="33">
        <f t="shared" si="598"/>
        <v>1</v>
      </c>
      <c r="AO38" s="49" t="str">
        <f t="shared" si="599"/>
        <v>1.0</v>
      </c>
      <c r="AP38" s="77">
        <v>3</v>
      </c>
      <c r="AQ38" s="83">
        <v>3</v>
      </c>
      <c r="AR38" s="24">
        <v>5.6</v>
      </c>
      <c r="AS38" s="27">
        <v>4</v>
      </c>
      <c r="AT38" s="28"/>
      <c r="AU38" s="22">
        <f t="shared" si="600"/>
        <v>4.5999999999999996</v>
      </c>
      <c r="AV38" s="29">
        <f t="shared" si="601"/>
        <v>4.5999999999999996</v>
      </c>
      <c r="AW38" s="29"/>
      <c r="AX38" s="35" t="str">
        <f t="shared" si="602"/>
        <v>D</v>
      </c>
      <c r="AY38" s="33">
        <f t="shared" si="603"/>
        <v>1</v>
      </c>
      <c r="AZ38" s="49" t="str">
        <f t="shared" si="604"/>
        <v>1.0</v>
      </c>
      <c r="BA38" s="77">
        <v>3</v>
      </c>
      <c r="BB38" s="83">
        <v>3</v>
      </c>
      <c r="BC38" s="24">
        <v>5.7</v>
      </c>
      <c r="BD38" s="27">
        <v>3</v>
      </c>
      <c r="BE38" s="28"/>
      <c r="BF38" s="30">
        <f t="shared" si="605"/>
        <v>4.0999999999999996</v>
      </c>
      <c r="BG38" s="31">
        <f t="shared" si="606"/>
        <v>4.0999999999999996</v>
      </c>
      <c r="BH38" s="31"/>
      <c r="BI38" s="35" t="str">
        <f t="shared" si="607"/>
        <v>D</v>
      </c>
      <c r="BJ38" s="33">
        <f t="shared" si="608"/>
        <v>1</v>
      </c>
      <c r="BK38" s="49" t="str">
        <f t="shared" si="609"/>
        <v>1.0</v>
      </c>
      <c r="BL38" s="77">
        <v>3</v>
      </c>
      <c r="BM38" s="83">
        <v>3</v>
      </c>
      <c r="BN38" s="24">
        <v>7.3</v>
      </c>
      <c r="BO38" s="27">
        <v>8</v>
      </c>
      <c r="BP38" s="28"/>
      <c r="BQ38" s="30">
        <f t="shared" si="610"/>
        <v>7.7</v>
      </c>
      <c r="BR38" s="31">
        <f t="shared" si="611"/>
        <v>7.7</v>
      </c>
      <c r="BS38" s="31"/>
      <c r="BT38" s="35" t="str">
        <f t="shared" si="612"/>
        <v>B</v>
      </c>
      <c r="BU38" s="33">
        <f t="shared" si="613"/>
        <v>3</v>
      </c>
      <c r="BV38" s="49" t="str">
        <f t="shared" si="614"/>
        <v>3.0</v>
      </c>
      <c r="BW38" s="77">
        <v>2</v>
      </c>
      <c r="BX38" s="83">
        <v>2</v>
      </c>
      <c r="BY38" s="41">
        <f t="shared" si="615"/>
        <v>16</v>
      </c>
      <c r="BZ38" s="43">
        <f t="shared" si="616"/>
        <v>1.71875</v>
      </c>
      <c r="CA38" s="45" t="str">
        <f t="shared" si="617"/>
        <v>1.72</v>
      </c>
      <c r="CB38" s="47" t="str">
        <f t="shared" si="618"/>
        <v>Lên lớp</v>
      </c>
      <c r="CC38" s="145">
        <f t="shared" si="619"/>
        <v>16</v>
      </c>
      <c r="CD38" s="146">
        <f t="shared" si="620"/>
        <v>1.71875</v>
      </c>
      <c r="CE38" s="47" t="str">
        <f t="shared" si="621"/>
        <v>Lên lớp</v>
      </c>
      <c r="CF38" s="142" t="s">
        <v>1143</v>
      </c>
      <c r="CG38" s="24">
        <v>5.6</v>
      </c>
      <c r="CH38" s="27">
        <v>6</v>
      </c>
      <c r="CI38" s="28"/>
      <c r="CJ38" s="30">
        <f t="shared" si="622"/>
        <v>5.8</v>
      </c>
      <c r="CK38" s="31">
        <f t="shared" si="623"/>
        <v>5.8</v>
      </c>
      <c r="CL38" s="31"/>
      <c r="CM38" s="35" t="str">
        <f t="shared" si="624"/>
        <v>C</v>
      </c>
      <c r="CN38" s="157">
        <f t="shared" si="625"/>
        <v>2</v>
      </c>
      <c r="CO38" s="49" t="str">
        <f t="shared" si="626"/>
        <v>2.0</v>
      </c>
      <c r="CP38" s="77">
        <v>3</v>
      </c>
      <c r="CQ38" s="151">
        <v>3</v>
      </c>
      <c r="CR38" s="24">
        <v>5.3</v>
      </c>
      <c r="CS38" s="27">
        <v>5</v>
      </c>
      <c r="CT38" s="28"/>
      <c r="CU38" s="30">
        <f t="shared" si="627"/>
        <v>5.0999999999999996</v>
      </c>
      <c r="CV38" s="31">
        <f t="shared" si="628"/>
        <v>5.0999999999999996</v>
      </c>
      <c r="CW38" s="31"/>
      <c r="CX38" s="35" t="str">
        <f t="shared" si="629"/>
        <v>D+</v>
      </c>
      <c r="CY38" s="157">
        <f t="shared" si="630"/>
        <v>1.5</v>
      </c>
      <c r="CZ38" s="49" t="str">
        <f t="shared" si="631"/>
        <v>1.5</v>
      </c>
      <c r="DA38" s="77">
        <v>2</v>
      </c>
      <c r="DB38" s="151">
        <v>2</v>
      </c>
      <c r="DC38" s="24">
        <v>6</v>
      </c>
      <c r="DD38" s="27">
        <v>5</v>
      </c>
      <c r="DE38" s="28"/>
      <c r="DF38" s="30">
        <f t="shared" si="632"/>
        <v>5.4</v>
      </c>
      <c r="DG38" s="31">
        <f t="shared" si="633"/>
        <v>5.4</v>
      </c>
      <c r="DH38" s="31"/>
      <c r="DI38" s="35" t="str">
        <f t="shared" si="634"/>
        <v>D+</v>
      </c>
      <c r="DJ38" s="157">
        <f t="shared" si="635"/>
        <v>1.5</v>
      </c>
      <c r="DK38" s="49" t="str">
        <f t="shared" si="636"/>
        <v>1.5</v>
      </c>
      <c r="DL38" s="77">
        <v>4</v>
      </c>
      <c r="DM38" s="151">
        <v>4</v>
      </c>
      <c r="DN38" s="24">
        <v>6.7</v>
      </c>
      <c r="DO38" s="27">
        <v>5</v>
      </c>
      <c r="DP38" s="28"/>
      <c r="DQ38" s="30">
        <f t="shared" si="637"/>
        <v>5.7</v>
      </c>
      <c r="DR38" s="31">
        <f t="shared" si="638"/>
        <v>5.7</v>
      </c>
      <c r="DS38" s="31"/>
      <c r="DT38" s="35" t="str">
        <f t="shared" si="639"/>
        <v>C</v>
      </c>
      <c r="DU38" s="157">
        <f t="shared" si="640"/>
        <v>2</v>
      </c>
      <c r="DV38" s="49" t="str">
        <f t="shared" si="641"/>
        <v>2.0</v>
      </c>
      <c r="DW38" s="77">
        <v>3</v>
      </c>
      <c r="DX38" s="151">
        <v>3</v>
      </c>
      <c r="DY38" s="24">
        <v>7.3</v>
      </c>
      <c r="DZ38" s="27">
        <v>4</v>
      </c>
      <c r="EA38" s="28"/>
      <c r="EB38" s="22">
        <f t="shared" si="642"/>
        <v>5.3</v>
      </c>
      <c r="EC38" s="29">
        <f t="shared" si="643"/>
        <v>5.3</v>
      </c>
      <c r="ED38" s="29"/>
      <c r="EE38" s="35" t="str">
        <f t="shared" si="644"/>
        <v>D+</v>
      </c>
      <c r="EF38" s="157">
        <f t="shared" si="645"/>
        <v>1.5</v>
      </c>
      <c r="EG38" s="49" t="str">
        <f t="shared" si="646"/>
        <v>1.5</v>
      </c>
      <c r="EH38" s="77">
        <v>2</v>
      </c>
      <c r="EI38" s="151">
        <v>2</v>
      </c>
      <c r="EJ38" s="24">
        <v>8.6</v>
      </c>
      <c r="EK38" s="27">
        <v>6</v>
      </c>
      <c r="EL38" s="28"/>
      <c r="EM38" s="30">
        <f t="shared" si="647"/>
        <v>7</v>
      </c>
      <c r="EN38" s="31">
        <f t="shared" si="648"/>
        <v>7</v>
      </c>
      <c r="EO38" s="31"/>
      <c r="EP38" s="35" t="str">
        <f t="shared" si="649"/>
        <v>B</v>
      </c>
      <c r="EQ38" s="157">
        <f t="shared" si="650"/>
        <v>3</v>
      </c>
      <c r="ER38" s="49" t="str">
        <f t="shared" si="651"/>
        <v>3.0</v>
      </c>
      <c r="ES38" s="77">
        <v>2</v>
      </c>
      <c r="ET38" s="151">
        <v>2</v>
      </c>
      <c r="EU38" s="24">
        <v>7</v>
      </c>
      <c r="EV38" s="27">
        <v>7</v>
      </c>
      <c r="EW38" s="28"/>
      <c r="EX38" s="22">
        <f t="shared" si="652"/>
        <v>7</v>
      </c>
      <c r="EY38" s="29">
        <f t="shared" si="653"/>
        <v>7</v>
      </c>
      <c r="EZ38" s="29"/>
      <c r="FA38" s="35" t="str">
        <f t="shared" si="654"/>
        <v>B</v>
      </c>
      <c r="FB38" s="157">
        <f t="shared" si="655"/>
        <v>3</v>
      </c>
      <c r="FC38" s="49" t="str">
        <f t="shared" si="656"/>
        <v>3.0</v>
      </c>
      <c r="FD38" s="77">
        <v>3</v>
      </c>
      <c r="FE38" s="151">
        <v>3</v>
      </c>
      <c r="FF38" s="155">
        <v>7</v>
      </c>
      <c r="FG38" s="165">
        <v>7</v>
      </c>
      <c r="FH38" s="165"/>
      <c r="FI38" s="22">
        <f t="shared" si="657"/>
        <v>7</v>
      </c>
      <c r="FJ38" s="29">
        <f t="shared" si="658"/>
        <v>7</v>
      </c>
      <c r="FK38" s="29"/>
      <c r="FL38" s="35" t="str">
        <f t="shared" si="659"/>
        <v>B</v>
      </c>
      <c r="FM38" s="33">
        <f t="shared" si="660"/>
        <v>3</v>
      </c>
      <c r="FN38" s="49" t="str">
        <f t="shared" si="661"/>
        <v>3.0</v>
      </c>
      <c r="FO38" s="77">
        <v>2</v>
      </c>
      <c r="FP38" s="151">
        <v>2</v>
      </c>
      <c r="FQ38" s="41">
        <f t="shared" si="662"/>
        <v>21</v>
      </c>
      <c r="FR38" s="43">
        <f t="shared" si="663"/>
        <v>2.1428571428571428</v>
      </c>
      <c r="FS38" s="45" t="str">
        <f t="shared" si="664"/>
        <v>2.14</v>
      </c>
      <c r="FT38" s="47" t="str">
        <f t="shared" si="665"/>
        <v>Lên lớp</v>
      </c>
      <c r="FU38" s="145">
        <f t="shared" si="666"/>
        <v>21</v>
      </c>
      <c r="FV38" s="146">
        <f t="shared" si="667"/>
        <v>2.1428571428571428</v>
      </c>
      <c r="FW38" s="174">
        <f t="shared" si="668"/>
        <v>37</v>
      </c>
      <c r="FX38" s="41">
        <f t="shared" si="669"/>
        <v>37</v>
      </c>
      <c r="FY38" s="43">
        <f t="shared" si="670"/>
        <v>1.9594594594594594</v>
      </c>
      <c r="FZ38" s="45" t="str">
        <f t="shared" si="671"/>
        <v>1.96</v>
      </c>
      <c r="GA38" s="47" t="str">
        <f t="shared" si="672"/>
        <v>Lên lớp</v>
      </c>
      <c r="GB38" s="47" t="s">
        <v>1143</v>
      </c>
      <c r="GC38" s="24">
        <v>5.3</v>
      </c>
      <c r="GD38" s="124"/>
      <c r="GE38" s="28"/>
      <c r="GF38" s="30">
        <f t="shared" si="676"/>
        <v>2.1</v>
      </c>
      <c r="GG38" s="31">
        <f t="shared" si="677"/>
        <v>2.1</v>
      </c>
      <c r="GH38" s="31"/>
      <c r="GI38" s="35" t="str">
        <f t="shared" si="678"/>
        <v>F</v>
      </c>
      <c r="GJ38" s="33">
        <f t="shared" si="679"/>
        <v>0</v>
      </c>
      <c r="GK38" s="49" t="str">
        <f t="shared" si="680"/>
        <v>0.0</v>
      </c>
      <c r="GL38" s="77">
        <v>2</v>
      </c>
      <c r="GM38" s="151"/>
      <c r="GN38" s="24">
        <v>6.3</v>
      </c>
      <c r="GO38" s="27">
        <v>4</v>
      </c>
      <c r="GP38" s="28"/>
      <c r="GQ38" s="22">
        <f t="shared" si="681"/>
        <v>4.9000000000000004</v>
      </c>
      <c r="GR38" s="29">
        <f t="shared" si="682"/>
        <v>4.9000000000000004</v>
      </c>
      <c r="GS38" s="29"/>
      <c r="GT38" s="35" t="str">
        <f t="shared" si="683"/>
        <v>D</v>
      </c>
      <c r="GU38" s="33">
        <f t="shared" si="684"/>
        <v>1</v>
      </c>
      <c r="GV38" s="49" t="str">
        <f t="shared" si="685"/>
        <v>1.0</v>
      </c>
      <c r="GW38" s="77">
        <v>3</v>
      </c>
      <c r="GX38" s="151">
        <v>3</v>
      </c>
      <c r="GY38" s="24">
        <v>5.4</v>
      </c>
      <c r="GZ38" s="27">
        <v>6</v>
      </c>
      <c r="HA38" s="28"/>
      <c r="HB38" s="22">
        <f t="shared" si="686"/>
        <v>5.8</v>
      </c>
      <c r="HC38" s="29">
        <f t="shared" si="687"/>
        <v>5.8</v>
      </c>
      <c r="HD38" s="29"/>
      <c r="HE38" s="35" t="str">
        <f t="shared" si="688"/>
        <v>C</v>
      </c>
      <c r="HF38" s="33">
        <f t="shared" si="689"/>
        <v>2</v>
      </c>
      <c r="HG38" s="49" t="str">
        <f t="shared" si="690"/>
        <v>2.0</v>
      </c>
      <c r="HH38" s="77">
        <v>2</v>
      </c>
      <c r="HI38" s="151">
        <v>2</v>
      </c>
      <c r="HJ38" s="24">
        <v>5</v>
      </c>
      <c r="HK38" s="27">
        <v>1</v>
      </c>
      <c r="HL38" s="28">
        <v>1</v>
      </c>
      <c r="HM38" s="22">
        <f t="shared" si="691"/>
        <v>2.6</v>
      </c>
      <c r="HN38" s="29">
        <f t="shared" si="692"/>
        <v>2.6</v>
      </c>
      <c r="HO38" s="29"/>
      <c r="HP38" s="35" t="str">
        <f t="shared" si="693"/>
        <v>F</v>
      </c>
      <c r="HQ38" s="33">
        <f t="shared" si="694"/>
        <v>0</v>
      </c>
      <c r="HR38" s="49" t="str">
        <f t="shared" si="695"/>
        <v>0.0</v>
      </c>
      <c r="HS38" s="77">
        <v>2</v>
      </c>
      <c r="HT38" s="151"/>
      <c r="HU38" s="24">
        <v>5.5</v>
      </c>
      <c r="HV38" s="27">
        <v>7</v>
      </c>
      <c r="HW38" s="28"/>
      <c r="HX38" s="22">
        <f t="shared" si="696"/>
        <v>6.4</v>
      </c>
      <c r="HY38" s="29">
        <f t="shared" si="697"/>
        <v>6.4</v>
      </c>
      <c r="HZ38" s="29"/>
      <c r="IA38" s="35" t="str">
        <f t="shared" si="698"/>
        <v>C</v>
      </c>
      <c r="IB38" s="33">
        <f t="shared" si="699"/>
        <v>2</v>
      </c>
      <c r="IC38" s="49" t="str">
        <f t="shared" si="700"/>
        <v>2.0</v>
      </c>
      <c r="ID38" s="77">
        <v>3</v>
      </c>
      <c r="IE38" s="151">
        <v>3</v>
      </c>
      <c r="IF38" s="63">
        <v>0</v>
      </c>
      <c r="IG38" s="27"/>
      <c r="IH38" s="28"/>
      <c r="II38" s="30">
        <f t="shared" si="701"/>
        <v>0</v>
      </c>
      <c r="IJ38" s="31">
        <f t="shared" si="702"/>
        <v>0</v>
      </c>
      <c r="IK38" s="31"/>
      <c r="IL38" s="35" t="str">
        <f t="shared" si="703"/>
        <v>F</v>
      </c>
      <c r="IM38" s="33">
        <f t="shared" si="704"/>
        <v>0</v>
      </c>
      <c r="IN38" s="49" t="str">
        <f t="shared" si="705"/>
        <v>0.0</v>
      </c>
      <c r="IO38" s="77">
        <v>2</v>
      </c>
      <c r="IP38" s="151"/>
      <c r="IQ38" s="63">
        <v>1.1000000000000001</v>
      </c>
      <c r="IR38" s="27"/>
      <c r="IS38" s="28"/>
      <c r="IT38" s="30">
        <f t="shared" si="706"/>
        <v>0.4</v>
      </c>
      <c r="IU38" s="31">
        <f t="shared" si="707"/>
        <v>0.4</v>
      </c>
      <c r="IV38" s="31"/>
      <c r="IW38" s="35" t="str">
        <f t="shared" si="708"/>
        <v>F</v>
      </c>
      <c r="IX38" s="33">
        <f t="shared" si="709"/>
        <v>0</v>
      </c>
      <c r="IY38" s="49" t="str">
        <f t="shared" si="710"/>
        <v>0.0</v>
      </c>
      <c r="IZ38" s="77">
        <v>3</v>
      </c>
      <c r="JA38" s="151"/>
      <c r="JB38" s="24">
        <v>5.8</v>
      </c>
      <c r="JC38" s="27">
        <v>6</v>
      </c>
      <c r="JD38" s="28"/>
      <c r="JE38" s="30">
        <f t="shared" si="711"/>
        <v>5.9</v>
      </c>
      <c r="JF38" s="31">
        <f t="shared" si="712"/>
        <v>5.9</v>
      </c>
      <c r="JG38" s="31"/>
      <c r="JH38" s="35" t="str">
        <f t="shared" si="713"/>
        <v>C</v>
      </c>
      <c r="JI38" s="33">
        <f t="shared" si="714"/>
        <v>2</v>
      </c>
      <c r="JJ38" s="49" t="str">
        <f t="shared" si="715"/>
        <v>2.0</v>
      </c>
      <c r="JK38" s="77">
        <v>3</v>
      </c>
      <c r="JL38" s="151">
        <v>3</v>
      </c>
      <c r="JM38" s="133">
        <v>5.2</v>
      </c>
      <c r="JN38" s="306">
        <v>5.8</v>
      </c>
      <c r="JO38" s="13"/>
      <c r="JP38" s="127">
        <f t="shared" si="716"/>
        <v>5.6</v>
      </c>
      <c r="JQ38" s="128">
        <f t="shared" si="717"/>
        <v>5.6</v>
      </c>
      <c r="JR38" s="128"/>
      <c r="JS38" s="129" t="str">
        <f t="shared" si="718"/>
        <v>C</v>
      </c>
      <c r="JT38" s="130">
        <f t="shared" si="719"/>
        <v>2</v>
      </c>
      <c r="JU38" s="131" t="str">
        <f t="shared" si="720"/>
        <v>2.0</v>
      </c>
      <c r="JV38" s="132">
        <v>1</v>
      </c>
      <c r="JW38" s="170">
        <v>1</v>
      </c>
      <c r="JX38" s="211">
        <f t="shared" si="721"/>
        <v>21</v>
      </c>
      <c r="JY38" s="43">
        <f t="shared" si="722"/>
        <v>1</v>
      </c>
      <c r="JZ38" s="45" t="str">
        <f t="shared" si="723"/>
        <v>1.00</v>
      </c>
      <c r="KA38" s="47" t="str">
        <f t="shared" si="724"/>
        <v>Lên lớp</v>
      </c>
      <c r="KB38" s="41">
        <f t="shared" si="725"/>
        <v>12</v>
      </c>
      <c r="KC38" s="43">
        <f t="shared" si="726"/>
        <v>1.75</v>
      </c>
      <c r="KD38" s="229">
        <f t="shared" si="727"/>
        <v>58</v>
      </c>
      <c r="KE38" s="230">
        <f t="shared" si="728"/>
        <v>49</v>
      </c>
      <c r="KF38" s="146">
        <f t="shared" si="729"/>
        <v>1.9081632653061225</v>
      </c>
      <c r="KG38" s="45" t="str">
        <f t="shared" si="730"/>
        <v>1.91</v>
      </c>
      <c r="KH38" s="47" t="str">
        <f t="shared" si="731"/>
        <v>Lên lớp</v>
      </c>
      <c r="KI38" s="148" t="s">
        <v>1067</v>
      </c>
      <c r="KJ38" s="24">
        <v>5.4</v>
      </c>
      <c r="KK38" s="27">
        <v>5</v>
      </c>
      <c r="KL38" s="28"/>
      <c r="KM38" s="30">
        <f t="shared" si="732"/>
        <v>5.2</v>
      </c>
      <c r="KN38" s="31">
        <f t="shared" si="733"/>
        <v>5.2</v>
      </c>
      <c r="KO38" s="29" t="str">
        <f t="shared" si="734"/>
        <v>5.2</v>
      </c>
      <c r="KP38" s="35" t="str">
        <f t="shared" si="735"/>
        <v>D+</v>
      </c>
      <c r="KQ38" s="33">
        <f t="shared" si="736"/>
        <v>1.5</v>
      </c>
      <c r="KR38" s="49" t="str">
        <f t="shared" si="737"/>
        <v>1.5</v>
      </c>
      <c r="KS38" s="77">
        <v>2</v>
      </c>
      <c r="KT38" s="151">
        <v>2</v>
      </c>
      <c r="KU38" s="24">
        <v>7</v>
      </c>
      <c r="KV38" s="27">
        <v>8</v>
      </c>
      <c r="KW38" s="28"/>
      <c r="KX38" s="30">
        <f t="shared" si="738"/>
        <v>7.6</v>
      </c>
      <c r="KY38" s="31">
        <f t="shared" si="739"/>
        <v>7.6</v>
      </c>
      <c r="KZ38" s="29" t="str">
        <f t="shared" si="740"/>
        <v>7.6</v>
      </c>
      <c r="LA38" s="35" t="str">
        <f t="shared" si="741"/>
        <v>B</v>
      </c>
      <c r="LB38" s="33">
        <f t="shared" si="742"/>
        <v>3</v>
      </c>
      <c r="LC38" s="49" t="str">
        <f t="shared" si="743"/>
        <v>3.0</v>
      </c>
      <c r="LD38" s="77">
        <v>2</v>
      </c>
      <c r="LE38" s="151">
        <v>2</v>
      </c>
      <c r="LF38" s="24">
        <v>7</v>
      </c>
      <c r="LG38" s="27">
        <v>4</v>
      </c>
      <c r="LH38" s="28"/>
      <c r="LI38" s="30">
        <f t="shared" si="744"/>
        <v>5.2</v>
      </c>
      <c r="LJ38" s="31">
        <f t="shared" si="745"/>
        <v>5.2</v>
      </c>
      <c r="LK38" s="31" t="str">
        <f t="shared" si="746"/>
        <v>5.2</v>
      </c>
      <c r="LL38" s="35" t="str">
        <f t="shared" si="747"/>
        <v>D+</v>
      </c>
      <c r="LM38" s="33">
        <f t="shared" si="748"/>
        <v>1.5</v>
      </c>
      <c r="LN38" s="49" t="str">
        <f t="shared" si="749"/>
        <v>1.5</v>
      </c>
      <c r="LO38" s="77">
        <v>2</v>
      </c>
      <c r="LP38" s="151">
        <v>2</v>
      </c>
      <c r="LQ38" s="24">
        <v>6</v>
      </c>
      <c r="LR38" s="27">
        <v>1</v>
      </c>
      <c r="LS38" s="138"/>
      <c r="LT38" s="30">
        <f t="shared" si="750"/>
        <v>3</v>
      </c>
      <c r="LU38" s="31">
        <f t="shared" si="751"/>
        <v>3</v>
      </c>
      <c r="LV38" s="31"/>
      <c r="LW38" s="35" t="str">
        <f t="shared" si="752"/>
        <v>F</v>
      </c>
      <c r="LX38" s="33">
        <f t="shared" si="753"/>
        <v>0</v>
      </c>
      <c r="LY38" s="49" t="str">
        <f t="shared" si="754"/>
        <v>0.0</v>
      </c>
      <c r="LZ38" s="77">
        <v>2</v>
      </c>
      <c r="MA38" s="151"/>
      <c r="MB38" s="63">
        <v>0</v>
      </c>
      <c r="MC38" s="27"/>
      <c r="MD38" s="28"/>
      <c r="ME38" s="30">
        <f t="shared" si="755"/>
        <v>0</v>
      </c>
      <c r="MF38" s="161">
        <f t="shared" si="756"/>
        <v>0</v>
      </c>
      <c r="MG38" s="161"/>
      <c r="MH38" s="162" t="str">
        <f t="shared" si="757"/>
        <v>F</v>
      </c>
      <c r="MI38" s="163">
        <f t="shared" si="758"/>
        <v>0</v>
      </c>
      <c r="MJ38" s="56" t="str">
        <f t="shared" si="759"/>
        <v>0.0</v>
      </c>
      <c r="MK38" s="77">
        <v>1</v>
      </c>
      <c r="ML38" s="151"/>
      <c r="MM38" s="24">
        <v>6.3</v>
      </c>
      <c r="MN38" s="27">
        <v>2</v>
      </c>
      <c r="MO38" s="138"/>
      <c r="MP38" s="30">
        <f t="shared" si="760"/>
        <v>3.7</v>
      </c>
      <c r="MQ38" s="161">
        <f t="shared" si="761"/>
        <v>3.7</v>
      </c>
      <c r="MR38" s="161"/>
      <c r="MS38" s="162" t="str">
        <f t="shared" si="762"/>
        <v>F</v>
      </c>
      <c r="MT38" s="163">
        <f t="shared" si="763"/>
        <v>0</v>
      </c>
      <c r="MU38" s="56" t="str">
        <f t="shared" si="764"/>
        <v>0.0</v>
      </c>
      <c r="MV38" s="77">
        <v>3</v>
      </c>
      <c r="MW38" s="151"/>
      <c r="MX38" s="63">
        <v>0</v>
      </c>
      <c r="MY38" s="27"/>
      <c r="MZ38" s="28"/>
      <c r="NA38" s="30">
        <f t="shared" si="765"/>
        <v>0</v>
      </c>
      <c r="NB38" s="161">
        <f t="shared" si="766"/>
        <v>0</v>
      </c>
      <c r="NC38" s="161"/>
      <c r="ND38" s="162" t="str">
        <f t="shared" si="767"/>
        <v>F</v>
      </c>
      <c r="NE38" s="163">
        <f t="shared" si="768"/>
        <v>0</v>
      </c>
      <c r="NF38" s="56" t="str">
        <f t="shared" si="769"/>
        <v>0.0</v>
      </c>
      <c r="NG38" s="77">
        <v>1</v>
      </c>
      <c r="NH38" s="151"/>
      <c r="NI38" s="24">
        <v>6.6</v>
      </c>
      <c r="NJ38" s="124"/>
      <c r="NK38" s="28"/>
      <c r="NL38" s="30">
        <f t="shared" si="770"/>
        <v>2.6</v>
      </c>
      <c r="NM38" s="31">
        <f t="shared" si="771"/>
        <v>2.6</v>
      </c>
      <c r="NN38" s="31" t="str">
        <f t="shared" si="772"/>
        <v>2.6</v>
      </c>
      <c r="NO38" s="35" t="str">
        <f t="shared" si="773"/>
        <v>F</v>
      </c>
      <c r="NP38" s="33">
        <f t="shared" si="774"/>
        <v>0</v>
      </c>
      <c r="NQ38" s="49" t="str">
        <f t="shared" si="775"/>
        <v>0.0</v>
      </c>
      <c r="NR38" s="77">
        <v>3</v>
      </c>
      <c r="NS38" s="151"/>
      <c r="NT38" s="63">
        <v>0</v>
      </c>
      <c r="NU38" s="214"/>
      <c r="NV38" s="28"/>
      <c r="NW38" s="30">
        <f t="shared" si="776"/>
        <v>0</v>
      </c>
      <c r="NX38" s="31">
        <f t="shared" si="777"/>
        <v>0</v>
      </c>
      <c r="NY38" s="29" t="str">
        <f t="shared" si="778"/>
        <v>0.0</v>
      </c>
      <c r="NZ38" s="35" t="str">
        <f t="shared" si="779"/>
        <v>F</v>
      </c>
      <c r="OA38" s="33">
        <f t="shared" si="780"/>
        <v>0</v>
      </c>
      <c r="OB38" s="49" t="str">
        <f t="shared" si="781"/>
        <v>0.0</v>
      </c>
      <c r="OC38" s="77">
        <v>2</v>
      </c>
      <c r="OD38" s="151"/>
      <c r="OE38" s="211">
        <f t="shared" si="782"/>
        <v>18</v>
      </c>
      <c r="OF38" s="43">
        <f t="shared" si="783"/>
        <v>0.66666666666666663</v>
      </c>
      <c r="OG38" s="45" t="str">
        <f t="shared" si="784"/>
        <v>0.67</v>
      </c>
      <c r="OH38" s="47" t="str">
        <f t="shared" si="785"/>
        <v>Cảnh báo KQHT</v>
      </c>
      <c r="OI38" s="41">
        <f t="shared" si="786"/>
        <v>6</v>
      </c>
      <c r="OJ38" s="43">
        <f t="shared" si="787"/>
        <v>2</v>
      </c>
      <c r="OK38" s="229">
        <f t="shared" si="788"/>
        <v>76</v>
      </c>
      <c r="OL38" s="230">
        <f t="shared" si="789"/>
        <v>55</v>
      </c>
      <c r="OM38" s="146">
        <f t="shared" si="790"/>
        <v>1.9181818181818182</v>
      </c>
      <c r="ON38" s="45" t="str">
        <f t="shared" si="791"/>
        <v>1.92</v>
      </c>
      <c r="OO38" s="47" t="str">
        <f t="shared" si="792"/>
        <v>Lên lớp</v>
      </c>
      <c r="OQ38" s="24">
        <v>6.2</v>
      </c>
      <c r="OR38" s="124"/>
      <c r="OS38" s="28"/>
      <c r="OT38" s="30">
        <f t="shared" ref="OT38:OT43" si="793">ROUND((OQ38*0.4+OR38*0.6),1)</f>
        <v>2.5</v>
      </c>
      <c r="OU38" s="31">
        <f t="shared" ref="OU38:OU43" si="794">ROUND(MAX((OQ38*0.4+OR38*0.6),(OQ38*0.4+OS38*0.6)),1)</f>
        <v>2.5</v>
      </c>
      <c r="OV38" s="29" t="str">
        <f t="shared" ref="OV38:OV43" si="795">TEXT(OU38,"0.0")</f>
        <v>2.5</v>
      </c>
      <c r="OW38" s="35" t="str">
        <f t="shared" ref="OW38:OW43" si="796">IF(OU38&gt;=8.5,"A",IF(OU38&gt;=8,"B+",IF(OU38&gt;=7,"B",IF(OU38&gt;=6.5,"C+",IF(OU38&gt;=5.5,"C",IF(OU38&gt;=5,"D+",IF(OU38&gt;=4,"D","F")))))))</f>
        <v>F</v>
      </c>
      <c r="OX38" s="130">
        <f t="shared" ref="OX38:OX43" si="797">IF(OW38="A",4,IF(OW38="B+",3.5,IF(OW38="B",3,IF(OW38="C+",2.5,IF(OW38="C",2,IF(OW38="D+",1.5,IF(OW38="D",1,0)))))))</f>
        <v>0</v>
      </c>
      <c r="OY38" s="49" t="str">
        <f t="shared" ref="OY38:OY43" si="798">TEXT(OX38,"0.0")</f>
        <v>0.0</v>
      </c>
      <c r="OZ38" s="77">
        <v>2</v>
      </c>
      <c r="PA38" s="151"/>
      <c r="PB38" s="63">
        <v>5.8</v>
      </c>
      <c r="PC38" s="27"/>
      <c r="PD38" s="28"/>
      <c r="PE38" s="30">
        <f t="shared" ref="PE38:PE39" si="799">ROUND((PB38*0.4+PC38*0.6),1)</f>
        <v>2.2999999999999998</v>
      </c>
      <c r="PF38" s="31">
        <f t="shared" ref="PF38:PF39" si="800">ROUND(MAX((PB38*0.4+PC38*0.6),(PB38*0.4+PD38*0.6)),1)</f>
        <v>2.2999999999999998</v>
      </c>
      <c r="PG38" s="31" t="str">
        <f t="shared" ref="PG38:PG39" si="801">TEXT(PF38,"0.0")</f>
        <v>2.3</v>
      </c>
      <c r="PH38" s="35" t="str">
        <f t="shared" ref="PH38:PH39" si="802">IF(PF38&gt;=8.5,"A",IF(PF38&gt;=8,"B+",IF(PF38&gt;=7,"B",IF(PF38&gt;=6.5,"C+",IF(PF38&gt;=5.5,"C",IF(PF38&gt;=5,"D+",IF(PF38&gt;=4,"D","F")))))))</f>
        <v>F</v>
      </c>
      <c r="PI38" s="33">
        <f t="shared" ref="PI38:PI39" si="803">IF(PH38="A",4,IF(PH38="B+",3.5,IF(PH38="B",3,IF(PH38="C+",2.5,IF(PH38="C",2,IF(PH38="D+",1.5,IF(PH38="D",1,0)))))))</f>
        <v>0</v>
      </c>
      <c r="PJ38" s="49" t="str">
        <f t="shared" ref="PJ38:PJ39" si="804">TEXT(PI38,"0.0")</f>
        <v>0.0</v>
      </c>
      <c r="PK38" s="77">
        <v>3</v>
      </c>
      <c r="PL38" s="151"/>
      <c r="PM38" s="24">
        <v>5</v>
      </c>
      <c r="PN38" s="27">
        <v>6</v>
      </c>
      <c r="PO38" s="28"/>
      <c r="PP38" s="30">
        <f t="shared" ref="PP38:PP39" si="805">ROUND((PM38*0.4+PN38*0.6),1)</f>
        <v>5.6</v>
      </c>
      <c r="PQ38" s="31">
        <f t="shared" ref="PQ38:PQ39" si="806">ROUND(MAX((PM38*0.4+PN38*0.6),(PM38*0.4+PO38*0.6)),1)</f>
        <v>5.6</v>
      </c>
      <c r="PR38" s="31" t="str">
        <f t="shared" ref="PR38:PR39" si="807">TEXT(PQ38,"0.0")</f>
        <v>5.6</v>
      </c>
      <c r="PS38" s="35" t="str">
        <f t="shared" ref="PS38:PS39" si="808">IF(PQ38&gt;=8.5,"A",IF(PQ38&gt;=8,"B+",IF(PQ38&gt;=7,"B",IF(PQ38&gt;=6.5,"C+",IF(PQ38&gt;=5.5,"C",IF(PQ38&gt;=5,"D+",IF(PQ38&gt;=4,"D","F")))))))</f>
        <v>C</v>
      </c>
      <c r="PT38" s="33">
        <f t="shared" ref="PT38:PT39" si="809">IF(PS38="A",4,IF(PS38="B+",3.5,IF(PS38="B",3,IF(PS38="C+",2.5,IF(PS38="C",2,IF(PS38="D+",1.5,IF(PS38="D",1,0)))))))</f>
        <v>2</v>
      </c>
      <c r="PU38" s="49" t="str">
        <f t="shared" ref="PU38:PU39" si="810">TEXT(PT38,"0.0")</f>
        <v>2.0</v>
      </c>
      <c r="PV38" s="77">
        <v>2</v>
      </c>
      <c r="PW38" s="151">
        <v>2</v>
      </c>
      <c r="QI38" s="63">
        <v>1.2</v>
      </c>
      <c r="QJ38" s="27"/>
      <c r="QK38" s="28"/>
      <c r="QL38" s="30">
        <f t="shared" ref="QL38:QL39" si="811">ROUND((QI38*0.4+QJ38*0.6),1)</f>
        <v>0.5</v>
      </c>
      <c r="QM38" s="31">
        <f t="shared" ref="QM38:QM39" si="812">ROUND(MAX((QI38*0.4+QJ38*0.6),(QI38*0.4+QK38*0.6)),1)</f>
        <v>0.5</v>
      </c>
      <c r="QN38" s="29" t="str">
        <f t="shared" ref="QN38:QN39" si="813">TEXT(QM38,"0.0")</f>
        <v>0.5</v>
      </c>
      <c r="QO38" s="35" t="str">
        <f t="shared" ref="QO38:QO39" si="814">IF(QM38&gt;=8.5,"A",IF(QM38&gt;=8,"B+",IF(QM38&gt;=7,"B",IF(QM38&gt;=6.5,"C+",IF(QM38&gt;=5.5,"C",IF(QM38&gt;=5,"D+",IF(QM38&gt;=4,"D","F")))))))</f>
        <v>F</v>
      </c>
      <c r="QP38" s="130">
        <f t="shared" ref="QP38:QP39" si="815">IF(QO38="A",4,IF(QO38="B+",3.5,IF(QO38="B",3,IF(QO38="C+",2.5,IF(QO38="C",2,IF(QO38="D+",1.5,IF(QO38="D",1,0)))))))</f>
        <v>0</v>
      </c>
      <c r="QQ38" s="49" t="str">
        <f t="shared" ref="QQ38:QQ39" si="816">TEXT(QP38,"0.0")</f>
        <v>0.0</v>
      </c>
      <c r="QR38" s="77">
        <v>1</v>
      </c>
      <c r="QS38" s="151"/>
      <c r="QT38" s="24">
        <v>6.5</v>
      </c>
      <c r="QU38" s="27">
        <v>6</v>
      </c>
      <c r="QV38" s="28"/>
      <c r="QW38" s="30">
        <f t="shared" ref="QW38:QW39" si="817">ROUND((QT38*0.4+QU38*0.6),1)</f>
        <v>6.2</v>
      </c>
      <c r="QX38" s="31">
        <f t="shared" ref="QX38:QX39" si="818">ROUND(MAX((QT38*0.4+QU38*0.6),(QT38*0.4+QV38*0.6)),1)</f>
        <v>6.2</v>
      </c>
      <c r="QY38" s="31" t="str">
        <f t="shared" ref="QY38:QY39" si="819">TEXT(QX38,"0.0")</f>
        <v>6.2</v>
      </c>
      <c r="QZ38" s="35" t="str">
        <f t="shared" ref="QZ38:QZ39" si="820">IF(QX38&gt;=8.5,"A",IF(QX38&gt;=8,"B+",IF(QX38&gt;=7,"B",IF(QX38&gt;=6.5,"C+",IF(QX38&gt;=5.5,"C",IF(QX38&gt;=5,"D+",IF(QX38&gt;=4,"D","F")))))))</f>
        <v>C</v>
      </c>
      <c r="RA38" s="33">
        <f t="shared" ref="RA38:RA39" si="821">IF(QZ38="A",4,IF(QZ38="B+",3.5,IF(QZ38="B",3,IF(QZ38="C+",2.5,IF(QZ38="C",2,IF(QZ38="D+",1.5,IF(QZ38="D",1,0)))))))</f>
        <v>2</v>
      </c>
      <c r="RB38" s="49" t="str">
        <f t="shared" ref="RB38:RB39" si="822">TEXT(RA38,"0.0")</f>
        <v>2.0</v>
      </c>
      <c r="RC38" s="77">
        <v>3</v>
      </c>
      <c r="RD38" s="151">
        <v>3</v>
      </c>
    </row>
    <row r="39" spans="1:529" ht="18">
      <c r="A39" s="11">
        <v>32</v>
      </c>
      <c r="B39" s="70" t="s">
        <v>229</v>
      </c>
      <c r="C39" s="14" t="s">
        <v>297</v>
      </c>
      <c r="D39" s="73" t="s">
        <v>19</v>
      </c>
      <c r="E39" s="74" t="s">
        <v>197</v>
      </c>
      <c r="F39" s="123" t="s">
        <v>1456</v>
      </c>
      <c r="G39" s="106" t="s">
        <v>728</v>
      </c>
      <c r="H39" s="10" t="s">
        <v>18</v>
      </c>
      <c r="I39" s="11" t="s">
        <v>770</v>
      </c>
      <c r="J39" s="13">
        <v>6.3</v>
      </c>
      <c r="K39" s="13"/>
      <c r="L39" s="35" t="str">
        <f t="shared" si="587"/>
        <v>C</v>
      </c>
      <c r="M39" s="33">
        <f t="shared" si="588"/>
        <v>2</v>
      </c>
      <c r="N39" s="49" t="str">
        <f t="shared" si="589"/>
        <v>2.0</v>
      </c>
      <c r="O39" s="12">
        <v>2</v>
      </c>
      <c r="P39" s="19">
        <v>6.4</v>
      </c>
      <c r="Q39" s="19"/>
      <c r="R39" s="35" t="str">
        <f t="shared" si="673"/>
        <v>C</v>
      </c>
      <c r="S39" s="33">
        <f t="shared" si="674"/>
        <v>2</v>
      </c>
      <c r="T39" s="49" t="str">
        <f t="shared" si="675"/>
        <v>2.0</v>
      </c>
      <c r="U39" s="12">
        <v>3</v>
      </c>
      <c r="V39" s="24">
        <v>6.8</v>
      </c>
      <c r="W39" s="27">
        <v>8</v>
      </c>
      <c r="X39" s="28"/>
      <c r="Y39" s="22">
        <f t="shared" si="590"/>
        <v>7.5</v>
      </c>
      <c r="Z39" s="29">
        <f t="shared" si="591"/>
        <v>7.5</v>
      </c>
      <c r="AA39" s="29"/>
      <c r="AB39" s="35" t="str">
        <f t="shared" si="592"/>
        <v>B</v>
      </c>
      <c r="AC39" s="33">
        <f t="shared" si="593"/>
        <v>3</v>
      </c>
      <c r="AD39" s="49" t="str">
        <f t="shared" si="594"/>
        <v>3.0</v>
      </c>
      <c r="AE39" s="77">
        <v>5</v>
      </c>
      <c r="AF39" s="80">
        <v>5</v>
      </c>
      <c r="AG39" s="24">
        <v>5.2</v>
      </c>
      <c r="AH39" s="27">
        <v>4</v>
      </c>
      <c r="AI39" s="28"/>
      <c r="AJ39" s="22">
        <f t="shared" si="595"/>
        <v>4.5</v>
      </c>
      <c r="AK39" s="29">
        <f t="shared" si="596"/>
        <v>4.5</v>
      </c>
      <c r="AL39" s="29"/>
      <c r="AM39" s="35" t="str">
        <f t="shared" si="597"/>
        <v>D</v>
      </c>
      <c r="AN39" s="33">
        <f t="shared" si="598"/>
        <v>1</v>
      </c>
      <c r="AO39" s="49" t="str">
        <f t="shared" si="599"/>
        <v>1.0</v>
      </c>
      <c r="AP39" s="77">
        <v>3</v>
      </c>
      <c r="AQ39" s="83">
        <v>3</v>
      </c>
      <c r="AR39" s="24">
        <v>5.6</v>
      </c>
      <c r="AS39" s="27">
        <v>3</v>
      </c>
      <c r="AT39" s="28"/>
      <c r="AU39" s="22">
        <f t="shared" si="600"/>
        <v>4</v>
      </c>
      <c r="AV39" s="29">
        <f t="shared" si="601"/>
        <v>4</v>
      </c>
      <c r="AW39" s="29"/>
      <c r="AX39" s="35" t="str">
        <f t="shared" si="602"/>
        <v>D</v>
      </c>
      <c r="AY39" s="33">
        <f t="shared" si="603"/>
        <v>1</v>
      </c>
      <c r="AZ39" s="49" t="str">
        <f t="shared" si="604"/>
        <v>1.0</v>
      </c>
      <c r="BA39" s="77">
        <v>3</v>
      </c>
      <c r="BB39" s="83">
        <v>3</v>
      </c>
      <c r="BC39" s="24">
        <v>5.3</v>
      </c>
      <c r="BD39" s="27">
        <v>3</v>
      </c>
      <c r="BE39" s="28">
        <v>5</v>
      </c>
      <c r="BF39" s="22">
        <f t="shared" si="605"/>
        <v>3.9</v>
      </c>
      <c r="BG39" s="29">
        <f t="shared" si="606"/>
        <v>5.0999999999999996</v>
      </c>
      <c r="BH39" s="29"/>
      <c r="BI39" s="35" t="str">
        <f t="shared" si="607"/>
        <v>D+</v>
      </c>
      <c r="BJ39" s="33">
        <f t="shared" si="608"/>
        <v>1.5</v>
      </c>
      <c r="BK39" s="49" t="str">
        <f t="shared" si="609"/>
        <v>1.5</v>
      </c>
      <c r="BL39" s="77">
        <v>3</v>
      </c>
      <c r="BM39" s="83">
        <v>3</v>
      </c>
      <c r="BN39" s="24">
        <v>5.7</v>
      </c>
      <c r="BO39" s="27">
        <v>8</v>
      </c>
      <c r="BP39" s="28"/>
      <c r="BQ39" s="22">
        <f t="shared" si="610"/>
        <v>7.1</v>
      </c>
      <c r="BR39" s="29">
        <f t="shared" si="611"/>
        <v>7.1</v>
      </c>
      <c r="BS39" s="29"/>
      <c r="BT39" s="35" t="str">
        <f t="shared" si="612"/>
        <v>B</v>
      </c>
      <c r="BU39" s="33">
        <f t="shared" si="613"/>
        <v>3</v>
      </c>
      <c r="BV39" s="49" t="str">
        <f t="shared" si="614"/>
        <v>3.0</v>
      </c>
      <c r="BW39" s="77">
        <v>2</v>
      </c>
      <c r="BX39" s="83">
        <v>2</v>
      </c>
      <c r="BY39" s="41">
        <f t="shared" si="615"/>
        <v>16</v>
      </c>
      <c r="BZ39" s="43">
        <f t="shared" si="616"/>
        <v>1.96875</v>
      </c>
      <c r="CA39" s="45" t="str">
        <f t="shared" si="617"/>
        <v>1.97</v>
      </c>
      <c r="CB39" s="47" t="str">
        <f t="shared" si="618"/>
        <v>Lên lớp</v>
      </c>
      <c r="CC39" s="145">
        <f t="shared" si="619"/>
        <v>16</v>
      </c>
      <c r="CD39" s="146">
        <f t="shared" si="620"/>
        <v>1.96875</v>
      </c>
      <c r="CE39" s="47" t="str">
        <f t="shared" si="621"/>
        <v>Lên lớp</v>
      </c>
      <c r="CF39" s="142" t="s">
        <v>1143</v>
      </c>
      <c r="CG39" s="133">
        <v>5</v>
      </c>
      <c r="CH39" s="171"/>
      <c r="CI39" s="126">
        <v>3</v>
      </c>
      <c r="CJ39" s="127">
        <f t="shared" si="622"/>
        <v>2</v>
      </c>
      <c r="CK39" s="128">
        <f t="shared" si="623"/>
        <v>3.8</v>
      </c>
      <c r="CL39" s="128"/>
      <c r="CM39" s="129" t="str">
        <f t="shared" si="624"/>
        <v>F</v>
      </c>
      <c r="CN39" s="130">
        <f t="shared" si="625"/>
        <v>0</v>
      </c>
      <c r="CO39" s="131" t="str">
        <f t="shared" si="626"/>
        <v>0.0</v>
      </c>
      <c r="CP39" s="132">
        <v>3</v>
      </c>
      <c r="CQ39" s="170"/>
      <c r="CR39" s="24">
        <v>5.3</v>
      </c>
      <c r="CS39" s="124"/>
      <c r="CT39" s="28">
        <v>7</v>
      </c>
      <c r="CU39" s="30">
        <f t="shared" si="627"/>
        <v>2.1</v>
      </c>
      <c r="CV39" s="31">
        <f t="shared" si="628"/>
        <v>6.3</v>
      </c>
      <c r="CW39" s="31"/>
      <c r="CX39" s="35" t="str">
        <f t="shared" si="629"/>
        <v>C</v>
      </c>
      <c r="CY39" s="157">
        <f t="shared" si="630"/>
        <v>2</v>
      </c>
      <c r="CZ39" s="49" t="str">
        <f t="shared" si="631"/>
        <v>2.0</v>
      </c>
      <c r="DA39" s="77">
        <v>2</v>
      </c>
      <c r="DB39" s="151">
        <v>2</v>
      </c>
      <c r="DC39" s="133">
        <v>5.3</v>
      </c>
      <c r="DD39" s="125">
        <v>8</v>
      </c>
      <c r="DE39" s="126"/>
      <c r="DF39" s="127">
        <f t="shared" si="632"/>
        <v>6.9</v>
      </c>
      <c r="DG39" s="128">
        <f t="shared" si="633"/>
        <v>6.9</v>
      </c>
      <c r="DH39" s="128"/>
      <c r="DI39" s="129" t="str">
        <f t="shared" si="634"/>
        <v>C+</v>
      </c>
      <c r="DJ39" s="130">
        <f t="shared" si="635"/>
        <v>2.5</v>
      </c>
      <c r="DK39" s="131" t="str">
        <f t="shared" si="636"/>
        <v>2.5</v>
      </c>
      <c r="DL39" s="132">
        <v>4</v>
      </c>
      <c r="DM39" s="170">
        <v>4</v>
      </c>
      <c r="DN39" s="133">
        <v>5.6</v>
      </c>
      <c r="DO39" s="125">
        <v>5</v>
      </c>
      <c r="DP39" s="126"/>
      <c r="DQ39" s="127">
        <f t="shared" si="637"/>
        <v>5.2</v>
      </c>
      <c r="DR39" s="128">
        <f t="shared" si="638"/>
        <v>5.2</v>
      </c>
      <c r="DS39" s="128"/>
      <c r="DT39" s="129" t="str">
        <f t="shared" si="639"/>
        <v>D+</v>
      </c>
      <c r="DU39" s="130">
        <f t="shared" si="640"/>
        <v>1.5</v>
      </c>
      <c r="DV39" s="131" t="str">
        <f t="shared" si="641"/>
        <v>1.5</v>
      </c>
      <c r="DW39" s="132">
        <v>3</v>
      </c>
      <c r="DX39" s="151">
        <v>3</v>
      </c>
      <c r="DY39" s="24">
        <v>5.3</v>
      </c>
      <c r="DZ39" s="124"/>
      <c r="EA39" s="28">
        <v>7</v>
      </c>
      <c r="EB39" s="22">
        <f t="shared" si="642"/>
        <v>2.1</v>
      </c>
      <c r="EC39" s="29">
        <f t="shared" si="643"/>
        <v>6.3</v>
      </c>
      <c r="ED39" s="29"/>
      <c r="EE39" s="35" t="str">
        <f t="shared" si="644"/>
        <v>C</v>
      </c>
      <c r="EF39" s="157">
        <f t="shared" si="645"/>
        <v>2</v>
      </c>
      <c r="EG39" s="49" t="str">
        <f t="shared" si="646"/>
        <v>2.0</v>
      </c>
      <c r="EH39" s="77">
        <v>2</v>
      </c>
      <c r="EI39" s="151">
        <v>2</v>
      </c>
      <c r="EJ39" s="24">
        <v>8.1999999999999993</v>
      </c>
      <c r="EK39" s="27">
        <v>7</v>
      </c>
      <c r="EL39" s="28"/>
      <c r="EM39" s="30">
        <f t="shared" si="647"/>
        <v>7.5</v>
      </c>
      <c r="EN39" s="31">
        <f t="shared" si="648"/>
        <v>7.5</v>
      </c>
      <c r="EO39" s="31"/>
      <c r="EP39" s="35" t="str">
        <f t="shared" si="649"/>
        <v>B</v>
      </c>
      <c r="EQ39" s="157">
        <f t="shared" si="650"/>
        <v>3</v>
      </c>
      <c r="ER39" s="49" t="str">
        <f t="shared" si="651"/>
        <v>3.0</v>
      </c>
      <c r="ES39" s="77">
        <v>2</v>
      </c>
      <c r="ET39" s="151">
        <v>2</v>
      </c>
      <c r="EU39" s="63">
        <v>0</v>
      </c>
      <c r="EV39" s="27"/>
      <c r="EW39" s="28"/>
      <c r="EX39" s="22">
        <f t="shared" si="652"/>
        <v>0</v>
      </c>
      <c r="EY39" s="29">
        <f t="shared" si="653"/>
        <v>0</v>
      </c>
      <c r="EZ39" s="29"/>
      <c r="FA39" s="35" t="str">
        <f t="shared" si="654"/>
        <v>F</v>
      </c>
      <c r="FB39" s="157">
        <f t="shared" si="655"/>
        <v>0</v>
      </c>
      <c r="FC39" s="49" t="str">
        <f t="shared" si="656"/>
        <v>0.0</v>
      </c>
      <c r="FD39" s="77">
        <v>3</v>
      </c>
      <c r="FE39" s="151"/>
      <c r="FF39" s="155">
        <v>8</v>
      </c>
      <c r="FG39" s="165">
        <v>7.2</v>
      </c>
      <c r="FH39" s="165"/>
      <c r="FI39" s="22">
        <f t="shared" si="657"/>
        <v>7.5</v>
      </c>
      <c r="FJ39" s="29">
        <f t="shared" si="658"/>
        <v>7.5</v>
      </c>
      <c r="FK39" s="29"/>
      <c r="FL39" s="35" t="str">
        <f t="shared" si="659"/>
        <v>B</v>
      </c>
      <c r="FM39" s="33">
        <f t="shared" si="660"/>
        <v>3</v>
      </c>
      <c r="FN39" s="49" t="str">
        <f t="shared" si="661"/>
        <v>3.0</v>
      </c>
      <c r="FO39" s="77">
        <v>2</v>
      </c>
      <c r="FP39" s="151">
        <v>2</v>
      </c>
      <c r="FQ39" s="41">
        <f t="shared" si="662"/>
        <v>21</v>
      </c>
      <c r="FR39" s="43">
        <f t="shared" si="663"/>
        <v>1.6428571428571428</v>
      </c>
      <c r="FS39" s="45" t="str">
        <f t="shared" si="664"/>
        <v>1.64</v>
      </c>
      <c r="FT39" s="47" t="str">
        <f t="shared" si="665"/>
        <v>Lên lớp</v>
      </c>
      <c r="FU39" s="145">
        <f t="shared" si="666"/>
        <v>15</v>
      </c>
      <c r="FV39" s="146">
        <f t="shared" si="667"/>
        <v>2.2999999999999998</v>
      </c>
      <c r="FW39" s="174">
        <f t="shared" si="668"/>
        <v>37</v>
      </c>
      <c r="FX39" s="41">
        <f t="shared" si="669"/>
        <v>31</v>
      </c>
      <c r="FY39" s="43">
        <f t="shared" si="670"/>
        <v>2.129032258064516</v>
      </c>
      <c r="FZ39" s="45" t="str">
        <f t="shared" si="671"/>
        <v>2.13</v>
      </c>
      <c r="GA39" s="47" t="str">
        <f t="shared" si="672"/>
        <v>Lên lớp</v>
      </c>
      <c r="GB39" s="47" t="s">
        <v>1143</v>
      </c>
      <c r="GC39" s="63">
        <v>0</v>
      </c>
      <c r="GD39" s="27"/>
      <c r="GE39" s="28"/>
      <c r="GF39" s="30">
        <f t="shared" si="676"/>
        <v>0</v>
      </c>
      <c r="GG39" s="31">
        <f t="shared" si="677"/>
        <v>0</v>
      </c>
      <c r="GH39" s="31"/>
      <c r="GI39" s="35" t="str">
        <f t="shared" si="678"/>
        <v>F</v>
      </c>
      <c r="GJ39" s="33">
        <f t="shared" si="679"/>
        <v>0</v>
      </c>
      <c r="GK39" s="49" t="str">
        <f t="shared" si="680"/>
        <v>0.0</v>
      </c>
      <c r="GL39" s="77">
        <v>2</v>
      </c>
      <c r="GM39" s="151"/>
      <c r="GN39" s="24">
        <v>5.3</v>
      </c>
      <c r="GO39" s="124"/>
      <c r="GP39" s="28"/>
      <c r="GQ39" s="22">
        <f t="shared" si="681"/>
        <v>2.1</v>
      </c>
      <c r="GR39" s="29">
        <f t="shared" si="682"/>
        <v>2.1</v>
      </c>
      <c r="GS39" s="29"/>
      <c r="GT39" s="35" t="str">
        <f t="shared" si="683"/>
        <v>F</v>
      </c>
      <c r="GU39" s="33">
        <f t="shared" si="684"/>
        <v>0</v>
      </c>
      <c r="GV39" s="49" t="str">
        <f t="shared" si="685"/>
        <v>0.0</v>
      </c>
      <c r="GW39" s="77">
        <v>3</v>
      </c>
      <c r="GX39" s="151"/>
      <c r="GY39" s="63">
        <v>0</v>
      </c>
      <c r="GZ39" s="27"/>
      <c r="HA39" s="28"/>
      <c r="HB39" s="22">
        <f t="shared" si="686"/>
        <v>0</v>
      </c>
      <c r="HC39" s="29">
        <f t="shared" si="687"/>
        <v>0</v>
      </c>
      <c r="HD39" s="29"/>
      <c r="HE39" s="35" t="str">
        <f t="shared" si="688"/>
        <v>F</v>
      </c>
      <c r="HF39" s="33">
        <f t="shared" si="689"/>
        <v>0</v>
      </c>
      <c r="HG39" s="49" t="str">
        <f t="shared" si="690"/>
        <v>0.0</v>
      </c>
      <c r="HH39" s="77">
        <v>2</v>
      </c>
      <c r="HI39" s="151"/>
      <c r="HJ39" s="63">
        <v>0</v>
      </c>
      <c r="HK39" s="27"/>
      <c r="HL39" s="28"/>
      <c r="HM39" s="22">
        <f t="shared" si="691"/>
        <v>0</v>
      </c>
      <c r="HN39" s="29">
        <f t="shared" si="692"/>
        <v>0</v>
      </c>
      <c r="HO39" s="29"/>
      <c r="HP39" s="35" t="str">
        <f t="shared" si="693"/>
        <v>F</v>
      </c>
      <c r="HQ39" s="33">
        <f t="shared" si="694"/>
        <v>0</v>
      </c>
      <c r="HR39" s="49" t="str">
        <f t="shared" si="695"/>
        <v>0.0</v>
      </c>
      <c r="HS39" s="77">
        <v>2</v>
      </c>
      <c r="HT39" s="151"/>
      <c r="HU39" s="63">
        <v>0</v>
      </c>
      <c r="HV39" s="27"/>
      <c r="HW39" s="28"/>
      <c r="HX39" s="22">
        <f t="shared" si="696"/>
        <v>0</v>
      </c>
      <c r="HY39" s="29">
        <f t="shared" si="697"/>
        <v>0</v>
      </c>
      <c r="HZ39" s="29"/>
      <c r="IA39" s="35" t="str">
        <f t="shared" si="698"/>
        <v>F</v>
      </c>
      <c r="IB39" s="33">
        <f t="shared" si="699"/>
        <v>0</v>
      </c>
      <c r="IC39" s="49" t="str">
        <f t="shared" si="700"/>
        <v>0.0</v>
      </c>
      <c r="ID39" s="77">
        <v>3</v>
      </c>
      <c r="IE39" s="151"/>
      <c r="IF39" s="63">
        <v>0</v>
      </c>
      <c r="IG39" s="27"/>
      <c r="IH39" s="28"/>
      <c r="II39" s="30">
        <f t="shared" si="701"/>
        <v>0</v>
      </c>
      <c r="IJ39" s="31">
        <f t="shared" si="702"/>
        <v>0</v>
      </c>
      <c r="IK39" s="31"/>
      <c r="IL39" s="35" t="str">
        <f t="shared" si="703"/>
        <v>F</v>
      </c>
      <c r="IM39" s="33">
        <f t="shared" si="704"/>
        <v>0</v>
      </c>
      <c r="IN39" s="49" t="str">
        <f t="shared" si="705"/>
        <v>0.0</v>
      </c>
      <c r="IO39" s="77">
        <v>2</v>
      </c>
      <c r="IP39" s="151"/>
      <c r="IQ39" s="63">
        <v>0</v>
      </c>
      <c r="IR39" s="27"/>
      <c r="IS39" s="28"/>
      <c r="IT39" s="30">
        <f t="shared" si="706"/>
        <v>0</v>
      </c>
      <c r="IU39" s="31">
        <f t="shared" si="707"/>
        <v>0</v>
      </c>
      <c r="IV39" s="31"/>
      <c r="IW39" s="35" t="str">
        <f t="shared" si="708"/>
        <v>F</v>
      </c>
      <c r="IX39" s="33">
        <f t="shared" si="709"/>
        <v>0</v>
      </c>
      <c r="IY39" s="49" t="str">
        <f t="shared" si="710"/>
        <v>0.0</v>
      </c>
      <c r="IZ39" s="77">
        <v>3</v>
      </c>
      <c r="JA39" s="151"/>
      <c r="JB39" s="63">
        <v>0</v>
      </c>
      <c r="JC39" s="27"/>
      <c r="JD39" s="28"/>
      <c r="JE39" s="30">
        <f t="shared" si="711"/>
        <v>0</v>
      </c>
      <c r="JF39" s="31">
        <f t="shared" si="712"/>
        <v>0</v>
      </c>
      <c r="JG39" s="31"/>
      <c r="JH39" s="35" t="str">
        <f t="shared" si="713"/>
        <v>F</v>
      </c>
      <c r="JI39" s="33">
        <f t="shared" si="714"/>
        <v>0</v>
      </c>
      <c r="JJ39" s="49" t="str">
        <f t="shared" si="715"/>
        <v>0.0</v>
      </c>
      <c r="JK39" s="77">
        <v>3</v>
      </c>
      <c r="JL39" s="151"/>
      <c r="JM39" s="133">
        <v>5.2</v>
      </c>
      <c r="JN39" s="306">
        <v>5.2</v>
      </c>
      <c r="JO39" s="13"/>
      <c r="JP39" s="127">
        <f t="shared" si="716"/>
        <v>5.2</v>
      </c>
      <c r="JQ39" s="128">
        <f t="shared" si="717"/>
        <v>5.2</v>
      </c>
      <c r="JR39" s="128"/>
      <c r="JS39" s="129" t="str">
        <f t="shared" si="718"/>
        <v>D+</v>
      </c>
      <c r="JT39" s="130">
        <f t="shared" si="719"/>
        <v>1.5</v>
      </c>
      <c r="JU39" s="131" t="str">
        <f t="shared" si="720"/>
        <v>1.5</v>
      </c>
      <c r="JV39" s="132">
        <v>1</v>
      </c>
      <c r="JW39" s="170">
        <v>1</v>
      </c>
      <c r="JX39" s="211">
        <f t="shared" si="721"/>
        <v>21</v>
      </c>
      <c r="JY39" s="43">
        <f t="shared" si="722"/>
        <v>7.1428571428571425E-2</v>
      </c>
      <c r="JZ39" s="45" t="str">
        <f t="shared" si="723"/>
        <v>0.07</v>
      </c>
      <c r="KA39" s="47" t="str">
        <f t="shared" si="724"/>
        <v>Cảnh báo KQHT</v>
      </c>
      <c r="KB39" s="41">
        <f t="shared" si="725"/>
        <v>1</v>
      </c>
      <c r="KC39" s="43">
        <f t="shared" si="726"/>
        <v>1.5</v>
      </c>
      <c r="KD39" s="229">
        <f t="shared" si="727"/>
        <v>58</v>
      </c>
      <c r="KE39" s="230">
        <f t="shared" si="728"/>
        <v>32</v>
      </c>
      <c r="KF39" s="146">
        <f t="shared" si="729"/>
        <v>2.109375</v>
      </c>
      <c r="KG39" s="45" t="str">
        <f t="shared" si="730"/>
        <v>2.11</v>
      </c>
      <c r="KH39" s="47" t="str">
        <f t="shared" si="731"/>
        <v>Lên lớp</v>
      </c>
      <c r="KI39" s="148" t="s">
        <v>1067</v>
      </c>
      <c r="KJ39" s="24">
        <v>5</v>
      </c>
      <c r="KK39" s="27">
        <v>5</v>
      </c>
      <c r="KL39" s="28"/>
      <c r="KM39" s="30">
        <f t="shared" si="732"/>
        <v>5</v>
      </c>
      <c r="KN39" s="31">
        <f t="shared" si="733"/>
        <v>5</v>
      </c>
      <c r="KO39" s="31" t="str">
        <f t="shared" si="734"/>
        <v>5.0</v>
      </c>
      <c r="KP39" s="35" t="str">
        <f t="shared" si="735"/>
        <v>D+</v>
      </c>
      <c r="KQ39" s="33">
        <f t="shared" si="736"/>
        <v>1.5</v>
      </c>
      <c r="KR39" s="49" t="str">
        <f t="shared" si="737"/>
        <v>1.5</v>
      </c>
      <c r="KS39" s="77">
        <v>2</v>
      </c>
      <c r="KT39" s="151">
        <v>2</v>
      </c>
      <c r="KU39" s="24">
        <v>6.7</v>
      </c>
      <c r="KV39" s="27">
        <v>9</v>
      </c>
      <c r="KW39" s="28"/>
      <c r="KX39" s="22">
        <f t="shared" si="738"/>
        <v>8.1</v>
      </c>
      <c r="KY39" s="29">
        <f t="shared" si="739"/>
        <v>8.1</v>
      </c>
      <c r="KZ39" s="29" t="str">
        <f t="shared" si="740"/>
        <v>8.1</v>
      </c>
      <c r="LA39" s="35" t="str">
        <f t="shared" si="741"/>
        <v>B+</v>
      </c>
      <c r="LB39" s="33">
        <f t="shared" si="742"/>
        <v>3.5</v>
      </c>
      <c r="LC39" s="49" t="str">
        <f t="shared" si="743"/>
        <v>3.5</v>
      </c>
      <c r="LD39" s="77">
        <v>2</v>
      </c>
      <c r="LE39" s="151">
        <v>2</v>
      </c>
      <c r="LF39" s="63">
        <v>0</v>
      </c>
      <c r="LG39" s="27"/>
      <c r="LH39" s="28"/>
      <c r="LI39" s="30">
        <f t="shared" si="744"/>
        <v>0</v>
      </c>
      <c r="LJ39" s="31">
        <f t="shared" si="745"/>
        <v>0</v>
      </c>
      <c r="LK39" s="31" t="str">
        <f t="shared" si="746"/>
        <v>0.0</v>
      </c>
      <c r="LL39" s="35" t="str">
        <f t="shared" si="747"/>
        <v>F</v>
      </c>
      <c r="LM39" s="33">
        <f t="shared" si="748"/>
        <v>0</v>
      </c>
      <c r="LN39" s="49" t="str">
        <f t="shared" si="749"/>
        <v>0.0</v>
      </c>
      <c r="LO39" s="77">
        <v>2</v>
      </c>
      <c r="LP39" s="151"/>
      <c r="LQ39" s="63">
        <v>0</v>
      </c>
      <c r="LR39" s="27"/>
      <c r="LS39" s="28"/>
      <c r="LT39" s="30">
        <f t="shared" si="750"/>
        <v>0</v>
      </c>
      <c r="LU39" s="31">
        <f t="shared" si="751"/>
        <v>0</v>
      </c>
      <c r="LV39" s="31"/>
      <c r="LW39" s="35" t="str">
        <f t="shared" si="752"/>
        <v>F</v>
      </c>
      <c r="LX39" s="33">
        <f t="shared" si="753"/>
        <v>0</v>
      </c>
      <c r="LY39" s="49" t="str">
        <f t="shared" si="754"/>
        <v>0.0</v>
      </c>
      <c r="LZ39" s="77">
        <v>2</v>
      </c>
      <c r="MA39" s="151"/>
      <c r="MB39" s="24">
        <v>6</v>
      </c>
      <c r="MC39" s="27">
        <v>5</v>
      </c>
      <c r="MD39" s="28"/>
      <c r="ME39" s="30">
        <f t="shared" si="755"/>
        <v>5.4</v>
      </c>
      <c r="MF39" s="161">
        <f t="shared" si="756"/>
        <v>5.4</v>
      </c>
      <c r="MG39" s="161"/>
      <c r="MH39" s="162" t="str">
        <f t="shared" si="757"/>
        <v>D+</v>
      </c>
      <c r="MI39" s="163">
        <f t="shared" si="758"/>
        <v>1.5</v>
      </c>
      <c r="MJ39" s="56" t="str">
        <f t="shared" si="759"/>
        <v>1.5</v>
      </c>
      <c r="MK39" s="77">
        <v>1</v>
      </c>
      <c r="ML39" s="151">
        <v>1</v>
      </c>
      <c r="MM39" s="24">
        <v>5.6</v>
      </c>
      <c r="MN39" s="124"/>
      <c r="MO39" s="28">
        <v>2</v>
      </c>
      <c r="MP39" s="30">
        <f t="shared" si="760"/>
        <v>2.2000000000000002</v>
      </c>
      <c r="MQ39" s="161">
        <f t="shared" si="761"/>
        <v>3.4</v>
      </c>
      <c r="MR39" s="161"/>
      <c r="MS39" s="162" t="str">
        <f t="shared" si="762"/>
        <v>F</v>
      </c>
      <c r="MT39" s="163">
        <f t="shared" si="763"/>
        <v>0</v>
      </c>
      <c r="MU39" s="56" t="str">
        <f t="shared" si="764"/>
        <v>0.0</v>
      </c>
      <c r="MV39" s="77">
        <v>3</v>
      </c>
      <c r="MW39" s="151"/>
      <c r="MX39" s="24">
        <v>7.1</v>
      </c>
      <c r="MY39" s="27">
        <v>4</v>
      </c>
      <c r="MZ39" s="28"/>
      <c r="NA39" s="30">
        <f t="shared" si="765"/>
        <v>5.2</v>
      </c>
      <c r="NB39" s="161">
        <f t="shared" si="766"/>
        <v>5.2</v>
      </c>
      <c r="NC39" s="161"/>
      <c r="ND39" s="162" t="str">
        <f t="shared" si="767"/>
        <v>D+</v>
      </c>
      <c r="NE39" s="163">
        <f t="shared" si="768"/>
        <v>1.5</v>
      </c>
      <c r="NF39" s="56" t="str">
        <f t="shared" si="769"/>
        <v>1.5</v>
      </c>
      <c r="NG39" s="77">
        <v>1</v>
      </c>
      <c r="NH39" s="151">
        <v>1</v>
      </c>
      <c r="NI39" s="24">
        <v>6.4</v>
      </c>
      <c r="NJ39" s="27">
        <v>4</v>
      </c>
      <c r="NK39" s="28"/>
      <c r="NL39" s="30">
        <f t="shared" si="770"/>
        <v>5</v>
      </c>
      <c r="NM39" s="31">
        <f t="shared" si="771"/>
        <v>5</v>
      </c>
      <c r="NN39" s="29" t="str">
        <f t="shared" si="772"/>
        <v>5.0</v>
      </c>
      <c r="NO39" s="35" t="str">
        <f t="shared" si="773"/>
        <v>D+</v>
      </c>
      <c r="NP39" s="33">
        <f t="shared" si="774"/>
        <v>1.5</v>
      </c>
      <c r="NQ39" s="49" t="str">
        <f t="shared" si="775"/>
        <v>1.5</v>
      </c>
      <c r="NR39" s="77">
        <v>3</v>
      </c>
      <c r="NS39" s="151">
        <v>3</v>
      </c>
      <c r="NT39" s="63">
        <v>0</v>
      </c>
      <c r="NU39" s="214"/>
      <c r="NV39" s="28"/>
      <c r="NW39" s="30">
        <f t="shared" si="776"/>
        <v>0</v>
      </c>
      <c r="NX39" s="31">
        <f t="shared" si="777"/>
        <v>0</v>
      </c>
      <c r="NY39" s="31" t="str">
        <f t="shared" si="778"/>
        <v>0.0</v>
      </c>
      <c r="NZ39" s="35" t="str">
        <f t="shared" si="779"/>
        <v>F</v>
      </c>
      <c r="OA39" s="33">
        <f t="shared" si="780"/>
        <v>0</v>
      </c>
      <c r="OB39" s="49" t="str">
        <f t="shared" si="781"/>
        <v>0.0</v>
      </c>
      <c r="OC39" s="77">
        <v>2</v>
      </c>
      <c r="OD39" s="151"/>
      <c r="OE39" s="211">
        <f t="shared" si="782"/>
        <v>18</v>
      </c>
      <c r="OF39" s="43">
        <f t="shared" si="783"/>
        <v>0.97222222222222221</v>
      </c>
      <c r="OG39" s="45" t="str">
        <f t="shared" si="784"/>
        <v>0.97</v>
      </c>
      <c r="OH39" s="47" t="str">
        <f t="shared" si="785"/>
        <v>Cảnh báo KQHT</v>
      </c>
      <c r="OI39" s="41">
        <f t="shared" si="786"/>
        <v>9</v>
      </c>
      <c r="OJ39" s="43">
        <f t="shared" si="787"/>
        <v>1.9444444444444444</v>
      </c>
      <c r="OK39" s="229">
        <f t="shared" si="788"/>
        <v>76</v>
      </c>
      <c r="OL39" s="230">
        <f t="shared" si="789"/>
        <v>41</v>
      </c>
      <c r="OM39" s="146">
        <f t="shared" si="790"/>
        <v>2.0731707317073171</v>
      </c>
      <c r="ON39" s="45" t="str">
        <f t="shared" si="791"/>
        <v>2.07</v>
      </c>
      <c r="OO39" s="47" t="str">
        <f t="shared" si="792"/>
        <v>Lên lớp</v>
      </c>
      <c r="OQ39" s="24">
        <v>5.8</v>
      </c>
      <c r="OR39" s="27">
        <v>2</v>
      </c>
      <c r="OS39" s="28"/>
      <c r="OT39" s="30">
        <f t="shared" si="793"/>
        <v>3.5</v>
      </c>
      <c r="OU39" s="31">
        <f t="shared" si="794"/>
        <v>3.5</v>
      </c>
      <c r="OV39" s="29" t="str">
        <f t="shared" si="795"/>
        <v>3.5</v>
      </c>
      <c r="OW39" s="35" t="str">
        <f t="shared" si="796"/>
        <v>F</v>
      </c>
      <c r="OX39" s="130">
        <f t="shared" si="797"/>
        <v>0</v>
      </c>
      <c r="OY39" s="49" t="str">
        <f t="shared" si="798"/>
        <v>0.0</v>
      </c>
      <c r="OZ39" s="77">
        <v>2</v>
      </c>
      <c r="PA39" s="151"/>
      <c r="PB39" s="63">
        <v>6.8</v>
      </c>
      <c r="PC39" s="27"/>
      <c r="PD39" s="28"/>
      <c r="PE39" s="30">
        <f t="shared" si="799"/>
        <v>2.7</v>
      </c>
      <c r="PF39" s="31">
        <f t="shared" si="800"/>
        <v>2.7</v>
      </c>
      <c r="PG39" s="31" t="str">
        <f t="shared" si="801"/>
        <v>2.7</v>
      </c>
      <c r="PH39" s="35" t="str">
        <f t="shared" si="802"/>
        <v>F</v>
      </c>
      <c r="PI39" s="130">
        <f t="shared" si="803"/>
        <v>0</v>
      </c>
      <c r="PJ39" s="49" t="str">
        <f t="shared" si="804"/>
        <v>0.0</v>
      </c>
      <c r="PK39" s="77">
        <v>3</v>
      </c>
      <c r="PL39" s="151"/>
      <c r="PM39" s="24">
        <v>5</v>
      </c>
      <c r="PN39" s="124"/>
      <c r="PO39" s="28">
        <v>9</v>
      </c>
      <c r="PP39" s="30">
        <f t="shared" si="805"/>
        <v>2</v>
      </c>
      <c r="PQ39" s="31">
        <f t="shared" si="806"/>
        <v>7.4</v>
      </c>
      <c r="PR39" s="29" t="str">
        <f t="shared" si="807"/>
        <v>7.4</v>
      </c>
      <c r="PS39" s="35" t="str">
        <f t="shared" si="808"/>
        <v>B</v>
      </c>
      <c r="PT39" s="130">
        <f t="shared" si="809"/>
        <v>3</v>
      </c>
      <c r="PU39" s="49" t="str">
        <f t="shared" si="810"/>
        <v>3.0</v>
      </c>
      <c r="PV39" s="77">
        <v>2</v>
      </c>
      <c r="PW39" s="151">
        <v>2</v>
      </c>
      <c r="QI39" s="24">
        <v>5</v>
      </c>
      <c r="QJ39" s="27"/>
      <c r="QK39" s="28"/>
      <c r="QL39" s="30">
        <f t="shared" si="811"/>
        <v>2</v>
      </c>
      <c r="QM39" s="31">
        <f t="shared" si="812"/>
        <v>2</v>
      </c>
      <c r="QN39" s="31" t="str">
        <f t="shared" si="813"/>
        <v>2.0</v>
      </c>
      <c r="QO39" s="35" t="str">
        <f t="shared" si="814"/>
        <v>F</v>
      </c>
      <c r="QP39" s="33">
        <f t="shared" si="815"/>
        <v>0</v>
      </c>
      <c r="QQ39" s="49" t="str">
        <f t="shared" si="816"/>
        <v>0.0</v>
      </c>
      <c r="QR39" s="77">
        <v>1</v>
      </c>
      <c r="QS39" s="151">
        <v>1</v>
      </c>
      <c r="QT39" s="24">
        <v>6.7</v>
      </c>
      <c r="QU39" s="124"/>
      <c r="QV39" s="28">
        <v>5</v>
      </c>
      <c r="QW39" s="30">
        <f t="shared" si="817"/>
        <v>2.7</v>
      </c>
      <c r="QX39" s="31">
        <f t="shared" si="818"/>
        <v>5.7</v>
      </c>
      <c r="QY39" s="31" t="str">
        <f t="shared" si="819"/>
        <v>5.7</v>
      </c>
      <c r="QZ39" s="35" t="str">
        <f t="shared" si="820"/>
        <v>C</v>
      </c>
      <c r="RA39" s="130">
        <f t="shared" si="821"/>
        <v>2</v>
      </c>
      <c r="RB39" s="49" t="str">
        <f t="shared" si="822"/>
        <v>2.0</v>
      </c>
      <c r="RC39" s="77">
        <v>3</v>
      </c>
      <c r="RD39" s="151">
        <v>3</v>
      </c>
    </row>
    <row r="40" spans="1:529" ht="18">
      <c r="A40" s="11">
        <v>21</v>
      </c>
      <c r="B40" s="70" t="s">
        <v>229</v>
      </c>
      <c r="C40" s="14" t="s">
        <v>275</v>
      </c>
      <c r="D40" s="73" t="s">
        <v>259</v>
      </c>
      <c r="E40" s="74" t="s">
        <v>175</v>
      </c>
      <c r="F40" s="123" t="s">
        <v>1455</v>
      </c>
      <c r="G40" s="106" t="s">
        <v>720</v>
      </c>
      <c r="H40" s="10" t="s">
        <v>18</v>
      </c>
      <c r="I40" s="11" t="s">
        <v>752</v>
      </c>
      <c r="J40" s="13">
        <v>6</v>
      </c>
      <c r="K40" s="13"/>
      <c r="L40" s="35" t="str">
        <f t="shared" si="587"/>
        <v>C</v>
      </c>
      <c r="M40" s="33">
        <f t="shared" si="588"/>
        <v>2</v>
      </c>
      <c r="N40" s="49" t="str">
        <f t="shared" si="589"/>
        <v>2.0</v>
      </c>
      <c r="O40" s="12">
        <v>2</v>
      </c>
      <c r="P40" s="19">
        <v>6.6</v>
      </c>
      <c r="Q40" s="19"/>
      <c r="R40" s="35" t="str">
        <f t="shared" si="673"/>
        <v>C+</v>
      </c>
      <c r="S40" s="33">
        <f t="shared" si="674"/>
        <v>2.5</v>
      </c>
      <c r="T40" s="49" t="str">
        <f t="shared" si="675"/>
        <v>2.5</v>
      </c>
      <c r="U40" s="12">
        <v>3</v>
      </c>
      <c r="V40" s="24">
        <v>7.1</v>
      </c>
      <c r="W40" s="27">
        <v>6</v>
      </c>
      <c r="X40" s="28"/>
      <c r="Y40" s="30">
        <f t="shared" si="590"/>
        <v>6.4</v>
      </c>
      <c r="Z40" s="31">
        <f t="shared" si="591"/>
        <v>6.4</v>
      </c>
      <c r="AA40" s="31"/>
      <c r="AB40" s="35" t="str">
        <f t="shared" si="592"/>
        <v>C</v>
      </c>
      <c r="AC40" s="33">
        <f t="shared" si="593"/>
        <v>2</v>
      </c>
      <c r="AD40" s="49" t="str">
        <f t="shared" si="594"/>
        <v>2.0</v>
      </c>
      <c r="AE40" s="77">
        <v>5</v>
      </c>
      <c r="AF40" s="80">
        <v>5</v>
      </c>
      <c r="AG40" s="24">
        <v>5.7</v>
      </c>
      <c r="AH40" s="27">
        <v>2</v>
      </c>
      <c r="AI40" s="28">
        <v>4</v>
      </c>
      <c r="AJ40" s="30">
        <f t="shared" si="595"/>
        <v>3.5</v>
      </c>
      <c r="AK40" s="31">
        <f t="shared" si="596"/>
        <v>4.7</v>
      </c>
      <c r="AL40" s="31"/>
      <c r="AM40" s="35" t="str">
        <f t="shared" si="597"/>
        <v>D</v>
      </c>
      <c r="AN40" s="33">
        <f t="shared" si="598"/>
        <v>1</v>
      </c>
      <c r="AO40" s="49" t="str">
        <f t="shared" si="599"/>
        <v>1.0</v>
      </c>
      <c r="AP40" s="77">
        <v>3</v>
      </c>
      <c r="AQ40" s="83">
        <v>3</v>
      </c>
      <c r="AR40" s="24">
        <v>6.4</v>
      </c>
      <c r="AS40" s="27">
        <v>5</v>
      </c>
      <c r="AT40" s="28"/>
      <c r="AU40" s="22">
        <f t="shared" si="600"/>
        <v>5.6</v>
      </c>
      <c r="AV40" s="29">
        <f t="shared" si="601"/>
        <v>5.6</v>
      </c>
      <c r="AW40" s="29"/>
      <c r="AX40" s="35" t="str">
        <f t="shared" si="602"/>
        <v>C</v>
      </c>
      <c r="AY40" s="33">
        <f t="shared" si="603"/>
        <v>2</v>
      </c>
      <c r="AZ40" s="49" t="str">
        <f t="shared" si="604"/>
        <v>2.0</v>
      </c>
      <c r="BA40" s="77">
        <v>3</v>
      </c>
      <c r="BB40" s="83">
        <v>3</v>
      </c>
      <c r="BC40" s="24">
        <v>5.7</v>
      </c>
      <c r="BD40" s="27">
        <v>4</v>
      </c>
      <c r="BE40" s="28"/>
      <c r="BF40" s="30">
        <f t="shared" si="605"/>
        <v>4.7</v>
      </c>
      <c r="BG40" s="31">
        <f t="shared" si="606"/>
        <v>4.7</v>
      </c>
      <c r="BH40" s="31"/>
      <c r="BI40" s="35" t="str">
        <f t="shared" si="607"/>
        <v>D</v>
      </c>
      <c r="BJ40" s="33">
        <f t="shared" si="608"/>
        <v>1</v>
      </c>
      <c r="BK40" s="49" t="str">
        <f t="shared" si="609"/>
        <v>1.0</v>
      </c>
      <c r="BL40" s="77">
        <v>3</v>
      </c>
      <c r="BM40" s="83">
        <v>3</v>
      </c>
      <c r="BN40" s="24">
        <v>7.7</v>
      </c>
      <c r="BO40" s="27">
        <v>7</v>
      </c>
      <c r="BP40" s="28"/>
      <c r="BQ40" s="30">
        <f t="shared" si="610"/>
        <v>7.3</v>
      </c>
      <c r="BR40" s="31">
        <f t="shared" si="611"/>
        <v>7.3</v>
      </c>
      <c r="BS40" s="31"/>
      <c r="BT40" s="35" t="str">
        <f t="shared" si="612"/>
        <v>B</v>
      </c>
      <c r="BU40" s="33">
        <f t="shared" si="613"/>
        <v>3</v>
      </c>
      <c r="BV40" s="49" t="str">
        <f t="shared" si="614"/>
        <v>3.0</v>
      </c>
      <c r="BW40" s="77">
        <v>2</v>
      </c>
      <c r="BX40" s="83">
        <v>2</v>
      </c>
      <c r="BY40" s="41">
        <f t="shared" si="615"/>
        <v>16</v>
      </c>
      <c r="BZ40" s="43">
        <f t="shared" si="616"/>
        <v>1.75</v>
      </c>
      <c r="CA40" s="45" t="str">
        <f t="shared" si="617"/>
        <v>1.75</v>
      </c>
      <c r="CB40" s="47" t="str">
        <f t="shared" si="618"/>
        <v>Lên lớp</v>
      </c>
      <c r="CC40" s="145">
        <f t="shared" si="619"/>
        <v>16</v>
      </c>
      <c r="CD40" s="146">
        <f t="shared" si="620"/>
        <v>1.75</v>
      </c>
      <c r="CE40" s="47" t="str">
        <f t="shared" si="621"/>
        <v>Lên lớp</v>
      </c>
      <c r="CF40" s="142" t="s">
        <v>1143</v>
      </c>
      <c r="CG40" s="24">
        <v>5.0999999999999996</v>
      </c>
      <c r="CH40" s="27">
        <v>5</v>
      </c>
      <c r="CI40" s="28"/>
      <c r="CJ40" s="30">
        <f t="shared" si="622"/>
        <v>5</v>
      </c>
      <c r="CK40" s="31">
        <f t="shared" si="623"/>
        <v>5</v>
      </c>
      <c r="CL40" s="31"/>
      <c r="CM40" s="35" t="str">
        <f t="shared" si="624"/>
        <v>D+</v>
      </c>
      <c r="CN40" s="157">
        <f t="shared" si="625"/>
        <v>1.5</v>
      </c>
      <c r="CO40" s="49" t="str">
        <f t="shared" si="626"/>
        <v>1.5</v>
      </c>
      <c r="CP40" s="77">
        <v>3</v>
      </c>
      <c r="CQ40" s="151">
        <v>3</v>
      </c>
      <c r="CR40" s="24">
        <v>8</v>
      </c>
      <c r="CS40" s="27">
        <v>6</v>
      </c>
      <c r="CT40" s="28"/>
      <c r="CU40" s="30">
        <f t="shared" si="627"/>
        <v>6.8</v>
      </c>
      <c r="CV40" s="31">
        <f t="shared" si="628"/>
        <v>6.8</v>
      </c>
      <c r="CW40" s="31"/>
      <c r="CX40" s="35" t="str">
        <f t="shared" si="629"/>
        <v>C+</v>
      </c>
      <c r="CY40" s="157">
        <f t="shared" si="630"/>
        <v>2.5</v>
      </c>
      <c r="CZ40" s="49" t="str">
        <f t="shared" si="631"/>
        <v>2.5</v>
      </c>
      <c r="DA40" s="77">
        <v>2</v>
      </c>
      <c r="DB40" s="151">
        <v>2</v>
      </c>
      <c r="DC40" s="24">
        <v>5.2</v>
      </c>
      <c r="DD40" s="27">
        <v>7</v>
      </c>
      <c r="DE40" s="28"/>
      <c r="DF40" s="30">
        <f t="shared" si="632"/>
        <v>6.3</v>
      </c>
      <c r="DG40" s="31">
        <f t="shared" si="633"/>
        <v>6.3</v>
      </c>
      <c r="DH40" s="31"/>
      <c r="DI40" s="35" t="str">
        <f t="shared" si="634"/>
        <v>C</v>
      </c>
      <c r="DJ40" s="157">
        <f t="shared" si="635"/>
        <v>2</v>
      </c>
      <c r="DK40" s="49" t="str">
        <f t="shared" si="636"/>
        <v>2.0</v>
      </c>
      <c r="DL40" s="77">
        <v>4</v>
      </c>
      <c r="DM40" s="151">
        <v>4</v>
      </c>
      <c r="DN40" s="24">
        <v>6.3</v>
      </c>
      <c r="DO40" s="27">
        <v>5</v>
      </c>
      <c r="DP40" s="28"/>
      <c r="DQ40" s="30">
        <f t="shared" si="637"/>
        <v>5.5</v>
      </c>
      <c r="DR40" s="31">
        <f t="shared" si="638"/>
        <v>5.5</v>
      </c>
      <c r="DS40" s="31"/>
      <c r="DT40" s="35" t="str">
        <f t="shared" si="639"/>
        <v>C</v>
      </c>
      <c r="DU40" s="157">
        <f t="shared" si="640"/>
        <v>2</v>
      </c>
      <c r="DV40" s="49" t="str">
        <f t="shared" si="641"/>
        <v>2.0</v>
      </c>
      <c r="DW40" s="77">
        <v>3</v>
      </c>
      <c r="DX40" s="151">
        <v>3</v>
      </c>
      <c r="DY40" s="24">
        <v>7.3</v>
      </c>
      <c r="DZ40" s="27">
        <v>6</v>
      </c>
      <c r="EA40" s="28"/>
      <c r="EB40" s="30">
        <f t="shared" si="642"/>
        <v>6.5</v>
      </c>
      <c r="EC40" s="31">
        <f t="shared" si="643"/>
        <v>6.5</v>
      </c>
      <c r="ED40" s="31"/>
      <c r="EE40" s="35" t="str">
        <f t="shared" si="644"/>
        <v>C+</v>
      </c>
      <c r="EF40" s="157">
        <f t="shared" si="645"/>
        <v>2.5</v>
      </c>
      <c r="EG40" s="49" t="str">
        <f t="shared" si="646"/>
        <v>2.5</v>
      </c>
      <c r="EH40" s="77">
        <v>2</v>
      </c>
      <c r="EI40" s="151">
        <v>2</v>
      </c>
      <c r="EJ40" s="24">
        <v>8.6</v>
      </c>
      <c r="EK40" s="27">
        <v>6</v>
      </c>
      <c r="EL40" s="28"/>
      <c r="EM40" s="30">
        <f t="shared" si="647"/>
        <v>7</v>
      </c>
      <c r="EN40" s="31">
        <f t="shared" si="648"/>
        <v>7</v>
      </c>
      <c r="EO40" s="31"/>
      <c r="EP40" s="35" t="str">
        <f t="shared" si="649"/>
        <v>B</v>
      </c>
      <c r="EQ40" s="157">
        <f t="shared" si="650"/>
        <v>3</v>
      </c>
      <c r="ER40" s="49" t="str">
        <f t="shared" si="651"/>
        <v>3.0</v>
      </c>
      <c r="ES40" s="77">
        <v>2</v>
      </c>
      <c r="ET40" s="151">
        <v>2</v>
      </c>
      <c r="EU40" s="24">
        <v>7.2</v>
      </c>
      <c r="EV40" s="27">
        <v>9</v>
      </c>
      <c r="EW40" s="28"/>
      <c r="EX40" s="30">
        <f t="shared" si="652"/>
        <v>8.3000000000000007</v>
      </c>
      <c r="EY40" s="31">
        <f t="shared" si="653"/>
        <v>8.3000000000000007</v>
      </c>
      <c r="EZ40" s="31"/>
      <c r="FA40" s="35" t="str">
        <f t="shared" si="654"/>
        <v>B+</v>
      </c>
      <c r="FB40" s="157">
        <f t="shared" si="655"/>
        <v>3.5</v>
      </c>
      <c r="FC40" s="49" t="str">
        <f t="shared" si="656"/>
        <v>3.5</v>
      </c>
      <c r="FD40" s="77">
        <v>3</v>
      </c>
      <c r="FE40" s="151">
        <v>3</v>
      </c>
      <c r="FF40" s="155">
        <v>8</v>
      </c>
      <c r="FG40" s="165">
        <v>7.4</v>
      </c>
      <c r="FH40" s="165"/>
      <c r="FI40" s="22">
        <f t="shared" si="657"/>
        <v>7.6</v>
      </c>
      <c r="FJ40" s="29">
        <f t="shared" si="658"/>
        <v>7.6</v>
      </c>
      <c r="FK40" s="29"/>
      <c r="FL40" s="35" t="str">
        <f t="shared" si="659"/>
        <v>B</v>
      </c>
      <c r="FM40" s="33">
        <f t="shared" si="660"/>
        <v>3</v>
      </c>
      <c r="FN40" s="49" t="str">
        <f t="shared" si="661"/>
        <v>3.0</v>
      </c>
      <c r="FO40" s="77">
        <v>2</v>
      </c>
      <c r="FP40" s="151">
        <v>2</v>
      </c>
      <c r="FQ40" s="41">
        <f t="shared" si="662"/>
        <v>21</v>
      </c>
      <c r="FR40" s="43">
        <f t="shared" si="663"/>
        <v>2.4285714285714284</v>
      </c>
      <c r="FS40" s="45" t="str">
        <f t="shared" si="664"/>
        <v>2.43</v>
      </c>
      <c r="FT40" s="47" t="str">
        <f t="shared" si="665"/>
        <v>Lên lớp</v>
      </c>
      <c r="FU40" s="145">
        <f t="shared" si="666"/>
        <v>21</v>
      </c>
      <c r="FV40" s="146">
        <f t="shared" si="667"/>
        <v>2.4285714285714284</v>
      </c>
      <c r="FW40" s="174">
        <f t="shared" si="668"/>
        <v>37</v>
      </c>
      <c r="FX40" s="41">
        <f t="shared" si="669"/>
        <v>37</v>
      </c>
      <c r="FY40" s="43">
        <f t="shared" si="670"/>
        <v>2.1351351351351351</v>
      </c>
      <c r="FZ40" s="45" t="str">
        <f t="shared" si="671"/>
        <v>2.14</v>
      </c>
      <c r="GA40" s="47" t="str">
        <f t="shared" si="672"/>
        <v>Lên lớp</v>
      </c>
      <c r="GB40" s="47" t="s">
        <v>1143</v>
      </c>
      <c r="GC40" s="63">
        <v>0.7</v>
      </c>
      <c r="GD40" s="27"/>
      <c r="GE40" s="28"/>
      <c r="GF40" s="30">
        <f t="shared" si="676"/>
        <v>0.3</v>
      </c>
      <c r="GG40" s="31">
        <f t="shared" si="677"/>
        <v>0.3</v>
      </c>
      <c r="GH40" s="31"/>
      <c r="GI40" s="35" t="str">
        <f t="shared" si="678"/>
        <v>F</v>
      </c>
      <c r="GJ40" s="33">
        <f t="shared" si="679"/>
        <v>0</v>
      </c>
      <c r="GK40" s="49" t="str">
        <f t="shared" si="680"/>
        <v>0.0</v>
      </c>
      <c r="GL40" s="77">
        <v>2</v>
      </c>
      <c r="GM40" s="151"/>
      <c r="GN40" s="24">
        <v>6.3</v>
      </c>
      <c r="GO40" s="27">
        <v>5</v>
      </c>
      <c r="GP40" s="28"/>
      <c r="GQ40" s="22">
        <f t="shared" si="681"/>
        <v>5.5</v>
      </c>
      <c r="GR40" s="29">
        <f t="shared" si="682"/>
        <v>5.5</v>
      </c>
      <c r="GS40" s="29"/>
      <c r="GT40" s="35" t="str">
        <f t="shared" si="683"/>
        <v>C</v>
      </c>
      <c r="GU40" s="33">
        <f t="shared" si="684"/>
        <v>2</v>
      </c>
      <c r="GV40" s="49" t="str">
        <f t="shared" si="685"/>
        <v>2.0</v>
      </c>
      <c r="GW40" s="77">
        <v>3</v>
      </c>
      <c r="GX40" s="151">
        <v>3</v>
      </c>
      <c r="GY40" s="24">
        <v>5.2</v>
      </c>
      <c r="GZ40" s="27">
        <v>7</v>
      </c>
      <c r="HA40" s="28"/>
      <c r="HB40" s="22">
        <f t="shared" si="686"/>
        <v>6.3</v>
      </c>
      <c r="HC40" s="29">
        <f t="shared" si="687"/>
        <v>6.3</v>
      </c>
      <c r="HD40" s="29"/>
      <c r="HE40" s="35" t="str">
        <f t="shared" si="688"/>
        <v>C</v>
      </c>
      <c r="HF40" s="33">
        <f t="shared" si="689"/>
        <v>2</v>
      </c>
      <c r="HG40" s="49" t="str">
        <f t="shared" si="690"/>
        <v>2.0</v>
      </c>
      <c r="HH40" s="77">
        <v>2</v>
      </c>
      <c r="HI40" s="151">
        <v>2</v>
      </c>
      <c r="HJ40" s="24">
        <v>6</v>
      </c>
      <c r="HK40" s="27">
        <v>1</v>
      </c>
      <c r="HL40" s="28">
        <v>1</v>
      </c>
      <c r="HM40" s="22">
        <f t="shared" si="691"/>
        <v>3</v>
      </c>
      <c r="HN40" s="29">
        <f t="shared" si="692"/>
        <v>3</v>
      </c>
      <c r="HO40" s="29"/>
      <c r="HP40" s="35" t="str">
        <f t="shared" si="693"/>
        <v>F</v>
      </c>
      <c r="HQ40" s="33">
        <f t="shared" si="694"/>
        <v>0</v>
      </c>
      <c r="HR40" s="49" t="str">
        <f t="shared" si="695"/>
        <v>0.0</v>
      </c>
      <c r="HS40" s="77">
        <v>2</v>
      </c>
      <c r="HT40" s="151"/>
      <c r="HU40" s="24">
        <v>5.5</v>
      </c>
      <c r="HV40" s="27">
        <v>6</v>
      </c>
      <c r="HW40" s="28"/>
      <c r="HX40" s="22">
        <f t="shared" si="696"/>
        <v>5.8</v>
      </c>
      <c r="HY40" s="29">
        <f t="shared" si="697"/>
        <v>5.8</v>
      </c>
      <c r="HZ40" s="29"/>
      <c r="IA40" s="35" t="str">
        <f t="shared" si="698"/>
        <v>C</v>
      </c>
      <c r="IB40" s="33">
        <f t="shared" si="699"/>
        <v>2</v>
      </c>
      <c r="IC40" s="49" t="str">
        <f t="shared" si="700"/>
        <v>2.0</v>
      </c>
      <c r="ID40" s="77">
        <v>3</v>
      </c>
      <c r="IE40" s="151">
        <v>3</v>
      </c>
      <c r="IF40" s="63">
        <v>0</v>
      </c>
      <c r="IG40" s="27"/>
      <c r="IH40" s="28"/>
      <c r="II40" s="30">
        <f t="shared" si="701"/>
        <v>0</v>
      </c>
      <c r="IJ40" s="31">
        <f t="shared" si="702"/>
        <v>0</v>
      </c>
      <c r="IK40" s="31"/>
      <c r="IL40" s="35" t="str">
        <f t="shared" si="703"/>
        <v>F</v>
      </c>
      <c r="IM40" s="33">
        <f t="shared" si="704"/>
        <v>0</v>
      </c>
      <c r="IN40" s="49" t="str">
        <f t="shared" si="705"/>
        <v>0.0</v>
      </c>
      <c r="IO40" s="77">
        <v>2</v>
      </c>
      <c r="IP40" s="151"/>
      <c r="IQ40" s="63">
        <v>0</v>
      </c>
      <c r="IR40" s="27"/>
      <c r="IS40" s="28"/>
      <c r="IT40" s="30">
        <f t="shared" si="706"/>
        <v>0</v>
      </c>
      <c r="IU40" s="31">
        <f t="shared" si="707"/>
        <v>0</v>
      </c>
      <c r="IV40" s="31"/>
      <c r="IW40" s="35" t="str">
        <f t="shared" si="708"/>
        <v>F</v>
      </c>
      <c r="IX40" s="33">
        <f t="shared" si="709"/>
        <v>0</v>
      </c>
      <c r="IY40" s="49" t="str">
        <f t="shared" si="710"/>
        <v>0.0</v>
      </c>
      <c r="IZ40" s="77">
        <v>3</v>
      </c>
      <c r="JA40" s="151"/>
      <c r="JB40" s="24">
        <v>6.8</v>
      </c>
      <c r="JC40" s="27">
        <v>6</v>
      </c>
      <c r="JD40" s="28"/>
      <c r="JE40" s="30">
        <f t="shared" si="711"/>
        <v>6.3</v>
      </c>
      <c r="JF40" s="31">
        <f t="shared" si="712"/>
        <v>6.3</v>
      </c>
      <c r="JG40" s="31"/>
      <c r="JH40" s="35" t="str">
        <f t="shared" si="713"/>
        <v>C</v>
      </c>
      <c r="JI40" s="33">
        <f t="shared" si="714"/>
        <v>2</v>
      </c>
      <c r="JJ40" s="49" t="str">
        <f t="shared" si="715"/>
        <v>2.0</v>
      </c>
      <c r="JK40" s="77">
        <v>3</v>
      </c>
      <c r="JL40" s="151">
        <v>3</v>
      </c>
      <c r="JM40" s="63">
        <v>4.5</v>
      </c>
      <c r="JN40" s="214"/>
      <c r="JO40" s="140"/>
      <c r="JP40" s="30">
        <f t="shared" si="716"/>
        <v>1.8</v>
      </c>
      <c r="JQ40" s="31">
        <f t="shared" si="717"/>
        <v>1.8</v>
      </c>
      <c r="JR40" s="31"/>
      <c r="JS40" s="35" t="str">
        <f t="shared" si="718"/>
        <v>F</v>
      </c>
      <c r="JT40" s="33">
        <f t="shared" si="719"/>
        <v>0</v>
      </c>
      <c r="JU40" s="49" t="str">
        <f t="shared" si="720"/>
        <v>0.0</v>
      </c>
      <c r="JV40" s="77">
        <v>1</v>
      </c>
      <c r="JW40" s="151"/>
      <c r="JX40" s="211">
        <f t="shared" si="721"/>
        <v>21</v>
      </c>
      <c r="JY40" s="43">
        <f t="shared" si="722"/>
        <v>1.0476190476190477</v>
      </c>
      <c r="JZ40" s="45" t="str">
        <f t="shared" si="723"/>
        <v>1.05</v>
      </c>
      <c r="KA40" s="47" t="str">
        <f t="shared" si="724"/>
        <v>Lên lớp</v>
      </c>
      <c r="KB40" s="41">
        <f t="shared" si="725"/>
        <v>11</v>
      </c>
      <c r="KC40" s="43">
        <f t="shared" si="726"/>
        <v>2</v>
      </c>
      <c r="KD40" s="229">
        <f t="shared" si="727"/>
        <v>58</v>
      </c>
      <c r="KE40" s="230">
        <f t="shared" si="728"/>
        <v>48</v>
      </c>
      <c r="KF40" s="146">
        <f t="shared" si="729"/>
        <v>2.1041666666666665</v>
      </c>
      <c r="KG40" s="45" t="str">
        <f t="shared" si="730"/>
        <v>2.10</v>
      </c>
      <c r="KH40" s="47" t="str">
        <f t="shared" si="731"/>
        <v>Lên lớp</v>
      </c>
      <c r="KI40" s="47" t="s">
        <v>1143</v>
      </c>
      <c r="KJ40" s="24">
        <v>5.6</v>
      </c>
      <c r="KK40" s="27">
        <v>4</v>
      </c>
      <c r="KL40" s="28"/>
      <c r="KM40" s="30">
        <f t="shared" si="732"/>
        <v>4.5999999999999996</v>
      </c>
      <c r="KN40" s="31">
        <f t="shared" si="733"/>
        <v>4.5999999999999996</v>
      </c>
      <c r="KO40" s="31" t="str">
        <f t="shared" si="734"/>
        <v>4.6</v>
      </c>
      <c r="KP40" s="35" t="str">
        <f t="shared" si="735"/>
        <v>D</v>
      </c>
      <c r="KQ40" s="33">
        <f t="shared" si="736"/>
        <v>1</v>
      </c>
      <c r="KR40" s="49" t="str">
        <f t="shared" si="737"/>
        <v>1.0</v>
      </c>
      <c r="KS40" s="77">
        <v>2</v>
      </c>
      <c r="KT40" s="151">
        <v>2</v>
      </c>
      <c r="KU40" s="24">
        <v>7</v>
      </c>
      <c r="KV40" s="27">
        <v>7</v>
      </c>
      <c r="KW40" s="28"/>
      <c r="KX40" s="22">
        <f t="shared" si="738"/>
        <v>7</v>
      </c>
      <c r="KY40" s="29">
        <f t="shared" si="739"/>
        <v>7</v>
      </c>
      <c r="KZ40" s="29" t="str">
        <f t="shared" si="740"/>
        <v>7.0</v>
      </c>
      <c r="LA40" s="35" t="str">
        <f t="shared" si="741"/>
        <v>B</v>
      </c>
      <c r="LB40" s="33">
        <f t="shared" si="742"/>
        <v>3</v>
      </c>
      <c r="LC40" s="49" t="str">
        <f t="shared" si="743"/>
        <v>3.0</v>
      </c>
      <c r="LD40" s="77">
        <v>2</v>
      </c>
      <c r="LE40" s="151">
        <v>2</v>
      </c>
      <c r="LF40" s="63">
        <v>0</v>
      </c>
      <c r="LG40" s="27"/>
      <c r="LH40" s="28"/>
      <c r="LI40" s="30">
        <f t="shared" si="744"/>
        <v>0</v>
      </c>
      <c r="LJ40" s="31">
        <f t="shared" si="745"/>
        <v>0</v>
      </c>
      <c r="LK40" s="31" t="str">
        <f t="shared" si="746"/>
        <v>0.0</v>
      </c>
      <c r="LL40" s="35" t="str">
        <f t="shared" si="747"/>
        <v>F</v>
      </c>
      <c r="LM40" s="33">
        <f t="shared" si="748"/>
        <v>0</v>
      </c>
      <c r="LN40" s="49" t="str">
        <f t="shared" si="749"/>
        <v>0.0</v>
      </c>
      <c r="LO40" s="77">
        <v>2</v>
      </c>
      <c r="LP40" s="151"/>
      <c r="LQ40" s="24">
        <v>5</v>
      </c>
      <c r="LR40" s="27">
        <v>1</v>
      </c>
      <c r="LS40" s="138"/>
      <c r="LT40" s="30">
        <f t="shared" si="750"/>
        <v>2.6</v>
      </c>
      <c r="LU40" s="31">
        <f t="shared" si="751"/>
        <v>2.6</v>
      </c>
      <c r="LV40" s="31"/>
      <c r="LW40" s="35" t="str">
        <f t="shared" si="752"/>
        <v>F</v>
      </c>
      <c r="LX40" s="33">
        <f t="shared" si="753"/>
        <v>0</v>
      </c>
      <c r="LY40" s="49" t="str">
        <f t="shared" si="754"/>
        <v>0.0</v>
      </c>
      <c r="LZ40" s="77">
        <v>2</v>
      </c>
      <c r="MA40" s="151"/>
      <c r="MB40" s="139">
        <v>0</v>
      </c>
      <c r="MC40" s="125"/>
      <c r="MD40" s="126"/>
      <c r="ME40" s="127">
        <f t="shared" si="755"/>
        <v>0</v>
      </c>
      <c r="MF40" s="128">
        <f t="shared" si="756"/>
        <v>0</v>
      </c>
      <c r="MG40" s="128"/>
      <c r="MH40" s="129" t="str">
        <f t="shared" si="757"/>
        <v>F</v>
      </c>
      <c r="MI40" s="130">
        <f t="shared" si="758"/>
        <v>0</v>
      </c>
      <c r="MJ40" s="131" t="str">
        <f t="shared" si="759"/>
        <v>0.0</v>
      </c>
      <c r="MK40" s="132">
        <v>1</v>
      </c>
      <c r="ML40" s="170"/>
      <c r="MM40" s="24">
        <v>7</v>
      </c>
      <c r="MN40" s="27">
        <v>2</v>
      </c>
      <c r="MO40" s="28"/>
      <c r="MP40" s="30">
        <f t="shared" si="760"/>
        <v>4</v>
      </c>
      <c r="MQ40" s="161">
        <f t="shared" si="761"/>
        <v>4</v>
      </c>
      <c r="MR40" s="161"/>
      <c r="MS40" s="162" t="str">
        <f t="shared" si="762"/>
        <v>D</v>
      </c>
      <c r="MT40" s="163">
        <f t="shared" si="763"/>
        <v>1</v>
      </c>
      <c r="MU40" s="56" t="str">
        <f t="shared" si="764"/>
        <v>1.0</v>
      </c>
      <c r="MV40" s="77">
        <v>3</v>
      </c>
      <c r="MW40" s="151">
        <v>3</v>
      </c>
      <c r="MX40" s="63">
        <v>0</v>
      </c>
      <c r="MY40" s="27"/>
      <c r="MZ40" s="28"/>
      <c r="NA40" s="30">
        <f t="shared" si="765"/>
        <v>0</v>
      </c>
      <c r="NB40" s="161">
        <f t="shared" si="766"/>
        <v>0</v>
      </c>
      <c r="NC40" s="161"/>
      <c r="ND40" s="162" t="str">
        <f t="shared" si="767"/>
        <v>F</v>
      </c>
      <c r="NE40" s="163">
        <f t="shared" si="768"/>
        <v>0</v>
      </c>
      <c r="NF40" s="56" t="str">
        <f t="shared" si="769"/>
        <v>0.0</v>
      </c>
      <c r="NG40" s="77">
        <v>1</v>
      </c>
      <c r="NH40" s="151"/>
      <c r="NI40" s="24">
        <v>6.2</v>
      </c>
      <c r="NJ40" s="124"/>
      <c r="NK40" s="28"/>
      <c r="NL40" s="30">
        <f t="shared" si="770"/>
        <v>2.5</v>
      </c>
      <c r="NM40" s="31">
        <f t="shared" si="771"/>
        <v>2.5</v>
      </c>
      <c r="NN40" s="31" t="str">
        <f t="shared" si="772"/>
        <v>2.5</v>
      </c>
      <c r="NO40" s="35" t="str">
        <f t="shared" si="773"/>
        <v>F</v>
      </c>
      <c r="NP40" s="33">
        <f t="shared" si="774"/>
        <v>0</v>
      </c>
      <c r="NQ40" s="49" t="str">
        <f t="shared" si="775"/>
        <v>0.0</v>
      </c>
      <c r="NR40" s="77">
        <v>3</v>
      </c>
      <c r="NS40" s="151"/>
      <c r="NT40" s="63">
        <v>3</v>
      </c>
      <c r="NU40" s="214"/>
      <c r="NV40" s="28"/>
      <c r="NW40" s="30">
        <f t="shared" si="776"/>
        <v>1.2</v>
      </c>
      <c r="NX40" s="31">
        <f t="shared" si="777"/>
        <v>1.2</v>
      </c>
      <c r="NY40" s="31" t="str">
        <f t="shared" si="778"/>
        <v>1.2</v>
      </c>
      <c r="NZ40" s="35" t="str">
        <f t="shared" si="779"/>
        <v>F</v>
      </c>
      <c r="OA40" s="33">
        <f t="shared" si="780"/>
        <v>0</v>
      </c>
      <c r="OB40" s="49" t="str">
        <f t="shared" si="781"/>
        <v>0.0</v>
      </c>
      <c r="OC40" s="77">
        <v>2</v>
      </c>
      <c r="OD40" s="151"/>
      <c r="OE40" s="211">
        <f t="shared" si="782"/>
        <v>18</v>
      </c>
      <c r="OF40" s="43">
        <f t="shared" si="783"/>
        <v>0.61111111111111116</v>
      </c>
      <c r="OG40" s="45" t="str">
        <f t="shared" si="784"/>
        <v>0.61</v>
      </c>
      <c r="OH40" s="47" t="str">
        <f t="shared" si="785"/>
        <v>Cảnh báo KQHT</v>
      </c>
      <c r="OI40" s="41">
        <f t="shared" si="786"/>
        <v>7</v>
      </c>
      <c r="OJ40" s="43">
        <f t="shared" si="787"/>
        <v>1.5714285714285714</v>
      </c>
      <c r="OK40" s="229">
        <f t="shared" si="788"/>
        <v>76</v>
      </c>
      <c r="OL40" s="230">
        <f t="shared" si="789"/>
        <v>55</v>
      </c>
      <c r="OM40" s="146">
        <f t="shared" si="790"/>
        <v>2.0363636363636362</v>
      </c>
      <c r="ON40" s="45" t="str">
        <f t="shared" si="791"/>
        <v>2.04</v>
      </c>
      <c r="OO40" s="47" t="str">
        <f t="shared" si="792"/>
        <v>Lên lớp</v>
      </c>
      <c r="OP40" s="148" t="s">
        <v>1067</v>
      </c>
      <c r="OQ40" s="24"/>
      <c r="OR40" s="27"/>
      <c r="OS40" s="28"/>
      <c r="OT40" s="30">
        <f t="shared" si="793"/>
        <v>0</v>
      </c>
      <c r="OU40" s="31">
        <f t="shared" si="794"/>
        <v>0</v>
      </c>
      <c r="OV40" s="31" t="str">
        <f t="shared" si="795"/>
        <v>0.0</v>
      </c>
      <c r="OW40" s="35" t="str">
        <f t="shared" si="796"/>
        <v>F</v>
      </c>
      <c r="OX40" s="33">
        <f t="shared" si="797"/>
        <v>0</v>
      </c>
      <c r="OY40" s="49" t="str">
        <f t="shared" si="798"/>
        <v>0.0</v>
      </c>
      <c r="OZ40" s="77"/>
      <c r="PA40" s="151"/>
      <c r="PB40" s="24"/>
      <c r="PC40" s="27"/>
      <c r="PD40" s="28"/>
      <c r="PE40" s="30">
        <f>ROUND((PB40*0.4+PC40*0.6),1)</f>
        <v>0</v>
      </c>
      <c r="PF40" s="31">
        <f>ROUND(MAX((PB40*0.4+PC40*0.6),(PB40*0.4+PD40*0.6)),1)</f>
        <v>0</v>
      </c>
      <c r="PG40" s="31" t="str">
        <f>TEXT(PF40,"0.0")</f>
        <v>0.0</v>
      </c>
      <c r="PH40" s="35" t="str">
        <f>IF(PF40&gt;=8.5,"A",IF(PF40&gt;=8,"B+",IF(PF40&gt;=7,"B",IF(PF40&gt;=6.5,"C+",IF(PF40&gt;=5.5,"C",IF(PF40&gt;=5,"D+",IF(PF40&gt;=4,"D","F")))))))</f>
        <v>F</v>
      </c>
      <c r="PI40" s="33">
        <f>IF(PH40="A",4,IF(PH40="B+",3.5,IF(PH40="B",3,IF(PH40="C+",2.5,IF(PH40="C",2,IF(PH40="D+",1.5,IF(PH40="D",1,0)))))))</f>
        <v>0</v>
      </c>
      <c r="PJ40" s="49" t="str">
        <f>TEXT(PI40,"0.0")</f>
        <v>0.0</v>
      </c>
      <c r="PK40" s="77"/>
      <c r="PL40" s="151"/>
      <c r="PM40" s="24"/>
      <c r="PN40" s="27"/>
      <c r="PO40" s="28"/>
      <c r="PP40" s="30">
        <f>ROUND((PM40*0.4+PN40*0.6),1)</f>
        <v>0</v>
      </c>
      <c r="PQ40" s="31">
        <f>ROUND(MAX((PM40*0.4+PN40*0.6),(PM40*0.4+PO40*0.6)),1)</f>
        <v>0</v>
      </c>
      <c r="PR40" s="31" t="str">
        <f>TEXT(PQ40,"0.0")</f>
        <v>0.0</v>
      </c>
      <c r="PS40" s="35" t="str">
        <f>IF(PQ40&gt;=8.5,"A",IF(PQ40&gt;=8,"B+",IF(PQ40&gt;=7,"B",IF(PQ40&gt;=6.5,"C+",IF(PQ40&gt;=5.5,"C",IF(PQ40&gt;=5,"D+",IF(PQ40&gt;=4,"D","F")))))))</f>
        <v>F</v>
      </c>
      <c r="PT40" s="33">
        <f>IF(PS40="A",4,IF(PS40="B+",3.5,IF(PS40="B",3,IF(PS40="C+",2.5,IF(PS40="C",2,IF(PS40="D+",1.5,IF(PS40="D",1,0)))))))</f>
        <v>0</v>
      </c>
      <c r="PU40" s="49" t="str">
        <f>TEXT(PT40,"0.0")</f>
        <v>0.0</v>
      </c>
      <c r="PV40" s="77"/>
      <c r="PW40" s="151"/>
      <c r="PX40" s="24"/>
      <c r="PY40" s="27"/>
      <c r="PZ40" s="28"/>
      <c r="QA40" s="30">
        <f>ROUND((PX40*0.4+PY40*0.6),1)</f>
        <v>0</v>
      </c>
      <c r="QB40" s="31">
        <f>ROUND(MAX((PX40*0.4+PY40*0.6),(PX40*0.4+PZ40*0.6)),1)</f>
        <v>0</v>
      </c>
      <c r="QC40" s="31" t="str">
        <f>TEXT(QB40,"0.0")</f>
        <v>0.0</v>
      </c>
      <c r="QD40" s="35" t="str">
        <f>IF(QB40&gt;=8.5,"A",IF(QB40&gt;=8,"B+",IF(QB40&gt;=7,"B",IF(QB40&gt;=6.5,"C+",IF(QB40&gt;=5.5,"C",IF(QB40&gt;=5,"D+",IF(QB40&gt;=4,"D","F")))))))</f>
        <v>F</v>
      </c>
      <c r="QE40" s="33">
        <f>IF(QD40="A",4,IF(QD40="B+",3.5,IF(QD40="B",3,IF(QD40="C+",2.5,IF(QD40="C",2,IF(QD40="D+",1.5,IF(QD40="D",1,0)))))))</f>
        <v>0</v>
      </c>
      <c r="QF40" s="49" t="str">
        <f>TEXT(QE40,"0.0")</f>
        <v>0.0</v>
      </c>
      <c r="QG40" s="77"/>
      <c r="QH40" s="151"/>
      <c r="QI40" s="24"/>
      <c r="QJ40" s="27"/>
      <c r="QK40" s="28"/>
      <c r="QL40" s="30">
        <f>ROUND((QI40*0.4+QJ40*0.6),1)</f>
        <v>0</v>
      </c>
      <c r="QM40" s="31">
        <f>ROUND(MAX((QI40*0.4+QJ40*0.6),(QI40*0.4+QK40*0.6)),1)</f>
        <v>0</v>
      </c>
      <c r="QN40" s="31" t="str">
        <f>TEXT(QM40,"0.0")</f>
        <v>0.0</v>
      </c>
      <c r="QO40" s="35" t="str">
        <f>IF(QM40&gt;=8.5,"A",IF(QM40&gt;=8,"B+",IF(QM40&gt;=7,"B",IF(QM40&gt;=6.5,"C+",IF(QM40&gt;=5.5,"C",IF(QM40&gt;=5,"D+",IF(QM40&gt;=4,"D","F")))))))</f>
        <v>F</v>
      </c>
      <c r="QP40" s="33">
        <f>IF(QO40="A",4,IF(QO40="B+",3.5,IF(QO40="B",3,IF(QO40="C+",2.5,IF(QO40="C",2,IF(QO40="D+",1.5,IF(QO40="D",1,0)))))))</f>
        <v>0</v>
      </c>
      <c r="QQ40" s="49" t="str">
        <f>TEXT(QP40,"0.0")</f>
        <v>0.0</v>
      </c>
      <c r="QR40" s="77">
        <v>1</v>
      </c>
      <c r="QS40" s="151"/>
      <c r="QT40" s="24"/>
      <c r="QU40" s="27"/>
      <c r="QV40" s="28"/>
      <c r="QW40" s="30">
        <f>ROUND((QT40*0.4+QU40*0.6),1)</f>
        <v>0</v>
      </c>
      <c r="QX40" s="31">
        <f>ROUND(MAX((QT40*0.4+QU40*0.6),(QT40*0.4+QV40*0.6)),1)</f>
        <v>0</v>
      </c>
      <c r="QY40" s="31" t="str">
        <f>TEXT(QX40,"0.0")</f>
        <v>0.0</v>
      </c>
      <c r="QZ40" s="35" t="str">
        <f>IF(QX40&gt;=8.5,"A",IF(QX40&gt;=8,"B+",IF(QX40&gt;=7,"B",IF(QX40&gt;=6.5,"C+",IF(QX40&gt;=5.5,"C",IF(QX40&gt;=5,"D+",IF(QX40&gt;=4,"D","F")))))))</f>
        <v>F</v>
      </c>
      <c r="RA40" s="33">
        <f>IF(QZ40="A",4,IF(QZ40="B+",3.5,IF(QZ40="B",3,IF(QZ40="C+",2.5,IF(QZ40="C",2,IF(QZ40="D+",1.5,IF(QZ40="D",1,0)))))))</f>
        <v>0</v>
      </c>
      <c r="RB40" s="49" t="str">
        <f>TEXT(RA40,"0.0")</f>
        <v>0.0</v>
      </c>
      <c r="RC40" s="77"/>
      <c r="RD40" s="151"/>
      <c r="RE40" s="63">
        <v>2</v>
      </c>
      <c r="RF40" s="27"/>
      <c r="RG40" s="28"/>
      <c r="RH40" s="30">
        <f>ROUND((RE40*0.4+RF40*0.6),1)</f>
        <v>0.8</v>
      </c>
      <c r="RI40" s="31">
        <f>ROUND(MAX((RE40*0.4+RF40*0.6),(RE40*0.4+RG40*0.6)),1)</f>
        <v>0.8</v>
      </c>
      <c r="RJ40" s="31" t="str">
        <f>TEXT(RI40,"0.0")</f>
        <v>0.8</v>
      </c>
      <c r="RK40" s="35" t="str">
        <f>IF(RI40&gt;=8.5,"A",IF(RI40&gt;=8,"B+",IF(RI40&gt;=7,"B",IF(RI40&gt;=6.5,"C+",IF(RI40&gt;=5.5,"C",IF(RI40&gt;=5,"D+",IF(RI40&gt;=4,"D","F")))))))</f>
        <v>F</v>
      </c>
      <c r="RL40" s="33">
        <f>IF(RK40="A",4,IF(RK40="B+",3.5,IF(RK40="B",3,IF(RK40="C+",2.5,IF(RK40="C",2,IF(RK40="D+",1.5,IF(RK40="D",1,0)))))))</f>
        <v>0</v>
      </c>
      <c r="RM40" s="49" t="str">
        <f>TEXT(RL40,"0.0")</f>
        <v>0.0</v>
      </c>
      <c r="RN40" s="77">
        <v>1</v>
      </c>
      <c r="RO40" s="151"/>
      <c r="RP40" s="211">
        <f>OZ40+PK40+PV40+QG40+QR40+RC40+RN40</f>
        <v>2</v>
      </c>
      <c r="RQ40" s="275">
        <f>(OU40*OZ40+PF40*PK40+PQ40*PV40+QB40*QG40+QM40*QR40+QX40*RC40+RI40*RN40)/RP40</f>
        <v>0.4</v>
      </c>
      <c r="RR40" s="43">
        <f>(OX40*OZ40+PI40*PK40+PT40*PV40+QE40*QG40+QP40*QR40+RA40*RC40+RL40*RN40)/RP40</f>
        <v>0</v>
      </c>
      <c r="RS40" s="45" t="str">
        <f>TEXT(RR40,"0.00")</f>
        <v>0.00</v>
      </c>
      <c r="RT40" s="278"/>
      <c r="RU40" s="278"/>
      <c r="RV40" s="278"/>
      <c r="RW40" s="278"/>
      <c r="RX40" s="278"/>
      <c r="RY40" s="278"/>
      <c r="RZ40" s="278"/>
      <c r="SA40" s="278"/>
      <c r="SB40" s="278"/>
      <c r="SC40" s="63">
        <v>0</v>
      </c>
      <c r="SD40" s="27"/>
      <c r="SE40" s="28"/>
      <c r="SF40" s="22">
        <f>ROUND((SC40*0.4+SD40*0.6),1)</f>
        <v>0</v>
      </c>
      <c r="SG40" s="29">
        <f>ROUND(MAX((SC40*0.4+SD40*0.6),(SC40*0.4+SE40*0.6)),1)</f>
        <v>0</v>
      </c>
      <c r="SH40" s="29" t="str">
        <f>TEXT(SG40,"0.0")</f>
        <v>0.0</v>
      </c>
      <c r="SI40" s="35" t="str">
        <f>IF(SG40&gt;=8.5,"A",IF(SG40&gt;=8,"B+",IF(SG40&gt;=7,"B",IF(SG40&gt;=6.5,"C+",IF(SG40&gt;=5.5,"C",IF(SG40&gt;=5,"D+",IF(SG40&gt;=4,"D","F")))))))</f>
        <v>F</v>
      </c>
      <c r="SJ40" s="33">
        <f>IF(SI40="A",4,IF(SI40="B+",3.5,IF(SI40="B",3,IF(SI40="C+",2.5,IF(SI40="C",2,IF(SI40="D+",1.5,IF(SI40="D",1,0)))))))</f>
        <v>0</v>
      </c>
      <c r="SK40" s="49" t="str">
        <f>TEXT(SJ40,"0.0")</f>
        <v>0.0</v>
      </c>
      <c r="SL40" s="77">
        <v>2</v>
      </c>
      <c r="SM40" s="151">
        <v>2</v>
      </c>
    </row>
    <row r="41" spans="1:529" ht="18">
      <c r="A41" s="11">
        <v>9</v>
      </c>
      <c r="B41" s="70" t="s">
        <v>229</v>
      </c>
      <c r="C41" s="14" t="s">
        <v>249</v>
      </c>
      <c r="D41" s="71" t="s">
        <v>19</v>
      </c>
      <c r="E41" s="72" t="s">
        <v>250</v>
      </c>
      <c r="F41" s="123" t="s">
        <v>1454</v>
      </c>
      <c r="G41" s="106" t="s">
        <v>708</v>
      </c>
      <c r="H41" s="10" t="s">
        <v>18</v>
      </c>
      <c r="I41" s="11" t="s">
        <v>751</v>
      </c>
      <c r="J41" s="13">
        <v>6.5</v>
      </c>
      <c r="K41" s="13"/>
      <c r="L41" s="35" t="str">
        <f t="shared" si="587"/>
        <v>C+</v>
      </c>
      <c r="M41" s="33">
        <f t="shared" si="588"/>
        <v>2.5</v>
      </c>
      <c r="N41" s="49" t="str">
        <f t="shared" si="589"/>
        <v>2.5</v>
      </c>
      <c r="O41" s="12">
        <v>2</v>
      </c>
      <c r="P41" s="19">
        <v>6.6</v>
      </c>
      <c r="Q41" s="19"/>
      <c r="R41" s="35" t="str">
        <f t="shared" si="673"/>
        <v>C+</v>
      </c>
      <c r="S41" s="33">
        <f t="shared" si="674"/>
        <v>2.5</v>
      </c>
      <c r="T41" s="49" t="str">
        <f t="shared" si="675"/>
        <v>2.5</v>
      </c>
      <c r="U41" s="12">
        <v>3</v>
      </c>
      <c r="V41" s="24">
        <v>7.9</v>
      </c>
      <c r="W41" s="27">
        <v>7</v>
      </c>
      <c r="X41" s="28"/>
      <c r="Y41" s="30">
        <f t="shared" si="590"/>
        <v>7.4</v>
      </c>
      <c r="Z41" s="31">
        <f t="shared" si="591"/>
        <v>7.4</v>
      </c>
      <c r="AA41" s="31"/>
      <c r="AB41" s="35" t="str">
        <f t="shared" si="592"/>
        <v>B</v>
      </c>
      <c r="AC41" s="33">
        <f t="shared" si="593"/>
        <v>3</v>
      </c>
      <c r="AD41" s="49" t="str">
        <f t="shared" si="594"/>
        <v>3.0</v>
      </c>
      <c r="AE41" s="77">
        <v>5</v>
      </c>
      <c r="AF41" s="80">
        <v>5</v>
      </c>
      <c r="AG41" s="24">
        <v>5</v>
      </c>
      <c r="AH41" s="124"/>
      <c r="AI41" s="28">
        <v>2</v>
      </c>
      <c r="AJ41" s="30">
        <f t="shared" si="595"/>
        <v>2</v>
      </c>
      <c r="AK41" s="31">
        <f t="shared" si="596"/>
        <v>3.2</v>
      </c>
      <c r="AL41" s="31"/>
      <c r="AM41" s="35" t="str">
        <f t="shared" si="597"/>
        <v>F</v>
      </c>
      <c r="AN41" s="33">
        <f t="shared" si="598"/>
        <v>0</v>
      </c>
      <c r="AO41" s="49" t="str">
        <f t="shared" si="599"/>
        <v>0.0</v>
      </c>
      <c r="AP41" s="77">
        <v>3</v>
      </c>
      <c r="AQ41" s="83"/>
      <c r="AR41" s="24">
        <v>5.9</v>
      </c>
      <c r="AS41" s="124"/>
      <c r="AT41" s="28">
        <v>5</v>
      </c>
      <c r="AU41" s="22">
        <f t="shared" si="600"/>
        <v>2.4</v>
      </c>
      <c r="AV41" s="29">
        <f t="shared" si="601"/>
        <v>5.4</v>
      </c>
      <c r="AW41" s="29"/>
      <c r="AX41" s="35" t="str">
        <f t="shared" si="602"/>
        <v>D+</v>
      </c>
      <c r="AY41" s="33">
        <f t="shared" si="603"/>
        <v>1.5</v>
      </c>
      <c r="AZ41" s="49" t="str">
        <f t="shared" si="604"/>
        <v>1.5</v>
      </c>
      <c r="BA41" s="77">
        <v>3</v>
      </c>
      <c r="BB41" s="83">
        <v>3</v>
      </c>
      <c r="BC41" s="24">
        <v>6.5</v>
      </c>
      <c r="BD41" s="27">
        <v>5</v>
      </c>
      <c r="BE41" s="28"/>
      <c r="BF41" s="30">
        <f t="shared" si="605"/>
        <v>5.6</v>
      </c>
      <c r="BG41" s="31">
        <f t="shared" si="606"/>
        <v>5.6</v>
      </c>
      <c r="BH41" s="31"/>
      <c r="BI41" s="35" t="str">
        <f t="shared" si="607"/>
        <v>C</v>
      </c>
      <c r="BJ41" s="33">
        <f t="shared" si="608"/>
        <v>2</v>
      </c>
      <c r="BK41" s="49" t="str">
        <f t="shared" si="609"/>
        <v>2.0</v>
      </c>
      <c r="BL41" s="77">
        <v>3</v>
      </c>
      <c r="BM41" s="83">
        <v>3</v>
      </c>
      <c r="BN41" s="24">
        <v>6.7</v>
      </c>
      <c r="BO41" s="27">
        <v>6</v>
      </c>
      <c r="BP41" s="28"/>
      <c r="BQ41" s="30">
        <f t="shared" si="610"/>
        <v>6.3</v>
      </c>
      <c r="BR41" s="31">
        <f t="shared" si="611"/>
        <v>6.3</v>
      </c>
      <c r="BS41" s="31"/>
      <c r="BT41" s="35" t="str">
        <f t="shared" si="612"/>
        <v>C</v>
      </c>
      <c r="BU41" s="33">
        <f t="shared" si="613"/>
        <v>2</v>
      </c>
      <c r="BV41" s="49" t="str">
        <f t="shared" si="614"/>
        <v>2.0</v>
      </c>
      <c r="BW41" s="77">
        <v>2</v>
      </c>
      <c r="BX41" s="83">
        <v>2</v>
      </c>
      <c r="BY41" s="41">
        <f t="shared" si="615"/>
        <v>16</v>
      </c>
      <c r="BZ41" s="43">
        <f t="shared" si="616"/>
        <v>1.84375</v>
      </c>
      <c r="CA41" s="45" t="str">
        <f t="shared" si="617"/>
        <v>1.84</v>
      </c>
      <c r="CB41" s="47" t="str">
        <f t="shared" si="618"/>
        <v>Lên lớp</v>
      </c>
      <c r="CC41" s="145">
        <f t="shared" si="619"/>
        <v>13</v>
      </c>
      <c r="CD41" s="146">
        <f t="shared" si="620"/>
        <v>2.2692307692307692</v>
      </c>
      <c r="CE41" s="47" t="str">
        <f t="shared" si="621"/>
        <v>Lên lớp</v>
      </c>
      <c r="CF41" s="142" t="s">
        <v>1143</v>
      </c>
      <c r="CG41" s="24">
        <v>5.6</v>
      </c>
      <c r="CH41" s="124"/>
      <c r="CI41" s="28">
        <v>5</v>
      </c>
      <c r="CJ41" s="30">
        <f t="shared" si="622"/>
        <v>2.2000000000000002</v>
      </c>
      <c r="CK41" s="31">
        <f t="shared" si="623"/>
        <v>5.2</v>
      </c>
      <c r="CL41" s="31"/>
      <c r="CM41" s="35" t="str">
        <f t="shared" si="624"/>
        <v>D+</v>
      </c>
      <c r="CN41" s="157">
        <f t="shared" si="625"/>
        <v>1.5</v>
      </c>
      <c r="CO41" s="49" t="str">
        <f t="shared" si="626"/>
        <v>1.5</v>
      </c>
      <c r="CP41" s="77">
        <v>3</v>
      </c>
      <c r="CQ41" s="151">
        <v>3</v>
      </c>
      <c r="CR41" s="24">
        <v>7</v>
      </c>
      <c r="CS41" s="124"/>
      <c r="CT41" s="28">
        <v>6</v>
      </c>
      <c r="CU41" s="30">
        <f t="shared" si="627"/>
        <v>2.8</v>
      </c>
      <c r="CV41" s="31">
        <f t="shared" si="628"/>
        <v>6.4</v>
      </c>
      <c r="CW41" s="31"/>
      <c r="CX41" s="35" t="str">
        <f t="shared" si="629"/>
        <v>C</v>
      </c>
      <c r="CY41" s="157">
        <f t="shared" si="630"/>
        <v>2</v>
      </c>
      <c r="CZ41" s="49" t="str">
        <f t="shared" si="631"/>
        <v>2.0</v>
      </c>
      <c r="DA41" s="77">
        <v>2</v>
      </c>
      <c r="DB41" s="151">
        <v>2</v>
      </c>
      <c r="DC41" s="24">
        <v>6.7</v>
      </c>
      <c r="DD41" s="27">
        <v>5</v>
      </c>
      <c r="DE41" s="28"/>
      <c r="DF41" s="30">
        <f t="shared" si="632"/>
        <v>5.7</v>
      </c>
      <c r="DG41" s="31">
        <f t="shared" si="633"/>
        <v>5.7</v>
      </c>
      <c r="DH41" s="31"/>
      <c r="DI41" s="35" t="str">
        <f t="shared" si="634"/>
        <v>C</v>
      </c>
      <c r="DJ41" s="157">
        <f t="shared" si="635"/>
        <v>2</v>
      </c>
      <c r="DK41" s="49" t="str">
        <f t="shared" si="636"/>
        <v>2.0</v>
      </c>
      <c r="DL41" s="77">
        <v>4</v>
      </c>
      <c r="DM41" s="151">
        <v>4</v>
      </c>
      <c r="DN41" s="63">
        <v>6</v>
      </c>
      <c r="DO41" s="27"/>
      <c r="DP41" s="28"/>
      <c r="DQ41" s="30">
        <f t="shared" si="637"/>
        <v>2.4</v>
      </c>
      <c r="DR41" s="31">
        <f t="shared" si="638"/>
        <v>2.4</v>
      </c>
      <c r="DS41" s="31"/>
      <c r="DT41" s="35" t="str">
        <f t="shared" si="639"/>
        <v>F</v>
      </c>
      <c r="DU41" s="157">
        <f t="shared" si="640"/>
        <v>0</v>
      </c>
      <c r="DV41" s="49" t="str">
        <f t="shared" si="641"/>
        <v>0.0</v>
      </c>
      <c r="DW41" s="77">
        <v>3</v>
      </c>
      <c r="DX41" s="151"/>
      <c r="DY41" s="24">
        <v>6.7</v>
      </c>
      <c r="DZ41" s="27">
        <v>5</v>
      </c>
      <c r="EA41" s="28"/>
      <c r="EB41" s="30">
        <f t="shared" si="642"/>
        <v>5.7</v>
      </c>
      <c r="EC41" s="31">
        <f t="shared" si="643"/>
        <v>5.7</v>
      </c>
      <c r="ED41" s="31"/>
      <c r="EE41" s="35" t="str">
        <f t="shared" si="644"/>
        <v>C</v>
      </c>
      <c r="EF41" s="157">
        <f t="shared" si="645"/>
        <v>2</v>
      </c>
      <c r="EG41" s="49" t="str">
        <f t="shared" si="646"/>
        <v>2.0</v>
      </c>
      <c r="EH41" s="77">
        <v>2</v>
      </c>
      <c r="EI41" s="151">
        <v>2</v>
      </c>
      <c r="EJ41" s="24">
        <v>6</v>
      </c>
      <c r="EK41" s="27">
        <v>6</v>
      </c>
      <c r="EL41" s="28"/>
      <c r="EM41" s="30">
        <f t="shared" si="647"/>
        <v>6</v>
      </c>
      <c r="EN41" s="31">
        <f t="shared" si="648"/>
        <v>6</v>
      </c>
      <c r="EO41" s="31"/>
      <c r="EP41" s="35" t="str">
        <f t="shared" si="649"/>
        <v>C</v>
      </c>
      <c r="EQ41" s="157">
        <f t="shared" si="650"/>
        <v>2</v>
      </c>
      <c r="ER41" s="49" t="str">
        <f t="shared" si="651"/>
        <v>2.0</v>
      </c>
      <c r="ES41" s="77">
        <v>2</v>
      </c>
      <c r="ET41" s="151">
        <v>2</v>
      </c>
      <c r="EU41" s="24">
        <v>6.7</v>
      </c>
      <c r="EV41" s="27">
        <v>8</v>
      </c>
      <c r="EW41" s="28"/>
      <c r="EX41" s="30">
        <f t="shared" si="652"/>
        <v>7.5</v>
      </c>
      <c r="EY41" s="31">
        <f t="shared" si="653"/>
        <v>7.5</v>
      </c>
      <c r="EZ41" s="31"/>
      <c r="FA41" s="35" t="str">
        <f t="shared" si="654"/>
        <v>B</v>
      </c>
      <c r="FB41" s="157">
        <f t="shared" si="655"/>
        <v>3</v>
      </c>
      <c r="FC41" s="49" t="str">
        <f t="shared" si="656"/>
        <v>3.0</v>
      </c>
      <c r="FD41" s="77">
        <v>3</v>
      </c>
      <c r="FE41" s="151">
        <v>3</v>
      </c>
      <c r="FF41" s="155">
        <v>7</v>
      </c>
      <c r="FG41" s="165">
        <v>7.2</v>
      </c>
      <c r="FH41" s="165"/>
      <c r="FI41" s="22">
        <f t="shared" si="657"/>
        <v>7.1</v>
      </c>
      <c r="FJ41" s="29">
        <f t="shared" si="658"/>
        <v>7.1</v>
      </c>
      <c r="FK41" s="29"/>
      <c r="FL41" s="35" t="str">
        <f t="shared" si="659"/>
        <v>B</v>
      </c>
      <c r="FM41" s="33">
        <f t="shared" si="660"/>
        <v>3</v>
      </c>
      <c r="FN41" s="49" t="str">
        <f t="shared" si="661"/>
        <v>3.0</v>
      </c>
      <c r="FO41" s="77">
        <v>2</v>
      </c>
      <c r="FP41" s="151">
        <v>2</v>
      </c>
      <c r="FQ41" s="41">
        <f t="shared" si="662"/>
        <v>21</v>
      </c>
      <c r="FR41" s="43">
        <f t="shared" si="663"/>
        <v>1.8809523809523809</v>
      </c>
      <c r="FS41" s="45" t="str">
        <f t="shared" si="664"/>
        <v>1.88</v>
      </c>
      <c r="FT41" s="47" t="str">
        <f t="shared" si="665"/>
        <v>Lên lớp</v>
      </c>
      <c r="FU41" s="145">
        <f t="shared" si="666"/>
        <v>18</v>
      </c>
      <c r="FV41" s="146">
        <f t="shared" si="667"/>
        <v>2.1944444444444446</v>
      </c>
      <c r="FW41" s="174">
        <f t="shared" si="668"/>
        <v>37</v>
      </c>
      <c r="FX41" s="41">
        <f t="shared" si="669"/>
        <v>31</v>
      </c>
      <c r="FY41" s="43">
        <f t="shared" si="670"/>
        <v>2.225806451612903</v>
      </c>
      <c r="FZ41" s="45" t="str">
        <f t="shared" si="671"/>
        <v>2.23</v>
      </c>
      <c r="GA41" s="47" t="str">
        <f t="shared" si="672"/>
        <v>Lên lớp</v>
      </c>
      <c r="GB41" s="47" t="s">
        <v>1143</v>
      </c>
      <c r="GC41" s="63">
        <v>2.7</v>
      </c>
      <c r="GD41" s="27"/>
      <c r="GE41" s="28"/>
      <c r="GF41" s="22">
        <f t="shared" si="676"/>
        <v>1.1000000000000001</v>
      </c>
      <c r="GG41" s="29">
        <f t="shared" si="677"/>
        <v>1.1000000000000001</v>
      </c>
      <c r="GH41" s="29"/>
      <c r="GI41" s="35" t="str">
        <f t="shared" si="678"/>
        <v>F</v>
      </c>
      <c r="GJ41" s="33">
        <f t="shared" si="679"/>
        <v>0</v>
      </c>
      <c r="GK41" s="49" t="str">
        <f t="shared" si="680"/>
        <v>0.0</v>
      </c>
      <c r="GL41" s="77">
        <v>2</v>
      </c>
      <c r="GM41" s="151"/>
      <c r="GN41" s="24">
        <v>7.1</v>
      </c>
      <c r="GO41" s="27"/>
      <c r="GP41" s="28">
        <v>4</v>
      </c>
      <c r="GQ41" s="22">
        <f t="shared" si="681"/>
        <v>2.8</v>
      </c>
      <c r="GR41" s="29">
        <f t="shared" si="682"/>
        <v>5.2</v>
      </c>
      <c r="GS41" s="29"/>
      <c r="GT41" s="35" t="str">
        <f t="shared" si="683"/>
        <v>D+</v>
      </c>
      <c r="GU41" s="33">
        <f t="shared" si="684"/>
        <v>1.5</v>
      </c>
      <c r="GV41" s="49" t="str">
        <f t="shared" si="685"/>
        <v>1.5</v>
      </c>
      <c r="GW41" s="77">
        <v>3</v>
      </c>
      <c r="GX41" s="151">
        <v>3</v>
      </c>
      <c r="GY41" s="24">
        <v>6</v>
      </c>
      <c r="GZ41" s="27"/>
      <c r="HA41" s="138"/>
      <c r="HB41" s="22">
        <f t="shared" si="686"/>
        <v>2.4</v>
      </c>
      <c r="HC41" s="29">
        <f t="shared" si="687"/>
        <v>2.4</v>
      </c>
      <c r="HD41" s="29"/>
      <c r="HE41" s="35" t="str">
        <f t="shared" si="688"/>
        <v>F</v>
      </c>
      <c r="HF41" s="33">
        <f t="shared" si="689"/>
        <v>0</v>
      </c>
      <c r="HG41" s="49" t="str">
        <f t="shared" si="690"/>
        <v>0.0</v>
      </c>
      <c r="HH41" s="77">
        <v>2</v>
      </c>
      <c r="HI41" s="151"/>
      <c r="HJ41" s="24">
        <v>6.4</v>
      </c>
      <c r="HK41" s="27"/>
      <c r="HL41" s="28">
        <v>5</v>
      </c>
      <c r="HM41" s="22">
        <f t="shared" si="691"/>
        <v>2.6</v>
      </c>
      <c r="HN41" s="29">
        <f t="shared" si="692"/>
        <v>5.6</v>
      </c>
      <c r="HO41" s="29"/>
      <c r="HP41" s="35" t="str">
        <f t="shared" si="693"/>
        <v>C</v>
      </c>
      <c r="HQ41" s="33">
        <f t="shared" si="694"/>
        <v>2</v>
      </c>
      <c r="HR41" s="49" t="str">
        <f t="shared" si="695"/>
        <v>2.0</v>
      </c>
      <c r="HS41" s="77">
        <v>2</v>
      </c>
      <c r="HT41" s="151">
        <v>2</v>
      </c>
      <c r="HU41" s="24">
        <v>6.5</v>
      </c>
      <c r="HV41" s="27">
        <v>6</v>
      </c>
      <c r="HW41" s="28"/>
      <c r="HX41" s="22">
        <f t="shared" si="696"/>
        <v>6.2</v>
      </c>
      <c r="HY41" s="29">
        <f t="shared" si="697"/>
        <v>6.2</v>
      </c>
      <c r="HZ41" s="29"/>
      <c r="IA41" s="35" t="str">
        <f t="shared" si="698"/>
        <v>C</v>
      </c>
      <c r="IB41" s="33">
        <f t="shared" si="699"/>
        <v>2</v>
      </c>
      <c r="IC41" s="49" t="str">
        <f t="shared" si="700"/>
        <v>2.0</v>
      </c>
      <c r="ID41" s="77">
        <v>3</v>
      </c>
      <c r="IE41" s="151">
        <v>3</v>
      </c>
      <c r="IF41" s="63">
        <v>0</v>
      </c>
      <c r="IG41" s="27"/>
      <c r="IH41" s="28"/>
      <c r="II41" s="22">
        <f t="shared" si="701"/>
        <v>0</v>
      </c>
      <c r="IJ41" s="29">
        <f t="shared" si="702"/>
        <v>0</v>
      </c>
      <c r="IK41" s="29"/>
      <c r="IL41" s="35" t="str">
        <f t="shared" si="703"/>
        <v>F</v>
      </c>
      <c r="IM41" s="33">
        <f t="shared" si="704"/>
        <v>0</v>
      </c>
      <c r="IN41" s="49" t="str">
        <f t="shared" si="705"/>
        <v>0.0</v>
      </c>
      <c r="IO41" s="77">
        <v>2</v>
      </c>
      <c r="IP41" s="151"/>
      <c r="IQ41" s="63">
        <v>0</v>
      </c>
      <c r="IR41" s="27"/>
      <c r="IS41" s="28"/>
      <c r="IT41" s="22">
        <f t="shared" si="706"/>
        <v>0</v>
      </c>
      <c r="IU41" s="29">
        <f t="shared" si="707"/>
        <v>0</v>
      </c>
      <c r="IV41" s="29"/>
      <c r="IW41" s="35" t="str">
        <f t="shared" si="708"/>
        <v>F</v>
      </c>
      <c r="IX41" s="33">
        <f t="shared" si="709"/>
        <v>0</v>
      </c>
      <c r="IY41" s="49" t="str">
        <f t="shared" si="710"/>
        <v>0.0</v>
      </c>
      <c r="IZ41" s="77">
        <v>3</v>
      </c>
      <c r="JA41" s="151"/>
      <c r="JB41" s="24">
        <v>7.4</v>
      </c>
      <c r="JC41" s="124"/>
      <c r="JD41" s="28">
        <v>5</v>
      </c>
      <c r="JE41" s="22">
        <f t="shared" si="711"/>
        <v>3</v>
      </c>
      <c r="JF41" s="29">
        <f t="shared" si="712"/>
        <v>6</v>
      </c>
      <c r="JG41" s="29"/>
      <c r="JH41" s="35" t="str">
        <f t="shared" si="713"/>
        <v>C</v>
      </c>
      <c r="JI41" s="33">
        <f t="shared" si="714"/>
        <v>2</v>
      </c>
      <c r="JJ41" s="49" t="str">
        <f t="shared" si="715"/>
        <v>2.0</v>
      </c>
      <c r="JK41" s="77">
        <v>3</v>
      </c>
      <c r="JL41" s="151">
        <v>3</v>
      </c>
      <c r="JM41" s="24">
        <v>5</v>
      </c>
      <c r="JN41" s="214"/>
      <c r="JO41" s="140">
        <v>5.3</v>
      </c>
      <c r="JP41" s="22">
        <f t="shared" si="716"/>
        <v>2</v>
      </c>
      <c r="JQ41" s="29">
        <f t="shared" si="717"/>
        <v>5.2</v>
      </c>
      <c r="JR41" s="29"/>
      <c r="JS41" s="35" t="str">
        <f t="shared" si="718"/>
        <v>D+</v>
      </c>
      <c r="JT41" s="33">
        <f t="shared" si="719"/>
        <v>1.5</v>
      </c>
      <c r="JU41" s="49" t="str">
        <f t="shared" si="720"/>
        <v>1.5</v>
      </c>
      <c r="JV41" s="77">
        <v>1</v>
      </c>
      <c r="JW41" s="151">
        <v>1</v>
      </c>
      <c r="JX41" s="211">
        <f t="shared" si="721"/>
        <v>21</v>
      </c>
      <c r="JY41" s="43">
        <f t="shared" si="722"/>
        <v>1.0476190476190477</v>
      </c>
      <c r="JZ41" s="45" t="str">
        <f t="shared" si="723"/>
        <v>1.05</v>
      </c>
      <c r="KA41" s="47" t="str">
        <f t="shared" si="724"/>
        <v>Lên lớp</v>
      </c>
      <c r="KB41" s="41">
        <f t="shared" si="725"/>
        <v>12</v>
      </c>
      <c r="KC41" s="43">
        <f t="shared" si="726"/>
        <v>1.8333333333333333</v>
      </c>
      <c r="KD41" s="229">
        <f t="shared" si="727"/>
        <v>58</v>
      </c>
      <c r="KE41" s="230">
        <f t="shared" si="728"/>
        <v>43</v>
      </c>
      <c r="KF41" s="146">
        <f t="shared" si="729"/>
        <v>2.1162790697674421</v>
      </c>
      <c r="KG41" s="45" t="str">
        <f t="shared" si="730"/>
        <v>2.12</v>
      </c>
      <c r="KH41" s="47" t="str">
        <f t="shared" si="731"/>
        <v>Lên lớp</v>
      </c>
      <c r="KI41" s="47" t="s">
        <v>1143</v>
      </c>
      <c r="KJ41" s="24">
        <v>6</v>
      </c>
      <c r="KK41" s="124"/>
      <c r="KL41" s="138"/>
      <c r="KM41" s="30">
        <f t="shared" si="732"/>
        <v>2.4</v>
      </c>
      <c r="KN41" s="31">
        <f t="shared" si="733"/>
        <v>2.4</v>
      </c>
      <c r="KO41" s="29" t="str">
        <f t="shared" si="734"/>
        <v>2.4</v>
      </c>
      <c r="KP41" s="35" t="str">
        <f t="shared" si="735"/>
        <v>F</v>
      </c>
      <c r="KQ41" s="33">
        <f t="shared" si="736"/>
        <v>0</v>
      </c>
      <c r="KR41" s="49" t="str">
        <f t="shared" si="737"/>
        <v>0.0</v>
      </c>
      <c r="KS41" s="77">
        <v>2</v>
      </c>
      <c r="KT41" s="151"/>
      <c r="KU41" s="24">
        <v>7</v>
      </c>
      <c r="KV41" s="27">
        <v>7</v>
      </c>
      <c r="KW41" s="28"/>
      <c r="KX41" s="30">
        <f t="shared" si="738"/>
        <v>7</v>
      </c>
      <c r="KY41" s="31">
        <f t="shared" si="739"/>
        <v>7</v>
      </c>
      <c r="KZ41" s="29" t="str">
        <f t="shared" si="740"/>
        <v>7.0</v>
      </c>
      <c r="LA41" s="35" t="str">
        <f t="shared" si="741"/>
        <v>B</v>
      </c>
      <c r="LB41" s="33">
        <f t="shared" si="742"/>
        <v>3</v>
      </c>
      <c r="LC41" s="49" t="str">
        <f t="shared" si="743"/>
        <v>3.0</v>
      </c>
      <c r="LD41" s="77">
        <v>2</v>
      </c>
      <c r="LE41" s="151">
        <v>2</v>
      </c>
      <c r="LF41" s="24">
        <v>5.7</v>
      </c>
      <c r="LG41" s="27">
        <v>3</v>
      </c>
      <c r="LH41" s="28"/>
      <c r="LI41" s="30">
        <f t="shared" si="744"/>
        <v>4.0999999999999996</v>
      </c>
      <c r="LJ41" s="31">
        <f t="shared" si="745"/>
        <v>4.0999999999999996</v>
      </c>
      <c r="LK41" s="31" t="str">
        <f t="shared" si="746"/>
        <v>4.1</v>
      </c>
      <c r="LL41" s="35" t="str">
        <f t="shared" si="747"/>
        <v>D</v>
      </c>
      <c r="LM41" s="33">
        <f t="shared" si="748"/>
        <v>1</v>
      </c>
      <c r="LN41" s="49" t="str">
        <f t="shared" si="749"/>
        <v>1.0</v>
      </c>
      <c r="LO41" s="77">
        <v>2</v>
      </c>
      <c r="LP41" s="151">
        <v>2</v>
      </c>
      <c r="LQ41" s="24">
        <v>8</v>
      </c>
      <c r="LR41" s="27">
        <v>5</v>
      </c>
      <c r="LS41" s="28"/>
      <c r="LT41" s="30">
        <f t="shared" si="750"/>
        <v>6.2</v>
      </c>
      <c r="LU41" s="31">
        <f t="shared" si="751"/>
        <v>6.2</v>
      </c>
      <c r="LV41" s="31"/>
      <c r="LW41" s="35" t="str">
        <f t="shared" si="752"/>
        <v>C</v>
      </c>
      <c r="LX41" s="33">
        <f t="shared" si="753"/>
        <v>2</v>
      </c>
      <c r="LY41" s="49" t="str">
        <f t="shared" si="754"/>
        <v>2.0</v>
      </c>
      <c r="LZ41" s="77">
        <v>2</v>
      </c>
      <c r="MA41" s="151">
        <v>2</v>
      </c>
      <c r="MB41" s="63">
        <v>0</v>
      </c>
      <c r="MC41" s="27"/>
      <c r="MD41" s="28"/>
      <c r="ME41" s="30">
        <f t="shared" si="755"/>
        <v>0</v>
      </c>
      <c r="MF41" s="161">
        <f t="shared" si="756"/>
        <v>0</v>
      </c>
      <c r="MG41" s="161"/>
      <c r="MH41" s="162" t="str">
        <f t="shared" si="757"/>
        <v>F</v>
      </c>
      <c r="MI41" s="163">
        <f t="shared" si="758"/>
        <v>0</v>
      </c>
      <c r="MJ41" s="56" t="str">
        <f t="shared" si="759"/>
        <v>0.0</v>
      </c>
      <c r="MK41" s="77">
        <v>1</v>
      </c>
      <c r="ML41" s="151"/>
      <c r="MM41" s="24">
        <v>6.4</v>
      </c>
      <c r="MN41" s="124"/>
      <c r="MO41" s="138"/>
      <c r="MP41" s="30">
        <f t="shared" si="760"/>
        <v>2.6</v>
      </c>
      <c r="MQ41" s="161">
        <f t="shared" si="761"/>
        <v>2.6</v>
      </c>
      <c r="MR41" s="161"/>
      <c r="MS41" s="162" t="str">
        <f t="shared" si="762"/>
        <v>F</v>
      </c>
      <c r="MT41" s="163">
        <f t="shared" si="763"/>
        <v>0</v>
      </c>
      <c r="MU41" s="56" t="str">
        <f t="shared" si="764"/>
        <v>0.0</v>
      </c>
      <c r="MV41" s="77">
        <v>3</v>
      </c>
      <c r="MW41" s="151"/>
      <c r="MX41" s="63">
        <v>0</v>
      </c>
      <c r="MY41" s="27"/>
      <c r="MZ41" s="28"/>
      <c r="NA41" s="30">
        <f t="shared" si="765"/>
        <v>0</v>
      </c>
      <c r="NB41" s="161">
        <f t="shared" si="766"/>
        <v>0</v>
      </c>
      <c r="NC41" s="161"/>
      <c r="ND41" s="162" t="str">
        <f t="shared" si="767"/>
        <v>F</v>
      </c>
      <c r="NE41" s="163">
        <f t="shared" si="768"/>
        <v>0</v>
      </c>
      <c r="NF41" s="56" t="str">
        <f t="shared" si="769"/>
        <v>0.0</v>
      </c>
      <c r="NG41" s="77">
        <v>1</v>
      </c>
      <c r="NH41" s="151"/>
      <c r="NI41" s="24">
        <v>7.2</v>
      </c>
      <c r="NJ41" s="27">
        <v>5</v>
      </c>
      <c r="NK41" s="28"/>
      <c r="NL41" s="30">
        <f t="shared" si="770"/>
        <v>5.9</v>
      </c>
      <c r="NM41" s="31">
        <f t="shared" si="771"/>
        <v>5.9</v>
      </c>
      <c r="NN41" s="29" t="str">
        <f t="shared" si="772"/>
        <v>5.9</v>
      </c>
      <c r="NO41" s="35" t="str">
        <f t="shared" si="773"/>
        <v>C</v>
      </c>
      <c r="NP41" s="33">
        <f t="shared" si="774"/>
        <v>2</v>
      </c>
      <c r="NQ41" s="49" t="str">
        <f t="shared" si="775"/>
        <v>2.0</v>
      </c>
      <c r="NR41" s="77">
        <v>3</v>
      </c>
      <c r="NS41" s="151">
        <v>3</v>
      </c>
      <c r="NT41" s="63">
        <v>3</v>
      </c>
      <c r="NU41" s="214"/>
      <c r="NV41" s="28"/>
      <c r="NW41" s="30">
        <f t="shared" si="776"/>
        <v>1.2</v>
      </c>
      <c r="NX41" s="31">
        <f t="shared" si="777"/>
        <v>1.2</v>
      </c>
      <c r="NY41" s="29" t="str">
        <f t="shared" si="778"/>
        <v>1.2</v>
      </c>
      <c r="NZ41" s="35" t="str">
        <f t="shared" si="779"/>
        <v>F</v>
      </c>
      <c r="OA41" s="33">
        <f t="shared" si="780"/>
        <v>0</v>
      </c>
      <c r="OB41" s="49" t="str">
        <f t="shared" si="781"/>
        <v>0.0</v>
      </c>
      <c r="OC41" s="77">
        <v>2</v>
      </c>
      <c r="OD41" s="151"/>
      <c r="OE41" s="211">
        <f t="shared" si="782"/>
        <v>18</v>
      </c>
      <c r="OF41" s="43">
        <f t="shared" si="783"/>
        <v>1</v>
      </c>
      <c r="OG41" s="45" t="str">
        <f t="shared" si="784"/>
        <v>1.00</v>
      </c>
      <c r="OH41" s="47" t="str">
        <f t="shared" si="785"/>
        <v>Lên lớp</v>
      </c>
      <c r="OI41" s="41">
        <f t="shared" si="786"/>
        <v>9</v>
      </c>
      <c r="OJ41" s="43">
        <f t="shared" si="787"/>
        <v>2</v>
      </c>
      <c r="OK41" s="229">
        <f t="shared" si="788"/>
        <v>76</v>
      </c>
      <c r="OL41" s="230">
        <f t="shared" si="789"/>
        <v>52</v>
      </c>
      <c r="OM41" s="146">
        <f t="shared" si="790"/>
        <v>2.0961538461538463</v>
      </c>
      <c r="ON41" s="45" t="str">
        <f t="shared" si="791"/>
        <v>2.10</v>
      </c>
      <c r="OO41" s="47" t="str">
        <f t="shared" si="792"/>
        <v>Lên lớp</v>
      </c>
      <c r="OP41" s="47" t="s">
        <v>1143</v>
      </c>
      <c r="OQ41" s="63">
        <v>0</v>
      </c>
      <c r="OR41" s="27"/>
      <c r="OS41" s="28"/>
      <c r="OT41" s="30">
        <f t="shared" si="793"/>
        <v>0</v>
      </c>
      <c r="OU41" s="31">
        <f t="shared" si="794"/>
        <v>0</v>
      </c>
      <c r="OV41" s="31" t="str">
        <f t="shared" si="795"/>
        <v>0.0</v>
      </c>
      <c r="OW41" s="35" t="str">
        <f t="shared" si="796"/>
        <v>F</v>
      </c>
      <c r="OX41" s="33">
        <f t="shared" si="797"/>
        <v>0</v>
      </c>
      <c r="OY41" s="49" t="str">
        <f t="shared" si="798"/>
        <v>0.0</v>
      </c>
      <c r="OZ41" s="77">
        <v>2</v>
      </c>
      <c r="PA41" s="151"/>
      <c r="PB41" s="63">
        <v>0</v>
      </c>
      <c r="PC41" s="27"/>
      <c r="PD41" s="28"/>
      <c r="PE41" s="30">
        <f>ROUND((PB41*0.4+PC41*0.6),1)</f>
        <v>0</v>
      </c>
      <c r="PF41" s="31">
        <f>ROUND(MAX((PB41*0.4+PC41*0.6),(PB41*0.4+PD41*0.6)),1)</f>
        <v>0</v>
      </c>
      <c r="PG41" s="31" t="str">
        <f>TEXT(PF41,"0.0")</f>
        <v>0.0</v>
      </c>
      <c r="PH41" s="35" t="str">
        <f>IF(PF41&gt;=8.5,"A",IF(PF41&gt;=8,"B+",IF(PF41&gt;=7,"B",IF(PF41&gt;=6.5,"C+",IF(PF41&gt;=5.5,"C",IF(PF41&gt;=5,"D+",IF(PF41&gt;=4,"D","F")))))))</f>
        <v>F</v>
      </c>
      <c r="PI41" s="33">
        <f>IF(PH41="A",4,IF(PH41="B+",3.5,IF(PH41="B",3,IF(PH41="C+",2.5,IF(PH41="C",2,IF(PH41="D+",1.5,IF(PH41="D",1,0)))))))</f>
        <v>0</v>
      </c>
      <c r="PJ41" s="49" t="str">
        <f>TEXT(PI41,"0.0")</f>
        <v>0.0</v>
      </c>
      <c r="PK41" s="77">
        <v>3</v>
      </c>
      <c r="PL41" s="151"/>
      <c r="PM41" s="63">
        <v>0</v>
      </c>
      <c r="PN41" s="27"/>
      <c r="PO41" s="28"/>
      <c r="PP41" s="30">
        <f>ROUND((PM41*0.4+PN41*0.6),1)</f>
        <v>0</v>
      </c>
      <c r="PQ41" s="31">
        <f>ROUND(MAX((PM41*0.4+PN41*0.6),(PM41*0.4+PO41*0.6)),1)</f>
        <v>0</v>
      </c>
      <c r="PR41" s="31" t="str">
        <f>TEXT(PQ41,"0.0")</f>
        <v>0.0</v>
      </c>
      <c r="PS41" s="35" t="str">
        <f>IF(PQ41&gt;=8.5,"A",IF(PQ41&gt;=8,"B+",IF(PQ41&gt;=7,"B",IF(PQ41&gt;=6.5,"C+",IF(PQ41&gt;=5.5,"C",IF(PQ41&gt;=5,"D+",IF(PQ41&gt;=4,"D","F")))))))</f>
        <v>F</v>
      </c>
      <c r="PT41" s="33">
        <f>IF(PS41="A",4,IF(PS41="B+",3.5,IF(PS41="B",3,IF(PS41="C+",2.5,IF(PS41="C",2,IF(PS41="D+",1.5,IF(PS41="D",1,0)))))))</f>
        <v>0</v>
      </c>
      <c r="PU41" s="49" t="str">
        <f>TEXT(PT41,"0.0")</f>
        <v>0.0</v>
      </c>
      <c r="PV41" s="77">
        <v>2</v>
      </c>
      <c r="PW41" s="151"/>
      <c r="PX41" s="24"/>
      <c r="PY41" s="27"/>
      <c r="PZ41" s="28"/>
      <c r="QA41" s="30">
        <f>ROUND((PX41*0.4+PY41*0.6),1)</f>
        <v>0</v>
      </c>
      <c r="QB41" s="31">
        <f>ROUND(MAX((PX41*0.4+PY41*0.6),(PX41*0.4+PZ41*0.6)),1)</f>
        <v>0</v>
      </c>
      <c r="QC41" s="31" t="str">
        <f>TEXT(QB41,"0.0")</f>
        <v>0.0</v>
      </c>
      <c r="QD41" s="35" t="str">
        <f>IF(QB41&gt;=8.5,"A",IF(QB41&gt;=8,"B+",IF(QB41&gt;=7,"B",IF(QB41&gt;=6.5,"C+",IF(QB41&gt;=5.5,"C",IF(QB41&gt;=5,"D+",IF(QB41&gt;=4,"D","F")))))))</f>
        <v>F</v>
      </c>
      <c r="QE41" s="33">
        <f>IF(QD41="A",4,IF(QD41="B+",3.5,IF(QD41="B",3,IF(QD41="C+",2.5,IF(QD41="C",2,IF(QD41="D+",1.5,IF(QD41="D",1,0)))))))</f>
        <v>0</v>
      </c>
      <c r="QF41" s="49" t="str">
        <f>TEXT(QE41,"0.0")</f>
        <v>0.0</v>
      </c>
      <c r="QG41" s="77"/>
      <c r="QH41" s="151"/>
      <c r="QI41" s="63">
        <v>1</v>
      </c>
      <c r="QJ41" s="27"/>
      <c r="QK41" s="28"/>
      <c r="QL41" s="30">
        <f>ROUND((QI41*0.4+QJ41*0.6),1)</f>
        <v>0.4</v>
      </c>
      <c r="QM41" s="31">
        <f>ROUND(MAX((QI41*0.4+QJ41*0.6),(QI41*0.4+QK41*0.6)),1)</f>
        <v>0.4</v>
      </c>
      <c r="QN41" s="31" t="str">
        <f>TEXT(QM41,"0.0")</f>
        <v>0.4</v>
      </c>
      <c r="QO41" s="35" t="str">
        <f>IF(QM41&gt;=8.5,"A",IF(QM41&gt;=8,"B+",IF(QM41&gt;=7,"B",IF(QM41&gt;=6.5,"C+",IF(QM41&gt;=5.5,"C",IF(QM41&gt;=5,"D+",IF(QM41&gt;=4,"D","F")))))))</f>
        <v>F</v>
      </c>
      <c r="QP41" s="33">
        <f>IF(QO41="A",4,IF(QO41="B+",3.5,IF(QO41="B",3,IF(QO41="C+",2.5,IF(QO41="C",2,IF(QO41="D+",1.5,IF(QO41="D",1,0)))))))</f>
        <v>0</v>
      </c>
      <c r="QQ41" s="49" t="str">
        <f>TEXT(QP41,"0.0")</f>
        <v>0.0</v>
      </c>
      <c r="QR41" s="77">
        <v>1</v>
      </c>
      <c r="QS41" s="151"/>
      <c r="QT41" s="133">
        <v>7.1</v>
      </c>
      <c r="QU41" s="125">
        <v>5</v>
      </c>
      <c r="QV41" s="126"/>
      <c r="QW41" s="127">
        <f>ROUND((QT41*0.4+QU41*0.6),1)</f>
        <v>5.8</v>
      </c>
      <c r="QX41" s="128">
        <f>ROUND(MAX((QT41*0.4+QU41*0.6),(QT41*0.4+QV41*0.6)),1)</f>
        <v>5.8</v>
      </c>
      <c r="QY41" s="128" t="str">
        <f>TEXT(QX41,"0.0")</f>
        <v>5.8</v>
      </c>
      <c r="QZ41" s="129" t="str">
        <f>IF(QX41&gt;=8.5,"A",IF(QX41&gt;=8,"B+",IF(QX41&gt;=7,"B",IF(QX41&gt;=6.5,"C+",IF(QX41&gt;=5.5,"C",IF(QX41&gt;=5,"D+",IF(QX41&gt;=4,"D","F")))))))</f>
        <v>C</v>
      </c>
      <c r="RA41" s="130">
        <f>IF(QZ41="A",4,IF(QZ41="B+",3.5,IF(QZ41="B",3,IF(QZ41="C+",2.5,IF(QZ41="C",2,IF(QZ41="D+",1.5,IF(QZ41="D",1,0)))))))</f>
        <v>2</v>
      </c>
      <c r="RB41" s="131" t="str">
        <f>TEXT(RA41,"0.0")</f>
        <v>2.0</v>
      </c>
      <c r="RC41" s="132">
        <v>3</v>
      </c>
      <c r="RD41" s="170">
        <v>3</v>
      </c>
      <c r="RE41" s="24"/>
      <c r="RF41" s="27"/>
      <c r="RG41" s="28"/>
      <c r="RH41" s="30">
        <f>ROUND((RE41*0.4+RF41*0.6),1)</f>
        <v>0</v>
      </c>
      <c r="RI41" s="31">
        <f>ROUND(MAX((RE41*0.4+RF41*0.6),(RE41*0.4+RG41*0.6)),1)</f>
        <v>0</v>
      </c>
      <c r="RJ41" s="31" t="str">
        <f>TEXT(RI41,"0.0")</f>
        <v>0.0</v>
      </c>
      <c r="RK41" s="35" t="str">
        <f>IF(RI41&gt;=8.5,"A",IF(RI41&gt;=8,"B+",IF(RI41&gt;=7,"B",IF(RI41&gt;=6.5,"C+",IF(RI41&gt;=5.5,"C",IF(RI41&gt;=5,"D+",IF(RI41&gt;=4,"D","F")))))))</f>
        <v>F</v>
      </c>
      <c r="RL41" s="33">
        <f>IF(RK41="A",4,IF(RK41="B+",3.5,IF(RK41="B",3,IF(RK41="C+",2.5,IF(RK41="C",2,IF(RK41="D+",1.5,IF(RK41="D",1,0)))))))</f>
        <v>0</v>
      </c>
      <c r="RM41" s="49" t="str">
        <f>TEXT(RL41,"0.0")</f>
        <v>0.0</v>
      </c>
      <c r="RN41" s="77"/>
      <c r="RO41" s="151"/>
      <c r="RP41" s="211">
        <f>OZ41+PK41+PV41+QG41+QR41+RC41+RN41</f>
        <v>11</v>
      </c>
      <c r="RQ41" s="275">
        <f>(OU41*OZ41+PF41*PK41+PQ41*PV41+QB41*QG41+QM41*QR41+QX41*RC41+RI41*RN41)/RP41</f>
        <v>1.6181818181818179</v>
      </c>
      <c r="RR41" s="43">
        <f>(OX41*OZ41+PI41*PK41+PT41*PV41+QE41*QG41+QP41*QR41+RA41*RC41+RL41*RN41)/RP41</f>
        <v>0.54545454545454541</v>
      </c>
      <c r="RS41" s="45" t="str">
        <f>TEXT(RR41,"0.00")</f>
        <v>0.55</v>
      </c>
      <c r="RT41" s="278"/>
      <c r="RU41" s="278"/>
      <c r="RV41" s="278"/>
      <c r="RW41" s="278"/>
      <c r="RX41" s="278"/>
      <c r="RY41" s="278"/>
      <c r="RZ41" s="278"/>
      <c r="SA41" s="278"/>
      <c r="SB41" s="278"/>
      <c r="SC41" s="24"/>
      <c r="SD41" s="27"/>
      <c r="SE41" s="28"/>
      <c r="SF41" s="30">
        <f>ROUND((SC41*0.4+SD41*0.6),1)</f>
        <v>0</v>
      </c>
      <c r="SG41" s="31">
        <f>ROUND(MAX((SC41*0.4+SD41*0.6),(SC41*0.4+SE41*0.6)),1)</f>
        <v>0</v>
      </c>
      <c r="SH41" s="31" t="str">
        <f>TEXT(SG41,"0.0")</f>
        <v>0.0</v>
      </c>
      <c r="SI41" s="35" t="str">
        <f>IF(SG41&gt;=8.5,"A",IF(SG41&gt;=8,"B+",IF(SG41&gt;=7,"B",IF(SG41&gt;=6.5,"C+",IF(SG41&gt;=5.5,"C",IF(SG41&gt;=5,"D+",IF(SG41&gt;=4,"D","F")))))))</f>
        <v>F</v>
      </c>
      <c r="SJ41" s="33">
        <f>IF(SI41="A",4,IF(SI41="B+",3.5,IF(SI41="B",3,IF(SI41="C+",2.5,IF(SI41="C",2,IF(SI41="D+",1.5,IF(SI41="D",1,0)))))))</f>
        <v>0</v>
      </c>
      <c r="SK41" s="49" t="str">
        <f>TEXT(SJ41,"0.0")</f>
        <v>0.0</v>
      </c>
      <c r="SL41" s="77">
        <v>2</v>
      </c>
      <c r="SM41" s="151">
        <v>2</v>
      </c>
      <c r="SN41" s="24"/>
      <c r="SO41" s="27"/>
      <c r="SP41" s="28"/>
      <c r="SQ41" s="30">
        <f>ROUND((SN41*0.4+SO41*0.6),1)</f>
        <v>0</v>
      </c>
      <c r="SR41" s="31">
        <f>ROUND(MAX((SN41*0.4+SO41*0.6),(SN41*0.4+SP41*0.6)),1)</f>
        <v>0</v>
      </c>
      <c r="SS41" s="31" t="str">
        <f>TEXT(SR41,"0.0")</f>
        <v>0.0</v>
      </c>
      <c r="ST41" s="35" t="str">
        <f>IF(SR41&gt;=8.5,"A",IF(SR41&gt;=8,"B+",IF(SR41&gt;=7,"B",IF(SR41&gt;=6.5,"C+",IF(SR41&gt;=5.5,"C",IF(SR41&gt;=5,"D+",IF(SR41&gt;=4,"D","F")))))))</f>
        <v>F</v>
      </c>
      <c r="SU41" s="33">
        <f>IF(ST41="A",4,IF(ST41="B+",3.5,IF(ST41="B",3,IF(ST41="C+",2.5,IF(ST41="C",2,IF(ST41="D+",1.5,IF(ST41="D",1,0)))))))</f>
        <v>0</v>
      </c>
      <c r="SV41" s="49" t="str">
        <f>TEXT(SU41,"0.0")</f>
        <v>0.0</v>
      </c>
      <c r="SW41" s="77">
        <v>2</v>
      </c>
      <c r="SX41" s="151">
        <v>2</v>
      </c>
    </row>
    <row r="42" spans="1:529" ht="18">
      <c r="A42" s="11">
        <v>20</v>
      </c>
      <c r="B42" s="70" t="s">
        <v>229</v>
      </c>
      <c r="C42" s="14" t="s">
        <v>273</v>
      </c>
      <c r="D42" s="71" t="s">
        <v>274</v>
      </c>
      <c r="E42" s="302" t="s">
        <v>20</v>
      </c>
      <c r="F42" s="123" t="s">
        <v>1521</v>
      </c>
      <c r="G42" s="106" t="s">
        <v>719</v>
      </c>
      <c r="H42" s="10" t="s">
        <v>18</v>
      </c>
      <c r="I42" s="11" t="s">
        <v>757</v>
      </c>
      <c r="J42" s="13">
        <v>5</v>
      </c>
      <c r="K42" s="13"/>
      <c r="L42" s="35" t="str">
        <f>IF(J42&gt;=8.5,"A",IF(J42&gt;=8,"B+",IF(J42&gt;=7,"B",IF(J42&gt;=6.5,"C+",IF(J42&gt;=5.5,"C",IF(J42&gt;=5,"D+",IF(J42&gt;=4,"D","F")))))))</f>
        <v>D+</v>
      </c>
      <c r="M42" s="33">
        <f>IF(L42="A",4,IF(L42="B+",3.5,IF(L42="B",3,IF(L42="C+",2.5,IF(L42="C",2,IF(L42="D+",1.5,IF(L42="D",1,0)))))))</f>
        <v>1.5</v>
      </c>
      <c r="N42" s="49" t="str">
        <f>TEXT(M42,"0.0")</f>
        <v>1.5</v>
      </c>
      <c r="O42" s="12">
        <v>2</v>
      </c>
      <c r="P42" s="19">
        <v>6.7</v>
      </c>
      <c r="Q42" s="19"/>
      <c r="R42" s="35" t="str">
        <f t="shared" si="673"/>
        <v>C+</v>
      </c>
      <c r="S42" s="33">
        <f t="shared" si="674"/>
        <v>2.5</v>
      </c>
      <c r="T42" s="49" t="str">
        <f t="shared" si="675"/>
        <v>2.5</v>
      </c>
      <c r="U42" s="12">
        <v>3</v>
      </c>
      <c r="V42" s="24">
        <v>6.4</v>
      </c>
      <c r="W42" s="27">
        <v>8</v>
      </c>
      <c r="X42" s="28"/>
      <c r="Y42" s="22">
        <f>ROUND((V42*0.4+W42*0.6),1)</f>
        <v>7.4</v>
      </c>
      <c r="Z42" s="29">
        <f>ROUND(MAX((V42*0.4+W42*0.6),(V42*0.4+X42*0.6)),1)</f>
        <v>7.4</v>
      </c>
      <c r="AA42" s="29"/>
      <c r="AB42" s="35" t="str">
        <f>IF(Z42&gt;=8.5,"A",IF(Z42&gt;=8,"B+",IF(Z42&gt;=7,"B",IF(Z42&gt;=6.5,"C+",IF(Z42&gt;=5.5,"C",IF(Z42&gt;=5,"D+",IF(Z42&gt;=4,"D","F")))))))</f>
        <v>B</v>
      </c>
      <c r="AC42" s="33">
        <f>IF(AB42="A",4,IF(AB42="B+",3.5,IF(AB42="B",3,IF(AB42="C+",2.5,IF(AB42="C",2,IF(AB42="D+",1.5,IF(AB42="D",1,0)))))))</f>
        <v>3</v>
      </c>
      <c r="AD42" s="49" t="str">
        <f>TEXT(AC42,"0.0")</f>
        <v>3.0</v>
      </c>
      <c r="AE42" s="77">
        <v>5</v>
      </c>
      <c r="AF42" s="80">
        <v>5</v>
      </c>
      <c r="AG42" s="24">
        <v>5.3</v>
      </c>
      <c r="AH42" s="124"/>
      <c r="AI42" s="28">
        <v>5</v>
      </c>
      <c r="AJ42" s="22">
        <f>ROUND((AG42*0.4+AH42*0.6),1)</f>
        <v>2.1</v>
      </c>
      <c r="AK42" s="29">
        <f>ROUND(MAX((AG42*0.4+AH42*0.6),(AG42*0.4+AI42*0.6)),1)</f>
        <v>5.0999999999999996</v>
      </c>
      <c r="AL42" s="29"/>
      <c r="AM42" s="35" t="str">
        <f>IF(AK42&gt;=8.5,"A",IF(AK42&gt;=8,"B+",IF(AK42&gt;=7,"B",IF(AK42&gt;=6.5,"C+",IF(AK42&gt;=5.5,"C",IF(AK42&gt;=5,"D+",IF(AK42&gt;=4,"D","F")))))))</f>
        <v>D+</v>
      </c>
      <c r="AN42" s="33">
        <f>IF(AM42="A",4,IF(AM42="B+",3.5,IF(AM42="B",3,IF(AM42="C+",2.5,IF(AM42="C",2,IF(AM42="D+",1.5,IF(AM42="D",1,0)))))))</f>
        <v>1.5</v>
      </c>
      <c r="AO42" s="49" t="str">
        <f>TEXT(AN42,"0.0")</f>
        <v>1.5</v>
      </c>
      <c r="AP42" s="77">
        <v>3</v>
      </c>
      <c r="AQ42" s="83">
        <v>3</v>
      </c>
      <c r="AR42" s="24">
        <v>5.6</v>
      </c>
      <c r="AS42" s="124"/>
      <c r="AT42" s="28">
        <v>4</v>
      </c>
      <c r="AU42" s="22">
        <f>ROUND((AR42*0.4+AS42*0.6),1)</f>
        <v>2.2000000000000002</v>
      </c>
      <c r="AV42" s="29">
        <f>ROUND(MAX((AR42*0.4+AS42*0.6),(AR42*0.4+AT42*0.6)),1)</f>
        <v>4.5999999999999996</v>
      </c>
      <c r="AW42" s="29"/>
      <c r="AX42" s="35" t="str">
        <f>IF(AV42&gt;=8.5,"A",IF(AV42&gt;=8,"B+",IF(AV42&gt;=7,"B",IF(AV42&gt;=6.5,"C+",IF(AV42&gt;=5.5,"C",IF(AV42&gt;=5,"D+",IF(AV42&gt;=4,"D","F")))))))</f>
        <v>D</v>
      </c>
      <c r="AY42" s="33">
        <f>IF(AX42="A",4,IF(AX42="B+",3.5,IF(AX42="B",3,IF(AX42="C+",2.5,IF(AX42="C",2,IF(AX42="D+",1.5,IF(AX42="D",1,0)))))))</f>
        <v>1</v>
      </c>
      <c r="AZ42" s="49" t="str">
        <f>TEXT(AY42,"0.0")</f>
        <v>1.0</v>
      </c>
      <c r="BA42" s="77">
        <v>3</v>
      </c>
      <c r="BB42" s="83">
        <v>3</v>
      </c>
      <c r="BC42" s="24">
        <v>5.3</v>
      </c>
      <c r="BD42" s="27">
        <v>3</v>
      </c>
      <c r="BE42" s="28">
        <v>5</v>
      </c>
      <c r="BF42" s="22">
        <f>ROUND((BC42*0.4+BD42*0.6),1)</f>
        <v>3.9</v>
      </c>
      <c r="BG42" s="29">
        <f>ROUND(MAX((BC42*0.4+BD42*0.6),(BC42*0.4+BE42*0.6)),1)</f>
        <v>5.0999999999999996</v>
      </c>
      <c r="BH42" s="29"/>
      <c r="BI42" s="35" t="str">
        <f>IF(BG42&gt;=8.5,"A",IF(BG42&gt;=8,"B+",IF(BG42&gt;=7,"B",IF(BG42&gt;=6.5,"C+",IF(BG42&gt;=5.5,"C",IF(BG42&gt;=5,"D+",IF(BG42&gt;=4,"D","F")))))))</f>
        <v>D+</v>
      </c>
      <c r="BJ42" s="33">
        <f>IF(BI42="A",4,IF(BI42="B+",3.5,IF(BI42="B",3,IF(BI42="C+",2.5,IF(BI42="C",2,IF(BI42="D+",1.5,IF(BI42="D",1,0)))))))</f>
        <v>1.5</v>
      </c>
      <c r="BK42" s="49" t="str">
        <f>TEXT(BJ42,"0.0")</f>
        <v>1.5</v>
      </c>
      <c r="BL42" s="77">
        <v>3</v>
      </c>
      <c r="BM42" s="83">
        <v>3</v>
      </c>
      <c r="BN42" s="24">
        <v>7.3</v>
      </c>
      <c r="BO42" s="27">
        <v>7</v>
      </c>
      <c r="BP42" s="28"/>
      <c r="BQ42" s="22">
        <f>ROUND((BN42*0.4+BO42*0.6),1)</f>
        <v>7.1</v>
      </c>
      <c r="BR42" s="29">
        <f>ROUND(MAX((BN42*0.4+BO42*0.6),(BN42*0.4+BP42*0.6)),1)</f>
        <v>7.1</v>
      </c>
      <c r="BS42" s="29"/>
      <c r="BT42" s="35" t="str">
        <f>IF(BR42&gt;=8.5,"A",IF(BR42&gt;=8,"B+",IF(BR42&gt;=7,"B",IF(BR42&gt;=6.5,"C+",IF(BR42&gt;=5.5,"C",IF(BR42&gt;=5,"D+",IF(BR42&gt;=4,"D","F")))))))</f>
        <v>B</v>
      </c>
      <c r="BU42" s="33">
        <f>IF(BT42="A",4,IF(BT42="B+",3.5,IF(BT42="B",3,IF(BT42="C+",2.5,IF(BT42="C",2,IF(BT42="D+",1.5,IF(BT42="D",1,0)))))))</f>
        <v>3</v>
      </c>
      <c r="BV42" s="49" t="str">
        <f>TEXT(BU42,"0.0")</f>
        <v>3.0</v>
      </c>
      <c r="BW42" s="77">
        <v>2</v>
      </c>
      <c r="BX42" s="83">
        <v>2</v>
      </c>
      <c r="BY42" s="41">
        <f>AE42+AP42+BA42+BL42+BW42</f>
        <v>16</v>
      </c>
      <c r="BZ42" s="43">
        <f>(AC42*AE42+AN42*AP42+AY42*BA42+BJ42*BL42+BU42*BW42)/BY42</f>
        <v>2.0625</v>
      </c>
      <c r="CA42" s="45" t="str">
        <f>TEXT(BZ42,"0.00")</f>
        <v>2.06</v>
      </c>
      <c r="CB42" s="47" t="str">
        <f>IF(AND(BZ42&lt;0.8),"Cảnh báo KQHT","Lên lớp")</f>
        <v>Lên lớp</v>
      </c>
      <c r="CC42" s="145">
        <f>AF42+AQ42+BB42+BM42+BX42</f>
        <v>16</v>
      </c>
      <c r="CD42" s="146">
        <f xml:space="preserve"> (AC42*AF42+AN42*AQ42+AY42*BB42+BJ42*BM42+BU42*BX42)/CC42</f>
        <v>2.0625</v>
      </c>
      <c r="CE42" s="47" t="str">
        <f>IF(AND(CD42&lt;1.2),"Cảnh báo KQHT","Lên lớp")</f>
        <v>Lên lớp</v>
      </c>
      <c r="CF42" s="142" t="s">
        <v>1143</v>
      </c>
      <c r="CG42" s="24">
        <v>6.3</v>
      </c>
      <c r="CH42" s="27">
        <v>7</v>
      </c>
      <c r="CI42" s="28"/>
      <c r="CJ42" s="30">
        <f>ROUND((CG42*0.4+CH42*0.6),1)</f>
        <v>6.7</v>
      </c>
      <c r="CK42" s="31">
        <f>ROUND(MAX((CG42*0.4+CH42*0.6),(CG42*0.4+CI42*0.6)),1)</f>
        <v>6.7</v>
      </c>
      <c r="CL42" s="31"/>
      <c r="CM42" s="35" t="str">
        <f>IF(CK42&gt;=8.5,"A",IF(CK42&gt;=8,"B+",IF(CK42&gt;=7,"B",IF(CK42&gt;=6.5,"C+",IF(CK42&gt;=5.5,"C",IF(CK42&gt;=5,"D+",IF(CK42&gt;=4,"D","F")))))))</f>
        <v>C+</v>
      </c>
      <c r="CN42" s="157">
        <f>IF(CM42="A",4,IF(CM42="B+",3.5,IF(CM42="B",3,IF(CM42="C+",2.5,IF(CM42="C",2,IF(CM42="D+",1.5,IF(CM42="D",1,0)))))))</f>
        <v>2.5</v>
      </c>
      <c r="CO42" s="49" t="str">
        <f>TEXT(CN42,"0.0")</f>
        <v>2.5</v>
      </c>
      <c r="CP42" s="77">
        <v>3</v>
      </c>
      <c r="CQ42" s="151">
        <v>3</v>
      </c>
      <c r="CR42" s="24">
        <v>5.3</v>
      </c>
      <c r="CS42" s="27">
        <v>5</v>
      </c>
      <c r="CT42" s="28"/>
      <c r="CU42" s="30">
        <f>ROUND((CR42*0.4+CS42*0.6),1)</f>
        <v>5.0999999999999996</v>
      </c>
      <c r="CV42" s="31">
        <f>ROUND(MAX((CR42*0.4+CS42*0.6),(CR42*0.4+CT42*0.6)),1)</f>
        <v>5.0999999999999996</v>
      </c>
      <c r="CW42" s="31"/>
      <c r="CX42" s="35" t="str">
        <f>IF(CV42&gt;=8.5,"A",IF(CV42&gt;=8,"B+",IF(CV42&gt;=7,"B",IF(CV42&gt;=6.5,"C+",IF(CV42&gt;=5.5,"C",IF(CV42&gt;=5,"D+",IF(CV42&gt;=4,"D","F")))))))</f>
        <v>D+</v>
      </c>
      <c r="CY42" s="157">
        <f>IF(CX42="A",4,IF(CX42="B+",3.5,IF(CX42="B",3,IF(CX42="C+",2.5,IF(CX42="C",2,IF(CX42="D+",1.5,IF(CX42="D",1,0)))))))</f>
        <v>1.5</v>
      </c>
      <c r="CZ42" s="49" t="str">
        <f>TEXT(CY42,"0.0")</f>
        <v>1.5</v>
      </c>
      <c r="DA42" s="77">
        <v>2</v>
      </c>
      <c r="DB42" s="151">
        <v>2</v>
      </c>
      <c r="DC42" s="24">
        <v>5.6</v>
      </c>
      <c r="DD42" s="27">
        <v>5</v>
      </c>
      <c r="DE42" s="28"/>
      <c r="DF42" s="30">
        <f>ROUND((DC42*0.4+DD42*0.6),1)</f>
        <v>5.2</v>
      </c>
      <c r="DG42" s="31">
        <f>ROUND(MAX((DC42*0.4+DD42*0.6),(DC42*0.4+DE42*0.6)),1)</f>
        <v>5.2</v>
      </c>
      <c r="DH42" s="31"/>
      <c r="DI42" s="35" t="str">
        <f>IF(DG42&gt;=8.5,"A",IF(DG42&gt;=8,"B+",IF(DG42&gt;=7,"B",IF(DG42&gt;=6.5,"C+",IF(DG42&gt;=5.5,"C",IF(DG42&gt;=5,"D+",IF(DG42&gt;=4,"D","F")))))))</f>
        <v>D+</v>
      </c>
      <c r="DJ42" s="157">
        <f>IF(DI42="A",4,IF(DI42="B+",3.5,IF(DI42="B",3,IF(DI42="C+",2.5,IF(DI42="C",2,IF(DI42="D+",1.5,IF(DI42="D",1,0)))))))</f>
        <v>1.5</v>
      </c>
      <c r="DK42" s="49" t="str">
        <f>TEXT(DJ42,"0.0")</f>
        <v>1.5</v>
      </c>
      <c r="DL42" s="77">
        <v>4</v>
      </c>
      <c r="DM42" s="151">
        <v>4</v>
      </c>
      <c r="DN42" s="24">
        <v>5.0999999999999996</v>
      </c>
      <c r="DO42" s="27">
        <v>4</v>
      </c>
      <c r="DP42" s="28"/>
      <c r="DQ42" s="30">
        <f>ROUND((DN42*0.4+DO42*0.6),1)</f>
        <v>4.4000000000000004</v>
      </c>
      <c r="DR42" s="31">
        <f>ROUND(MAX((DN42*0.4+DO42*0.6),(DN42*0.4+DP42*0.6)),1)</f>
        <v>4.4000000000000004</v>
      </c>
      <c r="DS42" s="31"/>
      <c r="DT42" s="35" t="str">
        <f>IF(DR42&gt;=8.5,"A",IF(DR42&gt;=8,"B+",IF(DR42&gt;=7,"B",IF(DR42&gt;=6.5,"C+",IF(DR42&gt;=5.5,"C",IF(DR42&gt;=5,"D+",IF(DR42&gt;=4,"D","F")))))))</f>
        <v>D</v>
      </c>
      <c r="DU42" s="157">
        <f>IF(DT42="A",4,IF(DT42="B+",3.5,IF(DT42="B",3,IF(DT42="C+",2.5,IF(DT42="C",2,IF(DT42="D+",1.5,IF(DT42="D",1,0)))))))</f>
        <v>1</v>
      </c>
      <c r="DV42" s="49" t="str">
        <f>TEXT(DU42,"0.0")</f>
        <v>1.0</v>
      </c>
      <c r="DW42" s="77">
        <v>3</v>
      </c>
      <c r="DX42" s="151">
        <v>3</v>
      </c>
      <c r="DY42" s="24">
        <v>7.3</v>
      </c>
      <c r="DZ42" s="27">
        <v>6</v>
      </c>
      <c r="EA42" s="28"/>
      <c r="EB42" s="22">
        <f>ROUND((DY42*0.4+DZ42*0.6),1)</f>
        <v>6.5</v>
      </c>
      <c r="EC42" s="29">
        <f>ROUND(MAX((DY42*0.4+DZ42*0.6),(DY42*0.4+EA42*0.6)),1)</f>
        <v>6.5</v>
      </c>
      <c r="ED42" s="29"/>
      <c r="EE42" s="35" t="str">
        <f>IF(EC42&gt;=8.5,"A",IF(EC42&gt;=8,"B+",IF(EC42&gt;=7,"B",IF(EC42&gt;=6.5,"C+",IF(EC42&gt;=5.5,"C",IF(EC42&gt;=5,"D+",IF(EC42&gt;=4,"D","F")))))))</f>
        <v>C+</v>
      </c>
      <c r="EF42" s="157">
        <f>IF(EE42="A",4,IF(EE42="B+",3.5,IF(EE42="B",3,IF(EE42="C+",2.5,IF(EE42="C",2,IF(EE42="D+",1.5,IF(EE42="D",1,0)))))))</f>
        <v>2.5</v>
      </c>
      <c r="EG42" s="49" t="str">
        <f>TEXT(EF42,"0.0")</f>
        <v>2.5</v>
      </c>
      <c r="EH42" s="77">
        <v>2</v>
      </c>
      <c r="EI42" s="151">
        <v>2</v>
      </c>
      <c r="EJ42" s="24">
        <v>7</v>
      </c>
      <c r="EK42" s="27">
        <v>4</v>
      </c>
      <c r="EL42" s="28"/>
      <c r="EM42" s="30">
        <f>ROUND((EJ42*0.4+EK42*0.6),1)</f>
        <v>5.2</v>
      </c>
      <c r="EN42" s="31">
        <f>ROUND(MAX((EJ42*0.4+EK42*0.6),(EJ42*0.4+EL42*0.6)),1)</f>
        <v>5.2</v>
      </c>
      <c r="EO42" s="31"/>
      <c r="EP42" s="35" t="str">
        <f>IF(EN42&gt;=8.5,"A",IF(EN42&gt;=8,"B+",IF(EN42&gt;=7,"B",IF(EN42&gt;=6.5,"C+",IF(EN42&gt;=5.5,"C",IF(EN42&gt;=5,"D+",IF(EN42&gt;=4,"D","F")))))))</f>
        <v>D+</v>
      </c>
      <c r="EQ42" s="157">
        <f>IF(EP42="A",4,IF(EP42="B+",3.5,IF(EP42="B",3,IF(EP42="C+",2.5,IF(EP42="C",2,IF(EP42="D+",1.5,IF(EP42="D",1,0)))))))</f>
        <v>1.5</v>
      </c>
      <c r="ER42" s="49" t="str">
        <f>TEXT(EQ42,"0.0")</f>
        <v>1.5</v>
      </c>
      <c r="ES42" s="77">
        <v>2</v>
      </c>
      <c r="ET42" s="151">
        <v>2</v>
      </c>
      <c r="EU42" s="24">
        <v>7.4</v>
      </c>
      <c r="EV42" s="27">
        <v>7</v>
      </c>
      <c r="EW42" s="28"/>
      <c r="EX42" s="22">
        <f>ROUND((EU42*0.4+EV42*0.6),1)</f>
        <v>7.2</v>
      </c>
      <c r="EY42" s="29">
        <f>ROUND(MAX((EU42*0.4+EV42*0.6),(EU42*0.4+EW42*0.6)),1)</f>
        <v>7.2</v>
      </c>
      <c r="EZ42" s="29"/>
      <c r="FA42" s="35" t="str">
        <f>IF(EY42&gt;=8.5,"A",IF(EY42&gt;=8,"B+",IF(EY42&gt;=7,"B",IF(EY42&gt;=6.5,"C+",IF(EY42&gt;=5.5,"C",IF(EY42&gt;=5,"D+",IF(EY42&gt;=4,"D","F")))))))</f>
        <v>B</v>
      </c>
      <c r="FB42" s="157">
        <f>IF(FA42="A",4,IF(FA42="B+",3.5,IF(FA42="B",3,IF(FA42="C+",2.5,IF(FA42="C",2,IF(FA42="D+",1.5,IF(FA42="D",1,0)))))))</f>
        <v>3</v>
      </c>
      <c r="FC42" s="49" t="str">
        <f>TEXT(FB42,"0.0")</f>
        <v>3.0</v>
      </c>
      <c r="FD42" s="77">
        <v>3</v>
      </c>
      <c r="FE42" s="151">
        <v>3</v>
      </c>
      <c r="FF42" s="155">
        <v>7</v>
      </c>
      <c r="FG42" s="165">
        <v>7.7</v>
      </c>
      <c r="FH42" s="165"/>
      <c r="FI42" s="22">
        <f>ROUND((FF42*0.4+FG42*0.6),1)</f>
        <v>7.4</v>
      </c>
      <c r="FJ42" s="29">
        <f>ROUND(MAX((FF42*0.4+FG42*0.6),(FF42*0.4+FH42*0.6)),1)</f>
        <v>7.4</v>
      </c>
      <c r="FK42" s="29"/>
      <c r="FL42" s="35" t="str">
        <f>IF(FJ42&gt;=8.5,"A",IF(FJ42&gt;=8,"B+",IF(FJ42&gt;=7,"B",IF(FJ42&gt;=6.5,"C+",IF(FJ42&gt;=5.5,"C",IF(FJ42&gt;=5,"D+",IF(FJ42&gt;=4,"D","F")))))))</f>
        <v>B</v>
      </c>
      <c r="FM42" s="33">
        <f>IF(FL42="A",4,IF(FL42="B+",3.5,IF(FL42="B",3,IF(FL42="C+",2.5,IF(FL42="C",2,IF(FL42="D+",1.5,IF(FL42="D",1,0)))))))</f>
        <v>3</v>
      </c>
      <c r="FN42" s="49" t="str">
        <f>TEXT(FM42,"0.0")</f>
        <v>3.0</v>
      </c>
      <c r="FO42" s="77">
        <v>2</v>
      </c>
      <c r="FP42" s="151">
        <v>2</v>
      </c>
      <c r="FQ42" s="41">
        <f>CP42+DA42+DL42+DW42+EH42+ES42+FD42+FO42</f>
        <v>21</v>
      </c>
      <c r="FR42" s="43">
        <f>(CN42*CP42+CY42*DA42+DJ42*DL42+DU42*DW42+EF42*EH42+EQ42*ES42+FB42*FD42+FM42*FO42)/FQ42</f>
        <v>2.0238095238095237</v>
      </c>
      <c r="FS42" s="45" t="str">
        <f>TEXT(FR42,"0.00")</f>
        <v>2.02</v>
      </c>
      <c r="FT42" s="47" t="str">
        <f>IF(AND(FR42&lt;1),"Cảnh báo KQHT","Lên lớp")</f>
        <v>Lên lớp</v>
      </c>
      <c r="FU42" s="145">
        <f>CQ42+DB42+DM42+DX42+EI42+ET42+FE42+FP42</f>
        <v>21</v>
      </c>
      <c r="FV42" s="146">
        <f xml:space="preserve"> (CN42*CQ42+CY42*DB42+DJ42*DM42+DU42*DX42+EF42*EI42+EQ42*ET42+FB42*FE42+FM42*FP42)/FU42</f>
        <v>2.0238095238095237</v>
      </c>
      <c r="FW42" s="174">
        <f>BY42+FQ42</f>
        <v>37</v>
      </c>
      <c r="FX42" s="41">
        <f>CC42+FU42</f>
        <v>37</v>
      </c>
      <c r="FY42" s="43">
        <f>(CD42*CC42+FV42*FU42)/FX42</f>
        <v>2.0405405405405403</v>
      </c>
      <c r="FZ42" s="45" t="str">
        <f>TEXT(FY42,"0.00")</f>
        <v>2.04</v>
      </c>
      <c r="GA42" s="47" t="str">
        <f>IF(AND(FY42&lt;1.2),"Cảnh báo KQHT","Lên lớp")</f>
        <v>Lên lớp</v>
      </c>
      <c r="GB42" s="47" t="s">
        <v>1143</v>
      </c>
      <c r="GC42" s="24">
        <v>6.5</v>
      </c>
      <c r="GD42" s="27">
        <v>5</v>
      </c>
      <c r="GE42" s="28"/>
      <c r="GF42" s="22">
        <f t="shared" si="676"/>
        <v>5.6</v>
      </c>
      <c r="GG42" s="29">
        <f t="shared" si="677"/>
        <v>5.6</v>
      </c>
      <c r="GH42" s="29"/>
      <c r="GI42" s="35" t="str">
        <f t="shared" si="678"/>
        <v>C</v>
      </c>
      <c r="GJ42" s="33">
        <f t="shared" si="679"/>
        <v>2</v>
      </c>
      <c r="GK42" s="49" t="str">
        <f t="shared" si="680"/>
        <v>2.0</v>
      </c>
      <c r="GL42" s="77">
        <v>2</v>
      </c>
      <c r="GM42" s="151">
        <v>2</v>
      </c>
      <c r="GN42" s="24">
        <v>7.4</v>
      </c>
      <c r="GO42" s="27">
        <v>6</v>
      </c>
      <c r="GP42" s="28"/>
      <c r="GQ42" s="30">
        <f t="shared" si="681"/>
        <v>6.6</v>
      </c>
      <c r="GR42" s="31">
        <f t="shared" si="682"/>
        <v>6.6</v>
      </c>
      <c r="GS42" s="31"/>
      <c r="GT42" s="35" t="str">
        <f t="shared" si="683"/>
        <v>C+</v>
      </c>
      <c r="GU42" s="33">
        <f t="shared" si="684"/>
        <v>2.5</v>
      </c>
      <c r="GV42" s="49" t="str">
        <f t="shared" si="685"/>
        <v>2.5</v>
      </c>
      <c r="GW42" s="77">
        <v>3</v>
      </c>
      <c r="GX42" s="151">
        <v>3</v>
      </c>
      <c r="GY42" s="24">
        <v>6.8</v>
      </c>
      <c r="GZ42" s="27">
        <v>6</v>
      </c>
      <c r="HA42" s="28"/>
      <c r="HB42" s="30">
        <f t="shared" si="686"/>
        <v>6.3</v>
      </c>
      <c r="HC42" s="31">
        <f t="shared" si="687"/>
        <v>6.3</v>
      </c>
      <c r="HD42" s="31"/>
      <c r="HE42" s="35" t="str">
        <f t="shared" si="688"/>
        <v>C</v>
      </c>
      <c r="HF42" s="33">
        <f t="shared" si="689"/>
        <v>2</v>
      </c>
      <c r="HG42" s="49" t="str">
        <f t="shared" si="690"/>
        <v>2.0</v>
      </c>
      <c r="HH42" s="77">
        <v>2</v>
      </c>
      <c r="HI42" s="151">
        <v>2</v>
      </c>
      <c r="HJ42" s="24">
        <v>6.2</v>
      </c>
      <c r="HK42" s="27">
        <v>8</v>
      </c>
      <c r="HL42" s="28"/>
      <c r="HM42" s="30">
        <f t="shared" si="691"/>
        <v>7.3</v>
      </c>
      <c r="HN42" s="31">
        <f t="shared" si="692"/>
        <v>7.3</v>
      </c>
      <c r="HO42" s="31"/>
      <c r="HP42" s="35" t="str">
        <f t="shared" si="693"/>
        <v>B</v>
      </c>
      <c r="HQ42" s="33">
        <f t="shared" si="694"/>
        <v>3</v>
      </c>
      <c r="HR42" s="49" t="str">
        <f t="shared" si="695"/>
        <v>3.0</v>
      </c>
      <c r="HS42" s="77">
        <v>2</v>
      </c>
      <c r="HT42" s="151">
        <v>2</v>
      </c>
      <c r="HU42" s="24">
        <v>6.5</v>
      </c>
      <c r="HV42" s="27">
        <v>4</v>
      </c>
      <c r="HW42" s="28"/>
      <c r="HX42" s="30">
        <f t="shared" si="696"/>
        <v>5</v>
      </c>
      <c r="HY42" s="31">
        <f t="shared" si="697"/>
        <v>5</v>
      </c>
      <c r="HZ42" s="31"/>
      <c r="IA42" s="35" t="str">
        <f t="shared" si="698"/>
        <v>D+</v>
      </c>
      <c r="IB42" s="33">
        <f t="shared" si="699"/>
        <v>1.5</v>
      </c>
      <c r="IC42" s="49" t="str">
        <f t="shared" si="700"/>
        <v>1.5</v>
      </c>
      <c r="ID42" s="77">
        <v>3</v>
      </c>
      <c r="IE42" s="151">
        <v>3</v>
      </c>
      <c r="IF42" s="24">
        <v>5</v>
      </c>
      <c r="IG42" s="27">
        <v>6</v>
      </c>
      <c r="IH42" s="126"/>
      <c r="II42" s="22">
        <f t="shared" si="701"/>
        <v>5.6</v>
      </c>
      <c r="IJ42" s="54">
        <f t="shared" si="702"/>
        <v>5.6</v>
      </c>
      <c r="IK42" s="54"/>
      <c r="IL42" s="162" t="str">
        <f t="shared" si="703"/>
        <v>C</v>
      </c>
      <c r="IM42" s="33">
        <f t="shared" si="704"/>
        <v>2</v>
      </c>
      <c r="IN42" s="49" t="str">
        <f t="shared" si="705"/>
        <v>2.0</v>
      </c>
      <c r="IO42" s="77">
        <v>2</v>
      </c>
      <c r="IP42" s="151">
        <v>2</v>
      </c>
      <c r="IQ42" s="24">
        <v>6.3</v>
      </c>
      <c r="IR42" s="27">
        <v>3</v>
      </c>
      <c r="IS42" s="28"/>
      <c r="IT42" s="30">
        <f t="shared" si="706"/>
        <v>4.3</v>
      </c>
      <c r="IU42" s="31">
        <f t="shared" si="707"/>
        <v>4.3</v>
      </c>
      <c r="IV42" s="31"/>
      <c r="IW42" s="35" t="str">
        <f t="shared" si="708"/>
        <v>D</v>
      </c>
      <c r="IX42" s="33">
        <f t="shared" si="709"/>
        <v>1</v>
      </c>
      <c r="IY42" s="49" t="str">
        <f t="shared" si="710"/>
        <v>1.0</v>
      </c>
      <c r="IZ42" s="77">
        <v>3</v>
      </c>
      <c r="JA42" s="151">
        <v>3</v>
      </c>
      <c r="JB42" s="24">
        <v>6.8</v>
      </c>
      <c r="JC42" s="27">
        <v>5</v>
      </c>
      <c r="JD42" s="28"/>
      <c r="JE42" s="30">
        <f t="shared" si="711"/>
        <v>5.7</v>
      </c>
      <c r="JF42" s="31">
        <f t="shared" si="712"/>
        <v>5.7</v>
      </c>
      <c r="JG42" s="31"/>
      <c r="JH42" s="35" t="str">
        <f t="shared" si="713"/>
        <v>C</v>
      </c>
      <c r="JI42" s="33">
        <f t="shared" si="714"/>
        <v>2</v>
      </c>
      <c r="JJ42" s="49" t="str">
        <f t="shared" si="715"/>
        <v>2.0</v>
      </c>
      <c r="JK42" s="77">
        <v>3</v>
      </c>
      <c r="JL42" s="151">
        <v>3</v>
      </c>
      <c r="JM42" s="24">
        <v>6</v>
      </c>
      <c r="JN42" s="214">
        <v>7.3</v>
      </c>
      <c r="JO42" s="140"/>
      <c r="JP42" s="30">
        <f t="shared" si="716"/>
        <v>6.8</v>
      </c>
      <c r="JQ42" s="31">
        <f t="shared" si="717"/>
        <v>6.8</v>
      </c>
      <c r="JR42" s="31"/>
      <c r="JS42" s="35" t="str">
        <f t="shared" si="718"/>
        <v>C+</v>
      </c>
      <c r="JT42" s="33">
        <f t="shared" si="719"/>
        <v>2.5</v>
      </c>
      <c r="JU42" s="49" t="str">
        <f t="shared" si="720"/>
        <v>2.5</v>
      </c>
      <c r="JV42" s="77">
        <v>1</v>
      </c>
      <c r="JW42" s="151">
        <v>1</v>
      </c>
      <c r="JX42" s="211">
        <f t="shared" si="721"/>
        <v>21</v>
      </c>
      <c r="JY42" s="43">
        <f t="shared" si="722"/>
        <v>1.9761904761904763</v>
      </c>
      <c r="JZ42" s="45" t="str">
        <f t="shared" si="723"/>
        <v>1.98</v>
      </c>
      <c r="KA42" s="47" t="str">
        <f t="shared" si="724"/>
        <v>Lên lớp</v>
      </c>
      <c r="KB42" s="41">
        <f t="shared" si="725"/>
        <v>21</v>
      </c>
      <c r="KC42" s="43">
        <f t="shared" si="726"/>
        <v>1.9761904761904763</v>
      </c>
      <c r="KD42" s="229">
        <f t="shared" si="727"/>
        <v>58</v>
      </c>
      <c r="KE42" s="230">
        <f t="shared" si="728"/>
        <v>58</v>
      </c>
      <c r="KF42" s="146">
        <f t="shared" si="729"/>
        <v>2.0172413793103448</v>
      </c>
      <c r="KG42" s="45" t="str">
        <f t="shared" si="730"/>
        <v>2.02</v>
      </c>
      <c r="KH42" s="47" t="str">
        <f t="shared" si="731"/>
        <v>Lên lớp</v>
      </c>
      <c r="KI42" s="47" t="s">
        <v>1143</v>
      </c>
      <c r="KJ42" s="24">
        <v>6.4</v>
      </c>
      <c r="KK42" s="27">
        <v>5</v>
      </c>
      <c r="KL42" s="28"/>
      <c r="KM42" s="30">
        <f t="shared" si="732"/>
        <v>5.6</v>
      </c>
      <c r="KN42" s="31">
        <f t="shared" si="733"/>
        <v>5.6</v>
      </c>
      <c r="KO42" s="29" t="str">
        <f t="shared" si="734"/>
        <v>5.6</v>
      </c>
      <c r="KP42" s="35" t="str">
        <f t="shared" si="735"/>
        <v>C</v>
      </c>
      <c r="KQ42" s="33">
        <f t="shared" si="736"/>
        <v>2</v>
      </c>
      <c r="KR42" s="49" t="str">
        <f t="shared" si="737"/>
        <v>2.0</v>
      </c>
      <c r="KS42" s="77">
        <v>2</v>
      </c>
      <c r="KT42" s="151">
        <v>2</v>
      </c>
      <c r="KU42" s="24">
        <v>7.7</v>
      </c>
      <c r="KV42" s="27">
        <v>6</v>
      </c>
      <c r="KW42" s="28"/>
      <c r="KX42" s="30">
        <f t="shared" si="738"/>
        <v>6.7</v>
      </c>
      <c r="KY42" s="31">
        <f t="shared" si="739"/>
        <v>6.7</v>
      </c>
      <c r="KZ42" s="29" t="str">
        <f t="shared" si="740"/>
        <v>6.7</v>
      </c>
      <c r="LA42" s="35" t="str">
        <f t="shared" si="741"/>
        <v>C+</v>
      </c>
      <c r="LB42" s="33">
        <f t="shared" si="742"/>
        <v>2.5</v>
      </c>
      <c r="LC42" s="49" t="str">
        <f t="shared" si="743"/>
        <v>2.5</v>
      </c>
      <c r="LD42" s="77">
        <v>2</v>
      </c>
      <c r="LE42" s="151">
        <v>2</v>
      </c>
      <c r="LF42" s="24">
        <v>7.7</v>
      </c>
      <c r="LG42" s="27">
        <v>3</v>
      </c>
      <c r="LH42" s="28"/>
      <c r="LI42" s="30">
        <f t="shared" si="744"/>
        <v>4.9000000000000004</v>
      </c>
      <c r="LJ42" s="31">
        <f t="shared" si="745"/>
        <v>4.9000000000000004</v>
      </c>
      <c r="LK42" s="31" t="str">
        <f t="shared" si="746"/>
        <v>4.9</v>
      </c>
      <c r="LL42" s="35" t="str">
        <f t="shared" si="747"/>
        <v>D</v>
      </c>
      <c r="LM42" s="33">
        <f t="shared" si="748"/>
        <v>1</v>
      </c>
      <c r="LN42" s="49" t="str">
        <f t="shared" si="749"/>
        <v>1.0</v>
      </c>
      <c r="LO42" s="77">
        <v>2</v>
      </c>
      <c r="LP42" s="151">
        <v>2</v>
      </c>
      <c r="LQ42" s="24">
        <v>8</v>
      </c>
      <c r="LR42" s="27">
        <v>0</v>
      </c>
      <c r="LS42" s="28">
        <v>1</v>
      </c>
      <c r="LT42" s="30">
        <f t="shared" si="750"/>
        <v>3.2</v>
      </c>
      <c r="LU42" s="31">
        <f t="shared" si="751"/>
        <v>3.8</v>
      </c>
      <c r="LV42" s="31"/>
      <c r="LW42" s="35" t="str">
        <f t="shared" si="752"/>
        <v>F</v>
      </c>
      <c r="LX42" s="33">
        <f t="shared" si="753"/>
        <v>0</v>
      </c>
      <c r="LY42" s="49" t="str">
        <f t="shared" si="754"/>
        <v>0.0</v>
      </c>
      <c r="LZ42" s="77">
        <v>2</v>
      </c>
      <c r="MA42" s="151"/>
      <c r="MB42" s="139">
        <v>0</v>
      </c>
      <c r="MC42" s="125"/>
      <c r="MD42" s="126"/>
      <c r="ME42" s="127">
        <f t="shared" si="755"/>
        <v>0</v>
      </c>
      <c r="MF42" s="128">
        <f t="shared" si="756"/>
        <v>0</v>
      </c>
      <c r="MG42" s="128"/>
      <c r="MH42" s="129" t="str">
        <f t="shared" si="757"/>
        <v>F</v>
      </c>
      <c r="MI42" s="130">
        <f t="shared" si="758"/>
        <v>0</v>
      </c>
      <c r="MJ42" s="131" t="str">
        <f t="shared" si="759"/>
        <v>0.0</v>
      </c>
      <c r="MK42" s="132">
        <v>1</v>
      </c>
      <c r="ML42" s="170"/>
      <c r="MM42" s="24">
        <v>7.1</v>
      </c>
      <c r="MN42" s="27">
        <v>1</v>
      </c>
      <c r="MO42" s="28">
        <v>1</v>
      </c>
      <c r="MP42" s="30">
        <f t="shared" si="760"/>
        <v>3.4</v>
      </c>
      <c r="MQ42" s="161">
        <f t="shared" si="761"/>
        <v>3.4</v>
      </c>
      <c r="MR42" s="161"/>
      <c r="MS42" s="162" t="str">
        <f t="shared" si="762"/>
        <v>F</v>
      </c>
      <c r="MT42" s="163">
        <f t="shared" si="763"/>
        <v>0</v>
      </c>
      <c r="MU42" s="56" t="str">
        <f t="shared" si="764"/>
        <v>0.0</v>
      </c>
      <c r="MV42" s="77">
        <v>3</v>
      </c>
      <c r="MW42" s="151"/>
      <c r="MX42" s="139">
        <v>0</v>
      </c>
      <c r="MY42" s="125"/>
      <c r="MZ42" s="126"/>
      <c r="NA42" s="127">
        <f t="shared" si="765"/>
        <v>0</v>
      </c>
      <c r="NB42" s="128">
        <f t="shared" si="766"/>
        <v>0</v>
      </c>
      <c r="NC42" s="128"/>
      <c r="ND42" s="129" t="str">
        <f t="shared" si="767"/>
        <v>F</v>
      </c>
      <c r="NE42" s="130">
        <f t="shared" si="768"/>
        <v>0</v>
      </c>
      <c r="NF42" s="131" t="str">
        <f t="shared" si="769"/>
        <v>0.0</v>
      </c>
      <c r="NG42" s="132">
        <v>1</v>
      </c>
      <c r="NH42" s="170"/>
      <c r="NI42" s="24">
        <v>6.6</v>
      </c>
      <c r="NJ42" s="124"/>
      <c r="NK42" s="28">
        <v>5</v>
      </c>
      <c r="NL42" s="30">
        <f t="shared" si="770"/>
        <v>2.6</v>
      </c>
      <c r="NM42" s="31">
        <f t="shared" si="771"/>
        <v>5.6</v>
      </c>
      <c r="NN42" s="29" t="str">
        <f t="shared" si="772"/>
        <v>5.6</v>
      </c>
      <c r="NO42" s="35" t="str">
        <f t="shared" si="773"/>
        <v>C</v>
      </c>
      <c r="NP42" s="33">
        <f t="shared" si="774"/>
        <v>2</v>
      </c>
      <c r="NQ42" s="49" t="str">
        <f t="shared" si="775"/>
        <v>2.0</v>
      </c>
      <c r="NR42" s="77">
        <v>3</v>
      </c>
      <c r="NS42" s="151">
        <v>3</v>
      </c>
      <c r="NT42" s="63">
        <v>4</v>
      </c>
      <c r="NU42" s="214"/>
      <c r="NV42" s="28"/>
      <c r="NW42" s="30">
        <f t="shared" si="776"/>
        <v>1.6</v>
      </c>
      <c r="NX42" s="31">
        <f t="shared" si="777"/>
        <v>1.6</v>
      </c>
      <c r="NY42" s="29" t="str">
        <f t="shared" si="778"/>
        <v>1.6</v>
      </c>
      <c r="NZ42" s="35" t="str">
        <f t="shared" si="779"/>
        <v>F</v>
      </c>
      <c r="OA42" s="33">
        <f t="shared" si="780"/>
        <v>0</v>
      </c>
      <c r="OB42" s="49" t="str">
        <f t="shared" si="781"/>
        <v>0.0</v>
      </c>
      <c r="OC42" s="77">
        <v>2</v>
      </c>
      <c r="OD42" s="151"/>
      <c r="OE42" s="211">
        <f t="shared" si="782"/>
        <v>18</v>
      </c>
      <c r="OF42" s="43">
        <f t="shared" si="783"/>
        <v>0.94444444444444442</v>
      </c>
      <c r="OG42" s="45" t="str">
        <f t="shared" si="784"/>
        <v>0.94</v>
      </c>
      <c r="OH42" s="47" t="str">
        <f t="shared" si="785"/>
        <v>Cảnh báo KQHT</v>
      </c>
      <c r="OI42" s="41">
        <f t="shared" si="786"/>
        <v>9</v>
      </c>
      <c r="OJ42" s="43">
        <f t="shared" si="787"/>
        <v>1.8888888888888888</v>
      </c>
      <c r="OK42" s="229">
        <f t="shared" si="788"/>
        <v>76</v>
      </c>
      <c r="OL42" s="230">
        <f t="shared" si="789"/>
        <v>67</v>
      </c>
      <c r="OM42" s="146">
        <f t="shared" si="790"/>
        <v>2</v>
      </c>
      <c r="ON42" s="45" t="str">
        <f t="shared" si="791"/>
        <v>2.00</v>
      </c>
      <c r="OO42" s="47" t="str">
        <f t="shared" si="792"/>
        <v>Lên lớp</v>
      </c>
      <c r="OP42" s="148" t="s">
        <v>1067</v>
      </c>
      <c r="OQ42" s="24">
        <v>5.8</v>
      </c>
      <c r="OR42" s="27"/>
      <c r="OS42" s="28"/>
      <c r="OT42" s="30">
        <f t="shared" si="793"/>
        <v>2.2999999999999998</v>
      </c>
      <c r="OU42" s="31">
        <f t="shared" si="794"/>
        <v>2.2999999999999998</v>
      </c>
      <c r="OV42" s="31" t="str">
        <f t="shared" si="795"/>
        <v>2.3</v>
      </c>
      <c r="OW42" s="35" t="str">
        <f t="shared" si="796"/>
        <v>F</v>
      </c>
      <c r="OX42" s="33">
        <f t="shared" si="797"/>
        <v>0</v>
      </c>
      <c r="OY42" s="49" t="str">
        <f t="shared" si="798"/>
        <v>0.0</v>
      </c>
      <c r="OZ42" s="77">
        <v>2</v>
      </c>
      <c r="PA42" s="151"/>
      <c r="PB42" s="24">
        <v>5.2</v>
      </c>
      <c r="PC42" s="27"/>
      <c r="PD42" s="28"/>
      <c r="PE42" s="30">
        <f>ROUND((PB42*0.4+PC42*0.6),1)</f>
        <v>2.1</v>
      </c>
      <c r="PF42" s="31">
        <f>ROUND(MAX((PB42*0.4+PC42*0.6),(PB42*0.4+PD42*0.6)),1)</f>
        <v>2.1</v>
      </c>
      <c r="PG42" s="31" t="str">
        <f>TEXT(PF42,"0.0")</f>
        <v>2.1</v>
      </c>
      <c r="PH42" s="35" t="str">
        <f>IF(PF42&gt;=8.5,"A",IF(PF42&gt;=8,"B+",IF(PF42&gt;=7,"B",IF(PF42&gt;=6.5,"C+",IF(PF42&gt;=5.5,"C",IF(PF42&gt;=5,"D+",IF(PF42&gt;=4,"D","F")))))))</f>
        <v>F</v>
      </c>
      <c r="PI42" s="33">
        <f>IF(PH42="A",4,IF(PH42="B+",3.5,IF(PH42="B",3,IF(PH42="C+",2.5,IF(PH42="C",2,IF(PH42="D+",1.5,IF(PH42="D",1,0)))))))</f>
        <v>0</v>
      </c>
      <c r="PJ42" s="49" t="str">
        <f>TEXT(PI42,"0.0")</f>
        <v>0.0</v>
      </c>
      <c r="PK42" s="77">
        <v>3</v>
      </c>
      <c r="PL42" s="151"/>
      <c r="PM42" s="24">
        <v>6</v>
      </c>
      <c r="PN42" s="27"/>
      <c r="PO42" s="28"/>
      <c r="PP42" s="30">
        <f>ROUND((PM42*0.4+PN42*0.6),1)</f>
        <v>2.4</v>
      </c>
      <c r="PQ42" s="31">
        <f>ROUND(MAX((PM42*0.4+PN42*0.6),(PM42*0.4+PO42*0.6)),1)</f>
        <v>2.4</v>
      </c>
      <c r="PR42" s="31" t="str">
        <f>TEXT(PQ42,"0.0")</f>
        <v>2.4</v>
      </c>
      <c r="PS42" s="35" t="str">
        <f>IF(PQ42&gt;=8.5,"A",IF(PQ42&gt;=8,"B+",IF(PQ42&gt;=7,"B",IF(PQ42&gt;=6.5,"C+",IF(PQ42&gt;=5.5,"C",IF(PQ42&gt;=5,"D+",IF(PQ42&gt;=4,"D","F")))))))</f>
        <v>F</v>
      </c>
      <c r="PT42" s="33">
        <f>IF(PS42="A",4,IF(PS42="B+",3.5,IF(PS42="B",3,IF(PS42="C+",2.5,IF(PS42="C",2,IF(PS42="D+",1.5,IF(PS42="D",1,0)))))))</f>
        <v>0</v>
      </c>
      <c r="PU42" s="49" t="str">
        <f>TEXT(PT42,"0.0")</f>
        <v>0.0</v>
      </c>
      <c r="PV42" s="77">
        <v>2</v>
      </c>
      <c r="PW42" s="151"/>
      <c r="PX42" s="63">
        <v>4.3</v>
      </c>
      <c r="PY42" s="27"/>
      <c r="PZ42" s="28"/>
      <c r="QA42" s="30">
        <f>ROUND((PX42*0.4+PY42*0.6),1)</f>
        <v>1.7</v>
      </c>
      <c r="QB42" s="31">
        <f>ROUND(MAX((PX42*0.4+PY42*0.6),(PX42*0.4+PZ42*0.6)),1)</f>
        <v>1.7</v>
      </c>
      <c r="QC42" s="29" t="str">
        <f>TEXT(QB42,"0.0")</f>
        <v>1.7</v>
      </c>
      <c r="QD42" s="35" t="str">
        <f>IF(QB42&gt;=8.5,"A",IF(QB42&gt;=8,"B+",IF(QB42&gt;=7,"B",IF(QB42&gt;=6.5,"C+",IF(QB42&gt;=5.5,"C",IF(QB42&gt;=5,"D+",IF(QB42&gt;=4,"D","F")))))))</f>
        <v>F</v>
      </c>
      <c r="QE42" s="130">
        <f>IF(QD42="A",4,IF(QD42="B+",3.5,IF(QD42="B",3,IF(QD42="C+",2.5,IF(QD42="C",2,IF(QD42="D+",1.5,IF(QD42="D",1,0)))))))</f>
        <v>0</v>
      </c>
      <c r="QF42" s="49" t="str">
        <f>TEXT(QE42,"0.0")</f>
        <v>0.0</v>
      </c>
      <c r="QG42" s="77">
        <v>3</v>
      </c>
      <c r="QH42" s="151"/>
      <c r="QI42" s="24">
        <v>5</v>
      </c>
      <c r="QJ42" s="27"/>
      <c r="QK42" s="28"/>
      <c r="QL42" s="30">
        <f>ROUND((QI42*0.4+QJ42*0.6),1)</f>
        <v>2</v>
      </c>
      <c r="QM42" s="31">
        <f>ROUND(MAX((QI42*0.4+QJ42*0.6),(QI42*0.4+QK42*0.6)),1)</f>
        <v>2</v>
      </c>
      <c r="QN42" s="31" t="str">
        <f>TEXT(QM42,"0.0")</f>
        <v>2.0</v>
      </c>
      <c r="QO42" s="35" t="str">
        <f>IF(QM42&gt;=8.5,"A",IF(QM42&gt;=8,"B+",IF(QM42&gt;=7,"B",IF(QM42&gt;=6.5,"C+",IF(QM42&gt;=5.5,"C",IF(QM42&gt;=5,"D+",IF(QM42&gt;=4,"D","F")))))))</f>
        <v>F</v>
      </c>
      <c r="QP42" s="33">
        <f>IF(QO42="A",4,IF(QO42="B+",3.5,IF(QO42="B",3,IF(QO42="C+",2.5,IF(QO42="C",2,IF(QO42="D+",1.5,IF(QO42="D",1,0)))))))</f>
        <v>0</v>
      </c>
      <c r="QQ42" s="49" t="str">
        <f>TEXT(QP42,"0.0")</f>
        <v>0.0</v>
      </c>
      <c r="QR42" s="77">
        <v>1</v>
      </c>
      <c r="QS42" s="151"/>
      <c r="QT42" s="133">
        <v>7.2</v>
      </c>
      <c r="QU42" s="125">
        <v>6</v>
      </c>
      <c r="QV42" s="126"/>
      <c r="QW42" s="127">
        <f>ROUND((QT42*0.4+QU42*0.6),1)</f>
        <v>6.5</v>
      </c>
      <c r="QX42" s="128">
        <f>ROUND(MAX((QT42*0.4+QU42*0.6),(QT42*0.4+QV42*0.6)),1)</f>
        <v>6.5</v>
      </c>
      <c r="QY42" s="128" t="str">
        <f>TEXT(QX42,"0.0")</f>
        <v>6.5</v>
      </c>
      <c r="QZ42" s="129" t="str">
        <f>IF(QX42&gt;=8.5,"A",IF(QX42&gt;=8,"B+",IF(QX42&gt;=7,"B",IF(QX42&gt;=6.5,"C+",IF(QX42&gt;=5.5,"C",IF(QX42&gt;=5,"D+",IF(QX42&gt;=4,"D","F")))))))</f>
        <v>C+</v>
      </c>
      <c r="RA42" s="130">
        <f>IF(QZ42="A",4,IF(QZ42="B+",3.5,IF(QZ42="B",3,IF(QZ42="C+",2.5,IF(QZ42="C",2,IF(QZ42="D+",1.5,IF(QZ42="D",1,0)))))))</f>
        <v>2.5</v>
      </c>
      <c r="RB42" s="131" t="str">
        <f>TEXT(RA42,"0.0")</f>
        <v>2.5</v>
      </c>
      <c r="RC42" s="132">
        <v>3</v>
      </c>
      <c r="RD42" s="170">
        <v>3</v>
      </c>
      <c r="RE42" s="133"/>
      <c r="RF42" s="125"/>
      <c r="RG42" s="126"/>
      <c r="RH42" s="127">
        <f>ROUND((RE42*0.4+RF42*0.6),1)</f>
        <v>0</v>
      </c>
      <c r="RI42" s="128">
        <f>ROUND(MAX((RE42*0.4+RF42*0.6),(RE42*0.4+RG42*0.6)),1)</f>
        <v>0</v>
      </c>
      <c r="RJ42" s="160" t="str">
        <f>TEXT(RI42,"0.0")</f>
        <v>0.0</v>
      </c>
      <c r="RK42" s="129" t="str">
        <f>IF(RI42&gt;=8.5,"A",IF(RI42&gt;=8,"B+",IF(RI42&gt;=7,"B",IF(RI42&gt;=6.5,"C+",IF(RI42&gt;=5.5,"C",IF(RI42&gt;=5,"D+",IF(RI42&gt;=4,"D","F")))))))</f>
        <v>F</v>
      </c>
      <c r="RL42" s="130">
        <f>IF(RK42="A",4,IF(RK42="B+",3.5,IF(RK42="B",3,IF(RK42="C+",2.5,IF(RK42="C",2,IF(RK42="D+",1.5,IF(RK42="D",1,0)))))))</f>
        <v>0</v>
      </c>
      <c r="RM42" s="131" t="str">
        <f>TEXT(RL42,"0.0")</f>
        <v>0.0</v>
      </c>
      <c r="RN42" s="132">
        <v>1</v>
      </c>
      <c r="RO42" s="170"/>
      <c r="RP42" s="211">
        <f>OZ42+PK42+PV42+QG42+QR42+RC42+RN42</f>
        <v>15</v>
      </c>
      <c r="RQ42" s="275">
        <f>(OU42*OZ42+PF42*PK42+PQ42*PV42+QB42*QG42+QM42*QR42+QX42*RC42+RI42*RN42)/RP42</f>
        <v>2.82</v>
      </c>
      <c r="RR42" s="43">
        <f>(OX42*OZ42+PI42*PK42+PT42*PV42+QE42*QG42+QP42*QR42+RA42*RC42+RL42*RN42)/RP42</f>
        <v>0.5</v>
      </c>
      <c r="RS42" s="45" t="str">
        <f>TEXT(RR42,"0.00")</f>
        <v>0.50</v>
      </c>
      <c r="RT42" s="47" t="str">
        <f>IF(AND(RR42&lt;1),"Cảnh báo KQHT","Lên lớp")</f>
        <v>Cảnh báo KQHT</v>
      </c>
      <c r="RU42" s="41">
        <f>PA42+PL42+PW42+QH42+QS42+RD42+RO42</f>
        <v>3</v>
      </c>
      <c r="RV42" s="43">
        <f>(OX42*PA42+PI42*PL42+PT42*PW42+QE42*QH42+QP42*QS42+RA42*RD42+RL42*RO42)/RU42</f>
        <v>2.5</v>
      </c>
      <c r="RW42" s="229">
        <f>OK42+RP42</f>
        <v>91</v>
      </c>
      <c r="RX42" s="230">
        <f>OL42+RU42</f>
        <v>70</v>
      </c>
      <c r="RY42" s="146">
        <f xml:space="preserve"> (OM42*OL42+RV42*RU42)/RX42</f>
        <v>2.0214285714285714</v>
      </c>
      <c r="RZ42" s="45" t="str">
        <f>TEXT(RY42,"0.00")</f>
        <v>2.02</v>
      </c>
      <c r="SA42" s="47" t="str">
        <f>IF(AND(RY42&lt;1.6),"Cảnh báo KQHT","Lên lớp")</f>
        <v>Lên lớp</v>
      </c>
      <c r="SB42" s="148" t="s">
        <v>1514</v>
      </c>
      <c r="SC42" s="24"/>
      <c r="SD42" s="27"/>
      <c r="SE42" s="28"/>
      <c r="SF42" s="30">
        <f>ROUND((SC42*0.4+SD42*0.6),1)</f>
        <v>0</v>
      </c>
      <c r="SG42" s="31">
        <f>ROUND(MAX((SC42*0.4+SD42*0.6),(SC42*0.4+SE42*0.6)),1)</f>
        <v>0</v>
      </c>
      <c r="SH42" s="31" t="str">
        <f>TEXT(SG42,"0.0")</f>
        <v>0.0</v>
      </c>
      <c r="SI42" s="35" t="str">
        <f>IF(SG42&gt;=8.5,"A",IF(SG42&gt;=8,"B+",IF(SG42&gt;=7,"B",IF(SG42&gt;=6.5,"C+",IF(SG42&gt;=5.5,"C",IF(SG42&gt;=5,"D+",IF(SG42&gt;=4,"D","F")))))))</f>
        <v>F</v>
      </c>
      <c r="SJ42" s="33">
        <f>IF(SI42="A",4,IF(SI42="B+",3.5,IF(SI42="B",3,IF(SI42="C+",2.5,IF(SI42="C",2,IF(SI42="D+",1.5,IF(SI42="D",1,0)))))))</f>
        <v>0</v>
      </c>
      <c r="SK42" s="49" t="str">
        <f>TEXT(SJ42,"0.0")</f>
        <v>0.0</v>
      </c>
      <c r="SL42" s="77">
        <v>2</v>
      </c>
      <c r="SM42" s="151"/>
      <c r="SN42" s="24"/>
      <c r="SO42" s="27"/>
      <c r="SP42" s="28"/>
      <c r="SQ42" s="30">
        <f>ROUND((SN42*0.4+SO42*0.6),1)</f>
        <v>0</v>
      </c>
      <c r="SR42" s="31">
        <f>ROUND(MAX((SN42*0.4+SO42*0.6),(SN42*0.4+SP42*0.6)),1)</f>
        <v>0</v>
      </c>
      <c r="SS42" s="31" t="str">
        <f>TEXT(SR42,"0.0")</f>
        <v>0.0</v>
      </c>
      <c r="ST42" s="35" t="str">
        <f>IF(SR42&gt;=8.5,"A",IF(SR42&gt;=8,"B+",IF(SR42&gt;=7,"B",IF(SR42&gt;=6.5,"C+",IF(SR42&gt;=5.5,"C",IF(SR42&gt;=5,"D+",IF(SR42&gt;=4,"D","F")))))))</f>
        <v>F</v>
      </c>
      <c r="SU42" s="33">
        <f>IF(ST42="A",4,IF(ST42="B+",3.5,IF(ST42="B",3,IF(ST42="C+",2.5,IF(ST42="C",2,IF(ST42="D+",1.5,IF(ST42="D",1,0)))))))</f>
        <v>0</v>
      </c>
      <c r="SV42" s="49" t="str">
        <f>TEXT(SU42,"0.0")</f>
        <v>0.0</v>
      </c>
      <c r="SW42" s="77">
        <v>2</v>
      </c>
      <c r="SX42" s="151"/>
      <c r="SY42" s="24"/>
      <c r="SZ42" s="27"/>
      <c r="TA42" s="28"/>
      <c r="TB42" s="30">
        <f>ROUND((SY42*0.4+SZ42*0.6),1)</f>
        <v>0</v>
      </c>
      <c r="TC42" s="31">
        <f>ROUND(MAX((SY42*0.4+SZ42*0.6),(SY42*0.4+TA42*0.6)),1)</f>
        <v>0</v>
      </c>
      <c r="TD42" s="31" t="str">
        <f>TEXT(TC42,"0.0")</f>
        <v>0.0</v>
      </c>
      <c r="TE42" s="35" t="str">
        <f>IF(TC42&gt;=8.5,"A",IF(TC42&gt;=8,"B+",IF(TC42&gt;=7,"B",IF(TC42&gt;=6.5,"C+",IF(TC42&gt;=5.5,"C",IF(TC42&gt;=5,"D+",IF(TC42&gt;=4,"D","F")))))))</f>
        <v>F</v>
      </c>
      <c r="TF42" s="33">
        <f>IF(TE42="A",4,IF(TE42="B+",3.5,IF(TE42="B",3,IF(TE42="C+",2.5,IF(TE42="C",2,IF(TE42="D+",1.5,IF(TE42="D",1,0)))))))</f>
        <v>0</v>
      </c>
      <c r="TG42" s="49" t="str">
        <f>TEXT(TF42,"0.0")</f>
        <v>0.0</v>
      </c>
      <c r="TH42" s="77">
        <v>4</v>
      </c>
      <c r="TI42" s="151"/>
    </row>
    <row r="43" spans="1:529" ht="18">
      <c r="A43" s="11">
        <v>46</v>
      </c>
      <c r="B43" s="70" t="s">
        <v>229</v>
      </c>
      <c r="C43" s="14" t="s">
        <v>328</v>
      </c>
      <c r="D43" s="71" t="s">
        <v>329</v>
      </c>
      <c r="E43" s="302" t="s">
        <v>216</v>
      </c>
      <c r="F43" s="310" t="s">
        <v>1510</v>
      </c>
      <c r="G43" s="106" t="s">
        <v>741</v>
      </c>
      <c r="H43" s="10" t="s">
        <v>18</v>
      </c>
      <c r="I43" s="11" t="s">
        <v>780</v>
      </c>
      <c r="J43" s="13">
        <v>5.5</v>
      </c>
      <c r="K43" s="13"/>
      <c r="L43" s="35" t="str">
        <f>IF(J43&gt;=8.5,"A",IF(J43&gt;=8,"B+",IF(J43&gt;=7,"B",IF(J43&gt;=6.5,"C+",IF(J43&gt;=5.5,"C",IF(J43&gt;=5,"D+",IF(J43&gt;=4,"D","F")))))))</f>
        <v>C</v>
      </c>
      <c r="M43" s="33">
        <f>IF(L43="A",4,IF(L43="B+",3.5,IF(L43="B",3,IF(L43="C+",2.5,IF(L43="C",2,IF(L43="D+",1.5,IF(L43="D",1,0)))))))</f>
        <v>2</v>
      </c>
      <c r="N43" s="49" t="str">
        <f>TEXT(M43,"0.0")</f>
        <v>2.0</v>
      </c>
      <c r="O43" s="12">
        <v>2</v>
      </c>
      <c r="P43" s="19">
        <v>6.5</v>
      </c>
      <c r="Q43" s="19"/>
      <c r="R43" s="35" t="str">
        <f t="shared" si="673"/>
        <v>C+</v>
      </c>
      <c r="S43" s="33">
        <f t="shared" si="674"/>
        <v>2.5</v>
      </c>
      <c r="T43" s="49" t="str">
        <f t="shared" si="675"/>
        <v>2.5</v>
      </c>
      <c r="U43" s="12">
        <v>3</v>
      </c>
      <c r="V43" s="24">
        <v>5.6</v>
      </c>
      <c r="W43" s="27">
        <v>6</v>
      </c>
      <c r="X43" s="28"/>
      <c r="Y43" s="22">
        <f>ROUND((V43*0.4+W43*0.6),1)</f>
        <v>5.8</v>
      </c>
      <c r="Z43" s="29">
        <f>ROUND(MAX((V43*0.4+W43*0.6),(V43*0.4+X43*0.6)),1)</f>
        <v>5.8</v>
      </c>
      <c r="AA43" s="29"/>
      <c r="AB43" s="35" t="str">
        <f>IF(Z43&gt;=8.5,"A",IF(Z43&gt;=8,"B+",IF(Z43&gt;=7,"B",IF(Z43&gt;=6.5,"C+",IF(Z43&gt;=5.5,"C",IF(Z43&gt;=5,"D+",IF(Z43&gt;=4,"D","F")))))))</f>
        <v>C</v>
      </c>
      <c r="AC43" s="33">
        <f>IF(AB43="A",4,IF(AB43="B+",3.5,IF(AB43="B",3,IF(AB43="C+",2.5,IF(AB43="C",2,IF(AB43="D+",1.5,IF(AB43="D",1,0)))))))</f>
        <v>2</v>
      </c>
      <c r="AD43" s="49" t="str">
        <f>TEXT(AC43,"0.0")</f>
        <v>2.0</v>
      </c>
      <c r="AE43" s="77">
        <v>5</v>
      </c>
      <c r="AF43" s="80">
        <v>5</v>
      </c>
      <c r="AG43" s="24">
        <v>5</v>
      </c>
      <c r="AH43" s="27">
        <v>3</v>
      </c>
      <c r="AI43" s="28">
        <v>4</v>
      </c>
      <c r="AJ43" s="22">
        <f>ROUND((AG43*0.4+AH43*0.6),1)</f>
        <v>3.8</v>
      </c>
      <c r="AK43" s="29">
        <f>ROUND(MAX((AG43*0.4+AH43*0.6),(AG43*0.4+AI43*0.6)),1)</f>
        <v>4.4000000000000004</v>
      </c>
      <c r="AL43" s="29"/>
      <c r="AM43" s="35" t="str">
        <f>IF(AK43&gt;=8.5,"A",IF(AK43&gt;=8,"B+",IF(AK43&gt;=7,"B",IF(AK43&gt;=6.5,"C+",IF(AK43&gt;=5.5,"C",IF(AK43&gt;=5,"D+",IF(AK43&gt;=4,"D","F")))))))</f>
        <v>D</v>
      </c>
      <c r="AN43" s="33">
        <f>IF(AM43="A",4,IF(AM43="B+",3.5,IF(AM43="B",3,IF(AM43="C+",2.5,IF(AM43="C",2,IF(AM43="D+",1.5,IF(AM43="D",1,0)))))))</f>
        <v>1</v>
      </c>
      <c r="AO43" s="49" t="str">
        <f>TEXT(AN43,"0.0")</f>
        <v>1.0</v>
      </c>
      <c r="AP43" s="77">
        <v>3</v>
      </c>
      <c r="AQ43" s="83">
        <v>3</v>
      </c>
      <c r="AR43" s="24">
        <v>5.3</v>
      </c>
      <c r="AS43" s="27">
        <v>2</v>
      </c>
      <c r="AT43" s="28">
        <v>4</v>
      </c>
      <c r="AU43" s="30">
        <f>ROUND((AR43*0.4+AS43*0.6),1)</f>
        <v>3.3</v>
      </c>
      <c r="AV43" s="31">
        <f>ROUND(MAX((AR43*0.4+AS43*0.6),(AR43*0.4+AT43*0.6)),1)</f>
        <v>4.5</v>
      </c>
      <c r="AW43" s="31"/>
      <c r="AX43" s="35" t="str">
        <f>IF(AV43&gt;=8.5,"A",IF(AV43&gt;=8,"B+",IF(AV43&gt;=7,"B",IF(AV43&gt;=6.5,"C+",IF(AV43&gt;=5.5,"C",IF(AV43&gt;=5,"D+",IF(AV43&gt;=4,"D","F")))))))</f>
        <v>D</v>
      </c>
      <c r="AY43" s="33">
        <f>IF(AX43="A",4,IF(AX43="B+",3.5,IF(AX43="B",3,IF(AX43="C+",2.5,IF(AX43="C",2,IF(AX43="D+",1.5,IF(AX43="D",1,0)))))))</f>
        <v>1</v>
      </c>
      <c r="AZ43" s="49" t="str">
        <f>TEXT(AY43,"0.0")</f>
        <v>1.0</v>
      </c>
      <c r="BA43" s="77">
        <v>3</v>
      </c>
      <c r="BB43" s="83">
        <v>3</v>
      </c>
      <c r="BC43" s="24">
        <v>5.7</v>
      </c>
      <c r="BD43" s="27">
        <v>7</v>
      </c>
      <c r="BE43" s="28"/>
      <c r="BF43" s="22">
        <f>ROUND((BC43*0.4+BD43*0.6),1)</f>
        <v>6.5</v>
      </c>
      <c r="BG43" s="29">
        <f>ROUND(MAX((BC43*0.4+BD43*0.6),(BC43*0.4+BE43*0.6)),1)</f>
        <v>6.5</v>
      </c>
      <c r="BH43" s="29"/>
      <c r="BI43" s="35" t="str">
        <f>IF(BG43&gt;=8.5,"A",IF(BG43&gt;=8,"B+",IF(BG43&gt;=7,"B",IF(BG43&gt;=6.5,"C+",IF(BG43&gt;=5.5,"C",IF(BG43&gt;=5,"D+",IF(BG43&gt;=4,"D","F")))))))</f>
        <v>C+</v>
      </c>
      <c r="BJ43" s="33">
        <f>IF(BI43="A",4,IF(BI43="B+",3.5,IF(BI43="B",3,IF(BI43="C+",2.5,IF(BI43="C",2,IF(BI43="D+",1.5,IF(BI43="D",1,0)))))))</f>
        <v>2.5</v>
      </c>
      <c r="BK43" s="49" t="str">
        <f>TEXT(BJ43,"0.0")</f>
        <v>2.5</v>
      </c>
      <c r="BL43" s="77">
        <v>3</v>
      </c>
      <c r="BM43" s="83">
        <v>3</v>
      </c>
      <c r="BN43" s="24">
        <v>5.7</v>
      </c>
      <c r="BO43" s="27">
        <v>5</v>
      </c>
      <c r="BP43" s="28"/>
      <c r="BQ43" s="30">
        <f>ROUND((BN43*0.4+BO43*0.6),1)</f>
        <v>5.3</v>
      </c>
      <c r="BR43" s="31">
        <f>ROUND(MAX((BN43*0.4+BO43*0.6),(BN43*0.4+BP43*0.6)),1)</f>
        <v>5.3</v>
      </c>
      <c r="BS43" s="31"/>
      <c r="BT43" s="35" t="str">
        <f>IF(BR43&gt;=8.5,"A",IF(BR43&gt;=8,"B+",IF(BR43&gt;=7,"B",IF(BR43&gt;=6.5,"C+",IF(BR43&gt;=5.5,"C",IF(BR43&gt;=5,"D+",IF(BR43&gt;=4,"D","F")))))))</f>
        <v>D+</v>
      </c>
      <c r="BU43" s="33">
        <f>IF(BT43="A",4,IF(BT43="B+",3.5,IF(BT43="B",3,IF(BT43="C+",2.5,IF(BT43="C",2,IF(BT43="D+",1.5,IF(BT43="D",1,0)))))))</f>
        <v>1.5</v>
      </c>
      <c r="BV43" s="49" t="str">
        <f>TEXT(BU43,"0.0")</f>
        <v>1.5</v>
      </c>
      <c r="BW43" s="77">
        <v>2</v>
      </c>
      <c r="BX43" s="83">
        <v>2</v>
      </c>
      <c r="BY43" s="41">
        <f>AE43+AP43+BA43+BL43+BW43</f>
        <v>16</v>
      </c>
      <c r="BZ43" s="43">
        <f>(AC43*AE43+AN43*AP43+AY43*BA43+BJ43*BL43+BU43*BW43)/BY43</f>
        <v>1.65625</v>
      </c>
      <c r="CA43" s="45" t="str">
        <f>TEXT(BZ43,"0.00")</f>
        <v>1.66</v>
      </c>
      <c r="CB43" s="47" t="str">
        <f>IF(AND(BZ43&lt;0.8),"Cảnh báo KQHT","Lên lớp")</f>
        <v>Lên lớp</v>
      </c>
      <c r="CC43" s="145">
        <f>AF43+AQ43+BB43+BM43+BX43</f>
        <v>16</v>
      </c>
      <c r="CD43" s="146">
        <f xml:space="preserve"> (AC43*AF43+AN43*AQ43+AY43*BB43+BJ43*BM43+BU43*BX43)/CC43</f>
        <v>1.65625</v>
      </c>
      <c r="CE43" s="47" t="str">
        <f>IF(AND(CD43&lt;1.2),"Cảnh báo KQHT","Lên lớp")</f>
        <v>Lên lớp</v>
      </c>
      <c r="CF43" s="142" t="s">
        <v>1143</v>
      </c>
      <c r="CG43" s="24">
        <v>5.8</v>
      </c>
      <c r="CH43" s="27">
        <v>5</v>
      </c>
      <c r="CI43" s="28"/>
      <c r="CJ43" s="30">
        <f>ROUND((CG43*0.4+CH43*0.6),1)</f>
        <v>5.3</v>
      </c>
      <c r="CK43" s="31">
        <f>ROUND(MAX((CG43*0.4+CH43*0.6),(CG43*0.4+CI43*0.6)),1)</f>
        <v>5.3</v>
      </c>
      <c r="CL43" s="31"/>
      <c r="CM43" s="35" t="str">
        <f>IF(CK43&gt;=8.5,"A",IF(CK43&gt;=8,"B+",IF(CK43&gt;=7,"B",IF(CK43&gt;=6.5,"C+",IF(CK43&gt;=5.5,"C",IF(CK43&gt;=5,"D+",IF(CK43&gt;=4,"D","F")))))))</f>
        <v>D+</v>
      </c>
      <c r="CN43" s="157">
        <f>IF(CM43="A",4,IF(CM43="B+",3.5,IF(CM43="B",3,IF(CM43="C+",2.5,IF(CM43="C",2,IF(CM43="D+",1.5,IF(CM43="D",1,0)))))))</f>
        <v>1.5</v>
      </c>
      <c r="CO43" s="49" t="str">
        <f>TEXT(CN43,"0.0")</f>
        <v>1.5</v>
      </c>
      <c r="CP43" s="77">
        <v>3</v>
      </c>
      <c r="CQ43" s="151">
        <v>3</v>
      </c>
      <c r="CR43" s="24">
        <v>5.7</v>
      </c>
      <c r="CS43" s="27">
        <v>6</v>
      </c>
      <c r="CT43" s="28"/>
      <c r="CU43" s="30">
        <f>ROUND((CR43*0.4+CS43*0.6),1)</f>
        <v>5.9</v>
      </c>
      <c r="CV43" s="31">
        <f>ROUND(MAX((CR43*0.4+CS43*0.6),(CR43*0.4+CT43*0.6)),1)</f>
        <v>5.9</v>
      </c>
      <c r="CW43" s="31"/>
      <c r="CX43" s="35" t="str">
        <f>IF(CV43&gt;=8.5,"A",IF(CV43&gt;=8,"B+",IF(CV43&gt;=7,"B",IF(CV43&gt;=6.5,"C+",IF(CV43&gt;=5.5,"C",IF(CV43&gt;=5,"D+",IF(CV43&gt;=4,"D","F")))))))</f>
        <v>C</v>
      </c>
      <c r="CY43" s="157">
        <f>IF(CX43="A",4,IF(CX43="B+",3.5,IF(CX43="B",3,IF(CX43="C+",2.5,IF(CX43="C",2,IF(CX43="D+",1.5,IF(CX43="D",1,0)))))))</f>
        <v>2</v>
      </c>
      <c r="CZ43" s="49" t="str">
        <f>TEXT(CY43,"0.0")</f>
        <v>2.0</v>
      </c>
      <c r="DA43" s="77">
        <v>2</v>
      </c>
      <c r="DB43" s="151">
        <v>2</v>
      </c>
      <c r="DC43" s="24">
        <v>5</v>
      </c>
      <c r="DD43" s="27">
        <v>4</v>
      </c>
      <c r="DE43" s="28"/>
      <c r="DF43" s="30">
        <f>ROUND((DC43*0.4+DD43*0.6),1)</f>
        <v>4.4000000000000004</v>
      </c>
      <c r="DG43" s="31">
        <f>ROUND(MAX((DC43*0.4+DD43*0.6),(DC43*0.4+DE43*0.6)),1)</f>
        <v>4.4000000000000004</v>
      </c>
      <c r="DH43" s="31"/>
      <c r="DI43" s="35" t="str">
        <f>IF(DG43&gt;=8.5,"A",IF(DG43&gt;=8,"B+",IF(DG43&gt;=7,"B",IF(DG43&gt;=6.5,"C+",IF(DG43&gt;=5.5,"C",IF(DG43&gt;=5,"D+",IF(DG43&gt;=4,"D","F")))))))</f>
        <v>D</v>
      </c>
      <c r="DJ43" s="157">
        <f>IF(DI43="A",4,IF(DI43="B+",3.5,IF(DI43="B",3,IF(DI43="C+",2.5,IF(DI43="C",2,IF(DI43="D+",1.5,IF(DI43="D",1,0)))))))</f>
        <v>1</v>
      </c>
      <c r="DK43" s="49" t="str">
        <f>TEXT(DJ43,"0.0")</f>
        <v>1.0</v>
      </c>
      <c r="DL43" s="77">
        <v>4</v>
      </c>
      <c r="DM43" s="151">
        <v>4</v>
      </c>
      <c r="DN43" s="24">
        <v>5.8</v>
      </c>
      <c r="DO43" s="27">
        <v>4</v>
      </c>
      <c r="DP43" s="28"/>
      <c r="DQ43" s="30">
        <f>ROUND((DN43*0.4+DO43*0.6),1)</f>
        <v>4.7</v>
      </c>
      <c r="DR43" s="31">
        <f>ROUND(MAX((DN43*0.4+DO43*0.6),(DN43*0.4+DP43*0.6)),1)</f>
        <v>4.7</v>
      </c>
      <c r="DS43" s="31"/>
      <c r="DT43" s="35" t="str">
        <f>IF(DR43&gt;=8.5,"A",IF(DR43&gt;=8,"B+",IF(DR43&gt;=7,"B",IF(DR43&gt;=6.5,"C+",IF(DR43&gt;=5.5,"C",IF(DR43&gt;=5,"D+",IF(DR43&gt;=4,"D","F")))))))</f>
        <v>D</v>
      </c>
      <c r="DU43" s="157">
        <f>IF(DT43="A",4,IF(DT43="B+",3.5,IF(DT43="B",3,IF(DT43="C+",2.5,IF(DT43="C",2,IF(DT43="D+",1.5,IF(DT43="D",1,0)))))))</f>
        <v>1</v>
      </c>
      <c r="DV43" s="49" t="str">
        <f>TEXT(DU43,"0.0")</f>
        <v>1.0</v>
      </c>
      <c r="DW43" s="77">
        <v>3</v>
      </c>
      <c r="DX43" s="151">
        <v>3</v>
      </c>
      <c r="DY43" s="24">
        <v>6.7</v>
      </c>
      <c r="DZ43" s="27">
        <v>2</v>
      </c>
      <c r="EA43" s="28">
        <v>6</v>
      </c>
      <c r="EB43" s="22">
        <f>ROUND((DY43*0.4+DZ43*0.6),1)</f>
        <v>3.9</v>
      </c>
      <c r="EC43" s="29">
        <f>ROUND(MAX((DY43*0.4+DZ43*0.6),(DY43*0.4+EA43*0.6)),1)</f>
        <v>6.3</v>
      </c>
      <c r="ED43" s="29"/>
      <c r="EE43" s="35" t="str">
        <f>IF(EC43&gt;=8.5,"A",IF(EC43&gt;=8,"B+",IF(EC43&gt;=7,"B",IF(EC43&gt;=6.5,"C+",IF(EC43&gt;=5.5,"C",IF(EC43&gt;=5,"D+",IF(EC43&gt;=4,"D","F")))))))</f>
        <v>C</v>
      </c>
      <c r="EF43" s="157">
        <f>IF(EE43="A",4,IF(EE43="B+",3.5,IF(EE43="B",3,IF(EE43="C+",2.5,IF(EE43="C",2,IF(EE43="D+",1.5,IF(EE43="D",1,0)))))))</f>
        <v>2</v>
      </c>
      <c r="EG43" s="49" t="str">
        <f>TEXT(EF43,"0.0")</f>
        <v>2.0</v>
      </c>
      <c r="EH43" s="77">
        <v>2</v>
      </c>
      <c r="EI43" s="151">
        <v>2</v>
      </c>
      <c r="EJ43" s="24">
        <v>8</v>
      </c>
      <c r="EK43" s="27">
        <v>5</v>
      </c>
      <c r="EL43" s="28"/>
      <c r="EM43" s="30">
        <f>ROUND((EJ43*0.4+EK43*0.6),1)</f>
        <v>6.2</v>
      </c>
      <c r="EN43" s="31">
        <f>ROUND(MAX((EJ43*0.4+EK43*0.6),(EJ43*0.4+EL43*0.6)),1)</f>
        <v>6.2</v>
      </c>
      <c r="EO43" s="31"/>
      <c r="EP43" s="35" t="str">
        <f>IF(EN43&gt;=8.5,"A",IF(EN43&gt;=8,"B+",IF(EN43&gt;=7,"B",IF(EN43&gt;=6.5,"C+",IF(EN43&gt;=5.5,"C",IF(EN43&gt;=5,"D+",IF(EN43&gt;=4,"D","F")))))))</f>
        <v>C</v>
      </c>
      <c r="EQ43" s="157">
        <f>IF(EP43="A",4,IF(EP43="B+",3.5,IF(EP43="B",3,IF(EP43="C+",2.5,IF(EP43="C",2,IF(EP43="D+",1.5,IF(EP43="D",1,0)))))))</f>
        <v>2</v>
      </c>
      <c r="ER43" s="49" t="str">
        <f>TEXT(EQ43,"0.0")</f>
        <v>2.0</v>
      </c>
      <c r="ES43" s="77">
        <v>2</v>
      </c>
      <c r="ET43" s="151">
        <v>2</v>
      </c>
      <c r="EU43" s="24">
        <v>7.4</v>
      </c>
      <c r="EV43" s="27">
        <v>9</v>
      </c>
      <c r="EW43" s="28"/>
      <c r="EX43" s="22">
        <f>ROUND((EU43*0.4+EV43*0.6),1)</f>
        <v>8.4</v>
      </c>
      <c r="EY43" s="29">
        <f>ROUND(MAX((EU43*0.4+EV43*0.6),(EU43*0.4+EW43*0.6)),1)</f>
        <v>8.4</v>
      </c>
      <c r="EZ43" s="29"/>
      <c r="FA43" s="35" t="str">
        <f>IF(EY43&gt;=8.5,"A",IF(EY43&gt;=8,"B+",IF(EY43&gt;=7,"B",IF(EY43&gt;=6.5,"C+",IF(EY43&gt;=5.5,"C",IF(EY43&gt;=5,"D+",IF(EY43&gt;=4,"D","F")))))))</f>
        <v>B+</v>
      </c>
      <c r="FB43" s="157">
        <f>IF(FA43="A",4,IF(FA43="B+",3.5,IF(FA43="B",3,IF(FA43="C+",2.5,IF(FA43="C",2,IF(FA43="D+",1.5,IF(FA43="D",1,0)))))))</f>
        <v>3.5</v>
      </c>
      <c r="FC43" s="49" t="str">
        <f>TEXT(FB43,"0.0")</f>
        <v>3.5</v>
      </c>
      <c r="FD43" s="77">
        <v>3</v>
      </c>
      <c r="FE43" s="151">
        <v>3</v>
      </c>
      <c r="FF43" s="155">
        <v>7</v>
      </c>
      <c r="FG43" s="165">
        <v>7.5</v>
      </c>
      <c r="FH43" s="165"/>
      <c r="FI43" s="22">
        <f>ROUND((FF43*0.4+FG43*0.6),1)</f>
        <v>7.3</v>
      </c>
      <c r="FJ43" s="29">
        <f>ROUND(MAX((FF43*0.4+FG43*0.6),(FF43*0.4+FH43*0.6)),1)</f>
        <v>7.3</v>
      </c>
      <c r="FK43" s="29"/>
      <c r="FL43" s="35" t="str">
        <f>IF(FJ43&gt;=8.5,"A",IF(FJ43&gt;=8,"B+",IF(FJ43&gt;=7,"B",IF(FJ43&gt;=6.5,"C+",IF(FJ43&gt;=5.5,"C",IF(FJ43&gt;=5,"D+",IF(FJ43&gt;=4,"D","F")))))))</f>
        <v>B</v>
      </c>
      <c r="FM43" s="33">
        <f>IF(FL43="A",4,IF(FL43="B+",3.5,IF(FL43="B",3,IF(FL43="C+",2.5,IF(FL43="C",2,IF(FL43="D+",1.5,IF(FL43="D",1,0)))))))</f>
        <v>3</v>
      </c>
      <c r="FN43" s="49" t="str">
        <f>TEXT(FM43,"0.0")</f>
        <v>3.0</v>
      </c>
      <c r="FO43" s="77">
        <v>2</v>
      </c>
      <c r="FP43" s="151">
        <v>2</v>
      </c>
      <c r="FQ43" s="41">
        <f>CP43+DA43+DL43+DW43+EH43+ES43+FD43+FO43</f>
        <v>21</v>
      </c>
      <c r="FR43" s="43">
        <f>(CN43*CP43+CY43*DA43+DJ43*DL43+DU43*DW43+EF43*EH43+EQ43*ES43+FB43*FD43+FM43*FO43)/FQ43</f>
        <v>1.9047619047619047</v>
      </c>
      <c r="FS43" s="45" t="str">
        <f>TEXT(FR43,"0.00")</f>
        <v>1.90</v>
      </c>
      <c r="FT43" s="47" t="str">
        <f>IF(AND(FR43&lt;1),"Cảnh báo KQHT","Lên lớp")</f>
        <v>Lên lớp</v>
      </c>
      <c r="FU43" s="145">
        <f>CQ43+DB43+DM43+DX43+EI43+ET43+FE43+FP43</f>
        <v>21</v>
      </c>
      <c r="FV43" s="146">
        <f xml:space="preserve"> (CN43*CQ43+CY43*DB43+DJ43*DM43+DU43*DX43+EF43*EI43+EQ43*ET43+FB43*FE43+FM43*FP43)/FU43</f>
        <v>1.9047619047619047</v>
      </c>
      <c r="FW43" s="174">
        <f>BY43+FQ43</f>
        <v>37</v>
      </c>
      <c r="FX43" s="41">
        <f>CC43+FU43</f>
        <v>37</v>
      </c>
      <c r="FY43" s="43">
        <f>(CD43*CC43+FV43*FU43)/FX43</f>
        <v>1.7972972972972974</v>
      </c>
      <c r="FZ43" s="45" t="str">
        <f>TEXT(FY43,"0.00")</f>
        <v>1.80</v>
      </c>
      <c r="GA43" s="47" t="str">
        <f>IF(AND(FY43&lt;1.2),"Cảnh báo KQHT","Lên lớp")</f>
        <v>Lên lớp</v>
      </c>
      <c r="GB43" s="47" t="s">
        <v>1143</v>
      </c>
      <c r="GC43" s="63">
        <v>0</v>
      </c>
      <c r="GD43" s="27"/>
      <c r="GE43" s="28"/>
      <c r="GF43" s="22">
        <f t="shared" si="676"/>
        <v>0</v>
      </c>
      <c r="GG43" s="29">
        <f t="shared" si="677"/>
        <v>0</v>
      </c>
      <c r="GH43" s="29"/>
      <c r="GI43" s="35" t="str">
        <f t="shared" si="678"/>
        <v>F</v>
      </c>
      <c r="GJ43" s="33">
        <f t="shared" si="679"/>
        <v>0</v>
      </c>
      <c r="GK43" s="49" t="str">
        <f t="shared" si="680"/>
        <v>0.0</v>
      </c>
      <c r="GL43" s="77">
        <v>2</v>
      </c>
      <c r="GM43" s="151"/>
      <c r="GN43" s="24">
        <v>7.1</v>
      </c>
      <c r="GO43" s="27">
        <v>4</v>
      </c>
      <c r="GP43" s="28"/>
      <c r="GQ43" s="30">
        <f t="shared" si="681"/>
        <v>5.2</v>
      </c>
      <c r="GR43" s="31">
        <f t="shared" si="682"/>
        <v>5.2</v>
      </c>
      <c r="GS43" s="31"/>
      <c r="GT43" s="35" t="str">
        <f t="shared" si="683"/>
        <v>D+</v>
      </c>
      <c r="GU43" s="33">
        <f t="shared" si="684"/>
        <v>1.5</v>
      </c>
      <c r="GV43" s="49" t="str">
        <f t="shared" si="685"/>
        <v>1.5</v>
      </c>
      <c r="GW43" s="77">
        <v>3</v>
      </c>
      <c r="GX43" s="151">
        <v>3</v>
      </c>
      <c r="GY43" s="24">
        <v>5.2</v>
      </c>
      <c r="GZ43" s="27">
        <v>6</v>
      </c>
      <c r="HA43" s="28"/>
      <c r="HB43" s="30">
        <f t="shared" si="686"/>
        <v>5.7</v>
      </c>
      <c r="HC43" s="31">
        <f t="shared" si="687"/>
        <v>5.7</v>
      </c>
      <c r="HD43" s="31"/>
      <c r="HE43" s="35" t="str">
        <f t="shared" si="688"/>
        <v>C</v>
      </c>
      <c r="HF43" s="33">
        <f t="shared" si="689"/>
        <v>2</v>
      </c>
      <c r="HG43" s="49" t="str">
        <f t="shared" si="690"/>
        <v>2.0</v>
      </c>
      <c r="HH43" s="77">
        <v>2</v>
      </c>
      <c r="HI43" s="151">
        <v>2</v>
      </c>
      <c r="HJ43" s="24">
        <v>6.2</v>
      </c>
      <c r="HK43" s="27">
        <v>0</v>
      </c>
      <c r="HL43" s="28"/>
      <c r="HM43" s="30">
        <f t="shared" si="691"/>
        <v>2.5</v>
      </c>
      <c r="HN43" s="31">
        <f t="shared" si="692"/>
        <v>2.5</v>
      </c>
      <c r="HO43" s="31"/>
      <c r="HP43" s="35" t="str">
        <f t="shared" si="693"/>
        <v>F</v>
      </c>
      <c r="HQ43" s="33">
        <f t="shared" si="694"/>
        <v>0</v>
      </c>
      <c r="HR43" s="49" t="str">
        <f t="shared" si="695"/>
        <v>0.0</v>
      </c>
      <c r="HS43" s="77">
        <v>2</v>
      </c>
      <c r="HT43" s="151"/>
      <c r="HU43" s="24">
        <v>6</v>
      </c>
      <c r="HV43" s="27">
        <v>3</v>
      </c>
      <c r="HW43" s="28"/>
      <c r="HX43" s="30">
        <f t="shared" si="696"/>
        <v>4.2</v>
      </c>
      <c r="HY43" s="31">
        <f t="shared" si="697"/>
        <v>4.2</v>
      </c>
      <c r="HZ43" s="31"/>
      <c r="IA43" s="35" t="str">
        <f t="shared" si="698"/>
        <v>D</v>
      </c>
      <c r="IB43" s="33">
        <f t="shared" si="699"/>
        <v>1</v>
      </c>
      <c r="IC43" s="49" t="str">
        <f t="shared" si="700"/>
        <v>1.0</v>
      </c>
      <c r="ID43" s="77">
        <v>3</v>
      </c>
      <c r="IE43" s="151">
        <v>3</v>
      </c>
      <c r="IF43" s="63">
        <v>0</v>
      </c>
      <c r="IG43" s="27"/>
      <c r="IH43" s="126"/>
      <c r="II43" s="22">
        <f t="shared" si="701"/>
        <v>0</v>
      </c>
      <c r="IJ43" s="54">
        <f t="shared" si="702"/>
        <v>0</v>
      </c>
      <c r="IK43" s="54"/>
      <c r="IL43" s="162" t="str">
        <f t="shared" si="703"/>
        <v>F</v>
      </c>
      <c r="IM43" s="33">
        <f t="shared" si="704"/>
        <v>0</v>
      </c>
      <c r="IN43" s="49" t="str">
        <f t="shared" si="705"/>
        <v>0.0</v>
      </c>
      <c r="IO43" s="77">
        <v>2</v>
      </c>
      <c r="IP43" s="151"/>
      <c r="IQ43" s="63">
        <v>0</v>
      </c>
      <c r="IR43" s="27"/>
      <c r="IS43" s="28"/>
      <c r="IT43" s="30">
        <f t="shared" si="706"/>
        <v>0</v>
      </c>
      <c r="IU43" s="31">
        <f t="shared" si="707"/>
        <v>0</v>
      </c>
      <c r="IV43" s="31"/>
      <c r="IW43" s="35" t="str">
        <f t="shared" si="708"/>
        <v>F</v>
      </c>
      <c r="IX43" s="33">
        <f t="shared" si="709"/>
        <v>0</v>
      </c>
      <c r="IY43" s="49" t="str">
        <f t="shared" si="710"/>
        <v>0.0</v>
      </c>
      <c r="IZ43" s="77">
        <v>3</v>
      </c>
      <c r="JA43" s="151"/>
      <c r="JB43" s="24">
        <v>6.8</v>
      </c>
      <c r="JC43" s="124"/>
      <c r="JD43" s="28">
        <v>3</v>
      </c>
      <c r="JE43" s="30">
        <f t="shared" si="711"/>
        <v>2.7</v>
      </c>
      <c r="JF43" s="31">
        <f t="shared" si="712"/>
        <v>4.5</v>
      </c>
      <c r="JG43" s="31"/>
      <c r="JH43" s="35" t="str">
        <f t="shared" si="713"/>
        <v>D</v>
      </c>
      <c r="JI43" s="33">
        <f t="shared" si="714"/>
        <v>1</v>
      </c>
      <c r="JJ43" s="49" t="str">
        <f t="shared" si="715"/>
        <v>1.0</v>
      </c>
      <c r="JK43" s="77">
        <v>3</v>
      </c>
      <c r="JL43" s="151">
        <v>3</v>
      </c>
      <c r="JM43" s="24">
        <v>8</v>
      </c>
      <c r="JN43" s="214">
        <v>5.2</v>
      </c>
      <c r="JO43" s="140"/>
      <c r="JP43" s="30">
        <f t="shared" si="716"/>
        <v>6.3</v>
      </c>
      <c r="JQ43" s="31">
        <f t="shared" si="717"/>
        <v>6.3</v>
      </c>
      <c r="JR43" s="31"/>
      <c r="JS43" s="35" t="str">
        <f t="shared" si="718"/>
        <v>C</v>
      </c>
      <c r="JT43" s="33">
        <f t="shared" si="719"/>
        <v>2</v>
      </c>
      <c r="JU43" s="49" t="str">
        <f t="shared" si="720"/>
        <v>2.0</v>
      </c>
      <c r="JV43" s="77">
        <v>1</v>
      </c>
      <c r="JW43" s="151">
        <v>1</v>
      </c>
      <c r="JX43" s="211">
        <f t="shared" si="721"/>
        <v>21</v>
      </c>
      <c r="JY43" s="43">
        <f t="shared" si="722"/>
        <v>0.7857142857142857</v>
      </c>
      <c r="JZ43" s="45" t="str">
        <f t="shared" si="723"/>
        <v>0.79</v>
      </c>
      <c r="KA43" s="47" t="str">
        <f t="shared" si="724"/>
        <v>Cảnh báo KQHT</v>
      </c>
      <c r="KB43" s="41">
        <f t="shared" si="725"/>
        <v>12</v>
      </c>
      <c r="KC43" s="43">
        <f t="shared" si="726"/>
        <v>1.375</v>
      </c>
      <c r="KD43" s="229">
        <f t="shared" si="727"/>
        <v>58</v>
      </c>
      <c r="KE43" s="230">
        <f t="shared" si="728"/>
        <v>49</v>
      </c>
      <c r="KF43" s="146">
        <f t="shared" si="729"/>
        <v>1.6938775510204083</v>
      </c>
      <c r="KG43" s="45" t="str">
        <f t="shared" si="730"/>
        <v>1.69</v>
      </c>
      <c r="KH43" s="47" t="str">
        <f t="shared" si="731"/>
        <v>Lên lớp</v>
      </c>
      <c r="KI43" s="148" t="s">
        <v>1067</v>
      </c>
      <c r="KJ43" s="24">
        <v>5.8</v>
      </c>
      <c r="KK43" s="124"/>
      <c r="KL43" s="138"/>
      <c r="KM43" s="30">
        <f t="shared" si="732"/>
        <v>2.2999999999999998</v>
      </c>
      <c r="KN43" s="31">
        <f t="shared" si="733"/>
        <v>2.2999999999999998</v>
      </c>
      <c r="KO43" s="29" t="str">
        <f t="shared" si="734"/>
        <v>2.3</v>
      </c>
      <c r="KP43" s="35" t="str">
        <f t="shared" si="735"/>
        <v>F</v>
      </c>
      <c r="KQ43" s="33">
        <f t="shared" si="736"/>
        <v>0</v>
      </c>
      <c r="KR43" s="49" t="str">
        <f t="shared" si="737"/>
        <v>0.0</v>
      </c>
      <c r="KS43" s="77">
        <v>2</v>
      </c>
      <c r="KT43" s="151"/>
      <c r="KU43" s="24">
        <v>7</v>
      </c>
      <c r="KV43" s="27">
        <v>8</v>
      </c>
      <c r="KW43" s="28"/>
      <c r="KX43" s="30">
        <f t="shared" si="738"/>
        <v>7.6</v>
      </c>
      <c r="KY43" s="31">
        <f t="shared" si="739"/>
        <v>7.6</v>
      </c>
      <c r="KZ43" s="29" t="str">
        <f t="shared" si="740"/>
        <v>7.6</v>
      </c>
      <c r="LA43" s="35" t="str">
        <f t="shared" si="741"/>
        <v>B</v>
      </c>
      <c r="LB43" s="33">
        <f t="shared" si="742"/>
        <v>3</v>
      </c>
      <c r="LC43" s="49" t="str">
        <f t="shared" si="743"/>
        <v>3.0</v>
      </c>
      <c r="LD43" s="77">
        <v>2</v>
      </c>
      <c r="LE43" s="151">
        <v>2</v>
      </c>
      <c r="LF43" s="24">
        <v>6</v>
      </c>
      <c r="LG43" s="27">
        <v>3</v>
      </c>
      <c r="LH43" s="28"/>
      <c r="LI43" s="30">
        <f t="shared" si="744"/>
        <v>4.2</v>
      </c>
      <c r="LJ43" s="31">
        <f t="shared" si="745"/>
        <v>4.2</v>
      </c>
      <c r="LK43" s="31" t="str">
        <f t="shared" si="746"/>
        <v>4.2</v>
      </c>
      <c r="LL43" s="35" t="str">
        <f t="shared" si="747"/>
        <v>D</v>
      </c>
      <c r="LM43" s="33">
        <f t="shared" si="748"/>
        <v>1</v>
      </c>
      <c r="LN43" s="49" t="str">
        <f t="shared" si="749"/>
        <v>1.0</v>
      </c>
      <c r="LO43" s="77">
        <v>2</v>
      </c>
      <c r="LP43" s="151">
        <v>2</v>
      </c>
      <c r="LQ43" s="24">
        <v>5</v>
      </c>
      <c r="LR43" s="124"/>
      <c r="LS43" s="28"/>
      <c r="LT43" s="30">
        <f t="shared" si="750"/>
        <v>2</v>
      </c>
      <c r="LU43" s="31">
        <f t="shared" si="751"/>
        <v>2</v>
      </c>
      <c r="LV43" s="31"/>
      <c r="LW43" s="35" t="str">
        <f t="shared" si="752"/>
        <v>F</v>
      </c>
      <c r="LX43" s="33">
        <f t="shared" si="753"/>
        <v>0</v>
      </c>
      <c r="LY43" s="49" t="str">
        <f t="shared" si="754"/>
        <v>0.0</v>
      </c>
      <c r="LZ43" s="77">
        <v>2</v>
      </c>
      <c r="MA43" s="151"/>
      <c r="MB43" s="24"/>
      <c r="MC43" s="27"/>
      <c r="MD43" s="28"/>
      <c r="ME43" s="30">
        <f t="shared" si="755"/>
        <v>0</v>
      </c>
      <c r="MF43" s="161">
        <f t="shared" si="756"/>
        <v>0</v>
      </c>
      <c r="MG43" s="161"/>
      <c r="MH43" s="162" t="str">
        <f t="shared" si="757"/>
        <v>F</v>
      </c>
      <c r="MI43" s="163">
        <f t="shared" si="758"/>
        <v>0</v>
      </c>
      <c r="MJ43" s="56" t="str">
        <f t="shared" si="759"/>
        <v>0.0</v>
      </c>
      <c r="MK43" s="77">
        <v>1</v>
      </c>
      <c r="ML43" s="151"/>
      <c r="MM43" s="24">
        <v>7.1</v>
      </c>
      <c r="MN43" s="124"/>
      <c r="MO43" s="28"/>
      <c r="MP43" s="30">
        <f t="shared" si="760"/>
        <v>2.8</v>
      </c>
      <c r="MQ43" s="161">
        <f t="shared" si="761"/>
        <v>2.8</v>
      </c>
      <c r="MR43" s="161"/>
      <c r="MS43" s="162" t="str">
        <f t="shared" si="762"/>
        <v>F</v>
      </c>
      <c r="MT43" s="163">
        <f t="shared" si="763"/>
        <v>0</v>
      </c>
      <c r="MU43" s="56" t="str">
        <f t="shared" si="764"/>
        <v>0.0</v>
      </c>
      <c r="MV43" s="77">
        <v>3</v>
      </c>
      <c r="MW43" s="151"/>
      <c r="MX43" s="63">
        <v>0</v>
      </c>
      <c r="MY43" s="27"/>
      <c r="MZ43" s="28"/>
      <c r="NA43" s="30">
        <f t="shared" si="765"/>
        <v>0</v>
      </c>
      <c r="NB43" s="161">
        <f t="shared" si="766"/>
        <v>0</v>
      </c>
      <c r="NC43" s="161"/>
      <c r="ND43" s="162" t="str">
        <f t="shared" si="767"/>
        <v>F</v>
      </c>
      <c r="NE43" s="163">
        <f t="shared" si="768"/>
        <v>0</v>
      </c>
      <c r="NF43" s="56" t="str">
        <f t="shared" si="769"/>
        <v>0.0</v>
      </c>
      <c r="NG43" s="77">
        <v>1</v>
      </c>
      <c r="NH43" s="151"/>
      <c r="NI43" s="24">
        <v>7</v>
      </c>
      <c r="NJ43" s="27">
        <v>5</v>
      </c>
      <c r="NK43" s="28"/>
      <c r="NL43" s="30">
        <f t="shared" si="770"/>
        <v>5.8</v>
      </c>
      <c r="NM43" s="31">
        <f t="shared" si="771"/>
        <v>5.8</v>
      </c>
      <c r="NN43" s="29" t="str">
        <f t="shared" si="772"/>
        <v>5.8</v>
      </c>
      <c r="NO43" s="35" t="str">
        <f t="shared" si="773"/>
        <v>C</v>
      </c>
      <c r="NP43" s="33">
        <f t="shared" si="774"/>
        <v>2</v>
      </c>
      <c r="NQ43" s="49" t="str">
        <f t="shared" si="775"/>
        <v>2.0</v>
      </c>
      <c r="NR43" s="77">
        <v>3</v>
      </c>
      <c r="NS43" s="151">
        <v>3</v>
      </c>
      <c r="NT43" s="24">
        <v>7</v>
      </c>
      <c r="NU43" s="214">
        <v>6.1</v>
      </c>
      <c r="NV43" s="28"/>
      <c r="NW43" s="30">
        <f t="shared" si="776"/>
        <v>6.5</v>
      </c>
      <c r="NX43" s="31">
        <f t="shared" si="777"/>
        <v>6.5</v>
      </c>
      <c r="NY43" s="29" t="str">
        <f t="shared" si="778"/>
        <v>6.5</v>
      </c>
      <c r="NZ43" s="35" t="str">
        <f t="shared" si="779"/>
        <v>C+</v>
      </c>
      <c r="OA43" s="33">
        <f t="shared" si="780"/>
        <v>2.5</v>
      </c>
      <c r="OB43" s="49" t="str">
        <f t="shared" si="781"/>
        <v>2.5</v>
      </c>
      <c r="OC43" s="77">
        <v>2</v>
      </c>
      <c r="OD43" s="151">
        <v>2</v>
      </c>
      <c r="OE43" s="211">
        <f t="shared" si="782"/>
        <v>18</v>
      </c>
      <c r="OF43" s="43">
        <f t="shared" si="783"/>
        <v>1.0555555555555556</v>
      </c>
      <c r="OG43" s="45" t="str">
        <f t="shared" si="784"/>
        <v>1.06</v>
      </c>
      <c r="OH43" s="47" t="str">
        <f t="shared" si="785"/>
        <v>Lên lớp</v>
      </c>
      <c r="OI43" s="41">
        <f t="shared" si="786"/>
        <v>9</v>
      </c>
      <c r="OJ43" s="43">
        <f t="shared" si="787"/>
        <v>2.1111111111111112</v>
      </c>
      <c r="OK43" s="229">
        <f t="shared" si="788"/>
        <v>76</v>
      </c>
      <c r="OL43" s="230">
        <f t="shared" si="789"/>
        <v>58</v>
      </c>
      <c r="OM43" s="146">
        <f t="shared" si="790"/>
        <v>1.7586206896551724</v>
      </c>
      <c r="ON43" s="45" t="str">
        <f t="shared" si="791"/>
        <v>1.76</v>
      </c>
      <c r="OO43" s="47" t="str">
        <f t="shared" si="792"/>
        <v>Lên lớp</v>
      </c>
      <c r="OP43" s="47" t="s">
        <v>1143</v>
      </c>
      <c r="OQ43" s="24"/>
      <c r="OR43" s="27"/>
      <c r="OS43" s="28"/>
      <c r="OT43" s="30">
        <f t="shared" si="793"/>
        <v>0</v>
      </c>
      <c r="OU43" s="31">
        <f t="shared" si="794"/>
        <v>0</v>
      </c>
      <c r="OV43" s="31" t="str">
        <f t="shared" si="795"/>
        <v>0.0</v>
      </c>
      <c r="OW43" s="35" t="str">
        <f t="shared" si="796"/>
        <v>F</v>
      </c>
      <c r="OX43" s="33">
        <f t="shared" si="797"/>
        <v>0</v>
      </c>
      <c r="OY43" s="49" t="str">
        <f t="shared" si="798"/>
        <v>0.0</v>
      </c>
      <c r="OZ43" s="77"/>
      <c r="PA43" s="151"/>
      <c r="PB43" s="24"/>
      <c r="PC43" s="27"/>
      <c r="PD43" s="28"/>
      <c r="PE43" s="30">
        <f>ROUND((PB43*0.4+PC43*0.6),1)</f>
        <v>0</v>
      </c>
      <c r="PF43" s="31">
        <f>ROUND(MAX((PB43*0.4+PC43*0.6),(PB43*0.4+PD43*0.6)),1)</f>
        <v>0</v>
      </c>
      <c r="PG43" s="31" t="str">
        <f>TEXT(PF43,"0.0")</f>
        <v>0.0</v>
      </c>
      <c r="PH43" s="35" t="str">
        <f>IF(PF43&gt;=8.5,"A",IF(PF43&gt;=8,"B+",IF(PF43&gt;=7,"B",IF(PF43&gt;=6.5,"C+",IF(PF43&gt;=5.5,"C",IF(PF43&gt;=5,"D+",IF(PF43&gt;=4,"D","F")))))))</f>
        <v>F</v>
      </c>
      <c r="PI43" s="130">
        <f>IF(PH43="A",4,IF(PH43="B+",3.5,IF(PH43="B",3,IF(PH43="C+",2.5,IF(PH43="C",2,IF(PH43="D+",1.5,IF(PH43="D",1,0)))))))</f>
        <v>0</v>
      </c>
      <c r="PJ43" s="49" t="str">
        <f>TEXT(PI43,"0.0")</f>
        <v>0.0</v>
      </c>
      <c r="PK43" s="77"/>
      <c r="PL43" s="151"/>
      <c r="PM43" s="24"/>
      <c r="PN43" s="27"/>
      <c r="PO43" s="28"/>
      <c r="PP43" s="30">
        <f>ROUND((PM43*0.4+PN43*0.6),1)</f>
        <v>0</v>
      </c>
      <c r="PQ43" s="31">
        <f>ROUND(MAX((PM43*0.4+PN43*0.6),(PM43*0.4+PO43*0.6)),1)</f>
        <v>0</v>
      </c>
      <c r="PR43" s="29" t="str">
        <f>TEXT(PQ43,"0.0")</f>
        <v>0.0</v>
      </c>
      <c r="PS43" s="35" t="str">
        <f>IF(PQ43&gt;=8.5,"A",IF(PQ43&gt;=8,"B+",IF(PQ43&gt;=7,"B",IF(PQ43&gt;=6.5,"C+",IF(PQ43&gt;=5.5,"C",IF(PQ43&gt;=5,"D+",IF(PQ43&gt;=4,"D","F")))))))</f>
        <v>F</v>
      </c>
      <c r="PT43" s="130">
        <f>IF(PS43="A",4,IF(PS43="B+",3.5,IF(PS43="B",3,IF(PS43="C+",2.5,IF(PS43="C",2,IF(PS43="D+",1.5,IF(PS43="D",1,0)))))))</f>
        <v>0</v>
      </c>
      <c r="PU43" s="49" t="str">
        <f>TEXT(PT43,"0.0")</f>
        <v>0.0</v>
      </c>
      <c r="PV43" s="77">
        <v>2</v>
      </c>
      <c r="PW43" s="151"/>
      <c r="PX43" s="24"/>
      <c r="PY43" s="27"/>
      <c r="PZ43" s="28"/>
      <c r="QA43" s="30">
        <f>ROUND((PX43*0.4+PY43*0.6),1)</f>
        <v>0</v>
      </c>
      <c r="QB43" s="31">
        <f>ROUND(MAX((PX43*0.4+PY43*0.6),(PX43*0.4+PZ43*0.6)),1)</f>
        <v>0</v>
      </c>
      <c r="QC43" s="31" t="str">
        <f>TEXT(QB43,"0.0")</f>
        <v>0.0</v>
      </c>
      <c r="QD43" s="35" t="str">
        <f>IF(QB43&gt;=8.5,"A",IF(QB43&gt;=8,"B+",IF(QB43&gt;=7,"B",IF(QB43&gt;=6.5,"C+",IF(QB43&gt;=5.5,"C",IF(QB43&gt;=5,"D+",IF(QB43&gt;=4,"D","F")))))))</f>
        <v>F</v>
      </c>
      <c r="QE43" s="33">
        <f>IF(QD43="A",4,IF(QD43="B+",3.5,IF(QD43="B",3,IF(QD43="C+",2.5,IF(QD43="C",2,IF(QD43="D+",1.5,IF(QD43="D",1,0)))))))</f>
        <v>0</v>
      </c>
      <c r="QF43" s="49" t="str">
        <f>TEXT(QE43,"0.0")</f>
        <v>0.0</v>
      </c>
      <c r="QG43" s="77"/>
      <c r="QH43" s="151"/>
      <c r="QI43" s="24"/>
      <c r="QJ43" s="27"/>
      <c r="QK43" s="28"/>
      <c r="QL43" s="30">
        <f>ROUND((QI43*0.4+QJ43*0.6),1)</f>
        <v>0</v>
      </c>
      <c r="QM43" s="31">
        <f>ROUND(MAX((QI43*0.4+QJ43*0.6),(QI43*0.4+QK43*0.6)),1)</f>
        <v>0</v>
      </c>
      <c r="QN43" s="29" t="str">
        <f>TEXT(QM43,"0.0")</f>
        <v>0.0</v>
      </c>
      <c r="QO43" s="35" t="str">
        <f>IF(QM43&gt;=8.5,"A",IF(QM43&gt;=8,"B+",IF(QM43&gt;=7,"B",IF(QM43&gt;=6.5,"C+",IF(QM43&gt;=5.5,"C",IF(QM43&gt;=5,"D+",IF(QM43&gt;=4,"D","F")))))))</f>
        <v>F</v>
      </c>
      <c r="QP43" s="130">
        <f>IF(QO43="A",4,IF(QO43="B+",3.5,IF(QO43="B",3,IF(QO43="C+",2.5,IF(QO43="C",2,IF(QO43="D+",1.5,IF(QO43="D",1,0)))))))</f>
        <v>0</v>
      </c>
      <c r="QQ43" s="49" t="str">
        <f>TEXT(QP43,"0.0")</f>
        <v>0.0</v>
      </c>
      <c r="QR43" s="77">
        <v>1</v>
      </c>
      <c r="QS43" s="151"/>
      <c r="QT43" s="24"/>
      <c r="QU43" s="27"/>
      <c r="QV43" s="28"/>
      <c r="QW43" s="30">
        <f>ROUND((QT43*0.4+QU43*0.6),1)</f>
        <v>0</v>
      </c>
      <c r="QX43" s="31">
        <f>ROUND(MAX((QT43*0.4+QU43*0.6),(QT43*0.4+QV43*0.6)),1)</f>
        <v>0</v>
      </c>
      <c r="QY43" s="29" t="str">
        <f>TEXT(QX43,"0.0")</f>
        <v>0.0</v>
      </c>
      <c r="QZ43" s="35" t="str">
        <f>IF(QX43&gt;=8.5,"A",IF(QX43&gt;=8,"B+",IF(QX43&gt;=7,"B",IF(QX43&gt;=6.5,"C+",IF(QX43&gt;=5.5,"C",IF(QX43&gt;=5,"D+",IF(QX43&gt;=4,"D","F")))))))</f>
        <v>F</v>
      </c>
      <c r="RA43" s="130">
        <f>IF(QZ43="A",4,IF(QZ43="B+",3.5,IF(QZ43="B",3,IF(QZ43="C+",2.5,IF(QZ43="C",2,IF(QZ43="D+",1.5,IF(QZ43="D",1,0)))))))</f>
        <v>0</v>
      </c>
      <c r="RB43" s="49" t="str">
        <f>TEXT(RA43,"0.0")</f>
        <v>0.0</v>
      </c>
      <c r="RC43" s="77">
        <v>3</v>
      </c>
      <c r="RD43" s="151"/>
      <c r="RE43" s="24"/>
      <c r="RF43" s="27"/>
      <c r="RG43" s="28"/>
      <c r="RH43" s="30">
        <f>ROUND((RE43*0.4+RF43*0.6),1)</f>
        <v>0</v>
      </c>
      <c r="RI43" s="31">
        <f>ROUND(MAX((RE43*0.4+RF43*0.6),(RE43*0.4+RG43*0.6)),1)</f>
        <v>0</v>
      </c>
      <c r="RJ43" s="31" t="str">
        <f>TEXT(RI43,"0.0")</f>
        <v>0.0</v>
      </c>
      <c r="RK43" s="35" t="str">
        <f>IF(RI43&gt;=8.5,"A",IF(RI43&gt;=8,"B+",IF(RI43&gt;=7,"B",IF(RI43&gt;=6.5,"C+",IF(RI43&gt;=5.5,"C",IF(RI43&gt;=5,"D+",IF(RI43&gt;=4,"D","F")))))))</f>
        <v>F</v>
      </c>
      <c r="RL43" s="33">
        <f>IF(RK43="A",4,IF(RK43="B+",3.5,IF(RK43="B",3,IF(RK43="C+",2.5,IF(RK43="C",2,IF(RK43="D+",1.5,IF(RK43="D",1,0)))))))</f>
        <v>0</v>
      </c>
      <c r="RM43" s="49" t="str">
        <f>TEXT(RL43,"0.0")</f>
        <v>0.0</v>
      </c>
      <c r="RN43" s="77">
        <v>1</v>
      </c>
      <c r="RO43" s="151"/>
      <c r="RP43" s="211">
        <f>OZ43+PK43+PV43+QG43+QR43+RC43+RN43</f>
        <v>7</v>
      </c>
      <c r="RQ43" s="275">
        <f>(OU43*OZ43+PF43*PK43+PQ43*PV43+QB43*QG43+QM43*QR43+QX43*RC43+RI43*RN43)/RP43</f>
        <v>0</v>
      </c>
      <c r="RR43" s="43">
        <f>(OX43*OZ43+PI43*PK43+PT43*PV43+QE43*QG43+QP43*QR43+RA43*RC43+RL43*RN43)/RP43</f>
        <v>0</v>
      </c>
      <c r="RS43" s="45" t="str">
        <f>TEXT(RR43,"0.00")</f>
        <v>0.00</v>
      </c>
      <c r="RT43" s="47" t="str">
        <f>IF(AND(RR43&lt;1),"Cảnh báo KQHT","Lên lớp")</f>
        <v>Cảnh báo KQHT</v>
      </c>
      <c r="RU43" s="41">
        <f>PA43+PL43+PW43+QH43+QS43+RD43+RO43</f>
        <v>0</v>
      </c>
      <c r="RV43" s="43" t="e">
        <f>(OX43*PA43+PI43*PL43+PT43*PW43+QE43*QH43+QP43*QS43+RA43*RD43+RL43*RO43)/RU43</f>
        <v>#DIV/0!</v>
      </c>
      <c r="RW43" s="229">
        <f>OK43+RP43</f>
        <v>83</v>
      </c>
      <c r="RX43" s="230">
        <f>OL43+RU43</f>
        <v>58</v>
      </c>
      <c r="RY43" s="146" t="e">
        <f xml:space="preserve"> (OM43*OL43+RV43*RU43)/RX43</f>
        <v>#DIV/0!</v>
      </c>
      <c r="RZ43" s="45" t="e">
        <f>TEXT(RY43,"0.00")</f>
        <v>#DIV/0!</v>
      </c>
      <c r="SA43" s="47" t="e">
        <f>IF(AND(RY43&lt;1.6),"Cảnh báo KQHT","Lên lớp")</f>
        <v>#DIV/0!</v>
      </c>
      <c r="SB43" s="148" t="s">
        <v>1514</v>
      </c>
      <c r="SC43" s="24"/>
      <c r="SD43" s="27"/>
      <c r="SE43" s="28"/>
      <c r="SF43" s="22">
        <f>ROUND((SC43*0.4+SD43*0.6),1)</f>
        <v>0</v>
      </c>
      <c r="SG43" s="29">
        <f>ROUND(MAX((SC43*0.4+SD43*0.6),(SC43*0.4+SE43*0.6)),1)</f>
        <v>0</v>
      </c>
      <c r="SH43" s="29" t="str">
        <f>TEXT(SG43,"0.0")</f>
        <v>0.0</v>
      </c>
      <c r="SI43" s="35" t="str">
        <f>IF(SG43&gt;=8.5,"A",IF(SG43&gt;=8,"B+",IF(SG43&gt;=7,"B",IF(SG43&gt;=6.5,"C+",IF(SG43&gt;=5.5,"C",IF(SG43&gt;=5,"D+",IF(SG43&gt;=4,"D","F")))))))</f>
        <v>F</v>
      </c>
      <c r="SJ43" s="33">
        <f>IF(SI43="A",4,IF(SI43="B+",3.5,IF(SI43="B",3,IF(SI43="C+",2.5,IF(SI43="C",2,IF(SI43="D+",1.5,IF(SI43="D",1,0)))))))</f>
        <v>0</v>
      </c>
      <c r="SK43" s="49" t="str">
        <f>TEXT(SJ43,"0.0")</f>
        <v>0.0</v>
      </c>
      <c r="SL43" s="77">
        <v>2</v>
      </c>
      <c r="SM43" s="151"/>
      <c r="SN43" s="24"/>
      <c r="SO43" s="27"/>
      <c r="SP43" s="28"/>
      <c r="SQ43" s="30">
        <f>ROUND((SN43*0.4+SO43*0.6),1)</f>
        <v>0</v>
      </c>
      <c r="SR43" s="31">
        <f>ROUND(MAX((SN43*0.4+SO43*0.6),(SN43*0.4+SP43*0.6)),1)</f>
        <v>0</v>
      </c>
      <c r="SS43" s="31" t="str">
        <f>TEXT(SR43,"0.0")</f>
        <v>0.0</v>
      </c>
      <c r="ST43" s="35" t="str">
        <f>IF(SR43&gt;=8.5,"A",IF(SR43&gt;=8,"B+",IF(SR43&gt;=7,"B",IF(SR43&gt;=6.5,"C+",IF(SR43&gt;=5.5,"C",IF(SR43&gt;=5,"D+",IF(SR43&gt;=4,"D","F")))))))</f>
        <v>F</v>
      </c>
      <c r="SU43" s="33">
        <f>IF(ST43="A",4,IF(ST43="B+",3.5,IF(ST43="B",3,IF(ST43="C+",2.5,IF(ST43="C",2,IF(ST43="D+",1.5,IF(ST43="D",1,0)))))))</f>
        <v>0</v>
      </c>
      <c r="SV43" s="49" t="str">
        <f>TEXT(SU43,"0.0")</f>
        <v>0.0</v>
      </c>
      <c r="SW43" s="77"/>
      <c r="SX43" s="151"/>
      <c r="SY43" s="24"/>
      <c r="SZ43" s="27"/>
      <c r="TA43" s="28"/>
      <c r="TB43" s="30">
        <f>ROUND((SY43*0.4+SZ43*0.6),1)</f>
        <v>0</v>
      </c>
      <c r="TC43" s="31">
        <f>ROUND(MAX((SY43*0.4+SZ43*0.6),(SY43*0.4+TA43*0.6)),1)</f>
        <v>0</v>
      </c>
      <c r="TD43" s="31" t="str">
        <f>TEXT(TC43,"0.0")</f>
        <v>0.0</v>
      </c>
      <c r="TE43" s="35" t="str">
        <f>IF(TC43&gt;=8.5,"A",IF(TC43&gt;=8,"B+",IF(TC43&gt;=7,"B",IF(TC43&gt;=6.5,"C+",IF(TC43&gt;=5.5,"C",IF(TC43&gt;=5,"D+",IF(TC43&gt;=4,"D","F")))))))</f>
        <v>F</v>
      </c>
      <c r="TF43" s="33">
        <f>IF(TE43="A",4,IF(TE43="B+",3.5,IF(TE43="B",3,IF(TE43="C+",2.5,IF(TE43="C",2,IF(TE43="D+",1.5,IF(TE43="D",1,0)))))))</f>
        <v>0</v>
      </c>
      <c r="TG43" s="49" t="str">
        <f>TEXT(TF43,"0.0")</f>
        <v>0.0</v>
      </c>
      <c r="TH43" s="77">
        <v>4</v>
      </c>
      <c r="TI43" s="151"/>
    </row>
    <row r="47" spans="1:529" ht="18">
      <c r="A47" s="11">
        <v>36</v>
      </c>
      <c r="B47" s="70" t="s">
        <v>229</v>
      </c>
      <c r="C47" s="14" t="s">
        <v>307</v>
      </c>
      <c r="D47" s="71" t="s">
        <v>282</v>
      </c>
      <c r="E47" s="72" t="s">
        <v>47</v>
      </c>
      <c r="F47" s="123" t="s">
        <v>1038</v>
      </c>
      <c r="G47" s="108" t="s">
        <v>732</v>
      </c>
      <c r="H47" s="10" t="s">
        <v>18</v>
      </c>
      <c r="I47" s="11" t="s">
        <v>753</v>
      </c>
      <c r="J47" s="65">
        <v>0</v>
      </c>
      <c r="K47" s="65"/>
      <c r="L47" s="35" t="str">
        <f t="shared" ref="L47:L53" si="823">IF(J47&gt;=8.5,"A",IF(J47&gt;=8,"B+",IF(J47&gt;=7,"B",IF(J47&gt;=6.5,"C+",IF(J47&gt;=5.5,"C",IF(J47&gt;=5,"D+",IF(J47&gt;=4,"D","F")))))))</f>
        <v>F</v>
      </c>
      <c r="M47" s="50">
        <f t="shared" ref="M47:M53" si="824">IF(L47="A",4,IF(L47="B+",3.5,IF(L47="B",3,IF(L47="C+",2.5,IF(L47="C",2,IF(L47="D+",1.5,IF(L47="D",1,0)))))))</f>
        <v>0</v>
      </c>
      <c r="N47" s="49" t="str">
        <f t="shared" ref="N47:N53" si="825">TEXT(M47,"0.0")</f>
        <v>0.0</v>
      </c>
      <c r="O47" s="12">
        <v>2</v>
      </c>
      <c r="V47" s="63">
        <v>0</v>
      </c>
      <c r="W47" s="27"/>
      <c r="X47" s="28"/>
      <c r="Y47" s="30">
        <f t="shared" ref="Y47:Y53" si="826">ROUND((V47*0.4+W47*0.6),1)</f>
        <v>0</v>
      </c>
      <c r="Z47" s="31">
        <f t="shared" ref="Z47:Z53" si="827">ROUND(MAX((V47*0.4+W47*0.6),(V47*0.4+X47*0.6)),1)</f>
        <v>0</v>
      </c>
      <c r="AA47" s="31"/>
      <c r="AB47" s="35" t="str">
        <f t="shared" ref="AB47:AB53" si="828">IF(Z47&gt;=8.5,"A",IF(Z47&gt;=8,"B+",IF(Z47&gt;=7,"B",IF(Z47&gt;=6.5,"C+",IF(Z47&gt;=5.5,"C",IF(Z47&gt;=5,"D+",IF(Z47&gt;=4,"D","F")))))))</f>
        <v>F</v>
      </c>
      <c r="AC47" s="33">
        <f t="shared" ref="AC47:AC53" si="829">IF(AB47="A",4,IF(AB47="B+",3.5,IF(AB47="B",3,IF(AB47="C+",2.5,IF(AB47="C",2,IF(AB47="D+",1.5,IF(AB47="D",1,0)))))))</f>
        <v>0</v>
      </c>
      <c r="AD47" s="49" t="str">
        <f t="shared" ref="AD47:AD53" si="830">TEXT(AC47,"0.0")</f>
        <v>0.0</v>
      </c>
      <c r="AE47" s="77">
        <v>5</v>
      </c>
      <c r="AF47" s="80"/>
      <c r="AG47" s="63">
        <v>0</v>
      </c>
      <c r="AH47" s="27"/>
      <c r="AI47" s="28"/>
      <c r="AJ47" s="30">
        <f t="shared" ref="AJ47:AJ53" si="831">ROUND((AG47*0.4+AH47*0.6),1)</f>
        <v>0</v>
      </c>
      <c r="AK47" s="31">
        <f t="shared" ref="AK47:AK53" si="832">ROUND(MAX((AG47*0.4+AH47*0.6),(AG47*0.4+AI47*0.6)),1)</f>
        <v>0</v>
      </c>
      <c r="AL47" s="31"/>
      <c r="AM47" s="35" t="str">
        <f t="shared" ref="AM47:AM53" si="833">IF(AK47&gt;=8.5,"A",IF(AK47&gt;=8,"B+",IF(AK47&gt;=7,"B",IF(AK47&gt;=6.5,"C+",IF(AK47&gt;=5.5,"C",IF(AK47&gt;=5,"D+",IF(AK47&gt;=4,"D","F")))))))</f>
        <v>F</v>
      </c>
      <c r="AN47" s="33">
        <f t="shared" ref="AN47:AN53" si="834">IF(AM47="A",4,IF(AM47="B+",3.5,IF(AM47="B",3,IF(AM47="C+",2.5,IF(AM47="C",2,IF(AM47="D+",1.5,IF(AM47="D",1,0)))))))</f>
        <v>0</v>
      </c>
      <c r="AO47" s="49" t="str">
        <f t="shared" ref="AO47:AO53" si="835">TEXT(AN47,"0.0")</f>
        <v>0.0</v>
      </c>
      <c r="AP47" s="77">
        <v>3</v>
      </c>
      <c r="AQ47" s="83"/>
      <c r="AR47" s="63">
        <v>1.1000000000000001</v>
      </c>
      <c r="AS47" s="27"/>
      <c r="AT47" s="28"/>
      <c r="AU47" s="22">
        <f t="shared" ref="AU47:AU53" si="836">ROUND((AR47*0.4+AS47*0.6),1)</f>
        <v>0.4</v>
      </c>
      <c r="AV47" s="29">
        <f t="shared" ref="AV47:AV53" si="837">ROUND(MAX((AR47*0.4+AS47*0.6),(AR47*0.4+AT47*0.6)),1)</f>
        <v>0.4</v>
      </c>
      <c r="AW47" s="29"/>
      <c r="AX47" s="35" t="str">
        <f t="shared" ref="AX47:AX53" si="838">IF(AV47&gt;=8.5,"A",IF(AV47&gt;=8,"B+",IF(AV47&gt;=7,"B",IF(AV47&gt;=6.5,"C+",IF(AV47&gt;=5.5,"C",IF(AV47&gt;=5,"D+",IF(AV47&gt;=4,"D","F")))))))</f>
        <v>F</v>
      </c>
      <c r="AY47" s="33">
        <f t="shared" ref="AY47:AY53" si="839">IF(AX47="A",4,IF(AX47="B+",3.5,IF(AX47="B",3,IF(AX47="C+",2.5,IF(AX47="C",2,IF(AX47="D+",1.5,IF(AX47="D",1,0)))))))</f>
        <v>0</v>
      </c>
      <c r="AZ47" s="49" t="str">
        <f t="shared" ref="AZ47:AZ53" si="840">TEXT(AY47,"0.0")</f>
        <v>0.0</v>
      </c>
      <c r="BA47" s="77">
        <v>3</v>
      </c>
      <c r="BB47" s="83"/>
      <c r="BC47" s="63">
        <v>1.2</v>
      </c>
      <c r="BD47" s="27"/>
      <c r="BE47" s="28"/>
      <c r="BF47" s="30">
        <f t="shared" ref="BF47:BF53" si="841">ROUND((BC47*0.4+BD47*0.6),1)</f>
        <v>0.5</v>
      </c>
      <c r="BG47" s="31">
        <f t="shared" ref="BG47:BG53" si="842">ROUND(MAX((BC47*0.4+BD47*0.6),(BC47*0.4+BE47*0.6)),1)</f>
        <v>0.5</v>
      </c>
      <c r="BH47" s="31"/>
      <c r="BI47" s="35" t="str">
        <f t="shared" ref="BI47:BI53" si="843">IF(BG47&gt;=8.5,"A",IF(BG47&gt;=8,"B+",IF(BG47&gt;=7,"B",IF(BG47&gt;=6.5,"C+",IF(BG47&gt;=5.5,"C",IF(BG47&gt;=5,"D+",IF(BG47&gt;=4,"D","F")))))))</f>
        <v>F</v>
      </c>
      <c r="BJ47" s="33">
        <f t="shared" ref="BJ47:BJ53" si="844">IF(BI47="A",4,IF(BI47="B+",3.5,IF(BI47="B",3,IF(BI47="C+",2.5,IF(BI47="C",2,IF(BI47="D+",1.5,IF(BI47="D",1,0)))))))</f>
        <v>0</v>
      </c>
      <c r="BK47" s="49" t="str">
        <f t="shared" ref="BK47:BK53" si="845">TEXT(BJ47,"0.0")</f>
        <v>0.0</v>
      </c>
      <c r="BL47" s="77">
        <v>3</v>
      </c>
      <c r="BM47" s="83"/>
      <c r="BN47" s="24">
        <v>7</v>
      </c>
      <c r="BO47" s="124"/>
      <c r="BP47" s="28"/>
      <c r="BQ47" s="30">
        <f t="shared" ref="BQ47:BQ53" si="846">ROUND((BN47*0.4+BO47*0.6),1)</f>
        <v>2.8</v>
      </c>
      <c r="BR47" s="31">
        <f t="shared" ref="BR47:BR53" si="847">ROUND(MAX((BN47*0.4+BO47*0.6),(BN47*0.4+BP47*0.6)),1)</f>
        <v>2.8</v>
      </c>
      <c r="BS47" s="31"/>
      <c r="BT47" s="35" t="str">
        <f t="shared" ref="BT47:BT53" si="848">IF(BR47&gt;=8.5,"A",IF(BR47&gt;=8,"B+",IF(BR47&gt;=7,"B",IF(BR47&gt;=6.5,"C+",IF(BR47&gt;=5.5,"C",IF(BR47&gt;=5,"D+",IF(BR47&gt;=4,"D","F")))))))</f>
        <v>F</v>
      </c>
      <c r="BU47" s="33">
        <f t="shared" ref="BU47:BU53" si="849">IF(BT47="A",4,IF(BT47="B+",3.5,IF(BT47="B",3,IF(BT47="C+",2.5,IF(BT47="C",2,IF(BT47="D+",1.5,IF(BT47="D",1,0)))))))</f>
        <v>0</v>
      </c>
      <c r="BV47" s="49" t="str">
        <f t="shared" ref="BV47:BV53" si="850">TEXT(BU47,"0.0")</f>
        <v>0.0</v>
      </c>
      <c r="BW47" s="77">
        <v>2</v>
      </c>
      <c r="BX47" s="12"/>
    </row>
    <row r="48" spans="1:529" ht="18">
      <c r="A48" s="11">
        <v>45</v>
      </c>
      <c r="B48" s="70" t="s">
        <v>229</v>
      </c>
      <c r="C48" s="14" t="s">
        <v>326</v>
      </c>
      <c r="D48" s="71" t="s">
        <v>327</v>
      </c>
      <c r="E48" s="72" t="s">
        <v>216</v>
      </c>
      <c r="F48" s="123" t="s">
        <v>1038</v>
      </c>
      <c r="G48" s="106" t="s">
        <v>740</v>
      </c>
      <c r="H48" s="10" t="s">
        <v>18</v>
      </c>
      <c r="I48" s="11" t="s">
        <v>779</v>
      </c>
      <c r="J48" s="65">
        <v>0</v>
      </c>
      <c r="K48" s="65"/>
      <c r="L48" s="35" t="str">
        <f t="shared" si="823"/>
        <v>F</v>
      </c>
      <c r="M48" s="50">
        <f t="shared" si="824"/>
        <v>0</v>
      </c>
      <c r="N48" s="49" t="str">
        <f t="shared" si="825"/>
        <v>0.0</v>
      </c>
      <c r="O48" s="12">
        <v>2</v>
      </c>
      <c r="V48" s="63">
        <v>0</v>
      </c>
      <c r="W48" s="27"/>
      <c r="X48" s="28"/>
      <c r="Y48" s="30">
        <f t="shared" si="826"/>
        <v>0</v>
      </c>
      <c r="Z48" s="31">
        <f t="shared" si="827"/>
        <v>0</v>
      </c>
      <c r="AA48" s="31"/>
      <c r="AB48" s="35" t="str">
        <f t="shared" si="828"/>
        <v>F</v>
      </c>
      <c r="AC48" s="33">
        <f t="shared" si="829"/>
        <v>0</v>
      </c>
      <c r="AD48" s="49" t="str">
        <f t="shared" si="830"/>
        <v>0.0</v>
      </c>
      <c r="AE48" s="77">
        <v>5</v>
      </c>
      <c r="AF48" s="80"/>
      <c r="AG48" s="63">
        <v>0</v>
      </c>
      <c r="AH48" s="27"/>
      <c r="AI48" s="28"/>
      <c r="AJ48" s="30">
        <f t="shared" si="831"/>
        <v>0</v>
      </c>
      <c r="AK48" s="31">
        <f t="shared" si="832"/>
        <v>0</v>
      </c>
      <c r="AL48" s="31"/>
      <c r="AM48" s="35" t="str">
        <f t="shared" si="833"/>
        <v>F</v>
      </c>
      <c r="AN48" s="33">
        <f t="shared" si="834"/>
        <v>0</v>
      </c>
      <c r="AO48" s="49" t="str">
        <f t="shared" si="835"/>
        <v>0.0</v>
      </c>
      <c r="AP48" s="77">
        <v>3</v>
      </c>
      <c r="AQ48" s="83"/>
      <c r="AR48" s="63">
        <v>1</v>
      </c>
      <c r="AS48" s="27"/>
      <c r="AT48" s="28"/>
      <c r="AU48" s="22">
        <f t="shared" si="836"/>
        <v>0.4</v>
      </c>
      <c r="AV48" s="29">
        <f t="shared" si="837"/>
        <v>0.4</v>
      </c>
      <c r="AW48" s="29"/>
      <c r="AX48" s="35" t="str">
        <f t="shared" si="838"/>
        <v>F</v>
      </c>
      <c r="AY48" s="33">
        <f t="shared" si="839"/>
        <v>0</v>
      </c>
      <c r="AZ48" s="49" t="str">
        <f t="shared" si="840"/>
        <v>0.0</v>
      </c>
      <c r="BA48" s="77">
        <v>3</v>
      </c>
      <c r="BB48" s="83"/>
      <c r="BC48" s="63">
        <v>1.2</v>
      </c>
      <c r="BD48" s="27"/>
      <c r="BE48" s="28"/>
      <c r="BF48" s="30">
        <f t="shared" si="841"/>
        <v>0.5</v>
      </c>
      <c r="BG48" s="31">
        <f t="shared" si="842"/>
        <v>0.5</v>
      </c>
      <c r="BH48" s="31"/>
      <c r="BI48" s="35" t="str">
        <f t="shared" si="843"/>
        <v>F</v>
      </c>
      <c r="BJ48" s="33">
        <f t="shared" si="844"/>
        <v>0</v>
      </c>
      <c r="BK48" s="49" t="str">
        <f t="shared" si="845"/>
        <v>0.0</v>
      </c>
      <c r="BL48" s="77">
        <v>3</v>
      </c>
      <c r="BM48" s="83"/>
      <c r="BN48" s="63">
        <v>2</v>
      </c>
      <c r="BO48" s="27"/>
      <c r="BP48" s="28"/>
      <c r="BQ48" s="30">
        <f t="shared" si="846"/>
        <v>0.8</v>
      </c>
      <c r="BR48" s="31">
        <f t="shared" si="847"/>
        <v>0.8</v>
      </c>
      <c r="BS48" s="31"/>
      <c r="BT48" s="35" t="str">
        <f t="shared" si="848"/>
        <v>F</v>
      </c>
      <c r="BU48" s="33">
        <f t="shared" si="849"/>
        <v>0</v>
      </c>
      <c r="BV48" s="49" t="str">
        <f t="shared" si="850"/>
        <v>0.0</v>
      </c>
      <c r="BW48" s="77">
        <v>2</v>
      </c>
      <c r="BX48" s="12"/>
    </row>
    <row r="49" spans="1:529" ht="18">
      <c r="A49" s="11">
        <v>33</v>
      </c>
      <c r="B49" s="70" t="s">
        <v>229</v>
      </c>
      <c r="C49" s="14" t="s">
        <v>298</v>
      </c>
      <c r="D49" s="71" t="s">
        <v>299</v>
      </c>
      <c r="E49" s="72" t="s">
        <v>300</v>
      </c>
      <c r="F49" s="123" t="s">
        <v>1150</v>
      </c>
      <c r="G49" s="106" t="s">
        <v>729</v>
      </c>
      <c r="H49" s="10" t="s">
        <v>18</v>
      </c>
      <c r="I49" s="11" t="s">
        <v>743</v>
      </c>
      <c r="J49" s="13">
        <v>6.3</v>
      </c>
      <c r="K49" s="13"/>
      <c r="L49" s="35" t="str">
        <f t="shared" si="823"/>
        <v>C</v>
      </c>
      <c r="M49" s="33">
        <f t="shared" si="824"/>
        <v>2</v>
      </c>
      <c r="N49" s="49" t="str">
        <f t="shared" si="825"/>
        <v>2.0</v>
      </c>
      <c r="O49" s="12">
        <v>2</v>
      </c>
      <c r="V49" s="24">
        <v>6.1</v>
      </c>
      <c r="W49" s="27">
        <v>7</v>
      </c>
      <c r="X49" s="28"/>
      <c r="Y49" s="30">
        <f t="shared" si="826"/>
        <v>6.6</v>
      </c>
      <c r="Z49" s="31">
        <f t="shared" si="827"/>
        <v>6.6</v>
      </c>
      <c r="AA49" s="31"/>
      <c r="AB49" s="35" t="str">
        <f t="shared" si="828"/>
        <v>C+</v>
      </c>
      <c r="AC49" s="33">
        <f t="shared" si="829"/>
        <v>2.5</v>
      </c>
      <c r="AD49" s="49" t="str">
        <f t="shared" si="830"/>
        <v>2.5</v>
      </c>
      <c r="AE49" s="77">
        <v>5</v>
      </c>
      <c r="AF49" s="80">
        <v>5</v>
      </c>
      <c r="AG49" s="24">
        <v>5</v>
      </c>
      <c r="AH49" s="27">
        <v>2</v>
      </c>
      <c r="AI49" s="28">
        <v>3</v>
      </c>
      <c r="AJ49" s="30">
        <f t="shared" si="831"/>
        <v>3.2</v>
      </c>
      <c r="AK49" s="31">
        <f t="shared" si="832"/>
        <v>3.8</v>
      </c>
      <c r="AL49" s="31"/>
      <c r="AM49" s="35" t="str">
        <f t="shared" si="833"/>
        <v>F</v>
      </c>
      <c r="AN49" s="33">
        <f t="shared" si="834"/>
        <v>0</v>
      </c>
      <c r="AO49" s="49" t="str">
        <f t="shared" si="835"/>
        <v>0.0</v>
      </c>
      <c r="AP49" s="77">
        <v>3</v>
      </c>
      <c r="AQ49" s="83"/>
      <c r="AR49" s="24">
        <v>5</v>
      </c>
      <c r="AS49" s="27">
        <v>5</v>
      </c>
      <c r="AT49" s="28"/>
      <c r="AU49" s="22">
        <f t="shared" si="836"/>
        <v>5</v>
      </c>
      <c r="AV49" s="29">
        <f t="shared" si="837"/>
        <v>5</v>
      </c>
      <c r="AW49" s="29"/>
      <c r="AX49" s="35" t="str">
        <f t="shared" si="838"/>
        <v>D+</v>
      </c>
      <c r="AY49" s="33">
        <f t="shared" si="839"/>
        <v>1.5</v>
      </c>
      <c r="AZ49" s="49" t="str">
        <f t="shared" si="840"/>
        <v>1.5</v>
      </c>
      <c r="BA49" s="77">
        <v>3</v>
      </c>
      <c r="BB49" s="83">
        <v>3</v>
      </c>
      <c r="BC49" s="24">
        <v>5.7</v>
      </c>
      <c r="BD49" s="27">
        <v>5</v>
      </c>
      <c r="BE49" s="28"/>
      <c r="BF49" s="30">
        <f t="shared" si="841"/>
        <v>5.3</v>
      </c>
      <c r="BG49" s="31">
        <f t="shared" si="842"/>
        <v>5.3</v>
      </c>
      <c r="BH49" s="31"/>
      <c r="BI49" s="35" t="str">
        <f t="shared" si="843"/>
        <v>D+</v>
      </c>
      <c r="BJ49" s="33">
        <f t="shared" si="844"/>
        <v>1.5</v>
      </c>
      <c r="BK49" s="49" t="str">
        <f t="shared" si="845"/>
        <v>1.5</v>
      </c>
      <c r="BL49" s="77">
        <v>3</v>
      </c>
      <c r="BM49" s="83">
        <v>3</v>
      </c>
      <c r="BN49" s="24">
        <v>6</v>
      </c>
      <c r="BO49" s="27">
        <v>7</v>
      </c>
      <c r="BP49" s="28"/>
      <c r="BQ49" s="30">
        <f t="shared" si="846"/>
        <v>6.6</v>
      </c>
      <c r="BR49" s="31">
        <f t="shared" si="847"/>
        <v>6.6</v>
      </c>
      <c r="BS49" s="31"/>
      <c r="BT49" s="35" t="str">
        <f t="shared" si="848"/>
        <v>C+</v>
      </c>
      <c r="BU49" s="33">
        <f t="shared" si="849"/>
        <v>2.5</v>
      </c>
      <c r="BV49" s="49" t="str">
        <f t="shared" si="850"/>
        <v>2.5</v>
      </c>
      <c r="BW49" s="77">
        <v>2</v>
      </c>
      <c r="BX49" s="83">
        <v>2</v>
      </c>
      <c r="BY49" s="41">
        <f t="shared" ref="BY49:BY55" si="851">AE49+AP49+BA49+BL49+BW49</f>
        <v>16</v>
      </c>
      <c r="BZ49" s="43">
        <f t="shared" ref="BZ49:BZ55" si="852">(AC49*AE49+AN49*AP49+AY49*BA49+BJ49*BL49+BU49*BW49)/BY49</f>
        <v>1.65625</v>
      </c>
      <c r="CA49" s="45" t="str">
        <f t="shared" ref="CA49:CA55" si="853">TEXT(BZ49,"0.00")</f>
        <v>1.66</v>
      </c>
      <c r="CB49" s="47" t="str">
        <f t="shared" ref="CB49:CB55" si="854">IF(AND(BZ49&lt;0.8),"Cảnh báo KQHT","Lên lớp")</f>
        <v>Lên lớp</v>
      </c>
      <c r="CC49" s="145">
        <f t="shared" ref="CC49:CC55" si="855">AF49+AQ49+BB49+BM49+BX49</f>
        <v>13</v>
      </c>
      <c r="CD49" s="146">
        <f t="shared" ref="CD49:CD55" si="856" xml:space="preserve"> (AC49*AF49+AN49*AQ49+AY49*BB49+BJ49*BM49+BU49*BX49)/CC49</f>
        <v>2.0384615384615383</v>
      </c>
      <c r="CE49" s="47" t="str">
        <f t="shared" ref="CE49:CE55" si="857">IF(AND(CD49&lt;1.2),"Cảnh báo KQHT","Lên lớp")</f>
        <v>Lên lớp</v>
      </c>
      <c r="CF49" s="142" t="s">
        <v>1143</v>
      </c>
      <c r="CG49" s="63">
        <v>0</v>
      </c>
      <c r="CH49" s="27"/>
      <c r="CI49" s="28"/>
      <c r="CJ49" s="30">
        <f t="shared" ref="CJ49:CJ55" si="858">ROUND((CG49*0.4+CH49*0.6),1)</f>
        <v>0</v>
      </c>
      <c r="CK49" s="31">
        <f t="shared" ref="CK49:CK55" si="859">ROUND(MAX((CG49*0.4+CH49*0.6),(CG49*0.4+CI49*0.6)),1)</f>
        <v>0</v>
      </c>
      <c r="CL49" s="31"/>
      <c r="CM49" s="35" t="str">
        <f t="shared" ref="CM49:CM55" si="860">IF(CK49&gt;=8.5,"A",IF(CK49&gt;=8,"B+",IF(CK49&gt;=7,"B",IF(CK49&gt;=6.5,"C+",IF(CK49&gt;=5.5,"C",IF(CK49&gt;=5,"D+",IF(CK49&gt;=4,"D","F")))))))</f>
        <v>F</v>
      </c>
      <c r="CN49" s="157">
        <f t="shared" ref="CN49:CN55" si="861">IF(CM49="A",4,IF(CM49="B+",3.5,IF(CM49="B",3,IF(CM49="C+",2.5,IF(CM49="C",2,IF(CM49="D+",1.5,IF(CM49="D",1,0)))))))</f>
        <v>0</v>
      </c>
      <c r="CO49" s="49" t="str">
        <f t="shared" ref="CO49:CO55" si="862">TEXT(CN49,"0.0")</f>
        <v>0.0</v>
      </c>
      <c r="CP49" s="77">
        <v>3</v>
      </c>
      <c r="CQ49" s="151"/>
      <c r="CR49" s="24">
        <v>7.7</v>
      </c>
      <c r="CS49" s="124"/>
      <c r="CT49" s="28"/>
      <c r="CU49" s="30">
        <f t="shared" ref="CU49:CU55" si="863">ROUND((CR49*0.4+CS49*0.6),1)</f>
        <v>3.1</v>
      </c>
      <c r="CV49" s="31">
        <f t="shared" ref="CV49:CV55" si="864">ROUND(MAX((CR49*0.4+CS49*0.6),(CR49*0.4+CT49*0.6)),1)</f>
        <v>3.1</v>
      </c>
      <c r="CW49" s="31"/>
      <c r="CX49" s="35" t="str">
        <f t="shared" ref="CX49:CX55" si="865">IF(CV49&gt;=8.5,"A",IF(CV49&gt;=8,"B+",IF(CV49&gt;=7,"B",IF(CV49&gt;=6.5,"C+",IF(CV49&gt;=5.5,"C",IF(CV49&gt;=5,"D+",IF(CV49&gt;=4,"D","F")))))))</f>
        <v>F</v>
      </c>
      <c r="CY49" s="157">
        <f t="shared" ref="CY49:CY55" si="866">IF(CX49="A",4,IF(CX49="B+",3.5,IF(CX49="B",3,IF(CX49="C+",2.5,IF(CX49="C",2,IF(CX49="D+",1.5,IF(CX49="D",1,0)))))))</f>
        <v>0</v>
      </c>
      <c r="CZ49" s="49" t="str">
        <f t="shared" ref="CZ49:CZ55" si="867">TEXT(CY49,"0.0")</f>
        <v>0.0</v>
      </c>
      <c r="DA49" s="77">
        <v>2</v>
      </c>
      <c r="DB49" s="151"/>
      <c r="DC49" s="63">
        <v>1.8</v>
      </c>
      <c r="DD49" s="27"/>
      <c r="DE49" s="28"/>
      <c r="DF49" s="30">
        <f t="shared" ref="DF49:DF55" si="868">ROUND((DC49*0.4+DD49*0.6),1)</f>
        <v>0.7</v>
      </c>
      <c r="DG49" s="31">
        <f t="shared" ref="DG49:DG55" si="869">ROUND(MAX((DC49*0.4+DD49*0.6),(DC49*0.4+DE49*0.6)),1)</f>
        <v>0.7</v>
      </c>
      <c r="DH49" s="31"/>
      <c r="DI49" s="35" t="str">
        <f t="shared" ref="DI49:DI55" si="870">IF(DG49&gt;=8.5,"A",IF(DG49&gt;=8,"B+",IF(DG49&gt;=7,"B",IF(DG49&gt;=6.5,"C+",IF(DG49&gt;=5.5,"C",IF(DG49&gt;=5,"D+",IF(DG49&gt;=4,"D","F")))))))</f>
        <v>F</v>
      </c>
      <c r="DJ49" s="157">
        <f t="shared" ref="DJ49:DJ55" si="871">IF(DI49="A",4,IF(DI49="B+",3.5,IF(DI49="B",3,IF(DI49="C+",2.5,IF(DI49="C",2,IF(DI49="D+",1.5,IF(DI49="D",1,0)))))))</f>
        <v>0</v>
      </c>
      <c r="DK49" s="49" t="str">
        <f t="shared" ref="DK49:DK55" si="872">TEXT(DJ49,"0.0")</f>
        <v>0.0</v>
      </c>
      <c r="DL49" s="77">
        <v>4</v>
      </c>
      <c r="DM49" s="151"/>
      <c r="DN49" s="63">
        <v>1.4</v>
      </c>
      <c r="DO49" s="27"/>
      <c r="DP49" s="28"/>
      <c r="DQ49" s="30">
        <f t="shared" ref="DQ49:DQ55" si="873">ROUND((DN49*0.4+DO49*0.6),1)</f>
        <v>0.6</v>
      </c>
      <c r="DR49" s="31">
        <f t="shared" ref="DR49:DR55" si="874">ROUND(MAX((DN49*0.4+DO49*0.6),(DN49*0.4+DP49*0.6)),1)</f>
        <v>0.6</v>
      </c>
      <c r="DS49" s="31"/>
      <c r="DT49" s="35" t="str">
        <f t="shared" ref="DT49:DT55" si="875">IF(DR49&gt;=8.5,"A",IF(DR49&gt;=8,"B+",IF(DR49&gt;=7,"B",IF(DR49&gt;=6.5,"C+",IF(DR49&gt;=5.5,"C",IF(DR49&gt;=5,"D+",IF(DR49&gt;=4,"D","F")))))))</f>
        <v>F</v>
      </c>
      <c r="DU49" s="157">
        <f t="shared" ref="DU49:DU55" si="876">IF(DT49="A",4,IF(DT49="B+",3.5,IF(DT49="B",3,IF(DT49="C+",2.5,IF(DT49="C",2,IF(DT49="D+",1.5,IF(DT49="D",1,0)))))))</f>
        <v>0</v>
      </c>
      <c r="DV49" s="49" t="str">
        <f t="shared" ref="DV49:DV55" si="877">TEXT(DU49,"0.0")</f>
        <v>0.0</v>
      </c>
      <c r="DW49" s="77">
        <v>3</v>
      </c>
      <c r="DX49" s="151"/>
      <c r="DY49" s="63">
        <v>0</v>
      </c>
      <c r="DZ49" s="27"/>
      <c r="EA49" s="28"/>
      <c r="EB49" s="30">
        <f t="shared" ref="EB49:EB55" si="878">ROUND((DY49*0.4+DZ49*0.6),1)</f>
        <v>0</v>
      </c>
      <c r="EC49" s="31">
        <f t="shared" ref="EC49:EC55" si="879">ROUND(MAX((DY49*0.4+DZ49*0.6),(DY49*0.4+EA49*0.6)),1)</f>
        <v>0</v>
      </c>
      <c r="ED49" s="31"/>
      <c r="EE49" s="35" t="str">
        <f t="shared" ref="EE49:EE55" si="880">IF(EC49&gt;=8.5,"A",IF(EC49&gt;=8,"B+",IF(EC49&gt;=7,"B",IF(EC49&gt;=6.5,"C+",IF(EC49&gt;=5.5,"C",IF(EC49&gt;=5,"D+",IF(EC49&gt;=4,"D","F")))))))</f>
        <v>F</v>
      </c>
      <c r="EF49" s="157">
        <f t="shared" ref="EF49:EF55" si="881">IF(EE49="A",4,IF(EE49="B+",3.5,IF(EE49="B",3,IF(EE49="C+",2.5,IF(EE49="C",2,IF(EE49="D+",1.5,IF(EE49="D",1,0)))))))</f>
        <v>0</v>
      </c>
      <c r="EG49" s="49" t="str">
        <f t="shared" ref="EG49:EG55" si="882">TEXT(EF49,"0.0")</f>
        <v>0.0</v>
      </c>
      <c r="EH49" s="77">
        <v>2</v>
      </c>
      <c r="EI49" s="151"/>
      <c r="EJ49" s="24">
        <v>6.2</v>
      </c>
      <c r="EK49" s="124"/>
      <c r="EL49" s="28"/>
      <c r="EM49" s="30">
        <f t="shared" ref="EM49:EM55" si="883">ROUND((EJ49*0.4+EK49*0.6),1)</f>
        <v>2.5</v>
      </c>
      <c r="EN49" s="31">
        <f t="shared" ref="EN49:EN55" si="884">ROUND(MAX((EJ49*0.4+EK49*0.6),(EJ49*0.4+EL49*0.6)),1)</f>
        <v>2.5</v>
      </c>
      <c r="EO49" s="31"/>
      <c r="EP49" s="35" t="str">
        <f t="shared" ref="EP49:EP55" si="885">IF(EN49&gt;=8.5,"A",IF(EN49&gt;=8,"B+",IF(EN49&gt;=7,"B",IF(EN49&gt;=6.5,"C+",IF(EN49&gt;=5.5,"C",IF(EN49&gt;=5,"D+",IF(EN49&gt;=4,"D","F")))))))</f>
        <v>F</v>
      </c>
      <c r="EQ49" s="157">
        <f t="shared" ref="EQ49:EQ55" si="886">IF(EP49="A",4,IF(EP49="B+",3.5,IF(EP49="B",3,IF(EP49="C+",2.5,IF(EP49="C",2,IF(EP49="D+",1.5,IF(EP49="D",1,0)))))))</f>
        <v>0</v>
      </c>
      <c r="ER49" s="49" t="str">
        <f t="shared" ref="ER49:ER55" si="887">TEXT(EQ49,"0.0")</f>
        <v>0.0</v>
      </c>
      <c r="ES49" s="77">
        <v>2</v>
      </c>
      <c r="ET49" s="151"/>
      <c r="EU49" s="63">
        <v>0</v>
      </c>
      <c r="EV49" s="27"/>
      <c r="EW49" s="28"/>
      <c r="EX49" s="30">
        <f t="shared" ref="EX49:EX55" si="888">ROUND((EU49*0.4+EV49*0.6),1)</f>
        <v>0</v>
      </c>
      <c r="EY49" s="31">
        <f t="shared" ref="EY49:EY55" si="889">ROUND(MAX((EU49*0.4+EV49*0.6),(EU49*0.4+EW49*0.6)),1)</f>
        <v>0</v>
      </c>
      <c r="EZ49" s="31"/>
      <c r="FA49" s="35" t="str">
        <f t="shared" ref="FA49:FA55" si="890">IF(EY49&gt;=8.5,"A",IF(EY49&gt;=8,"B+",IF(EY49&gt;=7,"B",IF(EY49&gt;=6.5,"C+",IF(EY49&gt;=5.5,"C",IF(EY49&gt;=5,"D+",IF(EY49&gt;=4,"D","F")))))))</f>
        <v>F</v>
      </c>
      <c r="FB49" s="157">
        <f t="shared" ref="FB49:FB55" si="891">IF(FA49="A",4,IF(FA49="B+",3.5,IF(FA49="B",3,IF(FA49="C+",2.5,IF(FA49="C",2,IF(FA49="D+",1.5,IF(FA49="D",1,0)))))))</f>
        <v>0</v>
      </c>
      <c r="FC49" s="49" t="str">
        <f t="shared" ref="FC49:FC55" si="892">TEXT(FB49,"0.0")</f>
        <v>0.0</v>
      </c>
      <c r="FD49" s="77">
        <v>3</v>
      </c>
      <c r="FE49" s="151"/>
      <c r="FF49" s="155">
        <v>7</v>
      </c>
      <c r="FG49" s="165">
        <v>6.9</v>
      </c>
      <c r="FH49" s="165"/>
      <c r="FI49" s="22">
        <f t="shared" ref="FI49:FI55" si="893">ROUND((FF49*0.4+FG49*0.6),1)</f>
        <v>6.9</v>
      </c>
      <c r="FJ49" s="29">
        <f t="shared" ref="FJ49:FJ55" si="894">ROUND(MAX((FF49*0.4+FG49*0.6),(FF49*0.4+FH49*0.6)),1)</f>
        <v>6.9</v>
      </c>
      <c r="FK49" s="29"/>
      <c r="FL49" s="35" t="str">
        <f t="shared" ref="FL49:FL55" si="895">IF(FJ49&gt;=8.5,"A",IF(FJ49&gt;=8,"B+",IF(FJ49&gt;=7,"B",IF(FJ49&gt;=6.5,"C+",IF(FJ49&gt;=5.5,"C",IF(FJ49&gt;=5,"D+",IF(FJ49&gt;=4,"D","F")))))))</f>
        <v>C+</v>
      </c>
      <c r="FM49" s="33">
        <f t="shared" ref="FM49:FM55" si="896">IF(FL49="A",4,IF(FL49="B+",3.5,IF(FL49="B",3,IF(FL49="C+",2.5,IF(FL49="C",2,IF(FL49="D+",1.5,IF(FL49="D",1,0)))))))</f>
        <v>2.5</v>
      </c>
      <c r="FN49" s="49" t="str">
        <f t="shared" ref="FN49:FN55" si="897">TEXT(FM49,"0.0")</f>
        <v>2.5</v>
      </c>
      <c r="FO49" s="77">
        <v>2</v>
      </c>
      <c r="FP49" s="151"/>
    </row>
    <row r="50" spans="1:529" ht="18">
      <c r="A50" s="11">
        <v>25</v>
      </c>
      <c r="B50" s="70" t="s">
        <v>229</v>
      </c>
      <c r="C50" s="14" t="s">
        <v>281</v>
      </c>
      <c r="D50" s="71" t="s">
        <v>282</v>
      </c>
      <c r="E50" s="72" t="s">
        <v>48</v>
      </c>
      <c r="F50" s="123" t="s">
        <v>1169</v>
      </c>
      <c r="G50" s="106" t="s">
        <v>632</v>
      </c>
      <c r="H50" s="10" t="s">
        <v>18</v>
      </c>
      <c r="I50" s="11" t="s">
        <v>764</v>
      </c>
      <c r="J50" s="13">
        <v>7.3</v>
      </c>
      <c r="K50" s="13"/>
      <c r="L50" s="35" t="str">
        <f t="shared" si="823"/>
        <v>B</v>
      </c>
      <c r="M50" s="33">
        <f t="shared" si="824"/>
        <v>3</v>
      </c>
      <c r="N50" s="49" t="str">
        <f t="shared" si="825"/>
        <v>3.0</v>
      </c>
      <c r="O50" s="12">
        <v>2</v>
      </c>
      <c r="V50" s="24">
        <v>7.3</v>
      </c>
      <c r="W50" s="27">
        <v>8</v>
      </c>
      <c r="X50" s="28"/>
      <c r="Y50" s="22">
        <f t="shared" si="826"/>
        <v>7.7</v>
      </c>
      <c r="Z50" s="29">
        <f t="shared" si="827"/>
        <v>7.7</v>
      </c>
      <c r="AA50" s="29"/>
      <c r="AB50" s="35" t="str">
        <f t="shared" si="828"/>
        <v>B</v>
      </c>
      <c r="AC50" s="33">
        <f t="shared" si="829"/>
        <v>3</v>
      </c>
      <c r="AD50" s="49" t="str">
        <f t="shared" si="830"/>
        <v>3.0</v>
      </c>
      <c r="AE50" s="77">
        <v>5</v>
      </c>
      <c r="AF50" s="80">
        <v>5</v>
      </c>
      <c r="AG50" s="24">
        <v>5.2</v>
      </c>
      <c r="AH50" s="27">
        <v>3</v>
      </c>
      <c r="AI50" s="138"/>
      <c r="AJ50" s="22">
        <f t="shared" si="831"/>
        <v>3.9</v>
      </c>
      <c r="AK50" s="29">
        <f t="shared" si="832"/>
        <v>3.9</v>
      </c>
      <c r="AL50" s="29"/>
      <c r="AM50" s="35" t="str">
        <f t="shared" si="833"/>
        <v>F</v>
      </c>
      <c r="AN50" s="33">
        <f t="shared" si="834"/>
        <v>0</v>
      </c>
      <c r="AO50" s="49" t="str">
        <f t="shared" si="835"/>
        <v>0.0</v>
      </c>
      <c r="AP50" s="77">
        <v>3</v>
      </c>
      <c r="AQ50" s="83"/>
      <c r="AR50" s="24">
        <v>5.9</v>
      </c>
      <c r="AS50" s="27">
        <v>6</v>
      </c>
      <c r="AT50" s="28"/>
      <c r="AU50" s="22">
        <f t="shared" si="836"/>
        <v>6</v>
      </c>
      <c r="AV50" s="29">
        <f t="shared" si="837"/>
        <v>6</v>
      </c>
      <c r="AW50" s="29"/>
      <c r="AX50" s="35" t="str">
        <f t="shared" si="838"/>
        <v>C</v>
      </c>
      <c r="AY50" s="33">
        <f t="shared" si="839"/>
        <v>2</v>
      </c>
      <c r="AZ50" s="49" t="str">
        <f t="shared" si="840"/>
        <v>2.0</v>
      </c>
      <c r="BA50" s="77">
        <v>3</v>
      </c>
      <c r="BB50" s="83">
        <v>3</v>
      </c>
      <c r="BC50" s="24">
        <v>6.8</v>
      </c>
      <c r="BD50" s="27">
        <v>3</v>
      </c>
      <c r="BE50" s="28"/>
      <c r="BF50" s="22">
        <f t="shared" si="841"/>
        <v>4.5</v>
      </c>
      <c r="BG50" s="29">
        <f t="shared" si="842"/>
        <v>4.5</v>
      </c>
      <c r="BH50" s="29"/>
      <c r="BI50" s="35" t="str">
        <f t="shared" si="843"/>
        <v>D</v>
      </c>
      <c r="BJ50" s="33">
        <f t="shared" si="844"/>
        <v>1</v>
      </c>
      <c r="BK50" s="49" t="str">
        <f t="shared" si="845"/>
        <v>1.0</v>
      </c>
      <c r="BL50" s="77">
        <v>3</v>
      </c>
      <c r="BM50" s="83">
        <v>3</v>
      </c>
      <c r="BN50" s="24">
        <v>7.3</v>
      </c>
      <c r="BO50" s="27">
        <v>8</v>
      </c>
      <c r="BP50" s="28"/>
      <c r="BQ50" s="30">
        <f t="shared" si="846"/>
        <v>7.7</v>
      </c>
      <c r="BR50" s="31">
        <f t="shared" si="847"/>
        <v>7.7</v>
      </c>
      <c r="BS50" s="31"/>
      <c r="BT50" s="35" t="str">
        <f t="shared" si="848"/>
        <v>B</v>
      </c>
      <c r="BU50" s="33">
        <f t="shared" si="849"/>
        <v>3</v>
      </c>
      <c r="BV50" s="49" t="str">
        <f t="shared" si="850"/>
        <v>3.0</v>
      </c>
      <c r="BW50" s="77">
        <v>2</v>
      </c>
      <c r="BX50" s="83">
        <v>2</v>
      </c>
      <c r="BY50" s="41">
        <f t="shared" si="851"/>
        <v>16</v>
      </c>
      <c r="BZ50" s="43">
        <f t="shared" si="852"/>
        <v>1.875</v>
      </c>
      <c r="CA50" s="45" t="str">
        <f t="shared" si="853"/>
        <v>1.88</v>
      </c>
      <c r="CB50" s="47" t="str">
        <f t="shared" si="854"/>
        <v>Lên lớp</v>
      </c>
      <c r="CC50" s="145">
        <f t="shared" si="855"/>
        <v>13</v>
      </c>
      <c r="CD50" s="146">
        <f t="shared" si="856"/>
        <v>2.3076923076923075</v>
      </c>
      <c r="CE50" s="47" t="str">
        <f t="shared" si="857"/>
        <v>Lên lớp</v>
      </c>
      <c r="CF50" s="142" t="s">
        <v>1143</v>
      </c>
      <c r="CG50" s="24"/>
      <c r="CH50" s="27"/>
      <c r="CI50" s="28"/>
      <c r="CJ50" s="30">
        <f t="shared" si="858"/>
        <v>0</v>
      </c>
      <c r="CK50" s="31">
        <f t="shared" si="859"/>
        <v>0</v>
      </c>
      <c r="CL50" s="31"/>
      <c r="CM50" s="35" t="str">
        <f t="shared" si="860"/>
        <v>F</v>
      </c>
      <c r="CN50" s="157">
        <f t="shared" si="861"/>
        <v>0</v>
      </c>
      <c r="CO50" s="49" t="str">
        <f t="shared" si="862"/>
        <v>0.0</v>
      </c>
      <c r="CP50" s="77"/>
      <c r="CQ50" s="151"/>
      <c r="CR50" s="24"/>
      <c r="CS50" s="27"/>
      <c r="CT50" s="28"/>
      <c r="CU50" s="30">
        <f t="shared" si="863"/>
        <v>0</v>
      </c>
      <c r="CV50" s="31">
        <f t="shared" si="864"/>
        <v>0</v>
      </c>
      <c r="CW50" s="31"/>
      <c r="CX50" s="35" t="str">
        <f t="shared" si="865"/>
        <v>F</v>
      </c>
      <c r="CY50" s="157">
        <f t="shared" si="866"/>
        <v>0</v>
      </c>
      <c r="CZ50" s="49" t="str">
        <f t="shared" si="867"/>
        <v>0.0</v>
      </c>
      <c r="DA50" s="77"/>
      <c r="DB50" s="151"/>
      <c r="DC50" s="24"/>
      <c r="DD50" s="27"/>
      <c r="DE50" s="28"/>
      <c r="DF50" s="30">
        <f t="shared" si="868"/>
        <v>0</v>
      </c>
      <c r="DG50" s="31">
        <f t="shared" si="869"/>
        <v>0</v>
      </c>
      <c r="DH50" s="31"/>
      <c r="DI50" s="35" t="str">
        <f t="shared" si="870"/>
        <v>F</v>
      </c>
      <c r="DJ50" s="157">
        <f t="shared" si="871"/>
        <v>0</v>
      </c>
      <c r="DK50" s="49" t="str">
        <f t="shared" si="872"/>
        <v>0.0</v>
      </c>
      <c r="DL50" s="77"/>
      <c r="DM50" s="151"/>
      <c r="DN50" s="24"/>
      <c r="DO50" s="27"/>
      <c r="DP50" s="28"/>
      <c r="DQ50" s="30">
        <f t="shared" si="873"/>
        <v>0</v>
      </c>
      <c r="DR50" s="31">
        <f t="shared" si="874"/>
        <v>0</v>
      </c>
      <c r="DS50" s="31"/>
      <c r="DT50" s="35" t="str">
        <f t="shared" si="875"/>
        <v>F</v>
      </c>
      <c r="DU50" s="157">
        <f t="shared" si="876"/>
        <v>0</v>
      </c>
      <c r="DV50" s="49" t="str">
        <f t="shared" si="877"/>
        <v>0.0</v>
      </c>
      <c r="DW50" s="77"/>
      <c r="DX50" s="151"/>
      <c r="DY50" s="24"/>
      <c r="DZ50" s="27"/>
      <c r="EA50" s="28"/>
      <c r="EB50" s="30">
        <f t="shared" si="878"/>
        <v>0</v>
      </c>
      <c r="EC50" s="31">
        <f t="shared" si="879"/>
        <v>0</v>
      </c>
      <c r="ED50" s="31"/>
      <c r="EE50" s="35" t="str">
        <f t="shared" si="880"/>
        <v>F</v>
      </c>
      <c r="EF50" s="157">
        <f t="shared" si="881"/>
        <v>0</v>
      </c>
      <c r="EG50" s="49" t="str">
        <f t="shared" si="882"/>
        <v>0.0</v>
      </c>
      <c r="EH50" s="77"/>
      <c r="EI50" s="151"/>
      <c r="EJ50" s="24"/>
      <c r="EK50" s="27"/>
      <c r="EL50" s="28"/>
      <c r="EM50" s="30">
        <f t="shared" si="883"/>
        <v>0</v>
      </c>
      <c r="EN50" s="31">
        <f t="shared" si="884"/>
        <v>0</v>
      </c>
      <c r="EO50" s="31"/>
      <c r="EP50" s="35" t="str">
        <f t="shared" si="885"/>
        <v>F</v>
      </c>
      <c r="EQ50" s="157">
        <f t="shared" si="886"/>
        <v>0</v>
      </c>
      <c r="ER50" s="49" t="str">
        <f t="shared" si="887"/>
        <v>0.0</v>
      </c>
      <c r="ES50" s="77"/>
      <c r="ET50" s="151"/>
      <c r="EU50" s="24"/>
      <c r="EV50" s="27"/>
      <c r="EW50" s="28"/>
      <c r="EX50" s="30">
        <f t="shared" si="888"/>
        <v>0</v>
      </c>
      <c r="EY50" s="31">
        <f t="shared" si="889"/>
        <v>0</v>
      </c>
      <c r="EZ50" s="31"/>
      <c r="FA50" s="35" t="str">
        <f t="shared" si="890"/>
        <v>F</v>
      </c>
      <c r="FB50" s="157">
        <f t="shared" si="891"/>
        <v>0</v>
      </c>
      <c r="FC50" s="49" t="str">
        <f t="shared" si="892"/>
        <v>0.0</v>
      </c>
      <c r="FD50" s="77"/>
      <c r="FE50" s="151"/>
      <c r="FF50" s="155"/>
      <c r="FG50" s="165"/>
      <c r="FH50" s="165"/>
      <c r="FI50" s="22">
        <f t="shared" si="893"/>
        <v>0</v>
      </c>
      <c r="FJ50" s="29">
        <f t="shared" si="894"/>
        <v>0</v>
      </c>
      <c r="FK50" s="29"/>
      <c r="FL50" s="35" t="str">
        <f t="shared" si="895"/>
        <v>F</v>
      </c>
      <c r="FM50" s="33">
        <f t="shared" si="896"/>
        <v>0</v>
      </c>
      <c r="FN50" s="49" t="str">
        <f t="shared" si="897"/>
        <v>0.0</v>
      </c>
      <c r="FO50" s="77"/>
      <c r="FP50" s="151"/>
      <c r="FQ50" s="41">
        <f t="shared" ref="FQ50:FQ55" si="898">CP50+DA50+DL50+DW50+EH50+ES50+FD50+FO50</f>
        <v>0</v>
      </c>
      <c r="FR50" s="43" t="e">
        <f t="shared" ref="FR50:FR55" si="899">(CN50*CP50+CY50*DA50+DJ50*DL50+DU50*DW50+EF50*EH50+EQ50*ES50+FB50*FD50+FM50*FO50)/FQ50</f>
        <v>#DIV/0!</v>
      </c>
      <c r="FS50" s="45" t="e">
        <f t="shared" ref="FS50:FS55" si="900">TEXT(FR50,"0.00")</f>
        <v>#DIV/0!</v>
      </c>
      <c r="FT50" s="148" t="e">
        <f t="shared" ref="FT50:FT55" si="901">IF(AND(FR50&lt;1),"Cảnh báo KQHT","Lên lớp")</f>
        <v>#DIV/0!</v>
      </c>
      <c r="FU50" s="145">
        <f t="shared" ref="FU50:FU55" si="902">CQ50+DB50+DM50+DX50+EI50+ET50+FE50+FP50</f>
        <v>0</v>
      </c>
      <c r="FV50" s="146" t="e">
        <f t="shared" ref="FV50:FV55" si="903" xml:space="preserve"> (CN50*CQ50+CY50*DB50+DJ50*DM50+DU50*DX50+EF50*EI50+EQ50*ET50+FB50*FE50+FM50*FP50)/FU50</f>
        <v>#DIV/0!</v>
      </c>
      <c r="FW50" s="174">
        <f t="shared" ref="FW50:FW55" si="904">BY50+FQ50</f>
        <v>16</v>
      </c>
      <c r="FX50" s="41">
        <f t="shared" ref="FX50:FX55" si="905">CC50+FU50</f>
        <v>13</v>
      </c>
      <c r="FY50" s="43" t="e">
        <f t="shared" ref="FY50:FY55" si="906">(CD50*CC50+FV50*FU50)/FX50</f>
        <v>#DIV/0!</v>
      </c>
      <c r="FZ50" s="45" t="e">
        <f t="shared" ref="FZ50:FZ55" si="907">TEXT(FY50,"0.00")</f>
        <v>#DIV/0!</v>
      </c>
      <c r="GA50" s="47" t="e">
        <f t="shared" ref="GA50:GA55" si="908">IF(AND(FY50&lt;1.2),"Cảnh báo KQHT","Lên lớp")</f>
        <v>#DIV/0!</v>
      </c>
      <c r="GB50" s="47" t="s">
        <v>1170</v>
      </c>
    </row>
    <row r="51" spans="1:529" ht="18">
      <c r="A51" s="11">
        <v>17</v>
      </c>
      <c r="B51" s="70" t="s">
        <v>229</v>
      </c>
      <c r="C51" s="14" t="s">
        <v>267</v>
      </c>
      <c r="D51" s="71" t="s">
        <v>268</v>
      </c>
      <c r="E51" s="72" t="s">
        <v>269</v>
      </c>
      <c r="F51" s="123" t="s">
        <v>1202</v>
      </c>
      <c r="G51" s="106" t="s">
        <v>716</v>
      </c>
      <c r="H51" s="10" t="s">
        <v>18</v>
      </c>
      <c r="I51" s="107" t="s">
        <v>759</v>
      </c>
      <c r="J51" s="13">
        <v>5.3</v>
      </c>
      <c r="K51" s="13"/>
      <c r="L51" s="35" t="str">
        <f t="shared" si="823"/>
        <v>D+</v>
      </c>
      <c r="M51" s="33">
        <f t="shared" si="824"/>
        <v>1.5</v>
      </c>
      <c r="N51" s="49" t="str">
        <f t="shared" si="825"/>
        <v>1.5</v>
      </c>
      <c r="O51" s="12">
        <v>2</v>
      </c>
      <c r="V51" s="24">
        <v>6.7</v>
      </c>
      <c r="W51" s="27">
        <v>6</v>
      </c>
      <c r="X51" s="28"/>
      <c r="Y51" s="22">
        <f t="shared" si="826"/>
        <v>6.3</v>
      </c>
      <c r="Z51" s="29">
        <f t="shared" si="827"/>
        <v>6.3</v>
      </c>
      <c r="AA51" s="29"/>
      <c r="AB51" s="35" t="str">
        <f t="shared" si="828"/>
        <v>C</v>
      </c>
      <c r="AC51" s="33">
        <f t="shared" si="829"/>
        <v>2</v>
      </c>
      <c r="AD51" s="49" t="str">
        <f t="shared" si="830"/>
        <v>2.0</v>
      </c>
      <c r="AE51" s="77">
        <v>5</v>
      </c>
      <c r="AF51" s="80">
        <v>5</v>
      </c>
      <c r="AG51" s="24">
        <v>5</v>
      </c>
      <c r="AH51" s="27">
        <v>3</v>
      </c>
      <c r="AI51" s="28">
        <v>5</v>
      </c>
      <c r="AJ51" s="22">
        <f t="shared" si="831"/>
        <v>3.8</v>
      </c>
      <c r="AK51" s="29">
        <f t="shared" si="832"/>
        <v>5</v>
      </c>
      <c r="AL51" s="29"/>
      <c r="AM51" s="35" t="str">
        <f t="shared" si="833"/>
        <v>D+</v>
      </c>
      <c r="AN51" s="33">
        <f t="shared" si="834"/>
        <v>1.5</v>
      </c>
      <c r="AO51" s="49" t="str">
        <f t="shared" si="835"/>
        <v>1.5</v>
      </c>
      <c r="AP51" s="77">
        <v>3</v>
      </c>
      <c r="AQ51" s="83">
        <v>3</v>
      </c>
      <c r="AR51" s="24">
        <v>5</v>
      </c>
      <c r="AS51" s="124"/>
      <c r="AT51" s="28">
        <v>3</v>
      </c>
      <c r="AU51" s="22">
        <f t="shared" si="836"/>
        <v>2</v>
      </c>
      <c r="AV51" s="29">
        <f t="shared" si="837"/>
        <v>3.8</v>
      </c>
      <c r="AW51" s="29"/>
      <c r="AX51" s="35" t="str">
        <f t="shared" si="838"/>
        <v>F</v>
      </c>
      <c r="AY51" s="33">
        <f t="shared" si="839"/>
        <v>0</v>
      </c>
      <c r="AZ51" s="49" t="str">
        <f t="shared" si="840"/>
        <v>0.0</v>
      </c>
      <c r="BA51" s="77">
        <v>3</v>
      </c>
      <c r="BB51" s="83"/>
      <c r="BC51" s="24">
        <v>6.2</v>
      </c>
      <c r="BD51" s="27">
        <v>5</v>
      </c>
      <c r="BE51" s="28"/>
      <c r="BF51" s="22">
        <f t="shared" si="841"/>
        <v>5.5</v>
      </c>
      <c r="BG51" s="29">
        <f t="shared" si="842"/>
        <v>5.5</v>
      </c>
      <c r="BH51" s="29"/>
      <c r="BI51" s="35" t="str">
        <f t="shared" si="843"/>
        <v>C</v>
      </c>
      <c r="BJ51" s="33">
        <f t="shared" si="844"/>
        <v>2</v>
      </c>
      <c r="BK51" s="49" t="str">
        <f t="shared" si="845"/>
        <v>2.0</v>
      </c>
      <c r="BL51" s="77">
        <v>3</v>
      </c>
      <c r="BM51" s="83">
        <v>3</v>
      </c>
      <c r="BN51" s="24">
        <v>5</v>
      </c>
      <c r="BO51" s="27">
        <v>9</v>
      </c>
      <c r="BP51" s="28"/>
      <c r="BQ51" s="22">
        <f t="shared" si="846"/>
        <v>7.4</v>
      </c>
      <c r="BR51" s="29">
        <f t="shared" si="847"/>
        <v>7.4</v>
      </c>
      <c r="BS51" s="29"/>
      <c r="BT51" s="35" t="str">
        <f t="shared" si="848"/>
        <v>B</v>
      </c>
      <c r="BU51" s="33">
        <f t="shared" si="849"/>
        <v>3</v>
      </c>
      <c r="BV51" s="49" t="str">
        <f t="shared" si="850"/>
        <v>3.0</v>
      </c>
      <c r="BW51" s="77">
        <v>2</v>
      </c>
      <c r="BX51" s="83">
        <v>2</v>
      </c>
      <c r="BY51" s="41">
        <f t="shared" si="851"/>
        <v>16</v>
      </c>
      <c r="BZ51" s="43">
        <f t="shared" si="852"/>
        <v>1.65625</v>
      </c>
      <c r="CA51" s="45" t="str">
        <f t="shared" si="853"/>
        <v>1.66</v>
      </c>
      <c r="CB51" s="47" t="str">
        <f t="shared" si="854"/>
        <v>Lên lớp</v>
      </c>
      <c r="CC51" s="145">
        <f t="shared" si="855"/>
        <v>13</v>
      </c>
      <c r="CD51" s="146">
        <f t="shared" si="856"/>
        <v>2.0384615384615383</v>
      </c>
      <c r="CE51" s="47" t="str">
        <f t="shared" si="857"/>
        <v>Lên lớp</v>
      </c>
      <c r="CF51" s="142" t="s">
        <v>1143</v>
      </c>
      <c r="CG51" s="63">
        <v>1.3</v>
      </c>
      <c r="CH51" s="27"/>
      <c r="CI51" s="28"/>
      <c r="CJ51" s="30">
        <f t="shared" si="858"/>
        <v>0.5</v>
      </c>
      <c r="CK51" s="31">
        <f t="shared" si="859"/>
        <v>0.5</v>
      </c>
      <c r="CL51" s="31"/>
      <c r="CM51" s="35" t="str">
        <f t="shared" si="860"/>
        <v>F</v>
      </c>
      <c r="CN51" s="157">
        <f t="shared" si="861"/>
        <v>0</v>
      </c>
      <c r="CO51" s="49" t="str">
        <f t="shared" si="862"/>
        <v>0.0</v>
      </c>
      <c r="CP51" s="77">
        <v>3</v>
      </c>
      <c r="CQ51" s="151"/>
      <c r="CR51" s="63">
        <v>1.7</v>
      </c>
      <c r="CS51" s="27"/>
      <c r="CT51" s="28"/>
      <c r="CU51" s="30">
        <f t="shared" si="863"/>
        <v>0.7</v>
      </c>
      <c r="CV51" s="31">
        <f t="shared" si="864"/>
        <v>0.7</v>
      </c>
      <c r="CW51" s="31"/>
      <c r="CX51" s="35" t="str">
        <f t="shared" si="865"/>
        <v>F</v>
      </c>
      <c r="CY51" s="157">
        <f t="shared" si="866"/>
        <v>0</v>
      </c>
      <c r="CZ51" s="49" t="str">
        <f t="shared" si="867"/>
        <v>0.0</v>
      </c>
      <c r="DA51" s="77">
        <v>2</v>
      </c>
      <c r="DB51" s="151"/>
      <c r="DC51" s="63">
        <v>0</v>
      </c>
      <c r="DD51" s="27"/>
      <c r="DE51" s="28"/>
      <c r="DF51" s="30">
        <f t="shared" si="868"/>
        <v>0</v>
      </c>
      <c r="DG51" s="31">
        <f t="shared" si="869"/>
        <v>0</v>
      </c>
      <c r="DH51" s="31"/>
      <c r="DI51" s="35" t="str">
        <f t="shared" si="870"/>
        <v>F</v>
      </c>
      <c r="DJ51" s="157">
        <f t="shared" si="871"/>
        <v>0</v>
      </c>
      <c r="DK51" s="49" t="str">
        <f t="shared" si="872"/>
        <v>0.0</v>
      </c>
      <c r="DL51" s="77">
        <v>4</v>
      </c>
      <c r="DM51" s="151"/>
      <c r="DN51" s="63">
        <v>0</v>
      </c>
      <c r="DO51" s="27"/>
      <c r="DP51" s="28"/>
      <c r="DQ51" s="30">
        <f t="shared" si="873"/>
        <v>0</v>
      </c>
      <c r="DR51" s="31">
        <f t="shared" si="874"/>
        <v>0</v>
      </c>
      <c r="DS51" s="31"/>
      <c r="DT51" s="35" t="str">
        <f t="shared" si="875"/>
        <v>F</v>
      </c>
      <c r="DU51" s="157">
        <f t="shared" si="876"/>
        <v>0</v>
      </c>
      <c r="DV51" s="49" t="str">
        <f t="shared" si="877"/>
        <v>0.0</v>
      </c>
      <c r="DW51" s="77">
        <v>3</v>
      </c>
      <c r="DX51" s="151"/>
      <c r="DY51" s="63">
        <v>0</v>
      </c>
      <c r="DZ51" s="27"/>
      <c r="EA51" s="28"/>
      <c r="EB51" s="30">
        <f t="shared" si="878"/>
        <v>0</v>
      </c>
      <c r="EC51" s="31">
        <f t="shared" si="879"/>
        <v>0</v>
      </c>
      <c r="ED51" s="31"/>
      <c r="EE51" s="35" t="str">
        <f t="shared" si="880"/>
        <v>F</v>
      </c>
      <c r="EF51" s="157">
        <f t="shared" si="881"/>
        <v>0</v>
      </c>
      <c r="EG51" s="49" t="str">
        <f t="shared" si="882"/>
        <v>0.0</v>
      </c>
      <c r="EH51" s="77">
        <v>2</v>
      </c>
      <c r="EI51" s="151"/>
      <c r="EJ51" s="24">
        <v>5.4</v>
      </c>
      <c r="EK51" s="124"/>
      <c r="EL51" s="28"/>
      <c r="EM51" s="30">
        <f t="shared" si="883"/>
        <v>2.2000000000000002</v>
      </c>
      <c r="EN51" s="31">
        <f t="shared" si="884"/>
        <v>2.2000000000000002</v>
      </c>
      <c r="EO51" s="31"/>
      <c r="EP51" s="35" t="str">
        <f t="shared" si="885"/>
        <v>F</v>
      </c>
      <c r="EQ51" s="157">
        <f t="shared" si="886"/>
        <v>0</v>
      </c>
      <c r="ER51" s="49" t="str">
        <f t="shared" si="887"/>
        <v>0.0</v>
      </c>
      <c r="ES51" s="77">
        <v>2</v>
      </c>
      <c r="ET51" s="151"/>
      <c r="EU51" s="63">
        <v>0</v>
      </c>
      <c r="EV51" s="27"/>
      <c r="EW51" s="28"/>
      <c r="EX51" s="30">
        <f t="shared" si="888"/>
        <v>0</v>
      </c>
      <c r="EY51" s="31">
        <f t="shared" si="889"/>
        <v>0</v>
      </c>
      <c r="EZ51" s="31"/>
      <c r="FA51" s="35" t="str">
        <f t="shared" si="890"/>
        <v>F</v>
      </c>
      <c r="FB51" s="157">
        <f t="shared" si="891"/>
        <v>0</v>
      </c>
      <c r="FC51" s="49" t="str">
        <f t="shared" si="892"/>
        <v>0.0</v>
      </c>
      <c r="FD51" s="77">
        <v>3</v>
      </c>
      <c r="FE51" s="151"/>
      <c r="FF51" s="63">
        <v>2</v>
      </c>
      <c r="FG51" s="165"/>
      <c r="FH51" s="165"/>
      <c r="FI51" s="22">
        <f t="shared" si="893"/>
        <v>0.8</v>
      </c>
      <c r="FJ51" s="29">
        <f t="shared" si="894"/>
        <v>0.8</v>
      </c>
      <c r="FK51" s="29"/>
      <c r="FL51" s="35" t="str">
        <f t="shared" si="895"/>
        <v>F</v>
      </c>
      <c r="FM51" s="33">
        <f t="shared" si="896"/>
        <v>0</v>
      </c>
      <c r="FN51" s="49" t="str">
        <f t="shared" si="897"/>
        <v>0.0</v>
      </c>
      <c r="FO51" s="77">
        <v>2</v>
      </c>
      <c r="FP51" s="151"/>
      <c r="FQ51" s="41">
        <f t="shared" si="898"/>
        <v>21</v>
      </c>
      <c r="FR51" s="43">
        <f t="shared" si="899"/>
        <v>0</v>
      </c>
      <c r="FS51" s="45" t="str">
        <f t="shared" si="900"/>
        <v>0.00</v>
      </c>
      <c r="FT51" s="148" t="str">
        <f t="shared" si="901"/>
        <v>Cảnh báo KQHT</v>
      </c>
      <c r="FU51" s="145">
        <f t="shared" si="902"/>
        <v>0</v>
      </c>
      <c r="FV51" s="146" t="e">
        <f t="shared" si="903"/>
        <v>#DIV/0!</v>
      </c>
      <c r="FW51" s="174">
        <f t="shared" si="904"/>
        <v>37</v>
      </c>
      <c r="FX51" s="41">
        <f t="shared" si="905"/>
        <v>13</v>
      </c>
      <c r="FY51" s="43" t="e">
        <f t="shared" si="906"/>
        <v>#DIV/0!</v>
      </c>
      <c r="FZ51" s="45" t="e">
        <f t="shared" si="907"/>
        <v>#DIV/0!</v>
      </c>
      <c r="GA51" s="47" t="e">
        <f t="shared" si="908"/>
        <v>#DIV/0!</v>
      </c>
      <c r="GB51" s="209" t="s">
        <v>1135</v>
      </c>
      <c r="GN51" s="24"/>
      <c r="GO51" s="27"/>
      <c r="GP51" s="28"/>
      <c r="GQ51" s="30">
        <f t="shared" ref="GQ51:GQ56" si="909">ROUND((GN51*0.4+GO51*0.6),1)</f>
        <v>0</v>
      </c>
      <c r="GR51" s="31">
        <f t="shared" ref="GR51:GR56" si="910">ROUND(MAX((GN51*0.4+GO51*0.6),(GN51*0.4+GP51*0.6)),1)</f>
        <v>0</v>
      </c>
      <c r="GS51" s="31"/>
      <c r="GT51" s="35" t="str">
        <f t="shared" ref="GT51:GT56" si="911">IF(GR51&gt;=8.5,"A",IF(GR51&gt;=8,"B+",IF(GR51&gt;=7,"B",IF(GR51&gt;=6.5,"C+",IF(GR51&gt;=5.5,"C",IF(GR51&gt;=5,"D+",IF(GR51&gt;=4,"D","F")))))))</f>
        <v>F</v>
      </c>
      <c r="GU51" s="33">
        <f t="shared" ref="GU51:GU56" si="912">IF(GT51="A",4,IF(GT51="B+",3.5,IF(GT51="B",3,IF(GT51="C+",2.5,IF(GT51="C",2,IF(GT51="D+",1.5,IF(GT51="D",1,0)))))))</f>
        <v>0</v>
      </c>
      <c r="GV51" s="49" t="str">
        <f t="shared" ref="GV51:GV56" si="913">TEXT(GU51,"0.0")</f>
        <v>0.0</v>
      </c>
      <c r="GW51" s="77"/>
      <c r="GX51" s="151"/>
      <c r="GY51" s="24"/>
      <c r="GZ51" s="27"/>
      <c r="HA51" s="28"/>
      <c r="HB51" s="30">
        <f t="shared" ref="HB51:HB56" si="914">ROUND((GY51*0.4+GZ51*0.6),1)</f>
        <v>0</v>
      </c>
      <c r="HC51" s="31">
        <f t="shared" ref="HC51:HC56" si="915">ROUND(MAX((GY51*0.4+GZ51*0.6),(GY51*0.4+HA51*0.6)),1)</f>
        <v>0</v>
      </c>
      <c r="HD51" s="31"/>
      <c r="HE51" s="35" t="str">
        <f t="shared" ref="HE51:HE56" si="916">IF(HC51&gt;=8.5,"A",IF(HC51&gt;=8,"B+",IF(HC51&gt;=7,"B",IF(HC51&gt;=6.5,"C+",IF(HC51&gt;=5.5,"C",IF(HC51&gt;=5,"D+",IF(HC51&gt;=4,"D","F")))))))</f>
        <v>F</v>
      </c>
      <c r="HF51" s="33">
        <f t="shared" ref="HF51:HF56" si="917">IF(HE51="A",4,IF(HE51="B+",3.5,IF(HE51="B",3,IF(HE51="C+",2.5,IF(HE51="C",2,IF(HE51="D+",1.5,IF(HE51="D",1,0)))))))</f>
        <v>0</v>
      </c>
      <c r="HG51" s="49" t="str">
        <f t="shared" ref="HG51:HG56" si="918">TEXT(HF51,"0.0")</f>
        <v>0.0</v>
      </c>
      <c r="HH51" s="77"/>
      <c r="HI51" s="151"/>
      <c r="HJ51" s="24"/>
      <c r="HK51" s="27"/>
      <c r="HL51" s="28"/>
      <c r="HM51" s="30">
        <f t="shared" ref="HM51:HM56" si="919">ROUND((HJ51*0.4+HK51*0.6),1)</f>
        <v>0</v>
      </c>
      <c r="HN51" s="31">
        <f t="shared" ref="HN51:HN56" si="920">ROUND(MAX((HJ51*0.4+HK51*0.6),(HJ51*0.4+HL51*0.6)),1)</f>
        <v>0</v>
      </c>
      <c r="HO51" s="31"/>
      <c r="HP51" s="35" t="str">
        <f t="shared" ref="HP51:HP56" si="921">IF(HN51&gt;=8.5,"A",IF(HN51&gt;=8,"B+",IF(HN51&gt;=7,"B",IF(HN51&gt;=6.5,"C+",IF(HN51&gt;=5.5,"C",IF(HN51&gt;=5,"D+",IF(HN51&gt;=4,"D","F")))))))</f>
        <v>F</v>
      </c>
      <c r="HQ51" s="33">
        <f t="shared" ref="HQ51:HQ56" si="922">IF(HP51="A",4,IF(HP51="B+",3.5,IF(HP51="B",3,IF(HP51="C+",2.5,IF(HP51="C",2,IF(HP51="D+",1.5,IF(HP51="D",1,0)))))))</f>
        <v>0</v>
      </c>
      <c r="HR51" s="49" t="str">
        <f t="shared" ref="HR51:HR56" si="923">TEXT(HQ51,"0.0")</f>
        <v>0.0</v>
      </c>
      <c r="HS51" s="77"/>
      <c r="HT51" s="151"/>
      <c r="HU51" s="24"/>
      <c r="HV51" s="27"/>
      <c r="HW51" s="28"/>
      <c r="HX51" s="30">
        <f t="shared" ref="HX51:HX56" si="924">ROUND((HU51*0.4+HV51*0.6),1)</f>
        <v>0</v>
      </c>
      <c r="HY51" s="31">
        <f t="shared" ref="HY51:HY56" si="925">ROUND(MAX((HU51*0.4+HV51*0.6),(HU51*0.4+HW51*0.6)),1)</f>
        <v>0</v>
      </c>
      <c r="HZ51" s="31"/>
      <c r="IA51" s="35" t="str">
        <f t="shared" ref="IA51:IA56" si="926">IF(HY51&gt;=8.5,"A",IF(HY51&gt;=8,"B+",IF(HY51&gt;=7,"B",IF(HY51&gt;=6.5,"C+",IF(HY51&gt;=5.5,"C",IF(HY51&gt;=5,"D+",IF(HY51&gt;=4,"D","F")))))))</f>
        <v>F</v>
      </c>
      <c r="IB51" s="33">
        <f t="shared" ref="IB51:IB56" si="927">IF(IA51="A",4,IF(IA51="B+",3.5,IF(IA51="B",3,IF(IA51="C+",2.5,IF(IA51="C",2,IF(IA51="D+",1.5,IF(IA51="D",1,0)))))))</f>
        <v>0</v>
      </c>
      <c r="IC51" s="49" t="str">
        <f t="shared" ref="IC51:IC56" si="928">TEXT(IB51,"0.0")</f>
        <v>0.0</v>
      </c>
      <c r="ID51" s="77"/>
      <c r="IE51" s="151"/>
    </row>
    <row r="52" spans="1:529" ht="18">
      <c r="A52" s="11">
        <v>7</v>
      </c>
      <c r="B52" s="70" t="s">
        <v>229</v>
      </c>
      <c r="C52" s="14" t="s">
        <v>245</v>
      </c>
      <c r="D52" s="71" t="s">
        <v>193</v>
      </c>
      <c r="E52" s="72" t="s">
        <v>246</v>
      </c>
      <c r="F52" s="123" t="s">
        <v>1278</v>
      </c>
      <c r="G52" s="106" t="s">
        <v>706</v>
      </c>
      <c r="H52" s="10" t="s">
        <v>18</v>
      </c>
      <c r="I52" s="11" t="s">
        <v>749</v>
      </c>
      <c r="J52" s="13">
        <v>5</v>
      </c>
      <c r="K52" s="13"/>
      <c r="L52" s="35" t="str">
        <f t="shared" si="823"/>
        <v>D+</v>
      </c>
      <c r="M52" s="33">
        <f t="shared" si="824"/>
        <v>1.5</v>
      </c>
      <c r="N52" s="49" t="str">
        <f t="shared" si="825"/>
        <v>1.5</v>
      </c>
      <c r="O52" s="12">
        <v>2</v>
      </c>
      <c r="V52" s="24">
        <v>7.4</v>
      </c>
      <c r="W52" s="27">
        <v>7</v>
      </c>
      <c r="X52" s="28"/>
      <c r="Y52" s="22">
        <f t="shared" si="826"/>
        <v>7.2</v>
      </c>
      <c r="Z52" s="29">
        <f t="shared" si="827"/>
        <v>7.2</v>
      </c>
      <c r="AA52" s="29"/>
      <c r="AB52" s="35" t="str">
        <f t="shared" si="828"/>
        <v>B</v>
      </c>
      <c r="AC52" s="33">
        <f t="shared" si="829"/>
        <v>3</v>
      </c>
      <c r="AD52" s="49" t="str">
        <f t="shared" si="830"/>
        <v>3.0</v>
      </c>
      <c r="AE52" s="77">
        <v>5</v>
      </c>
      <c r="AF52" s="80">
        <v>5</v>
      </c>
      <c r="AG52" s="24">
        <v>5.8</v>
      </c>
      <c r="AH52" s="27">
        <v>3</v>
      </c>
      <c r="AI52" s="28"/>
      <c r="AJ52" s="22">
        <f t="shared" si="831"/>
        <v>4.0999999999999996</v>
      </c>
      <c r="AK52" s="29">
        <f t="shared" si="832"/>
        <v>4.0999999999999996</v>
      </c>
      <c r="AL52" s="29"/>
      <c r="AM52" s="35" t="str">
        <f t="shared" si="833"/>
        <v>D</v>
      </c>
      <c r="AN52" s="33">
        <f t="shared" si="834"/>
        <v>1</v>
      </c>
      <c r="AO52" s="49" t="str">
        <f t="shared" si="835"/>
        <v>1.0</v>
      </c>
      <c r="AP52" s="77">
        <v>3</v>
      </c>
      <c r="AQ52" s="83">
        <v>3</v>
      </c>
      <c r="AR52" s="24">
        <v>6.4</v>
      </c>
      <c r="AS52" s="27">
        <v>4</v>
      </c>
      <c r="AT52" s="28"/>
      <c r="AU52" s="22">
        <f t="shared" si="836"/>
        <v>5</v>
      </c>
      <c r="AV52" s="29">
        <f t="shared" si="837"/>
        <v>5</v>
      </c>
      <c r="AW52" s="29"/>
      <c r="AX52" s="35" t="str">
        <f t="shared" si="838"/>
        <v>D+</v>
      </c>
      <c r="AY52" s="33">
        <f t="shared" si="839"/>
        <v>1.5</v>
      </c>
      <c r="AZ52" s="49" t="str">
        <f t="shared" si="840"/>
        <v>1.5</v>
      </c>
      <c r="BA52" s="77">
        <v>3</v>
      </c>
      <c r="BB52" s="83">
        <v>3</v>
      </c>
      <c r="BC52" s="24">
        <v>6.8</v>
      </c>
      <c r="BD52" s="27">
        <v>4</v>
      </c>
      <c r="BE52" s="28"/>
      <c r="BF52" s="22">
        <f t="shared" si="841"/>
        <v>5.0999999999999996</v>
      </c>
      <c r="BG52" s="29">
        <f t="shared" si="842"/>
        <v>5.0999999999999996</v>
      </c>
      <c r="BH52" s="29"/>
      <c r="BI52" s="35" t="str">
        <f t="shared" si="843"/>
        <v>D+</v>
      </c>
      <c r="BJ52" s="33">
        <f t="shared" si="844"/>
        <v>1.5</v>
      </c>
      <c r="BK52" s="49" t="str">
        <f t="shared" si="845"/>
        <v>1.5</v>
      </c>
      <c r="BL52" s="77">
        <v>3</v>
      </c>
      <c r="BM52" s="83">
        <v>3</v>
      </c>
      <c r="BN52" s="24">
        <v>6.3</v>
      </c>
      <c r="BO52" s="27">
        <v>8</v>
      </c>
      <c r="BP52" s="28"/>
      <c r="BQ52" s="30">
        <f t="shared" si="846"/>
        <v>7.3</v>
      </c>
      <c r="BR52" s="31">
        <f t="shared" si="847"/>
        <v>7.3</v>
      </c>
      <c r="BS52" s="31"/>
      <c r="BT52" s="35" t="str">
        <f t="shared" si="848"/>
        <v>B</v>
      </c>
      <c r="BU52" s="33">
        <f t="shared" si="849"/>
        <v>3</v>
      </c>
      <c r="BV52" s="49" t="str">
        <f t="shared" si="850"/>
        <v>3.0</v>
      </c>
      <c r="BW52" s="77">
        <v>2</v>
      </c>
      <c r="BX52" s="83">
        <v>2</v>
      </c>
      <c r="BY52" s="41">
        <f t="shared" si="851"/>
        <v>16</v>
      </c>
      <c r="BZ52" s="43">
        <f t="shared" si="852"/>
        <v>2.0625</v>
      </c>
      <c r="CA52" s="45" t="str">
        <f t="shared" si="853"/>
        <v>2.06</v>
      </c>
      <c r="CB52" s="47" t="str">
        <f t="shared" si="854"/>
        <v>Lên lớp</v>
      </c>
      <c r="CC52" s="145">
        <f t="shared" si="855"/>
        <v>16</v>
      </c>
      <c r="CD52" s="146">
        <f t="shared" si="856"/>
        <v>2.0625</v>
      </c>
      <c r="CE52" s="47" t="str">
        <f t="shared" si="857"/>
        <v>Lên lớp</v>
      </c>
      <c r="CF52" s="142" t="s">
        <v>1143</v>
      </c>
      <c r="CG52" s="24">
        <v>6.8</v>
      </c>
      <c r="CH52" s="27">
        <v>7</v>
      </c>
      <c r="CI52" s="28"/>
      <c r="CJ52" s="30">
        <f t="shared" si="858"/>
        <v>6.9</v>
      </c>
      <c r="CK52" s="31">
        <f t="shared" si="859"/>
        <v>6.9</v>
      </c>
      <c r="CL52" s="31"/>
      <c r="CM52" s="35" t="str">
        <f t="shared" si="860"/>
        <v>C+</v>
      </c>
      <c r="CN52" s="157">
        <f t="shared" si="861"/>
        <v>2.5</v>
      </c>
      <c r="CO52" s="49" t="str">
        <f t="shared" si="862"/>
        <v>2.5</v>
      </c>
      <c r="CP52" s="77">
        <v>3</v>
      </c>
      <c r="CQ52" s="151">
        <v>3</v>
      </c>
      <c r="CR52" s="24">
        <v>6.7</v>
      </c>
      <c r="CS52" s="27">
        <v>8</v>
      </c>
      <c r="CT52" s="28"/>
      <c r="CU52" s="30">
        <f t="shared" si="863"/>
        <v>7.5</v>
      </c>
      <c r="CV52" s="31">
        <f t="shared" si="864"/>
        <v>7.5</v>
      </c>
      <c r="CW52" s="31"/>
      <c r="CX52" s="35" t="str">
        <f t="shared" si="865"/>
        <v>B</v>
      </c>
      <c r="CY52" s="157">
        <f t="shared" si="866"/>
        <v>3</v>
      </c>
      <c r="CZ52" s="49" t="str">
        <f t="shared" si="867"/>
        <v>3.0</v>
      </c>
      <c r="DA52" s="77">
        <v>2</v>
      </c>
      <c r="DB52" s="151">
        <v>2</v>
      </c>
      <c r="DC52" s="24">
        <v>5.4</v>
      </c>
      <c r="DD52" s="27">
        <v>1</v>
      </c>
      <c r="DE52" s="28">
        <v>3</v>
      </c>
      <c r="DF52" s="30">
        <f t="shared" si="868"/>
        <v>2.8</v>
      </c>
      <c r="DG52" s="31">
        <f t="shared" si="869"/>
        <v>4</v>
      </c>
      <c r="DH52" s="31"/>
      <c r="DI52" s="35" t="str">
        <f t="shared" si="870"/>
        <v>D</v>
      </c>
      <c r="DJ52" s="157">
        <f t="shared" si="871"/>
        <v>1</v>
      </c>
      <c r="DK52" s="49" t="str">
        <f t="shared" si="872"/>
        <v>1.0</v>
      </c>
      <c r="DL52" s="77">
        <v>4</v>
      </c>
      <c r="DM52" s="151">
        <v>4</v>
      </c>
      <c r="DN52" s="24">
        <v>6.9</v>
      </c>
      <c r="DO52" s="27">
        <v>3</v>
      </c>
      <c r="DP52" s="28"/>
      <c r="DQ52" s="30">
        <f t="shared" si="873"/>
        <v>4.5999999999999996</v>
      </c>
      <c r="DR52" s="31">
        <f t="shared" si="874"/>
        <v>4.5999999999999996</v>
      </c>
      <c r="DS52" s="31"/>
      <c r="DT52" s="35" t="str">
        <f t="shared" si="875"/>
        <v>D</v>
      </c>
      <c r="DU52" s="157">
        <f t="shared" si="876"/>
        <v>1</v>
      </c>
      <c r="DV52" s="49" t="str">
        <f t="shared" si="877"/>
        <v>1.0</v>
      </c>
      <c r="DW52" s="77">
        <v>3</v>
      </c>
      <c r="DX52" s="151">
        <v>3</v>
      </c>
      <c r="DY52" s="24">
        <v>6.7</v>
      </c>
      <c r="DZ52" s="27">
        <v>6</v>
      </c>
      <c r="EA52" s="28"/>
      <c r="EB52" s="30">
        <f t="shared" si="878"/>
        <v>6.3</v>
      </c>
      <c r="EC52" s="31">
        <f t="shared" si="879"/>
        <v>6.3</v>
      </c>
      <c r="ED52" s="31"/>
      <c r="EE52" s="35" t="str">
        <f t="shared" si="880"/>
        <v>C</v>
      </c>
      <c r="EF52" s="157">
        <f t="shared" si="881"/>
        <v>2</v>
      </c>
      <c r="EG52" s="49" t="str">
        <f t="shared" si="882"/>
        <v>2.0</v>
      </c>
      <c r="EH52" s="77">
        <v>2</v>
      </c>
      <c r="EI52" s="151">
        <v>2</v>
      </c>
      <c r="EJ52" s="24">
        <v>8.1999999999999993</v>
      </c>
      <c r="EK52" s="27">
        <v>3</v>
      </c>
      <c r="EL52" s="28"/>
      <c r="EM52" s="30">
        <f t="shared" si="883"/>
        <v>5.0999999999999996</v>
      </c>
      <c r="EN52" s="31">
        <f t="shared" si="884"/>
        <v>5.0999999999999996</v>
      </c>
      <c r="EO52" s="31"/>
      <c r="EP52" s="35" t="str">
        <f t="shared" si="885"/>
        <v>D+</v>
      </c>
      <c r="EQ52" s="157">
        <f t="shared" si="886"/>
        <v>1.5</v>
      </c>
      <c r="ER52" s="49" t="str">
        <f t="shared" si="887"/>
        <v>1.5</v>
      </c>
      <c r="ES52" s="77">
        <v>2</v>
      </c>
      <c r="ET52" s="151">
        <v>2</v>
      </c>
      <c r="EU52" s="24">
        <v>6.6</v>
      </c>
      <c r="EV52" s="27">
        <v>8</v>
      </c>
      <c r="EW52" s="28"/>
      <c r="EX52" s="30">
        <f t="shared" si="888"/>
        <v>7.4</v>
      </c>
      <c r="EY52" s="31">
        <f t="shared" si="889"/>
        <v>7.4</v>
      </c>
      <c r="EZ52" s="31"/>
      <c r="FA52" s="35" t="str">
        <f t="shared" si="890"/>
        <v>B</v>
      </c>
      <c r="FB52" s="157">
        <f t="shared" si="891"/>
        <v>3</v>
      </c>
      <c r="FC52" s="49" t="str">
        <f t="shared" si="892"/>
        <v>3.0</v>
      </c>
      <c r="FD52" s="77">
        <v>3</v>
      </c>
      <c r="FE52" s="151">
        <v>3</v>
      </c>
      <c r="FF52" s="155">
        <v>7.5</v>
      </c>
      <c r="FG52" s="165">
        <v>7.2</v>
      </c>
      <c r="FH52" s="165"/>
      <c r="FI52" s="22">
        <f t="shared" si="893"/>
        <v>7.3</v>
      </c>
      <c r="FJ52" s="29">
        <f t="shared" si="894"/>
        <v>7.3</v>
      </c>
      <c r="FK52" s="29"/>
      <c r="FL52" s="35" t="str">
        <f t="shared" si="895"/>
        <v>B</v>
      </c>
      <c r="FM52" s="33">
        <f t="shared" si="896"/>
        <v>3</v>
      </c>
      <c r="FN52" s="49" t="str">
        <f t="shared" si="897"/>
        <v>3.0</v>
      </c>
      <c r="FO52" s="77">
        <v>2</v>
      </c>
      <c r="FP52" s="151">
        <v>2</v>
      </c>
      <c r="FQ52" s="41">
        <f t="shared" si="898"/>
        <v>21</v>
      </c>
      <c r="FR52" s="43">
        <f t="shared" si="899"/>
        <v>2.0238095238095237</v>
      </c>
      <c r="FS52" s="45" t="str">
        <f t="shared" si="900"/>
        <v>2.02</v>
      </c>
      <c r="FT52" s="47" t="str">
        <f t="shared" si="901"/>
        <v>Lên lớp</v>
      </c>
      <c r="FU52" s="145">
        <f t="shared" si="902"/>
        <v>21</v>
      </c>
      <c r="FV52" s="146">
        <f t="shared" si="903"/>
        <v>2.0238095238095237</v>
      </c>
      <c r="FW52" s="174">
        <f t="shared" si="904"/>
        <v>37</v>
      </c>
      <c r="FX52" s="41">
        <f t="shared" si="905"/>
        <v>37</v>
      </c>
      <c r="FY52" s="43">
        <f t="shared" si="906"/>
        <v>2.0405405405405403</v>
      </c>
      <c r="FZ52" s="45" t="str">
        <f t="shared" si="907"/>
        <v>2.04</v>
      </c>
      <c r="GA52" s="47" t="str">
        <f t="shared" si="908"/>
        <v>Lên lớp</v>
      </c>
      <c r="GB52" s="47" t="s">
        <v>1143</v>
      </c>
      <c r="GC52" s="63">
        <v>0</v>
      </c>
      <c r="GD52" s="27"/>
      <c r="GE52" s="28"/>
      <c r="GF52" s="22">
        <f>ROUND((GC52*0.4+GD52*0.6),1)</f>
        <v>0</v>
      </c>
      <c r="GG52" s="29">
        <f>ROUND(MAX((GC52*0.4+GD52*0.6),(GC52*0.4+GE52*0.6)),1)</f>
        <v>0</v>
      </c>
      <c r="GH52" s="29"/>
      <c r="GI52" s="35" t="str">
        <f>IF(GG52&gt;=8.5,"A",IF(GG52&gt;=8,"B+",IF(GG52&gt;=7,"B",IF(GG52&gt;=6.5,"C+",IF(GG52&gt;=5.5,"C",IF(GG52&gt;=5,"D+",IF(GG52&gt;=4,"D","F")))))))</f>
        <v>F</v>
      </c>
      <c r="GJ52" s="33">
        <f>IF(GI52="A",4,IF(GI52="B+",3.5,IF(GI52="B",3,IF(GI52="C+",2.5,IF(GI52="C",2,IF(GI52="D+",1.5,IF(GI52="D",1,0)))))))</f>
        <v>0</v>
      </c>
      <c r="GK52" s="49" t="str">
        <f>TEXT(GJ52,"0.0")</f>
        <v>0.0</v>
      </c>
      <c r="GL52" s="77">
        <v>2</v>
      </c>
      <c r="GM52" s="151"/>
      <c r="GN52" s="63">
        <v>0</v>
      </c>
      <c r="GO52" s="27"/>
      <c r="GP52" s="28"/>
      <c r="GQ52" s="30">
        <f t="shared" si="909"/>
        <v>0</v>
      </c>
      <c r="GR52" s="31">
        <f t="shared" si="910"/>
        <v>0</v>
      </c>
      <c r="GS52" s="31"/>
      <c r="GT52" s="35" t="str">
        <f t="shared" si="911"/>
        <v>F</v>
      </c>
      <c r="GU52" s="33">
        <f t="shared" si="912"/>
        <v>0</v>
      </c>
      <c r="GV52" s="49" t="str">
        <f t="shared" si="913"/>
        <v>0.0</v>
      </c>
      <c r="GW52" s="77">
        <v>3</v>
      </c>
      <c r="GX52" s="151"/>
      <c r="GY52" s="63">
        <v>0</v>
      </c>
      <c r="GZ52" s="27"/>
      <c r="HA52" s="28"/>
      <c r="HB52" s="22">
        <f t="shared" si="914"/>
        <v>0</v>
      </c>
      <c r="HC52" s="29">
        <f t="shared" si="915"/>
        <v>0</v>
      </c>
      <c r="HD52" s="29"/>
      <c r="HE52" s="35" t="str">
        <f t="shared" si="916"/>
        <v>F</v>
      </c>
      <c r="HF52" s="33">
        <f t="shared" si="917"/>
        <v>0</v>
      </c>
      <c r="HG52" s="49" t="str">
        <f t="shared" si="918"/>
        <v>0.0</v>
      </c>
      <c r="HH52" s="77">
        <v>2</v>
      </c>
      <c r="HI52" s="151"/>
      <c r="HJ52" s="63">
        <v>0</v>
      </c>
      <c r="HK52" s="27"/>
      <c r="HL52" s="28"/>
      <c r="HM52" s="22">
        <f t="shared" si="919"/>
        <v>0</v>
      </c>
      <c r="HN52" s="29">
        <f t="shared" si="920"/>
        <v>0</v>
      </c>
      <c r="HO52" s="29"/>
      <c r="HP52" s="35" t="str">
        <f t="shared" si="921"/>
        <v>F</v>
      </c>
      <c r="HQ52" s="33">
        <f t="shared" si="922"/>
        <v>0</v>
      </c>
      <c r="HR52" s="49" t="str">
        <f t="shared" si="923"/>
        <v>0.0</v>
      </c>
      <c r="HS52" s="77">
        <v>2</v>
      </c>
      <c r="HT52" s="151"/>
      <c r="HU52" s="63">
        <v>0</v>
      </c>
      <c r="HV52" s="27"/>
      <c r="HW52" s="28"/>
      <c r="HX52" s="22">
        <f t="shared" si="924"/>
        <v>0</v>
      </c>
      <c r="HY52" s="29">
        <f t="shared" si="925"/>
        <v>0</v>
      </c>
      <c r="HZ52" s="29"/>
      <c r="IA52" s="35" t="str">
        <f t="shared" si="926"/>
        <v>F</v>
      </c>
      <c r="IB52" s="33">
        <f t="shared" si="927"/>
        <v>0</v>
      </c>
      <c r="IC52" s="49" t="str">
        <f t="shared" si="928"/>
        <v>0.0</v>
      </c>
      <c r="ID52" s="77">
        <v>3</v>
      </c>
      <c r="IE52" s="151"/>
      <c r="IF52" s="63">
        <v>0</v>
      </c>
      <c r="IG52" s="27"/>
      <c r="IH52" s="126"/>
      <c r="II52" s="22">
        <f>ROUND((IF52*0.4+IG52*0.6),1)</f>
        <v>0</v>
      </c>
      <c r="IJ52" s="54">
        <f>ROUND(MAX((IF52*0.4+IG52*0.6),(IF52*0.4+IH52*0.6)),1)</f>
        <v>0</v>
      </c>
      <c r="IK52" s="54"/>
      <c r="IL52" s="162" t="str">
        <f>IF(IJ52&gt;=8.5,"A",IF(IJ52&gt;=8,"B+",IF(IJ52&gt;=7,"B",IF(IJ52&gt;=6.5,"C+",IF(IJ52&gt;=5.5,"C",IF(IJ52&gt;=5,"D+",IF(IJ52&gt;=4,"D","F")))))))</f>
        <v>F</v>
      </c>
      <c r="IM52" s="33">
        <f>IF(IL52="A",4,IF(IL52="B+",3.5,IF(IL52="B",3,IF(IL52="C+",2.5,IF(IL52="C",2,IF(IL52="D+",1.5,IF(IL52="D",1,0)))))))</f>
        <v>0</v>
      </c>
      <c r="IN52" s="49" t="str">
        <f>TEXT(IM52,"0.0")</f>
        <v>0.0</v>
      </c>
      <c r="IO52" s="77">
        <v>2</v>
      </c>
      <c r="IP52" s="170"/>
      <c r="IQ52" s="63">
        <v>0</v>
      </c>
      <c r="IR52" s="27"/>
      <c r="IS52" s="28"/>
      <c r="IT52" s="30">
        <f>ROUND((IQ52*0.4+IR52*0.6),1)</f>
        <v>0</v>
      </c>
      <c r="IU52" s="31">
        <f>ROUND(MAX((IQ52*0.4+IR52*0.6),(IQ52*0.4+IS52*0.6)),1)</f>
        <v>0</v>
      </c>
      <c r="IV52" s="31"/>
      <c r="IW52" s="35" t="str">
        <f>IF(IU52&gt;=8.5,"A",IF(IU52&gt;=8,"B+",IF(IU52&gt;=7,"B",IF(IU52&gt;=6.5,"C+",IF(IU52&gt;=5.5,"C",IF(IU52&gt;=5,"D+",IF(IU52&gt;=4,"D","F")))))))</f>
        <v>F</v>
      </c>
      <c r="IX52" s="33">
        <f>IF(IW52="A",4,IF(IW52="B+",3.5,IF(IW52="B",3,IF(IW52="C+",2.5,IF(IW52="C",2,IF(IW52="D+",1.5,IF(IW52="D",1,0)))))))</f>
        <v>0</v>
      </c>
      <c r="IY52" s="49" t="str">
        <f>TEXT(IX52,"0.0")</f>
        <v>0.0</v>
      </c>
      <c r="IZ52" s="77">
        <v>3</v>
      </c>
      <c r="JA52" s="151"/>
      <c r="JB52" s="63">
        <v>0</v>
      </c>
      <c r="JC52" s="27"/>
      <c r="JD52" s="28"/>
      <c r="JE52" s="30">
        <f>ROUND((JB52*0.4+JC52*0.6),1)</f>
        <v>0</v>
      </c>
      <c r="JF52" s="31">
        <f>ROUND(MAX((JB52*0.4+JC52*0.6),(JB52*0.4+JD52*0.6)),1)</f>
        <v>0</v>
      </c>
      <c r="JG52" s="31"/>
      <c r="JH52" s="35" t="str">
        <f>IF(JF52&gt;=8.5,"A",IF(JF52&gt;=8,"B+",IF(JF52&gt;=7,"B",IF(JF52&gt;=6.5,"C+",IF(JF52&gt;=5.5,"C",IF(JF52&gt;=5,"D+",IF(JF52&gt;=4,"D","F")))))))</f>
        <v>F</v>
      </c>
      <c r="JI52" s="33">
        <f>IF(JH52="A",4,IF(JH52="B+",3.5,IF(JH52="B",3,IF(JH52="C+",2.5,IF(JH52="C",2,IF(JH52="D+",1.5,IF(JH52="D",1,0)))))))</f>
        <v>0</v>
      </c>
      <c r="JJ52" s="49" t="str">
        <f>TEXT(JI52,"0.0")</f>
        <v>0.0</v>
      </c>
      <c r="JK52" s="77">
        <v>3</v>
      </c>
      <c r="JL52" s="151"/>
      <c r="JM52" s="63">
        <v>0</v>
      </c>
      <c r="JN52" s="214"/>
      <c r="JO52" s="140"/>
      <c r="JP52" s="30">
        <f>ROUND((JM52*0.4+JN52*0.6),1)</f>
        <v>0</v>
      </c>
      <c r="JQ52" s="31">
        <f>ROUND(MAX((JM52*0.4+JN52*0.6),(JM52*0.4+JO52*0.6)),1)</f>
        <v>0</v>
      </c>
      <c r="JR52" s="31"/>
      <c r="JS52" s="35" t="str">
        <f>IF(JQ52&gt;=8.5,"A",IF(JQ52&gt;=8,"B+",IF(JQ52&gt;=7,"B",IF(JQ52&gt;=6.5,"C+",IF(JQ52&gt;=5.5,"C",IF(JQ52&gt;=5,"D+",IF(JQ52&gt;=4,"D","F")))))))</f>
        <v>F</v>
      </c>
      <c r="JT52" s="33">
        <f>IF(JS52="A",4,IF(JS52="B+",3.5,IF(JS52="B",3,IF(JS52="C+",2.5,IF(JS52="C",2,IF(JS52="D+",1.5,IF(JS52="D",1,0)))))))</f>
        <v>0</v>
      </c>
      <c r="JU52" s="49" t="str">
        <f>TEXT(JT52,"0.0")</f>
        <v>0.0</v>
      </c>
      <c r="JV52" s="77">
        <v>1</v>
      </c>
      <c r="JW52" s="151"/>
      <c r="JX52" s="211">
        <f>GL52+GW52+HH52+HS52+ID52+IO52+IZ52+JK52+JV52</f>
        <v>21</v>
      </c>
      <c r="JY52" s="43">
        <f>(GJ52*GL52+GU52*GW52+HF52*HH52+HQ52*HS52+IB52*ID52+IM52*IO52+IX52*IZ52+JI52*JK52+JT52*JV52)/JX52</f>
        <v>0</v>
      </c>
      <c r="JZ52" s="45" t="str">
        <f>TEXT(JY52,"0.00")</f>
        <v>0.00</v>
      </c>
    </row>
    <row r="53" spans="1:529" ht="18">
      <c r="A53" s="11">
        <v>29</v>
      </c>
      <c r="B53" s="70" t="s">
        <v>229</v>
      </c>
      <c r="C53" s="14" t="s">
        <v>291</v>
      </c>
      <c r="D53" s="71" t="s">
        <v>169</v>
      </c>
      <c r="E53" s="72" t="s">
        <v>292</v>
      </c>
      <c r="F53" s="123" t="s">
        <v>1278</v>
      </c>
      <c r="G53" s="106" t="s">
        <v>725</v>
      </c>
      <c r="H53" s="10" t="s">
        <v>18</v>
      </c>
      <c r="I53" s="11" t="s">
        <v>767</v>
      </c>
      <c r="J53" s="13">
        <v>6.5</v>
      </c>
      <c r="K53" s="13"/>
      <c r="L53" s="35" t="str">
        <f t="shared" si="823"/>
        <v>C+</v>
      </c>
      <c r="M53" s="33">
        <f t="shared" si="824"/>
        <v>2.5</v>
      </c>
      <c r="N53" s="49" t="str">
        <f t="shared" si="825"/>
        <v>2.5</v>
      </c>
      <c r="O53" s="12">
        <v>2</v>
      </c>
      <c r="V53" s="24">
        <v>7.3</v>
      </c>
      <c r="W53" s="27">
        <v>6</v>
      </c>
      <c r="X53" s="28"/>
      <c r="Y53" s="22">
        <f t="shared" si="826"/>
        <v>6.5</v>
      </c>
      <c r="Z53" s="29">
        <f t="shared" si="827"/>
        <v>6.5</v>
      </c>
      <c r="AA53" s="29"/>
      <c r="AB53" s="35" t="str">
        <f t="shared" si="828"/>
        <v>C+</v>
      </c>
      <c r="AC53" s="33">
        <f t="shared" si="829"/>
        <v>2.5</v>
      </c>
      <c r="AD53" s="49" t="str">
        <f t="shared" si="830"/>
        <v>2.5</v>
      </c>
      <c r="AE53" s="77">
        <v>5</v>
      </c>
      <c r="AF53" s="80">
        <v>5</v>
      </c>
      <c r="AG53" s="24">
        <v>5</v>
      </c>
      <c r="AH53" s="27">
        <v>3</v>
      </c>
      <c r="AI53" s="28">
        <v>6</v>
      </c>
      <c r="AJ53" s="22">
        <f t="shared" si="831"/>
        <v>3.8</v>
      </c>
      <c r="AK53" s="29">
        <f t="shared" si="832"/>
        <v>5.6</v>
      </c>
      <c r="AL53" s="29"/>
      <c r="AM53" s="35" t="str">
        <f t="shared" si="833"/>
        <v>C</v>
      </c>
      <c r="AN53" s="33">
        <f t="shared" si="834"/>
        <v>2</v>
      </c>
      <c r="AO53" s="49" t="str">
        <f t="shared" si="835"/>
        <v>2.0</v>
      </c>
      <c r="AP53" s="77">
        <v>3</v>
      </c>
      <c r="AQ53" s="83">
        <v>3</v>
      </c>
      <c r="AR53" s="24">
        <v>8.1</v>
      </c>
      <c r="AS53" s="27">
        <v>8</v>
      </c>
      <c r="AT53" s="28"/>
      <c r="AU53" s="22">
        <f t="shared" si="836"/>
        <v>8</v>
      </c>
      <c r="AV53" s="29">
        <f t="shared" si="837"/>
        <v>8</v>
      </c>
      <c r="AW53" s="29"/>
      <c r="AX53" s="35" t="str">
        <f t="shared" si="838"/>
        <v>B+</v>
      </c>
      <c r="AY53" s="33">
        <f t="shared" si="839"/>
        <v>3.5</v>
      </c>
      <c r="AZ53" s="49" t="str">
        <f t="shared" si="840"/>
        <v>3.5</v>
      </c>
      <c r="BA53" s="77">
        <v>3</v>
      </c>
      <c r="BB53" s="83">
        <v>3</v>
      </c>
      <c r="BC53" s="24">
        <v>6.7</v>
      </c>
      <c r="BD53" s="27">
        <v>4</v>
      </c>
      <c r="BE53" s="28"/>
      <c r="BF53" s="22">
        <f t="shared" si="841"/>
        <v>5.0999999999999996</v>
      </c>
      <c r="BG53" s="29">
        <f t="shared" si="842"/>
        <v>5.0999999999999996</v>
      </c>
      <c r="BH53" s="29"/>
      <c r="BI53" s="35" t="str">
        <f t="shared" si="843"/>
        <v>D+</v>
      </c>
      <c r="BJ53" s="33">
        <f t="shared" si="844"/>
        <v>1.5</v>
      </c>
      <c r="BK53" s="49" t="str">
        <f t="shared" si="845"/>
        <v>1.5</v>
      </c>
      <c r="BL53" s="77">
        <v>3</v>
      </c>
      <c r="BM53" s="83">
        <v>3</v>
      </c>
      <c r="BN53" s="24">
        <v>7.3</v>
      </c>
      <c r="BO53" s="27">
        <v>9</v>
      </c>
      <c r="BP53" s="28"/>
      <c r="BQ53" s="22">
        <f t="shared" si="846"/>
        <v>8.3000000000000007</v>
      </c>
      <c r="BR53" s="29">
        <f t="shared" si="847"/>
        <v>8.3000000000000007</v>
      </c>
      <c r="BS53" s="29"/>
      <c r="BT53" s="35" t="str">
        <f t="shared" si="848"/>
        <v>B+</v>
      </c>
      <c r="BU53" s="33">
        <f t="shared" si="849"/>
        <v>3.5</v>
      </c>
      <c r="BV53" s="49" t="str">
        <f t="shared" si="850"/>
        <v>3.5</v>
      </c>
      <c r="BW53" s="77">
        <v>2</v>
      </c>
      <c r="BX53" s="83">
        <v>2</v>
      </c>
      <c r="BY53" s="41">
        <f t="shared" si="851"/>
        <v>16</v>
      </c>
      <c r="BZ53" s="43">
        <f t="shared" si="852"/>
        <v>2.53125</v>
      </c>
      <c r="CA53" s="45" t="str">
        <f t="shared" si="853"/>
        <v>2.53</v>
      </c>
      <c r="CB53" s="47" t="str">
        <f t="shared" si="854"/>
        <v>Lên lớp</v>
      </c>
      <c r="CC53" s="145">
        <f t="shared" si="855"/>
        <v>16</v>
      </c>
      <c r="CD53" s="146">
        <f t="shared" si="856"/>
        <v>2.53125</v>
      </c>
      <c r="CE53" s="47" t="str">
        <f t="shared" si="857"/>
        <v>Lên lớp</v>
      </c>
      <c r="CF53" s="142" t="s">
        <v>1143</v>
      </c>
      <c r="CG53" s="24">
        <v>6.6</v>
      </c>
      <c r="CH53" s="27">
        <v>7</v>
      </c>
      <c r="CI53" s="28"/>
      <c r="CJ53" s="30">
        <f t="shared" si="858"/>
        <v>6.8</v>
      </c>
      <c r="CK53" s="31">
        <f t="shared" si="859"/>
        <v>6.8</v>
      </c>
      <c r="CL53" s="31"/>
      <c r="CM53" s="35" t="str">
        <f t="shared" si="860"/>
        <v>C+</v>
      </c>
      <c r="CN53" s="157">
        <f t="shared" si="861"/>
        <v>2.5</v>
      </c>
      <c r="CO53" s="49" t="str">
        <f t="shared" si="862"/>
        <v>2.5</v>
      </c>
      <c r="CP53" s="77">
        <v>3</v>
      </c>
      <c r="CQ53" s="151">
        <v>3</v>
      </c>
      <c r="CR53" s="24">
        <v>6.7</v>
      </c>
      <c r="CS53" s="27">
        <v>8</v>
      </c>
      <c r="CT53" s="28"/>
      <c r="CU53" s="30">
        <f t="shared" si="863"/>
        <v>7.5</v>
      </c>
      <c r="CV53" s="31">
        <f t="shared" si="864"/>
        <v>7.5</v>
      </c>
      <c r="CW53" s="31"/>
      <c r="CX53" s="35" t="str">
        <f t="shared" si="865"/>
        <v>B</v>
      </c>
      <c r="CY53" s="157">
        <f t="shared" si="866"/>
        <v>3</v>
      </c>
      <c r="CZ53" s="49" t="str">
        <f t="shared" si="867"/>
        <v>3.0</v>
      </c>
      <c r="DA53" s="77">
        <v>2</v>
      </c>
      <c r="DB53" s="151">
        <v>2</v>
      </c>
      <c r="DC53" s="24">
        <v>5.4</v>
      </c>
      <c r="DD53" s="27">
        <v>7</v>
      </c>
      <c r="DE53" s="28"/>
      <c r="DF53" s="30">
        <f t="shared" si="868"/>
        <v>6.4</v>
      </c>
      <c r="DG53" s="31">
        <f t="shared" si="869"/>
        <v>6.4</v>
      </c>
      <c r="DH53" s="31"/>
      <c r="DI53" s="35" t="str">
        <f t="shared" si="870"/>
        <v>C</v>
      </c>
      <c r="DJ53" s="157">
        <f t="shared" si="871"/>
        <v>2</v>
      </c>
      <c r="DK53" s="49" t="str">
        <f t="shared" si="872"/>
        <v>2.0</v>
      </c>
      <c r="DL53" s="77">
        <v>4</v>
      </c>
      <c r="DM53" s="151">
        <v>4</v>
      </c>
      <c r="DN53" s="24">
        <v>6.5</v>
      </c>
      <c r="DO53" s="27">
        <v>3</v>
      </c>
      <c r="DP53" s="28"/>
      <c r="DQ53" s="30">
        <f t="shared" si="873"/>
        <v>4.4000000000000004</v>
      </c>
      <c r="DR53" s="31">
        <f t="shared" si="874"/>
        <v>4.4000000000000004</v>
      </c>
      <c r="DS53" s="31"/>
      <c r="DT53" s="35" t="str">
        <f t="shared" si="875"/>
        <v>D</v>
      </c>
      <c r="DU53" s="157">
        <f t="shared" si="876"/>
        <v>1</v>
      </c>
      <c r="DV53" s="49" t="str">
        <f t="shared" si="877"/>
        <v>1.0</v>
      </c>
      <c r="DW53" s="77">
        <v>3</v>
      </c>
      <c r="DX53" s="151">
        <v>3</v>
      </c>
      <c r="DY53" s="24">
        <v>7.3</v>
      </c>
      <c r="DZ53" s="27">
        <v>6</v>
      </c>
      <c r="EA53" s="28"/>
      <c r="EB53" s="30">
        <f t="shared" si="878"/>
        <v>6.5</v>
      </c>
      <c r="EC53" s="31">
        <f t="shared" si="879"/>
        <v>6.5</v>
      </c>
      <c r="ED53" s="31"/>
      <c r="EE53" s="35" t="str">
        <f t="shared" si="880"/>
        <v>C+</v>
      </c>
      <c r="EF53" s="157">
        <f t="shared" si="881"/>
        <v>2.5</v>
      </c>
      <c r="EG53" s="49" t="str">
        <f t="shared" si="882"/>
        <v>2.5</v>
      </c>
      <c r="EH53" s="77">
        <v>2</v>
      </c>
      <c r="EI53" s="151">
        <v>2</v>
      </c>
      <c r="EJ53" s="24">
        <v>7.2</v>
      </c>
      <c r="EK53" s="27">
        <v>5</v>
      </c>
      <c r="EL53" s="28"/>
      <c r="EM53" s="30">
        <f t="shared" si="883"/>
        <v>5.9</v>
      </c>
      <c r="EN53" s="31">
        <f t="shared" si="884"/>
        <v>5.9</v>
      </c>
      <c r="EO53" s="31"/>
      <c r="EP53" s="35" t="str">
        <f t="shared" si="885"/>
        <v>C</v>
      </c>
      <c r="EQ53" s="157">
        <f t="shared" si="886"/>
        <v>2</v>
      </c>
      <c r="ER53" s="49" t="str">
        <f t="shared" si="887"/>
        <v>2.0</v>
      </c>
      <c r="ES53" s="77">
        <v>2</v>
      </c>
      <c r="ET53" s="151">
        <v>2</v>
      </c>
      <c r="EU53" s="24">
        <v>6.7</v>
      </c>
      <c r="EV53" s="27">
        <v>5</v>
      </c>
      <c r="EW53" s="28"/>
      <c r="EX53" s="30">
        <f t="shared" si="888"/>
        <v>5.7</v>
      </c>
      <c r="EY53" s="31">
        <f t="shared" si="889"/>
        <v>5.7</v>
      </c>
      <c r="EZ53" s="31"/>
      <c r="FA53" s="35" t="str">
        <f t="shared" si="890"/>
        <v>C</v>
      </c>
      <c r="FB53" s="157">
        <f t="shared" si="891"/>
        <v>2</v>
      </c>
      <c r="FC53" s="49" t="str">
        <f t="shared" si="892"/>
        <v>2.0</v>
      </c>
      <c r="FD53" s="77">
        <v>3</v>
      </c>
      <c r="FE53" s="151">
        <v>3</v>
      </c>
      <c r="FF53" s="155">
        <v>8</v>
      </c>
      <c r="FG53" s="165">
        <v>7.4</v>
      </c>
      <c r="FH53" s="165"/>
      <c r="FI53" s="22">
        <f t="shared" si="893"/>
        <v>7.6</v>
      </c>
      <c r="FJ53" s="29">
        <f t="shared" si="894"/>
        <v>7.6</v>
      </c>
      <c r="FK53" s="29"/>
      <c r="FL53" s="35" t="str">
        <f t="shared" si="895"/>
        <v>B</v>
      </c>
      <c r="FM53" s="33">
        <f t="shared" si="896"/>
        <v>3</v>
      </c>
      <c r="FN53" s="49" t="str">
        <f t="shared" si="897"/>
        <v>3.0</v>
      </c>
      <c r="FO53" s="77">
        <v>2</v>
      </c>
      <c r="FP53" s="151">
        <v>2</v>
      </c>
      <c r="FQ53" s="41">
        <f t="shared" si="898"/>
        <v>21</v>
      </c>
      <c r="FR53" s="43">
        <f t="shared" si="899"/>
        <v>2.1666666666666665</v>
      </c>
      <c r="FS53" s="45" t="str">
        <f t="shared" si="900"/>
        <v>2.17</v>
      </c>
      <c r="FT53" s="47" t="str">
        <f t="shared" si="901"/>
        <v>Lên lớp</v>
      </c>
      <c r="FU53" s="145">
        <f t="shared" si="902"/>
        <v>21</v>
      </c>
      <c r="FV53" s="146">
        <f t="shared" si="903"/>
        <v>2.1666666666666665</v>
      </c>
      <c r="FW53" s="174">
        <f t="shared" si="904"/>
        <v>37</v>
      </c>
      <c r="FX53" s="41">
        <f t="shared" si="905"/>
        <v>37</v>
      </c>
      <c r="FY53" s="43">
        <f t="shared" si="906"/>
        <v>2.3243243243243241</v>
      </c>
      <c r="FZ53" s="45" t="str">
        <f t="shared" si="907"/>
        <v>2.32</v>
      </c>
      <c r="GA53" s="47" t="str">
        <f t="shared" si="908"/>
        <v>Lên lớp</v>
      </c>
      <c r="GB53" s="47" t="s">
        <v>1143</v>
      </c>
      <c r="GC53" s="63">
        <v>0</v>
      </c>
      <c r="GD53" s="27"/>
      <c r="GE53" s="28"/>
      <c r="GF53" s="30">
        <f>ROUND((GC53*0.4+GD53*0.6),1)</f>
        <v>0</v>
      </c>
      <c r="GG53" s="31">
        <f>ROUND(MAX((GC53*0.4+GD53*0.6),(GC53*0.4+GE53*0.6)),1)</f>
        <v>0</v>
      </c>
      <c r="GH53" s="31"/>
      <c r="GI53" s="35" t="str">
        <f>IF(GG53&gt;=8.5,"A",IF(GG53&gt;=8,"B+",IF(GG53&gt;=7,"B",IF(GG53&gt;=6.5,"C+",IF(GG53&gt;=5.5,"C",IF(GG53&gt;=5,"D+",IF(GG53&gt;=4,"D","F")))))))</f>
        <v>F</v>
      </c>
      <c r="GJ53" s="33">
        <f>IF(GI53="A",4,IF(GI53="B+",3.5,IF(GI53="B",3,IF(GI53="C+",2.5,IF(GI53="C",2,IF(GI53="D+",1.5,IF(GI53="D",1,0)))))))</f>
        <v>0</v>
      </c>
      <c r="GK53" s="49" t="str">
        <f>TEXT(GJ53,"0.0")</f>
        <v>0.0</v>
      </c>
      <c r="GL53" s="77">
        <v>2</v>
      </c>
      <c r="GM53" s="151"/>
      <c r="GN53" s="63">
        <v>0</v>
      </c>
      <c r="GO53" s="27"/>
      <c r="GP53" s="28"/>
      <c r="GQ53" s="22">
        <f t="shared" si="909"/>
        <v>0</v>
      </c>
      <c r="GR53" s="29">
        <f t="shared" si="910"/>
        <v>0</v>
      </c>
      <c r="GS53" s="29"/>
      <c r="GT53" s="35" t="str">
        <f t="shared" si="911"/>
        <v>F</v>
      </c>
      <c r="GU53" s="33">
        <f t="shared" si="912"/>
        <v>0</v>
      </c>
      <c r="GV53" s="49" t="str">
        <f t="shared" si="913"/>
        <v>0.0</v>
      </c>
      <c r="GW53" s="77">
        <v>3</v>
      </c>
      <c r="GX53" s="151"/>
      <c r="GY53" s="63">
        <v>0</v>
      </c>
      <c r="GZ53" s="27"/>
      <c r="HA53" s="28"/>
      <c r="HB53" s="22">
        <f t="shared" si="914"/>
        <v>0</v>
      </c>
      <c r="HC53" s="29">
        <f t="shared" si="915"/>
        <v>0</v>
      </c>
      <c r="HD53" s="29"/>
      <c r="HE53" s="35" t="str">
        <f t="shared" si="916"/>
        <v>F</v>
      </c>
      <c r="HF53" s="33">
        <f t="shared" si="917"/>
        <v>0</v>
      </c>
      <c r="HG53" s="49" t="str">
        <f t="shared" si="918"/>
        <v>0.0</v>
      </c>
      <c r="HH53" s="77">
        <v>2</v>
      </c>
      <c r="HI53" s="151"/>
      <c r="HJ53" s="63">
        <v>0</v>
      </c>
      <c r="HK53" s="27"/>
      <c r="HL53" s="28"/>
      <c r="HM53" s="22">
        <f t="shared" si="919"/>
        <v>0</v>
      </c>
      <c r="HN53" s="29">
        <f t="shared" si="920"/>
        <v>0</v>
      </c>
      <c r="HO53" s="29"/>
      <c r="HP53" s="35" t="str">
        <f t="shared" si="921"/>
        <v>F</v>
      </c>
      <c r="HQ53" s="33">
        <f t="shared" si="922"/>
        <v>0</v>
      </c>
      <c r="HR53" s="49" t="str">
        <f t="shared" si="923"/>
        <v>0.0</v>
      </c>
      <c r="HS53" s="77">
        <v>2</v>
      </c>
      <c r="HT53" s="151"/>
      <c r="HU53" s="63">
        <v>0</v>
      </c>
      <c r="HV53" s="27"/>
      <c r="HW53" s="28"/>
      <c r="HX53" s="22">
        <f t="shared" si="924"/>
        <v>0</v>
      </c>
      <c r="HY53" s="29">
        <f t="shared" si="925"/>
        <v>0</v>
      </c>
      <c r="HZ53" s="29"/>
      <c r="IA53" s="35" t="str">
        <f t="shared" si="926"/>
        <v>F</v>
      </c>
      <c r="IB53" s="33">
        <f t="shared" si="927"/>
        <v>0</v>
      </c>
      <c r="IC53" s="49" t="str">
        <f t="shared" si="928"/>
        <v>0.0</v>
      </c>
      <c r="ID53" s="77">
        <v>3</v>
      </c>
      <c r="IE53" s="151"/>
      <c r="IF53" s="63">
        <v>0</v>
      </c>
      <c r="IG53" s="27"/>
      <c r="IH53" s="28"/>
      <c r="II53" s="30">
        <f>ROUND((IF53*0.4+IG53*0.6),1)</f>
        <v>0</v>
      </c>
      <c r="IJ53" s="31">
        <f>ROUND(MAX((IF53*0.4+IG53*0.6),(IF53*0.4+IH53*0.6)),1)</f>
        <v>0</v>
      </c>
      <c r="IK53" s="31"/>
      <c r="IL53" s="35" t="str">
        <f>IF(IJ53&gt;=8.5,"A",IF(IJ53&gt;=8,"B+",IF(IJ53&gt;=7,"B",IF(IJ53&gt;=6.5,"C+",IF(IJ53&gt;=5.5,"C",IF(IJ53&gt;=5,"D+",IF(IJ53&gt;=4,"D","F")))))))</f>
        <v>F</v>
      </c>
      <c r="IM53" s="33">
        <f>IF(IL53="A",4,IF(IL53="B+",3.5,IF(IL53="B",3,IF(IL53="C+",2.5,IF(IL53="C",2,IF(IL53="D+",1.5,IF(IL53="D",1,0)))))))</f>
        <v>0</v>
      </c>
      <c r="IN53" s="49" t="str">
        <f>TEXT(IM53,"0.0")</f>
        <v>0.0</v>
      </c>
      <c r="IO53" s="77">
        <v>2</v>
      </c>
      <c r="IP53" s="151"/>
      <c r="IQ53" s="63">
        <v>0</v>
      </c>
      <c r="IR53" s="27"/>
      <c r="IS53" s="28"/>
      <c r="IT53" s="30">
        <f>ROUND((IQ53*0.4+IR53*0.6),1)</f>
        <v>0</v>
      </c>
      <c r="IU53" s="31">
        <f>ROUND(MAX((IQ53*0.4+IR53*0.6),(IQ53*0.4+IS53*0.6)),1)</f>
        <v>0</v>
      </c>
      <c r="IV53" s="31"/>
      <c r="IW53" s="35" t="str">
        <f>IF(IU53&gt;=8.5,"A",IF(IU53&gt;=8,"B+",IF(IU53&gt;=7,"B",IF(IU53&gt;=6.5,"C+",IF(IU53&gt;=5.5,"C",IF(IU53&gt;=5,"D+",IF(IU53&gt;=4,"D","F")))))))</f>
        <v>F</v>
      </c>
      <c r="IX53" s="33">
        <f>IF(IW53="A",4,IF(IW53="B+",3.5,IF(IW53="B",3,IF(IW53="C+",2.5,IF(IW53="C",2,IF(IW53="D+",1.5,IF(IW53="D",1,0)))))))</f>
        <v>0</v>
      </c>
      <c r="IY53" s="49" t="str">
        <f>TEXT(IX53,"0.0")</f>
        <v>0.0</v>
      </c>
      <c r="IZ53" s="77">
        <v>3</v>
      </c>
      <c r="JA53" s="151"/>
      <c r="JB53" s="63">
        <v>0</v>
      </c>
      <c r="JC53" s="27"/>
      <c r="JD53" s="28"/>
      <c r="JE53" s="30">
        <f>ROUND((JB53*0.4+JC53*0.6),1)</f>
        <v>0</v>
      </c>
      <c r="JF53" s="31">
        <f>ROUND(MAX((JB53*0.4+JC53*0.6),(JB53*0.4+JD53*0.6)),1)</f>
        <v>0</v>
      </c>
      <c r="JG53" s="31"/>
      <c r="JH53" s="35" t="str">
        <f>IF(JF53&gt;=8.5,"A",IF(JF53&gt;=8,"B+",IF(JF53&gt;=7,"B",IF(JF53&gt;=6.5,"C+",IF(JF53&gt;=5.5,"C",IF(JF53&gt;=5,"D+",IF(JF53&gt;=4,"D","F")))))))</f>
        <v>F</v>
      </c>
      <c r="JI53" s="33">
        <f>IF(JH53="A",4,IF(JH53="B+",3.5,IF(JH53="B",3,IF(JH53="C+",2.5,IF(JH53="C",2,IF(JH53="D+",1.5,IF(JH53="D",1,0)))))))</f>
        <v>0</v>
      </c>
      <c r="JJ53" s="49" t="str">
        <f>TEXT(JI53,"0.0")</f>
        <v>0.0</v>
      </c>
      <c r="JK53" s="77">
        <v>3</v>
      </c>
      <c r="JL53" s="151"/>
      <c r="JM53" s="63">
        <v>0</v>
      </c>
      <c r="JN53" s="214"/>
      <c r="JO53" s="140"/>
      <c r="JP53" s="30">
        <f>ROUND((JM53*0.4+JN53*0.6),1)</f>
        <v>0</v>
      </c>
      <c r="JQ53" s="31">
        <f>ROUND(MAX((JM53*0.4+JN53*0.6),(JM53*0.4+JO53*0.6)),1)</f>
        <v>0</v>
      </c>
      <c r="JR53" s="31"/>
      <c r="JS53" s="35" t="str">
        <f>IF(JQ53&gt;=8.5,"A",IF(JQ53&gt;=8,"B+",IF(JQ53&gt;=7,"B",IF(JQ53&gt;=6.5,"C+",IF(JQ53&gt;=5.5,"C",IF(JQ53&gt;=5,"D+",IF(JQ53&gt;=4,"D","F")))))))</f>
        <v>F</v>
      </c>
      <c r="JT53" s="33">
        <f>IF(JS53="A",4,IF(JS53="B+",3.5,IF(JS53="B",3,IF(JS53="C+",2.5,IF(JS53="C",2,IF(JS53="D+",1.5,IF(JS53="D",1,0)))))))</f>
        <v>0</v>
      </c>
      <c r="JU53" s="49" t="str">
        <f>TEXT(JT53,"0.0")</f>
        <v>0.0</v>
      </c>
      <c r="JV53" s="77">
        <v>1</v>
      </c>
      <c r="JW53" s="151"/>
      <c r="JX53" s="211">
        <f>GL53+GW53+HH53+HS53+ID53+IO53+IZ53+JK53+JV53</f>
        <v>21</v>
      </c>
      <c r="JY53" s="43">
        <f>(GJ53*GL53+GU53*GW53+HF53*HH53+HQ53*HS53+IB53*ID53+IM53*IO53+IX53*IZ53+JI53*JK53+JT53*JV53)/JX53</f>
        <v>0</v>
      </c>
      <c r="JZ53" s="45" t="str">
        <f>TEXT(JY53,"0.00")</f>
        <v>0.00</v>
      </c>
    </row>
    <row r="54" spans="1:529" ht="18">
      <c r="A54" s="11">
        <v>16</v>
      </c>
      <c r="B54" s="70" t="s">
        <v>229</v>
      </c>
      <c r="C54" s="14" t="s">
        <v>264</v>
      </c>
      <c r="D54" s="71" t="s">
        <v>265</v>
      </c>
      <c r="E54" s="72" t="s">
        <v>266</v>
      </c>
      <c r="F54" s="123" t="s">
        <v>1452</v>
      </c>
      <c r="G54" s="106" t="s">
        <v>715</v>
      </c>
      <c r="H54" s="10" t="s">
        <v>18</v>
      </c>
      <c r="I54" s="11" t="s">
        <v>758</v>
      </c>
      <c r="J54" s="13">
        <v>6</v>
      </c>
      <c r="K54" s="13"/>
      <c r="L54" s="35" t="str">
        <f>IF(J54&gt;=8.5,"A",IF(J54&gt;=8,"B+",IF(J54&gt;=7,"B",IF(J54&gt;=6.5,"C+",IF(J54&gt;=5.5,"C",IF(J54&gt;=5,"D+",IF(J54&gt;=4,"D","F")))))))</f>
        <v>C</v>
      </c>
      <c r="M54" s="33">
        <f>IF(L54="A",4,IF(L54="B+",3.5,IF(L54="B",3,IF(L54="C+",2.5,IF(L54="C",2,IF(L54="D+",1.5,IF(L54="D",1,0)))))))</f>
        <v>2</v>
      </c>
      <c r="N54" s="49" t="str">
        <f>TEXT(M54,"0.0")</f>
        <v>2.0</v>
      </c>
      <c r="O54" s="12">
        <v>2</v>
      </c>
      <c r="P54" s="19"/>
      <c r="Q54" s="19"/>
      <c r="R54" s="35" t="str">
        <f>IF(P54&gt;=8.5,"A",IF(P54&gt;=8,"B+",IF(P54&gt;=7,"B",IF(P54&gt;=6.5,"C+",IF(P54&gt;=5.5,"C",IF(P54&gt;=5,"D+",IF(P54&gt;=4,"D","F")))))))</f>
        <v>F</v>
      </c>
      <c r="S54" s="33">
        <f>IF(R54="A",4,IF(R54="B+",3.5,IF(R54="B",3,IF(R54="C+",2.5,IF(R54="C",2,IF(R54="D+",1.5,IF(R54="D",1,0)))))))</f>
        <v>0</v>
      </c>
      <c r="T54" s="49" t="str">
        <f>TEXT(S54,"0.0")</f>
        <v>0.0</v>
      </c>
      <c r="U54" s="12">
        <v>3</v>
      </c>
      <c r="V54" s="24">
        <v>6.7</v>
      </c>
      <c r="W54" s="27">
        <v>9</v>
      </c>
      <c r="X54" s="28"/>
      <c r="Y54" s="22">
        <f>ROUND((V54*0.4+W54*0.6),1)</f>
        <v>8.1</v>
      </c>
      <c r="Z54" s="29">
        <f>ROUND(MAX((V54*0.4+W54*0.6),(V54*0.4+X54*0.6)),1)</f>
        <v>8.1</v>
      </c>
      <c r="AA54" s="29"/>
      <c r="AB54" s="35" t="str">
        <f>IF(Z54&gt;=8.5,"A",IF(Z54&gt;=8,"B+",IF(Z54&gt;=7,"B",IF(Z54&gt;=6.5,"C+",IF(Z54&gt;=5.5,"C",IF(Z54&gt;=5,"D+",IF(Z54&gt;=4,"D","F")))))))</f>
        <v>B+</v>
      </c>
      <c r="AC54" s="33">
        <f>IF(AB54="A",4,IF(AB54="B+",3.5,IF(AB54="B",3,IF(AB54="C+",2.5,IF(AB54="C",2,IF(AB54="D+",1.5,IF(AB54="D",1,0)))))))</f>
        <v>3.5</v>
      </c>
      <c r="AD54" s="49" t="str">
        <f>TEXT(AC54,"0.0")</f>
        <v>3.5</v>
      </c>
      <c r="AE54" s="77">
        <v>5</v>
      </c>
      <c r="AF54" s="80">
        <v>5</v>
      </c>
      <c r="AG54" s="24">
        <v>5.3</v>
      </c>
      <c r="AH54" s="27">
        <v>1</v>
      </c>
      <c r="AI54" s="28">
        <v>5</v>
      </c>
      <c r="AJ54" s="22">
        <f>ROUND((AG54*0.4+AH54*0.6),1)</f>
        <v>2.7</v>
      </c>
      <c r="AK54" s="29">
        <f>ROUND(MAX((AG54*0.4+AH54*0.6),(AG54*0.4+AI54*0.6)),1)</f>
        <v>5.0999999999999996</v>
      </c>
      <c r="AL54" s="29"/>
      <c r="AM54" s="35" t="str">
        <f>IF(AK54&gt;=8.5,"A",IF(AK54&gt;=8,"B+",IF(AK54&gt;=7,"B",IF(AK54&gt;=6.5,"C+",IF(AK54&gt;=5.5,"C",IF(AK54&gt;=5,"D+",IF(AK54&gt;=4,"D","F")))))))</f>
        <v>D+</v>
      </c>
      <c r="AN54" s="33">
        <f>IF(AM54="A",4,IF(AM54="B+",3.5,IF(AM54="B",3,IF(AM54="C+",2.5,IF(AM54="C",2,IF(AM54="D+",1.5,IF(AM54="D",1,0)))))))</f>
        <v>1.5</v>
      </c>
      <c r="AO54" s="49" t="str">
        <f>TEXT(AN54,"0.0")</f>
        <v>1.5</v>
      </c>
      <c r="AP54" s="77">
        <v>3</v>
      </c>
      <c r="AQ54" s="83">
        <v>3</v>
      </c>
      <c r="AR54" s="24">
        <v>5</v>
      </c>
      <c r="AS54" s="27">
        <v>4</v>
      </c>
      <c r="AT54" s="28"/>
      <c r="AU54" s="22">
        <f>ROUND((AR54*0.4+AS54*0.6),1)</f>
        <v>4.4000000000000004</v>
      </c>
      <c r="AV54" s="29">
        <f>ROUND(MAX((AR54*0.4+AS54*0.6),(AR54*0.4+AT54*0.6)),1)</f>
        <v>4.4000000000000004</v>
      </c>
      <c r="AW54" s="29"/>
      <c r="AX54" s="35" t="str">
        <f>IF(AV54&gt;=8.5,"A",IF(AV54&gt;=8,"B+",IF(AV54&gt;=7,"B",IF(AV54&gt;=6.5,"C+",IF(AV54&gt;=5.5,"C",IF(AV54&gt;=5,"D+",IF(AV54&gt;=4,"D","F")))))))</f>
        <v>D</v>
      </c>
      <c r="AY54" s="33">
        <f>IF(AX54="A",4,IF(AX54="B+",3.5,IF(AX54="B",3,IF(AX54="C+",2.5,IF(AX54="C",2,IF(AX54="D+",1.5,IF(AX54="D",1,0)))))))</f>
        <v>1</v>
      </c>
      <c r="AZ54" s="49" t="str">
        <f>TEXT(AY54,"0.0")</f>
        <v>1.0</v>
      </c>
      <c r="BA54" s="77">
        <v>3</v>
      </c>
      <c r="BB54" s="83">
        <v>3</v>
      </c>
      <c r="BC54" s="24">
        <v>6.2</v>
      </c>
      <c r="BD54" s="27">
        <v>2</v>
      </c>
      <c r="BE54" s="28">
        <v>5</v>
      </c>
      <c r="BF54" s="22">
        <f>ROUND((BC54*0.4+BD54*0.6),1)</f>
        <v>3.7</v>
      </c>
      <c r="BG54" s="29">
        <f>ROUND(MAX((BC54*0.4+BD54*0.6),(BC54*0.4+BE54*0.6)),1)</f>
        <v>5.5</v>
      </c>
      <c r="BH54" s="29"/>
      <c r="BI54" s="35" t="str">
        <f>IF(BG54&gt;=8.5,"A",IF(BG54&gt;=8,"B+",IF(BG54&gt;=7,"B",IF(BG54&gt;=6.5,"C+",IF(BG54&gt;=5.5,"C",IF(BG54&gt;=5,"D+",IF(BG54&gt;=4,"D","F")))))))</f>
        <v>C</v>
      </c>
      <c r="BJ54" s="33">
        <f>IF(BI54="A",4,IF(BI54="B+",3.5,IF(BI54="B",3,IF(BI54="C+",2.5,IF(BI54="C",2,IF(BI54="D+",1.5,IF(BI54="D",1,0)))))))</f>
        <v>2</v>
      </c>
      <c r="BK54" s="49" t="str">
        <f>TEXT(BJ54,"0.0")</f>
        <v>2.0</v>
      </c>
      <c r="BL54" s="77">
        <v>3</v>
      </c>
      <c r="BM54" s="83">
        <v>3</v>
      </c>
      <c r="BN54" s="24">
        <v>8</v>
      </c>
      <c r="BO54" s="27">
        <v>5</v>
      </c>
      <c r="BP54" s="28"/>
      <c r="BQ54" s="30">
        <f>ROUND((BN54*0.4+BO54*0.6),1)</f>
        <v>6.2</v>
      </c>
      <c r="BR54" s="31">
        <f>ROUND(MAX((BN54*0.4+BO54*0.6),(BN54*0.4+BP54*0.6)),1)</f>
        <v>6.2</v>
      </c>
      <c r="BS54" s="31"/>
      <c r="BT54" s="35" t="str">
        <f>IF(BR54&gt;=8.5,"A",IF(BR54&gt;=8,"B+",IF(BR54&gt;=7,"B",IF(BR54&gt;=6.5,"C+",IF(BR54&gt;=5.5,"C",IF(BR54&gt;=5,"D+",IF(BR54&gt;=4,"D","F")))))))</f>
        <v>C</v>
      </c>
      <c r="BU54" s="33">
        <f>IF(BT54="A",4,IF(BT54="B+",3.5,IF(BT54="B",3,IF(BT54="C+",2.5,IF(BT54="C",2,IF(BT54="D+",1.5,IF(BT54="D",1,0)))))))</f>
        <v>2</v>
      </c>
      <c r="BV54" s="49" t="str">
        <f>TEXT(BU54,"0.0")</f>
        <v>2.0</v>
      </c>
      <c r="BW54" s="77">
        <v>2</v>
      </c>
      <c r="BX54" s="83">
        <v>2</v>
      </c>
      <c r="BY54" s="41">
        <f t="shared" si="851"/>
        <v>16</v>
      </c>
      <c r="BZ54" s="43">
        <f t="shared" si="852"/>
        <v>2.1875</v>
      </c>
      <c r="CA54" s="45" t="str">
        <f t="shared" si="853"/>
        <v>2.19</v>
      </c>
      <c r="CB54" s="47" t="str">
        <f t="shared" si="854"/>
        <v>Lên lớp</v>
      </c>
      <c r="CC54" s="145">
        <f t="shared" si="855"/>
        <v>16</v>
      </c>
      <c r="CD54" s="146">
        <f t="shared" si="856"/>
        <v>2.1875</v>
      </c>
      <c r="CE54" s="47" t="str">
        <f t="shared" si="857"/>
        <v>Lên lớp</v>
      </c>
      <c r="CF54" s="142" t="s">
        <v>1143</v>
      </c>
      <c r="CG54" s="63">
        <v>1.6</v>
      </c>
      <c r="CH54" s="27"/>
      <c r="CI54" s="28"/>
      <c r="CJ54" s="30">
        <f t="shared" si="858"/>
        <v>0.6</v>
      </c>
      <c r="CK54" s="31">
        <f t="shared" si="859"/>
        <v>0.6</v>
      </c>
      <c r="CL54" s="31"/>
      <c r="CM54" s="35" t="str">
        <f t="shared" si="860"/>
        <v>F</v>
      </c>
      <c r="CN54" s="157">
        <f t="shared" si="861"/>
        <v>0</v>
      </c>
      <c r="CO54" s="49" t="str">
        <f t="shared" si="862"/>
        <v>0.0</v>
      </c>
      <c r="CP54" s="77">
        <v>3</v>
      </c>
      <c r="CQ54" s="151"/>
      <c r="CR54" s="63">
        <v>0</v>
      </c>
      <c r="CS54" s="27"/>
      <c r="CT54" s="28"/>
      <c r="CU54" s="30">
        <f t="shared" si="863"/>
        <v>0</v>
      </c>
      <c r="CV54" s="31">
        <f t="shared" si="864"/>
        <v>0</v>
      </c>
      <c r="CW54" s="31"/>
      <c r="CX54" s="35" t="str">
        <f t="shared" si="865"/>
        <v>F</v>
      </c>
      <c r="CY54" s="157">
        <f t="shared" si="866"/>
        <v>0</v>
      </c>
      <c r="CZ54" s="49" t="str">
        <f t="shared" si="867"/>
        <v>0.0</v>
      </c>
      <c r="DA54" s="77">
        <v>2</v>
      </c>
      <c r="DB54" s="151"/>
      <c r="DC54" s="133">
        <v>6.1</v>
      </c>
      <c r="DD54" s="125">
        <v>6</v>
      </c>
      <c r="DE54" s="126"/>
      <c r="DF54" s="127">
        <f t="shared" si="868"/>
        <v>6</v>
      </c>
      <c r="DG54" s="128">
        <f t="shared" si="869"/>
        <v>6</v>
      </c>
      <c r="DH54" s="128"/>
      <c r="DI54" s="129" t="str">
        <f t="shared" si="870"/>
        <v>C</v>
      </c>
      <c r="DJ54" s="130">
        <f t="shared" si="871"/>
        <v>2</v>
      </c>
      <c r="DK54" s="131" t="str">
        <f t="shared" si="872"/>
        <v>2.0</v>
      </c>
      <c r="DL54" s="132">
        <v>4</v>
      </c>
      <c r="DM54" s="170">
        <v>4</v>
      </c>
      <c r="DN54" s="63">
        <v>0</v>
      </c>
      <c r="DO54" s="27"/>
      <c r="DP54" s="28"/>
      <c r="DQ54" s="30">
        <f t="shared" si="873"/>
        <v>0</v>
      </c>
      <c r="DR54" s="31">
        <f t="shared" si="874"/>
        <v>0</v>
      </c>
      <c r="DS54" s="31"/>
      <c r="DT54" s="35" t="str">
        <f t="shared" si="875"/>
        <v>F</v>
      </c>
      <c r="DU54" s="157">
        <f t="shared" si="876"/>
        <v>0</v>
      </c>
      <c r="DV54" s="49" t="str">
        <f t="shared" si="877"/>
        <v>0.0</v>
      </c>
      <c r="DW54" s="77">
        <v>3</v>
      </c>
      <c r="DX54" s="151"/>
      <c r="DY54" s="63">
        <v>0</v>
      </c>
      <c r="DZ54" s="27"/>
      <c r="EA54" s="28"/>
      <c r="EB54" s="22">
        <f t="shared" si="878"/>
        <v>0</v>
      </c>
      <c r="EC54" s="29">
        <f t="shared" si="879"/>
        <v>0</v>
      </c>
      <c r="ED54" s="29"/>
      <c r="EE54" s="35" t="str">
        <f t="shared" si="880"/>
        <v>F</v>
      </c>
      <c r="EF54" s="157">
        <f t="shared" si="881"/>
        <v>0</v>
      </c>
      <c r="EG54" s="49" t="str">
        <f t="shared" si="882"/>
        <v>0.0</v>
      </c>
      <c r="EH54" s="77">
        <v>2</v>
      </c>
      <c r="EI54" s="151"/>
      <c r="EJ54" s="24">
        <v>5.4</v>
      </c>
      <c r="EK54" s="124"/>
      <c r="EL54" s="28"/>
      <c r="EM54" s="30">
        <f t="shared" si="883"/>
        <v>2.2000000000000002</v>
      </c>
      <c r="EN54" s="31">
        <f t="shared" si="884"/>
        <v>2.2000000000000002</v>
      </c>
      <c r="EO54" s="31"/>
      <c r="EP54" s="35" t="str">
        <f t="shared" si="885"/>
        <v>F</v>
      </c>
      <c r="EQ54" s="157">
        <f t="shared" si="886"/>
        <v>0</v>
      </c>
      <c r="ER54" s="49" t="str">
        <f t="shared" si="887"/>
        <v>0.0</v>
      </c>
      <c r="ES54" s="77">
        <v>2</v>
      </c>
      <c r="ET54" s="151"/>
      <c r="EU54" s="63">
        <v>0</v>
      </c>
      <c r="EV54" s="27"/>
      <c r="EW54" s="28"/>
      <c r="EX54" s="22">
        <f t="shared" si="888"/>
        <v>0</v>
      </c>
      <c r="EY54" s="29">
        <f t="shared" si="889"/>
        <v>0</v>
      </c>
      <c r="EZ54" s="29"/>
      <c r="FA54" s="35" t="str">
        <f t="shared" si="890"/>
        <v>F</v>
      </c>
      <c r="FB54" s="157">
        <f t="shared" si="891"/>
        <v>0</v>
      </c>
      <c r="FC54" s="49" t="str">
        <f t="shared" si="892"/>
        <v>0.0</v>
      </c>
      <c r="FD54" s="77">
        <v>3</v>
      </c>
      <c r="FE54" s="151"/>
      <c r="FF54" s="155">
        <v>6.5</v>
      </c>
      <c r="FG54" s="165">
        <v>6.1</v>
      </c>
      <c r="FH54" s="165"/>
      <c r="FI54" s="22">
        <f t="shared" si="893"/>
        <v>6.3</v>
      </c>
      <c r="FJ54" s="29">
        <f t="shared" si="894"/>
        <v>6.3</v>
      </c>
      <c r="FK54" s="29"/>
      <c r="FL54" s="35" t="str">
        <f t="shared" si="895"/>
        <v>C</v>
      </c>
      <c r="FM54" s="33">
        <f t="shared" si="896"/>
        <v>2</v>
      </c>
      <c r="FN54" s="49" t="str">
        <f t="shared" si="897"/>
        <v>2.0</v>
      </c>
      <c r="FO54" s="77">
        <v>2</v>
      </c>
      <c r="FP54" s="151">
        <v>2</v>
      </c>
      <c r="FQ54" s="41">
        <f t="shared" si="898"/>
        <v>21</v>
      </c>
      <c r="FR54" s="43">
        <f t="shared" si="899"/>
        <v>0.5714285714285714</v>
      </c>
      <c r="FS54" s="45" t="str">
        <f t="shared" si="900"/>
        <v>0.57</v>
      </c>
      <c r="FT54" s="148" t="str">
        <f t="shared" si="901"/>
        <v>Cảnh báo KQHT</v>
      </c>
      <c r="FU54" s="145">
        <f t="shared" si="902"/>
        <v>6</v>
      </c>
      <c r="FV54" s="146">
        <f t="shared" si="903"/>
        <v>2</v>
      </c>
      <c r="FW54" s="174">
        <f t="shared" si="904"/>
        <v>37</v>
      </c>
      <c r="FX54" s="41">
        <f t="shared" si="905"/>
        <v>22</v>
      </c>
      <c r="FY54" s="43">
        <f t="shared" si="906"/>
        <v>2.1363636363636362</v>
      </c>
      <c r="FZ54" s="45" t="str">
        <f t="shared" si="907"/>
        <v>2.14</v>
      </c>
      <c r="GA54" s="47" t="str">
        <f t="shared" si="908"/>
        <v>Lên lớp</v>
      </c>
      <c r="GB54" s="209" t="s">
        <v>1135</v>
      </c>
      <c r="GC54" s="24">
        <v>6.2</v>
      </c>
      <c r="GD54" s="124"/>
      <c r="GE54" s="28">
        <v>6</v>
      </c>
      <c r="GF54" s="22">
        <f>ROUND((GC54*0.4+GD54*0.6),1)</f>
        <v>2.5</v>
      </c>
      <c r="GG54" s="29">
        <f>ROUND(MAX((GC54*0.4+GD54*0.6),(GC54*0.4+GE54*0.6)),1)</f>
        <v>6.1</v>
      </c>
      <c r="GH54" s="29"/>
      <c r="GI54" s="35" t="str">
        <f>IF(GG54&gt;=8.5,"A",IF(GG54&gt;=8,"B+",IF(GG54&gt;=7,"B",IF(GG54&gt;=6.5,"C+",IF(GG54&gt;=5.5,"C",IF(GG54&gt;=5,"D+",IF(GG54&gt;=4,"D","F")))))))</f>
        <v>C</v>
      </c>
      <c r="GJ54" s="33">
        <f>IF(GI54="A",4,IF(GI54="B+",3.5,IF(GI54="B",3,IF(GI54="C+",2.5,IF(GI54="C",2,IF(GI54="D+",1.5,IF(GI54="D",1,0)))))))</f>
        <v>2</v>
      </c>
      <c r="GK54" s="49" t="str">
        <f>TEXT(GJ54,"0.0")</f>
        <v>2.0</v>
      </c>
      <c r="GL54" s="77">
        <v>2</v>
      </c>
      <c r="GM54" s="151">
        <v>2</v>
      </c>
      <c r="GN54" s="24">
        <v>7.1</v>
      </c>
      <c r="GO54" s="27">
        <v>4</v>
      </c>
      <c r="GP54" s="28"/>
      <c r="GQ54" s="30">
        <f t="shared" si="909"/>
        <v>5.2</v>
      </c>
      <c r="GR54" s="31">
        <f t="shared" si="910"/>
        <v>5.2</v>
      </c>
      <c r="GS54" s="31"/>
      <c r="GT54" s="35" t="str">
        <f t="shared" si="911"/>
        <v>D+</v>
      </c>
      <c r="GU54" s="33">
        <f t="shared" si="912"/>
        <v>1.5</v>
      </c>
      <c r="GV54" s="49" t="str">
        <f t="shared" si="913"/>
        <v>1.5</v>
      </c>
      <c r="GW54" s="77">
        <v>3</v>
      </c>
      <c r="GX54" s="151">
        <v>3</v>
      </c>
      <c r="GY54" s="24">
        <v>5.2</v>
      </c>
      <c r="GZ54" s="27">
        <v>6</v>
      </c>
      <c r="HA54" s="28"/>
      <c r="HB54" s="22">
        <f t="shared" si="914"/>
        <v>5.7</v>
      </c>
      <c r="HC54" s="29">
        <f t="shared" si="915"/>
        <v>5.7</v>
      </c>
      <c r="HD54" s="29"/>
      <c r="HE54" s="35" t="str">
        <f t="shared" si="916"/>
        <v>C</v>
      </c>
      <c r="HF54" s="33">
        <f t="shared" si="917"/>
        <v>2</v>
      </c>
      <c r="HG54" s="49" t="str">
        <f t="shared" si="918"/>
        <v>2.0</v>
      </c>
      <c r="HH54" s="77">
        <v>2</v>
      </c>
      <c r="HI54" s="151">
        <v>2</v>
      </c>
      <c r="HJ54" s="24">
        <v>6.2</v>
      </c>
      <c r="HK54" s="27">
        <v>0</v>
      </c>
      <c r="HL54" s="28">
        <v>1</v>
      </c>
      <c r="HM54" s="22">
        <f t="shared" si="919"/>
        <v>2.5</v>
      </c>
      <c r="HN54" s="29">
        <f t="shared" si="920"/>
        <v>3.1</v>
      </c>
      <c r="HO54" s="29"/>
      <c r="HP54" s="35" t="str">
        <f t="shared" si="921"/>
        <v>F</v>
      </c>
      <c r="HQ54" s="33">
        <f t="shared" si="922"/>
        <v>0</v>
      </c>
      <c r="HR54" s="49" t="str">
        <f t="shared" si="923"/>
        <v>0.0</v>
      </c>
      <c r="HS54" s="77">
        <v>2</v>
      </c>
      <c r="HT54" s="151"/>
      <c r="HU54" s="24">
        <v>6.2</v>
      </c>
      <c r="HV54" s="27">
        <v>8</v>
      </c>
      <c r="HW54" s="28"/>
      <c r="HX54" s="22">
        <f t="shared" si="924"/>
        <v>7.3</v>
      </c>
      <c r="HY54" s="29">
        <f t="shared" si="925"/>
        <v>7.3</v>
      </c>
      <c r="HZ54" s="29"/>
      <c r="IA54" s="35" t="str">
        <f t="shared" si="926"/>
        <v>B</v>
      </c>
      <c r="IB54" s="33">
        <f t="shared" si="927"/>
        <v>3</v>
      </c>
      <c r="IC54" s="49" t="str">
        <f t="shared" si="928"/>
        <v>3.0</v>
      </c>
      <c r="ID54" s="77">
        <v>3</v>
      </c>
      <c r="IE54" s="151">
        <v>3</v>
      </c>
      <c r="IF54" s="24">
        <v>5.7</v>
      </c>
      <c r="IG54" s="27">
        <v>7</v>
      </c>
      <c r="IH54" s="126"/>
      <c r="II54" s="22">
        <f>ROUND((IF54*0.4+IG54*0.6),1)</f>
        <v>6.5</v>
      </c>
      <c r="IJ54" s="54">
        <f>ROUND(MAX((IF54*0.4+IG54*0.6),(IF54*0.4+IH54*0.6)),1)</f>
        <v>6.5</v>
      </c>
      <c r="IK54" s="54"/>
      <c r="IL54" s="162" t="str">
        <f>IF(IJ54&gt;=8.5,"A",IF(IJ54&gt;=8,"B+",IF(IJ54&gt;=7,"B",IF(IJ54&gt;=6.5,"C+",IF(IJ54&gt;=5.5,"C",IF(IJ54&gt;=5,"D+",IF(IJ54&gt;=4,"D","F")))))))</f>
        <v>C+</v>
      </c>
      <c r="IM54" s="33">
        <f>IF(IL54="A",4,IF(IL54="B+",3.5,IF(IL54="B",3,IF(IL54="C+",2.5,IF(IL54="C",2,IF(IL54="D+",1.5,IF(IL54="D",1,0)))))))</f>
        <v>2.5</v>
      </c>
      <c r="IN54" s="49" t="str">
        <f>TEXT(IM54,"0.0")</f>
        <v>2.5</v>
      </c>
      <c r="IO54" s="77">
        <v>2</v>
      </c>
      <c r="IP54" s="151">
        <v>2</v>
      </c>
      <c r="IQ54" s="24">
        <v>5</v>
      </c>
      <c r="IR54" s="27">
        <v>3</v>
      </c>
      <c r="IS54" s="28">
        <v>4</v>
      </c>
      <c r="IT54" s="30">
        <f>ROUND((IQ54*0.4+IR54*0.6),1)</f>
        <v>3.8</v>
      </c>
      <c r="IU54" s="31">
        <f>ROUND(MAX((IQ54*0.4+IR54*0.6),(IQ54*0.4+IS54*0.6)),1)</f>
        <v>4.4000000000000004</v>
      </c>
      <c r="IV54" s="31"/>
      <c r="IW54" s="35" t="str">
        <f>IF(IU54&gt;=8.5,"A",IF(IU54&gt;=8,"B+",IF(IU54&gt;=7,"B",IF(IU54&gt;=6.5,"C+",IF(IU54&gt;=5.5,"C",IF(IU54&gt;=5,"D+",IF(IU54&gt;=4,"D","F")))))))</f>
        <v>D</v>
      </c>
      <c r="IX54" s="33">
        <f>IF(IW54="A",4,IF(IW54="B+",3.5,IF(IW54="B",3,IF(IW54="C+",2.5,IF(IW54="C",2,IF(IW54="D+",1.5,IF(IW54="D",1,0)))))))</f>
        <v>1</v>
      </c>
      <c r="IY54" s="49" t="str">
        <f>TEXT(IX54,"0.0")</f>
        <v>1.0</v>
      </c>
      <c r="IZ54" s="77">
        <v>3</v>
      </c>
      <c r="JA54" s="151">
        <v>3</v>
      </c>
      <c r="JB54" s="24">
        <v>7.4</v>
      </c>
      <c r="JC54" s="27">
        <v>6</v>
      </c>
      <c r="JD54" s="28"/>
      <c r="JE54" s="30">
        <f>ROUND((JB54*0.4+JC54*0.6),1)</f>
        <v>6.6</v>
      </c>
      <c r="JF54" s="31">
        <f>ROUND(MAX((JB54*0.4+JC54*0.6),(JB54*0.4+JD54*0.6)),1)</f>
        <v>6.6</v>
      </c>
      <c r="JG54" s="31"/>
      <c r="JH54" s="35" t="str">
        <f>IF(JF54&gt;=8.5,"A",IF(JF54&gt;=8,"B+",IF(JF54&gt;=7,"B",IF(JF54&gt;=6.5,"C+",IF(JF54&gt;=5.5,"C",IF(JF54&gt;=5,"D+",IF(JF54&gt;=4,"D","F")))))))</f>
        <v>C+</v>
      </c>
      <c r="JI54" s="33">
        <f>IF(JH54="A",4,IF(JH54="B+",3.5,IF(JH54="B",3,IF(JH54="C+",2.5,IF(JH54="C",2,IF(JH54="D+",1.5,IF(JH54="D",1,0)))))))</f>
        <v>2.5</v>
      </c>
      <c r="JJ54" s="49" t="str">
        <f>TEXT(JI54,"0.0")</f>
        <v>2.5</v>
      </c>
      <c r="JK54" s="77">
        <v>3</v>
      </c>
      <c r="JL54" s="151">
        <v>3</v>
      </c>
      <c r="JM54" s="24">
        <v>5</v>
      </c>
      <c r="JN54" s="214"/>
      <c r="JO54" s="140">
        <v>7.9</v>
      </c>
      <c r="JP54" s="30">
        <f>ROUND((JM54*0.4+JN54*0.6),1)</f>
        <v>2</v>
      </c>
      <c r="JQ54" s="31">
        <f>ROUND(MAX((JM54*0.4+JN54*0.6),(JM54*0.4+JO54*0.6)),1)</f>
        <v>6.7</v>
      </c>
      <c r="JR54" s="31"/>
      <c r="JS54" s="35" t="str">
        <f>IF(JQ54&gt;=8.5,"A",IF(JQ54&gt;=8,"B+",IF(JQ54&gt;=7,"B",IF(JQ54&gt;=6.5,"C+",IF(JQ54&gt;=5.5,"C",IF(JQ54&gt;=5,"D+",IF(JQ54&gt;=4,"D","F")))))))</f>
        <v>C+</v>
      </c>
      <c r="JT54" s="33">
        <f>IF(JS54="A",4,IF(JS54="B+",3.5,IF(JS54="B",3,IF(JS54="C+",2.5,IF(JS54="C",2,IF(JS54="D+",1.5,IF(JS54="D",1,0)))))))</f>
        <v>2.5</v>
      </c>
      <c r="JU54" s="49" t="str">
        <f>TEXT(JT54,"0.0")</f>
        <v>2.5</v>
      </c>
      <c r="JV54" s="77">
        <v>1</v>
      </c>
      <c r="JW54" s="151">
        <v>1</v>
      </c>
      <c r="JX54" s="211">
        <f>GL54+GW54+HH54+HS54+ID54+IO54+IZ54+JK54+JV54</f>
        <v>21</v>
      </c>
      <c r="JY54" s="43">
        <f>(GJ54*GL54+GU54*GW54+HF54*HH54+HQ54*HS54+IB54*ID54+IM54*IO54+IX54*IZ54+JI54*JK54+JT54*JV54)/JX54</f>
        <v>1.8809523809523809</v>
      </c>
      <c r="JZ54" s="45" t="str">
        <f>TEXT(JY54,"0.00")</f>
        <v>1.88</v>
      </c>
      <c r="KA54" s="47" t="str">
        <f>IF(AND(JY54&lt;1),"Cảnh báo KQHT","Lên lớp")</f>
        <v>Lên lớp</v>
      </c>
      <c r="KB54" s="41">
        <f>GM54+GX54+HI54+HT54+IE54+IP54+JA54+JL54+JW54</f>
        <v>19</v>
      </c>
      <c r="KC54" s="43">
        <f>(GJ54*GM54+GU54*GX54+HF54*HI54+HQ54*HT54+IB54*IE54+IM54*IP54+IX54*JA54+JI54*JL54+JT54*JW54)/KB54</f>
        <v>2.0789473684210527</v>
      </c>
      <c r="KD54" s="229">
        <f>BY54+FQ54+JX54</f>
        <v>58</v>
      </c>
      <c r="KE54" s="230">
        <f>CC54+FU54+KB54</f>
        <v>41</v>
      </c>
      <c r="KF54" s="146">
        <f xml:space="preserve"> (CD54*CC54+FU54*FV54+KC54*KB54)/KE54</f>
        <v>2.1097560975609757</v>
      </c>
      <c r="KG54" s="45" t="str">
        <f>TEXT(KF54,"0.00")</f>
        <v>2.11</v>
      </c>
      <c r="KH54" s="47" t="str">
        <f>IF(AND(KF54&lt;1.4),"Cảnh báo KQHT","Lên lớp")</f>
        <v>Lên lớp</v>
      </c>
      <c r="KI54" s="47" t="s">
        <v>1143</v>
      </c>
      <c r="KJ54" s="24"/>
      <c r="KK54" s="27"/>
      <c r="KL54" s="28"/>
      <c r="KM54" s="30">
        <f>ROUND((KJ54*0.4+KK54*0.6),1)</f>
        <v>0</v>
      </c>
      <c r="KN54" s="31">
        <f>ROUND(MAX((KJ54*0.4+KK54*0.6),(KJ54*0.4+KL54*0.6)),1)</f>
        <v>0</v>
      </c>
      <c r="KO54" s="31" t="str">
        <f>TEXT(KN54,"0.0")</f>
        <v>0.0</v>
      </c>
      <c r="KP54" s="35" t="str">
        <f>IF(KN54&gt;=8.5,"A",IF(KN54&gt;=8,"B+",IF(KN54&gt;=7,"B",IF(KN54&gt;=6.5,"C+",IF(KN54&gt;=5.5,"C",IF(KN54&gt;=5,"D+",IF(KN54&gt;=4,"D","F")))))))</f>
        <v>F</v>
      </c>
      <c r="KQ54" s="33">
        <f>IF(KP54="A",4,IF(KP54="B+",3.5,IF(KP54="B",3,IF(KP54="C+",2.5,IF(KP54="C",2,IF(KP54="D+",1.5,IF(KP54="D",1,0)))))))</f>
        <v>0</v>
      </c>
      <c r="KR54" s="49" t="str">
        <f>TEXT(KQ54,"0.0")</f>
        <v>0.0</v>
      </c>
      <c r="KS54" s="77"/>
      <c r="KT54" s="151"/>
      <c r="KU54" s="63">
        <v>0</v>
      </c>
      <c r="KV54" s="27"/>
      <c r="KW54" s="28"/>
      <c r="KX54" s="22">
        <f>ROUND((KU54*0.4+KV54*0.6),1)</f>
        <v>0</v>
      </c>
      <c r="KY54" s="29">
        <f>ROUND(MAX((KU54*0.4+KV54*0.6),(KU54*0.4+KW54*0.6)),1)</f>
        <v>0</v>
      </c>
      <c r="KZ54" s="29" t="str">
        <f>TEXT(KY54,"0.0")</f>
        <v>0.0</v>
      </c>
      <c r="LA54" s="35" t="str">
        <f>IF(KY54&gt;=8.5,"A",IF(KY54&gt;=8,"B+",IF(KY54&gt;=7,"B",IF(KY54&gt;=6.5,"C+",IF(KY54&gt;=5.5,"C",IF(KY54&gt;=5,"D+",IF(KY54&gt;=4,"D","F")))))))</f>
        <v>F</v>
      </c>
      <c r="LB54" s="33">
        <f>IF(LA54="A",4,IF(LA54="B+",3.5,IF(LA54="B",3,IF(LA54="C+",2.5,IF(LA54="C",2,IF(LA54="D+",1.5,IF(LA54="D",1,0)))))))</f>
        <v>0</v>
      </c>
      <c r="LC54" s="49" t="str">
        <f>TEXT(LB54,"0.0")</f>
        <v>0.0</v>
      </c>
      <c r="LD54" s="77">
        <v>2</v>
      </c>
      <c r="LE54" s="151"/>
      <c r="LF54" s="63">
        <v>0</v>
      </c>
      <c r="LG54" s="27"/>
      <c r="LH54" s="28"/>
      <c r="LI54" s="30">
        <f>ROUND((LF54*0.4+LG54*0.6),1)</f>
        <v>0</v>
      </c>
      <c r="LJ54" s="31">
        <f>ROUND(MAX((LF54*0.4+LG54*0.6),(LF54*0.4+LH54*0.6)),1)</f>
        <v>0</v>
      </c>
      <c r="LK54" s="31" t="str">
        <f>TEXT(LJ54,"0.0")</f>
        <v>0.0</v>
      </c>
      <c r="LL54" s="35" t="str">
        <f>IF(LJ54&gt;=8.5,"A",IF(LJ54&gt;=8,"B+",IF(LJ54&gt;=7,"B",IF(LJ54&gt;=6.5,"C+",IF(LJ54&gt;=5.5,"C",IF(LJ54&gt;=5,"D+",IF(LJ54&gt;=4,"D","F")))))))</f>
        <v>F</v>
      </c>
      <c r="LM54" s="33">
        <f>IF(LL54="A",4,IF(LL54="B+",3.5,IF(LL54="B",3,IF(LL54="C+",2.5,IF(LL54="C",2,IF(LL54="D+",1.5,IF(LL54="D",1,0)))))))</f>
        <v>0</v>
      </c>
      <c r="LN54" s="49" t="str">
        <f>TEXT(LM54,"0.0")</f>
        <v>0.0</v>
      </c>
      <c r="LO54" s="77">
        <v>2</v>
      </c>
      <c r="LP54" s="151"/>
      <c r="LQ54" s="63">
        <v>0</v>
      </c>
      <c r="LR54" s="27"/>
      <c r="LS54" s="28"/>
      <c r="LT54" s="30">
        <f>ROUND((LQ54*0.4+LR54*0.6),1)</f>
        <v>0</v>
      </c>
      <c r="LU54" s="31">
        <f>ROUND(MAX((LQ54*0.4+LR54*0.6),(LQ54*0.4+LS54*0.6)),1)</f>
        <v>0</v>
      </c>
      <c r="LV54" s="31"/>
      <c r="LW54" s="35" t="str">
        <f>IF(LU54&gt;=8.5,"A",IF(LU54&gt;=8,"B+",IF(LU54&gt;=7,"B",IF(LU54&gt;=6.5,"C+",IF(LU54&gt;=5.5,"C",IF(LU54&gt;=5,"D+",IF(LU54&gt;=4,"D","F")))))))</f>
        <v>F</v>
      </c>
      <c r="LX54" s="33">
        <f>IF(LW54="A",4,IF(LW54="B+",3.5,IF(LW54="B",3,IF(LW54="C+",2.5,IF(LW54="C",2,IF(LW54="D+",1.5,IF(LW54="D",1,0)))))))</f>
        <v>0</v>
      </c>
      <c r="LY54" s="49" t="str">
        <f>TEXT(LX54,"0.0")</f>
        <v>0.0</v>
      </c>
      <c r="LZ54" s="77">
        <v>2</v>
      </c>
      <c r="MA54" s="151"/>
      <c r="MB54" s="24"/>
      <c r="MC54" s="27"/>
      <c r="MD54" s="28"/>
      <c r="ME54" s="30">
        <f>ROUND((MB54*0.4+MC54*0.6),1)</f>
        <v>0</v>
      </c>
      <c r="MF54" s="161">
        <f>ROUND(MAX((MB54*0.4+MC54*0.6),(MB54*0.4+MD54*0.6)),1)</f>
        <v>0</v>
      </c>
      <c r="MG54" s="161"/>
      <c r="MH54" s="162" t="str">
        <f>IF(MF54&gt;=8.5,"A",IF(MF54&gt;=8,"B+",IF(MF54&gt;=7,"B",IF(MF54&gt;=6.5,"C+",IF(MF54&gt;=5.5,"C",IF(MF54&gt;=5,"D+",IF(MF54&gt;=4,"D","F")))))))</f>
        <v>F</v>
      </c>
      <c r="MI54" s="163">
        <f>IF(MH54="A",4,IF(MH54="B+",3.5,IF(MH54="B",3,IF(MH54="C+",2.5,IF(MH54="C",2,IF(MH54="D+",1.5,IF(MH54="D",1,0)))))))</f>
        <v>0</v>
      </c>
      <c r="MJ54" s="56" t="str">
        <f>TEXT(MI54,"0.0")</f>
        <v>0.0</v>
      </c>
      <c r="MK54" s="77">
        <v>1</v>
      </c>
      <c r="ML54" s="151"/>
      <c r="MM54" s="63">
        <v>0</v>
      </c>
      <c r="MN54" s="27"/>
      <c r="MO54" s="28"/>
      <c r="MP54" s="30">
        <f>ROUND((MM54*0.4+MN54*0.6),1)</f>
        <v>0</v>
      </c>
      <c r="MQ54" s="161">
        <f>ROUND(MAX((MM54*0.4+MN54*0.6),(MM54*0.4+MO54*0.6)),1)</f>
        <v>0</v>
      </c>
      <c r="MR54" s="161"/>
      <c r="MS54" s="162" t="str">
        <f>IF(MQ54&gt;=8.5,"A",IF(MQ54&gt;=8,"B+",IF(MQ54&gt;=7,"B",IF(MQ54&gt;=6.5,"C+",IF(MQ54&gt;=5.5,"C",IF(MQ54&gt;=5,"D+",IF(MQ54&gt;=4,"D","F")))))))</f>
        <v>F</v>
      </c>
      <c r="MT54" s="163">
        <f>IF(MS54="A",4,IF(MS54="B+",3.5,IF(MS54="B",3,IF(MS54="C+",2.5,IF(MS54="C",2,IF(MS54="D+",1.5,IF(MS54="D",1,0)))))))</f>
        <v>0</v>
      </c>
      <c r="MU54" s="56" t="str">
        <f>TEXT(MT54,"0.0")</f>
        <v>0.0</v>
      </c>
      <c r="MV54" s="77">
        <v>3</v>
      </c>
      <c r="MW54" s="151"/>
      <c r="MX54" s="24"/>
      <c r="MY54" s="27"/>
      <c r="MZ54" s="28"/>
      <c r="NA54" s="30">
        <f>ROUND((MX54*0.4+MY54*0.6),1)</f>
        <v>0</v>
      </c>
      <c r="NB54" s="161">
        <f>ROUND(MAX((MX54*0.4+MY54*0.6),(MX54*0.4+MZ54*0.6)),1)</f>
        <v>0</v>
      </c>
      <c r="NC54" s="161"/>
      <c r="ND54" s="162" t="str">
        <f>IF(NB54&gt;=8.5,"A",IF(NB54&gt;=8,"B+",IF(NB54&gt;=7,"B",IF(NB54&gt;=6.5,"C+",IF(NB54&gt;=5.5,"C",IF(NB54&gt;=5,"D+",IF(NB54&gt;=4,"D","F")))))))</f>
        <v>F</v>
      </c>
      <c r="NE54" s="163">
        <f>IF(ND54="A",4,IF(ND54="B+",3.5,IF(ND54="B",3,IF(ND54="C+",2.5,IF(ND54="C",2,IF(ND54="D+",1.5,IF(ND54="D",1,0)))))))</f>
        <v>0</v>
      </c>
      <c r="NF54" s="56" t="str">
        <f>TEXT(NE54,"0.0")</f>
        <v>0.0</v>
      </c>
      <c r="NG54" s="77">
        <v>1</v>
      </c>
      <c r="NH54" s="151"/>
      <c r="NI54" s="63">
        <v>0</v>
      </c>
      <c r="NJ54" s="27"/>
      <c r="NK54" s="28"/>
      <c r="NL54" s="30">
        <f>ROUND((NI54*0.4+NJ54*0.6),1)</f>
        <v>0</v>
      </c>
      <c r="NM54" s="31">
        <f>ROUND(MAX((NI54*0.4+NJ54*0.6),(NI54*0.4+NK54*0.6)),1)</f>
        <v>0</v>
      </c>
      <c r="NN54" s="29" t="str">
        <f>TEXT(NM54,"0.0")</f>
        <v>0.0</v>
      </c>
      <c r="NO54" s="35" t="str">
        <f>IF(NM54&gt;=8.5,"A",IF(NM54&gt;=8,"B+",IF(NM54&gt;=7,"B",IF(NM54&gt;=6.5,"C+",IF(NM54&gt;=5.5,"C",IF(NM54&gt;=5,"D+",IF(NM54&gt;=4,"D","F")))))))</f>
        <v>F</v>
      </c>
      <c r="NP54" s="33">
        <f>IF(NO54="A",4,IF(NO54="B+",3.5,IF(NO54="B",3,IF(NO54="C+",2.5,IF(NO54="C",2,IF(NO54="D+",1.5,IF(NO54="D",1,0)))))))</f>
        <v>0</v>
      </c>
      <c r="NQ54" s="49" t="str">
        <f>TEXT(NP54,"0.0")</f>
        <v>0.0</v>
      </c>
      <c r="NR54" s="77">
        <v>3</v>
      </c>
      <c r="NS54" s="151"/>
      <c r="NT54" s="63">
        <v>3.5</v>
      </c>
      <c r="NU54" s="214"/>
      <c r="NV54" s="28"/>
      <c r="NW54" s="30">
        <f>ROUND((NT54*0.4+NU54*0.6),1)</f>
        <v>1.4</v>
      </c>
      <c r="NX54" s="31">
        <f>ROUND(MAX((NT54*0.4+NU54*0.6),(NT54*0.4+NV54*0.6)),1)</f>
        <v>1.4</v>
      </c>
      <c r="NY54" s="31" t="str">
        <f>TEXT(NX54,"0.0")</f>
        <v>1.4</v>
      </c>
      <c r="NZ54" s="35" t="str">
        <f>IF(NX54&gt;=8.5,"A",IF(NX54&gt;=8,"B+",IF(NX54&gt;=7,"B",IF(NX54&gt;=6.5,"C+",IF(NX54&gt;=5.5,"C",IF(NX54&gt;=5,"D+",IF(NX54&gt;=4,"D","F")))))))</f>
        <v>F</v>
      </c>
      <c r="OA54" s="33">
        <f>IF(NZ54="A",4,IF(NZ54="B+",3.5,IF(NZ54="B",3,IF(NZ54="C+",2.5,IF(NZ54="C",2,IF(NZ54="D+",1.5,IF(NZ54="D",1,0)))))))</f>
        <v>0</v>
      </c>
      <c r="OB54" s="49" t="str">
        <f>TEXT(OA54,"0.0")</f>
        <v>0.0</v>
      </c>
      <c r="OC54" s="77">
        <v>2</v>
      </c>
      <c r="OD54" s="151"/>
      <c r="OE54" s="211">
        <f>KS54+LD54+LO54+LZ54+MK54+MV54+NG54+NR54+OC54</f>
        <v>16</v>
      </c>
      <c r="OF54" s="43">
        <f>(KQ54*KS54+LB54*LD54+LM54*LO54+LX54*LZ54+MI54*MK54+MT54*MV54+NE54*NG54+NP54*NR54+OA54*OC54)/OE54</f>
        <v>0</v>
      </c>
      <c r="OG54" s="45" t="str">
        <f>TEXT(OF54,"0.00")</f>
        <v>0.00</v>
      </c>
      <c r="OH54" s="47" t="str">
        <f>IF(AND(OF54&lt;1),"Cảnh báo KQHT","Lên lớp")</f>
        <v>Cảnh báo KQHT</v>
      </c>
      <c r="OI54" s="41">
        <f>KT54+LE54+LP54+MA54+ML54+MW54+NH54+NS54+OD54</f>
        <v>0</v>
      </c>
      <c r="OJ54" s="43" t="e">
        <f>(KQ54*KT54+LB54*LE54+LM54*LP54+LX54*MA54+MI54*ML54+MT54*MW54+NE54*NH54+NP54*NS54+OA54*OD54)/OI54</f>
        <v>#DIV/0!</v>
      </c>
      <c r="OK54" s="229">
        <f>KD54+OE54</f>
        <v>74</v>
      </c>
      <c r="OL54" s="230">
        <f>KE54+OI54</f>
        <v>41</v>
      </c>
      <c r="OM54" s="146" t="e">
        <f xml:space="preserve"> (KF54*KE54+OJ54*OI54)/OL54</f>
        <v>#DIV/0!</v>
      </c>
      <c r="ON54" s="45" t="e">
        <f>TEXT(OM54,"0.00")</f>
        <v>#DIV/0!</v>
      </c>
      <c r="OO54" s="47" t="e">
        <f>IF(AND(OM54&lt;1.4),"Cảnh báo KQHT","Lên lớp")</f>
        <v>#DIV/0!</v>
      </c>
      <c r="OQ54" s="24"/>
      <c r="OR54" s="27"/>
      <c r="OS54" s="28"/>
      <c r="OT54" s="30">
        <f>ROUND((OQ54*0.4+OR54*0.6),1)</f>
        <v>0</v>
      </c>
      <c r="OU54" s="31">
        <f>ROUND(MAX((OQ54*0.4+OR54*0.6),(OQ54*0.4+OS54*0.6)),1)</f>
        <v>0</v>
      </c>
      <c r="OV54" s="29" t="str">
        <f>TEXT(OU54,"0.0")</f>
        <v>0.0</v>
      </c>
      <c r="OW54" s="35" t="str">
        <f>IF(OU54&gt;=8.5,"A",IF(OU54&gt;=8,"B+",IF(OU54&gt;=7,"B",IF(OU54&gt;=6.5,"C+",IF(OU54&gt;=5.5,"C",IF(OU54&gt;=5,"D+",IF(OU54&gt;=4,"D","F")))))))</f>
        <v>F</v>
      </c>
      <c r="OX54" s="33">
        <f>IF(OW54="A",4,IF(OW54="B+",3.5,IF(OW54="B",3,IF(OW54="C+",2.5,IF(OW54="C",2,IF(OW54="D+",1.5,IF(OW54="D",1,0)))))))</f>
        <v>0</v>
      </c>
      <c r="OY54" s="49" t="str">
        <f>TEXT(OX54,"0.0")</f>
        <v>0.0</v>
      </c>
      <c r="OZ54" s="77"/>
      <c r="PA54" s="151"/>
    </row>
    <row r="55" spans="1:529" ht="18">
      <c r="A55" s="11">
        <v>43</v>
      </c>
      <c r="B55" s="70" t="s">
        <v>229</v>
      </c>
      <c r="C55" s="14" t="s">
        <v>322</v>
      </c>
      <c r="D55" s="71" t="s">
        <v>323</v>
      </c>
      <c r="E55" s="72" t="s">
        <v>212</v>
      </c>
      <c r="F55" s="123" t="s">
        <v>1452</v>
      </c>
      <c r="G55" s="106" t="s">
        <v>738</v>
      </c>
      <c r="H55" s="10" t="s">
        <v>18</v>
      </c>
      <c r="I55" s="11" t="s">
        <v>777</v>
      </c>
      <c r="J55" s="13">
        <v>7.8</v>
      </c>
      <c r="K55" s="13"/>
      <c r="L55" s="35" t="str">
        <f>IF(J55&gt;=8.5,"A",IF(J55&gt;=8,"B+",IF(J55&gt;=7,"B",IF(J55&gt;=6.5,"C+",IF(J55&gt;=5.5,"C",IF(J55&gt;=5,"D+",IF(J55&gt;=4,"D","F")))))))</f>
        <v>B</v>
      </c>
      <c r="M55" s="33">
        <f>IF(L55="A",4,IF(L55="B+",3.5,IF(L55="B",3,IF(L55="C+",2.5,IF(L55="C",2,IF(L55="D+",1.5,IF(L55="D",1,0)))))))</f>
        <v>3</v>
      </c>
      <c r="N55" s="49" t="str">
        <f>TEXT(M55,"0.0")</f>
        <v>3.0</v>
      </c>
      <c r="O55" s="12">
        <v>2</v>
      </c>
      <c r="P55" s="19">
        <v>6.3</v>
      </c>
      <c r="Q55" s="19"/>
      <c r="R55" s="35" t="str">
        <f>IF(P55&gt;=8.5,"A",IF(P55&gt;=8,"B+",IF(P55&gt;=7,"B",IF(P55&gt;=6.5,"C+",IF(P55&gt;=5.5,"C",IF(P55&gt;=5,"D+",IF(P55&gt;=4,"D","F")))))))</f>
        <v>C</v>
      </c>
      <c r="S55" s="33">
        <f>IF(R55="A",4,IF(R55="B+",3.5,IF(R55="B",3,IF(R55="C+",2.5,IF(R55="C",2,IF(R55="D+",1.5,IF(R55="D",1,0)))))))</f>
        <v>2</v>
      </c>
      <c r="T55" s="49" t="str">
        <f>TEXT(S55,"0.0")</f>
        <v>2.0</v>
      </c>
      <c r="U55" s="12">
        <v>3</v>
      </c>
      <c r="V55" s="24">
        <v>8</v>
      </c>
      <c r="W55" s="27">
        <v>7</v>
      </c>
      <c r="X55" s="28"/>
      <c r="Y55" s="22">
        <f>ROUND((V55*0.4+W55*0.6),1)</f>
        <v>7.4</v>
      </c>
      <c r="Z55" s="29">
        <f>ROUND(MAX((V55*0.4+W55*0.6),(V55*0.4+X55*0.6)),1)</f>
        <v>7.4</v>
      </c>
      <c r="AA55" s="29"/>
      <c r="AB55" s="35" t="str">
        <f>IF(Z55&gt;=8.5,"A",IF(Z55&gt;=8,"B+",IF(Z55&gt;=7,"B",IF(Z55&gt;=6.5,"C+",IF(Z55&gt;=5.5,"C",IF(Z55&gt;=5,"D+",IF(Z55&gt;=4,"D","F")))))))</f>
        <v>B</v>
      </c>
      <c r="AC55" s="33">
        <f>IF(AB55="A",4,IF(AB55="B+",3.5,IF(AB55="B",3,IF(AB55="C+",2.5,IF(AB55="C",2,IF(AB55="D+",1.5,IF(AB55="D",1,0)))))))</f>
        <v>3</v>
      </c>
      <c r="AD55" s="49" t="str">
        <f>TEXT(AC55,"0.0")</f>
        <v>3.0</v>
      </c>
      <c r="AE55" s="77">
        <v>5</v>
      </c>
      <c r="AF55" s="80">
        <v>5</v>
      </c>
      <c r="AG55" s="24">
        <v>6.3</v>
      </c>
      <c r="AH55" s="27">
        <v>5</v>
      </c>
      <c r="AI55" s="28"/>
      <c r="AJ55" s="22">
        <f>ROUND((AG55*0.4+AH55*0.6),1)</f>
        <v>5.5</v>
      </c>
      <c r="AK55" s="29">
        <f>ROUND(MAX((AG55*0.4+AH55*0.6),(AG55*0.4+AI55*0.6)),1)</f>
        <v>5.5</v>
      </c>
      <c r="AL55" s="29"/>
      <c r="AM55" s="35" t="str">
        <f>IF(AK55&gt;=8.5,"A",IF(AK55&gt;=8,"B+",IF(AK55&gt;=7,"B",IF(AK55&gt;=6.5,"C+",IF(AK55&gt;=5.5,"C",IF(AK55&gt;=5,"D+",IF(AK55&gt;=4,"D","F")))))))</f>
        <v>C</v>
      </c>
      <c r="AN55" s="33">
        <f>IF(AM55="A",4,IF(AM55="B+",3.5,IF(AM55="B",3,IF(AM55="C+",2.5,IF(AM55="C",2,IF(AM55="D+",1.5,IF(AM55="D",1,0)))))))</f>
        <v>2</v>
      </c>
      <c r="AO55" s="49" t="str">
        <f>TEXT(AN55,"0.0")</f>
        <v>2.0</v>
      </c>
      <c r="AP55" s="77">
        <v>3</v>
      </c>
      <c r="AQ55" s="83">
        <v>3</v>
      </c>
      <c r="AR55" s="24">
        <v>6.4</v>
      </c>
      <c r="AS55" s="27">
        <v>5</v>
      </c>
      <c r="AT55" s="28"/>
      <c r="AU55" s="22">
        <f>ROUND((AR55*0.4+AS55*0.6),1)</f>
        <v>5.6</v>
      </c>
      <c r="AV55" s="29">
        <f>ROUND(MAX((AR55*0.4+AS55*0.6),(AR55*0.4+AT55*0.6)),1)</f>
        <v>5.6</v>
      </c>
      <c r="AW55" s="29"/>
      <c r="AX55" s="35" t="str">
        <f>IF(AV55&gt;=8.5,"A",IF(AV55&gt;=8,"B+",IF(AV55&gt;=7,"B",IF(AV55&gt;=6.5,"C+",IF(AV55&gt;=5.5,"C",IF(AV55&gt;=5,"D+",IF(AV55&gt;=4,"D","F")))))))</f>
        <v>C</v>
      </c>
      <c r="AY55" s="33">
        <f>IF(AX55="A",4,IF(AX55="B+",3.5,IF(AX55="B",3,IF(AX55="C+",2.5,IF(AX55="C",2,IF(AX55="D+",1.5,IF(AX55="D",1,0)))))))</f>
        <v>2</v>
      </c>
      <c r="AZ55" s="49" t="str">
        <f>TEXT(AY55,"0.0")</f>
        <v>2.0</v>
      </c>
      <c r="BA55" s="77">
        <v>3</v>
      </c>
      <c r="BB55" s="83">
        <v>3</v>
      </c>
      <c r="BC55" s="24">
        <v>7.2</v>
      </c>
      <c r="BD55" s="27">
        <v>8</v>
      </c>
      <c r="BE55" s="28"/>
      <c r="BF55" s="22">
        <f>ROUND((BC55*0.4+BD55*0.6),1)</f>
        <v>7.7</v>
      </c>
      <c r="BG55" s="29">
        <f>ROUND(MAX((BC55*0.4+BD55*0.6),(BC55*0.4+BE55*0.6)),1)</f>
        <v>7.7</v>
      </c>
      <c r="BH55" s="29"/>
      <c r="BI55" s="35" t="str">
        <f>IF(BG55&gt;=8.5,"A",IF(BG55&gt;=8,"B+",IF(BG55&gt;=7,"B",IF(BG55&gt;=6.5,"C+",IF(BG55&gt;=5.5,"C",IF(BG55&gt;=5,"D+",IF(BG55&gt;=4,"D","F")))))))</f>
        <v>B</v>
      </c>
      <c r="BJ55" s="33">
        <f>IF(BI55="A",4,IF(BI55="B+",3.5,IF(BI55="B",3,IF(BI55="C+",2.5,IF(BI55="C",2,IF(BI55="D+",1.5,IF(BI55="D",1,0)))))))</f>
        <v>3</v>
      </c>
      <c r="BK55" s="49" t="str">
        <f>TEXT(BJ55,"0.0")</f>
        <v>3.0</v>
      </c>
      <c r="BL55" s="77">
        <v>3</v>
      </c>
      <c r="BM55" s="83">
        <v>3</v>
      </c>
      <c r="BN55" s="24">
        <v>8</v>
      </c>
      <c r="BO55" s="27">
        <v>7</v>
      </c>
      <c r="BP55" s="28"/>
      <c r="BQ55" s="30">
        <f>ROUND((BN55*0.4+BO55*0.6),1)</f>
        <v>7.4</v>
      </c>
      <c r="BR55" s="31">
        <f>ROUND(MAX((BN55*0.4+BO55*0.6),(BN55*0.4+BP55*0.6)),1)</f>
        <v>7.4</v>
      </c>
      <c r="BS55" s="31"/>
      <c r="BT55" s="35" t="str">
        <f>IF(BR55&gt;=8.5,"A",IF(BR55&gt;=8,"B+",IF(BR55&gt;=7,"B",IF(BR55&gt;=6.5,"C+",IF(BR55&gt;=5.5,"C",IF(BR55&gt;=5,"D+",IF(BR55&gt;=4,"D","F")))))))</f>
        <v>B</v>
      </c>
      <c r="BU55" s="33">
        <f>IF(BT55="A",4,IF(BT55="B+",3.5,IF(BT55="B",3,IF(BT55="C+",2.5,IF(BT55="C",2,IF(BT55="D+",1.5,IF(BT55="D",1,0)))))))</f>
        <v>3</v>
      </c>
      <c r="BV55" s="49" t="str">
        <f>TEXT(BU55,"0.0")</f>
        <v>3.0</v>
      </c>
      <c r="BW55" s="77">
        <v>2</v>
      </c>
      <c r="BX55" s="83">
        <v>2</v>
      </c>
      <c r="BY55" s="41">
        <f t="shared" si="851"/>
        <v>16</v>
      </c>
      <c r="BZ55" s="43">
        <f t="shared" si="852"/>
        <v>2.625</v>
      </c>
      <c r="CA55" s="45" t="str">
        <f t="shared" si="853"/>
        <v>2.63</v>
      </c>
      <c r="CB55" s="47" t="str">
        <f t="shared" si="854"/>
        <v>Lên lớp</v>
      </c>
      <c r="CC55" s="145">
        <f t="shared" si="855"/>
        <v>16</v>
      </c>
      <c r="CD55" s="146">
        <f t="shared" si="856"/>
        <v>2.625</v>
      </c>
      <c r="CE55" s="47" t="str">
        <f t="shared" si="857"/>
        <v>Lên lớp</v>
      </c>
      <c r="CF55" s="142" t="s">
        <v>1143</v>
      </c>
      <c r="CG55" s="63">
        <v>2</v>
      </c>
      <c r="CH55" s="27"/>
      <c r="CI55" s="28"/>
      <c r="CJ55" s="30">
        <f t="shared" si="858"/>
        <v>0.8</v>
      </c>
      <c r="CK55" s="31">
        <f t="shared" si="859"/>
        <v>0.8</v>
      </c>
      <c r="CL55" s="31"/>
      <c r="CM55" s="35" t="str">
        <f t="shared" si="860"/>
        <v>F</v>
      </c>
      <c r="CN55" s="157">
        <f t="shared" si="861"/>
        <v>0</v>
      </c>
      <c r="CO55" s="49" t="str">
        <f t="shared" si="862"/>
        <v>0.0</v>
      </c>
      <c r="CP55" s="77">
        <v>3</v>
      </c>
      <c r="CQ55" s="151"/>
      <c r="CR55" s="24">
        <v>7</v>
      </c>
      <c r="CS55" s="27">
        <v>6</v>
      </c>
      <c r="CT55" s="28"/>
      <c r="CU55" s="30">
        <f t="shared" si="863"/>
        <v>6.4</v>
      </c>
      <c r="CV55" s="31">
        <f t="shared" si="864"/>
        <v>6.4</v>
      </c>
      <c r="CW55" s="31"/>
      <c r="CX55" s="35" t="str">
        <f t="shared" si="865"/>
        <v>C</v>
      </c>
      <c r="CY55" s="157">
        <f t="shared" si="866"/>
        <v>2</v>
      </c>
      <c r="CZ55" s="49" t="str">
        <f t="shared" si="867"/>
        <v>2.0</v>
      </c>
      <c r="DA55" s="77">
        <v>2</v>
      </c>
      <c r="DB55" s="151">
        <v>2</v>
      </c>
      <c r="DC55" s="24">
        <v>5.3</v>
      </c>
      <c r="DD55" s="27">
        <v>5</v>
      </c>
      <c r="DE55" s="28"/>
      <c r="DF55" s="30">
        <f t="shared" si="868"/>
        <v>5.0999999999999996</v>
      </c>
      <c r="DG55" s="31">
        <f t="shared" si="869"/>
        <v>5.0999999999999996</v>
      </c>
      <c r="DH55" s="31"/>
      <c r="DI55" s="35" t="str">
        <f t="shared" si="870"/>
        <v>D+</v>
      </c>
      <c r="DJ55" s="157">
        <f t="shared" si="871"/>
        <v>1.5</v>
      </c>
      <c r="DK55" s="49" t="str">
        <f t="shared" si="872"/>
        <v>1.5</v>
      </c>
      <c r="DL55" s="77">
        <v>4</v>
      </c>
      <c r="DM55" s="151">
        <v>4</v>
      </c>
      <c r="DN55" s="63">
        <v>4.8</v>
      </c>
      <c r="DO55" s="27"/>
      <c r="DP55" s="28"/>
      <c r="DQ55" s="30">
        <f t="shared" si="873"/>
        <v>1.9</v>
      </c>
      <c r="DR55" s="31">
        <f t="shared" si="874"/>
        <v>1.9</v>
      </c>
      <c r="DS55" s="31"/>
      <c r="DT55" s="35" t="str">
        <f t="shared" si="875"/>
        <v>F</v>
      </c>
      <c r="DU55" s="157">
        <f t="shared" si="876"/>
        <v>0</v>
      </c>
      <c r="DV55" s="49" t="str">
        <f t="shared" si="877"/>
        <v>0.0</v>
      </c>
      <c r="DW55" s="77">
        <v>3</v>
      </c>
      <c r="DX55" s="151"/>
      <c r="DY55" s="24">
        <v>6.7</v>
      </c>
      <c r="DZ55" s="27">
        <v>7</v>
      </c>
      <c r="EA55" s="28"/>
      <c r="EB55" s="30">
        <f t="shared" si="878"/>
        <v>6.9</v>
      </c>
      <c r="EC55" s="31">
        <f t="shared" si="879"/>
        <v>6.9</v>
      </c>
      <c r="ED55" s="31"/>
      <c r="EE55" s="35" t="str">
        <f t="shared" si="880"/>
        <v>C+</v>
      </c>
      <c r="EF55" s="157">
        <f t="shared" si="881"/>
        <v>2.5</v>
      </c>
      <c r="EG55" s="49" t="str">
        <f t="shared" si="882"/>
        <v>2.5</v>
      </c>
      <c r="EH55" s="77">
        <v>2</v>
      </c>
      <c r="EI55" s="151">
        <v>2</v>
      </c>
      <c r="EJ55" s="24">
        <v>8</v>
      </c>
      <c r="EK55" s="27">
        <v>7</v>
      </c>
      <c r="EL55" s="28"/>
      <c r="EM55" s="30">
        <f t="shared" si="883"/>
        <v>7.4</v>
      </c>
      <c r="EN55" s="31">
        <f t="shared" si="884"/>
        <v>7.4</v>
      </c>
      <c r="EO55" s="31"/>
      <c r="EP55" s="35" t="str">
        <f t="shared" si="885"/>
        <v>B</v>
      </c>
      <c r="EQ55" s="157">
        <f t="shared" si="886"/>
        <v>3</v>
      </c>
      <c r="ER55" s="49" t="str">
        <f t="shared" si="887"/>
        <v>3.0</v>
      </c>
      <c r="ES55" s="77">
        <v>2</v>
      </c>
      <c r="ET55" s="151">
        <v>2</v>
      </c>
      <c r="EU55" s="24">
        <v>6.8</v>
      </c>
      <c r="EV55" s="27">
        <v>7</v>
      </c>
      <c r="EW55" s="28"/>
      <c r="EX55" s="30">
        <f t="shared" si="888"/>
        <v>6.9</v>
      </c>
      <c r="EY55" s="31">
        <f t="shared" si="889"/>
        <v>6.9</v>
      </c>
      <c r="EZ55" s="31"/>
      <c r="FA55" s="35" t="str">
        <f t="shared" si="890"/>
        <v>C+</v>
      </c>
      <c r="FB55" s="157">
        <f t="shared" si="891"/>
        <v>2.5</v>
      </c>
      <c r="FC55" s="49" t="str">
        <f t="shared" si="892"/>
        <v>2.5</v>
      </c>
      <c r="FD55" s="77">
        <v>3</v>
      </c>
      <c r="FE55" s="151">
        <v>3</v>
      </c>
      <c r="FF55" s="155">
        <v>5.5</v>
      </c>
      <c r="FG55" s="165">
        <v>7</v>
      </c>
      <c r="FH55" s="165"/>
      <c r="FI55" s="22">
        <f t="shared" si="893"/>
        <v>6.4</v>
      </c>
      <c r="FJ55" s="29">
        <f t="shared" si="894"/>
        <v>6.4</v>
      </c>
      <c r="FK55" s="29"/>
      <c r="FL55" s="35" t="str">
        <f t="shared" si="895"/>
        <v>C</v>
      </c>
      <c r="FM55" s="33">
        <f t="shared" si="896"/>
        <v>2</v>
      </c>
      <c r="FN55" s="49" t="str">
        <f t="shared" si="897"/>
        <v>2.0</v>
      </c>
      <c r="FO55" s="77">
        <v>2</v>
      </c>
      <c r="FP55" s="151">
        <v>2</v>
      </c>
      <c r="FQ55" s="41">
        <f t="shared" si="898"/>
        <v>21</v>
      </c>
      <c r="FR55" s="43">
        <f t="shared" si="899"/>
        <v>1.5476190476190477</v>
      </c>
      <c r="FS55" s="45" t="str">
        <f t="shared" si="900"/>
        <v>1.55</v>
      </c>
      <c r="FT55" s="47" t="str">
        <f t="shared" si="901"/>
        <v>Lên lớp</v>
      </c>
      <c r="FU55" s="145">
        <f t="shared" si="902"/>
        <v>15</v>
      </c>
      <c r="FV55" s="146">
        <f t="shared" si="903"/>
        <v>2.1666666666666665</v>
      </c>
      <c r="FW55" s="174">
        <f t="shared" si="904"/>
        <v>37</v>
      </c>
      <c r="FX55" s="41">
        <f t="shared" si="905"/>
        <v>31</v>
      </c>
      <c r="FY55" s="43">
        <f t="shared" si="906"/>
        <v>2.403225806451613</v>
      </c>
      <c r="FZ55" s="45" t="str">
        <f t="shared" si="907"/>
        <v>2.40</v>
      </c>
      <c r="GA55" s="47" t="str">
        <f t="shared" si="908"/>
        <v>Lên lớp</v>
      </c>
      <c r="GB55" s="47" t="s">
        <v>1143</v>
      </c>
      <c r="GC55" s="63">
        <v>0</v>
      </c>
      <c r="GD55" s="27"/>
      <c r="GE55" s="28"/>
      <c r="GF55" s="30">
        <f>ROUND((GC55*0.4+GD55*0.6),1)</f>
        <v>0</v>
      </c>
      <c r="GG55" s="31">
        <f>ROUND(MAX((GC55*0.4+GD55*0.6),(GC55*0.4+GE55*0.6)),1)</f>
        <v>0</v>
      </c>
      <c r="GH55" s="31"/>
      <c r="GI55" s="35" t="str">
        <f>IF(GG55&gt;=8.5,"A",IF(GG55&gt;=8,"B+",IF(GG55&gt;=7,"B",IF(GG55&gt;=6.5,"C+",IF(GG55&gt;=5.5,"C",IF(GG55&gt;=5,"D+",IF(GG55&gt;=4,"D","F")))))))</f>
        <v>F</v>
      </c>
      <c r="GJ55" s="33">
        <f>IF(GI55="A",4,IF(GI55="B+",3.5,IF(GI55="B",3,IF(GI55="C+",2.5,IF(GI55="C",2,IF(GI55="D+",1.5,IF(GI55="D",1,0)))))))</f>
        <v>0</v>
      </c>
      <c r="GK55" s="49" t="str">
        <f>TEXT(GJ55,"0.0")</f>
        <v>0.0</v>
      </c>
      <c r="GL55" s="77">
        <v>2</v>
      </c>
      <c r="GM55" s="151"/>
      <c r="GN55" s="24">
        <v>6.3</v>
      </c>
      <c r="GO55" s="124"/>
      <c r="GP55" s="28"/>
      <c r="GQ55" s="30">
        <f t="shared" si="909"/>
        <v>2.5</v>
      </c>
      <c r="GR55" s="31">
        <f t="shared" si="910"/>
        <v>2.5</v>
      </c>
      <c r="GS55" s="31"/>
      <c r="GT55" s="35" t="str">
        <f t="shared" si="911"/>
        <v>F</v>
      </c>
      <c r="GU55" s="33">
        <f t="shared" si="912"/>
        <v>0</v>
      </c>
      <c r="GV55" s="49" t="str">
        <f t="shared" si="913"/>
        <v>0.0</v>
      </c>
      <c r="GW55" s="77">
        <v>3</v>
      </c>
      <c r="GX55" s="151"/>
      <c r="GY55" s="24">
        <v>5.2</v>
      </c>
      <c r="GZ55" s="124"/>
      <c r="HA55" s="138"/>
      <c r="HB55" s="22">
        <f t="shared" si="914"/>
        <v>2.1</v>
      </c>
      <c r="HC55" s="29">
        <f t="shared" si="915"/>
        <v>2.1</v>
      </c>
      <c r="HD55" s="29"/>
      <c r="HE55" s="35" t="str">
        <f t="shared" si="916"/>
        <v>F</v>
      </c>
      <c r="HF55" s="33">
        <f t="shared" si="917"/>
        <v>0</v>
      </c>
      <c r="HG55" s="49" t="str">
        <f t="shared" si="918"/>
        <v>0.0</v>
      </c>
      <c r="HH55" s="77">
        <v>2</v>
      </c>
      <c r="HI55" s="151"/>
      <c r="HJ55" s="63">
        <v>0.8</v>
      </c>
      <c r="HK55" s="27"/>
      <c r="HL55" s="28"/>
      <c r="HM55" s="22">
        <f t="shared" si="919"/>
        <v>0.3</v>
      </c>
      <c r="HN55" s="29">
        <f t="shared" si="920"/>
        <v>0.3</v>
      </c>
      <c r="HO55" s="29"/>
      <c r="HP55" s="35" t="str">
        <f t="shared" si="921"/>
        <v>F</v>
      </c>
      <c r="HQ55" s="33">
        <f t="shared" si="922"/>
        <v>0</v>
      </c>
      <c r="HR55" s="49" t="str">
        <f t="shared" si="923"/>
        <v>0.0</v>
      </c>
      <c r="HS55" s="77">
        <v>2</v>
      </c>
      <c r="HT55" s="151"/>
      <c r="HU55" s="24">
        <v>5.2</v>
      </c>
      <c r="HV55" s="27">
        <v>9</v>
      </c>
      <c r="HW55" s="28"/>
      <c r="HX55" s="22">
        <f t="shared" si="924"/>
        <v>7.5</v>
      </c>
      <c r="HY55" s="29">
        <f t="shared" si="925"/>
        <v>7.5</v>
      </c>
      <c r="HZ55" s="29"/>
      <c r="IA55" s="35" t="str">
        <f t="shared" si="926"/>
        <v>B</v>
      </c>
      <c r="IB55" s="33">
        <f t="shared" si="927"/>
        <v>3</v>
      </c>
      <c r="IC55" s="49" t="str">
        <f t="shared" si="928"/>
        <v>3.0</v>
      </c>
      <c r="ID55" s="77">
        <v>3</v>
      </c>
      <c r="IE55" s="151">
        <v>3</v>
      </c>
      <c r="IF55" s="63">
        <v>0</v>
      </c>
      <c r="IG55" s="27"/>
      <c r="IH55" s="28"/>
      <c r="II55" s="30">
        <f>ROUND((IF55*0.4+IG55*0.6),1)</f>
        <v>0</v>
      </c>
      <c r="IJ55" s="31">
        <f>ROUND(MAX((IF55*0.4+IG55*0.6),(IF55*0.4+IH55*0.6)),1)</f>
        <v>0</v>
      </c>
      <c r="IK55" s="31"/>
      <c r="IL55" s="35" t="str">
        <f>IF(IJ55&gt;=8.5,"A",IF(IJ55&gt;=8,"B+",IF(IJ55&gt;=7,"B",IF(IJ55&gt;=6.5,"C+",IF(IJ55&gt;=5.5,"C",IF(IJ55&gt;=5,"D+",IF(IJ55&gt;=4,"D","F")))))))</f>
        <v>F</v>
      </c>
      <c r="IM55" s="33">
        <f>IF(IL55="A",4,IF(IL55="B+",3.5,IF(IL55="B",3,IF(IL55="C+",2.5,IF(IL55="C",2,IF(IL55="D+",1.5,IF(IL55="D",1,0)))))))</f>
        <v>0</v>
      </c>
      <c r="IN55" s="49" t="str">
        <f>TEXT(IM55,"0.0")</f>
        <v>0.0</v>
      </c>
      <c r="IO55" s="77">
        <v>2</v>
      </c>
      <c r="IP55" s="151"/>
      <c r="IQ55" s="63">
        <v>0</v>
      </c>
      <c r="IR55" s="27"/>
      <c r="IS55" s="28"/>
      <c r="IT55" s="30">
        <f>ROUND((IQ55*0.4+IR55*0.6),1)</f>
        <v>0</v>
      </c>
      <c r="IU55" s="31">
        <f>ROUND(MAX((IQ55*0.4+IR55*0.6),(IQ55*0.4+IS55*0.6)),1)</f>
        <v>0</v>
      </c>
      <c r="IV55" s="31"/>
      <c r="IW55" s="35" t="str">
        <f>IF(IU55&gt;=8.5,"A",IF(IU55&gt;=8,"B+",IF(IU55&gt;=7,"B",IF(IU55&gt;=6.5,"C+",IF(IU55&gt;=5.5,"C",IF(IU55&gt;=5,"D+",IF(IU55&gt;=4,"D","F")))))))</f>
        <v>F</v>
      </c>
      <c r="IX55" s="33">
        <f>IF(IW55="A",4,IF(IW55="B+",3.5,IF(IW55="B",3,IF(IW55="C+",2.5,IF(IW55="C",2,IF(IW55="D+",1.5,IF(IW55="D",1,0)))))))</f>
        <v>0</v>
      </c>
      <c r="IY55" s="49" t="str">
        <f>TEXT(IX55,"0.0")</f>
        <v>0.0</v>
      </c>
      <c r="IZ55" s="77">
        <v>3</v>
      </c>
      <c r="JA55" s="151"/>
      <c r="JB55" s="24">
        <v>6.8</v>
      </c>
      <c r="JC55" s="27">
        <v>5</v>
      </c>
      <c r="JD55" s="28"/>
      <c r="JE55" s="30">
        <f>ROUND((JB55*0.4+JC55*0.6),1)</f>
        <v>5.7</v>
      </c>
      <c r="JF55" s="31">
        <f>ROUND(MAX((JB55*0.4+JC55*0.6),(JB55*0.4+JD55*0.6)),1)</f>
        <v>5.7</v>
      </c>
      <c r="JG55" s="31"/>
      <c r="JH55" s="35" t="str">
        <f>IF(JF55&gt;=8.5,"A",IF(JF55&gt;=8,"B+",IF(JF55&gt;=7,"B",IF(JF55&gt;=6.5,"C+",IF(JF55&gt;=5.5,"C",IF(JF55&gt;=5,"D+",IF(JF55&gt;=4,"D","F")))))))</f>
        <v>C</v>
      </c>
      <c r="JI55" s="33">
        <f>IF(JH55="A",4,IF(JH55="B+",3.5,IF(JH55="B",3,IF(JH55="C+",2.5,IF(JH55="C",2,IF(JH55="D+",1.5,IF(JH55="D",1,0)))))))</f>
        <v>2</v>
      </c>
      <c r="JJ55" s="49" t="str">
        <f>TEXT(JI55,"0.0")</f>
        <v>2.0</v>
      </c>
      <c r="JK55" s="77">
        <v>3</v>
      </c>
      <c r="JL55" s="151">
        <v>3</v>
      </c>
      <c r="JM55" s="63">
        <v>3</v>
      </c>
      <c r="JN55" s="214"/>
      <c r="JO55" s="140"/>
      <c r="JP55" s="30">
        <f>ROUND((JM55*0.4+JN55*0.6),1)</f>
        <v>1.2</v>
      </c>
      <c r="JQ55" s="31">
        <f>ROUND(MAX((JM55*0.4+JN55*0.6),(JM55*0.4+JO55*0.6)),1)</f>
        <v>1.2</v>
      </c>
      <c r="JR55" s="31"/>
      <c r="JS55" s="35" t="str">
        <f>IF(JQ55&gt;=8.5,"A",IF(JQ55&gt;=8,"B+",IF(JQ55&gt;=7,"B",IF(JQ55&gt;=6.5,"C+",IF(JQ55&gt;=5.5,"C",IF(JQ55&gt;=5,"D+",IF(JQ55&gt;=4,"D","F")))))))</f>
        <v>F</v>
      </c>
      <c r="JT55" s="33">
        <f>IF(JS55="A",4,IF(JS55="B+",3.5,IF(JS55="B",3,IF(JS55="C+",2.5,IF(JS55="C",2,IF(JS55="D+",1.5,IF(JS55="D",1,0)))))))</f>
        <v>0</v>
      </c>
      <c r="JU55" s="49" t="str">
        <f>TEXT(JT55,"0.0")</f>
        <v>0.0</v>
      </c>
      <c r="JV55" s="77">
        <v>1</v>
      </c>
      <c r="JW55" s="151"/>
      <c r="JX55" s="211">
        <f>GL55+GW55+HH55+HS55+ID55+IO55+IZ55+JK55+JV55</f>
        <v>21</v>
      </c>
      <c r="JY55" s="43">
        <f>(GJ55*GL55+GU55*GW55+HF55*HH55+HQ55*HS55+IB55*ID55+IM55*IO55+IX55*IZ55+JI55*JK55+JT55*JV55)/JX55</f>
        <v>0.7142857142857143</v>
      </c>
      <c r="JZ55" s="45" t="str">
        <f>TEXT(JY55,"0.00")</f>
        <v>0.71</v>
      </c>
      <c r="KA55" s="47" t="str">
        <f>IF(AND(JY55&lt;1),"Cảnh báo KQHT","Lên lớp")</f>
        <v>Cảnh báo KQHT</v>
      </c>
      <c r="KB55" s="41">
        <f>GM55+GX55+HI55+HT55+IE55+IP55+JA55+JL55+JW55</f>
        <v>6</v>
      </c>
      <c r="KC55" s="43">
        <f>(GJ55*GM55+GU55*GX55+HF55*HI55+HQ55*HT55+IB55*IE55+IM55*IP55+IX55*JA55+JI55*JL55+JT55*JW55)/KB55</f>
        <v>2.5</v>
      </c>
      <c r="KD55" s="229">
        <f>BY55+FQ55+JX55</f>
        <v>58</v>
      </c>
      <c r="KE55" s="230">
        <f>CC55+FU55+KB55</f>
        <v>37</v>
      </c>
      <c r="KF55" s="146">
        <f xml:space="preserve"> (CD55*CC55+FU55*FV55+KC55*KB55)/KE55</f>
        <v>2.4189189189189189</v>
      </c>
      <c r="KG55" s="45" t="str">
        <f>TEXT(KF55,"0.00")</f>
        <v>2.42</v>
      </c>
      <c r="KH55" s="47" t="str">
        <f>IF(AND(KF55&lt;1.4),"Cảnh báo KQHT","Lên lớp")</f>
        <v>Lên lớp</v>
      </c>
      <c r="KI55" s="148" t="s">
        <v>1067</v>
      </c>
      <c r="KJ55" s="24"/>
      <c r="KK55" s="27"/>
      <c r="KL55" s="28"/>
      <c r="KM55" s="30">
        <f>ROUND((KJ55*0.4+KK55*0.6),1)</f>
        <v>0</v>
      </c>
      <c r="KN55" s="31">
        <f>ROUND(MAX((KJ55*0.4+KK55*0.6),(KJ55*0.4+KL55*0.6)),1)</f>
        <v>0</v>
      </c>
      <c r="KO55" s="29" t="str">
        <f>TEXT(KN55,"0.0")</f>
        <v>0.0</v>
      </c>
      <c r="KP55" s="35" t="str">
        <f>IF(KN55&gt;=8.5,"A",IF(KN55&gt;=8,"B+",IF(KN55&gt;=7,"B",IF(KN55&gt;=6.5,"C+",IF(KN55&gt;=5.5,"C",IF(KN55&gt;=5,"D+",IF(KN55&gt;=4,"D","F")))))))</f>
        <v>F</v>
      </c>
      <c r="KQ55" s="33">
        <f>IF(KP55="A",4,IF(KP55="B+",3.5,IF(KP55="B",3,IF(KP55="C+",2.5,IF(KP55="C",2,IF(KP55="D+",1.5,IF(KP55="D",1,0)))))))</f>
        <v>0</v>
      </c>
      <c r="KR55" s="49" t="str">
        <f>TEXT(KQ55,"0.0")</f>
        <v>0.0</v>
      </c>
      <c r="KS55" s="77"/>
      <c r="KT55" s="151"/>
      <c r="KU55" s="24">
        <v>6.7</v>
      </c>
      <c r="KV55" s="27"/>
      <c r="KW55" s="28"/>
      <c r="KX55" s="30">
        <f>ROUND((KU55*0.4+KV55*0.6),1)</f>
        <v>2.7</v>
      </c>
      <c r="KY55" s="31">
        <f>ROUND(MAX((KU55*0.4+KV55*0.6),(KU55*0.4+KW55*0.6)),1)</f>
        <v>2.7</v>
      </c>
      <c r="KZ55" s="29" t="str">
        <f>TEXT(KY55,"0.0")</f>
        <v>2.7</v>
      </c>
      <c r="LA55" s="35" t="str">
        <f>IF(KY55&gt;=8.5,"A",IF(KY55&gt;=8,"B+",IF(KY55&gt;=7,"B",IF(KY55&gt;=6.5,"C+",IF(KY55&gt;=5.5,"C",IF(KY55&gt;=5,"D+",IF(KY55&gt;=4,"D","F")))))))</f>
        <v>F</v>
      </c>
      <c r="LB55" s="33">
        <f>IF(LA55="A",4,IF(LA55="B+",3.5,IF(LA55="B",3,IF(LA55="C+",2.5,IF(LA55="C",2,IF(LA55="D+",1.5,IF(LA55="D",1,0)))))))</f>
        <v>0</v>
      </c>
      <c r="LC55" s="49" t="str">
        <f>TEXT(LB55,"0.0")</f>
        <v>0.0</v>
      </c>
      <c r="LD55" s="77">
        <v>2</v>
      </c>
      <c r="LE55" s="151"/>
      <c r="LF55" s="63">
        <v>0</v>
      </c>
      <c r="LG55" s="27"/>
      <c r="LH55" s="28"/>
      <c r="LI55" s="30">
        <f>ROUND((LF55*0.4+LG55*0.6),1)</f>
        <v>0</v>
      </c>
      <c r="LJ55" s="31">
        <f>ROUND(MAX((LF55*0.4+LG55*0.6),(LF55*0.4+LH55*0.6)),1)</f>
        <v>0</v>
      </c>
      <c r="LK55" s="31" t="str">
        <f>TEXT(LJ55,"0.0")</f>
        <v>0.0</v>
      </c>
      <c r="LL55" s="35" t="str">
        <f>IF(LJ55&gt;=8.5,"A",IF(LJ55&gt;=8,"B+",IF(LJ55&gt;=7,"B",IF(LJ55&gt;=6.5,"C+",IF(LJ55&gt;=5.5,"C",IF(LJ55&gt;=5,"D+",IF(LJ55&gt;=4,"D","F")))))))</f>
        <v>F</v>
      </c>
      <c r="LM55" s="33">
        <f>IF(LL55="A",4,IF(LL55="B+",3.5,IF(LL55="B",3,IF(LL55="C+",2.5,IF(LL55="C",2,IF(LL55="D+",1.5,IF(LL55="D",1,0)))))))</f>
        <v>0</v>
      </c>
      <c r="LN55" s="49" t="str">
        <f>TEXT(LM55,"0.0")</f>
        <v>0.0</v>
      </c>
      <c r="LO55" s="77">
        <v>2</v>
      </c>
      <c r="LP55" s="151"/>
      <c r="LQ55" s="24">
        <v>6</v>
      </c>
      <c r="LR55" s="27"/>
      <c r="LS55" s="28"/>
      <c r="LT55" s="30">
        <f>ROUND((LQ55*0.4+LR55*0.6),1)</f>
        <v>2.4</v>
      </c>
      <c r="LU55" s="31">
        <f>ROUND(MAX((LQ55*0.4+LR55*0.6),(LQ55*0.4+LS55*0.6)),1)</f>
        <v>2.4</v>
      </c>
      <c r="LV55" s="31"/>
      <c r="LW55" s="35" t="str">
        <f>IF(LU55&gt;=8.5,"A",IF(LU55&gt;=8,"B+",IF(LU55&gt;=7,"B",IF(LU55&gt;=6.5,"C+",IF(LU55&gt;=5.5,"C",IF(LU55&gt;=5,"D+",IF(LU55&gt;=4,"D","F")))))))</f>
        <v>F</v>
      </c>
      <c r="LX55" s="33">
        <f>IF(LW55="A",4,IF(LW55="B+",3.5,IF(LW55="B",3,IF(LW55="C+",2.5,IF(LW55="C",2,IF(LW55="D+",1.5,IF(LW55="D",1,0)))))))</f>
        <v>0</v>
      </c>
      <c r="LY55" s="49" t="str">
        <f>TEXT(LX55,"0.0")</f>
        <v>0.0</v>
      </c>
      <c r="LZ55" s="77">
        <v>2</v>
      </c>
      <c r="MA55" s="151"/>
      <c r="MB55" s="24"/>
      <c r="MC55" s="27"/>
      <c r="MD55" s="28"/>
      <c r="ME55" s="30">
        <f>ROUND((MB55*0.4+MC55*0.6),1)</f>
        <v>0</v>
      </c>
      <c r="MF55" s="161">
        <f>ROUND(MAX((MB55*0.4+MC55*0.6),(MB55*0.4+MD55*0.6)),1)</f>
        <v>0</v>
      </c>
      <c r="MG55" s="161"/>
      <c r="MH55" s="162" t="str">
        <f>IF(MF55&gt;=8.5,"A",IF(MF55&gt;=8,"B+",IF(MF55&gt;=7,"B",IF(MF55&gt;=6.5,"C+",IF(MF55&gt;=5.5,"C",IF(MF55&gt;=5,"D+",IF(MF55&gt;=4,"D","F")))))))</f>
        <v>F</v>
      </c>
      <c r="MI55" s="163">
        <f>IF(MH55="A",4,IF(MH55="B+",3.5,IF(MH55="B",3,IF(MH55="C+",2.5,IF(MH55="C",2,IF(MH55="D+",1.5,IF(MH55="D",1,0)))))))</f>
        <v>0</v>
      </c>
      <c r="MJ55" s="56" t="str">
        <f>TEXT(MI55,"0.0")</f>
        <v>0.0</v>
      </c>
      <c r="MK55" s="77">
        <v>1</v>
      </c>
      <c r="ML55" s="151"/>
      <c r="MM55" s="24">
        <v>7.3</v>
      </c>
      <c r="MN55" s="27"/>
      <c r="MO55" s="28"/>
      <c r="MP55" s="30">
        <f>ROUND((MM55*0.4+MN55*0.6),1)</f>
        <v>2.9</v>
      </c>
      <c r="MQ55" s="161">
        <f>ROUND(MAX((MM55*0.4+MN55*0.6),(MM55*0.4+MO55*0.6)),1)</f>
        <v>2.9</v>
      </c>
      <c r="MR55" s="161"/>
      <c r="MS55" s="162" t="str">
        <f>IF(MQ55&gt;=8.5,"A",IF(MQ55&gt;=8,"B+",IF(MQ55&gt;=7,"B",IF(MQ55&gt;=6.5,"C+",IF(MQ55&gt;=5.5,"C",IF(MQ55&gt;=5,"D+",IF(MQ55&gt;=4,"D","F")))))))</f>
        <v>F</v>
      </c>
      <c r="MT55" s="163">
        <f>IF(MS55="A",4,IF(MS55="B+",3.5,IF(MS55="B",3,IF(MS55="C+",2.5,IF(MS55="C",2,IF(MS55="D+",1.5,IF(MS55="D",1,0)))))))</f>
        <v>0</v>
      </c>
      <c r="MU55" s="56" t="str">
        <f>TEXT(MT55,"0.0")</f>
        <v>0.0</v>
      </c>
      <c r="MV55" s="77">
        <v>3</v>
      </c>
      <c r="MW55" s="151"/>
      <c r="MX55" s="24"/>
      <c r="MY55" s="27"/>
      <c r="MZ55" s="28"/>
      <c r="NA55" s="30">
        <f>ROUND((MX55*0.4+MY55*0.6),1)</f>
        <v>0</v>
      </c>
      <c r="NB55" s="161">
        <f>ROUND(MAX((MX55*0.4+MY55*0.6),(MX55*0.4+MZ55*0.6)),1)</f>
        <v>0</v>
      </c>
      <c r="NC55" s="161"/>
      <c r="ND55" s="162" t="str">
        <f>IF(NB55&gt;=8.5,"A",IF(NB55&gt;=8,"B+",IF(NB55&gt;=7,"B",IF(NB55&gt;=6.5,"C+",IF(NB55&gt;=5.5,"C",IF(NB55&gt;=5,"D+",IF(NB55&gt;=4,"D","F")))))))</f>
        <v>F</v>
      </c>
      <c r="NE55" s="163">
        <f>IF(ND55="A",4,IF(ND55="B+",3.5,IF(ND55="B",3,IF(ND55="C+",2.5,IF(ND55="C",2,IF(ND55="D+",1.5,IF(ND55="D",1,0)))))))</f>
        <v>0</v>
      </c>
      <c r="NF55" s="56" t="str">
        <f>TEXT(NE55,"0.0")</f>
        <v>0.0</v>
      </c>
      <c r="NG55" s="77">
        <v>1</v>
      </c>
      <c r="NH55" s="151"/>
      <c r="NI55" s="24">
        <v>6.8</v>
      </c>
      <c r="NJ55" s="27"/>
      <c r="NK55" s="28"/>
      <c r="NL55" s="30">
        <f>ROUND((NI55*0.4+NJ55*0.6),1)</f>
        <v>2.7</v>
      </c>
      <c r="NM55" s="31">
        <f>ROUND(MAX((NI55*0.4+NJ55*0.6),(NI55*0.4+NK55*0.6)),1)</f>
        <v>2.7</v>
      </c>
      <c r="NN55" s="29" t="str">
        <f>TEXT(NM55,"0.0")</f>
        <v>2.7</v>
      </c>
      <c r="NO55" s="35" t="str">
        <f>IF(NM55&gt;=8.5,"A",IF(NM55&gt;=8,"B+",IF(NM55&gt;=7,"B",IF(NM55&gt;=6.5,"C+",IF(NM55&gt;=5.5,"C",IF(NM55&gt;=5,"D+",IF(NM55&gt;=4,"D","F")))))))</f>
        <v>F</v>
      </c>
      <c r="NP55" s="33">
        <f>IF(NO55="A",4,IF(NO55="B+",3.5,IF(NO55="B",3,IF(NO55="C+",2.5,IF(NO55="C",2,IF(NO55="D+",1.5,IF(NO55="D",1,0)))))))</f>
        <v>0</v>
      </c>
      <c r="NQ55" s="49" t="str">
        <f>TEXT(NP55,"0.0")</f>
        <v>0.0</v>
      </c>
      <c r="NR55" s="77">
        <v>3</v>
      </c>
      <c r="NS55" s="151"/>
      <c r="NT55" s="24">
        <v>7</v>
      </c>
      <c r="NU55" s="214">
        <v>5.4</v>
      </c>
      <c r="NV55" s="28"/>
      <c r="NW55" s="30">
        <f>ROUND((NT55*0.4+NU55*0.6),1)</f>
        <v>6</v>
      </c>
      <c r="NX55" s="31">
        <f>ROUND(MAX((NT55*0.4+NU55*0.6),(NT55*0.4+NV55*0.6)),1)</f>
        <v>6</v>
      </c>
      <c r="NY55" s="29" t="str">
        <f>TEXT(NX55,"0.0")</f>
        <v>6.0</v>
      </c>
      <c r="NZ55" s="35" t="str">
        <f>IF(NX55&gt;=8.5,"A",IF(NX55&gt;=8,"B+",IF(NX55&gt;=7,"B",IF(NX55&gt;=6.5,"C+",IF(NX55&gt;=5.5,"C",IF(NX55&gt;=5,"D+",IF(NX55&gt;=4,"D","F")))))))</f>
        <v>C</v>
      </c>
      <c r="OA55" s="33">
        <f>IF(NZ55="A",4,IF(NZ55="B+",3.5,IF(NZ55="B",3,IF(NZ55="C+",2.5,IF(NZ55="C",2,IF(NZ55="D+",1.5,IF(NZ55="D",1,0)))))))</f>
        <v>2</v>
      </c>
      <c r="OB55" s="49" t="str">
        <f>TEXT(OA55,"0.0")</f>
        <v>2.0</v>
      </c>
      <c r="OC55" s="77">
        <v>2</v>
      </c>
      <c r="OD55" s="151">
        <v>2</v>
      </c>
      <c r="OE55" s="211">
        <f>KS55+LD55+LO55+LZ55+MK55+MV55+NG55+NR55+OC55</f>
        <v>16</v>
      </c>
      <c r="OF55" s="43">
        <f>(KQ55*KS55+LB55*LD55+LM55*LO55+LX55*LZ55+MI55*MK55+MT55*MV55+NE55*NG55+NP55*NR55+OA55*OC55)/OE55</f>
        <v>0.25</v>
      </c>
      <c r="OG55" s="45" t="str">
        <f>TEXT(OF55,"0.00")</f>
        <v>0.25</v>
      </c>
      <c r="OH55" s="47" t="str">
        <f>IF(AND(OF55&lt;1),"Cảnh báo KQHT","Lên lớp")</f>
        <v>Cảnh báo KQHT</v>
      </c>
      <c r="OI55" s="41">
        <f>KT55+LE55+LP55+MA55+ML55+MW55+NH55+NS55+OD55</f>
        <v>2</v>
      </c>
      <c r="OJ55" s="43">
        <f>(KQ55*KT55+LB55*LE55+LM55*LP55+LX55*MA55+MI55*ML55+MT55*MW55+NE55*NH55+NP55*NS55+OA55*OD55)/OI55</f>
        <v>2</v>
      </c>
      <c r="OK55" s="229">
        <f>KD55+OE55</f>
        <v>74</v>
      </c>
      <c r="OL55" s="230">
        <f>KE55+OI55</f>
        <v>39</v>
      </c>
      <c r="OM55" s="146">
        <f xml:space="preserve"> (KF55*KE55+OJ55*OI55)/OL55</f>
        <v>2.3974358974358974</v>
      </c>
      <c r="ON55" s="45" t="str">
        <f>TEXT(OM55,"0.00")</f>
        <v>2.40</v>
      </c>
      <c r="OO55" s="47" t="str">
        <f>IF(AND(OM55&lt;1.4),"Cảnh báo KQHT","Lên lớp")</f>
        <v>Lên lớp</v>
      </c>
      <c r="OQ55" s="24"/>
      <c r="OR55" s="27"/>
      <c r="OS55" s="28"/>
      <c r="OT55" s="22">
        <f>ROUND((OQ55*0.4+OR55*0.6),1)</f>
        <v>0</v>
      </c>
      <c r="OU55" s="29">
        <f>ROUND(MAX((OQ55*0.4+OR55*0.6),(OQ55*0.4+OS55*0.6)),1)</f>
        <v>0</v>
      </c>
      <c r="OV55" s="29" t="str">
        <f>TEXT(OU55,"0.0")</f>
        <v>0.0</v>
      </c>
      <c r="OW55" s="35" t="str">
        <f>IF(OU55&gt;=8.5,"A",IF(OU55&gt;=8,"B+",IF(OU55&gt;=7,"B",IF(OU55&gt;=6.5,"C+",IF(OU55&gt;=5.5,"C",IF(OU55&gt;=5,"D+",IF(OU55&gt;=4,"D","F")))))))</f>
        <v>F</v>
      </c>
      <c r="OX55" s="33">
        <f>IF(OW55="A",4,IF(OW55="B+",3.5,IF(OW55="B",3,IF(OW55="C+",2.5,IF(OW55="C",2,IF(OW55="D+",1.5,IF(OW55="D",1,0)))))))</f>
        <v>0</v>
      </c>
      <c r="OY55" s="49" t="str">
        <f>TEXT(OX55,"0.0")</f>
        <v>0.0</v>
      </c>
      <c r="OZ55" s="77"/>
      <c r="PA55" s="151"/>
    </row>
    <row r="56" spans="1:529" ht="18">
      <c r="A56" s="11">
        <v>18</v>
      </c>
      <c r="B56" s="70" t="s">
        <v>229</v>
      </c>
      <c r="C56" s="14" t="s">
        <v>270</v>
      </c>
      <c r="D56" s="71" t="s">
        <v>271</v>
      </c>
      <c r="E56" s="302" t="s">
        <v>20</v>
      </c>
      <c r="F56" s="123" t="s">
        <v>1511</v>
      </c>
      <c r="G56" s="106" t="s">
        <v>717</v>
      </c>
      <c r="H56" s="10" t="s">
        <v>18</v>
      </c>
      <c r="I56" s="11" t="s">
        <v>757</v>
      </c>
      <c r="J56" s="13">
        <v>5.3</v>
      </c>
      <c r="K56" s="13"/>
      <c r="L56" s="35" t="str">
        <f>IF(J56&gt;=8.5,"A",IF(J56&gt;=8,"B+",IF(J56&gt;=7,"B",IF(J56&gt;=6.5,"C+",IF(J56&gt;=5.5,"C",IF(J56&gt;=5,"D+",IF(J56&gt;=4,"D","F")))))))</f>
        <v>D+</v>
      </c>
      <c r="M56" s="33">
        <f>IF(L56="A",4,IF(L56="B+",3.5,IF(L56="B",3,IF(L56="C+",2.5,IF(L56="C",2,IF(L56="D+",1.5,IF(L56="D",1,0)))))))</f>
        <v>1.5</v>
      </c>
      <c r="N56" s="49" t="str">
        <f>TEXT(M56,"0.0")</f>
        <v>1.5</v>
      </c>
      <c r="O56" s="12">
        <v>2</v>
      </c>
      <c r="P56" s="264">
        <v>0</v>
      </c>
      <c r="Q56" s="264"/>
      <c r="R56" s="35" t="str">
        <f>IF(P56&gt;=8.5,"A",IF(P56&gt;=8,"B+",IF(P56&gt;=7,"B",IF(P56&gt;=6.5,"C+",IF(P56&gt;=5.5,"C",IF(P56&gt;=5,"D+",IF(P56&gt;=4,"D","F")))))))</f>
        <v>F</v>
      </c>
      <c r="S56" s="33">
        <f>IF(R56="A",4,IF(R56="B+",3.5,IF(R56="B",3,IF(R56="C+",2.5,IF(R56="C",2,IF(R56="D+",1.5,IF(R56="D",1,0)))))))</f>
        <v>0</v>
      </c>
      <c r="T56" s="49" t="str">
        <f>TEXT(S56,"0.0")</f>
        <v>0.0</v>
      </c>
      <c r="U56" s="12">
        <v>3</v>
      </c>
      <c r="V56" s="24">
        <v>6.6</v>
      </c>
      <c r="W56" s="27">
        <v>6</v>
      </c>
      <c r="X56" s="28"/>
      <c r="Y56" s="30">
        <f>ROUND((V56*0.4+W56*0.6),1)</f>
        <v>6.2</v>
      </c>
      <c r="Z56" s="31">
        <f>ROUND(MAX((V56*0.4+W56*0.6),(V56*0.4+X56*0.6)),1)</f>
        <v>6.2</v>
      </c>
      <c r="AA56" s="31"/>
      <c r="AB56" s="35" t="str">
        <f>IF(Z56&gt;=8.5,"A",IF(Z56&gt;=8,"B+",IF(Z56&gt;=7,"B",IF(Z56&gt;=6.5,"C+",IF(Z56&gt;=5.5,"C",IF(Z56&gt;=5,"D+",IF(Z56&gt;=4,"D","F")))))))</f>
        <v>C</v>
      </c>
      <c r="AC56" s="33">
        <f>IF(AB56="A",4,IF(AB56="B+",3.5,IF(AB56="B",3,IF(AB56="C+",2.5,IF(AB56="C",2,IF(AB56="D+",1.5,IF(AB56="D",1,0)))))))</f>
        <v>2</v>
      </c>
      <c r="AD56" s="49" t="str">
        <f>TEXT(AC56,"0.0")</f>
        <v>2.0</v>
      </c>
      <c r="AE56" s="77">
        <v>5</v>
      </c>
      <c r="AF56" s="80">
        <v>5</v>
      </c>
      <c r="AG56" s="24">
        <v>5.3</v>
      </c>
      <c r="AH56" s="27">
        <v>2</v>
      </c>
      <c r="AI56" s="28">
        <v>4</v>
      </c>
      <c r="AJ56" s="30">
        <f>ROUND((AG56*0.4+AH56*0.6),1)</f>
        <v>3.3</v>
      </c>
      <c r="AK56" s="31">
        <f>ROUND(MAX((AG56*0.4+AH56*0.6),(AG56*0.4+AI56*0.6)),1)</f>
        <v>4.5</v>
      </c>
      <c r="AL56" s="31"/>
      <c r="AM56" s="35" t="str">
        <f>IF(AK56&gt;=8.5,"A",IF(AK56&gt;=8,"B+",IF(AK56&gt;=7,"B",IF(AK56&gt;=6.5,"C+",IF(AK56&gt;=5.5,"C",IF(AK56&gt;=5,"D+",IF(AK56&gt;=4,"D","F")))))))</f>
        <v>D</v>
      </c>
      <c r="AN56" s="33">
        <f>IF(AM56="A",4,IF(AM56="B+",3.5,IF(AM56="B",3,IF(AM56="C+",2.5,IF(AM56="C",2,IF(AM56="D+",1.5,IF(AM56="D",1,0)))))))</f>
        <v>1</v>
      </c>
      <c r="AO56" s="49" t="str">
        <f>TEXT(AN56,"0.0")</f>
        <v>1.0</v>
      </c>
      <c r="AP56" s="77">
        <v>3</v>
      </c>
      <c r="AQ56" s="83">
        <v>3</v>
      </c>
      <c r="AR56" s="24">
        <v>5</v>
      </c>
      <c r="AS56" s="27">
        <v>4</v>
      </c>
      <c r="AT56" s="28"/>
      <c r="AU56" s="30">
        <f>ROUND((AR56*0.4+AS56*0.6),1)</f>
        <v>4.4000000000000004</v>
      </c>
      <c r="AV56" s="31">
        <f>ROUND(MAX((AR56*0.4+AS56*0.6),(AR56*0.4+AT56*0.6)),1)</f>
        <v>4.4000000000000004</v>
      </c>
      <c r="AW56" s="31"/>
      <c r="AX56" s="35" t="str">
        <f>IF(AV56&gt;=8.5,"A",IF(AV56&gt;=8,"B+",IF(AV56&gt;=7,"B",IF(AV56&gt;=6.5,"C+",IF(AV56&gt;=5.5,"C",IF(AV56&gt;=5,"D+",IF(AV56&gt;=4,"D","F")))))))</f>
        <v>D</v>
      </c>
      <c r="AY56" s="33">
        <f>IF(AX56="A",4,IF(AX56="B+",3.5,IF(AX56="B",3,IF(AX56="C+",2.5,IF(AX56="C",2,IF(AX56="D+",1.5,IF(AX56="D",1,0)))))))</f>
        <v>1</v>
      </c>
      <c r="AZ56" s="49" t="str">
        <f>TEXT(AY56,"0.0")</f>
        <v>1.0</v>
      </c>
      <c r="BA56" s="77">
        <v>3</v>
      </c>
      <c r="BB56" s="83">
        <v>3</v>
      </c>
      <c r="BC56" s="24">
        <v>6.5</v>
      </c>
      <c r="BD56" s="27">
        <v>4</v>
      </c>
      <c r="BE56" s="28"/>
      <c r="BF56" s="30">
        <f>ROUND((BC56*0.4+BD56*0.6),1)</f>
        <v>5</v>
      </c>
      <c r="BG56" s="31">
        <f>ROUND(MAX((BC56*0.4+BD56*0.6),(BC56*0.4+BE56*0.6)),1)</f>
        <v>5</v>
      </c>
      <c r="BH56" s="31"/>
      <c r="BI56" s="35" t="str">
        <f>IF(BG56&gt;=8.5,"A",IF(BG56&gt;=8,"B+",IF(BG56&gt;=7,"B",IF(BG56&gt;=6.5,"C+",IF(BG56&gt;=5.5,"C",IF(BG56&gt;=5,"D+",IF(BG56&gt;=4,"D","F")))))))</f>
        <v>D+</v>
      </c>
      <c r="BJ56" s="33">
        <f>IF(BI56="A",4,IF(BI56="B+",3.5,IF(BI56="B",3,IF(BI56="C+",2.5,IF(BI56="C",2,IF(BI56="D+",1.5,IF(BI56="D",1,0)))))))</f>
        <v>1.5</v>
      </c>
      <c r="BK56" s="49" t="str">
        <f>TEXT(BJ56,"0.0")</f>
        <v>1.5</v>
      </c>
      <c r="BL56" s="77">
        <v>3</v>
      </c>
      <c r="BM56" s="83">
        <v>3</v>
      </c>
      <c r="BN56" s="24">
        <v>8</v>
      </c>
      <c r="BO56" s="27">
        <v>8</v>
      </c>
      <c r="BP56" s="28"/>
      <c r="BQ56" s="30">
        <f>ROUND((BN56*0.4+BO56*0.6),1)</f>
        <v>8</v>
      </c>
      <c r="BR56" s="31">
        <f>ROUND(MAX((BN56*0.4+BO56*0.6),(BN56*0.4+BP56*0.6)),1)</f>
        <v>8</v>
      </c>
      <c r="BS56" s="31"/>
      <c r="BT56" s="35" t="str">
        <f>IF(BR56&gt;=8.5,"A",IF(BR56&gt;=8,"B+",IF(BR56&gt;=7,"B",IF(BR56&gt;=6.5,"C+",IF(BR56&gt;=5.5,"C",IF(BR56&gt;=5,"D+",IF(BR56&gt;=4,"D","F")))))))</f>
        <v>B+</v>
      </c>
      <c r="BU56" s="33">
        <f>IF(BT56="A",4,IF(BT56="B+",3.5,IF(BT56="B",3,IF(BT56="C+",2.5,IF(BT56="C",2,IF(BT56="D+",1.5,IF(BT56="D",1,0)))))))</f>
        <v>3.5</v>
      </c>
      <c r="BV56" s="49" t="str">
        <f>TEXT(BU56,"0.0")</f>
        <v>3.5</v>
      </c>
      <c r="BW56" s="77">
        <v>2</v>
      </c>
      <c r="BX56" s="83">
        <v>2</v>
      </c>
      <c r="BY56" s="41">
        <f>AE56+AP56+BA56+BL56+BW56</f>
        <v>16</v>
      </c>
      <c r="BZ56" s="43">
        <f>(AC56*AE56+AN56*AP56+AY56*BA56+BJ56*BL56+BU56*BW56)/BY56</f>
        <v>1.71875</v>
      </c>
      <c r="CA56" s="45" t="str">
        <f>TEXT(BZ56,"0.00")</f>
        <v>1.72</v>
      </c>
      <c r="CB56" s="47" t="str">
        <f>IF(AND(BZ56&lt;0.8),"Cảnh báo KQHT","Lên lớp")</f>
        <v>Lên lớp</v>
      </c>
      <c r="CC56" s="145">
        <f>AF56+AQ56+BB56+BM56+BX56</f>
        <v>16</v>
      </c>
      <c r="CD56" s="146">
        <f xml:space="preserve"> (AC56*AF56+AN56*AQ56+AY56*BB56+BJ56*BM56+BU56*BX56)/CC56</f>
        <v>1.71875</v>
      </c>
      <c r="CE56" s="47" t="str">
        <f>IF(AND(CD56&lt;1.2),"Cảnh báo KQHT","Lên lớp")</f>
        <v>Lên lớp</v>
      </c>
      <c r="CF56" s="142" t="s">
        <v>1143</v>
      </c>
      <c r="CG56" s="24">
        <v>6</v>
      </c>
      <c r="CH56" s="27">
        <v>5</v>
      </c>
      <c r="CI56" s="28"/>
      <c r="CJ56" s="30">
        <f>ROUND((CG56*0.4+CH56*0.6),1)</f>
        <v>5.4</v>
      </c>
      <c r="CK56" s="31">
        <f>ROUND(MAX((CG56*0.4+CH56*0.6),(CG56*0.4+CI56*0.6)),1)</f>
        <v>5.4</v>
      </c>
      <c r="CL56" s="31"/>
      <c r="CM56" s="35" t="str">
        <f>IF(CK56&gt;=8.5,"A",IF(CK56&gt;=8,"B+",IF(CK56&gt;=7,"B",IF(CK56&gt;=6.5,"C+",IF(CK56&gt;=5.5,"C",IF(CK56&gt;=5,"D+",IF(CK56&gt;=4,"D","F")))))))</f>
        <v>D+</v>
      </c>
      <c r="CN56" s="157">
        <f>IF(CM56="A",4,IF(CM56="B+",3.5,IF(CM56="B",3,IF(CM56="C+",2.5,IF(CM56="C",2,IF(CM56="D+",1.5,IF(CM56="D",1,0)))))))</f>
        <v>1.5</v>
      </c>
      <c r="CO56" s="49" t="str">
        <f>TEXT(CN56,"0.0")</f>
        <v>1.5</v>
      </c>
      <c r="CP56" s="77">
        <v>3</v>
      </c>
      <c r="CQ56" s="151">
        <v>3</v>
      </c>
      <c r="CR56" s="24">
        <v>7</v>
      </c>
      <c r="CS56" s="27">
        <v>6</v>
      </c>
      <c r="CT56" s="28"/>
      <c r="CU56" s="30">
        <f>ROUND((CR56*0.4+CS56*0.6),1)</f>
        <v>6.4</v>
      </c>
      <c r="CV56" s="31">
        <f>ROUND(MAX((CR56*0.4+CS56*0.6),(CR56*0.4+CT56*0.6)),1)</f>
        <v>6.4</v>
      </c>
      <c r="CW56" s="31"/>
      <c r="CX56" s="35" t="str">
        <f>IF(CV56&gt;=8.5,"A",IF(CV56&gt;=8,"B+",IF(CV56&gt;=7,"B",IF(CV56&gt;=6.5,"C+",IF(CV56&gt;=5.5,"C",IF(CV56&gt;=5,"D+",IF(CV56&gt;=4,"D","F")))))))</f>
        <v>C</v>
      </c>
      <c r="CY56" s="157">
        <f>IF(CX56="A",4,IF(CX56="B+",3.5,IF(CX56="B",3,IF(CX56="C+",2.5,IF(CX56="C",2,IF(CX56="D+",1.5,IF(CX56="D",1,0)))))))</f>
        <v>2</v>
      </c>
      <c r="CZ56" s="49" t="str">
        <f>TEXT(CY56,"0.0")</f>
        <v>2.0</v>
      </c>
      <c r="DA56" s="77">
        <v>2</v>
      </c>
      <c r="DB56" s="151">
        <v>2</v>
      </c>
      <c r="DC56" s="24">
        <v>5.0999999999999996</v>
      </c>
      <c r="DD56" s="27">
        <v>7</v>
      </c>
      <c r="DE56" s="28"/>
      <c r="DF56" s="30">
        <f>ROUND((DC56*0.4+DD56*0.6),1)</f>
        <v>6.2</v>
      </c>
      <c r="DG56" s="31">
        <f>ROUND(MAX((DC56*0.4+DD56*0.6),(DC56*0.4+DE56*0.6)),1)</f>
        <v>6.2</v>
      </c>
      <c r="DH56" s="31"/>
      <c r="DI56" s="35" t="str">
        <f>IF(DG56&gt;=8.5,"A",IF(DG56&gt;=8,"B+",IF(DG56&gt;=7,"B",IF(DG56&gt;=6.5,"C+",IF(DG56&gt;=5.5,"C",IF(DG56&gt;=5,"D+",IF(DG56&gt;=4,"D","F")))))))</f>
        <v>C</v>
      </c>
      <c r="DJ56" s="157">
        <f>IF(DI56="A",4,IF(DI56="B+",3.5,IF(DI56="B",3,IF(DI56="C+",2.5,IF(DI56="C",2,IF(DI56="D+",1.5,IF(DI56="D",1,0)))))))</f>
        <v>2</v>
      </c>
      <c r="DK56" s="49" t="str">
        <f>TEXT(DJ56,"0.0")</f>
        <v>2.0</v>
      </c>
      <c r="DL56" s="77">
        <v>4</v>
      </c>
      <c r="DM56" s="151">
        <v>4</v>
      </c>
      <c r="DN56" s="24">
        <v>6.2</v>
      </c>
      <c r="DO56" s="27">
        <v>6</v>
      </c>
      <c r="DP56" s="28"/>
      <c r="DQ56" s="30">
        <f>ROUND((DN56*0.4+DO56*0.6),1)</f>
        <v>6.1</v>
      </c>
      <c r="DR56" s="31">
        <f>ROUND(MAX((DN56*0.4+DO56*0.6),(DN56*0.4+DP56*0.6)),1)</f>
        <v>6.1</v>
      </c>
      <c r="DS56" s="31"/>
      <c r="DT56" s="35" t="str">
        <f>IF(DR56&gt;=8.5,"A",IF(DR56&gt;=8,"B+",IF(DR56&gt;=7,"B",IF(DR56&gt;=6.5,"C+",IF(DR56&gt;=5.5,"C",IF(DR56&gt;=5,"D+",IF(DR56&gt;=4,"D","F")))))))</f>
        <v>C</v>
      </c>
      <c r="DU56" s="157">
        <f>IF(DT56="A",4,IF(DT56="B+",3.5,IF(DT56="B",3,IF(DT56="C+",2.5,IF(DT56="C",2,IF(DT56="D+",1.5,IF(DT56="D",1,0)))))))</f>
        <v>2</v>
      </c>
      <c r="DV56" s="49" t="str">
        <f>TEXT(DU56,"0.0")</f>
        <v>2.0</v>
      </c>
      <c r="DW56" s="77">
        <v>3</v>
      </c>
      <c r="DX56" s="151">
        <v>3</v>
      </c>
      <c r="DY56" s="24">
        <v>7.3</v>
      </c>
      <c r="DZ56" s="27">
        <v>5</v>
      </c>
      <c r="EA56" s="28"/>
      <c r="EB56" s="30">
        <f>ROUND((DY56*0.4+DZ56*0.6),1)</f>
        <v>5.9</v>
      </c>
      <c r="EC56" s="31">
        <f>ROUND(MAX((DY56*0.4+DZ56*0.6),(DY56*0.4+EA56*0.6)),1)</f>
        <v>5.9</v>
      </c>
      <c r="ED56" s="31"/>
      <c r="EE56" s="35" t="str">
        <f>IF(EC56&gt;=8.5,"A",IF(EC56&gt;=8,"B+",IF(EC56&gt;=7,"B",IF(EC56&gt;=6.5,"C+",IF(EC56&gt;=5.5,"C",IF(EC56&gt;=5,"D+",IF(EC56&gt;=4,"D","F")))))))</f>
        <v>C</v>
      </c>
      <c r="EF56" s="157">
        <f>IF(EE56="A",4,IF(EE56="B+",3.5,IF(EE56="B",3,IF(EE56="C+",2.5,IF(EE56="C",2,IF(EE56="D+",1.5,IF(EE56="D",1,0)))))))</f>
        <v>2</v>
      </c>
      <c r="EG56" s="49" t="str">
        <f>TEXT(EF56,"0.0")</f>
        <v>2.0</v>
      </c>
      <c r="EH56" s="77">
        <v>2</v>
      </c>
      <c r="EI56" s="151">
        <v>2</v>
      </c>
      <c r="EJ56" s="24">
        <v>7.4</v>
      </c>
      <c r="EK56" s="27">
        <v>8</v>
      </c>
      <c r="EL56" s="28"/>
      <c r="EM56" s="30">
        <f>ROUND((EJ56*0.4+EK56*0.6),1)</f>
        <v>7.8</v>
      </c>
      <c r="EN56" s="31">
        <f>ROUND(MAX((EJ56*0.4+EK56*0.6),(EJ56*0.4+EL56*0.6)),1)</f>
        <v>7.8</v>
      </c>
      <c r="EO56" s="31"/>
      <c r="EP56" s="35" t="str">
        <f>IF(EN56&gt;=8.5,"A",IF(EN56&gt;=8,"B+",IF(EN56&gt;=7,"B",IF(EN56&gt;=6.5,"C+",IF(EN56&gt;=5.5,"C",IF(EN56&gt;=5,"D+",IF(EN56&gt;=4,"D","F")))))))</f>
        <v>B</v>
      </c>
      <c r="EQ56" s="157">
        <f>IF(EP56="A",4,IF(EP56="B+",3.5,IF(EP56="B",3,IF(EP56="C+",2.5,IF(EP56="C",2,IF(EP56="D+",1.5,IF(EP56="D",1,0)))))))</f>
        <v>3</v>
      </c>
      <c r="ER56" s="49" t="str">
        <f>TEXT(EQ56,"0.0")</f>
        <v>3.0</v>
      </c>
      <c r="ES56" s="77">
        <v>2</v>
      </c>
      <c r="ET56" s="151">
        <v>2</v>
      </c>
      <c r="EU56" s="24">
        <v>6</v>
      </c>
      <c r="EV56" s="27">
        <v>5</v>
      </c>
      <c r="EW56" s="28"/>
      <c r="EX56" s="30">
        <f>ROUND((EU56*0.4+EV56*0.6),1)</f>
        <v>5.4</v>
      </c>
      <c r="EY56" s="31">
        <f>ROUND(MAX((EU56*0.4+EV56*0.6),(EU56*0.4+EW56*0.6)),1)</f>
        <v>5.4</v>
      </c>
      <c r="EZ56" s="31"/>
      <c r="FA56" s="35" t="str">
        <f>IF(EY56&gt;=8.5,"A",IF(EY56&gt;=8,"B+",IF(EY56&gt;=7,"B",IF(EY56&gt;=6.5,"C+",IF(EY56&gt;=5.5,"C",IF(EY56&gt;=5,"D+",IF(EY56&gt;=4,"D","F")))))))</f>
        <v>D+</v>
      </c>
      <c r="FB56" s="157">
        <f>IF(FA56="A",4,IF(FA56="B+",3.5,IF(FA56="B",3,IF(FA56="C+",2.5,IF(FA56="C",2,IF(FA56="D+",1.5,IF(FA56="D",1,0)))))))</f>
        <v>1.5</v>
      </c>
      <c r="FC56" s="49" t="str">
        <f>TEXT(FB56,"0.0")</f>
        <v>1.5</v>
      </c>
      <c r="FD56" s="77">
        <v>3</v>
      </c>
      <c r="FE56" s="151">
        <v>3</v>
      </c>
      <c r="FF56" s="155">
        <v>8</v>
      </c>
      <c r="FG56" s="165">
        <v>8</v>
      </c>
      <c r="FH56" s="165"/>
      <c r="FI56" s="22">
        <f>ROUND((FF56*0.4+FG56*0.6),1)</f>
        <v>8</v>
      </c>
      <c r="FJ56" s="29">
        <f>ROUND(MAX((FF56*0.4+FG56*0.6),(FF56*0.4+FH56*0.6)),1)</f>
        <v>8</v>
      </c>
      <c r="FK56" s="29"/>
      <c r="FL56" s="35" t="str">
        <f>IF(FJ56&gt;=8.5,"A",IF(FJ56&gt;=8,"B+",IF(FJ56&gt;=7,"B",IF(FJ56&gt;=6.5,"C+",IF(FJ56&gt;=5.5,"C",IF(FJ56&gt;=5,"D+",IF(FJ56&gt;=4,"D","F")))))))</f>
        <v>B+</v>
      </c>
      <c r="FM56" s="33">
        <f>IF(FL56="A",4,IF(FL56="B+",3.5,IF(FL56="B",3,IF(FL56="C+",2.5,IF(FL56="C",2,IF(FL56="D+",1.5,IF(FL56="D",1,0)))))))</f>
        <v>3.5</v>
      </c>
      <c r="FN56" s="49" t="str">
        <f>TEXT(FM56,"0.0")</f>
        <v>3.5</v>
      </c>
      <c r="FO56" s="77">
        <v>2</v>
      </c>
      <c r="FP56" s="151">
        <v>2</v>
      </c>
      <c r="FQ56" s="41">
        <f>CP56+DA56+DL56+DW56+EH56+ES56+FD56+FO56</f>
        <v>21</v>
      </c>
      <c r="FR56" s="43">
        <f>(CN56*CP56+CY56*DA56+DJ56*DL56+DU56*DW56+EF56*EH56+EQ56*ES56+FB56*FD56+FM56*FO56)/FQ56</f>
        <v>2.0952380952380953</v>
      </c>
      <c r="FS56" s="45" t="str">
        <f>TEXT(FR56,"0.00")</f>
        <v>2.10</v>
      </c>
      <c r="FT56" s="47" t="str">
        <f>IF(AND(FR56&lt;1),"Cảnh báo KQHT","Lên lớp")</f>
        <v>Lên lớp</v>
      </c>
      <c r="FU56" s="145">
        <f>CQ56+DB56+DM56+DX56+EI56+ET56+FE56+FP56</f>
        <v>21</v>
      </c>
      <c r="FV56" s="146">
        <f xml:space="preserve"> (CN56*CQ56+CY56*DB56+DJ56*DM56+DU56*DX56+EF56*EI56+EQ56*ET56+FB56*FE56+FM56*FP56)/FU56</f>
        <v>2.0952380952380953</v>
      </c>
      <c r="FW56" s="174">
        <f>BY56+FQ56</f>
        <v>37</v>
      </c>
      <c r="FX56" s="41">
        <f>CC56+FU56</f>
        <v>37</v>
      </c>
      <c r="FY56" s="43">
        <f>(CD56*CC56+FV56*FU56)/FX56</f>
        <v>1.9324324324324325</v>
      </c>
      <c r="FZ56" s="45" t="str">
        <f>TEXT(FY56,"0.00")</f>
        <v>1.93</v>
      </c>
      <c r="GA56" s="47" t="str">
        <f>IF(AND(FY56&lt;1.2),"Cảnh báo KQHT","Lên lớp")</f>
        <v>Lên lớp</v>
      </c>
      <c r="GB56" s="47" t="s">
        <v>1143</v>
      </c>
      <c r="GC56" s="24">
        <v>6.5</v>
      </c>
      <c r="GD56" s="27">
        <v>5</v>
      </c>
      <c r="GE56" s="28"/>
      <c r="GF56" s="30">
        <f>ROUND((GC56*0.4+GD56*0.6),1)</f>
        <v>5.6</v>
      </c>
      <c r="GG56" s="31">
        <f>ROUND(MAX((GC56*0.4+GD56*0.6),(GC56*0.4+GE56*0.6)),1)</f>
        <v>5.6</v>
      </c>
      <c r="GH56" s="31"/>
      <c r="GI56" s="35" t="str">
        <f>IF(GG56&gt;=8.5,"A",IF(GG56&gt;=8,"B+",IF(GG56&gt;=7,"B",IF(GG56&gt;=6.5,"C+",IF(GG56&gt;=5.5,"C",IF(GG56&gt;=5,"D+",IF(GG56&gt;=4,"D","F")))))))</f>
        <v>C</v>
      </c>
      <c r="GJ56" s="33">
        <f>IF(GI56="A",4,IF(GI56="B+",3.5,IF(GI56="B",3,IF(GI56="C+",2.5,IF(GI56="C",2,IF(GI56="D+",1.5,IF(GI56="D",1,0)))))))</f>
        <v>2</v>
      </c>
      <c r="GK56" s="49" t="str">
        <f>TEXT(GJ56,"0.0")</f>
        <v>2.0</v>
      </c>
      <c r="GL56" s="77">
        <v>2</v>
      </c>
      <c r="GM56" s="151">
        <v>2</v>
      </c>
      <c r="GN56" s="24">
        <v>7.4</v>
      </c>
      <c r="GO56" s="27">
        <v>6</v>
      </c>
      <c r="GP56" s="28"/>
      <c r="GQ56" s="22">
        <f t="shared" si="909"/>
        <v>6.6</v>
      </c>
      <c r="GR56" s="29">
        <f t="shared" si="910"/>
        <v>6.6</v>
      </c>
      <c r="GS56" s="29"/>
      <c r="GT56" s="35" t="str">
        <f t="shared" si="911"/>
        <v>C+</v>
      </c>
      <c r="GU56" s="33">
        <f t="shared" si="912"/>
        <v>2.5</v>
      </c>
      <c r="GV56" s="49" t="str">
        <f t="shared" si="913"/>
        <v>2.5</v>
      </c>
      <c r="GW56" s="77">
        <v>3</v>
      </c>
      <c r="GX56" s="151">
        <v>3</v>
      </c>
      <c r="GY56" s="24">
        <v>5.4</v>
      </c>
      <c r="GZ56" s="27">
        <v>8</v>
      </c>
      <c r="HA56" s="28"/>
      <c r="HB56" s="22">
        <f t="shared" si="914"/>
        <v>7</v>
      </c>
      <c r="HC56" s="29">
        <f t="shared" si="915"/>
        <v>7</v>
      </c>
      <c r="HD56" s="29"/>
      <c r="HE56" s="35" t="str">
        <f t="shared" si="916"/>
        <v>B</v>
      </c>
      <c r="HF56" s="33">
        <f t="shared" si="917"/>
        <v>3</v>
      </c>
      <c r="HG56" s="49" t="str">
        <f t="shared" si="918"/>
        <v>3.0</v>
      </c>
      <c r="HH56" s="77">
        <v>2</v>
      </c>
      <c r="HI56" s="151">
        <v>2</v>
      </c>
      <c r="HJ56" s="24">
        <v>7.2</v>
      </c>
      <c r="HK56" s="27">
        <v>5</v>
      </c>
      <c r="HL56" s="28"/>
      <c r="HM56" s="22">
        <f t="shared" si="919"/>
        <v>5.9</v>
      </c>
      <c r="HN56" s="29">
        <f t="shared" si="920"/>
        <v>5.9</v>
      </c>
      <c r="HO56" s="29"/>
      <c r="HP56" s="35" t="str">
        <f t="shared" si="921"/>
        <v>C</v>
      </c>
      <c r="HQ56" s="33">
        <f t="shared" si="922"/>
        <v>2</v>
      </c>
      <c r="HR56" s="49" t="str">
        <f t="shared" si="923"/>
        <v>2.0</v>
      </c>
      <c r="HS56" s="77">
        <v>2</v>
      </c>
      <c r="HT56" s="151">
        <v>2</v>
      </c>
      <c r="HU56" s="24">
        <v>7.8</v>
      </c>
      <c r="HV56" s="27">
        <v>7</v>
      </c>
      <c r="HW56" s="28"/>
      <c r="HX56" s="22">
        <f t="shared" si="924"/>
        <v>7.3</v>
      </c>
      <c r="HY56" s="29">
        <f t="shared" si="925"/>
        <v>7.3</v>
      </c>
      <c r="HZ56" s="29"/>
      <c r="IA56" s="35" t="str">
        <f t="shared" si="926"/>
        <v>B</v>
      </c>
      <c r="IB56" s="33">
        <f t="shared" si="927"/>
        <v>3</v>
      </c>
      <c r="IC56" s="49" t="str">
        <f t="shared" si="928"/>
        <v>3.0</v>
      </c>
      <c r="ID56" s="77">
        <v>3</v>
      </c>
      <c r="IE56" s="151">
        <v>3</v>
      </c>
      <c r="IF56" s="24">
        <v>5.7</v>
      </c>
      <c r="IG56" s="27">
        <v>8</v>
      </c>
      <c r="IH56" s="28"/>
      <c r="II56" s="30">
        <f>ROUND((IF56*0.4+IG56*0.6),1)</f>
        <v>7.1</v>
      </c>
      <c r="IJ56" s="31">
        <f>ROUND(MAX((IF56*0.4+IG56*0.6),(IF56*0.4+IH56*0.6)),1)</f>
        <v>7.1</v>
      </c>
      <c r="IK56" s="31"/>
      <c r="IL56" s="35" t="str">
        <f>IF(IJ56&gt;=8.5,"A",IF(IJ56&gt;=8,"B+",IF(IJ56&gt;=7,"B",IF(IJ56&gt;=6.5,"C+",IF(IJ56&gt;=5.5,"C",IF(IJ56&gt;=5,"D+",IF(IJ56&gt;=4,"D","F")))))))</f>
        <v>B</v>
      </c>
      <c r="IM56" s="33">
        <f>IF(IL56="A",4,IF(IL56="B+",3.5,IF(IL56="B",3,IF(IL56="C+",2.5,IF(IL56="C",2,IF(IL56="D+",1.5,IF(IL56="D",1,0)))))))</f>
        <v>3</v>
      </c>
      <c r="IN56" s="49" t="str">
        <f>TEXT(IM56,"0.0")</f>
        <v>3.0</v>
      </c>
      <c r="IO56" s="77">
        <v>2</v>
      </c>
      <c r="IP56" s="151">
        <v>2</v>
      </c>
      <c r="IQ56" s="24">
        <v>5</v>
      </c>
      <c r="IR56" s="27">
        <v>4</v>
      </c>
      <c r="IS56" s="28"/>
      <c r="IT56" s="30">
        <f>ROUND((IQ56*0.4+IR56*0.6),1)</f>
        <v>4.4000000000000004</v>
      </c>
      <c r="IU56" s="31">
        <f>ROUND(MAX((IQ56*0.4+IR56*0.6),(IQ56*0.4+IS56*0.6)),1)</f>
        <v>4.4000000000000004</v>
      </c>
      <c r="IV56" s="31"/>
      <c r="IW56" s="35" t="str">
        <f>IF(IU56&gt;=8.5,"A",IF(IU56&gt;=8,"B+",IF(IU56&gt;=7,"B",IF(IU56&gt;=6.5,"C+",IF(IU56&gt;=5.5,"C",IF(IU56&gt;=5,"D+",IF(IU56&gt;=4,"D","F")))))))</f>
        <v>D</v>
      </c>
      <c r="IX56" s="33">
        <f>IF(IW56="A",4,IF(IW56="B+",3.5,IF(IW56="B",3,IF(IW56="C+",2.5,IF(IW56="C",2,IF(IW56="D+",1.5,IF(IW56="D",1,0)))))))</f>
        <v>1</v>
      </c>
      <c r="IY56" s="49" t="str">
        <f>TEXT(IX56,"0.0")</f>
        <v>1.0</v>
      </c>
      <c r="IZ56" s="77">
        <v>3</v>
      </c>
      <c r="JA56" s="151">
        <v>3</v>
      </c>
      <c r="JB56" s="24">
        <v>6.8</v>
      </c>
      <c r="JC56" s="27">
        <v>8</v>
      </c>
      <c r="JD56" s="28"/>
      <c r="JE56" s="30">
        <f>ROUND((JB56*0.4+JC56*0.6),1)</f>
        <v>7.5</v>
      </c>
      <c r="JF56" s="31">
        <f>ROUND(MAX((JB56*0.4+JC56*0.6),(JB56*0.4+JD56*0.6)),1)</f>
        <v>7.5</v>
      </c>
      <c r="JG56" s="31"/>
      <c r="JH56" s="35" t="str">
        <f>IF(JF56&gt;=8.5,"A",IF(JF56&gt;=8,"B+",IF(JF56&gt;=7,"B",IF(JF56&gt;=6.5,"C+",IF(JF56&gt;=5.5,"C",IF(JF56&gt;=5,"D+",IF(JF56&gt;=4,"D","F")))))))</f>
        <v>B</v>
      </c>
      <c r="JI56" s="33">
        <f>IF(JH56="A",4,IF(JH56="B+",3.5,IF(JH56="B",3,IF(JH56="C+",2.5,IF(JH56="C",2,IF(JH56="D+",1.5,IF(JH56="D",1,0)))))))</f>
        <v>3</v>
      </c>
      <c r="JJ56" s="49" t="str">
        <f>TEXT(JI56,"0.0")</f>
        <v>3.0</v>
      </c>
      <c r="JK56" s="77">
        <v>3</v>
      </c>
      <c r="JL56" s="151">
        <v>3</v>
      </c>
      <c r="JM56" s="24">
        <v>7.5</v>
      </c>
      <c r="JN56" s="214">
        <v>8.1999999999999993</v>
      </c>
      <c r="JO56" s="140"/>
      <c r="JP56" s="30">
        <f>ROUND((JM56*0.4+JN56*0.6),1)</f>
        <v>7.9</v>
      </c>
      <c r="JQ56" s="31">
        <f>ROUND(MAX((JM56*0.4+JN56*0.6),(JM56*0.4+JO56*0.6)),1)</f>
        <v>7.9</v>
      </c>
      <c r="JR56" s="31"/>
      <c r="JS56" s="35" t="str">
        <f>IF(JQ56&gt;=8.5,"A",IF(JQ56&gt;=8,"B+",IF(JQ56&gt;=7,"B",IF(JQ56&gt;=6.5,"C+",IF(JQ56&gt;=5.5,"C",IF(JQ56&gt;=5,"D+",IF(JQ56&gt;=4,"D","F")))))))</f>
        <v>B</v>
      </c>
      <c r="JT56" s="33">
        <f>IF(JS56="A",4,IF(JS56="B+",3.5,IF(JS56="B",3,IF(JS56="C+",2.5,IF(JS56="C",2,IF(JS56="D+",1.5,IF(JS56="D",1,0)))))))</f>
        <v>3</v>
      </c>
      <c r="JU56" s="49" t="str">
        <f>TEXT(JT56,"0.0")</f>
        <v>3.0</v>
      </c>
      <c r="JV56" s="77">
        <v>1</v>
      </c>
      <c r="JW56" s="151">
        <v>1</v>
      </c>
      <c r="JX56" s="211">
        <f>GL56+GW56+HH56+HS56+ID56+IO56+IZ56+JK56+JV56</f>
        <v>21</v>
      </c>
      <c r="JY56" s="43">
        <f>(GJ56*GL56+GU56*GW56+HF56*HH56+HQ56*HS56+IB56*ID56+IM56*IO56+IX56*IZ56+JI56*JK56+JT56*JV56)/JX56</f>
        <v>2.4523809523809526</v>
      </c>
      <c r="JZ56" s="45" t="str">
        <f>TEXT(JY56,"0.00")</f>
        <v>2.45</v>
      </c>
      <c r="KA56" s="47" t="str">
        <f>IF(AND(JY56&lt;1),"Cảnh báo KQHT","Lên lớp")</f>
        <v>Lên lớp</v>
      </c>
      <c r="KB56" s="41">
        <f>GM56+GX56+HI56+HT56+IE56+IP56+JA56+JL56+JW56</f>
        <v>21</v>
      </c>
      <c r="KC56" s="43">
        <f>(GJ56*GM56+GU56*GX56+HF56*HI56+HQ56*HT56+IB56*IE56+IM56*IP56+IX56*JA56+JI56*JL56+JT56*JW56)/KB56</f>
        <v>2.4523809523809526</v>
      </c>
      <c r="KD56" s="229">
        <f>BY56+FQ56+JX56</f>
        <v>58</v>
      </c>
      <c r="KE56" s="230">
        <f>CC56+FU56+KB56</f>
        <v>58</v>
      </c>
      <c r="KF56" s="146">
        <f xml:space="preserve"> (CD56*CC56+FU56*FV56+KC56*KB56)/KE56</f>
        <v>2.1206896551724137</v>
      </c>
      <c r="KG56" s="45" t="str">
        <f>TEXT(KF56,"0.00")</f>
        <v>2.12</v>
      </c>
      <c r="KH56" s="47" t="str">
        <f>IF(AND(KF56&lt;1.4),"Cảnh báo KQHT","Lên lớp")</f>
        <v>Lên lớp</v>
      </c>
      <c r="KI56" s="47" t="s">
        <v>1143</v>
      </c>
      <c r="KJ56" s="24"/>
      <c r="KK56" s="27"/>
      <c r="KL56" s="28"/>
      <c r="KM56" s="30">
        <f>ROUND((KJ56*0.4+KK56*0.6),1)</f>
        <v>0</v>
      </c>
      <c r="KN56" s="31">
        <f>ROUND(MAX((KJ56*0.4+KK56*0.6),(KJ56*0.4+KL56*0.6)),1)</f>
        <v>0</v>
      </c>
      <c r="KO56" s="29" t="str">
        <f>TEXT(KN56,"0.0")</f>
        <v>0.0</v>
      </c>
      <c r="KP56" s="35" t="str">
        <f>IF(KN56&gt;=8.5,"A",IF(KN56&gt;=8,"B+",IF(KN56&gt;=7,"B",IF(KN56&gt;=6.5,"C+",IF(KN56&gt;=5.5,"C",IF(KN56&gt;=5,"D+",IF(KN56&gt;=4,"D","F")))))))</f>
        <v>F</v>
      </c>
      <c r="KQ56" s="33">
        <f>IF(KP56="A",4,IF(KP56="B+",3.5,IF(KP56="B",3,IF(KP56="C+",2.5,IF(KP56="C",2,IF(KP56="D+",1.5,IF(KP56="D",1,0)))))))</f>
        <v>0</v>
      </c>
      <c r="KR56" s="49" t="str">
        <f>TEXT(KQ56,"0.0")</f>
        <v>0.0</v>
      </c>
      <c r="KS56" s="77"/>
      <c r="KT56" s="151"/>
      <c r="KU56" s="63">
        <v>0</v>
      </c>
      <c r="KV56" s="27"/>
      <c r="KW56" s="28"/>
      <c r="KX56" s="30">
        <f>ROUND((KU56*0.4+KV56*0.6),1)</f>
        <v>0</v>
      </c>
      <c r="KY56" s="31">
        <f>ROUND(MAX((KU56*0.4+KV56*0.6),(KU56*0.4+KW56*0.6)),1)</f>
        <v>0</v>
      </c>
      <c r="KZ56" s="29" t="str">
        <f>TEXT(KY56,"0.0")</f>
        <v>0.0</v>
      </c>
      <c r="LA56" s="35" t="str">
        <f>IF(KY56&gt;=8.5,"A",IF(KY56&gt;=8,"B+",IF(KY56&gt;=7,"B",IF(KY56&gt;=6.5,"C+",IF(KY56&gt;=5.5,"C",IF(KY56&gt;=5,"D+",IF(KY56&gt;=4,"D","F")))))))</f>
        <v>F</v>
      </c>
      <c r="LB56" s="33">
        <f>IF(LA56="A",4,IF(LA56="B+",3.5,IF(LA56="B",3,IF(LA56="C+",2.5,IF(LA56="C",2,IF(LA56="D+",1.5,IF(LA56="D",1,0)))))))</f>
        <v>0</v>
      </c>
      <c r="LC56" s="49" t="str">
        <f>TEXT(LB56,"0.0")</f>
        <v>0.0</v>
      </c>
      <c r="LD56" s="77">
        <v>2</v>
      </c>
      <c r="LE56" s="151"/>
      <c r="LF56" s="63">
        <v>0</v>
      </c>
      <c r="LG56" s="27"/>
      <c r="LH56" s="28"/>
      <c r="LI56" s="30">
        <f>ROUND((LF56*0.4+LG56*0.6),1)</f>
        <v>0</v>
      </c>
      <c r="LJ56" s="31">
        <f>ROUND(MAX((LF56*0.4+LG56*0.6),(LF56*0.4+LH56*0.6)),1)</f>
        <v>0</v>
      </c>
      <c r="LK56" s="31" t="str">
        <f>TEXT(LJ56,"0.0")</f>
        <v>0.0</v>
      </c>
      <c r="LL56" s="35" t="str">
        <f>IF(LJ56&gt;=8.5,"A",IF(LJ56&gt;=8,"B+",IF(LJ56&gt;=7,"B",IF(LJ56&gt;=6.5,"C+",IF(LJ56&gt;=5.5,"C",IF(LJ56&gt;=5,"D+",IF(LJ56&gt;=4,"D","F")))))))</f>
        <v>F</v>
      </c>
      <c r="LM56" s="33">
        <f>IF(LL56="A",4,IF(LL56="B+",3.5,IF(LL56="B",3,IF(LL56="C+",2.5,IF(LL56="C",2,IF(LL56="D+",1.5,IF(LL56="D",1,0)))))))</f>
        <v>0</v>
      </c>
      <c r="LN56" s="49" t="str">
        <f>TEXT(LM56,"0.0")</f>
        <v>0.0</v>
      </c>
      <c r="LO56" s="77">
        <v>2</v>
      </c>
      <c r="LP56" s="151"/>
      <c r="LQ56" s="63">
        <v>0</v>
      </c>
      <c r="LR56" s="27"/>
      <c r="LS56" s="28"/>
      <c r="LT56" s="30">
        <f>ROUND((LQ56*0.4+LR56*0.6),1)</f>
        <v>0</v>
      </c>
      <c r="LU56" s="31">
        <f>ROUND(MAX((LQ56*0.4+LR56*0.6),(LQ56*0.4+LS56*0.6)),1)</f>
        <v>0</v>
      </c>
      <c r="LV56" s="31"/>
      <c r="LW56" s="35" t="str">
        <f>IF(LU56&gt;=8.5,"A",IF(LU56&gt;=8,"B+",IF(LU56&gt;=7,"B",IF(LU56&gt;=6.5,"C+",IF(LU56&gt;=5.5,"C",IF(LU56&gt;=5,"D+",IF(LU56&gt;=4,"D","F")))))))</f>
        <v>F</v>
      </c>
      <c r="LX56" s="33">
        <f>IF(LW56="A",4,IF(LW56="B+",3.5,IF(LW56="B",3,IF(LW56="C+",2.5,IF(LW56="C",2,IF(LW56="D+",1.5,IF(LW56="D",1,0)))))))</f>
        <v>0</v>
      </c>
      <c r="LY56" s="49" t="str">
        <f>TEXT(LX56,"0.0")</f>
        <v>0.0</v>
      </c>
      <c r="LZ56" s="77">
        <v>2</v>
      </c>
      <c r="MA56" s="151"/>
      <c r="MB56" s="24"/>
      <c r="MC56" s="27"/>
      <c r="MD56" s="28"/>
      <c r="ME56" s="30">
        <f>ROUND((MB56*0.4+MC56*0.6),1)</f>
        <v>0</v>
      </c>
      <c r="MF56" s="161">
        <f>ROUND(MAX((MB56*0.4+MC56*0.6),(MB56*0.4+MD56*0.6)),1)</f>
        <v>0</v>
      </c>
      <c r="MG56" s="161"/>
      <c r="MH56" s="162" t="str">
        <f>IF(MF56&gt;=8.5,"A",IF(MF56&gt;=8,"B+",IF(MF56&gt;=7,"B",IF(MF56&gt;=6.5,"C+",IF(MF56&gt;=5.5,"C",IF(MF56&gt;=5,"D+",IF(MF56&gt;=4,"D","F")))))))</f>
        <v>F</v>
      </c>
      <c r="MI56" s="163">
        <f>IF(MH56="A",4,IF(MH56="B+",3.5,IF(MH56="B",3,IF(MH56="C+",2.5,IF(MH56="C",2,IF(MH56="D+",1.5,IF(MH56="D",1,0)))))))</f>
        <v>0</v>
      </c>
      <c r="MJ56" s="56" t="str">
        <f>TEXT(MI56,"0.0")</f>
        <v>0.0</v>
      </c>
      <c r="MK56" s="77">
        <v>1</v>
      </c>
      <c r="ML56" s="151"/>
      <c r="MM56" s="63">
        <v>0</v>
      </c>
      <c r="MN56" s="27"/>
      <c r="MO56" s="28"/>
      <c r="MP56" s="30">
        <f>ROUND((MM56*0.4+MN56*0.6),1)</f>
        <v>0</v>
      </c>
      <c r="MQ56" s="161">
        <f>ROUND(MAX((MM56*0.4+MN56*0.6),(MM56*0.4+MO56*0.6)),1)</f>
        <v>0</v>
      </c>
      <c r="MR56" s="161"/>
      <c r="MS56" s="162" t="str">
        <f>IF(MQ56&gt;=8.5,"A",IF(MQ56&gt;=8,"B+",IF(MQ56&gt;=7,"B",IF(MQ56&gt;=6.5,"C+",IF(MQ56&gt;=5.5,"C",IF(MQ56&gt;=5,"D+",IF(MQ56&gt;=4,"D","F")))))))</f>
        <v>F</v>
      </c>
      <c r="MT56" s="163">
        <f>IF(MS56="A",4,IF(MS56="B+",3.5,IF(MS56="B",3,IF(MS56="C+",2.5,IF(MS56="C",2,IF(MS56="D+",1.5,IF(MS56="D",1,0)))))))</f>
        <v>0</v>
      </c>
      <c r="MU56" s="56" t="str">
        <f>TEXT(MT56,"0.0")</f>
        <v>0.0</v>
      </c>
      <c r="MV56" s="77">
        <v>3</v>
      </c>
      <c r="MW56" s="151"/>
      <c r="MX56" s="24"/>
      <c r="MY56" s="27"/>
      <c r="MZ56" s="28"/>
      <c r="NA56" s="30">
        <f>ROUND((MX56*0.4+MY56*0.6),1)</f>
        <v>0</v>
      </c>
      <c r="NB56" s="161">
        <f>ROUND(MAX((MX56*0.4+MY56*0.6),(MX56*0.4+MZ56*0.6)),1)</f>
        <v>0</v>
      </c>
      <c r="NC56" s="161"/>
      <c r="ND56" s="162" t="str">
        <f>IF(NB56&gt;=8.5,"A",IF(NB56&gt;=8,"B+",IF(NB56&gt;=7,"B",IF(NB56&gt;=6.5,"C+",IF(NB56&gt;=5.5,"C",IF(NB56&gt;=5,"D+",IF(NB56&gt;=4,"D","F")))))))</f>
        <v>F</v>
      </c>
      <c r="NE56" s="163">
        <f>IF(ND56="A",4,IF(ND56="B+",3.5,IF(ND56="B",3,IF(ND56="C+",2.5,IF(ND56="C",2,IF(ND56="D+",1.5,IF(ND56="D",1,0)))))))</f>
        <v>0</v>
      </c>
      <c r="NF56" s="56" t="str">
        <f>TEXT(NE56,"0.0")</f>
        <v>0.0</v>
      </c>
      <c r="NG56" s="77">
        <v>1</v>
      </c>
      <c r="NH56" s="151"/>
      <c r="NI56" s="63">
        <v>0</v>
      </c>
      <c r="NJ56" s="27"/>
      <c r="NK56" s="28"/>
      <c r="NL56" s="30">
        <f>ROUND((NI56*0.4+NJ56*0.6),1)</f>
        <v>0</v>
      </c>
      <c r="NM56" s="31">
        <f>ROUND(MAX((NI56*0.4+NJ56*0.6),(NI56*0.4+NK56*0.6)),1)</f>
        <v>0</v>
      </c>
      <c r="NN56" s="31" t="str">
        <f>TEXT(NM56,"0.0")</f>
        <v>0.0</v>
      </c>
      <c r="NO56" s="35" t="str">
        <f>IF(NM56&gt;=8.5,"A",IF(NM56&gt;=8,"B+",IF(NM56&gt;=7,"B",IF(NM56&gt;=6.5,"C+",IF(NM56&gt;=5.5,"C",IF(NM56&gt;=5,"D+",IF(NM56&gt;=4,"D","F")))))))</f>
        <v>F</v>
      </c>
      <c r="NP56" s="33">
        <f>IF(NO56="A",4,IF(NO56="B+",3.5,IF(NO56="B",3,IF(NO56="C+",2.5,IF(NO56="C",2,IF(NO56="D+",1.5,IF(NO56="D",1,0)))))))</f>
        <v>0</v>
      </c>
      <c r="NQ56" s="49" t="str">
        <f>TEXT(NP56,"0.0")</f>
        <v>0.0</v>
      </c>
      <c r="NR56" s="77">
        <v>3</v>
      </c>
      <c r="NS56" s="151"/>
      <c r="NT56" s="63">
        <v>3.5</v>
      </c>
      <c r="NU56" s="214"/>
      <c r="NV56" s="28"/>
      <c r="NW56" s="30">
        <f>ROUND((NT56*0.4+NU56*0.6),1)</f>
        <v>1.4</v>
      </c>
      <c r="NX56" s="31">
        <f>ROUND(MAX((NT56*0.4+NU56*0.6),(NT56*0.4+NV56*0.6)),1)</f>
        <v>1.4</v>
      </c>
      <c r="NY56" s="29" t="str">
        <f>TEXT(NX56,"0.0")</f>
        <v>1.4</v>
      </c>
      <c r="NZ56" s="35" t="str">
        <f>IF(NX56&gt;=8.5,"A",IF(NX56&gt;=8,"B+",IF(NX56&gt;=7,"B",IF(NX56&gt;=6.5,"C+",IF(NX56&gt;=5.5,"C",IF(NX56&gt;=5,"D+",IF(NX56&gt;=4,"D","F")))))))</f>
        <v>F</v>
      </c>
      <c r="OA56" s="33">
        <f>IF(NZ56="A",4,IF(NZ56="B+",3.5,IF(NZ56="B",3,IF(NZ56="C+",2.5,IF(NZ56="C",2,IF(NZ56="D+",1.5,IF(NZ56="D",1,0)))))))</f>
        <v>0</v>
      </c>
      <c r="OB56" s="49" t="str">
        <f>TEXT(OA56,"0.0")</f>
        <v>0.0</v>
      </c>
      <c r="OC56" s="77">
        <v>2</v>
      </c>
      <c r="OD56" s="151"/>
      <c r="OE56" s="211">
        <f>KS56+LD56+LO56+LZ56+MK56+MV56+NG56+NR56+OC56</f>
        <v>16</v>
      </c>
      <c r="OF56" s="43">
        <f>(KQ56*KS56+LB56*LD56+LM56*LO56+LX56*LZ56+MI56*MK56+MT56*MV56+NE56*NG56+NP56*NR56+OA56*OC56)/OE56</f>
        <v>0</v>
      </c>
      <c r="OG56" s="45" t="str">
        <f>TEXT(OF56,"0.00")</f>
        <v>0.00</v>
      </c>
      <c r="OH56" s="47" t="str">
        <f>IF(AND(OF56&lt;1),"Cảnh báo KQHT","Lên lớp")</f>
        <v>Cảnh báo KQHT</v>
      </c>
      <c r="OI56" s="41">
        <f>KT56+LE56+LP56+MA56+ML56+MW56+NH56+NS56+OD56</f>
        <v>0</v>
      </c>
      <c r="OJ56" s="43" t="e">
        <f>(KQ56*KT56+LB56*LE56+LM56*LP56+LX56*MA56+MI56*ML56+MT56*MW56+NE56*NH56+NP56*NS56+OA56*OD56)/OI56</f>
        <v>#DIV/0!</v>
      </c>
      <c r="OK56" s="229">
        <f>KD56+OE56</f>
        <v>74</v>
      </c>
      <c r="OL56" s="230">
        <f>KE56+OI56</f>
        <v>58</v>
      </c>
      <c r="OM56" s="146" t="e">
        <f xml:space="preserve"> (KF56*KE56+OJ56*OI56)/OL56</f>
        <v>#DIV/0!</v>
      </c>
      <c r="ON56" s="45" t="e">
        <f>TEXT(OM56,"0.00")</f>
        <v>#DIV/0!</v>
      </c>
      <c r="OO56" s="47" t="e">
        <f>IF(AND(OM56&lt;1.4),"Cảnh báo KQHT","Lên lớp")</f>
        <v>#DIV/0!</v>
      </c>
      <c r="OP56" s="148" t="s">
        <v>1067</v>
      </c>
      <c r="OQ56" s="24"/>
      <c r="OR56" s="27"/>
      <c r="OS56" s="28"/>
      <c r="OT56" s="22">
        <f>ROUND((OQ56*0.4+OR56*0.6),1)</f>
        <v>0</v>
      </c>
      <c r="OU56" s="29">
        <f>ROUND(MAX((OQ56*0.4+OR56*0.6),(OQ56*0.4+OS56*0.6)),1)</f>
        <v>0</v>
      </c>
      <c r="OV56" s="29" t="str">
        <f>TEXT(OU56,"0.0")</f>
        <v>0.0</v>
      </c>
      <c r="OW56" s="35" t="str">
        <f>IF(OU56&gt;=8.5,"A",IF(OU56&gt;=8,"B+",IF(OU56&gt;=7,"B",IF(OU56&gt;=6.5,"C+",IF(OU56&gt;=5.5,"C",IF(OU56&gt;=5,"D+",IF(OU56&gt;=4,"D","F")))))))</f>
        <v>F</v>
      </c>
      <c r="OX56" s="33">
        <f>IF(OW56="A",4,IF(OW56="B+",3.5,IF(OW56="B",3,IF(OW56="C+",2.5,IF(OW56="C",2,IF(OW56="D+",1.5,IF(OW56="D",1,0)))))))</f>
        <v>0</v>
      </c>
      <c r="OY56" s="49" t="str">
        <f>TEXT(OX56,"0.0")</f>
        <v>0.0</v>
      </c>
      <c r="OZ56" s="77"/>
      <c r="PA56" s="151"/>
      <c r="PB56" s="24"/>
      <c r="PC56" s="27"/>
      <c r="PD56" s="28"/>
      <c r="PE56" s="30">
        <f>ROUND((PB56*0.4+PC56*0.6),1)</f>
        <v>0</v>
      </c>
      <c r="PF56" s="31">
        <f>ROUND(MAX((PB56*0.4+PC56*0.6),(PB56*0.4+PD56*0.6)),1)</f>
        <v>0</v>
      </c>
      <c r="PG56" s="31" t="str">
        <f>TEXT(PF56,"0.0")</f>
        <v>0.0</v>
      </c>
      <c r="PH56" s="35" t="str">
        <f>IF(PF56&gt;=8.5,"A",IF(PF56&gt;=8,"B+",IF(PF56&gt;=7,"B",IF(PF56&gt;=6.5,"C+",IF(PF56&gt;=5.5,"C",IF(PF56&gt;=5,"D+",IF(PF56&gt;=4,"D","F")))))))</f>
        <v>F</v>
      </c>
      <c r="PI56" s="33">
        <f>IF(PH56="A",4,IF(PH56="B+",3.5,IF(PH56="B",3,IF(PH56="C+",2.5,IF(PH56="C",2,IF(PH56="D+",1.5,IF(PH56="D",1,0)))))))</f>
        <v>0</v>
      </c>
      <c r="PJ56" s="49" t="str">
        <f>TEXT(PI56,"0.0")</f>
        <v>0.0</v>
      </c>
      <c r="PK56" s="77"/>
      <c r="PL56" s="151"/>
      <c r="PM56" s="24"/>
      <c r="PN56" s="27"/>
      <c r="PO56" s="28"/>
      <c r="PP56" s="30">
        <f>ROUND((PM56*0.4+PN56*0.6),1)</f>
        <v>0</v>
      </c>
      <c r="PQ56" s="31">
        <f>ROUND(MAX((PM56*0.4+PN56*0.6),(PM56*0.4+PO56*0.6)),1)</f>
        <v>0</v>
      </c>
      <c r="PR56" s="31" t="str">
        <f>TEXT(PQ56,"0.0")</f>
        <v>0.0</v>
      </c>
      <c r="PS56" s="35" t="str">
        <f>IF(PQ56&gt;=8.5,"A",IF(PQ56&gt;=8,"B+",IF(PQ56&gt;=7,"B",IF(PQ56&gt;=6.5,"C+",IF(PQ56&gt;=5.5,"C",IF(PQ56&gt;=5,"D+",IF(PQ56&gt;=4,"D","F")))))))</f>
        <v>F</v>
      </c>
      <c r="PT56" s="33">
        <f>IF(PS56="A",4,IF(PS56="B+",3.5,IF(PS56="B",3,IF(PS56="C+",2.5,IF(PS56="C",2,IF(PS56="D+",1.5,IF(PS56="D",1,0)))))))</f>
        <v>0</v>
      </c>
      <c r="PU56" s="49" t="str">
        <f>TEXT(PT56,"0.0")</f>
        <v>0.0</v>
      </c>
      <c r="PV56" s="77"/>
      <c r="PW56" s="151"/>
      <c r="PX56" s="24"/>
      <c r="PY56" s="27"/>
      <c r="PZ56" s="28"/>
      <c r="QA56" s="30">
        <f>ROUND((PX56*0.4+PY56*0.6),1)</f>
        <v>0</v>
      </c>
      <c r="QB56" s="31">
        <f>ROUND(MAX((PX56*0.4+PY56*0.6),(PX56*0.4+PZ56*0.6)),1)</f>
        <v>0</v>
      </c>
      <c r="QC56" s="29" t="str">
        <f>TEXT(QB56,"0.0")</f>
        <v>0.0</v>
      </c>
      <c r="QD56" s="35" t="str">
        <f>IF(QB56&gt;=8.5,"A",IF(QB56&gt;=8,"B+",IF(QB56&gt;=7,"B",IF(QB56&gt;=6.5,"C+",IF(QB56&gt;=5.5,"C",IF(QB56&gt;=5,"D+",IF(QB56&gt;=4,"D","F")))))))</f>
        <v>F</v>
      </c>
      <c r="QE56" s="33">
        <f>IF(QD56="A",4,IF(QD56="B+",3.5,IF(QD56="B",3,IF(QD56="C+",2.5,IF(QD56="C",2,IF(QD56="D+",1.5,IF(QD56="D",1,0)))))))</f>
        <v>0</v>
      </c>
      <c r="QF56" s="49" t="str">
        <f>TEXT(QE56,"0.0")</f>
        <v>0.0</v>
      </c>
      <c r="QG56" s="77"/>
      <c r="QH56" s="151"/>
      <c r="QI56" s="24"/>
      <c r="QJ56" s="27"/>
      <c r="QK56" s="28"/>
      <c r="QL56" s="30">
        <f>ROUND((QI56*0.4+QJ56*0.6),1)</f>
        <v>0</v>
      </c>
      <c r="QM56" s="31">
        <f>ROUND(MAX((QI56*0.4+QJ56*0.6),(QI56*0.4+QK56*0.6)),1)</f>
        <v>0</v>
      </c>
      <c r="QN56" s="31" t="str">
        <f>TEXT(QM56,"0.0")</f>
        <v>0.0</v>
      </c>
      <c r="QO56" s="35" t="str">
        <f>IF(QM56&gt;=8.5,"A",IF(QM56&gt;=8,"B+",IF(QM56&gt;=7,"B",IF(QM56&gt;=6.5,"C+",IF(QM56&gt;=5.5,"C",IF(QM56&gt;=5,"D+",IF(QM56&gt;=4,"D","F")))))))</f>
        <v>F</v>
      </c>
      <c r="QP56" s="33">
        <f>IF(QO56="A",4,IF(QO56="B+",3.5,IF(QO56="B",3,IF(QO56="C+",2.5,IF(QO56="C",2,IF(QO56="D+",1.5,IF(QO56="D",1,0)))))))</f>
        <v>0</v>
      </c>
      <c r="QQ56" s="49" t="str">
        <f>TEXT(QP56,"0.0")</f>
        <v>0.0</v>
      </c>
      <c r="QR56" s="77">
        <v>1</v>
      </c>
      <c r="QS56" s="151"/>
      <c r="QT56" s="24"/>
      <c r="QU56" s="27"/>
      <c r="QV56" s="28"/>
      <c r="QW56" s="30">
        <f>ROUND((QT56*0.4+QU56*0.6),1)</f>
        <v>0</v>
      </c>
      <c r="QX56" s="31">
        <f>ROUND(MAX((QT56*0.4+QU56*0.6),(QT56*0.4+QV56*0.6)),1)</f>
        <v>0</v>
      </c>
      <c r="QY56" s="31" t="str">
        <f>TEXT(QX56,"0.0")</f>
        <v>0.0</v>
      </c>
      <c r="QZ56" s="35" t="str">
        <f>IF(QX56&gt;=8.5,"A",IF(QX56&gt;=8,"B+",IF(QX56&gt;=7,"B",IF(QX56&gt;=6.5,"C+",IF(QX56&gt;=5.5,"C",IF(QX56&gt;=5,"D+",IF(QX56&gt;=4,"D","F")))))))</f>
        <v>F</v>
      </c>
      <c r="RA56" s="33">
        <f>IF(QZ56="A",4,IF(QZ56="B+",3.5,IF(QZ56="B",3,IF(QZ56="C+",2.5,IF(QZ56="C",2,IF(QZ56="D+",1.5,IF(QZ56="D",1,0)))))))</f>
        <v>0</v>
      </c>
      <c r="RB56" s="49" t="str">
        <f>TEXT(RA56,"0.0")</f>
        <v>0.0</v>
      </c>
      <c r="RC56" s="77">
        <v>3</v>
      </c>
      <c r="RD56" s="151"/>
      <c r="RE56" s="24"/>
      <c r="RF56" s="27"/>
      <c r="RG56" s="28"/>
      <c r="RH56" s="30">
        <f>ROUND((RE56*0.4+RF56*0.6),1)</f>
        <v>0</v>
      </c>
      <c r="RI56" s="31">
        <f>ROUND(MAX((RE56*0.4+RF56*0.6),(RE56*0.4+RG56*0.6)),1)</f>
        <v>0</v>
      </c>
      <c r="RJ56" s="29" t="str">
        <f>TEXT(RI56,"0.0")</f>
        <v>0.0</v>
      </c>
      <c r="RK56" s="35" t="str">
        <f>IF(RI56&gt;=8.5,"A",IF(RI56&gt;=8,"B+",IF(RI56&gt;=7,"B",IF(RI56&gt;=6.5,"C+",IF(RI56&gt;=5.5,"C",IF(RI56&gt;=5,"D+",IF(RI56&gt;=4,"D","F")))))))</f>
        <v>F</v>
      </c>
      <c r="RL56" s="33">
        <f>IF(RK56="A",4,IF(RK56="B+",3.5,IF(RK56="B",3,IF(RK56="C+",2.5,IF(RK56="C",2,IF(RK56="D+",1.5,IF(RK56="D",1,0)))))))</f>
        <v>0</v>
      </c>
      <c r="RM56" s="49" t="str">
        <f>TEXT(RL56,"0.0")</f>
        <v>0.0</v>
      </c>
      <c r="RN56" s="77">
        <v>1</v>
      </c>
      <c r="RO56" s="151"/>
      <c r="RP56" s="211">
        <f>OZ56+PK56+PV56+QG56+QR56+RC56+RN56</f>
        <v>5</v>
      </c>
      <c r="RQ56" s="275">
        <f>(OU56*OZ56+PF56*PK56+PQ56*PV56+QB56*QG56+QM56*QR56+QX56*RC56+RI56*RN56)/RP56</f>
        <v>0</v>
      </c>
      <c r="RR56" s="43">
        <f>(OX56*OZ56+PI56*PK56+PT56*PV56+QE56*QG56+QP56*QR56+RA56*RC56+RL56*RN56)/RP56</f>
        <v>0</v>
      </c>
      <c r="RS56" s="45" t="str">
        <f>TEXT(RR56,"0.00")</f>
        <v>0.00</v>
      </c>
      <c r="RT56" s="47" t="str">
        <f>IF(AND(RR56&lt;1),"Cảnh báo KQHT","Lên lớp")</f>
        <v>Cảnh báo KQHT</v>
      </c>
      <c r="RU56" s="41">
        <f>PA56+PL56+PW56+QH56+QS56+RD56+RO56</f>
        <v>0</v>
      </c>
      <c r="RV56" s="43" t="e">
        <f>(OX56*PA56+PI56*PL56+PT56*PW56+QE56*QH56+QP56*QS56+RA56*RD56+RL56*RO56)/RU56</f>
        <v>#DIV/0!</v>
      </c>
      <c r="RW56" s="229">
        <f>OK56+RP56</f>
        <v>79</v>
      </c>
      <c r="RX56" s="230">
        <f>OL56+RU56</f>
        <v>58</v>
      </c>
      <c r="RY56" s="146" t="e">
        <f xml:space="preserve"> (OM56*OL56+RV56*RU56)/RX56</f>
        <v>#DIV/0!</v>
      </c>
      <c r="RZ56" s="45" t="e">
        <f>TEXT(RY56,"0.00")</f>
        <v>#DIV/0!</v>
      </c>
      <c r="SA56" s="47" t="e">
        <f>IF(AND(RY56&lt;1.6),"Cảnh báo KQHT","Lên lớp")</f>
        <v>#DIV/0!</v>
      </c>
      <c r="SB56" s="148" t="s">
        <v>1514</v>
      </c>
      <c r="SC56" s="24"/>
      <c r="SD56" s="27"/>
      <c r="SE56" s="28"/>
      <c r="SF56" s="30">
        <f>ROUND((SC56*0.4+SD56*0.6),1)</f>
        <v>0</v>
      </c>
      <c r="SG56" s="31">
        <f>ROUND(MAX((SC56*0.4+SD56*0.6),(SC56*0.4+SE56*0.6)),1)</f>
        <v>0</v>
      </c>
      <c r="SH56" s="29" t="str">
        <f>TEXT(SG56,"0.0")</f>
        <v>0.0</v>
      </c>
      <c r="SI56" s="35" t="str">
        <f>IF(SG56&gt;=8.5,"A",IF(SG56&gt;=8,"B+",IF(SG56&gt;=7,"B",IF(SG56&gt;=6.5,"C+",IF(SG56&gt;=5.5,"C",IF(SG56&gt;=5,"D+",IF(SG56&gt;=4,"D","F")))))))</f>
        <v>F</v>
      </c>
      <c r="SJ56" s="130">
        <f>IF(SI56="A",4,IF(SI56="B+",3.5,IF(SI56="B",3,IF(SI56="C+",2.5,IF(SI56="C",2,IF(SI56="D+",1.5,IF(SI56="D",1,0)))))))</f>
        <v>0</v>
      </c>
      <c r="SK56" s="49" t="str">
        <f>TEXT(SJ56,"0.0")</f>
        <v>0.0</v>
      </c>
      <c r="SL56" s="77">
        <v>2</v>
      </c>
      <c r="SM56" s="151"/>
      <c r="SN56" s="24"/>
      <c r="SO56" s="27"/>
      <c r="SP56" s="28"/>
      <c r="SQ56" s="22">
        <f>ROUND((SN56*0.4+SO56*0.6),1)</f>
        <v>0</v>
      </c>
      <c r="SR56" s="29">
        <f>ROUND(MAX((SN56*0.4+SO56*0.6),(SN56*0.4+SP56*0.6)),1)</f>
        <v>0</v>
      </c>
      <c r="SS56" s="31" t="str">
        <f>TEXT(SR56,"0.0")</f>
        <v>0.0</v>
      </c>
      <c r="ST56" s="35" t="str">
        <f>IF(SR56&gt;=8.5,"A",IF(SR56&gt;=8,"B+",IF(SR56&gt;=7,"B",IF(SR56&gt;=6.5,"C+",IF(SR56&gt;=5.5,"C",IF(SR56&gt;=5,"D+",IF(SR56&gt;=4,"D","F")))))))</f>
        <v>F</v>
      </c>
      <c r="SU56" s="33">
        <f>IF(ST56="A",4,IF(ST56="B+",3.5,IF(ST56="B",3,IF(ST56="C+",2.5,IF(ST56="C",2,IF(ST56="D+",1.5,IF(ST56="D",1,0)))))))</f>
        <v>0</v>
      </c>
      <c r="SV56" s="49" t="str">
        <f>TEXT(SU56,"0.0")</f>
        <v>0.0</v>
      </c>
      <c r="SW56" s="77">
        <v>2</v>
      </c>
      <c r="SX56" s="151"/>
      <c r="SY56" s="24"/>
      <c r="SZ56" s="27"/>
      <c r="TA56" s="28"/>
      <c r="TB56" s="22">
        <f>ROUND((SY56*0.4+SZ56*0.6),1)</f>
        <v>0</v>
      </c>
      <c r="TC56" s="29">
        <f>ROUND(MAX((SY56*0.4+SZ56*0.6),(SY56*0.4+TA56*0.6)),1)</f>
        <v>0</v>
      </c>
      <c r="TD56" s="31" t="str">
        <f>TEXT(TC56,"0.0")</f>
        <v>0.0</v>
      </c>
      <c r="TE56" s="35" t="str">
        <f>IF(TC56&gt;=8.5,"A",IF(TC56&gt;=8,"B+",IF(TC56&gt;=7,"B",IF(TC56&gt;=6.5,"C+",IF(TC56&gt;=5.5,"C",IF(TC56&gt;=5,"D+",IF(TC56&gt;=4,"D","F")))))))</f>
        <v>F</v>
      </c>
      <c r="TF56" s="33">
        <f>IF(TE56="A",4,IF(TE56="B+",3.5,IF(TE56="B",3,IF(TE56="C+",2.5,IF(TE56="C",2,IF(TE56="D+",1.5,IF(TE56="D",1,0)))))))</f>
        <v>0</v>
      </c>
      <c r="TG56" s="49" t="str">
        <f>TEXT(TF56,"0.0")</f>
        <v>0.0</v>
      </c>
      <c r="TH56" s="77">
        <v>4</v>
      </c>
      <c r="TI56" s="151"/>
    </row>
  </sheetData>
  <autoFilter ref="A1:VJ32">
    <filterColumn colId="10"/>
    <filterColumn colId="16"/>
    <filterColumn colId="26"/>
    <filterColumn colId="37"/>
    <filterColumn colId="48"/>
    <filterColumn colId="59"/>
    <filterColumn colId="70"/>
    <filterColumn colId="89"/>
    <filterColumn colId="100"/>
    <filterColumn colId="111"/>
    <filterColumn colId="122"/>
    <filterColumn colId="133"/>
    <filterColumn colId="144"/>
    <filterColumn colId="155"/>
    <filterColumn colId="166"/>
    <filterColumn colId="189"/>
    <filterColumn colId="200"/>
    <filterColumn colId="211"/>
    <filterColumn colId="222"/>
    <filterColumn colId="233"/>
    <filterColumn colId="244"/>
    <filterColumn colId="255"/>
    <filterColumn colId="266"/>
    <filterColumn colId="277"/>
    <filterColumn colId="333"/>
    <filterColumn colId="344"/>
    <filterColumn colId="355"/>
    <filterColumn colId="366"/>
    <filterColumn colId="487"/>
    <filterColumn colId="488"/>
    <filterColumn colId="489"/>
    <filterColumn colId="490"/>
    <filterColumn colId="491"/>
    <filterColumn colId="492"/>
    <filterColumn colId="493"/>
    <filterColumn colId="494"/>
    <filterColumn colId="495"/>
    <filterColumn colId="542"/>
  </autoFilter>
  <conditionalFormatting sqref="FL49:FM56 R37:S43 L36:M43 FL36:FM43 JS37:JT43 JS52:JT56 L47:M56 R54:S56 FL1:FM32 R1:S32 JS1:JT32 L1:M32">
    <cfRule type="cellIs" dxfId="139" priority="611" stopIfTrue="1" operator="lessThan">
      <formula>4.95</formula>
    </cfRule>
    <cfRule type="cellIs" dxfId="138" priority="612" stopIfTrue="1" operator="lessThan">
      <formula>4.95</formula>
    </cfRule>
    <cfRule type="cellIs" dxfId="137" priority="613" stopIfTrue="1" operator="lessThan">
      <formula>4.95</formula>
    </cfRule>
  </conditionalFormatting>
  <conditionalFormatting sqref="J36:K43 P37:T43 P54:T56 J47:K56 J1:K32 P1:T32 AA2:AA32 AL2:AL32 AW2:AW32 BH2:BH32 BS2:BS32 CL2:CL32 CW2:CW32 DH2:DH32 DS2:DS32 ED2:ED32 EO2:EO32 EZ2:EZ32 FK2:FK32 GH2:GH32 GS2:GS32 HD2:HD32 HO2:HO32 HZ2:HZ32 IK2:IK32 IV2:IV32 JG2:JG32 JR2:JR32 LV2:LV32 MG2:MG32 MR2:MR32 NC2:NC32">
    <cfRule type="cellIs" dxfId="136" priority="610" stopIfTrue="1" operator="lessThan">
      <formula>4.95</formula>
    </cfRule>
  </conditionalFormatting>
  <conditionalFormatting sqref="TC42:TD43 SG40:SH43 OU38:OV43 IJ37:IK43 IU37:IV43 GG37:GH43 FJ36:FK43 Z36:AA43 AV36:AW43 BR36:BS43 AK36:AL43 BG36:BH43 CV36:CW43 DG36:DH43 CK36:CL43 DR36:DS43 EC36:ED43 EY36:EZ43 EN36:EO43 GR37:GS43 HC37:HD43 HN37:HO43 HY37:HZ43 JQ37:JR43 JF37:JG43 LU37:LV43 MF37:MG43 NX37:NY43 MQ37:MR43 NM37:NN43 NB37:NC43 LJ37:LK43 KY37:KZ43 KN37:KO43 PQ38:PR43 QX38:QY43 QM38:QN43 PF38:PG43 QB40:QC43 SR41:SS43 RI40:RJ43 TC56:TD56 SG56:SH56 RI56:RJ56 OU54:OV56 IU52:IV56 GG52:GH56 FJ49:FK56 Z47:AA56 AV47:AW56 BR47:BS56 AK47:AL56 BG47:BH56 CV49:CW56 DG49:DH56 CK49:CL56 DR49:DS56 EC49:ED56 EY49:EZ56 EN49:EO56 GR51:GS56 HC51:HD56 HN51:HO56 HY51:HZ56 JQ52:JR56 JF52:JG56 LU54:LV56 MF54:MG56 NX54:NY56 MQ54:MR56 NM54:NN56 NB54:NC56 LJ54:LK56 KY54:KZ56 KN54:KO56 PQ56:PR56 QX56:QY56 QM56:QN56 PF56:PG56 QB56:QC56 SR56:SS56 IJ52:IK56 TC1:TF1 TC2:TD32 SG2:SH32 SR1:SU1 SG1:SJ1 RI2:RJ32 OU2:OV32 NX1:OA1 FL1:FM1 BT1:BU1 AM1:AN1 BI1:BJ1 R1:S1 L1:M1 CM1:CN1 CX1:CY1 DI1:DJ1 DT1:DU1 EE1:EF1 FA1:FB1 EP1:EQ1 JS1:JT1 GT1:GU1 HE1:HF1 HP1:HQ1 IA1:IB1 JH1:JI1 LJ1:LM1 KY1:LB1 KN1:KQ1 NM1:NP1 NX2:NY32 NM2:NN32 LJ2:LK32 KY2:KZ32 KN2:KO32 OU1:OX1 PF1:PI1 PQ1:PT1 QB1:QE1 QM1:QP1 QX1:RA1 RI1:RL1 PQ2:PR32 QX2:QY32 QM2:QN32 PF2:PG32 QB2:QC32 SR2:SS32 NB1:NE1 MQ1:MT1 MF1:MI1 LU1:LX1 IV1:IX1 IK1:IM1 GH1:GJ1 AW1:AY1 AA1:AC1 TP2:TP32 K2:K32 Q2:Q32 Z1:AA32 AK1:AL32 AV1:AW32 BG1:BH32 BR1:BS32 CK1:CL32 CV1:CW32 DG1:DH32 DR1:DS32 EC1:ED32 EN1:EO32 EY1:EZ32 FJ2:FK32 GG1:GH32 GR1:GS32 HC1:HD32 HN1:HO32 HY1:HZ32 IJ1:IK32 IU1:IV32 JF1:JG32 JQ1:JR32 LU2:LV32 MF2:MG32 MQ2:MR32 NB2:NC32">
    <cfRule type="cellIs" dxfId="135" priority="609" operator="lessThan">
      <formula>3.95</formula>
    </cfRule>
  </conditionalFormatting>
  <conditionalFormatting sqref="DJ49:DJ56 JT37:JT43 CN36:CN43 M36:M43 FM36:FM43 EQ36:EQ43 EF36:EF43 DU36:DU43 S37:S43 DJ36:DJ43 CY36:CY43 JT52:JT56 CY49:CY56 CN49:CN56 M49:M56 EQ49:EQ56 EF49:EF56 DU49:DU56 S54:S56 FM49:FM56 DJ1:DJ32 JT2:JT32 CY1:CY32 CN1:CN32 M2:M32 FM2:FM32 EQ1:EQ32 EF1:EF32 DU1:DU32 S2:S32">
    <cfRule type="cellIs" dxfId="134" priority="608" operator="greaterThan">
      <formula>0</formula>
    </cfRule>
  </conditionalFormatting>
  <conditionalFormatting sqref="FM36:FM43 FM49:FM56 FM1:FM32">
    <cfRule type="cellIs" dxfId="133" priority="597" operator="greaterThan">
      <formula>0</formula>
    </cfRule>
    <cfRule type="cellIs" dxfId="132" priority="598" operator="lessThan">
      <formula>0</formula>
    </cfRule>
  </conditionalFormatting>
  <conditionalFormatting sqref="FB36:FB43 FB49:FB56 FB1:FB32">
    <cfRule type="cellIs" dxfId="131" priority="592" operator="lessThan">
      <formula>0</formula>
    </cfRule>
    <cfRule type="cellIs" dxfId="130" priority="593" operator="lessThan">
      <formula>0</formula>
    </cfRule>
    <cfRule type="cellIs" dxfId="129" priority="594" operator="greaterThan">
      <formula>0</formula>
    </cfRule>
    <cfRule type="cellIs" dxfId="128" priority="595" operator="lessThan">
      <formula>0</formula>
    </cfRule>
    <cfRule type="cellIs" dxfId="127" priority="596" operator="greaterThan">
      <formula>0</formula>
    </cfRule>
  </conditionalFormatting>
  <conditionalFormatting sqref="SR56:SS56 TC42:TD43 SG40:SH43 OU38:OV43 KN37:KO43 JQ37:JR43 JF37:JG43 IU37:IV43 FJ36:FK43 LU37:LV43 MF37:MG43 NX37:NY43 MQ37:MR43 NM37:NN43 NB37:NC43 LJ37:LK43 KY37:KZ43 PQ38:PR43 QX38:QY43 QM38:QN43 PF38:PG43 QB40:QC43 SR41:SS43 RI40:RJ43 TC56:TD56 SG56:SH56 RI56:RJ56 OU54:OV56 JQ52:JR56 JF52:JG56 IU52:IV56 FJ49:FK56 LU54:LV56 MF54:MG56 NX54:NY56 MQ54:MR56 NM54:NN56 NB54:NC56 LJ54:LK56 KY54:KZ56 PQ56:PR56 QX56:QY56 QM56:QN56 PF56:PG56 QB56:QC56 KN54:KO56 SR2:SS32 TC2:TD32 SG2:SH32 RI2:RJ32 OU2:OV32 KN2:KO32 NX2:NY32 NM2:NN32 LJ2:LK32 KY2:KZ32 PQ2:PR32 QX2:QY32 QM2:QN32 PF2:PG32 QB2:QC32 TP2:TP32 K2:K32 Q2:Q32 AA2:AA32 AL2:AL32 AW2:AW32 BH2:BH32 BS2:BS32 CL2:CL32 CW2:CW32 DH2:DH32 DS2:DS32 ED2:ED32 EO2:EO32 EZ2:EZ32 FJ2:FK32 GH2:GH32 GS2:GS32 HD2:HD32 HO2:HO32 HZ2:HZ32 IK2:IK32 IU2:IV32 JF2:JG32 JQ2:JR32 LU2:LV32 MF2:MG32 MQ2:MR32 NB2:NC32">
    <cfRule type="cellIs" dxfId="126" priority="584" operator="lessThan">
      <formula>4</formula>
    </cfRule>
  </conditionalFormatting>
  <conditionalFormatting sqref="SU56 TF42:TF43 SJ40:SJ43 OA37:OA43 IX37:IX43 GJ37:GJ43 IB37:IB43 HQ37:HQ43 HF37:HF43 GU37:GU43 JT37:JT43 JI37:JI43 IM37:IM43 LB37:LB43 LM37:LM43 LX37:LX43 KQ37:KQ43 MI37:MI43 MT37:MT43 NP37:NP43 NE37:NE43 OX38:OX43 PT38:PT43 RA38:RA43 QP38:QP43 PI38:PI43 QE40:QE43 SU41:SU43 RL40:RL43 TF56 SJ56 RL56 OA54:OA56 GJ52:GJ56 IB51:IB56 HQ51:HQ56 HF51:HF56 GU51:GU56 JT52:JT56 JI52:JI56 IM52:IM56 LB54:LB56 LM54:LM56 LX54:LX56 KQ54:KQ56 MI54:MI56 MT54:MT56 NP54:NP56 NE54:NE56 OX54:OX56 PT56 RA56 QP56 PI56 QE56 IX52:IX56 SU1:SU32 TF1:TF32 SJ1:SJ32 RL1:RL32 OA1:OA32 IX1:IX32 GJ2:GJ32 IB2:IB32 HQ2:HQ32 HF2:HF32 GU2:GU32 JT1:JT32 JI1:JI32 IM2:IM32 LB1:LB32 LM1:LM32 LX1:LX32 KQ1:KQ32 MI1:MI32 MT1:MT32 NP1:NP32 NE1:NE32 OX1:OX32 PT1:PT32 RA1:RA32 QP1:QP32 PI1:PI32 QE1:QE32 TR2:TR32">
    <cfRule type="cellIs" dxfId="125" priority="573" operator="lessThan">
      <formula>0</formula>
    </cfRule>
    <cfRule type="cellIs" dxfId="124" priority="574" operator="lessThan">
      <formula>0</formula>
    </cfRule>
    <cfRule type="cellIs" dxfId="123" priority="575" operator="greaterThan">
      <formula>0</formula>
    </cfRule>
    <cfRule type="cellIs" dxfId="122" priority="576" operator="lessThan">
      <formula>0</formula>
    </cfRule>
    <cfRule type="cellIs" dxfId="121" priority="577" operator="greaterThan">
      <formula>0</formula>
    </cfRule>
  </conditionalFormatting>
  <conditionalFormatting sqref="SU56 TF42:TF43 SJ40:SJ43 NE37:NE43 IX37:IX43 GJ37:GJ43 IB37:IB43 HQ37:HQ43 HF37:HF43 GU37:GU43 JT37:JT43 JI37:JI43 IM37:IM43 LB37:LB43 LM37:LM43 LX37:LX43 KQ37:KQ43 MI37:MI43 OA37:OA43 MT37:MT43 NP37:NP43 OX38:OX43 PT38:PT43 RA38:RA43 QP38:QP43 PI38:PI43 QE40:QE43 SU41:SU43 RL40:RL43 TF56 SJ56 RL56 NE54:NE56 GJ52:GJ56 IB51:IB56 HQ51:HQ56 HF51:HF56 GU51:GU56 JT52:JT56 JI52:JI56 IM52:IM56 LB54:LB56 LM54:LM56 LX54:LX56 KQ54:KQ56 MI54:MI56 OA54:OA56 MT54:MT56 NP54:NP56 OX54:OX56 PT56 RA56 QP56 PI56 QE56 IX52:IX56 SU2:SU32 TF2:TF32 SJ2:SJ32 RL2:RL32 NE2:NE32 IX2:IX32 GJ2:GJ32 IB2:IB32 HQ2:HQ32 HF2:HF32 GU2:GU32 JT2:JT32 JI2:JI32 IM2:IM32 LB2:LB32 LM2:LM32 LX2:LX32 KQ2:KQ32 MI2:MI32 OA2:OA32 MT2:MT32 NP2:NP32 OX2:OX32 PT2:PT32 RA2:RA32 QP2:QP32 PI2:PI32 QE2:QE32 TR2:TR32">
    <cfRule type="cellIs" dxfId="120" priority="570" operator="equal">
      <formula>0</formula>
    </cfRule>
    <cfRule type="cellIs" dxfId="119" priority="571" operator="equal">
      <formula>0</formula>
    </cfRule>
    <cfRule type="cellIs" dxfId="118" priority="572" operator="lessThan">
      <formula>0</formula>
    </cfRule>
  </conditionalFormatting>
  <conditionalFormatting sqref="GU51:GU56 IM37:IM43 GJ37:GJ43 IB37:IB43 HQ37:HQ43 HF37:HF43 GU37:GU43 IX37:IX43 IM52:IM56 IX52:IX56 GJ52:GJ56 IB51:IB56 HF51:HF56 HQ51:HQ56 GU2:GU32 IM2:IM32 IX2:IX32 GJ2:GJ32 IB2:IB32 HQ2:HQ32 HF2:HF32">
    <cfRule type="cellIs" dxfId="117" priority="559" operator="lessThan">
      <formula>1</formula>
    </cfRule>
    <cfRule type="cellIs" dxfId="116" priority="560" operator="greaterThan">
      <formula>0</formula>
    </cfRule>
    <cfRule type="cellIs" dxfId="115" priority="561" operator="equal">
      <formula>0</formula>
    </cfRule>
    <cfRule type="cellIs" dxfId="114" priority="562" operator="equal">
      <formula>0</formula>
    </cfRule>
    <cfRule type="cellIs" dxfId="113" priority="563" operator="lessThan">
      <formula>0</formula>
    </cfRule>
  </conditionalFormatting>
  <conditionalFormatting sqref="TR2:TR32">
    <cfRule type="cellIs" dxfId="112" priority="113" stopIfTrue="1" operator="lessThan">
      <formula>5</formula>
    </cfRule>
  </conditionalFormatting>
  <pageMargins left="0.25" right="0" top="0.25" bottom="0" header="0.3" footer="0.3"/>
  <pageSetup paperSize="9" scale="60" orientation="landscape" r:id="rId1"/>
</worksheet>
</file>

<file path=xl/worksheets/sheet3.xml><?xml version="1.0" encoding="utf-8"?>
<worksheet xmlns="http://schemas.openxmlformats.org/spreadsheetml/2006/main" xmlns:r="http://schemas.openxmlformats.org/officeDocument/2006/relationships">
  <dimension ref="A1:UB55"/>
  <sheetViews>
    <sheetView workbookViewId="0">
      <pane xSplit="5" ySplit="1" topLeftCell="TY2" activePane="bottomRight" state="frozen"/>
      <selection pane="topRight" activeCell="F1" sqref="F1"/>
      <selection pane="bottomLeft" activeCell="A2" sqref="A2"/>
      <selection pane="bottomRight" activeCell="UC2" sqref="UC2"/>
    </sheetView>
  </sheetViews>
  <sheetFormatPr defaultRowHeight="17.25"/>
  <cols>
    <col min="1" max="1" width="7.5703125" style="8" customWidth="1"/>
    <col min="2" max="2" width="8.28515625" style="8" customWidth="1"/>
    <col min="3" max="3" width="14.85546875" style="8" customWidth="1"/>
    <col min="4" max="4" width="21.7109375" style="8" customWidth="1"/>
    <col min="5" max="6" width="10.7109375" style="8" customWidth="1"/>
    <col min="7" max="7" width="14.42578125" style="8" customWidth="1"/>
    <col min="8" max="8" width="9.85546875" style="8" customWidth="1"/>
    <col min="9" max="9" width="26" style="8" customWidth="1"/>
    <col min="10" max="11" width="5.7109375" style="8" customWidth="1"/>
    <col min="12" max="12" width="5" style="8" customWidth="1"/>
    <col min="13" max="13" width="6" style="8" customWidth="1"/>
    <col min="14" max="14" width="5.7109375" style="8" customWidth="1"/>
    <col min="15" max="17" width="5.140625" style="8" customWidth="1"/>
    <col min="18" max="18" width="4.85546875" style="8" customWidth="1"/>
    <col min="19" max="19" width="5.5703125" style="8" customWidth="1"/>
    <col min="20" max="20" width="6.42578125" style="8" customWidth="1"/>
    <col min="21" max="21" width="5.140625" style="8" customWidth="1"/>
    <col min="22" max="76" width="5.42578125" style="8" customWidth="1"/>
    <col min="77" max="79" width="5.7109375" style="8" customWidth="1"/>
    <col min="80" max="80" width="17.42578125" style="8" customWidth="1"/>
    <col min="81" max="82" width="5.7109375" style="8" customWidth="1"/>
    <col min="83" max="83" width="19.5703125" style="8" customWidth="1"/>
    <col min="84" max="84" width="24" style="8" customWidth="1"/>
    <col min="85" max="154" width="6" style="8" customWidth="1"/>
    <col min="155" max="155" width="5.140625" style="8" customWidth="1"/>
    <col min="156" max="156" width="5" style="8" customWidth="1"/>
    <col min="157" max="175" width="6" style="8" customWidth="1"/>
    <col min="176" max="176" width="20.28515625" style="8" customWidth="1"/>
    <col min="177" max="182" width="6" style="8" customWidth="1"/>
    <col min="183" max="183" width="20.5703125" style="8" customWidth="1"/>
    <col min="184" max="184" width="23.42578125" style="8" customWidth="1"/>
    <col min="185" max="284" width="5.42578125" style="8" customWidth="1"/>
    <col min="285" max="285" width="6" style="8" customWidth="1"/>
    <col min="286" max="286" width="5.42578125" style="8" customWidth="1"/>
    <col min="287" max="287" width="18.140625" style="8" customWidth="1"/>
    <col min="288" max="288" width="5.42578125" style="8" customWidth="1"/>
    <col min="289" max="289" width="5.7109375" style="8" customWidth="1"/>
    <col min="290" max="291" width="5.42578125" style="8" customWidth="1"/>
    <col min="292" max="293" width="5.85546875" style="8" customWidth="1"/>
    <col min="294" max="294" width="18.7109375" style="8" customWidth="1"/>
    <col min="295" max="295" width="21.140625" style="8" customWidth="1"/>
    <col min="296" max="395" width="4.85546875" style="8" customWidth="1"/>
    <col min="396" max="396" width="5.7109375" style="8" customWidth="1"/>
    <col min="397" max="397" width="5.42578125" style="8" customWidth="1"/>
    <col min="398" max="398" width="18.140625" style="8" customWidth="1"/>
    <col min="399" max="399" width="4.7109375" style="8" customWidth="1"/>
    <col min="400" max="400" width="5.85546875" style="8" customWidth="1"/>
    <col min="401" max="402" width="4.7109375" style="8" customWidth="1"/>
    <col min="403" max="403" width="6" style="8" customWidth="1"/>
    <col min="404" max="404" width="5.5703125" style="8" customWidth="1"/>
    <col min="405" max="405" width="14.5703125" style="8" customWidth="1"/>
    <col min="406" max="406" width="13.140625" style="8" customWidth="1"/>
    <col min="407" max="450" width="4.7109375" style="8" customWidth="1"/>
    <col min="451" max="484" width="4.85546875" style="8" customWidth="1"/>
    <col min="485" max="487" width="5.5703125" style="8" customWidth="1"/>
    <col min="488" max="488" width="17.7109375" style="8" customWidth="1"/>
    <col min="489" max="490" width="5.5703125" style="8" customWidth="1"/>
    <col min="491" max="491" width="4.5703125" style="8" customWidth="1"/>
    <col min="492" max="492" width="4.7109375" style="8" customWidth="1"/>
    <col min="493" max="494" width="5.5703125" style="8" customWidth="1"/>
    <col min="495" max="495" width="18.140625" style="8" customWidth="1"/>
    <col min="496" max="496" width="17.42578125" style="8" customWidth="1"/>
    <col min="497" max="519" width="4.85546875" style="8" customWidth="1"/>
    <col min="520" max="520" width="6" style="8" customWidth="1"/>
    <col min="521" max="521" width="5.7109375" style="8" customWidth="1"/>
    <col min="522" max="542" width="4.85546875" style="8" customWidth="1"/>
    <col min="543" max="545" width="5.7109375" style="8" customWidth="1"/>
    <col min="546" max="546" width="19.42578125" style="8" customWidth="1"/>
    <col min="547" max="547" width="4.85546875" style="8" customWidth="1"/>
    <col min="548" max="548" width="5.7109375" style="8" customWidth="1"/>
    <col min="549" max="565" width="4.85546875" style="8" customWidth="1"/>
    <col min="566" max="16384" width="9.140625" style="8"/>
  </cols>
  <sheetData>
    <row r="1" spans="1:548" ht="178.5" customHeight="1">
      <c r="A1" s="1" t="s">
        <v>0</v>
      </c>
      <c r="B1" s="2" t="s">
        <v>2</v>
      </c>
      <c r="C1" s="2" t="s">
        <v>1</v>
      </c>
      <c r="D1" s="2" t="s">
        <v>3</v>
      </c>
      <c r="E1" s="3" t="s">
        <v>4</v>
      </c>
      <c r="F1" s="1" t="s">
        <v>5</v>
      </c>
      <c r="G1" s="1" t="s">
        <v>6</v>
      </c>
      <c r="H1" s="1" t="s">
        <v>8</v>
      </c>
      <c r="I1" s="1" t="s">
        <v>7</v>
      </c>
      <c r="J1" s="52" t="s">
        <v>9</v>
      </c>
      <c r="K1" s="52" t="s">
        <v>1538</v>
      </c>
      <c r="L1" s="37" t="s">
        <v>54</v>
      </c>
      <c r="M1" s="38" t="s">
        <v>56</v>
      </c>
      <c r="N1" s="51" t="s">
        <v>55</v>
      </c>
      <c r="O1" s="7" t="s">
        <v>60</v>
      </c>
      <c r="P1" s="53" t="s">
        <v>10</v>
      </c>
      <c r="Q1" s="53" t="s">
        <v>1565</v>
      </c>
      <c r="R1" s="37" t="s">
        <v>61</v>
      </c>
      <c r="S1" s="38" t="s">
        <v>62</v>
      </c>
      <c r="T1" s="51" t="s">
        <v>63</v>
      </c>
      <c r="U1" s="7" t="s">
        <v>64</v>
      </c>
      <c r="V1" s="4" t="s">
        <v>33</v>
      </c>
      <c r="W1" s="5" t="s">
        <v>222</v>
      </c>
      <c r="X1" s="5" t="s">
        <v>223</v>
      </c>
      <c r="Y1" s="6" t="s">
        <v>224</v>
      </c>
      <c r="Z1" s="36" t="s">
        <v>225</v>
      </c>
      <c r="AA1" s="36" t="s">
        <v>1564</v>
      </c>
      <c r="AB1" s="37" t="s">
        <v>226</v>
      </c>
      <c r="AC1" s="38" t="s">
        <v>227</v>
      </c>
      <c r="AD1" s="51" t="s">
        <v>228</v>
      </c>
      <c r="AE1" s="75" t="s">
        <v>225</v>
      </c>
      <c r="AF1" s="78" t="s">
        <v>225</v>
      </c>
      <c r="AG1" s="4" t="s">
        <v>33</v>
      </c>
      <c r="AH1" s="5" t="s">
        <v>11</v>
      </c>
      <c r="AI1" s="5" t="s">
        <v>12</v>
      </c>
      <c r="AJ1" s="6" t="s">
        <v>13</v>
      </c>
      <c r="AK1" s="36" t="s">
        <v>14</v>
      </c>
      <c r="AL1" s="36" t="s">
        <v>1563</v>
      </c>
      <c r="AM1" s="37" t="s">
        <v>38</v>
      </c>
      <c r="AN1" s="38" t="s">
        <v>39</v>
      </c>
      <c r="AO1" s="51" t="s">
        <v>57</v>
      </c>
      <c r="AP1" s="75" t="s">
        <v>14</v>
      </c>
      <c r="AQ1" s="81" t="s">
        <v>14</v>
      </c>
      <c r="AR1" s="4" t="s">
        <v>33</v>
      </c>
      <c r="AS1" s="5" t="s">
        <v>15</v>
      </c>
      <c r="AT1" s="5" t="s">
        <v>16</v>
      </c>
      <c r="AU1" s="6" t="s">
        <v>17</v>
      </c>
      <c r="AV1" s="36" t="s">
        <v>37</v>
      </c>
      <c r="AW1" s="36" t="s">
        <v>1562</v>
      </c>
      <c r="AX1" s="37" t="s">
        <v>34</v>
      </c>
      <c r="AY1" s="38" t="s">
        <v>35</v>
      </c>
      <c r="AZ1" s="51" t="s">
        <v>58</v>
      </c>
      <c r="BA1" s="75" t="s">
        <v>36</v>
      </c>
      <c r="BB1" s="81" t="s">
        <v>36</v>
      </c>
      <c r="BC1" s="4" t="s">
        <v>33</v>
      </c>
      <c r="BD1" s="5" t="s">
        <v>40</v>
      </c>
      <c r="BE1" s="5" t="s">
        <v>52</v>
      </c>
      <c r="BF1" s="6" t="s">
        <v>41</v>
      </c>
      <c r="BG1" s="36" t="s">
        <v>42</v>
      </c>
      <c r="BH1" s="36" t="s">
        <v>1561</v>
      </c>
      <c r="BI1" s="37" t="s">
        <v>43</v>
      </c>
      <c r="BJ1" s="38" t="s">
        <v>44</v>
      </c>
      <c r="BK1" s="51" t="s">
        <v>53</v>
      </c>
      <c r="BL1" s="75" t="s">
        <v>50</v>
      </c>
      <c r="BM1" s="81" t="s">
        <v>50</v>
      </c>
      <c r="BN1" s="4" t="s">
        <v>33</v>
      </c>
      <c r="BO1" s="5" t="s">
        <v>66</v>
      </c>
      <c r="BP1" s="5" t="s">
        <v>24</v>
      </c>
      <c r="BQ1" s="6" t="s">
        <v>25</v>
      </c>
      <c r="BR1" s="36" t="s">
        <v>67</v>
      </c>
      <c r="BS1" s="36" t="s">
        <v>1560</v>
      </c>
      <c r="BT1" s="37" t="s">
        <v>68</v>
      </c>
      <c r="BU1" s="38" t="s">
        <v>69</v>
      </c>
      <c r="BV1" s="51" t="s">
        <v>70</v>
      </c>
      <c r="BW1" s="75" t="s">
        <v>71</v>
      </c>
      <c r="BX1" s="81" t="s">
        <v>71</v>
      </c>
      <c r="BY1" s="40" t="s">
        <v>65</v>
      </c>
      <c r="BZ1" s="42" t="s">
        <v>1043</v>
      </c>
      <c r="CA1" s="44" t="s">
        <v>1044</v>
      </c>
      <c r="CB1" s="46" t="s">
        <v>1041</v>
      </c>
      <c r="CC1" s="143" t="s">
        <v>1040</v>
      </c>
      <c r="CD1" s="144" t="s">
        <v>1045</v>
      </c>
      <c r="CE1" s="46" t="s">
        <v>1042</v>
      </c>
      <c r="CF1" s="46" t="s">
        <v>1039</v>
      </c>
      <c r="CG1" s="4" t="s">
        <v>33</v>
      </c>
      <c r="CH1" s="5" t="s">
        <v>72</v>
      </c>
      <c r="CI1" s="5" t="s">
        <v>26</v>
      </c>
      <c r="CJ1" s="6" t="s">
        <v>27</v>
      </c>
      <c r="CK1" s="36" t="s">
        <v>73</v>
      </c>
      <c r="CL1" s="36" t="s">
        <v>1559</v>
      </c>
      <c r="CM1" s="37" t="s">
        <v>74</v>
      </c>
      <c r="CN1" s="38" t="s">
        <v>75</v>
      </c>
      <c r="CO1" s="51" t="s">
        <v>76</v>
      </c>
      <c r="CP1" s="75" t="s">
        <v>77</v>
      </c>
      <c r="CQ1" s="149" t="s">
        <v>77</v>
      </c>
      <c r="CR1" s="4" t="s">
        <v>33</v>
      </c>
      <c r="CS1" s="5" t="s">
        <v>78</v>
      </c>
      <c r="CT1" s="5" t="s">
        <v>79</v>
      </c>
      <c r="CU1" s="6" t="s">
        <v>80</v>
      </c>
      <c r="CV1" s="36" t="s">
        <v>81</v>
      </c>
      <c r="CW1" s="36" t="s">
        <v>1558</v>
      </c>
      <c r="CX1" s="37" t="s">
        <v>82</v>
      </c>
      <c r="CY1" s="38" t="s">
        <v>83</v>
      </c>
      <c r="CZ1" s="51" t="s">
        <v>84</v>
      </c>
      <c r="DA1" s="75" t="s">
        <v>81</v>
      </c>
      <c r="DB1" s="149" t="s">
        <v>81</v>
      </c>
      <c r="DC1" s="4" t="s">
        <v>33</v>
      </c>
      <c r="DD1" s="5" t="s">
        <v>85</v>
      </c>
      <c r="DE1" s="5" t="s">
        <v>28</v>
      </c>
      <c r="DF1" s="6" t="s">
        <v>29</v>
      </c>
      <c r="DG1" s="36" t="s">
        <v>86</v>
      </c>
      <c r="DH1" s="36" t="s">
        <v>1557</v>
      </c>
      <c r="DI1" s="37" t="s">
        <v>87</v>
      </c>
      <c r="DJ1" s="38" t="s">
        <v>88</v>
      </c>
      <c r="DK1" s="51" t="s">
        <v>89</v>
      </c>
      <c r="DL1" s="75" t="s">
        <v>86</v>
      </c>
      <c r="DM1" s="149" t="s">
        <v>86</v>
      </c>
      <c r="DN1" s="4" t="s">
        <v>33</v>
      </c>
      <c r="DO1" s="5" t="s">
        <v>90</v>
      </c>
      <c r="DP1" s="5" t="s">
        <v>91</v>
      </c>
      <c r="DQ1" s="6" t="s">
        <v>92</v>
      </c>
      <c r="DR1" s="36" t="s">
        <v>93</v>
      </c>
      <c r="DS1" s="36" t="s">
        <v>1556</v>
      </c>
      <c r="DT1" s="37" t="s">
        <v>94</v>
      </c>
      <c r="DU1" s="38" t="s">
        <v>95</v>
      </c>
      <c r="DV1" s="51" t="s">
        <v>96</v>
      </c>
      <c r="DW1" s="75" t="s">
        <v>93</v>
      </c>
      <c r="DX1" s="149" t="s">
        <v>93</v>
      </c>
      <c r="DY1" s="4" t="s">
        <v>33</v>
      </c>
      <c r="DZ1" s="5" t="s">
        <v>1072</v>
      </c>
      <c r="EA1" s="5" t="s">
        <v>619</v>
      </c>
      <c r="EB1" s="6" t="s">
        <v>620</v>
      </c>
      <c r="EC1" s="36" t="s">
        <v>621</v>
      </c>
      <c r="ED1" s="36" t="s">
        <v>1555</v>
      </c>
      <c r="EE1" s="37" t="s">
        <v>622</v>
      </c>
      <c r="EF1" s="38" t="s">
        <v>623</v>
      </c>
      <c r="EG1" s="51" t="s">
        <v>624</v>
      </c>
      <c r="EH1" s="75" t="s">
        <v>621</v>
      </c>
      <c r="EI1" s="149" t="s">
        <v>621</v>
      </c>
      <c r="EJ1" s="4" t="s">
        <v>33</v>
      </c>
      <c r="EK1" s="5" t="s">
        <v>625</v>
      </c>
      <c r="EL1" s="5" t="s">
        <v>626</v>
      </c>
      <c r="EM1" s="6" t="s">
        <v>627</v>
      </c>
      <c r="EN1" s="36" t="s">
        <v>628</v>
      </c>
      <c r="EO1" s="36" t="s">
        <v>1554</v>
      </c>
      <c r="EP1" s="37" t="s">
        <v>629</v>
      </c>
      <c r="EQ1" s="38" t="s">
        <v>630</v>
      </c>
      <c r="ER1" s="51" t="s">
        <v>631</v>
      </c>
      <c r="ES1" s="75" t="s">
        <v>628</v>
      </c>
      <c r="ET1" s="149" t="s">
        <v>628</v>
      </c>
      <c r="EU1" s="4" t="s">
        <v>33</v>
      </c>
      <c r="EV1" s="5" t="s">
        <v>1073</v>
      </c>
      <c r="EW1" s="5" t="s">
        <v>1074</v>
      </c>
      <c r="EX1" s="6" t="s">
        <v>1075</v>
      </c>
      <c r="EY1" s="36" t="s">
        <v>1076</v>
      </c>
      <c r="EZ1" s="36" t="s">
        <v>1553</v>
      </c>
      <c r="FA1" s="37" t="s">
        <v>1077</v>
      </c>
      <c r="FB1" s="38" t="s">
        <v>1078</v>
      </c>
      <c r="FC1" s="51" t="s">
        <v>1079</v>
      </c>
      <c r="FD1" s="75" t="s">
        <v>1076</v>
      </c>
      <c r="FE1" s="149" t="s">
        <v>1076</v>
      </c>
      <c r="FF1" s="4" t="s">
        <v>33</v>
      </c>
      <c r="FG1" s="5" t="s">
        <v>1129</v>
      </c>
      <c r="FH1" s="5" t="s">
        <v>1130</v>
      </c>
      <c r="FI1" s="6" t="s">
        <v>1131</v>
      </c>
      <c r="FJ1" s="327" t="s">
        <v>1122</v>
      </c>
      <c r="FK1" s="327" t="s">
        <v>1552</v>
      </c>
      <c r="FL1" s="37" t="s">
        <v>1123</v>
      </c>
      <c r="FM1" s="38" t="s">
        <v>1082</v>
      </c>
      <c r="FN1" s="59" t="s">
        <v>1125</v>
      </c>
      <c r="FO1" s="75" t="s">
        <v>1126</v>
      </c>
      <c r="FP1" s="150" t="s">
        <v>1126</v>
      </c>
      <c r="FQ1" s="40" t="s">
        <v>1151</v>
      </c>
      <c r="FR1" s="42" t="s">
        <v>1152</v>
      </c>
      <c r="FS1" s="44" t="s">
        <v>1153</v>
      </c>
      <c r="FT1" s="46" t="s">
        <v>1154</v>
      </c>
      <c r="FU1" s="143" t="s">
        <v>1157</v>
      </c>
      <c r="FV1" s="144" t="s">
        <v>1158</v>
      </c>
      <c r="FW1" s="173" t="s">
        <v>1155</v>
      </c>
      <c r="FX1" s="40" t="s">
        <v>1159</v>
      </c>
      <c r="FY1" s="42" t="s">
        <v>1164</v>
      </c>
      <c r="FZ1" s="44" t="s">
        <v>1160</v>
      </c>
      <c r="GA1" s="46" t="s">
        <v>1156</v>
      </c>
      <c r="GB1" s="172" t="s">
        <v>1168</v>
      </c>
      <c r="GC1" s="4" t="s">
        <v>33</v>
      </c>
      <c r="GD1" s="5" t="s">
        <v>1031</v>
      </c>
      <c r="GE1" s="5" t="s">
        <v>1032</v>
      </c>
      <c r="GF1" s="6" t="s">
        <v>1033</v>
      </c>
      <c r="GG1" s="36" t="s">
        <v>1034</v>
      </c>
      <c r="GH1" s="36" t="s">
        <v>1551</v>
      </c>
      <c r="GI1" s="37" t="s">
        <v>1035</v>
      </c>
      <c r="GJ1" s="38" t="s">
        <v>1036</v>
      </c>
      <c r="GK1" s="51" t="s">
        <v>1037</v>
      </c>
      <c r="GL1" s="75" t="s">
        <v>1034</v>
      </c>
      <c r="GM1" s="149" t="s">
        <v>1034</v>
      </c>
      <c r="GN1" s="4" t="s">
        <v>33</v>
      </c>
      <c r="GO1" s="5" t="s">
        <v>1175</v>
      </c>
      <c r="GP1" s="5" t="s">
        <v>1176</v>
      </c>
      <c r="GQ1" s="6" t="s">
        <v>1177</v>
      </c>
      <c r="GR1" s="36" t="s">
        <v>1178</v>
      </c>
      <c r="GS1" s="36" t="s">
        <v>1550</v>
      </c>
      <c r="GT1" s="37" t="s">
        <v>1179</v>
      </c>
      <c r="GU1" s="38" t="s">
        <v>1180</v>
      </c>
      <c r="GV1" s="51" t="s">
        <v>1181</v>
      </c>
      <c r="GW1" s="75" t="s">
        <v>1178</v>
      </c>
      <c r="GX1" s="149" t="s">
        <v>1178</v>
      </c>
      <c r="GY1" s="4" t="s">
        <v>33</v>
      </c>
      <c r="GZ1" s="5" t="s">
        <v>1001</v>
      </c>
      <c r="HA1" s="5" t="s">
        <v>1002</v>
      </c>
      <c r="HB1" s="6" t="s">
        <v>1003</v>
      </c>
      <c r="HC1" s="36" t="s">
        <v>1004</v>
      </c>
      <c r="HD1" s="36" t="s">
        <v>1549</v>
      </c>
      <c r="HE1" s="37" t="s">
        <v>1005</v>
      </c>
      <c r="HF1" s="38" t="s">
        <v>1006</v>
      </c>
      <c r="HG1" s="51" t="s">
        <v>1182</v>
      </c>
      <c r="HH1" s="75" t="s">
        <v>1004</v>
      </c>
      <c r="HI1" s="149" t="s">
        <v>1004</v>
      </c>
      <c r="HJ1" s="4" t="s">
        <v>33</v>
      </c>
      <c r="HK1" s="5" t="s">
        <v>1025</v>
      </c>
      <c r="HL1" s="5" t="s">
        <v>1026</v>
      </c>
      <c r="HM1" s="6" t="s">
        <v>1027</v>
      </c>
      <c r="HN1" s="36" t="s">
        <v>1028</v>
      </c>
      <c r="HO1" s="36" t="s">
        <v>1548</v>
      </c>
      <c r="HP1" s="37" t="s">
        <v>1029</v>
      </c>
      <c r="HQ1" s="38" t="s">
        <v>1030</v>
      </c>
      <c r="HR1" s="51" t="s">
        <v>1183</v>
      </c>
      <c r="HS1" s="75" t="s">
        <v>1028</v>
      </c>
      <c r="HT1" s="149" t="s">
        <v>1028</v>
      </c>
      <c r="HU1" s="4" t="s">
        <v>33</v>
      </c>
      <c r="HV1" s="5" t="s">
        <v>994</v>
      </c>
      <c r="HW1" s="5" t="s">
        <v>995</v>
      </c>
      <c r="HX1" s="6" t="s">
        <v>996</v>
      </c>
      <c r="HY1" s="36" t="s">
        <v>997</v>
      </c>
      <c r="HZ1" s="36" t="s">
        <v>1547</v>
      </c>
      <c r="IA1" s="37" t="s">
        <v>998</v>
      </c>
      <c r="IB1" s="38" t="s">
        <v>999</v>
      </c>
      <c r="IC1" s="51" t="s">
        <v>1000</v>
      </c>
      <c r="ID1" s="75" t="s">
        <v>997</v>
      </c>
      <c r="IE1" s="149" t="s">
        <v>997</v>
      </c>
      <c r="IF1" s="4" t="s">
        <v>33</v>
      </c>
      <c r="IG1" s="5" t="s">
        <v>1048</v>
      </c>
      <c r="IH1" s="5" t="s">
        <v>1049</v>
      </c>
      <c r="II1" s="6" t="s">
        <v>1050</v>
      </c>
      <c r="IJ1" s="36" t="s">
        <v>1051</v>
      </c>
      <c r="IK1" s="36" t="s">
        <v>1546</v>
      </c>
      <c r="IL1" s="37" t="s">
        <v>1052</v>
      </c>
      <c r="IM1" s="38" t="s">
        <v>1053</v>
      </c>
      <c r="IN1" s="51" t="s">
        <v>1054</v>
      </c>
      <c r="IO1" s="75" t="s">
        <v>1051</v>
      </c>
      <c r="IP1" s="149" t="s">
        <v>1051</v>
      </c>
      <c r="IQ1" s="4" t="s">
        <v>33</v>
      </c>
      <c r="IR1" s="5" t="s">
        <v>1055</v>
      </c>
      <c r="IS1" s="5" t="s">
        <v>1056</v>
      </c>
      <c r="IT1" s="6" t="s">
        <v>1192</v>
      </c>
      <c r="IU1" s="36" t="s">
        <v>1193</v>
      </c>
      <c r="IV1" s="36" t="s">
        <v>1545</v>
      </c>
      <c r="IW1" s="37" t="s">
        <v>1057</v>
      </c>
      <c r="IX1" s="38" t="s">
        <v>1058</v>
      </c>
      <c r="IY1" s="51" t="s">
        <v>1059</v>
      </c>
      <c r="IZ1" s="75" t="s">
        <v>1193</v>
      </c>
      <c r="JA1" s="149" t="s">
        <v>1193</v>
      </c>
      <c r="JB1" s="4" t="s">
        <v>33</v>
      </c>
      <c r="JC1" s="5" t="s">
        <v>1194</v>
      </c>
      <c r="JD1" s="5" t="s">
        <v>1195</v>
      </c>
      <c r="JE1" s="6" t="s">
        <v>1196</v>
      </c>
      <c r="JF1" s="36" t="s">
        <v>1106</v>
      </c>
      <c r="JG1" s="36" t="s">
        <v>1544</v>
      </c>
      <c r="JH1" s="37" t="s">
        <v>1107</v>
      </c>
      <c r="JI1" s="38" t="s">
        <v>1107</v>
      </c>
      <c r="JJ1" s="51" t="s">
        <v>1197</v>
      </c>
      <c r="JK1" s="75" t="s">
        <v>1198</v>
      </c>
      <c r="JL1" s="149" t="s">
        <v>1198</v>
      </c>
      <c r="JM1" s="4" t="s">
        <v>33</v>
      </c>
      <c r="JN1" s="5" t="s">
        <v>1127</v>
      </c>
      <c r="JO1" s="5" t="s">
        <v>1128</v>
      </c>
      <c r="JP1" s="6" t="s">
        <v>1240</v>
      </c>
      <c r="JQ1" s="36" t="s">
        <v>1241</v>
      </c>
      <c r="JR1" s="36" t="s">
        <v>1568</v>
      </c>
      <c r="JS1" s="37" t="s">
        <v>1237</v>
      </c>
      <c r="JT1" s="38" t="s">
        <v>1242</v>
      </c>
      <c r="JU1" s="51" t="s">
        <v>1238</v>
      </c>
      <c r="JV1" s="75" t="s">
        <v>1239</v>
      </c>
      <c r="JW1" s="149" t="s">
        <v>1239</v>
      </c>
      <c r="JX1" s="210" t="s">
        <v>1184</v>
      </c>
      <c r="JY1" s="42" t="s">
        <v>1185</v>
      </c>
      <c r="JZ1" s="44" t="s">
        <v>1186</v>
      </c>
      <c r="KA1" s="46" t="s">
        <v>1289</v>
      </c>
      <c r="KB1" s="40" t="s">
        <v>1290</v>
      </c>
      <c r="KC1" s="42" t="s">
        <v>1291</v>
      </c>
      <c r="KD1" s="226" t="s">
        <v>1292</v>
      </c>
      <c r="KE1" s="227" t="s">
        <v>1293</v>
      </c>
      <c r="KF1" s="144" t="s">
        <v>1294</v>
      </c>
      <c r="KG1" s="228" t="s">
        <v>1294</v>
      </c>
      <c r="KH1" s="46" t="s">
        <v>1295</v>
      </c>
      <c r="KI1" s="172" t="s">
        <v>1311</v>
      </c>
      <c r="KJ1" s="4" t="s">
        <v>33</v>
      </c>
      <c r="KK1" s="5" t="s">
        <v>1314</v>
      </c>
      <c r="KL1" s="5" t="s">
        <v>1315</v>
      </c>
      <c r="KM1" s="6" t="s">
        <v>1316</v>
      </c>
      <c r="KN1" s="36" t="s">
        <v>1317</v>
      </c>
      <c r="KO1" s="36" t="s">
        <v>1339</v>
      </c>
      <c r="KP1" s="37" t="s">
        <v>1318</v>
      </c>
      <c r="KQ1" s="38" t="s">
        <v>1319</v>
      </c>
      <c r="KR1" s="51" t="s">
        <v>1320</v>
      </c>
      <c r="KS1" s="75" t="s">
        <v>1317</v>
      </c>
      <c r="KT1" s="149" t="s">
        <v>1317</v>
      </c>
      <c r="KU1" s="4" t="s">
        <v>33</v>
      </c>
      <c r="KV1" s="5" t="s">
        <v>1233</v>
      </c>
      <c r="KW1" s="5" t="s">
        <v>1234</v>
      </c>
      <c r="KX1" s="6" t="s">
        <v>1334</v>
      </c>
      <c r="KY1" s="36" t="s">
        <v>1235</v>
      </c>
      <c r="KZ1" s="36" t="s">
        <v>1338</v>
      </c>
      <c r="LA1" s="37" t="s">
        <v>1236</v>
      </c>
      <c r="LB1" s="38" t="s">
        <v>1236</v>
      </c>
      <c r="LC1" s="51" t="s">
        <v>1335</v>
      </c>
      <c r="LD1" s="75" t="s">
        <v>1235</v>
      </c>
      <c r="LE1" s="149" t="s">
        <v>1235</v>
      </c>
      <c r="LF1" s="4" t="s">
        <v>33</v>
      </c>
      <c r="LG1" s="5" t="s">
        <v>1321</v>
      </c>
      <c r="LH1" s="5" t="s">
        <v>1322</v>
      </c>
      <c r="LI1" s="6" t="s">
        <v>1323</v>
      </c>
      <c r="LJ1" s="36" t="s">
        <v>1116</v>
      </c>
      <c r="LK1" s="36" t="s">
        <v>1337</v>
      </c>
      <c r="LL1" s="37" t="s">
        <v>1113</v>
      </c>
      <c r="LM1" s="38" t="s">
        <v>1114</v>
      </c>
      <c r="LN1" s="51" t="s">
        <v>1115</v>
      </c>
      <c r="LO1" s="75" t="s">
        <v>1116</v>
      </c>
      <c r="LP1" s="149" t="s">
        <v>1116</v>
      </c>
      <c r="LQ1" s="4" t="s">
        <v>33</v>
      </c>
      <c r="LR1" s="5" t="s">
        <v>1117</v>
      </c>
      <c r="LS1" s="5" t="s">
        <v>1118</v>
      </c>
      <c r="LT1" s="6" t="s">
        <v>1119</v>
      </c>
      <c r="LU1" s="36" t="s">
        <v>1324</v>
      </c>
      <c r="LV1" s="36" t="s">
        <v>1542</v>
      </c>
      <c r="LW1" s="37" t="s">
        <v>1120</v>
      </c>
      <c r="LX1" s="38" t="s">
        <v>1121</v>
      </c>
      <c r="LY1" s="51" t="s">
        <v>1325</v>
      </c>
      <c r="LZ1" s="75" t="s">
        <v>1324</v>
      </c>
      <c r="MA1" s="149" t="s">
        <v>1324</v>
      </c>
      <c r="MB1" s="4" t="s">
        <v>33</v>
      </c>
      <c r="MC1" s="5" t="s">
        <v>1304</v>
      </c>
      <c r="MD1" s="5" t="s">
        <v>1305</v>
      </c>
      <c r="ME1" s="6" t="s">
        <v>1306</v>
      </c>
      <c r="MF1" s="36" t="s">
        <v>1307</v>
      </c>
      <c r="MG1" s="36" t="s">
        <v>1541</v>
      </c>
      <c r="MH1" s="37" t="s">
        <v>1308</v>
      </c>
      <c r="MI1" s="38" t="s">
        <v>1309</v>
      </c>
      <c r="MJ1" s="51" t="s">
        <v>1310</v>
      </c>
      <c r="MK1" s="75" t="s">
        <v>1307</v>
      </c>
      <c r="ML1" s="149" t="s">
        <v>1307</v>
      </c>
      <c r="MM1" s="4" t="s">
        <v>33</v>
      </c>
      <c r="MN1" s="5" t="s">
        <v>1108</v>
      </c>
      <c r="MO1" s="5" t="s">
        <v>1109</v>
      </c>
      <c r="MP1" s="6" t="s">
        <v>1110</v>
      </c>
      <c r="MQ1" s="36" t="s">
        <v>1326</v>
      </c>
      <c r="MR1" s="36" t="s">
        <v>1540</v>
      </c>
      <c r="MS1" s="37" t="s">
        <v>1111</v>
      </c>
      <c r="MT1" s="38" t="s">
        <v>1112</v>
      </c>
      <c r="MU1" s="51" t="s">
        <v>1327</v>
      </c>
      <c r="MV1" s="75" t="s">
        <v>1326</v>
      </c>
      <c r="MW1" s="149" t="s">
        <v>1326</v>
      </c>
      <c r="MX1" s="4" t="s">
        <v>33</v>
      </c>
      <c r="MY1" s="5" t="s">
        <v>1137</v>
      </c>
      <c r="MZ1" s="5" t="s">
        <v>1138</v>
      </c>
      <c r="NA1" s="6" t="s">
        <v>1139</v>
      </c>
      <c r="NB1" s="36" t="s">
        <v>1140</v>
      </c>
      <c r="NC1" s="36" t="s">
        <v>1539</v>
      </c>
      <c r="ND1" s="37" t="s">
        <v>1141</v>
      </c>
      <c r="NE1" s="38" t="s">
        <v>1142</v>
      </c>
      <c r="NF1" s="51" t="s">
        <v>1140</v>
      </c>
      <c r="NG1" s="75" t="s">
        <v>1140</v>
      </c>
      <c r="NH1" s="149" t="s">
        <v>1140</v>
      </c>
      <c r="NI1" s="4" t="s">
        <v>33</v>
      </c>
      <c r="NJ1" s="5" t="s">
        <v>1145</v>
      </c>
      <c r="NK1" s="5" t="s">
        <v>1146</v>
      </c>
      <c r="NL1" s="6" t="s">
        <v>1328</v>
      </c>
      <c r="NM1" s="36" t="s">
        <v>1147</v>
      </c>
      <c r="NN1" s="36" t="s">
        <v>1336</v>
      </c>
      <c r="NO1" s="37" t="s">
        <v>1329</v>
      </c>
      <c r="NP1" s="38" t="s">
        <v>1148</v>
      </c>
      <c r="NQ1" s="51" t="s">
        <v>1330</v>
      </c>
      <c r="NR1" s="75" t="s">
        <v>1149</v>
      </c>
      <c r="NS1" s="149" t="s">
        <v>1149</v>
      </c>
      <c r="NT1" s="4" t="s">
        <v>33</v>
      </c>
      <c r="NU1" s="5" t="s">
        <v>1227</v>
      </c>
      <c r="NV1" s="5" t="s">
        <v>1228</v>
      </c>
      <c r="NW1" s="6" t="s">
        <v>1340</v>
      </c>
      <c r="NX1" s="36" t="s">
        <v>1341</v>
      </c>
      <c r="NY1" s="36" t="s">
        <v>1342</v>
      </c>
      <c r="NZ1" s="37" t="s">
        <v>1343</v>
      </c>
      <c r="OA1" s="38" t="s">
        <v>1344</v>
      </c>
      <c r="OB1" s="51" t="s">
        <v>1345</v>
      </c>
      <c r="OC1" s="75" t="s">
        <v>1341</v>
      </c>
      <c r="OD1" s="149" t="s">
        <v>1341</v>
      </c>
      <c r="OE1" s="210" t="s">
        <v>1331</v>
      </c>
      <c r="OF1" s="42" t="s">
        <v>1332</v>
      </c>
      <c r="OG1" s="44" t="s">
        <v>1333</v>
      </c>
      <c r="OH1" s="46" t="s">
        <v>1359</v>
      </c>
      <c r="OI1" s="40" t="s">
        <v>1360</v>
      </c>
      <c r="OJ1" s="42" t="s">
        <v>1361</v>
      </c>
      <c r="OK1" s="226" t="s">
        <v>1362</v>
      </c>
      <c r="OL1" s="227" t="s">
        <v>1363</v>
      </c>
      <c r="OM1" s="144" t="s">
        <v>1364</v>
      </c>
      <c r="ON1" s="228" t="s">
        <v>1364</v>
      </c>
      <c r="OO1" s="46" t="s">
        <v>1365</v>
      </c>
      <c r="OP1" s="172" t="s">
        <v>1366</v>
      </c>
      <c r="OQ1" s="220" t="s">
        <v>33</v>
      </c>
      <c r="OR1" s="221" t="s">
        <v>1402</v>
      </c>
      <c r="OS1" s="221" t="s">
        <v>1403</v>
      </c>
      <c r="OT1" s="221" t="s">
        <v>1404</v>
      </c>
      <c r="OU1" s="222" t="s">
        <v>1405</v>
      </c>
      <c r="OV1" s="222" t="s">
        <v>1437</v>
      </c>
      <c r="OW1" s="223" t="s">
        <v>1230</v>
      </c>
      <c r="OX1" s="271" t="s">
        <v>1231</v>
      </c>
      <c r="OY1" s="225" t="s">
        <v>1232</v>
      </c>
      <c r="OZ1" s="272" t="s">
        <v>1406</v>
      </c>
      <c r="PA1" s="273" t="s">
        <v>1229</v>
      </c>
      <c r="PB1" s="220" t="s">
        <v>33</v>
      </c>
      <c r="PC1" s="221" t="s">
        <v>1407</v>
      </c>
      <c r="PD1" s="221" t="s">
        <v>1408</v>
      </c>
      <c r="PE1" s="221" t="s">
        <v>1409</v>
      </c>
      <c r="PF1" s="222" t="s">
        <v>1203</v>
      </c>
      <c r="PG1" s="222" t="s">
        <v>1435</v>
      </c>
      <c r="PH1" s="223" t="s">
        <v>1410</v>
      </c>
      <c r="PI1" s="271" t="s">
        <v>1204</v>
      </c>
      <c r="PJ1" s="225" t="s">
        <v>1411</v>
      </c>
      <c r="PK1" s="272" t="s">
        <v>1205</v>
      </c>
      <c r="PL1" s="273" t="s">
        <v>1205</v>
      </c>
      <c r="PM1" s="220" t="s">
        <v>33</v>
      </c>
      <c r="PN1" s="221" t="s">
        <v>1412</v>
      </c>
      <c r="PO1" s="221" t="s">
        <v>1413</v>
      </c>
      <c r="PP1" s="221" t="s">
        <v>1414</v>
      </c>
      <c r="PQ1" s="222" t="s">
        <v>1214</v>
      </c>
      <c r="PR1" s="222" t="s">
        <v>1438</v>
      </c>
      <c r="PS1" s="223" t="s">
        <v>1415</v>
      </c>
      <c r="PT1" s="271" t="s">
        <v>1416</v>
      </c>
      <c r="PU1" s="225" t="s">
        <v>1417</v>
      </c>
      <c r="PV1" s="272" t="s">
        <v>1418</v>
      </c>
      <c r="PW1" s="273" t="s">
        <v>1215</v>
      </c>
      <c r="PX1" s="220" t="s">
        <v>33</v>
      </c>
      <c r="PY1" s="221" t="s">
        <v>1419</v>
      </c>
      <c r="PZ1" s="221" t="s">
        <v>1420</v>
      </c>
      <c r="QA1" s="221" t="s">
        <v>1421</v>
      </c>
      <c r="QB1" s="222" t="s">
        <v>1216</v>
      </c>
      <c r="QC1" s="222" t="s">
        <v>1439</v>
      </c>
      <c r="QD1" s="223" t="s">
        <v>1217</v>
      </c>
      <c r="QE1" s="271" t="s">
        <v>1218</v>
      </c>
      <c r="QF1" s="225" t="s">
        <v>1219</v>
      </c>
      <c r="QG1" s="272" t="s">
        <v>1216</v>
      </c>
      <c r="QH1" s="273" t="s">
        <v>1422</v>
      </c>
      <c r="QI1" s="220" t="s">
        <v>33</v>
      </c>
      <c r="QJ1" s="221" t="s">
        <v>1423</v>
      </c>
      <c r="QK1" s="221" t="s">
        <v>1424</v>
      </c>
      <c r="QL1" s="221" t="s">
        <v>1425</v>
      </c>
      <c r="QM1" s="222" t="s">
        <v>1222</v>
      </c>
      <c r="QN1" s="222" t="s">
        <v>1440</v>
      </c>
      <c r="QO1" s="223" t="s">
        <v>1426</v>
      </c>
      <c r="QP1" s="271" t="s">
        <v>1220</v>
      </c>
      <c r="QQ1" s="225" t="s">
        <v>1221</v>
      </c>
      <c r="QR1" s="272" t="s">
        <v>1222</v>
      </c>
      <c r="QS1" s="273" t="s">
        <v>1450</v>
      </c>
      <c r="QT1" s="220" t="s">
        <v>33</v>
      </c>
      <c r="QU1" s="221" t="s">
        <v>1427</v>
      </c>
      <c r="QV1" s="221" t="s">
        <v>1428</v>
      </c>
      <c r="QW1" s="221" t="s">
        <v>1429</v>
      </c>
      <c r="QX1" s="222" t="s">
        <v>1226</v>
      </c>
      <c r="QY1" s="222" t="s">
        <v>1441</v>
      </c>
      <c r="QZ1" s="223" t="s">
        <v>1223</v>
      </c>
      <c r="RA1" s="271" t="s">
        <v>1224</v>
      </c>
      <c r="RB1" s="225" t="s">
        <v>1225</v>
      </c>
      <c r="RC1" s="272" t="s">
        <v>1430</v>
      </c>
      <c r="RD1" s="273" t="s">
        <v>1430</v>
      </c>
      <c r="RE1" s="220" t="s">
        <v>33</v>
      </c>
      <c r="RF1" s="221" t="s">
        <v>1431</v>
      </c>
      <c r="RG1" s="221" t="s">
        <v>1432</v>
      </c>
      <c r="RH1" s="221" t="s">
        <v>1433</v>
      </c>
      <c r="RI1" s="222" t="s">
        <v>1251</v>
      </c>
      <c r="RJ1" s="222" t="s">
        <v>1442</v>
      </c>
      <c r="RK1" s="223" t="s">
        <v>1252</v>
      </c>
      <c r="RL1" s="271" t="s">
        <v>1253</v>
      </c>
      <c r="RM1" s="225" t="s">
        <v>1254</v>
      </c>
      <c r="RN1" s="272" t="s">
        <v>1251</v>
      </c>
      <c r="RO1" s="273" t="s">
        <v>1434</v>
      </c>
      <c r="RP1" s="210" t="s">
        <v>1444</v>
      </c>
      <c r="RQ1" s="274" t="s">
        <v>1447</v>
      </c>
      <c r="RR1" s="42" t="s">
        <v>1446</v>
      </c>
      <c r="RS1" s="44" t="s">
        <v>1445</v>
      </c>
      <c r="RT1" s="46" t="s">
        <v>1485</v>
      </c>
      <c r="RU1" s="40" t="s">
        <v>1486</v>
      </c>
      <c r="RV1" s="42" t="s">
        <v>1487</v>
      </c>
      <c r="RW1" s="226" t="s">
        <v>1488</v>
      </c>
      <c r="RX1" s="227" t="s">
        <v>1489</v>
      </c>
      <c r="RY1" s="144" t="s">
        <v>1491</v>
      </c>
      <c r="RZ1" s="228" t="s">
        <v>1490</v>
      </c>
      <c r="SA1" s="46" t="s">
        <v>1492</v>
      </c>
      <c r="SB1" s="172" t="s">
        <v>1512</v>
      </c>
      <c r="SC1" s="220" t="s">
        <v>33</v>
      </c>
      <c r="SD1" s="221" t="s">
        <v>1281</v>
      </c>
      <c r="SE1" s="221" t="s">
        <v>1282</v>
      </c>
      <c r="SF1" s="221" t="s">
        <v>1283</v>
      </c>
      <c r="SG1" s="222" t="s">
        <v>1284</v>
      </c>
      <c r="SH1" s="222" t="s">
        <v>1443</v>
      </c>
      <c r="SI1" s="223" t="s">
        <v>1285</v>
      </c>
      <c r="SJ1" s="224" t="s">
        <v>1286</v>
      </c>
      <c r="SK1" s="225" t="s">
        <v>1287</v>
      </c>
      <c r="SL1" s="272" t="s">
        <v>1288</v>
      </c>
      <c r="SM1" s="273" t="s">
        <v>1288</v>
      </c>
      <c r="SN1" s="220" t="s">
        <v>33</v>
      </c>
      <c r="SO1" s="221" t="s">
        <v>1296</v>
      </c>
      <c r="SP1" s="221" t="s">
        <v>1297</v>
      </c>
      <c r="SQ1" s="221" t="s">
        <v>1298</v>
      </c>
      <c r="SR1" s="222" t="s">
        <v>1299</v>
      </c>
      <c r="SS1" s="222" t="s">
        <v>1436</v>
      </c>
      <c r="ST1" s="223" t="s">
        <v>1300</v>
      </c>
      <c r="SU1" s="224" t="s">
        <v>1301</v>
      </c>
      <c r="SV1" s="225" t="s">
        <v>1302</v>
      </c>
      <c r="SW1" s="272" t="s">
        <v>1303</v>
      </c>
      <c r="SX1" s="273" t="s">
        <v>1303</v>
      </c>
      <c r="SY1" s="220" t="s">
        <v>33</v>
      </c>
      <c r="SZ1" s="221" t="s">
        <v>1494</v>
      </c>
      <c r="TA1" s="221" t="s">
        <v>1495</v>
      </c>
      <c r="TB1" s="221" t="s">
        <v>1496</v>
      </c>
      <c r="TC1" s="222" t="s">
        <v>1497</v>
      </c>
      <c r="TD1" s="222" t="s">
        <v>1498</v>
      </c>
      <c r="TE1" s="223" t="s">
        <v>1499</v>
      </c>
      <c r="TF1" s="224" t="s">
        <v>1500</v>
      </c>
      <c r="TG1" s="225" t="s">
        <v>1501</v>
      </c>
      <c r="TH1" s="272" t="s">
        <v>1497</v>
      </c>
      <c r="TI1" s="273" t="s">
        <v>1497</v>
      </c>
      <c r="TJ1" s="311" t="s">
        <v>1523</v>
      </c>
      <c r="TK1" s="312" t="s">
        <v>1524</v>
      </c>
      <c r="TL1" s="5" t="s">
        <v>1525</v>
      </c>
      <c r="TM1" s="5" t="s">
        <v>1526</v>
      </c>
      <c r="TN1" s="5" t="s">
        <v>1527</v>
      </c>
      <c r="TO1" s="313" t="s">
        <v>1528</v>
      </c>
      <c r="TP1" s="313" t="s">
        <v>1537</v>
      </c>
      <c r="TQ1" s="314" t="s">
        <v>1529</v>
      </c>
      <c r="TR1" s="315" t="s">
        <v>1530</v>
      </c>
      <c r="TS1" s="316" t="s">
        <v>1531</v>
      </c>
      <c r="TT1" s="272" t="s">
        <v>1502</v>
      </c>
      <c r="TU1" s="149" t="s">
        <v>1502</v>
      </c>
      <c r="TV1" s="317" t="s">
        <v>1532</v>
      </c>
      <c r="TW1" s="339" t="s">
        <v>1570</v>
      </c>
      <c r="TX1" s="318" t="s">
        <v>1569</v>
      </c>
      <c r="TY1" s="319" t="s">
        <v>1533</v>
      </c>
      <c r="TZ1" s="46" t="s">
        <v>1534</v>
      </c>
      <c r="UA1" s="40" t="s">
        <v>1535</v>
      </c>
      <c r="UB1" s="42" t="s">
        <v>1536</v>
      </c>
    </row>
    <row r="2" spans="1:548" ht="18">
      <c r="A2" s="11">
        <v>1</v>
      </c>
      <c r="B2" s="67" t="s">
        <v>333</v>
      </c>
      <c r="C2" s="39" t="s">
        <v>334</v>
      </c>
      <c r="D2" s="68" t="s">
        <v>107</v>
      </c>
      <c r="E2" s="304" t="s">
        <v>108</v>
      </c>
      <c r="F2" s="66"/>
      <c r="G2" s="109" t="s">
        <v>781</v>
      </c>
      <c r="H2" s="110" t="s">
        <v>18</v>
      </c>
      <c r="I2" s="113" t="s">
        <v>21</v>
      </c>
      <c r="J2" s="20">
        <v>5.8</v>
      </c>
      <c r="K2" s="29" t="str">
        <f>TEXT(J2,"0.0")</f>
        <v>5.8</v>
      </c>
      <c r="L2" s="34" t="str">
        <f>IF(J2&gt;=8.5,"A",IF(J2&gt;=8,"B+",IF(J2&gt;=7,"B",IF(J2&gt;=6.5,"C+",IF(J2&gt;=5.5,"C",IF(J2&gt;=5,"D+",IF(J2&gt;=4,"D","F")))))))</f>
        <v>C</v>
      </c>
      <c r="M2" s="32">
        <f>IF(L2="A",4,IF(L2="B+",3.5,IF(L2="B",3,IF(L2="C+",2.5,IF(L2="C",2,IF(L2="D+",1.5,IF(L2="D",1,0)))))))</f>
        <v>2</v>
      </c>
      <c r="N2" s="49" t="str">
        <f>TEXT(M2,"0.0")</f>
        <v>2.0</v>
      </c>
      <c r="O2" s="18">
        <v>2</v>
      </c>
      <c r="P2" s="21">
        <v>7.1</v>
      </c>
      <c r="Q2" s="29" t="str">
        <f>TEXT(P2,"0.0")</f>
        <v>7.1</v>
      </c>
      <c r="R2" s="34" t="str">
        <f>IF(P2&gt;=8.5,"A",IF(P2&gt;=8,"B+",IF(P2&gt;=7,"B",IF(P2&gt;=6.5,"C+",IF(P2&gt;=5.5,"C",IF(P2&gt;=5,"D+",IF(P2&gt;=4,"D","F")))))))</f>
        <v>B</v>
      </c>
      <c r="S2" s="32">
        <f>IF(R2="A",4,IF(R2="B+",3.5,IF(R2="B",3,IF(R2="C+",2.5,IF(R2="C",2,IF(R2="D+",1.5,IF(R2="D",1,0)))))))</f>
        <v>3</v>
      </c>
      <c r="T2" s="49" t="str">
        <f>TEXT(S2,"0.0")</f>
        <v>3.0</v>
      </c>
      <c r="U2" s="18">
        <v>3</v>
      </c>
      <c r="V2" s="23">
        <v>7.3</v>
      </c>
      <c r="W2" s="25">
        <v>8</v>
      </c>
      <c r="X2" s="26"/>
      <c r="Y2" s="22">
        <f>ROUND((V2*0.4+W2*0.6),1)</f>
        <v>7.7</v>
      </c>
      <c r="Z2" s="29">
        <f>ROUND(MAX((V2*0.4+W2*0.6),(V2*0.4+X2*0.6)),1)</f>
        <v>7.7</v>
      </c>
      <c r="AA2" s="29" t="str">
        <f>TEXT(Z2,"0.0")</f>
        <v>7.7</v>
      </c>
      <c r="AB2" s="34" t="str">
        <f>IF(Z2&gt;=8.5,"A",IF(Z2&gt;=8,"B+",IF(Z2&gt;=7,"B",IF(Z2&gt;=6.5,"C+",IF(Z2&gt;=5.5,"C",IF(Z2&gt;=5,"D+",IF(Z2&gt;=4,"D","F")))))))</f>
        <v>B</v>
      </c>
      <c r="AC2" s="32">
        <f>IF(AB2="A",4,IF(AB2="B+",3.5,IF(AB2="B",3,IF(AB2="C+",2.5,IF(AB2="C",2,IF(AB2="D+",1.5,IF(AB2="D",1,0)))))))</f>
        <v>3</v>
      </c>
      <c r="AD2" s="49" t="str">
        <f>TEXT(AC2,"0.0")</f>
        <v>3.0</v>
      </c>
      <c r="AE2" s="76">
        <v>5</v>
      </c>
      <c r="AF2" s="79">
        <v>5</v>
      </c>
      <c r="AG2" s="64">
        <v>4.2</v>
      </c>
      <c r="AH2" s="25"/>
      <c r="AI2" s="26"/>
      <c r="AJ2" s="22">
        <f>ROUND((AG2*0.4+AH2*0.6),1)</f>
        <v>1.7</v>
      </c>
      <c r="AK2" s="29">
        <f>ROUND(MAX((AG2*0.4+AH2*0.6),(AG2*0.4+AI2*0.6)),1)</f>
        <v>1.7</v>
      </c>
      <c r="AL2" s="29" t="str">
        <f>TEXT(AK2,"0.0")</f>
        <v>1.7</v>
      </c>
      <c r="AM2" s="34" t="str">
        <f>IF(AK2&gt;=8.5,"A",IF(AK2&gt;=8,"B+",IF(AK2&gt;=7,"B",IF(AK2&gt;=6.5,"C+",IF(AK2&gt;=5.5,"C",IF(AK2&gt;=5,"D+",IF(AK2&gt;=4,"D","F")))))))</f>
        <v>F</v>
      </c>
      <c r="AN2" s="32">
        <f>IF(AM2="A",4,IF(AM2="B+",3.5,IF(AM2="B",3,IF(AM2="C+",2.5,IF(AM2="C",2,IF(AM2="D+",1.5,IF(AM2="D",1,0)))))))</f>
        <v>0</v>
      </c>
      <c r="AO2" s="49" t="str">
        <f>TEXT(AN2,"0.0")</f>
        <v>0.0</v>
      </c>
      <c r="AP2" s="76">
        <v>3</v>
      </c>
      <c r="AQ2" s="82"/>
      <c r="AR2" s="23">
        <v>7.1</v>
      </c>
      <c r="AS2" s="25">
        <v>6</v>
      </c>
      <c r="AT2" s="26"/>
      <c r="AU2" s="22">
        <f t="shared" ref="AU2:AU4" si="0">ROUND((AR2*0.4+AS2*0.6),1)</f>
        <v>6.4</v>
      </c>
      <c r="AV2" s="29">
        <f t="shared" ref="AV2:AV4" si="1">ROUND(MAX((AR2*0.4+AS2*0.6),(AR2*0.4+AT2*0.6)),1)</f>
        <v>6.4</v>
      </c>
      <c r="AW2" s="29" t="str">
        <f>TEXT(AV2,"0.0")</f>
        <v>6.4</v>
      </c>
      <c r="AX2" s="34" t="str">
        <f>IF(AV2&gt;=8.5,"A",IF(AV2&gt;=8,"B+",IF(AV2&gt;=7,"B",IF(AV2&gt;=6.5,"C+",IF(AV2&gt;=5.5,"C",IF(AV2&gt;=5,"D+",IF(AV2&gt;=4,"D","F")))))))</f>
        <v>C</v>
      </c>
      <c r="AY2" s="32">
        <f>IF(AX2="A",4,IF(AX2="B+",3.5,IF(AX2="B",3,IF(AX2="C+",2.5,IF(AX2="C",2,IF(AX2="D+",1.5,IF(AX2="D",1,0)))))))</f>
        <v>2</v>
      </c>
      <c r="AZ2" s="49" t="str">
        <f>TEXT(AY2,"0.0")</f>
        <v>2.0</v>
      </c>
      <c r="BA2" s="76">
        <v>3</v>
      </c>
      <c r="BB2" s="82">
        <v>3</v>
      </c>
      <c r="BC2" s="23">
        <v>7.5</v>
      </c>
      <c r="BD2" s="25">
        <v>7</v>
      </c>
      <c r="BE2" s="26"/>
      <c r="BF2" s="22">
        <f>ROUND((BC2*0.4+BD2*0.6),1)</f>
        <v>7.2</v>
      </c>
      <c r="BG2" s="29">
        <f t="shared" ref="BG2:BG4" si="2">ROUND(MAX((BC2*0.4+BD2*0.6),(BC2*0.4+BE2*0.6)),1)</f>
        <v>7.2</v>
      </c>
      <c r="BH2" s="29" t="str">
        <f>TEXT(BG2,"0.0")</f>
        <v>7.2</v>
      </c>
      <c r="BI2" s="34" t="str">
        <f>IF(BG2&gt;=8.5,"A",IF(BG2&gt;=8,"B+",IF(BG2&gt;=7,"B",IF(BG2&gt;=6.5,"C+",IF(BG2&gt;=5.5,"C",IF(BG2&gt;=5,"D+",IF(BG2&gt;=4,"D","F")))))))</f>
        <v>B</v>
      </c>
      <c r="BJ2" s="32">
        <f>IF(BI2="A",4,IF(BI2="B+",3.5,IF(BI2="B",3,IF(BI2="C+",2.5,IF(BI2="C",2,IF(BI2="D+",1.5,IF(BI2="D",1,0)))))))</f>
        <v>3</v>
      </c>
      <c r="BK2" s="49" t="str">
        <f>TEXT(BJ2,"0.0")</f>
        <v>3.0</v>
      </c>
      <c r="BL2" s="76">
        <v>3</v>
      </c>
      <c r="BM2" s="82">
        <v>3</v>
      </c>
      <c r="BN2" s="23">
        <v>7</v>
      </c>
      <c r="BO2" s="25">
        <v>8</v>
      </c>
      <c r="BP2" s="26"/>
      <c r="BQ2" s="22">
        <f>ROUND((BN2*0.4+BO2*0.6),1)</f>
        <v>7.6</v>
      </c>
      <c r="BR2" s="29">
        <f t="shared" ref="BR2:BR4" si="3">ROUND(MAX((BN2*0.4+BO2*0.6),(BN2*0.4+BP2*0.6)),1)</f>
        <v>7.6</v>
      </c>
      <c r="BS2" s="29" t="str">
        <f>TEXT(BR2,"0.0")</f>
        <v>7.6</v>
      </c>
      <c r="BT2" s="34" t="str">
        <f>IF(BR2&gt;=8.5,"A",IF(BR2&gt;=8,"B+",IF(BR2&gt;=7,"B",IF(BR2&gt;=6.5,"C+",IF(BR2&gt;=5.5,"C",IF(BR2&gt;=5,"D+",IF(BR2&gt;=4,"D","F")))))))</f>
        <v>B</v>
      </c>
      <c r="BU2" s="32">
        <f>IF(BT2="A",4,IF(BT2="B+",3.5,IF(BT2="B",3,IF(BT2="C+",2.5,IF(BT2="C",2,IF(BT2="D+",1.5,IF(BT2="D",1,0)))))))</f>
        <v>3</v>
      </c>
      <c r="BV2" s="49" t="str">
        <f>TEXT(BU2,"0.0")</f>
        <v>3.0</v>
      </c>
      <c r="BW2" s="76">
        <v>2</v>
      </c>
      <c r="BX2" s="82">
        <v>2</v>
      </c>
      <c r="BY2" s="41">
        <f>AE2+AP2+BA2+BL2+BW2</f>
        <v>16</v>
      </c>
      <c r="BZ2" s="43">
        <f>(AC2*AE2+AN2*AP2+AY2*BA2+BJ2*BL2+BU2*BW2)/BY2</f>
        <v>2.25</v>
      </c>
      <c r="CA2" s="45" t="str">
        <f>TEXT(BZ2,"0.00")</f>
        <v>2.25</v>
      </c>
      <c r="CB2" s="47" t="str">
        <f>IF(AND(BZ2&lt;0.8),"Cảnh báo KQHT","Lên lớp")</f>
        <v>Lên lớp</v>
      </c>
      <c r="CC2" s="145">
        <f>AF2+AQ2+BB2+BM2+BX2</f>
        <v>13</v>
      </c>
      <c r="CD2" s="146">
        <f xml:space="preserve"> (AC2*AF2+AN2*AQ2+AY2*BB2+BJ2*BM2+BU2*BX2)/CC2</f>
        <v>2.7692307692307692</v>
      </c>
      <c r="CE2" s="47" t="str">
        <f>IF(AND(CD2&lt;1.2),"Cảnh báo KQHT","Lên lớp")</f>
        <v>Lên lớp</v>
      </c>
      <c r="CF2" s="142" t="s">
        <v>1143</v>
      </c>
      <c r="CG2" s="64">
        <v>0</v>
      </c>
      <c r="CH2" s="25"/>
      <c r="CI2" s="26"/>
      <c r="CJ2" s="22">
        <f>ROUND((CG2*0.4+CH2*0.6),1)</f>
        <v>0</v>
      </c>
      <c r="CK2" s="29">
        <f>ROUND(MAX((CG2*0.4+CH2*0.6),(CG2*0.4+CI2*0.6)),1)</f>
        <v>0</v>
      </c>
      <c r="CL2" s="29" t="str">
        <f>TEXT(CK2,"0.0")</f>
        <v>0.0</v>
      </c>
      <c r="CM2" s="34" t="str">
        <f>IF(CK2&gt;=8.5,"A",IF(CK2&gt;=8,"B+",IF(CK2&gt;=7,"B",IF(CK2&gt;=6.5,"C+",IF(CK2&gt;=5.5,"C",IF(CK2&gt;=5,"D+",IF(CK2&gt;=4,"D","F")))))))</f>
        <v>F</v>
      </c>
      <c r="CN2" s="156">
        <f>IF(CM2="A",4,IF(CM2="B+",3.5,IF(CM2="B",3,IF(CM2="C+",2.5,IF(CM2="C",2,IF(CM2="D+",1.5,IF(CM2="D",1,0)))))))</f>
        <v>0</v>
      </c>
      <c r="CO2" s="49" t="str">
        <f>TEXT(CN2,"0.0")</f>
        <v>0.0</v>
      </c>
      <c r="CP2" s="76">
        <v>3</v>
      </c>
      <c r="CQ2" s="150"/>
      <c r="CR2" s="23">
        <v>7.3</v>
      </c>
      <c r="CS2" s="25">
        <v>6</v>
      </c>
      <c r="CT2" s="26"/>
      <c r="CU2" s="22">
        <f>ROUND((CR2*0.4+CS2*0.6),1)</f>
        <v>6.5</v>
      </c>
      <c r="CV2" s="29">
        <f>ROUND(MAX((CR2*0.4+CS2*0.6),(CR2*0.4+CT2*0.6)),1)</f>
        <v>6.5</v>
      </c>
      <c r="CW2" s="29" t="str">
        <f>TEXT(CV2,"0.0")</f>
        <v>6.5</v>
      </c>
      <c r="CX2" s="34" t="str">
        <f>IF(CV2&gt;=8.5,"A",IF(CV2&gt;=8,"B+",IF(CV2&gt;=7,"B",IF(CV2&gt;=6.5,"C+",IF(CV2&gt;=5.5,"C",IF(CV2&gt;=5,"D+",IF(CV2&gt;=4,"D","F")))))))</f>
        <v>C+</v>
      </c>
      <c r="CY2" s="156">
        <f>IF(CX2="A",4,IF(CX2="B+",3.5,IF(CX2="B",3,IF(CX2="C+",2.5,IF(CX2="C",2,IF(CX2="D+",1.5,IF(CX2="D",1,0)))))))</f>
        <v>2.5</v>
      </c>
      <c r="CZ2" s="49" t="str">
        <f>TEXT(CY2,"0.0")</f>
        <v>2.5</v>
      </c>
      <c r="DA2" s="76">
        <v>2</v>
      </c>
      <c r="DB2" s="150">
        <v>2</v>
      </c>
      <c r="DC2" s="23">
        <v>5.6</v>
      </c>
      <c r="DD2" s="25">
        <v>4</v>
      </c>
      <c r="DE2" s="26"/>
      <c r="DF2" s="22">
        <f>ROUND((DC2*0.4+DD2*0.6),1)</f>
        <v>4.5999999999999996</v>
      </c>
      <c r="DG2" s="29">
        <f>ROUND(MAX((DC2*0.4+DD2*0.6),(DC2*0.4+DE2*0.6)),1)</f>
        <v>4.5999999999999996</v>
      </c>
      <c r="DH2" s="29" t="str">
        <f>TEXT(DG2,"0.0")</f>
        <v>4.6</v>
      </c>
      <c r="DI2" s="34" t="str">
        <f>IF(DG2&gt;=8.5,"A",IF(DG2&gt;=8,"B+",IF(DG2&gt;=7,"B",IF(DG2&gt;=6.5,"C+",IF(DG2&gt;=5.5,"C",IF(DG2&gt;=5,"D+",IF(DG2&gt;=4,"D","F")))))))</f>
        <v>D</v>
      </c>
      <c r="DJ2" s="156">
        <f>IF(DI2="A",4,IF(DI2="B+",3.5,IF(DI2="B",3,IF(DI2="C+",2.5,IF(DI2="C",2,IF(DI2="D+",1.5,IF(DI2="D",1,0)))))))</f>
        <v>1</v>
      </c>
      <c r="DK2" s="49" t="str">
        <f>TEXT(DJ2,"0.0")</f>
        <v>1.0</v>
      </c>
      <c r="DL2" s="76">
        <v>4</v>
      </c>
      <c r="DM2" s="150">
        <v>4</v>
      </c>
      <c r="DN2" s="23">
        <v>6.4</v>
      </c>
      <c r="DO2" s="25">
        <v>6</v>
      </c>
      <c r="DP2" s="26"/>
      <c r="DQ2" s="22">
        <f>ROUND((DN2*0.4+DO2*0.6),1)</f>
        <v>6.2</v>
      </c>
      <c r="DR2" s="29">
        <f>ROUND(MAX((DN2*0.4+DO2*0.6),(DN2*0.4+DP2*0.6)),1)</f>
        <v>6.2</v>
      </c>
      <c r="DS2" s="29" t="str">
        <f>TEXT(DR2,"0.0")</f>
        <v>6.2</v>
      </c>
      <c r="DT2" s="34" t="str">
        <f>IF(DR2&gt;=8.5,"A",IF(DR2&gt;=8,"B+",IF(DR2&gt;=7,"B",IF(DR2&gt;=6.5,"C+",IF(DR2&gt;=5.5,"C",IF(DR2&gt;=5,"D+",IF(DR2&gt;=4,"D","F")))))))</f>
        <v>C</v>
      </c>
      <c r="DU2" s="156">
        <f>IF(DT2="A",4,IF(DT2="B+",3.5,IF(DT2="B",3,IF(DT2="C+",2.5,IF(DT2="C",2,IF(DT2="D+",1.5,IF(DT2="D",1,0)))))))</f>
        <v>2</v>
      </c>
      <c r="DV2" s="49" t="str">
        <f>TEXT(DU2,"0.0")</f>
        <v>2.0</v>
      </c>
      <c r="DW2" s="76">
        <v>3</v>
      </c>
      <c r="DX2" s="150">
        <v>3</v>
      </c>
      <c r="DY2" s="23">
        <v>5.7</v>
      </c>
      <c r="DZ2" s="25">
        <v>5</v>
      </c>
      <c r="EA2" s="26"/>
      <c r="EB2" s="22">
        <f>ROUND((DY2*0.4+DZ2*0.6),1)</f>
        <v>5.3</v>
      </c>
      <c r="EC2" s="29">
        <f>ROUND(MAX((DY2*0.4+DZ2*0.6),(DY2*0.4+EA2*0.6)),1)</f>
        <v>5.3</v>
      </c>
      <c r="ED2" s="29" t="str">
        <f>TEXT(EC2,"0.0")</f>
        <v>5.3</v>
      </c>
      <c r="EE2" s="34" t="str">
        <f>IF(EC2&gt;=8.5,"A",IF(EC2&gt;=8,"B+",IF(EC2&gt;=7,"B",IF(EC2&gt;=6.5,"C+",IF(EC2&gt;=5.5,"C",IF(EC2&gt;=5,"D+",IF(EC2&gt;=4,"D","F")))))))</f>
        <v>D+</v>
      </c>
      <c r="EF2" s="156">
        <f>IF(EE2="A",4,IF(EE2="B+",3.5,IF(EE2="B",3,IF(EE2="C+",2.5,IF(EE2="C",2,IF(EE2="D+",1.5,IF(EE2="D",1,0)))))))</f>
        <v>1.5</v>
      </c>
      <c r="EG2" s="49" t="str">
        <f>TEXT(EF2,"0.0")</f>
        <v>1.5</v>
      </c>
      <c r="EH2" s="76">
        <v>2</v>
      </c>
      <c r="EI2" s="150">
        <v>2</v>
      </c>
      <c r="EJ2" s="23">
        <v>7.2</v>
      </c>
      <c r="EK2" s="25">
        <v>7</v>
      </c>
      <c r="EL2" s="26"/>
      <c r="EM2" s="22">
        <f>ROUND((EJ2*0.4+EK2*0.6),1)</f>
        <v>7.1</v>
      </c>
      <c r="EN2" s="29">
        <f>ROUND(MAX((EJ2*0.4+EK2*0.6),(EJ2*0.4+EL2*0.6)),1)</f>
        <v>7.1</v>
      </c>
      <c r="EO2" s="29" t="str">
        <f>TEXT(EN2,"0.0")</f>
        <v>7.1</v>
      </c>
      <c r="EP2" s="34" t="str">
        <f>IF(EN2&gt;=8.5,"A",IF(EN2&gt;=8,"B+",IF(EN2&gt;=7,"B",IF(EN2&gt;=6.5,"C+",IF(EN2&gt;=5.5,"C",IF(EN2&gt;=5,"D+",IF(EN2&gt;=4,"D","F")))))))</f>
        <v>B</v>
      </c>
      <c r="EQ2" s="156">
        <f>IF(EP2="A",4,IF(EP2="B+",3.5,IF(EP2="B",3,IF(EP2="C+",2.5,IF(EP2="C",2,IF(EP2="D+",1.5,IF(EP2="D",1,0)))))))</f>
        <v>3</v>
      </c>
      <c r="ER2" s="49" t="str">
        <f>TEXT(EQ2,"0.0")</f>
        <v>3.0</v>
      </c>
      <c r="ES2" s="76">
        <v>2</v>
      </c>
      <c r="ET2" s="150">
        <v>2</v>
      </c>
      <c r="EU2" s="64">
        <v>3.7</v>
      </c>
      <c r="EV2" s="25"/>
      <c r="EW2" s="26"/>
      <c r="EX2" s="22">
        <f>ROUND((EU2*0.4+EV2*0.6),1)</f>
        <v>1.5</v>
      </c>
      <c r="EY2" s="29">
        <f>ROUND(MAX((EU2*0.4+EV2*0.6),(EU2*0.4+EW2*0.6)),1)</f>
        <v>1.5</v>
      </c>
      <c r="EZ2" s="29" t="str">
        <f>TEXT(EY2,"0.0")</f>
        <v>1.5</v>
      </c>
      <c r="FA2" s="34" t="str">
        <f>IF(EY2&gt;=8.5,"A",IF(EY2&gt;=8,"B+",IF(EY2&gt;=7,"B",IF(EY2&gt;=6.5,"C+",IF(EY2&gt;=5.5,"C",IF(EY2&gt;=5,"D+",IF(EY2&gt;=4,"D","F")))))))</f>
        <v>F</v>
      </c>
      <c r="FB2" s="156">
        <f>IF(FA2="A",4,IF(FA2="B+",3.5,IF(FA2="B",3,IF(FA2="C+",2.5,IF(FA2="C",2,IF(FA2="D+",1.5,IF(FA2="D",1,0)))))))</f>
        <v>0</v>
      </c>
      <c r="FC2" s="49" t="str">
        <f>TEXT(FB2,"0.0")</f>
        <v>0.0</v>
      </c>
      <c r="FD2" s="76">
        <v>3</v>
      </c>
      <c r="FE2" s="150"/>
      <c r="FF2" s="153">
        <v>8</v>
      </c>
      <c r="FG2" s="164">
        <v>6.6</v>
      </c>
      <c r="FH2" s="164"/>
      <c r="FI2" s="22">
        <f>ROUND((FF2*0.4+FG2*0.6),1)</f>
        <v>7.2</v>
      </c>
      <c r="FJ2" s="29">
        <f>ROUND(MAX((FF2*0.4+FG2*0.6),(FF2*0.4+FH2*0.6)),1)</f>
        <v>7.2</v>
      </c>
      <c r="FK2" s="29" t="str">
        <f>TEXT(FJ2,"0.0")</f>
        <v>7.2</v>
      </c>
      <c r="FL2" s="34" t="str">
        <f>IF(FJ2&gt;=8.5,"A",IF(FJ2&gt;=8,"B+",IF(FJ2&gt;=7,"B",IF(FJ2&gt;=6.5,"C+",IF(FJ2&gt;=5.5,"C",IF(FJ2&gt;=5,"D+",IF(FJ2&gt;=4,"D","F")))))))</f>
        <v>B</v>
      </c>
      <c r="FM2" s="32">
        <f>IF(FL2="A",4,IF(FL2="B+",3.5,IF(FL2="B",3,IF(FL2="C+",2.5,IF(FL2="C",2,IF(FL2="D+",1.5,IF(FL2="D",1,0)))))))</f>
        <v>3</v>
      </c>
      <c r="FN2" s="62" t="str">
        <f>TEXT(FM2,"0.0")</f>
        <v>3.0</v>
      </c>
      <c r="FO2" s="154">
        <v>1</v>
      </c>
      <c r="FP2" s="150">
        <v>1</v>
      </c>
      <c r="FQ2" s="41">
        <f>CP2+DA2+DL2+DW2+EH2+ES2+FD2+FO2</f>
        <v>20</v>
      </c>
      <c r="FR2" s="43">
        <f>(CN2*CP2+CY2*DA2+DJ2*DL2+DU2*DW2+EF2*EH2+EQ2*ES2+FB2*FD2+FM2*FO2)/FQ2</f>
        <v>1.35</v>
      </c>
      <c r="FS2" s="45" t="str">
        <f>TEXT(FR2,"0.00")</f>
        <v>1.35</v>
      </c>
      <c r="FT2" s="47" t="str">
        <f>IF(AND(FR2&lt;1),"Cảnh báo KQHT","Lên lớp")</f>
        <v>Lên lớp</v>
      </c>
      <c r="FU2" s="145">
        <f>CQ2+DB2+DM2+DX2+EI2+ET2+FE2+FP2</f>
        <v>14</v>
      </c>
      <c r="FV2" s="146">
        <f xml:space="preserve"> (CN2*CQ2+CY2*DB2+DJ2*DM2+DU2*DX2+EF2*EI2+EQ2*ET2+FB2*FE2+FM2*FP2)/FU2</f>
        <v>1.9285714285714286</v>
      </c>
      <c r="FW2" s="174">
        <f>BY2+FQ2</f>
        <v>36</v>
      </c>
      <c r="FX2" s="41">
        <f>CC2+FU2</f>
        <v>27</v>
      </c>
      <c r="FY2" s="43">
        <f>(CD2*CC2+FV2*FU2)/FX2</f>
        <v>2.3333333333333335</v>
      </c>
      <c r="FZ2" s="45" t="str">
        <f>TEXT(FY2,"0.00")</f>
        <v>2.33</v>
      </c>
      <c r="GA2" s="47" t="str">
        <f>IF(AND(FY2&lt;1.2),"Cảnh báo KQHT","Lên lớp")</f>
        <v>Lên lớp</v>
      </c>
      <c r="GB2" s="47" t="s">
        <v>1143</v>
      </c>
      <c r="GC2" s="64">
        <v>0</v>
      </c>
      <c r="GD2" s="25"/>
      <c r="GE2" s="26"/>
      <c r="GF2" s="22">
        <f>ROUND((GC2*0.4+GD2*0.6),1)</f>
        <v>0</v>
      </c>
      <c r="GG2" s="29">
        <f>ROUND(MAX((GC2*0.4+GD2*0.6),(GC2*0.4+GE2*0.6)),1)</f>
        <v>0</v>
      </c>
      <c r="GH2" s="29" t="str">
        <f>TEXT(GG2,"0.0")</f>
        <v>0.0</v>
      </c>
      <c r="GI2" s="34" t="str">
        <f>IF(GG2&gt;=8.5,"A",IF(GG2&gt;=8,"B+",IF(GG2&gt;=7,"B",IF(GG2&gt;=6.5,"C+",IF(GG2&gt;=5.5,"C",IF(GG2&gt;=5,"D+",IF(GG2&gt;=4,"D","F")))))))</f>
        <v>F</v>
      </c>
      <c r="GJ2" s="32">
        <f>IF(GI2="A",4,IF(GI2="B+",3.5,IF(GI2="B",3,IF(GI2="C+",2.5,IF(GI2="C",2,IF(GI2="D+",1.5,IF(GI2="D",1,0)))))))</f>
        <v>0</v>
      </c>
      <c r="GK2" s="49" t="str">
        <f>TEXT(GJ2,"0.0")</f>
        <v>0.0</v>
      </c>
      <c r="GL2" s="76">
        <v>2</v>
      </c>
      <c r="GM2" s="150"/>
      <c r="GN2" s="23">
        <v>6</v>
      </c>
      <c r="GO2" s="25">
        <v>5</v>
      </c>
      <c r="GP2" s="26"/>
      <c r="GQ2" s="22">
        <f>ROUND((GN2*0.4+GO2*0.6),1)</f>
        <v>5.4</v>
      </c>
      <c r="GR2" s="29">
        <f>ROUND(MAX((GN2*0.4+GO2*0.6),(GN2*0.4+GP2*0.6)),1)</f>
        <v>5.4</v>
      </c>
      <c r="GS2" s="29" t="str">
        <f>TEXT(GR2,"0.0")</f>
        <v>5.4</v>
      </c>
      <c r="GT2" s="34" t="str">
        <f>IF(GR2&gt;=8.5,"A",IF(GR2&gt;=8,"B+",IF(GR2&gt;=7,"B",IF(GR2&gt;=6.5,"C+",IF(GR2&gt;=5.5,"C",IF(GR2&gt;=5,"D+",IF(GR2&gt;=4,"D","F")))))))</f>
        <v>D+</v>
      </c>
      <c r="GU2" s="32">
        <f>IF(GT2="A",4,IF(GT2="B+",3.5,IF(GT2="B",3,IF(GT2="C+",2.5,IF(GT2="C",2,IF(GT2="D+",1.5,IF(GT2="D",1,0)))))))</f>
        <v>1.5</v>
      </c>
      <c r="GV2" s="49" t="str">
        <f>TEXT(GU2,"0.0")</f>
        <v>1.5</v>
      </c>
      <c r="GW2" s="76">
        <v>3</v>
      </c>
      <c r="GX2" s="150">
        <v>3</v>
      </c>
      <c r="GY2" s="23">
        <v>6.4</v>
      </c>
      <c r="GZ2" s="25">
        <v>7</v>
      </c>
      <c r="HA2" s="26"/>
      <c r="HB2" s="22">
        <f>ROUND((GY2*0.4+GZ2*0.6),1)</f>
        <v>6.8</v>
      </c>
      <c r="HC2" s="29">
        <f>ROUND(MAX((GY2*0.4+GZ2*0.6),(GY2*0.4+HA2*0.6)),1)</f>
        <v>6.8</v>
      </c>
      <c r="HD2" s="29" t="str">
        <f>TEXT(HC2,"0.0")</f>
        <v>6.8</v>
      </c>
      <c r="HE2" s="34" t="str">
        <f>IF(HC2&gt;=8.5,"A",IF(HC2&gt;=8,"B+",IF(HC2&gt;=7,"B",IF(HC2&gt;=6.5,"C+",IF(HC2&gt;=5.5,"C",IF(HC2&gt;=5,"D+",IF(HC2&gt;=4,"D","F")))))))</f>
        <v>C+</v>
      </c>
      <c r="HF2" s="32">
        <f>IF(HE2="A",4,IF(HE2="B+",3.5,IF(HE2="B",3,IF(HE2="C+",2.5,IF(HE2="C",2,IF(HE2="D+",1.5,IF(HE2="D",1,0)))))))</f>
        <v>2.5</v>
      </c>
      <c r="HG2" s="49" t="str">
        <f>TEXT(HF2,"0.0")</f>
        <v>2.5</v>
      </c>
      <c r="HH2" s="76">
        <v>2</v>
      </c>
      <c r="HI2" s="150">
        <v>2</v>
      </c>
      <c r="HJ2" s="23">
        <v>7.6</v>
      </c>
      <c r="HK2" s="25">
        <v>6</v>
      </c>
      <c r="HL2" s="26"/>
      <c r="HM2" s="22">
        <f>ROUND((HJ2*0.4+HK2*0.6),1)</f>
        <v>6.6</v>
      </c>
      <c r="HN2" s="54">
        <f>ROUND(MAX((HJ2*0.4+HK2*0.6),(HJ2*0.4+HL2*0.6)),1)</f>
        <v>6.6</v>
      </c>
      <c r="HO2" s="29" t="str">
        <f>TEXT(HN2,"0.0")</f>
        <v>6.6</v>
      </c>
      <c r="HP2" s="55" t="str">
        <f>IF(HN2&gt;=8.5,"A",IF(HN2&gt;=8,"B+",IF(HN2&gt;=7,"B",IF(HN2&gt;=6.5,"C+",IF(HN2&gt;=5.5,"C",IF(HN2&gt;=5,"D+",IF(HN2&gt;=4,"D","F")))))))</f>
        <v>C+</v>
      </c>
      <c r="HQ2" s="32">
        <f>IF(HP2="A",4,IF(HP2="B+",3.5,IF(HP2="B",3,IF(HP2="C+",2.5,IF(HP2="C",2,IF(HP2="D+",1.5,IF(HP2="D",1,0)))))))</f>
        <v>2.5</v>
      </c>
      <c r="HR2" s="56" t="str">
        <f>TEXT(HQ2,"0.0")</f>
        <v>2.5</v>
      </c>
      <c r="HS2" s="76">
        <v>2</v>
      </c>
      <c r="HT2" s="150">
        <v>2</v>
      </c>
      <c r="HU2" s="23">
        <v>6.7</v>
      </c>
      <c r="HV2" s="25">
        <v>5</v>
      </c>
      <c r="HW2" s="26"/>
      <c r="HX2" s="22">
        <f>ROUND((HU2*0.4+HV2*0.6),1)</f>
        <v>5.7</v>
      </c>
      <c r="HY2" s="29">
        <f>ROUND(MAX((HU2*0.4+HV2*0.6),(HU2*0.4+HW2*0.6)),1)</f>
        <v>5.7</v>
      </c>
      <c r="HZ2" s="29" t="str">
        <f>TEXT(HY2,"0.0")</f>
        <v>5.7</v>
      </c>
      <c r="IA2" s="34" t="str">
        <f>IF(HY2&gt;=8.5,"A",IF(HY2&gt;=8,"B+",IF(HY2&gt;=7,"B",IF(HY2&gt;=6.5,"C+",IF(HY2&gt;=5.5,"C",IF(HY2&gt;=5,"D+",IF(HY2&gt;=4,"D","F")))))))</f>
        <v>C</v>
      </c>
      <c r="IB2" s="32">
        <f>IF(IA2="A",4,IF(IA2="B+",3.5,IF(IA2="B",3,IF(IA2="C+",2.5,IF(IA2="C",2,IF(IA2="D+",1.5,IF(IA2="D",1,0)))))))</f>
        <v>2</v>
      </c>
      <c r="IC2" s="49" t="str">
        <f>TEXT(IB2,"0.0")</f>
        <v>2.0</v>
      </c>
      <c r="ID2" s="76">
        <v>3</v>
      </c>
      <c r="IE2" s="150">
        <v>3</v>
      </c>
      <c r="IF2" s="64">
        <v>0</v>
      </c>
      <c r="IG2" s="25"/>
      <c r="IH2" s="26"/>
      <c r="II2" s="22">
        <f>ROUND((IF2*0.4+IG2*0.6),1)</f>
        <v>0</v>
      </c>
      <c r="IJ2" s="29">
        <f>ROUND(MAX((IF2*0.4+IG2*0.6),(IF2*0.4+IH2*0.6)),1)</f>
        <v>0</v>
      </c>
      <c r="IK2" s="29" t="str">
        <f>TEXT(IJ2,"0.0")</f>
        <v>0.0</v>
      </c>
      <c r="IL2" s="34" t="str">
        <f>IF(IJ2&gt;=8.5,"A",IF(IJ2&gt;=8,"B+",IF(IJ2&gt;=7,"B",IF(IJ2&gt;=6.5,"C+",IF(IJ2&gt;=5.5,"C",IF(IJ2&gt;=5,"D+",IF(IJ2&gt;=4,"D","F")))))))</f>
        <v>F</v>
      </c>
      <c r="IM2" s="32">
        <f>IF(IL2="A",4,IF(IL2="B+",3.5,IF(IL2="B",3,IF(IL2="C+",2.5,IF(IL2="C",2,IF(IL2="D+",1.5,IF(IL2="D",1,0)))))))</f>
        <v>0</v>
      </c>
      <c r="IN2" s="49" t="str">
        <f>TEXT(IM2,"0.0")</f>
        <v>0.0</v>
      </c>
      <c r="IO2" s="76">
        <v>2</v>
      </c>
      <c r="IP2" s="150"/>
      <c r="IQ2" s="23">
        <v>6.1</v>
      </c>
      <c r="IR2" s="25">
        <v>4</v>
      </c>
      <c r="IS2" s="26"/>
      <c r="IT2" s="22">
        <f t="shared" ref="IT2:IT5" si="4">ROUND((IQ2*0.4+IR2*0.6),1)</f>
        <v>4.8</v>
      </c>
      <c r="IU2" s="54">
        <f t="shared" ref="IU2:IU5" si="5">ROUND(MAX((IQ2*0.4+IR2*0.6),(IQ2*0.4+IS2*0.6)),1)</f>
        <v>4.8</v>
      </c>
      <c r="IV2" s="29" t="str">
        <f>TEXT(IU2,"0.0")</f>
        <v>4.8</v>
      </c>
      <c r="IW2" s="231" t="str">
        <f>IF(IU2&gt;=8.5,"A",IF(IU2&gt;=8,"B+",IF(IU2&gt;=7,"B",IF(IU2&gt;=6.5,"C+",IF(IU2&gt;=5.5,"C",IF(IU2&gt;=5,"D+",IF(IU2&gt;=4,"D","F")))))))</f>
        <v>D</v>
      </c>
      <c r="IX2" s="32">
        <f>IF(IW2="A",4,IF(IW2="B+",3.5,IF(IW2="B",3,IF(IW2="C+",2.5,IF(IW2="C",2,IF(IW2="D+",1.5,IF(IW2="D",1,0)))))))</f>
        <v>1</v>
      </c>
      <c r="IY2" s="232" t="str">
        <f>TEXT(IX2,"0.0")</f>
        <v>1.0</v>
      </c>
      <c r="IZ2" s="76">
        <v>3</v>
      </c>
      <c r="JA2" s="150">
        <v>3</v>
      </c>
      <c r="JB2" s="23">
        <v>6.8</v>
      </c>
      <c r="JC2" s="25">
        <v>6</v>
      </c>
      <c r="JD2" s="26"/>
      <c r="JE2" s="22">
        <f>ROUND((JB2*0.4+JC2*0.6),1)</f>
        <v>6.3</v>
      </c>
      <c r="JF2" s="29">
        <f>ROUND(MAX((JB2*0.4+JC2*0.6),(JB2*0.4+JD2*0.6)),1)</f>
        <v>6.3</v>
      </c>
      <c r="JG2" s="29" t="str">
        <f>TEXT(JF2,"0.0")</f>
        <v>6.3</v>
      </c>
      <c r="JH2" s="34" t="str">
        <f>IF(JF2&gt;=8.5,"A",IF(JF2&gt;=8,"B+",IF(JF2&gt;=7,"B",IF(JF2&gt;=6.5,"C+",IF(JF2&gt;=5.5,"C",IF(JF2&gt;=5,"D+",IF(JF2&gt;=4,"D","F")))))))</f>
        <v>C</v>
      </c>
      <c r="JI2" s="32">
        <f>IF(JH2="A",4,IF(JH2="B+",3.5,IF(JH2="B",3,IF(JH2="C+",2.5,IF(JH2="C",2,IF(JH2="D+",1.5,IF(JH2="D",1,0)))))))</f>
        <v>2</v>
      </c>
      <c r="JJ2" s="49" t="str">
        <f>TEXT(JI2,"0.0")</f>
        <v>2.0</v>
      </c>
      <c r="JK2" s="76">
        <v>3</v>
      </c>
      <c r="JL2" s="150">
        <v>3</v>
      </c>
      <c r="JM2" s="23">
        <v>7.5</v>
      </c>
      <c r="JN2" s="212">
        <v>6.6</v>
      </c>
      <c r="JO2" s="213"/>
      <c r="JP2" s="22">
        <f t="shared" ref="JP2:JP5" si="6">ROUND((JM2*0.4+JN2*0.6),1)</f>
        <v>7</v>
      </c>
      <c r="JQ2" s="29">
        <f t="shared" ref="JQ2:JQ5" si="7">ROUND(MAX((JM2*0.4+JN2*0.6),(JM2*0.4+JO2*0.6)),1)</f>
        <v>7</v>
      </c>
      <c r="JR2" s="29" t="str">
        <f>TEXT(JQ2,"0.0")</f>
        <v>7.0</v>
      </c>
      <c r="JS2" s="34" t="str">
        <f>IF(JQ2&gt;=8.5,"A",IF(JQ2&gt;=8,"B+",IF(JQ2&gt;=7,"B",IF(JQ2&gt;=6.5,"C+",IF(JQ2&gt;=5.5,"C",IF(JQ2&gt;=5,"D+",IF(JQ2&gt;=4,"D","F")))))))</f>
        <v>B</v>
      </c>
      <c r="JT2" s="32">
        <f>IF(JS2="A",4,IF(JS2="B+",3.5,IF(JS2="B",3,IF(JS2="C+",2.5,IF(JS2="C",2,IF(JS2="D+",1.5,IF(JS2="D",1,0)))))))</f>
        <v>3</v>
      </c>
      <c r="JU2" s="49" t="str">
        <f>TEXT(JT2,"0.0")</f>
        <v>3.0</v>
      </c>
      <c r="JV2" s="76">
        <v>2</v>
      </c>
      <c r="JW2" s="150">
        <v>2</v>
      </c>
      <c r="JX2" s="211">
        <f>GL2+GW2+HH2+HS2+ID2+IO2+IZ2+JK2+JV2</f>
        <v>22</v>
      </c>
      <c r="JY2" s="43">
        <f>(GJ2*GL2+GU2*GW2+HF2*HH2+HQ2*HS2+IB2*ID2+IM2*IO2+IX2*IZ2+JI2*JK2+JT2*JV2)/JX2</f>
        <v>1.6136363636363635</v>
      </c>
      <c r="JZ2" s="45" t="str">
        <f>TEXT(JY2,"0.00")</f>
        <v>1.61</v>
      </c>
      <c r="KA2" s="47" t="str">
        <f>IF(AND(JY2&lt;1),"Cảnh báo KQHT","Lên lớp")</f>
        <v>Lên lớp</v>
      </c>
      <c r="KB2" s="41">
        <f>GM2+GX2+HI2+HT2+IE2+IP2+JA2+JL2+JW2</f>
        <v>18</v>
      </c>
      <c r="KC2" s="43">
        <f>(GJ2*GM2+GU2*GX2+HF2*HI2+HQ2*HT2+IB2*IE2+IM2*IP2+IX2*JA2+JI2*JL2+JT2*JW2)/KB2</f>
        <v>1.9722222222222223</v>
      </c>
      <c r="KD2" s="229">
        <f>BY2+FQ2+JX2</f>
        <v>58</v>
      </c>
      <c r="KE2" s="230">
        <f>CC2+FU2+KB2</f>
        <v>45</v>
      </c>
      <c r="KF2" s="146">
        <f xml:space="preserve"> (CD2*CC2+FU2*FV2+KC2*KB2)/KE2</f>
        <v>2.1888888888888891</v>
      </c>
      <c r="KG2" s="45" t="str">
        <f>TEXT(KF2,"0.00")</f>
        <v>2.19</v>
      </c>
      <c r="KH2" s="47" t="str">
        <f>IF(AND(KF2&lt;1.4),"Cảnh báo KQHT","Lên lớp")</f>
        <v>Lên lớp</v>
      </c>
      <c r="KI2" s="47" t="s">
        <v>1143</v>
      </c>
      <c r="KJ2" s="24">
        <v>6</v>
      </c>
      <c r="KK2" s="27">
        <v>5</v>
      </c>
      <c r="KL2" s="28"/>
      <c r="KM2" s="22">
        <f t="shared" ref="KM2:KM8" si="8">ROUND((KJ2*0.4+KK2*0.6),1)</f>
        <v>5.4</v>
      </c>
      <c r="KN2" s="31">
        <f t="shared" ref="KN2:KN8" si="9">ROUND(MAX((KJ2*0.4+KK2*0.6),(KJ2*0.4+KL2*0.6)),1)</f>
        <v>5.4</v>
      </c>
      <c r="KO2" s="29" t="str">
        <f>TEXT(KN2,"0.0")</f>
        <v>5.4</v>
      </c>
      <c r="KP2" s="35" t="str">
        <f t="shared" ref="KP2:KP8" si="10">IF(KN2&gt;=8.5,"A",IF(KN2&gt;=8,"B+",IF(KN2&gt;=7,"B",IF(KN2&gt;=6.5,"C+",IF(KN2&gt;=5.5,"C",IF(KN2&gt;=5,"D+",IF(KN2&gt;=4,"D","F")))))))</f>
        <v>D+</v>
      </c>
      <c r="KQ2" s="33">
        <f t="shared" ref="KQ2:KQ8" si="11">IF(KP2="A",4,IF(KP2="B+",3.5,IF(KP2="B",3,IF(KP2="C+",2.5,IF(KP2="C",2,IF(KP2="D+",1.5,IF(KP2="D",1,0)))))))</f>
        <v>1.5</v>
      </c>
      <c r="KR2" s="49" t="str">
        <f t="shared" ref="KR2:KR8" si="12">TEXT(KQ2,"0.0")</f>
        <v>1.5</v>
      </c>
      <c r="KS2" s="77">
        <v>2</v>
      </c>
      <c r="KT2" s="151">
        <v>2</v>
      </c>
      <c r="KU2" s="24">
        <v>7</v>
      </c>
      <c r="KV2" s="27">
        <v>8</v>
      </c>
      <c r="KW2" s="28"/>
      <c r="KX2" s="22">
        <f t="shared" ref="KX2:KX8" si="13">ROUND((KU2*0.4+KV2*0.6),1)</f>
        <v>7.6</v>
      </c>
      <c r="KY2" s="29">
        <f t="shared" ref="KY2:KY8" si="14">ROUND(MAX((KU2*0.4+KV2*0.6),(KU2*0.4+KW2*0.6)),1)</f>
        <v>7.6</v>
      </c>
      <c r="KZ2" s="29" t="str">
        <f>TEXT(KY2,"0.0")</f>
        <v>7.6</v>
      </c>
      <c r="LA2" s="35" t="str">
        <f t="shared" ref="LA2:LA8" si="15">IF(KY2&gt;=8.5,"A",IF(KY2&gt;=8,"B+",IF(KY2&gt;=7,"B",IF(KY2&gt;=6.5,"C+",IF(KY2&gt;=5.5,"C",IF(KY2&gt;=5,"D+",IF(KY2&gt;=4,"D","F")))))))</f>
        <v>B</v>
      </c>
      <c r="LB2" s="33">
        <f t="shared" ref="LB2:LB8" si="16">IF(LA2="A",4,IF(LA2="B+",3.5,IF(LA2="B",3,IF(LA2="C+",2.5,IF(LA2="C",2,IF(LA2="D+",1.5,IF(LA2="D",1,0)))))))</f>
        <v>3</v>
      </c>
      <c r="LC2" s="49" t="str">
        <f t="shared" ref="LC2:LC8" si="17">TEXT(LB2,"0.0")</f>
        <v>3.0</v>
      </c>
      <c r="LD2" s="77">
        <v>2</v>
      </c>
      <c r="LE2" s="151">
        <v>2</v>
      </c>
      <c r="LF2" s="24">
        <v>7</v>
      </c>
      <c r="LG2" s="27">
        <v>3</v>
      </c>
      <c r="LH2" s="28"/>
      <c r="LI2" s="22">
        <f t="shared" ref="LI2:LI8" si="18">ROUND((LF2*0.4+LG2*0.6),1)</f>
        <v>4.5999999999999996</v>
      </c>
      <c r="LJ2" s="29">
        <f t="shared" ref="LJ2:LJ8" si="19">ROUND(MAX((LF2*0.4+LG2*0.6),(LF2*0.4+LH2*0.6)),1)</f>
        <v>4.5999999999999996</v>
      </c>
      <c r="LK2" s="29" t="str">
        <f>TEXT(LJ2,"0.0")</f>
        <v>4.6</v>
      </c>
      <c r="LL2" s="35" t="str">
        <f t="shared" ref="LL2:LL8" si="20">IF(LJ2&gt;=8.5,"A",IF(LJ2&gt;=8,"B+",IF(LJ2&gt;=7,"B",IF(LJ2&gt;=6.5,"C+",IF(LJ2&gt;=5.5,"C",IF(LJ2&gt;=5,"D+",IF(LJ2&gt;=4,"D","F")))))))</f>
        <v>D</v>
      </c>
      <c r="LM2" s="33">
        <f t="shared" ref="LM2:LM8" si="21">IF(LL2="A",4,IF(LL2="B+",3.5,IF(LL2="B",3,IF(LL2="C+",2.5,IF(LL2="C",2,IF(LL2="D+",1.5,IF(LL2="D",1,0)))))))</f>
        <v>1</v>
      </c>
      <c r="LN2" s="49" t="str">
        <f t="shared" ref="LN2:LN8" si="22">TEXT(LM2,"0.0")</f>
        <v>1.0</v>
      </c>
      <c r="LO2" s="77">
        <v>2</v>
      </c>
      <c r="LP2" s="151">
        <v>2</v>
      </c>
      <c r="LQ2" s="24">
        <v>7</v>
      </c>
      <c r="LR2" s="27">
        <v>8</v>
      </c>
      <c r="LS2" s="28"/>
      <c r="LT2" s="22">
        <f t="shared" ref="LT2:LT8" si="23">ROUND((LQ2*0.4+LR2*0.6),1)</f>
        <v>7.6</v>
      </c>
      <c r="LU2" s="29">
        <f t="shared" ref="LU2:LU8" si="24">ROUND(MAX((LQ2*0.4+LR2*0.6),(LQ2*0.4+LS2*0.6)),1)</f>
        <v>7.6</v>
      </c>
      <c r="LV2" s="29" t="str">
        <f>TEXT(LU2,"0.0")</f>
        <v>7.6</v>
      </c>
      <c r="LW2" s="35" t="str">
        <f t="shared" ref="LW2:LW8" si="25">IF(LU2&gt;=8.5,"A",IF(LU2&gt;=8,"B+",IF(LU2&gt;=7,"B",IF(LU2&gt;=6.5,"C+",IF(LU2&gt;=5.5,"C",IF(LU2&gt;=5,"D+",IF(LU2&gt;=4,"D","F")))))))</f>
        <v>B</v>
      </c>
      <c r="LX2" s="33">
        <f t="shared" ref="LX2:LX8" si="26">IF(LW2="A",4,IF(LW2="B+",3.5,IF(LW2="B",3,IF(LW2="C+",2.5,IF(LW2="C",2,IF(LW2="D+",1.5,IF(LW2="D",1,0)))))))</f>
        <v>3</v>
      </c>
      <c r="LY2" s="49" t="str">
        <f t="shared" ref="LY2:LY8" si="27">TEXT(LX2,"0.0")</f>
        <v>3.0</v>
      </c>
      <c r="LZ2" s="77">
        <v>2</v>
      </c>
      <c r="MA2" s="151">
        <v>2</v>
      </c>
      <c r="MB2" s="24">
        <v>7.5</v>
      </c>
      <c r="MC2" s="27">
        <v>5</v>
      </c>
      <c r="MD2" s="28"/>
      <c r="ME2" s="22">
        <f t="shared" ref="ME2:ME8" si="28">ROUND((MB2*0.4+MC2*0.6),1)</f>
        <v>6</v>
      </c>
      <c r="MF2" s="54">
        <f t="shared" ref="MF2:MF8" si="29">ROUND(MAX((MB2*0.4+MC2*0.6),(MB2*0.4+MD2*0.6)),1)</f>
        <v>6</v>
      </c>
      <c r="MG2" s="29" t="str">
        <f>TEXT(MF2,"0.0")</f>
        <v>6.0</v>
      </c>
      <c r="MH2" s="162" t="str">
        <f t="shared" ref="MH2:MH8" si="30">IF(MF2&gt;=8.5,"A",IF(MF2&gt;=8,"B+",IF(MF2&gt;=7,"B",IF(MF2&gt;=6.5,"C+",IF(MF2&gt;=5.5,"C",IF(MF2&gt;=5,"D+",IF(MF2&gt;=4,"D","F")))))))</f>
        <v>C</v>
      </c>
      <c r="MI2" s="163">
        <f t="shared" ref="MI2:MI8" si="31">IF(MH2="A",4,IF(MH2="B+",3.5,IF(MH2="B",3,IF(MH2="C+",2.5,IF(MH2="C",2,IF(MH2="D+",1.5,IF(MH2="D",1,0)))))))</f>
        <v>2</v>
      </c>
      <c r="MJ2" s="56" t="str">
        <f t="shared" ref="MJ2:MJ8" si="32">TEXT(MI2,"0.0")</f>
        <v>2.0</v>
      </c>
      <c r="MK2" s="77">
        <v>1</v>
      </c>
      <c r="ML2" s="151">
        <v>1</v>
      </c>
      <c r="MM2" s="24">
        <v>7.6</v>
      </c>
      <c r="MN2" s="27">
        <v>6</v>
      </c>
      <c r="MO2" s="28"/>
      <c r="MP2" s="22">
        <f t="shared" ref="MP2:MP8" si="33">ROUND((MM2*0.4+MN2*0.6),1)</f>
        <v>6.6</v>
      </c>
      <c r="MQ2" s="54">
        <f t="shared" ref="MQ2:MQ8" si="34">ROUND(MAX((MM2*0.4+MN2*0.6),(MM2*0.4+MO2*0.6)),1)</f>
        <v>6.6</v>
      </c>
      <c r="MR2" s="29" t="str">
        <f>TEXT(MQ2,"0.0")</f>
        <v>6.6</v>
      </c>
      <c r="MS2" s="162" t="str">
        <f t="shared" ref="MS2:MS8" si="35">IF(MQ2&gt;=8.5,"A",IF(MQ2&gt;=8,"B+",IF(MQ2&gt;=7,"B",IF(MQ2&gt;=6.5,"C+",IF(MQ2&gt;=5.5,"C",IF(MQ2&gt;=5,"D+",IF(MQ2&gt;=4,"D","F")))))))</f>
        <v>C+</v>
      </c>
      <c r="MT2" s="163">
        <f t="shared" ref="MT2:MT8" si="36">IF(MS2="A",4,IF(MS2="B+",3.5,IF(MS2="B",3,IF(MS2="C+",2.5,IF(MS2="C",2,IF(MS2="D+",1.5,IF(MS2="D",1,0)))))))</f>
        <v>2.5</v>
      </c>
      <c r="MU2" s="56" t="str">
        <f t="shared" ref="MU2:MU8" si="37">TEXT(MT2,"0.0")</f>
        <v>2.5</v>
      </c>
      <c r="MV2" s="77">
        <v>3</v>
      </c>
      <c r="MW2" s="151">
        <v>3</v>
      </c>
      <c r="MX2" s="63">
        <v>0</v>
      </c>
      <c r="MY2" s="27"/>
      <c r="MZ2" s="28"/>
      <c r="NA2" s="22">
        <f t="shared" ref="NA2:NA8" si="38">ROUND((MX2*0.4+MY2*0.6),1)</f>
        <v>0</v>
      </c>
      <c r="NB2" s="54">
        <f t="shared" ref="NB2:NB8" si="39">ROUND(MAX((MX2*0.4+MY2*0.6),(MX2*0.4+MZ2*0.6)),1)</f>
        <v>0</v>
      </c>
      <c r="NC2" s="29" t="str">
        <f>TEXT(NB2,"0.0")</f>
        <v>0.0</v>
      </c>
      <c r="ND2" s="162" t="str">
        <f t="shared" ref="ND2:ND8" si="40">IF(NB2&gt;=8.5,"A",IF(NB2&gt;=8,"B+",IF(NB2&gt;=7,"B",IF(NB2&gt;=6.5,"C+",IF(NB2&gt;=5.5,"C",IF(NB2&gt;=5,"D+",IF(NB2&gt;=4,"D","F")))))))</f>
        <v>F</v>
      </c>
      <c r="NE2" s="163">
        <f t="shared" ref="NE2:NE8" si="41">IF(ND2="A",4,IF(ND2="B+",3.5,IF(ND2="B",3,IF(ND2="C+",2.5,IF(ND2="C",2,IF(ND2="D+",1.5,IF(ND2="D",1,0)))))))</f>
        <v>0</v>
      </c>
      <c r="NF2" s="56" t="str">
        <f t="shared" ref="NF2:NF8" si="42">TEXT(NE2,"0.0")</f>
        <v>0.0</v>
      </c>
      <c r="NG2" s="77">
        <v>1</v>
      </c>
      <c r="NH2" s="151"/>
      <c r="NI2" s="24">
        <v>7.2</v>
      </c>
      <c r="NJ2" s="27">
        <v>5</v>
      </c>
      <c r="NK2" s="28"/>
      <c r="NL2" s="22">
        <f t="shared" ref="NL2:NL8" si="43">ROUND((NI2*0.4+NJ2*0.6),1)</f>
        <v>5.9</v>
      </c>
      <c r="NM2" s="29">
        <f t="shared" ref="NM2:NM8" si="44">ROUND(MAX((NI2*0.4+NJ2*0.6),(NI2*0.4+NK2*0.6)),1)</f>
        <v>5.9</v>
      </c>
      <c r="NN2" s="29" t="str">
        <f>TEXT(NM2,"0.0")</f>
        <v>5.9</v>
      </c>
      <c r="NO2" s="35" t="str">
        <f t="shared" ref="NO2:NO8" si="45">IF(NM2&gt;=8.5,"A",IF(NM2&gt;=8,"B+",IF(NM2&gt;=7,"B",IF(NM2&gt;=6.5,"C+",IF(NM2&gt;=5.5,"C",IF(NM2&gt;=5,"D+",IF(NM2&gt;=4,"D","F")))))))</f>
        <v>C</v>
      </c>
      <c r="NP2" s="33">
        <f t="shared" ref="NP2:NP8" si="46">IF(NO2="A",4,IF(NO2="B+",3.5,IF(NO2="B",3,IF(NO2="C+",2.5,IF(NO2="C",2,IF(NO2="D+",1.5,IF(NO2="D",1,0)))))))</f>
        <v>2</v>
      </c>
      <c r="NQ2" s="49" t="str">
        <f t="shared" ref="NQ2:NQ8" si="47">TEXT(NP2,"0.0")</f>
        <v>2.0</v>
      </c>
      <c r="NR2" s="77">
        <v>3</v>
      </c>
      <c r="NS2" s="151">
        <v>3</v>
      </c>
      <c r="NT2" s="63">
        <v>0</v>
      </c>
      <c r="NU2" s="214"/>
      <c r="NV2" s="28"/>
      <c r="NW2" s="22">
        <f t="shared" ref="NW2:NW8" si="48">ROUND((NT2*0.4+NU2*0.6),1)</f>
        <v>0</v>
      </c>
      <c r="NX2" s="29">
        <f t="shared" ref="NX2:NX8" si="49">ROUND(MAX((NT2*0.4+NU2*0.6),(NT2*0.4+NV2*0.6)),1)</f>
        <v>0</v>
      </c>
      <c r="NY2" s="29" t="str">
        <f>TEXT(NX2,"0.0")</f>
        <v>0.0</v>
      </c>
      <c r="NZ2" s="35" t="str">
        <f t="shared" ref="NZ2:NZ8" si="50">IF(NX2&gt;=8.5,"A",IF(NX2&gt;=8,"B+",IF(NX2&gt;=7,"B",IF(NX2&gt;=6.5,"C+",IF(NX2&gt;=5.5,"C",IF(NX2&gt;=5,"D+",IF(NX2&gt;=4,"D","F")))))))</f>
        <v>F</v>
      </c>
      <c r="OA2" s="33">
        <f t="shared" ref="OA2:OA8" si="51">IF(NZ2="A",4,IF(NZ2="B+",3.5,IF(NZ2="B",3,IF(NZ2="C+",2.5,IF(NZ2="C",2,IF(NZ2="D+",1.5,IF(NZ2="D",1,0)))))))</f>
        <v>0</v>
      </c>
      <c r="OB2" s="49" t="str">
        <f>TEXT(OA2,"0.0")</f>
        <v>0.0</v>
      </c>
      <c r="OC2" s="77">
        <v>2</v>
      </c>
      <c r="OD2" s="151"/>
      <c r="OE2" s="211">
        <f>KS2+LD2+LO2+LZ2+MK2+MV2+NG2+NR2+OC2</f>
        <v>18</v>
      </c>
      <c r="OF2" s="43">
        <f>(KQ2*KS2+LB2*LD2+LM2*LO2+LX2*LZ2+MI2*MK2+MT2*MV2+NE2*NG2+NP2*NR2+OA2*OC2)/OE2</f>
        <v>1.8055555555555556</v>
      </c>
      <c r="OG2" s="45" t="str">
        <f>TEXT(OF2,"0.00")</f>
        <v>1.81</v>
      </c>
      <c r="OH2" s="47" t="str">
        <f>IF(AND(OF2&lt;1),"Cảnh báo KQHT","Lên lớp")</f>
        <v>Lên lớp</v>
      </c>
      <c r="OI2" s="41">
        <f>KT2+LE2+LP2+MA2+ML2+MW2+NH2+NS2+OD2</f>
        <v>15</v>
      </c>
      <c r="OJ2" s="43">
        <f>(KQ2*KT2+LB2*LE2+LM2*LP2+LX2*MA2+MI2*ML2+MT2*MW2+NE2*NH2+NP2*NS2+OA2*OD2)/OI2</f>
        <v>2.1666666666666665</v>
      </c>
      <c r="OK2" s="229">
        <f>KD2+OE2</f>
        <v>76</v>
      </c>
      <c r="OL2" s="230">
        <f>KE2+OI2</f>
        <v>60</v>
      </c>
      <c r="OM2" s="146">
        <f xml:space="preserve"> (KF2*KE2+OJ2*OI2)/OL2</f>
        <v>2.1833333333333331</v>
      </c>
      <c r="ON2" s="45" t="str">
        <f>TEXT(OM2,"0.00")</f>
        <v>2.18</v>
      </c>
      <c r="OO2" s="47" t="str">
        <f>IF(AND(OM2&lt;1.4),"Cảnh báo KQHT","Lên lớp")</f>
        <v>Lên lớp</v>
      </c>
      <c r="OP2" s="47" t="s">
        <v>1143</v>
      </c>
      <c r="OQ2" s="24">
        <v>8</v>
      </c>
      <c r="OR2" s="27">
        <v>6</v>
      </c>
      <c r="OS2" s="28"/>
      <c r="OT2" s="22">
        <f t="shared" ref="OT2:OT9" si="52">ROUND((OQ2*0.4+OR2*0.6),1)</f>
        <v>6.8</v>
      </c>
      <c r="OU2" s="29">
        <f t="shared" ref="OU2:OU9" si="53">ROUND(MAX((OQ2*0.4+OR2*0.6),(OQ2*0.4+OS2*0.6)),1)</f>
        <v>6.8</v>
      </c>
      <c r="OV2" s="29" t="str">
        <f>TEXT(OU2,"0.0")</f>
        <v>6.8</v>
      </c>
      <c r="OW2" s="35" t="str">
        <f>IF(OU2&gt;=8.5,"A",IF(OU2&gt;=8,"B+",IF(OU2&gt;=7,"B",IF(OU2&gt;=6.5,"C+",IF(OU2&gt;=5.5,"C",IF(OU2&gt;=5,"D+",IF(OU2&gt;=4,"D","F")))))))</f>
        <v>C+</v>
      </c>
      <c r="OX2" s="33">
        <f t="shared" ref="OX2:OX9" si="54">IF(OW2="A",4,IF(OW2="B+",3.5,IF(OW2="B",3,IF(OW2="C+",2.5,IF(OW2="C",2,IF(OW2="D+",1.5,IF(OW2="D",1,0)))))))</f>
        <v>2.5</v>
      </c>
      <c r="OY2" s="49" t="str">
        <f t="shared" ref="OY2:OY9" si="55">TEXT(OX2,"0.0")</f>
        <v>2.5</v>
      </c>
      <c r="OZ2" s="77">
        <v>2</v>
      </c>
      <c r="PA2" s="151">
        <v>2</v>
      </c>
      <c r="PB2" s="24">
        <v>6.4</v>
      </c>
      <c r="PC2" s="27">
        <v>9</v>
      </c>
      <c r="PD2" s="28"/>
      <c r="PE2" s="22">
        <f t="shared" ref="PE2:PE9" si="56">ROUND((PB2*0.4+PC2*0.6),1)</f>
        <v>8</v>
      </c>
      <c r="PF2" s="29">
        <f t="shared" ref="PF2:PF9" si="57">ROUND(MAX((PB2*0.4+PC2*0.6),(PB2*0.4+PD2*0.6)),1)</f>
        <v>8</v>
      </c>
      <c r="PG2" s="29" t="str">
        <f>TEXT(PF2,"0.0")</f>
        <v>8.0</v>
      </c>
      <c r="PH2" s="35" t="str">
        <f>IF(PF2&gt;=8.5,"A",IF(PF2&gt;=8,"B+",IF(PF2&gt;=7,"B",IF(PF2&gt;=6.5,"C+",IF(PF2&gt;=5.5,"C",IF(PF2&gt;=5,"D+",IF(PF2&gt;=4,"D","F")))))))</f>
        <v>B+</v>
      </c>
      <c r="PI2" s="33">
        <f t="shared" ref="PI2:PI9" si="58">IF(PH2="A",4,IF(PH2="B+",3.5,IF(PH2="B",3,IF(PH2="C+",2.5,IF(PH2="C",2,IF(PH2="D+",1.5,IF(PH2="D",1,0)))))))</f>
        <v>3.5</v>
      </c>
      <c r="PJ2" s="49" t="str">
        <f t="shared" ref="PJ2:PJ9" si="59">TEXT(PI2,"0.0")</f>
        <v>3.5</v>
      </c>
      <c r="PK2" s="77">
        <v>3</v>
      </c>
      <c r="PL2" s="151">
        <v>3</v>
      </c>
      <c r="PM2" s="24">
        <v>5.7</v>
      </c>
      <c r="PN2" s="27">
        <v>7</v>
      </c>
      <c r="PO2" s="28"/>
      <c r="PP2" s="22">
        <f t="shared" ref="PP2:PP9" si="60">ROUND((PM2*0.4+PN2*0.6),1)</f>
        <v>6.5</v>
      </c>
      <c r="PQ2" s="29">
        <f t="shared" ref="PQ2:PQ9" si="61">ROUND(MAX((PM2*0.4+PN2*0.6),(PM2*0.4+PO2*0.6)),1)</f>
        <v>6.5</v>
      </c>
      <c r="PR2" s="29" t="str">
        <f>TEXT(PQ2,"0.0")</f>
        <v>6.5</v>
      </c>
      <c r="PS2" s="35" t="str">
        <f>IF(PQ2&gt;=8.5,"A",IF(PQ2&gt;=8,"B+",IF(PQ2&gt;=7,"B",IF(PQ2&gt;=6.5,"C+",IF(PQ2&gt;=5.5,"C",IF(PQ2&gt;=5,"D+",IF(PQ2&gt;=4,"D","F")))))))</f>
        <v>C+</v>
      </c>
      <c r="PT2" s="33">
        <f t="shared" ref="PT2:PT9" si="62">IF(PS2="A",4,IF(PS2="B+",3.5,IF(PS2="B",3,IF(PS2="C+",2.5,IF(PS2="C",2,IF(PS2="D+",1.5,IF(PS2="D",1,0)))))))</f>
        <v>2.5</v>
      </c>
      <c r="PU2" s="49" t="str">
        <f t="shared" ref="PU2:PU9" si="63">TEXT(PT2,"0.0")</f>
        <v>2.5</v>
      </c>
      <c r="PV2" s="77">
        <v>2</v>
      </c>
      <c r="PW2" s="151">
        <v>2</v>
      </c>
      <c r="PX2" s="24">
        <v>7.4</v>
      </c>
      <c r="PY2" s="27">
        <v>6</v>
      </c>
      <c r="PZ2" s="28"/>
      <c r="QA2" s="22">
        <f t="shared" ref="QA2:QA9" si="64">ROUND((PX2*0.4+PY2*0.6),1)</f>
        <v>6.6</v>
      </c>
      <c r="QB2" s="29">
        <f t="shared" ref="QB2:QB9" si="65">ROUND(MAX((PX2*0.4+PY2*0.6),(PX2*0.4+PZ2*0.6)),1)</f>
        <v>6.6</v>
      </c>
      <c r="QC2" s="29" t="str">
        <f>TEXT(QB2,"0.0")</f>
        <v>6.6</v>
      </c>
      <c r="QD2" s="35" t="str">
        <f>IF(QB2&gt;=8.5,"A",IF(QB2&gt;=8,"B+",IF(QB2&gt;=7,"B",IF(QB2&gt;=6.5,"C+",IF(QB2&gt;=5.5,"C",IF(QB2&gt;=5,"D+",IF(QB2&gt;=4,"D","F")))))))</f>
        <v>C+</v>
      </c>
      <c r="QE2" s="33">
        <f t="shared" ref="QE2:QE9" si="66">IF(QD2="A",4,IF(QD2="B+",3.5,IF(QD2="B",3,IF(QD2="C+",2.5,IF(QD2="C",2,IF(QD2="D+",1.5,IF(QD2="D",1,0)))))))</f>
        <v>2.5</v>
      </c>
      <c r="QF2" s="49" t="str">
        <f t="shared" ref="QF2:QF9" si="67">TEXT(QE2,"0.0")</f>
        <v>2.5</v>
      </c>
      <c r="QG2" s="77">
        <v>3</v>
      </c>
      <c r="QH2" s="151">
        <v>3</v>
      </c>
      <c r="QI2" s="24">
        <v>6.5</v>
      </c>
      <c r="QJ2" s="27">
        <v>7</v>
      </c>
      <c r="QK2" s="28"/>
      <c r="QL2" s="22">
        <f t="shared" ref="QL2:QL9" si="68">ROUND((QI2*0.4+QJ2*0.6),1)</f>
        <v>6.8</v>
      </c>
      <c r="QM2" s="29">
        <f t="shared" ref="QM2:QM9" si="69">ROUND(MAX((QI2*0.4+QJ2*0.6),(QI2*0.4+QK2*0.6)),1)</f>
        <v>6.8</v>
      </c>
      <c r="QN2" s="29" t="str">
        <f>TEXT(QM2,"0.0")</f>
        <v>6.8</v>
      </c>
      <c r="QO2" s="35" t="str">
        <f>IF(QM2&gt;=8.5,"A",IF(QM2&gt;=8,"B+",IF(QM2&gt;=7,"B",IF(QM2&gt;=6.5,"C+",IF(QM2&gt;=5.5,"C",IF(QM2&gt;=5,"D+",IF(QM2&gt;=4,"D","F")))))))</f>
        <v>C+</v>
      </c>
      <c r="QP2" s="33">
        <f t="shared" ref="QP2:QP9" si="70">IF(QO2="A",4,IF(QO2="B+",3.5,IF(QO2="B",3,IF(QO2="C+",2.5,IF(QO2="C",2,IF(QO2="D+",1.5,IF(QO2="D",1,0)))))))</f>
        <v>2.5</v>
      </c>
      <c r="QQ2" s="49" t="str">
        <f t="shared" ref="QQ2:QQ9" si="71">TEXT(QP2,"0.0")</f>
        <v>2.5</v>
      </c>
      <c r="QR2" s="77">
        <v>1</v>
      </c>
      <c r="QS2" s="151">
        <v>1</v>
      </c>
      <c r="QT2" s="24">
        <v>6.5</v>
      </c>
      <c r="QU2" s="27">
        <v>7</v>
      </c>
      <c r="QV2" s="28"/>
      <c r="QW2" s="22">
        <f t="shared" ref="QW2:QW9" si="72">ROUND((QT2*0.4+QU2*0.6),1)</f>
        <v>6.8</v>
      </c>
      <c r="QX2" s="29">
        <f t="shared" ref="QX2:QX9" si="73">ROUND(MAX((QT2*0.4+QU2*0.6),(QT2*0.4+QV2*0.6)),1)</f>
        <v>6.8</v>
      </c>
      <c r="QY2" s="29" t="str">
        <f>TEXT(QX2,"0.0")</f>
        <v>6.8</v>
      </c>
      <c r="QZ2" s="35" t="str">
        <f t="shared" ref="QZ2:QZ9" si="74">IF(QX2&gt;=8.5,"A",IF(QX2&gt;=8,"B+",IF(QX2&gt;=7,"B",IF(QX2&gt;=6.5,"C+",IF(QX2&gt;=5.5,"C",IF(QX2&gt;=5,"D+",IF(QX2&gt;=4,"D","F")))))))</f>
        <v>C+</v>
      </c>
      <c r="RA2" s="33">
        <f t="shared" ref="RA2:RA9" si="75">IF(QZ2="A",4,IF(QZ2="B+",3.5,IF(QZ2="B",3,IF(QZ2="C+",2.5,IF(QZ2="C",2,IF(QZ2="D+",1.5,IF(QZ2="D",1,0)))))))</f>
        <v>2.5</v>
      </c>
      <c r="RB2" s="49" t="str">
        <f t="shared" ref="RB2:RB9" si="76">TEXT(RA2,"0.0")</f>
        <v>2.5</v>
      </c>
      <c r="RC2" s="77">
        <v>3</v>
      </c>
      <c r="RD2" s="151">
        <v>3</v>
      </c>
      <c r="RE2" s="63">
        <v>2</v>
      </c>
      <c r="RF2" s="27"/>
      <c r="RG2" s="28"/>
      <c r="RH2" s="22">
        <f t="shared" ref="RH2:RH9" si="77">ROUND((RE2*0.4+RF2*0.6),1)</f>
        <v>0.8</v>
      </c>
      <c r="RI2" s="29">
        <f t="shared" ref="RI2:RI9" si="78">ROUND(MAX((RE2*0.4+RF2*0.6),(RE2*0.4+RG2*0.6)),1)</f>
        <v>0.8</v>
      </c>
      <c r="RJ2" s="29" t="str">
        <f>TEXT(RI2,"0.0")</f>
        <v>0.8</v>
      </c>
      <c r="RK2" s="35" t="str">
        <f t="shared" ref="RK2:RK9" si="79">IF(RI2&gt;=8.5,"A",IF(RI2&gt;=8,"B+",IF(RI2&gt;=7,"B",IF(RI2&gt;=6.5,"C+",IF(RI2&gt;=5.5,"C",IF(RI2&gt;=5,"D+",IF(RI2&gt;=4,"D","F")))))))</f>
        <v>F</v>
      </c>
      <c r="RL2" s="33">
        <f t="shared" ref="RL2:RL9" si="80">IF(RK2="A",4,IF(RK2="B+",3.5,IF(RK2="B",3,IF(RK2="C+",2.5,IF(RK2="C",2,IF(RK2="D+",1.5,IF(RK2="D",1,0)))))))</f>
        <v>0</v>
      </c>
      <c r="RM2" s="49" t="str">
        <f t="shared" ref="RM2:RM9" si="81">TEXT(RL2,"0.0")</f>
        <v>0.0</v>
      </c>
      <c r="RN2" s="77">
        <v>1</v>
      </c>
      <c r="RO2" s="151"/>
      <c r="RP2" s="211">
        <f>OZ2+PK2+PV2+QG2+QR2+RC2+RN2</f>
        <v>15</v>
      </c>
      <c r="RQ2" s="275">
        <f>(OU2*OZ2+PF2*PK2+PQ2*PV2+QB2*QG2+QM2*QR2+QX2*RC2+RI2*RN2)/RP2</f>
        <v>6.56</v>
      </c>
      <c r="RR2" s="43">
        <f>(OX2*OZ2+PI2*PK2+PT2*PV2+QE2*QG2+QP2*QR2+RA2*RC2+RL2*RN2)/RP2</f>
        <v>2.5333333333333332</v>
      </c>
      <c r="RS2" s="45" t="str">
        <f>TEXT(RR2,"0.00")</f>
        <v>2.53</v>
      </c>
      <c r="RT2" s="47" t="str">
        <f>IF(AND(RR2&lt;1),"Cảnh báo KQHT","Lên lớp")</f>
        <v>Lên lớp</v>
      </c>
      <c r="RU2" s="41">
        <f>PA2+PL2+PW2+QH2+QS2+RD2+RO2</f>
        <v>14</v>
      </c>
      <c r="RV2" s="43">
        <f>(OX2*PA2+PI2*PL2+PT2*PW2+QE2*QH2+QP2*QS2+RA2*RD2+RL2*RO2)/RU2</f>
        <v>2.7142857142857144</v>
      </c>
      <c r="RW2" s="229">
        <f>OK2+RP2</f>
        <v>91</v>
      </c>
      <c r="RX2" s="230">
        <f>OL2+RU2</f>
        <v>74</v>
      </c>
      <c r="RY2" s="146">
        <f xml:space="preserve"> (OM2*OL2+RV2*RU2)/RX2</f>
        <v>2.2837837837837838</v>
      </c>
      <c r="RZ2" s="45" t="str">
        <f>TEXT(RY2,"0.00")</f>
        <v>2.28</v>
      </c>
      <c r="SA2" s="47" t="str">
        <f>IF(AND(RY2&lt;1.6),"Cảnh báo KQHT","Lên lớp")</f>
        <v>Lên lớp</v>
      </c>
      <c r="SB2" s="47" t="s">
        <v>1143</v>
      </c>
      <c r="SC2" s="63">
        <v>0.7</v>
      </c>
      <c r="SD2" s="27"/>
      <c r="SE2" s="28"/>
      <c r="SF2" s="22">
        <f t="shared" ref="SF2:SF9" si="82">ROUND((SC2*0.4+SD2*0.6),1)</f>
        <v>0.3</v>
      </c>
      <c r="SG2" s="29">
        <f t="shared" ref="SG2:SG9" si="83">ROUND(MAX((SC2*0.4+SD2*0.6),(SC2*0.4+SE2*0.6)),1)</f>
        <v>0.3</v>
      </c>
      <c r="SH2" s="29" t="str">
        <f>TEXT(SG2,"0.0")</f>
        <v>0.3</v>
      </c>
      <c r="SI2" s="35" t="str">
        <f t="shared" ref="SI2:SI9" si="84">IF(SG2&gt;=8.5,"A",IF(SG2&gt;=8,"B+",IF(SG2&gt;=7,"B",IF(SG2&gt;=6.5,"C+",IF(SG2&gt;=5.5,"C",IF(SG2&gt;=5,"D+",IF(SG2&gt;=4,"D","F")))))))</f>
        <v>F</v>
      </c>
      <c r="SJ2" s="33">
        <f t="shared" ref="SJ2:SJ9" si="85">IF(SI2="A",4,IF(SI2="B+",3.5,IF(SI2="B",3,IF(SI2="C+",2.5,IF(SI2="C",2,IF(SI2="D+",1.5,IF(SI2="D",1,0)))))))</f>
        <v>0</v>
      </c>
      <c r="SK2" s="49" t="str">
        <f t="shared" ref="SK2:SK9" si="86">TEXT(SJ2,"0.0")</f>
        <v>0.0</v>
      </c>
      <c r="SL2" s="77">
        <v>2</v>
      </c>
      <c r="SM2" s="151"/>
      <c r="SN2" s="63">
        <v>0</v>
      </c>
      <c r="SO2" s="27"/>
      <c r="SP2" s="28"/>
      <c r="SQ2" s="22">
        <f t="shared" ref="SQ2:SQ9" si="87">ROUND((SN2*0.4+SO2*0.6),1)</f>
        <v>0</v>
      </c>
      <c r="SR2" s="29">
        <f t="shared" ref="SR2:SR9" si="88">ROUND(MAX((SN2*0.4+SO2*0.6),(SN2*0.4+SP2*0.6)),1)</f>
        <v>0</v>
      </c>
      <c r="SS2" s="29" t="str">
        <f>TEXT(SR2,"0.0")</f>
        <v>0.0</v>
      </c>
      <c r="ST2" s="35" t="str">
        <f t="shared" ref="ST2:ST9" si="89">IF(SR2&gt;=8.5,"A",IF(SR2&gt;=8,"B+",IF(SR2&gt;=7,"B",IF(SR2&gt;=6.5,"C+",IF(SR2&gt;=5.5,"C",IF(SR2&gt;=5,"D+",IF(SR2&gt;=4,"D","F")))))))</f>
        <v>F</v>
      </c>
      <c r="SU2" s="33">
        <f t="shared" ref="SU2:SU9" si="90">IF(ST2="A",4,IF(ST2="B+",3.5,IF(ST2="B",3,IF(ST2="C+",2.5,IF(ST2="C",2,IF(ST2="D+",1.5,IF(ST2="D",1,0)))))))</f>
        <v>0</v>
      </c>
      <c r="SV2" s="49" t="str">
        <f t="shared" ref="SV2:SV9" si="91">TEXT(SU2,"0.0")</f>
        <v>0.0</v>
      </c>
      <c r="SW2" s="77">
        <v>2</v>
      </c>
      <c r="SX2" s="151">
        <v>2</v>
      </c>
      <c r="SY2" s="24"/>
      <c r="SZ2" s="27"/>
      <c r="TA2" s="28"/>
      <c r="TB2" s="22">
        <f>ROUND((SF2*0.5+SQ2*0.5),1)</f>
        <v>0.2</v>
      </c>
      <c r="TC2" s="29">
        <f>ROUND((SG2*0.5+SR2*0.5),1)</f>
        <v>0.2</v>
      </c>
      <c r="TD2" s="29" t="str">
        <f>TEXT(TC2,"0.0")</f>
        <v>0.2</v>
      </c>
      <c r="TE2" s="35" t="str">
        <f t="shared" ref="TE2:TE9" si="92">IF(TC2&gt;=8.5,"A",IF(TC2&gt;=8,"B+",IF(TC2&gt;=7,"B",IF(TC2&gt;=6.5,"C+",IF(TC2&gt;=5.5,"C",IF(TC2&gt;=5,"D+",IF(TC2&gt;=4,"D","F")))))))</f>
        <v>F</v>
      </c>
      <c r="TF2" s="33">
        <f t="shared" ref="TF2:TF9" si="93">IF(TE2="A",4,IF(TE2="B+",3.5,IF(TE2="B",3,IF(TE2="C+",2.5,IF(TE2="C",2,IF(TE2="D+",1.5,IF(TE2="D",1,0)))))))</f>
        <v>0</v>
      </c>
      <c r="TG2" s="49" t="str">
        <f t="shared" ref="TG2:TG9" si="94">TEXT(TF2,"0.0")</f>
        <v>0.0</v>
      </c>
      <c r="TH2" s="77">
        <v>4</v>
      </c>
      <c r="TI2" s="151"/>
      <c r="TJ2" s="320"/>
      <c r="TK2" s="165"/>
      <c r="TL2" s="30"/>
      <c r="TM2" s="30"/>
      <c r="TN2" s="322"/>
      <c r="TO2" s="127">
        <f>ROUND((TK2*0.2+TL2*0.3+TM2*0.5),1)</f>
        <v>0</v>
      </c>
      <c r="TP2" s="29" t="str">
        <f>TEXT(TO2,"0.0")</f>
        <v>0.0</v>
      </c>
      <c r="TQ2" s="35" t="str">
        <f t="shared" ref="TQ2:TQ10" si="95">IF(TO2&gt;=8.5,"A",IF(TO2&gt;=8,"B+",IF(TO2&gt;=7,"B",IF(TO2&gt;=6.5,"C+",IF(TO2&gt;=5.5,"C",IF(TO2&gt;=5,"D+",IF(TO2&gt;=4,"D","F")))))))</f>
        <v>F</v>
      </c>
      <c r="TR2" s="33">
        <f t="shared" ref="TR2:TR10" si="96">IF(TQ2="A",4,IF(TQ2="B+",3.5,IF(TQ2="B",3,IF(TQ2="C+",2.5,IF(TQ2="C",2,IF(TQ2="D+",1.5,IF(TQ2="D",1,0)))))))</f>
        <v>0</v>
      </c>
      <c r="TS2" s="49" t="str">
        <f t="shared" ref="TS2:TS10" si="97">TEXT(TR2,"0.0")</f>
        <v>0.0</v>
      </c>
      <c r="TT2" s="323"/>
      <c r="TU2" s="324"/>
      <c r="TV2" s="325">
        <f>TH2+TT2</f>
        <v>4</v>
      </c>
      <c r="TW2" s="341">
        <f>(TC2*TH2+TO2*TT2)/TV2</f>
        <v>0.2</v>
      </c>
      <c r="TX2" s="326">
        <f>(TF2*TH2+TR2*TT2)/TV2</f>
        <v>0</v>
      </c>
      <c r="TY2" s="45" t="str">
        <f t="shared" ref="TY2:TY10" si="98">TEXT(TX2,"0.00")</f>
        <v>0.00</v>
      </c>
      <c r="TZ2" s="47" t="str">
        <f t="shared" ref="TZ2:TZ10" si="99">IF(AND(TX2&lt;1),"Cảnh báo KQHT","Lên lớp")</f>
        <v>Cảnh báo KQHT</v>
      </c>
      <c r="UA2" s="41">
        <f>TI2+TU2</f>
        <v>0</v>
      </c>
      <c r="UB2" s="43" t="e">
        <f>(TF2*TI2+TR2*TU2)/UA2</f>
        <v>#DIV/0!</v>
      </c>
    </row>
    <row r="3" spans="1:548" ht="18">
      <c r="A3" s="11">
        <v>3</v>
      </c>
      <c r="B3" s="70" t="s">
        <v>333</v>
      </c>
      <c r="C3" s="14" t="s">
        <v>337</v>
      </c>
      <c r="D3" s="71" t="s">
        <v>311</v>
      </c>
      <c r="E3" s="305" t="s">
        <v>338</v>
      </c>
      <c r="F3" s="9"/>
      <c r="G3" s="111" t="s">
        <v>783</v>
      </c>
      <c r="H3" s="112" t="s">
        <v>18</v>
      </c>
      <c r="I3" s="104" t="s">
        <v>820</v>
      </c>
      <c r="J3" s="13">
        <v>6.3</v>
      </c>
      <c r="K3" s="29" t="str">
        <f t="shared" ref="K3:K31" si="100">TEXT(J3,"0.0")</f>
        <v>6.3</v>
      </c>
      <c r="L3" s="35" t="str">
        <f t="shared" ref="L3:L4" si="101">IF(J3&gt;=8.5,"A",IF(J3&gt;=8,"B+",IF(J3&gt;=7,"B",IF(J3&gt;=6.5,"C+",IF(J3&gt;=5.5,"C",IF(J3&gt;=5,"D+",IF(J3&gt;=4,"D","F")))))))</f>
        <v>C</v>
      </c>
      <c r="M3" s="33">
        <f t="shared" ref="M3:M4" si="102">IF(L3="A",4,IF(L3="B+",3.5,IF(L3="B",3,IF(L3="C+",2.5,IF(L3="C",2,IF(L3="D+",1.5,IF(L3="D",1,0)))))))</f>
        <v>2</v>
      </c>
      <c r="N3" s="49" t="str">
        <f t="shared" ref="N3:N4" si="103">TEXT(M3,"0.0")</f>
        <v>2.0</v>
      </c>
      <c r="O3" s="12">
        <v>2</v>
      </c>
      <c r="P3" s="19">
        <v>7</v>
      </c>
      <c r="Q3" s="29" t="str">
        <f t="shared" ref="Q3:Q31" si="104">TEXT(P3,"0.0")</f>
        <v>7.0</v>
      </c>
      <c r="R3" s="35" t="str">
        <f t="shared" ref="R3:R4" si="105">IF(P3&gt;=8.5,"A",IF(P3&gt;=8,"B+",IF(P3&gt;=7,"B",IF(P3&gt;=6.5,"C+",IF(P3&gt;=5.5,"C",IF(P3&gt;=5,"D+",IF(P3&gt;=4,"D","F")))))))</f>
        <v>B</v>
      </c>
      <c r="S3" s="33">
        <f t="shared" ref="S3:S4" si="106">IF(R3="A",4,IF(R3="B+",3.5,IF(R3="B",3,IF(R3="C+",2.5,IF(R3="C",2,IF(R3="D+",1.5,IF(R3="D",1,0)))))))</f>
        <v>3</v>
      </c>
      <c r="T3" s="49" t="str">
        <f t="shared" ref="T3:T4" si="107">TEXT(S3,"0.0")</f>
        <v>3.0</v>
      </c>
      <c r="U3" s="12">
        <v>3</v>
      </c>
      <c r="V3" s="24">
        <v>6.3</v>
      </c>
      <c r="W3" s="27">
        <v>7</v>
      </c>
      <c r="X3" s="28"/>
      <c r="Y3" s="22">
        <f t="shared" ref="Y3:Y4" si="108">ROUND((V3*0.4+W3*0.6),1)</f>
        <v>6.7</v>
      </c>
      <c r="Z3" s="29">
        <f t="shared" ref="Z3:Z4" si="109">ROUND(MAX((V3*0.4+W3*0.6),(V3*0.4+X3*0.6)),1)</f>
        <v>6.7</v>
      </c>
      <c r="AA3" s="29" t="str">
        <f t="shared" ref="AA3:AA31" si="110">TEXT(Z3,"0.0")</f>
        <v>6.7</v>
      </c>
      <c r="AB3" s="35" t="str">
        <f t="shared" ref="AB3:AB4" si="111">IF(Z3&gt;=8.5,"A",IF(Z3&gt;=8,"B+",IF(Z3&gt;=7,"B",IF(Z3&gt;=6.5,"C+",IF(Z3&gt;=5.5,"C",IF(Z3&gt;=5,"D+",IF(Z3&gt;=4,"D","F")))))))</f>
        <v>C+</v>
      </c>
      <c r="AC3" s="33">
        <f t="shared" ref="AC3:AC4" si="112">IF(AB3="A",4,IF(AB3="B+",3.5,IF(AB3="B",3,IF(AB3="C+",2.5,IF(AB3="C",2,IF(AB3="D+",1.5,IF(AB3="D",1,0)))))))</f>
        <v>2.5</v>
      </c>
      <c r="AD3" s="49" t="str">
        <f t="shared" ref="AD3:AD4" si="113">TEXT(AC3,"0.0")</f>
        <v>2.5</v>
      </c>
      <c r="AE3" s="77">
        <v>5</v>
      </c>
      <c r="AF3" s="80">
        <v>5</v>
      </c>
      <c r="AG3" s="24">
        <v>5.2</v>
      </c>
      <c r="AH3" s="27">
        <v>4</v>
      </c>
      <c r="AI3" s="28"/>
      <c r="AJ3" s="22">
        <f t="shared" ref="AJ3:AJ4" si="114">ROUND((AG3*0.4+AH3*0.6),1)</f>
        <v>4.5</v>
      </c>
      <c r="AK3" s="29">
        <f t="shared" ref="AK3:AK4" si="115">ROUND(MAX((AG3*0.4+AH3*0.6),(AG3*0.4+AI3*0.6)),1)</f>
        <v>4.5</v>
      </c>
      <c r="AL3" s="29" t="str">
        <f t="shared" ref="AL3:AL31" si="116">TEXT(AK3,"0.0")</f>
        <v>4.5</v>
      </c>
      <c r="AM3" s="35" t="str">
        <f t="shared" ref="AM3:AM4" si="117">IF(AK3&gt;=8.5,"A",IF(AK3&gt;=8,"B+",IF(AK3&gt;=7,"B",IF(AK3&gt;=6.5,"C+",IF(AK3&gt;=5.5,"C",IF(AK3&gt;=5,"D+",IF(AK3&gt;=4,"D","F")))))))</f>
        <v>D</v>
      </c>
      <c r="AN3" s="33">
        <f t="shared" ref="AN3:AN4" si="118">IF(AM3="A",4,IF(AM3="B+",3.5,IF(AM3="B",3,IF(AM3="C+",2.5,IF(AM3="C",2,IF(AM3="D+",1.5,IF(AM3="D",1,0)))))))</f>
        <v>1</v>
      </c>
      <c r="AO3" s="49" t="str">
        <f t="shared" ref="AO3:AO4" si="119">TEXT(AN3,"0.0")</f>
        <v>1.0</v>
      </c>
      <c r="AP3" s="77">
        <v>3</v>
      </c>
      <c r="AQ3" s="83">
        <v>3</v>
      </c>
      <c r="AR3" s="24">
        <v>6.6</v>
      </c>
      <c r="AS3" s="27">
        <v>6</v>
      </c>
      <c r="AT3" s="28"/>
      <c r="AU3" s="22">
        <f t="shared" si="0"/>
        <v>6.2</v>
      </c>
      <c r="AV3" s="29">
        <f t="shared" si="1"/>
        <v>6.2</v>
      </c>
      <c r="AW3" s="29" t="str">
        <f t="shared" ref="AW3:AW31" si="120">TEXT(AV3,"0.0")</f>
        <v>6.2</v>
      </c>
      <c r="AX3" s="35" t="str">
        <f t="shared" ref="AX3:AX4" si="121">IF(AV3&gt;=8.5,"A",IF(AV3&gt;=8,"B+",IF(AV3&gt;=7,"B",IF(AV3&gt;=6.5,"C+",IF(AV3&gt;=5.5,"C",IF(AV3&gt;=5,"D+",IF(AV3&gt;=4,"D","F")))))))</f>
        <v>C</v>
      </c>
      <c r="AY3" s="33">
        <f t="shared" ref="AY3:AY4" si="122">IF(AX3="A",4,IF(AX3="B+",3.5,IF(AX3="B",3,IF(AX3="C+",2.5,IF(AX3="C",2,IF(AX3="D+",1.5,IF(AX3="D",1,0)))))))</f>
        <v>2</v>
      </c>
      <c r="AZ3" s="49" t="str">
        <f t="shared" ref="AZ3:AZ4" si="123">TEXT(AY3,"0.0")</f>
        <v>2.0</v>
      </c>
      <c r="BA3" s="77">
        <v>3</v>
      </c>
      <c r="BB3" s="83">
        <v>3</v>
      </c>
      <c r="BC3" s="24">
        <v>6.3</v>
      </c>
      <c r="BD3" s="27">
        <v>5</v>
      </c>
      <c r="BE3" s="28"/>
      <c r="BF3" s="22">
        <f t="shared" ref="BF3:BF4" si="124">ROUND((BC3*0.4+BD3*0.6),1)</f>
        <v>5.5</v>
      </c>
      <c r="BG3" s="29">
        <f t="shared" si="2"/>
        <v>5.5</v>
      </c>
      <c r="BH3" s="29" t="str">
        <f t="shared" ref="BH3:BH31" si="125">TEXT(BG3,"0.0")</f>
        <v>5.5</v>
      </c>
      <c r="BI3" s="35" t="str">
        <f t="shared" ref="BI3:BI4" si="126">IF(BG3&gt;=8.5,"A",IF(BG3&gt;=8,"B+",IF(BG3&gt;=7,"B",IF(BG3&gt;=6.5,"C+",IF(BG3&gt;=5.5,"C",IF(BG3&gt;=5,"D+",IF(BG3&gt;=4,"D","F")))))))</f>
        <v>C</v>
      </c>
      <c r="BJ3" s="33">
        <f t="shared" ref="BJ3:BJ4" si="127">IF(BI3="A",4,IF(BI3="B+",3.5,IF(BI3="B",3,IF(BI3="C+",2.5,IF(BI3="C",2,IF(BI3="D+",1.5,IF(BI3="D",1,0)))))))</f>
        <v>2</v>
      </c>
      <c r="BK3" s="49" t="str">
        <f t="shared" ref="BK3:BK4" si="128">TEXT(BJ3,"0.0")</f>
        <v>2.0</v>
      </c>
      <c r="BL3" s="77">
        <v>3</v>
      </c>
      <c r="BM3" s="83">
        <v>3</v>
      </c>
      <c r="BN3" s="24">
        <v>7</v>
      </c>
      <c r="BO3" s="27">
        <v>8</v>
      </c>
      <c r="BP3" s="28"/>
      <c r="BQ3" s="22">
        <f t="shared" ref="BQ3:BQ4" si="129">ROUND((BN3*0.4+BO3*0.6),1)</f>
        <v>7.6</v>
      </c>
      <c r="BR3" s="29">
        <f t="shared" si="3"/>
        <v>7.6</v>
      </c>
      <c r="BS3" s="29" t="str">
        <f t="shared" ref="BS3:BS31" si="130">TEXT(BR3,"0.0")</f>
        <v>7.6</v>
      </c>
      <c r="BT3" s="35" t="str">
        <f t="shared" ref="BT3:BT4" si="131">IF(BR3&gt;=8.5,"A",IF(BR3&gt;=8,"B+",IF(BR3&gt;=7,"B",IF(BR3&gt;=6.5,"C+",IF(BR3&gt;=5.5,"C",IF(BR3&gt;=5,"D+",IF(BR3&gt;=4,"D","F")))))))</f>
        <v>B</v>
      </c>
      <c r="BU3" s="33">
        <f t="shared" ref="BU3:BU4" si="132">IF(BT3="A",4,IF(BT3="B+",3.5,IF(BT3="B",3,IF(BT3="C+",2.5,IF(BT3="C",2,IF(BT3="D+",1.5,IF(BT3="D",1,0)))))))</f>
        <v>3</v>
      </c>
      <c r="BV3" s="49" t="str">
        <f t="shared" ref="BV3:BV4" si="133">TEXT(BU3,"0.0")</f>
        <v>3.0</v>
      </c>
      <c r="BW3" s="77">
        <v>2</v>
      </c>
      <c r="BX3" s="83">
        <v>2</v>
      </c>
      <c r="BY3" s="41">
        <f t="shared" ref="BY3:BY30" si="134">AE3+AP3+BA3+BL3+BW3</f>
        <v>16</v>
      </c>
      <c r="BZ3" s="43">
        <f t="shared" ref="BZ3:BZ30" si="135">(AC3*AE3+AN3*AP3+AY3*BA3+BJ3*BL3+BU3*BW3)/BY3</f>
        <v>2.09375</v>
      </c>
      <c r="CA3" s="45" t="str">
        <f t="shared" ref="CA3:CA30" si="136">TEXT(BZ3,"0.00")</f>
        <v>2.09</v>
      </c>
      <c r="CB3" s="47" t="str">
        <f t="shared" ref="CB3:CB30" si="137">IF(AND(BZ3&lt;0.8),"Cảnh báo KQHT","Lên lớp")</f>
        <v>Lên lớp</v>
      </c>
      <c r="CC3" s="145">
        <f t="shared" ref="CC3:CC30" si="138">AF3+AQ3+BB3+BM3+BX3</f>
        <v>16</v>
      </c>
      <c r="CD3" s="146">
        <f t="shared" ref="CD3:CD30" si="139" xml:space="preserve"> (AC3*AF3+AN3*AQ3+AY3*BB3+BJ3*BM3+BU3*BX3)/CC3</f>
        <v>2.09375</v>
      </c>
      <c r="CE3" s="47" t="str">
        <f t="shared" ref="CE3:CE30" si="140">IF(AND(CD3&lt;1.2),"Cảnh báo KQHT","Lên lớp")</f>
        <v>Lên lớp</v>
      </c>
      <c r="CF3" s="142" t="s">
        <v>1143</v>
      </c>
      <c r="CG3" s="24">
        <v>7.4</v>
      </c>
      <c r="CH3" s="27">
        <v>5</v>
      </c>
      <c r="CI3" s="28"/>
      <c r="CJ3" s="22">
        <f t="shared" ref="CJ3:CJ4" si="141">ROUND((CG3*0.4+CH3*0.6),1)</f>
        <v>6</v>
      </c>
      <c r="CK3" s="29">
        <f t="shared" ref="CK3:CK4" si="142">ROUND(MAX((CG3*0.4+CH3*0.6),(CG3*0.4+CI3*0.6)),1)</f>
        <v>6</v>
      </c>
      <c r="CL3" s="29" t="str">
        <f t="shared" ref="CL3:CL31" si="143">TEXT(CK3,"0.0")</f>
        <v>6.0</v>
      </c>
      <c r="CM3" s="35" t="str">
        <f t="shared" ref="CM3:CM4" si="144">IF(CK3&gt;=8.5,"A",IF(CK3&gt;=8,"B+",IF(CK3&gt;=7,"B",IF(CK3&gt;=6.5,"C+",IF(CK3&gt;=5.5,"C",IF(CK3&gt;=5,"D+",IF(CK3&gt;=4,"D","F")))))))</f>
        <v>C</v>
      </c>
      <c r="CN3" s="157">
        <f t="shared" ref="CN3:CN4" si="145">IF(CM3="A",4,IF(CM3="B+",3.5,IF(CM3="B",3,IF(CM3="C+",2.5,IF(CM3="C",2,IF(CM3="D+",1.5,IF(CM3="D",1,0)))))))</f>
        <v>2</v>
      </c>
      <c r="CO3" s="49" t="str">
        <f t="shared" ref="CO3:CO4" si="146">TEXT(CN3,"0.0")</f>
        <v>2.0</v>
      </c>
      <c r="CP3" s="77">
        <v>3</v>
      </c>
      <c r="CQ3" s="151">
        <v>3</v>
      </c>
      <c r="CR3" s="24">
        <v>6.3</v>
      </c>
      <c r="CS3" s="27">
        <v>5</v>
      </c>
      <c r="CT3" s="28"/>
      <c r="CU3" s="22">
        <f>ROUND((CR3*0.4+CS3*0.6),1)</f>
        <v>5.5</v>
      </c>
      <c r="CV3" s="29">
        <f t="shared" ref="CV3:CV4" si="147">ROUND(MAX((CR3*0.4+CS3*0.6),(CR3*0.4+CT3*0.6)),1)</f>
        <v>5.5</v>
      </c>
      <c r="CW3" s="29" t="str">
        <f t="shared" ref="CW3:CW31" si="148">TEXT(CV3,"0.0")</f>
        <v>5.5</v>
      </c>
      <c r="CX3" s="35" t="str">
        <f t="shared" ref="CX3:CX4" si="149">IF(CV3&gt;=8.5,"A",IF(CV3&gt;=8,"B+",IF(CV3&gt;=7,"B",IF(CV3&gt;=6.5,"C+",IF(CV3&gt;=5.5,"C",IF(CV3&gt;=5,"D+",IF(CV3&gt;=4,"D","F")))))))</f>
        <v>C</v>
      </c>
      <c r="CY3" s="157">
        <f t="shared" ref="CY3:CY4" si="150">IF(CX3="A",4,IF(CX3="B+",3.5,IF(CX3="B",3,IF(CX3="C+",2.5,IF(CX3="C",2,IF(CX3="D+",1.5,IF(CX3="D",1,0)))))))</f>
        <v>2</v>
      </c>
      <c r="CZ3" s="49" t="str">
        <f t="shared" ref="CZ3:CZ4" si="151">TEXT(CY3,"0.0")</f>
        <v>2.0</v>
      </c>
      <c r="DA3" s="77">
        <v>2</v>
      </c>
      <c r="DB3" s="151">
        <v>2</v>
      </c>
      <c r="DC3" s="133">
        <v>6.9</v>
      </c>
      <c r="DD3" s="125">
        <v>4</v>
      </c>
      <c r="DE3" s="126"/>
      <c r="DF3" s="159">
        <f t="shared" ref="DF3:DF4" si="152">ROUND((DC3*0.4+DD3*0.6),1)</f>
        <v>5.2</v>
      </c>
      <c r="DG3" s="160">
        <f t="shared" ref="DG3:DG4" si="153">ROUND(MAX((DC3*0.4+DD3*0.6),(DC3*0.4+DE3*0.6)),1)</f>
        <v>5.2</v>
      </c>
      <c r="DH3" s="29" t="str">
        <f t="shared" ref="DH3:DH31" si="154">TEXT(DG3,"0.0")</f>
        <v>5.2</v>
      </c>
      <c r="DI3" s="129" t="str">
        <f t="shared" ref="DI3:DI4" si="155">IF(DG3&gt;=8.5,"A",IF(DG3&gt;=8,"B+",IF(DG3&gt;=7,"B",IF(DG3&gt;=6.5,"C+",IF(DG3&gt;=5.5,"C",IF(DG3&gt;=5,"D+",IF(DG3&gt;=4,"D","F")))))))</f>
        <v>D+</v>
      </c>
      <c r="DJ3" s="130">
        <f t="shared" ref="DJ3:DJ4" si="156">IF(DI3="A",4,IF(DI3="B+",3.5,IF(DI3="B",3,IF(DI3="C+",2.5,IF(DI3="C",2,IF(DI3="D+",1.5,IF(DI3="D",1,0)))))))</f>
        <v>1.5</v>
      </c>
      <c r="DK3" s="131" t="str">
        <f t="shared" ref="DK3:DK4" si="157">TEXT(DJ3,"0.0")</f>
        <v>1.5</v>
      </c>
      <c r="DL3" s="132">
        <v>4</v>
      </c>
      <c r="DM3" s="170">
        <v>4</v>
      </c>
      <c r="DN3" s="24">
        <v>5.5</v>
      </c>
      <c r="DO3" s="27">
        <v>6</v>
      </c>
      <c r="DP3" s="28"/>
      <c r="DQ3" s="22">
        <f t="shared" ref="DQ3:DQ4" si="158">ROUND((DN3*0.4+DO3*0.6),1)</f>
        <v>5.8</v>
      </c>
      <c r="DR3" s="29">
        <f t="shared" ref="DR3:DR4" si="159">ROUND(MAX((DN3*0.4+DO3*0.6),(DN3*0.4+DP3*0.6)),1)</f>
        <v>5.8</v>
      </c>
      <c r="DS3" s="29" t="str">
        <f t="shared" ref="DS3:DS31" si="160">TEXT(DR3,"0.0")</f>
        <v>5.8</v>
      </c>
      <c r="DT3" s="35" t="str">
        <f t="shared" ref="DT3:DT4" si="161">IF(DR3&gt;=8.5,"A",IF(DR3&gt;=8,"B+",IF(DR3&gt;=7,"B",IF(DR3&gt;=6.5,"C+",IF(DR3&gt;=5.5,"C",IF(DR3&gt;=5,"D+",IF(DR3&gt;=4,"D","F")))))))</f>
        <v>C</v>
      </c>
      <c r="DU3" s="157">
        <f t="shared" ref="DU3:DU4" si="162">IF(DT3="A",4,IF(DT3="B+",3.5,IF(DT3="B",3,IF(DT3="C+",2.5,IF(DT3="C",2,IF(DT3="D+",1.5,IF(DT3="D",1,0)))))))</f>
        <v>2</v>
      </c>
      <c r="DV3" s="49" t="str">
        <f t="shared" ref="DV3:DV4" si="163">TEXT(DU3,"0.0")</f>
        <v>2.0</v>
      </c>
      <c r="DW3" s="77">
        <v>3</v>
      </c>
      <c r="DX3" s="151">
        <v>3</v>
      </c>
      <c r="DY3" s="24">
        <v>6</v>
      </c>
      <c r="DZ3" s="27">
        <v>6</v>
      </c>
      <c r="EA3" s="28"/>
      <c r="EB3" s="22">
        <f>ROUND((DY3*0.4+DZ3*0.6),1)</f>
        <v>6</v>
      </c>
      <c r="EC3" s="29">
        <f t="shared" ref="EC3:EC4" si="164">ROUND(MAX((DY3*0.4+DZ3*0.6),(DY3*0.4+EA3*0.6)),1)</f>
        <v>6</v>
      </c>
      <c r="ED3" s="29" t="str">
        <f t="shared" ref="ED3:ED31" si="165">TEXT(EC3,"0.0")</f>
        <v>6.0</v>
      </c>
      <c r="EE3" s="35" t="str">
        <f t="shared" ref="EE3:EE4" si="166">IF(EC3&gt;=8.5,"A",IF(EC3&gt;=8,"B+",IF(EC3&gt;=7,"B",IF(EC3&gt;=6.5,"C+",IF(EC3&gt;=5.5,"C",IF(EC3&gt;=5,"D+",IF(EC3&gt;=4,"D","F")))))))</f>
        <v>C</v>
      </c>
      <c r="EF3" s="157">
        <f t="shared" ref="EF3:EF4" si="167">IF(EE3="A",4,IF(EE3="B+",3.5,IF(EE3="B",3,IF(EE3="C+",2.5,IF(EE3="C",2,IF(EE3="D+",1.5,IF(EE3="D",1,0)))))))</f>
        <v>2</v>
      </c>
      <c r="EG3" s="49" t="str">
        <f t="shared" ref="EG3:EG4" si="168">TEXT(EF3,"0.0")</f>
        <v>2.0</v>
      </c>
      <c r="EH3" s="77">
        <v>2</v>
      </c>
      <c r="EI3" s="151">
        <v>2</v>
      </c>
      <c r="EJ3" s="24">
        <v>6.8</v>
      </c>
      <c r="EK3" s="27">
        <v>5</v>
      </c>
      <c r="EL3" s="28"/>
      <c r="EM3" s="22">
        <f>ROUND((EJ3*0.4+EK3*0.6),1)</f>
        <v>5.7</v>
      </c>
      <c r="EN3" s="29">
        <f t="shared" ref="EN3:EN4" si="169">ROUND(MAX((EJ3*0.4+EK3*0.6),(EJ3*0.4+EL3*0.6)),1)</f>
        <v>5.7</v>
      </c>
      <c r="EO3" s="29" t="str">
        <f t="shared" ref="EO3:EO31" si="170">TEXT(EN3,"0.0")</f>
        <v>5.7</v>
      </c>
      <c r="EP3" s="35" t="str">
        <f t="shared" ref="EP3:EP4" si="171">IF(EN3&gt;=8.5,"A",IF(EN3&gt;=8,"B+",IF(EN3&gt;=7,"B",IF(EN3&gt;=6.5,"C+",IF(EN3&gt;=5.5,"C",IF(EN3&gt;=5,"D+",IF(EN3&gt;=4,"D","F")))))))</f>
        <v>C</v>
      </c>
      <c r="EQ3" s="157">
        <f t="shared" ref="EQ3:EQ4" si="172">IF(EP3="A",4,IF(EP3="B+",3.5,IF(EP3="B",3,IF(EP3="C+",2.5,IF(EP3="C",2,IF(EP3="D+",1.5,IF(EP3="D",1,0)))))))</f>
        <v>2</v>
      </c>
      <c r="ER3" s="49" t="str">
        <f t="shared" ref="ER3:ER4" si="173">TEXT(EQ3,"0.0")</f>
        <v>2.0</v>
      </c>
      <c r="ES3" s="77">
        <v>2</v>
      </c>
      <c r="ET3" s="151">
        <v>2</v>
      </c>
      <c r="EU3" s="24">
        <v>7.1</v>
      </c>
      <c r="EV3" s="27">
        <v>6</v>
      </c>
      <c r="EW3" s="28"/>
      <c r="EX3" s="22">
        <f>ROUND((EU3*0.4+EV3*0.6),1)</f>
        <v>6.4</v>
      </c>
      <c r="EY3" s="29">
        <f t="shared" ref="EY3:EY4" si="174">ROUND(MAX((EU3*0.4+EV3*0.6),(EU3*0.4+EW3*0.6)),1)</f>
        <v>6.4</v>
      </c>
      <c r="EZ3" s="29" t="str">
        <f t="shared" ref="EZ3:EZ31" si="175">TEXT(EY3,"0.0")</f>
        <v>6.4</v>
      </c>
      <c r="FA3" s="35" t="str">
        <f t="shared" ref="FA3:FA4" si="176">IF(EY3&gt;=8.5,"A",IF(EY3&gt;=8,"B+",IF(EY3&gt;=7,"B",IF(EY3&gt;=6.5,"C+",IF(EY3&gt;=5.5,"C",IF(EY3&gt;=5,"D+",IF(EY3&gt;=4,"D","F")))))))</f>
        <v>C</v>
      </c>
      <c r="FB3" s="157">
        <f t="shared" ref="FB3:FB4" si="177">IF(FA3="A",4,IF(FA3="B+",3.5,IF(FA3="B",3,IF(FA3="C+",2.5,IF(FA3="C",2,IF(FA3="D+",1.5,IF(FA3="D",1,0)))))))</f>
        <v>2</v>
      </c>
      <c r="FC3" s="49" t="str">
        <f t="shared" ref="FC3:FC4" si="178">TEXT(FB3,"0.0")</f>
        <v>2.0</v>
      </c>
      <c r="FD3" s="77">
        <v>3</v>
      </c>
      <c r="FE3" s="151">
        <v>3</v>
      </c>
      <c r="FF3" s="155">
        <v>7</v>
      </c>
      <c r="FG3" s="165">
        <v>8.3000000000000007</v>
      </c>
      <c r="FH3" s="165"/>
      <c r="FI3" s="22">
        <f t="shared" ref="FI3:FI4" si="179">ROUND((FF3*0.4+FG3*0.6),1)</f>
        <v>7.8</v>
      </c>
      <c r="FJ3" s="29">
        <f t="shared" ref="FJ3:FJ4" si="180">ROUND(MAX((FF3*0.4+FG3*0.6),(FF3*0.4+FH3*0.6)),1)</f>
        <v>7.8</v>
      </c>
      <c r="FK3" s="29" t="str">
        <f t="shared" ref="FK3:FK31" si="181">TEXT(FJ3,"0.0")</f>
        <v>7.8</v>
      </c>
      <c r="FL3" s="35" t="str">
        <f t="shared" ref="FL3:FL4" si="182">IF(FJ3&gt;=8.5,"A",IF(FJ3&gt;=8,"B+",IF(FJ3&gt;=7,"B",IF(FJ3&gt;=6.5,"C+",IF(FJ3&gt;=5.5,"C",IF(FJ3&gt;=5,"D+",IF(FJ3&gt;=4,"D","F")))))))</f>
        <v>B</v>
      </c>
      <c r="FM3" s="33">
        <f t="shared" ref="FM3:FM4" si="183">IF(FL3="A",4,IF(FL3="B+",3.5,IF(FL3="B",3,IF(FL3="C+",2.5,IF(FL3="C",2,IF(FL3="D+",1.5,IF(FL3="D",1,0)))))))</f>
        <v>3</v>
      </c>
      <c r="FN3" s="49" t="str">
        <f t="shared" ref="FN3:FN4" si="184">TEXT(FM3,"0.0")</f>
        <v>3.0</v>
      </c>
      <c r="FO3" s="77">
        <v>1</v>
      </c>
      <c r="FP3" s="151">
        <v>1</v>
      </c>
      <c r="FQ3" s="41">
        <f t="shared" ref="FQ3:FQ30" si="185">CP3+DA3+DL3+DW3+EH3+ES3+FD3+FO3</f>
        <v>20</v>
      </c>
      <c r="FR3" s="43">
        <f t="shared" ref="FR3:FR30" si="186">(CN3*CP3+CY3*DA3+DJ3*DL3+DU3*DW3+EF3*EH3+EQ3*ES3+FB3*FD3+FM3*FO3)/FQ3</f>
        <v>1.95</v>
      </c>
      <c r="FS3" s="45" t="str">
        <f t="shared" ref="FS3:FS30" si="187">TEXT(FR3,"0.00")</f>
        <v>1.95</v>
      </c>
      <c r="FT3" s="47" t="str">
        <f t="shared" ref="FT3:FT30" si="188">IF(AND(FR3&lt;1),"Cảnh báo KQHT","Lên lớp")</f>
        <v>Lên lớp</v>
      </c>
      <c r="FU3" s="145">
        <f t="shared" ref="FU3:FU30" si="189">CQ3+DB3+DM3+DX3+EI3+ET3+FE3+FP3</f>
        <v>20</v>
      </c>
      <c r="FV3" s="146">
        <f t="shared" ref="FV3:FV30" si="190" xml:space="preserve"> (CN3*CQ3+CY3*DB3+DJ3*DM3+DU3*DX3+EF3*EI3+EQ3*ET3+FB3*FE3+FM3*FP3)/FU3</f>
        <v>1.95</v>
      </c>
      <c r="FW3" s="174">
        <f t="shared" ref="FW3:FW30" si="191">BY3+FQ3</f>
        <v>36</v>
      </c>
      <c r="FX3" s="41">
        <f t="shared" ref="FX3:FX30" si="192">CC3+FU3</f>
        <v>36</v>
      </c>
      <c r="FY3" s="43">
        <f t="shared" ref="FY3:FY30" si="193">(CD3*CC3+FV3*FU3)/FX3</f>
        <v>2.0138888888888888</v>
      </c>
      <c r="FZ3" s="45" t="str">
        <f t="shared" ref="FZ3:FZ30" si="194">TEXT(FY3,"0.00")</f>
        <v>2.01</v>
      </c>
      <c r="GA3" s="47" t="str">
        <f t="shared" ref="GA3:GA30" si="195">IF(AND(FY3&lt;1.2),"Cảnh báo KQHT","Lên lớp")</f>
        <v>Lên lớp</v>
      </c>
      <c r="GB3" s="47" t="s">
        <v>1143</v>
      </c>
      <c r="GC3" s="24">
        <v>7.8</v>
      </c>
      <c r="GD3" s="27">
        <v>8</v>
      </c>
      <c r="GE3" s="28"/>
      <c r="GF3" s="22">
        <f>ROUND((GC3*0.4+GD3*0.6),1)</f>
        <v>7.9</v>
      </c>
      <c r="GG3" s="29">
        <f t="shared" ref="GG3:GG5" si="196">ROUND(MAX((GC3*0.4+GD3*0.6),(GC3*0.4+GE3*0.6)),1)</f>
        <v>7.9</v>
      </c>
      <c r="GH3" s="29" t="str">
        <f t="shared" ref="GH3:GH31" si="197">TEXT(GG3,"0.0")</f>
        <v>7.9</v>
      </c>
      <c r="GI3" s="35" t="str">
        <f t="shared" ref="GI3:GI5" si="198">IF(GG3&gt;=8.5,"A",IF(GG3&gt;=8,"B+",IF(GG3&gt;=7,"B",IF(GG3&gt;=6.5,"C+",IF(GG3&gt;=5.5,"C",IF(GG3&gt;=5,"D+",IF(GG3&gt;=4,"D","F")))))))</f>
        <v>B</v>
      </c>
      <c r="GJ3" s="33">
        <f t="shared" ref="GJ3:GJ5" si="199">IF(GI3="A",4,IF(GI3="B+",3.5,IF(GI3="B",3,IF(GI3="C+",2.5,IF(GI3="C",2,IF(GI3="D+",1.5,IF(GI3="D",1,0)))))))</f>
        <v>3</v>
      </c>
      <c r="GK3" s="49" t="str">
        <f t="shared" ref="GK3:GK5" si="200">TEXT(GJ3,"0.0")</f>
        <v>3.0</v>
      </c>
      <c r="GL3" s="77">
        <v>2</v>
      </c>
      <c r="GM3" s="151">
        <v>2</v>
      </c>
      <c r="GN3" s="24">
        <v>6.1</v>
      </c>
      <c r="GO3" s="27">
        <v>4</v>
      </c>
      <c r="GP3" s="28"/>
      <c r="GQ3" s="22">
        <f>ROUND((GN3*0.4+GO3*0.6),1)</f>
        <v>4.8</v>
      </c>
      <c r="GR3" s="29">
        <f t="shared" ref="GR3:GR5" si="201">ROUND(MAX((GN3*0.4+GO3*0.6),(GN3*0.4+GP3*0.6)),1)</f>
        <v>4.8</v>
      </c>
      <c r="GS3" s="29" t="str">
        <f t="shared" ref="GS3:GS31" si="202">TEXT(GR3,"0.0")</f>
        <v>4.8</v>
      </c>
      <c r="GT3" s="35" t="str">
        <f t="shared" ref="GT3:GT5" si="203">IF(GR3&gt;=8.5,"A",IF(GR3&gt;=8,"B+",IF(GR3&gt;=7,"B",IF(GR3&gt;=6.5,"C+",IF(GR3&gt;=5.5,"C",IF(GR3&gt;=5,"D+",IF(GR3&gt;=4,"D","F")))))))</f>
        <v>D</v>
      </c>
      <c r="GU3" s="33">
        <f t="shared" ref="GU3:GU5" si="204">IF(GT3="A",4,IF(GT3="B+",3.5,IF(GT3="B",3,IF(GT3="C+",2.5,IF(GT3="C",2,IF(GT3="D+",1.5,IF(GT3="D",1,0)))))))</f>
        <v>1</v>
      </c>
      <c r="GV3" s="49" t="str">
        <f t="shared" ref="GV3:GV5" si="205">TEXT(GU3,"0.0")</f>
        <v>1.0</v>
      </c>
      <c r="GW3" s="77">
        <v>3</v>
      </c>
      <c r="GX3" s="151">
        <v>3</v>
      </c>
      <c r="GY3" s="24">
        <v>5.2</v>
      </c>
      <c r="GZ3" s="27">
        <v>6</v>
      </c>
      <c r="HA3" s="28"/>
      <c r="HB3" s="22">
        <f>ROUND((GY3*0.4+GZ3*0.6),1)</f>
        <v>5.7</v>
      </c>
      <c r="HC3" s="29">
        <f t="shared" ref="HC3:HC5" si="206">ROUND(MAX((GY3*0.4+GZ3*0.6),(GY3*0.4+HA3*0.6)),1)</f>
        <v>5.7</v>
      </c>
      <c r="HD3" s="29" t="str">
        <f t="shared" ref="HD3:HD31" si="207">TEXT(HC3,"0.0")</f>
        <v>5.7</v>
      </c>
      <c r="HE3" s="35" t="str">
        <f t="shared" ref="HE3:HE5" si="208">IF(HC3&gt;=8.5,"A",IF(HC3&gt;=8,"B+",IF(HC3&gt;=7,"B",IF(HC3&gt;=6.5,"C+",IF(HC3&gt;=5.5,"C",IF(HC3&gt;=5,"D+",IF(HC3&gt;=4,"D","F")))))))</f>
        <v>C</v>
      </c>
      <c r="HF3" s="33">
        <f t="shared" ref="HF3:HF5" si="209">IF(HE3="A",4,IF(HE3="B+",3.5,IF(HE3="B",3,IF(HE3="C+",2.5,IF(HE3="C",2,IF(HE3="D+",1.5,IF(HE3="D",1,0)))))))</f>
        <v>2</v>
      </c>
      <c r="HG3" s="49" t="str">
        <f t="shared" ref="HG3:HG5" si="210">TEXT(HF3,"0.0")</f>
        <v>2.0</v>
      </c>
      <c r="HH3" s="77">
        <v>2</v>
      </c>
      <c r="HI3" s="151">
        <v>2</v>
      </c>
      <c r="HJ3" s="24">
        <v>8.4</v>
      </c>
      <c r="HK3" s="27">
        <v>9</v>
      </c>
      <c r="HL3" s="28"/>
      <c r="HM3" s="22">
        <f>ROUND((HJ3*0.4+HK3*0.6),1)</f>
        <v>8.8000000000000007</v>
      </c>
      <c r="HN3" s="29">
        <f t="shared" ref="HN3:HN5" si="211">ROUND(MAX((HJ3*0.4+HK3*0.6),(HJ3*0.4+HL3*0.6)),1)</f>
        <v>8.8000000000000007</v>
      </c>
      <c r="HO3" s="29" t="str">
        <f t="shared" ref="HO3:HO31" si="212">TEXT(HN3,"0.0")</f>
        <v>8.8</v>
      </c>
      <c r="HP3" s="35" t="str">
        <f t="shared" ref="HP3:HP5" si="213">IF(HN3&gt;=8.5,"A",IF(HN3&gt;=8,"B+",IF(HN3&gt;=7,"B",IF(HN3&gt;=6.5,"C+",IF(HN3&gt;=5.5,"C",IF(HN3&gt;=5,"D+",IF(HN3&gt;=4,"D","F")))))))</f>
        <v>A</v>
      </c>
      <c r="HQ3" s="33">
        <f t="shared" ref="HQ3:HQ5" si="214">IF(HP3="A",4,IF(HP3="B+",3.5,IF(HP3="B",3,IF(HP3="C+",2.5,IF(HP3="C",2,IF(HP3="D+",1.5,IF(HP3="D",1,0)))))))</f>
        <v>4</v>
      </c>
      <c r="HR3" s="49" t="str">
        <f t="shared" ref="HR3:HR5" si="215">TEXT(HQ3,"0.0")</f>
        <v>4.0</v>
      </c>
      <c r="HS3" s="77">
        <v>2</v>
      </c>
      <c r="HT3" s="151">
        <v>2</v>
      </c>
      <c r="HU3" s="24">
        <v>6.5</v>
      </c>
      <c r="HV3" s="27">
        <v>5</v>
      </c>
      <c r="HW3" s="28"/>
      <c r="HX3" s="22">
        <f>ROUND((HU3*0.4+HV3*0.6),1)</f>
        <v>5.6</v>
      </c>
      <c r="HY3" s="29">
        <f t="shared" ref="HY3:HY5" si="216">ROUND(MAX((HU3*0.4+HV3*0.6),(HU3*0.4+HW3*0.6)),1)</f>
        <v>5.6</v>
      </c>
      <c r="HZ3" s="29" t="str">
        <f t="shared" ref="HZ3:HZ31" si="217">TEXT(HY3,"0.0")</f>
        <v>5.6</v>
      </c>
      <c r="IA3" s="35" t="str">
        <f t="shared" ref="IA3:IA5" si="218">IF(HY3&gt;=8.5,"A",IF(HY3&gt;=8,"B+",IF(HY3&gt;=7,"B",IF(HY3&gt;=6.5,"C+",IF(HY3&gt;=5.5,"C",IF(HY3&gt;=5,"D+",IF(HY3&gt;=4,"D","F")))))))</f>
        <v>C</v>
      </c>
      <c r="IB3" s="33">
        <f t="shared" ref="IB3:IB5" si="219">IF(IA3="A",4,IF(IA3="B+",3.5,IF(IA3="B",3,IF(IA3="C+",2.5,IF(IA3="C",2,IF(IA3="D+",1.5,IF(IA3="D",1,0)))))))</f>
        <v>2</v>
      </c>
      <c r="IC3" s="49" t="str">
        <f t="shared" ref="IC3:IC5" si="220">TEXT(IB3,"0.0")</f>
        <v>2.0</v>
      </c>
      <c r="ID3" s="77">
        <v>3</v>
      </c>
      <c r="IE3" s="151">
        <v>3</v>
      </c>
      <c r="IF3" s="24">
        <v>7.3</v>
      </c>
      <c r="IG3" s="27">
        <v>7</v>
      </c>
      <c r="IH3" s="28"/>
      <c r="II3" s="22">
        <f>ROUND((IF3*0.4+IG3*0.6),1)</f>
        <v>7.1</v>
      </c>
      <c r="IJ3" s="29">
        <f t="shared" ref="IJ3:IJ5" si="221">ROUND(MAX((IF3*0.4+IG3*0.6),(IF3*0.4+IH3*0.6)),1)</f>
        <v>7.1</v>
      </c>
      <c r="IK3" s="29" t="str">
        <f t="shared" ref="IK3:IK31" si="222">TEXT(IJ3,"0.0")</f>
        <v>7.1</v>
      </c>
      <c r="IL3" s="35" t="str">
        <f t="shared" ref="IL3:IL5" si="223">IF(IJ3&gt;=8.5,"A",IF(IJ3&gt;=8,"B+",IF(IJ3&gt;=7,"B",IF(IJ3&gt;=6.5,"C+",IF(IJ3&gt;=5.5,"C",IF(IJ3&gt;=5,"D+",IF(IJ3&gt;=4,"D","F")))))))</f>
        <v>B</v>
      </c>
      <c r="IM3" s="33">
        <f t="shared" ref="IM3:IM5" si="224">IF(IL3="A",4,IF(IL3="B+",3.5,IF(IL3="B",3,IF(IL3="C+",2.5,IF(IL3="C",2,IF(IL3="D+",1.5,IF(IL3="D",1,0)))))))</f>
        <v>3</v>
      </c>
      <c r="IN3" s="49" t="str">
        <f t="shared" ref="IN3:IN5" si="225">TEXT(IM3,"0.0")</f>
        <v>3.0</v>
      </c>
      <c r="IO3" s="77">
        <v>2</v>
      </c>
      <c r="IP3" s="151">
        <v>2</v>
      </c>
      <c r="IQ3" s="24">
        <v>6.1</v>
      </c>
      <c r="IR3" s="27">
        <v>4</v>
      </c>
      <c r="IS3" s="28"/>
      <c r="IT3" s="22">
        <f t="shared" si="4"/>
        <v>4.8</v>
      </c>
      <c r="IU3" s="29">
        <f t="shared" si="5"/>
        <v>4.8</v>
      </c>
      <c r="IV3" s="29" t="str">
        <f t="shared" ref="IV3:IV31" si="226">TEXT(IU3,"0.0")</f>
        <v>4.8</v>
      </c>
      <c r="IW3" s="35" t="str">
        <f t="shared" ref="IW3:IW5" si="227">IF(IU3&gt;=8.5,"A",IF(IU3&gt;=8,"B+",IF(IU3&gt;=7,"B",IF(IU3&gt;=6.5,"C+",IF(IU3&gt;=5.5,"C",IF(IU3&gt;=5,"D+",IF(IU3&gt;=4,"D","F")))))))</f>
        <v>D</v>
      </c>
      <c r="IX3" s="33">
        <f t="shared" ref="IX3:IX5" si="228">IF(IW3="A",4,IF(IW3="B+",3.5,IF(IW3="B",3,IF(IW3="C+",2.5,IF(IW3="C",2,IF(IW3="D+",1.5,IF(IW3="D",1,0)))))))</f>
        <v>1</v>
      </c>
      <c r="IY3" s="49" t="str">
        <f t="shared" ref="IY3:IY5" si="229">TEXT(IX3,"0.0")</f>
        <v>1.0</v>
      </c>
      <c r="IZ3" s="77">
        <v>3</v>
      </c>
      <c r="JA3" s="151">
        <v>3</v>
      </c>
      <c r="JB3" s="24">
        <v>6.8</v>
      </c>
      <c r="JC3" s="27">
        <v>7</v>
      </c>
      <c r="JD3" s="28"/>
      <c r="JE3" s="22">
        <f>ROUND((JB3*0.4+JC3*0.6),1)</f>
        <v>6.9</v>
      </c>
      <c r="JF3" s="29">
        <f>ROUND(MAX((JB3*0.4+JC3*0.6),(JB3*0.4+JD3*0.6)),1)</f>
        <v>6.9</v>
      </c>
      <c r="JG3" s="29" t="str">
        <f t="shared" ref="JG3:JG31" si="230">TEXT(JF3,"0.0")</f>
        <v>6.9</v>
      </c>
      <c r="JH3" s="35" t="str">
        <f t="shared" ref="JH3:JH5" si="231">IF(JF3&gt;=8.5,"A",IF(JF3&gt;=8,"B+",IF(JF3&gt;=7,"B",IF(JF3&gt;=6.5,"C+",IF(JF3&gt;=5.5,"C",IF(JF3&gt;=5,"D+",IF(JF3&gt;=4,"D","F")))))))</f>
        <v>C+</v>
      </c>
      <c r="JI3" s="33">
        <f t="shared" ref="JI3:JI5" si="232">IF(JH3="A",4,IF(JH3="B+",3.5,IF(JH3="B",3,IF(JH3="C+",2.5,IF(JH3="C",2,IF(JH3="D+",1.5,IF(JH3="D",1,0)))))))</f>
        <v>2.5</v>
      </c>
      <c r="JJ3" s="49" t="str">
        <f t="shared" ref="JJ3:JJ5" si="233">TEXT(JI3,"0.0")</f>
        <v>2.5</v>
      </c>
      <c r="JK3" s="77">
        <v>3</v>
      </c>
      <c r="JL3" s="151">
        <v>3</v>
      </c>
      <c r="JM3" s="24">
        <v>8</v>
      </c>
      <c r="JN3" s="214">
        <v>7</v>
      </c>
      <c r="JO3" s="140"/>
      <c r="JP3" s="22">
        <f t="shared" si="6"/>
        <v>7.4</v>
      </c>
      <c r="JQ3" s="29">
        <f t="shared" si="7"/>
        <v>7.4</v>
      </c>
      <c r="JR3" s="29" t="str">
        <f t="shared" ref="JR3:JR31" si="234">TEXT(JQ3,"0.0")</f>
        <v>7.4</v>
      </c>
      <c r="JS3" s="35" t="str">
        <f t="shared" ref="JS3:JS5" si="235">IF(JQ3&gt;=8.5,"A",IF(JQ3&gt;=8,"B+",IF(JQ3&gt;=7,"B",IF(JQ3&gt;=6.5,"C+",IF(JQ3&gt;=5.5,"C",IF(JQ3&gt;=5,"D+",IF(JQ3&gt;=4,"D","F")))))))</f>
        <v>B</v>
      </c>
      <c r="JT3" s="33">
        <f t="shared" ref="JT3:JT5" si="236">IF(JS3="A",4,IF(JS3="B+",3.5,IF(JS3="B",3,IF(JS3="C+",2.5,IF(JS3="C",2,IF(JS3="D+",1.5,IF(JS3="D",1,0)))))))</f>
        <v>3</v>
      </c>
      <c r="JU3" s="49" t="str">
        <f t="shared" ref="JU3:JU5" si="237">TEXT(JT3,"0.0")</f>
        <v>3.0</v>
      </c>
      <c r="JV3" s="77">
        <v>2</v>
      </c>
      <c r="JW3" s="151">
        <v>2</v>
      </c>
      <c r="JX3" s="211">
        <f t="shared" ref="JX3:JX31" si="238">GL3+GW3+HH3+HS3+ID3+IO3+IZ3+JK3+JV3</f>
        <v>22</v>
      </c>
      <c r="JY3" s="43">
        <f t="shared" ref="JY3:JY31" si="239">(GJ3*GL3+GU3*GW3+HF3*HH3+HQ3*HS3+IB3*ID3+IM3*IO3+IX3*IZ3+JI3*JK3+JT3*JV3)/JX3</f>
        <v>2.25</v>
      </c>
      <c r="JZ3" s="45" t="str">
        <f t="shared" ref="JZ3:JZ31" si="240">TEXT(JY3,"0.00")</f>
        <v>2.25</v>
      </c>
      <c r="KA3" s="47" t="str">
        <f t="shared" ref="KA3:KA31" si="241">IF(AND(JY3&lt;1),"Cảnh báo KQHT","Lên lớp")</f>
        <v>Lên lớp</v>
      </c>
      <c r="KB3" s="41">
        <f t="shared" ref="KB3:KB31" si="242">GM3+GX3+HI3+HT3+IE3+IP3+JA3+JL3+JW3</f>
        <v>22</v>
      </c>
      <c r="KC3" s="43">
        <f t="shared" ref="KC3:KC31" si="243">(GJ3*GM3+GU3*GX3+HF3*HI3+HQ3*HT3+IB3*IE3+IM3*IP3+IX3*JA3+JI3*JL3+JT3*JW3)/KB3</f>
        <v>2.25</v>
      </c>
      <c r="KD3" s="229">
        <f t="shared" ref="KD3:KD31" si="244">BY3+FQ3+JX3</f>
        <v>58</v>
      </c>
      <c r="KE3" s="230">
        <f t="shared" ref="KE3:KE31" si="245">CC3+FU3+KB3</f>
        <v>58</v>
      </c>
      <c r="KF3" s="146">
        <f t="shared" ref="KF3:KF31" si="246" xml:space="preserve"> (CD3*CC3+FU3*FV3+KC3*KB3)/KE3</f>
        <v>2.103448275862069</v>
      </c>
      <c r="KG3" s="45" t="str">
        <f t="shared" ref="KG3:KG31" si="247">TEXT(KF3,"0.00")</f>
        <v>2.10</v>
      </c>
      <c r="KH3" s="47" t="str">
        <f t="shared" ref="KH3:KH31" si="248">IF(AND(KF3&lt;1.4),"Cảnh báo KQHT","Lên lớp")</f>
        <v>Lên lớp</v>
      </c>
      <c r="KI3" s="47" t="s">
        <v>1143</v>
      </c>
      <c r="KJ3" s="24">
        <v>6.8</v>
      </c>
      <c r="KK3" s="124"/>
      <c r="KL3" s="28">
        <v>7</v>
      </c>
      <c r="KM3" s="22">
        <f t="shared" si="8"/>
        <v>2.7</v>
      </c>
      <c r="KN3" s="29">
        <f t="shared" si="9"/>
        <v>6.9</v>
      </c>
      <c r="KO3" s="29" t="str">
        <f t="shared" ref="KO3:KO8" si="249">TEXT(KN3,"0.0")</f>
        <v>6.9</v>
      </c>
      <c r="KP3" s="35" t="str">
        <f t="shared" si="10"/>
        <v>C+</v>
      </c>
      <c r="KQ3" s="33">
        <f t="shared" si="11"/>
        <v>2.5</v>
      </c>
      <c r="KR3" s="49" t="str">
        <f t="shared" si="12"/>
        <v>2.5</v>
      </c>
      <c r="KS3" s="77">
        <v>2</v>
      </c>
      <c r="KT3" s="151">
        <v>2</v>
      </c>
      <c r="KU3" s="24">
        <v>7.3</v>
      </c>
      <c r="KV3" s="27">
        <v>6</v>
      </c>
      <c r="KW3" s="28"/>
      <c r="KX3" s="22">
        <f t="shared" si="13"/>
        <v>6.5</v>
      </c>
      <c r="KY3" s="29">
        <f t="shared" si="14"/>
        <v>6.5</v>
      </c>
      <c r="KZ3" s="29" t="str">
        <f t="shared" ref="KZ3:KZ8" si="250">TEXT(KY3,"0.0")</f>
        <v>6.5</v>
      </c>
      <c r="LA3" s="35" t="str">
        <f t="shared" si="15"/>
        <v>C+</v>
      </c>
      <c r="LB3" s="33">
        <f t="shared" si="16"/>
        <v>2.5</v>
      </c>
      <c r="LC3" s="49" t="str">
        <f t="shared" si="17"/>
        <v>2.5</v>
      </c>
      <c r="LD3" s="77">
        <v>2</v>
      </c>
      <c r="LE3" s="151">
        <v>2</v>
      </c>
      <c r="LF3" s="24">
        <v>7</v>
      </c>
      <c r="LG3" s="27">
        <v>5</v>
      </c>
      <c r="LH3" s="28"/>
      <c r="LI3" s="22">
        <f t="shared" si="18"/>
        <v>5.8</v>
      </c>
      <c r="LJ3" s="29">
        <f t="shared" si="19"/>
        <v>5.8</v>
      </c>
      <c r="LK3" s="29" t="str">
        <f t="shared" ref="LK3:LK8" si="251">TEXT(LJ3,"0.0")</f>
        <v>5.8</v>
      </c>
      <c r="LL3" s="35" t="str">
        <f t="shared" si="20"/>
        <v>C</v>
      </c>
      <c r="LM3" s="33">
        <f t="shared" si="21"/>
        <v>2</v>
      </c>
      <c r="LN3" s="49" t="str">
        <f t="shared" si="22"/>
        <v>2.0</v>
      </c>
      <c r="LO3" s="77">
        <v>2</v>
      </c>
      <c r="LP3" s="151">
        <v>2</v>
      </c>
      <c r="LQ3" s="24">
        <v>8.3000000000000007</v>
      </c>
      <c r="LR3" s="27">
        <v>7</v>
      </c>
      <c r="LS3" s="28"/>
      <c r="LT3" s="22">
        <f t="shared" si="23"/>
        <v>7.5</v>
      </c>
      <c r="LU3" s="29">
        <f t="shared" si="24"/>
        <v>7.5</v>
      </c>
      <c r="LV3" s="29" t="str">
        <f t="shared" ref="LV3:LV31" si="252">TEXT(LU3,"0.0")</f>
        <v>7.5</v>
      </c>
      <c r="LW3" s="35" t="str">
        <f t="shared" si="25"/>
        <v>B</v>
      </c>
      <c r="LX3" s="33">
        <f t="shared" si="26"/>
        <v>3</v>
      </c>
      <c r="LY3" s="49" t="str">
        <f t="shared" si="27"/>
        <v>3.0</v>
      </c>
      <c r="LZ3" s="77">
        <v>2</v>
      </c>
      <c r="MA3" s="151">
        <v>2</v>
      </c>
      <c r="MB3" s="24">
        <v>7.2</v>
      </c>
      <c r="MC3" s="27">
        <v>7</v>
      </c>
      <c r="MD3" s="28"/>
      <c r="ME3" s="22">
        <f t="shared" si="28"/>
        <v>7.1</v>
      </c>
      <c r="MF3" s="54">
        <f t="shared" si="29"/>
        <v>7.1</v>
      </c>
      <c r="MG3" s="29" t="str">
        <f t="shared" ref="MG3:MG31" si="253">TEXT(MF3,"0.0")</f>
        <v>7.1</v>
      </c>
      <c r="MH3" s="162" t="str">
        <f t="shared" si="30"/>
        <v>B</v>
      </c>
      <c r="MI3" s="163">
        <f t="shared" si="31"/>
        <v>3</v>
      </c>
      <c r="MJ3" s="56" t="str">
        <f t="shared" si="32"/>
        <v>3.0</v>
      </c>
      <c r="MK3" s="77">
        <v>1</v>
      </c>
      <c r="ML3" s="151">
        <v>1</v>
      </c>
      <c r="MM3" s="24">
        <v>7.1</v>
      </c>
      <c r="MN3" s="27">
        <v>6</v>
      </c>
      <c r="MO3" s="28"/>
      <c r="MP3" s="22">
        <f t="shared" si="33"/>
        <v>6.4</v>
      </c>
      <c r="MQ3" s="54">
        <f t="shared" si="34"/>
        <v>6.4</v>
      </c>
      <c r="MR3" s="29" t="str">
        <f t="shared" ref="MR3:MR31" si="254">TEXT(MQ3,"0.0")</f>
        <v>6.4</v>
      </c>
      <c r="MS3" s="162" t="str">
        <f t="shared" si="35"/>
        <v>C</v>
      </c>
      <c r="MT3" s="163">
        <f t="shared" si="36"/>
        <v>2</v>
      </c>
      <c r="MU3" s="56" t="str">
        <f t="shared" si="37"/>
        <v>2.0</v>
      </c>
      <c r="MV3" s="77">
        <v>3</v>
      </c>
      <c r="MW3" s="151">
        <v>3</v>
      </c>
      <c r="MX3" s="133">
        <v>6</v>
      </c>
      <c r="MY3" s="125">
        <v>6</v>
      </c>
      <c r="MZ3" s="126"/>
      <c r="NA3" s="159">
        <f t="shared" si="38"/>
        <v>6</v>
      </c>
      <c r="NB3" s="160">
        <f t="shared" si="39"/>
        <v>6</v>
      </c>
      <c r="NC3" s="29" t="str">
        <f t="shared" ref="NC3:NC31" si="255">TEXT(NB3,"0.0")</f>
        <v>6.0</v>
      </c>
      <c r="ND3" s="129" t="str">
        <f t="shared" si="40"/>
        <v>C</v>
      </c>
      <c r="NE3" s="130">
        <f t="shared" si="41"/>
        <v>2</v>
      </c>
      <c r="NF3" s="131" t="str">
        <f t="shared" si="42"/>
        <v>2.0</v>
      </c>
      <c r="NG3" s="132">
        <v>1</v>
      </c>
      <c r="NH3" s="170">
        <v>1</v>
      </c>
      <c r="NI3" s="24">
        <v>8</v>
      </c>
      <c r="NJ3" s="27">
        <v>5</v>
      </c>
      <c r="NK3" s="28"/>
      <c r="NL3" s="22">
        <f t="shared" si="43"/>
        <v>6.2</v>
      </c>
      <c r="NM3" s="29">
        <f t="shared" si="44"/>
        <v>6.2</v>
      </c>
      <c r="NN3" s="29" t="str">
        <f t="shared" ref="NN3:NN8" si="256">TEXT(NM3,"0.0")</f>
        <v>6.2</v>
      </c>
      <c r="NO3" s="35" t="str">
        <f t="shared" si="45"/>
        <v>C</v>
      </c>
      <c r="NP3" s="33">
        <f t="shared" si="46"/>
        <v>2</v>
      </c>
      <c r="NQ3" s="49" t="str">
        <f t="shared" si="47"/>
        <v>2.0</v>
      </c>
      <c r="NR3" s="77">
        <v>3</v>
      </c>
      <c r="NS3" s="151">
        <v>3</v>
      </c>
      <c r="NT3" s="24">
        <v>7.5</v>
      </c>
      <c r="NU3" s="214">
        <v>7.9</v>
      </c>
      <c r="NV3" s="28"/>
      <c r="NW3" s="22">
        <f t="shared" si="48"/>
        <v>7.7</v>
      </c>
      <c r="NX3" s="29">
        <f t="shared" si="49"/>
        <v>7.7</v>
      </c>
      <c r="NY3" s="29" t="str">
        <f t="shared" ref="NY3:NY8" si="257">TEXT(NX3,"0.0")</f>
        <v>7.7</v>
      </c>
      <c r="NZ3" s="35" t="str">
        <f t="shared" si="50"/>
        <v>B</v>
      </c>
      <c r="OA3" s="33">
        <f t="shared" si="51"/>
        <v>3</v>
      </c>
      <c r="OB3" s="49" t="str">
        <f t="shared" ref="OB3:OB8" si="258">TEXT(OA3,"0.0")</f>
        <v>3.0</v>
      </c>
      <c r="OC3" s="77">
        <v>2</v>
      </c>
      <c r="OD3" s="151">
        <v>2</v>
      </c>
      <c r="OE3" s="211">
        <f t="shared" ref="OE3:OE31" si="259">KS3+LD3+LO3+LZ3+MK3+MV3+NG3+NR3+OC3</f>
        <v>18</v>
      </c>
      <c r="OF3" s="43">
        <f t="shared" ref="OF3:OF31" si="260">(KQ3*KS3+LB3*LD3+LM3*LO3+LX3*LZ3+MI3*MK3+MT3*MV3+NE3*NG3+NP3*NR3+OA3*OC3)/OE3</f>
        <v>2.3888888888888888</v>
      </c>
      <c r="OG3" s="45" t="str">
        <f t="shared" ref="OG3:OG31" si="261">TEXT(OF3,"0.00")</f>
        <v>2.39</v>
      </c>
      <c r="OH3" s="47" t="str">
        <f t="shared" ref="OH3:OH31" si="262">IF(AND(OF3&lt;1),"Cảnh báo KQHT","Lên lớp")</f>
        <v>Lên lớp</v>
      </c>
      <c r="OI3" s="41">
        <f t="shared" ref="OI3:OI31" si="263">KT3+LE3+LP3+MA3+ML3+MW3+NH3+NS3+OD3</f>
        <v>18</v>
      </c>
      <c r="OJ3" s="43">
        <f t="shared" ref="OJ3:OJ31" si="264">(KQ3*KT3+LB3*LE3+LM3*LP3+LX3*MA3+MI3*ML3+MT3*MW3+NE3*NH3+NP3*NS3+OA3*OD3)/OI3</f>
        <v>2.3888888888888888</v>
      </c>
      <c r="OK3" s="229">
        <f t="shared" ref="OK3:OK31" si="265">KD3+OE3</f>
        <v>76</v>
      </c>
      <c r="OL3" s="230">
        <f t="shared" ref="OL3:OL31" si="266">KE3+OI3</f>
        <v>76</v>
      </c>
      <c r="OM3" s="146">
        <f t="shared" ref="OM3:OM31" si="267" xml:space="preserve"> (KF3*KE3+OJ3*OI3)/OL3</f>
        <v>2.1710526315789473</v>
      </c>
      <c r="ON3" s="45" t="str">
        <f t="shared" ref="ON3:ON31" si="268">TEXT(OM3,"0.00")</f>
        <v>2.17</v>
      </c>
      <c r="OO3" s="47" t="str">
        <f t="shared" ref="OO3:OO31" si="269">IF(AND(OM3&lt;1.4),"Cảnh báo KQHT","Lên lớp")</f>
        <v>Lên lớp</v>
      </c>
      <c r="OP3" s="47" t="s">
        <v>1143</v>
      </c>
      <c r="OQ3" s="24">
        <v>6.6</v>
      </c>
      <c r="OR3" s="27">
        <v>5</v>
      </c>
      <c r="OS3" s="28"/>
      <c r="OT3" s="22">
        <f t="shared" si="52"/>
        <v>5.6</v>
      </c>
      <c r="OU3" s="29">
        <f t="shared" si="53"/>
        <v>5.6</v>
      </c>
      <c r="OV3" s="29" t="str">
        <f t="shared" ref="OV3:OV9" si="270">TEXT(OU3,"0.0")</f>
        <v>5.6</v>
      </c>
      <c r="OW3" s="35" t="str">
        <f>IF(OU3&gt;=8.5,"A",IF(OU3&gt;=8,"B+",IF(OU3&gt;=7,"B",IF(OU3&gt;=6.5,"C+",IF(OU3&gt;=5.5,"C",IF(OU3&gt;=5,"D+",IF(OU3&gt;=4,"D","F")))))))</f>
        <v>C</v>
      </c>
      <c r="OX3" s="33">
        <f t="shared" si="54"/>
        <v>2</v>
      </c>
      <c r="OY3" s="49" t="str">
        <f t="shared" si="55"/>
        <v>2.0</v>
      </c>
      <c r="OZ3" s="77">
        <v>2</v>
      </c>
      <c r="PA3" s="151">
        <v>2</v>
      </c>
      <c r="PB3" s="24">
        <v>7.4</v>
      </c>
      <c r="PC3" s="27">
        <v>9</v>
      </c>
      <c r="PD3" s="28"/>
      <c r="PE3" s="22">
        <f t="shared" si="56"/>
        <v>8.4</v>
      </c>
      <c r="PF3" s="29">
        <f t="shared" si="57"/>
        <v>8.4</v>
      </c>
      <c r="PG3" s="29" t="str">
        <f t="shared" ref="PG3:PG9" si="271">TEXT(PF3,"0.0")</f>
        <v>8.4</v>
      </c>
      <c r="PH3" s="35" t="str">
        <f>IF(PF3&gt;=8.5,"A",IF(PF3&gt;=8,"B+",IF(PF3&gt;=7,"B",IF(PF3&gt;=6.5,"C+",IF(PF3&gt;=5.5,"C",IF(PF3&gt;=5,"D+",IF(PF3&gt;=4,"D","F")))))))</f>
        <v>B+</v>
      </c>
      <c r="PI3" s="33">
        <f t="shared" si="58"/>
        <v>3.5</v>
      </c>
      <c r="PJ3" s="49" t="str">
        <f t="shared" si="59"/>
        <v>3.5</v>
      </c>
      <c r="PK3" s="77">
        <v>3</v>
      </c>
      <c r="PL3" s="151">
        <v>3</v>
      </c>
      <c r="PM3" s="24">
        <v>7.3</v>
      </c>
      <c r="PN3" s="27">
        <v>5</v>
      </c>
      <c r="PO3" s="28"/>
      <c r="PP3" s="22">
        <f t="shared" si="60"/>
        <v>5.9</v>
      </c>
      <c r="PQ3" s="29">
        <f t="shared" si="61"/>
        <v>5.9</v>
      </c>
      <c r="PR3" s="29" t="str">
        <f t="shared" ref="PR3:PR9" si="272">TEXT(PQ3,"0.0")</f>
        <v>5.9</v>
      </c>
      <c r="PS3" s="35" t="str">
        <f>IF(PQ3&gt;=8.5,"A",IF(PQ3&gt;=8,"B+",IF(PQ3&gt;=7,"B",IF(PQ3&gt;=6.5,"C+",IF(PQ3&gt;=5.5,"C",IF(PQ3&gt;=5,"D+",IF(PQ3&gt;=4,"D","F")))))))</f>
        <v>C</v>
      </c>
      <c r="PT3" s="33">
        <f t="shared" si="62"/>
        <v>2</v>
      </c>
      <c r="PU3" s="49" t="str">
        <f t="shared" si="63"/>
        <v>2.0</v>
      </c>
      <c r="PV3" s="77">
        <v>2</v>
      </c>
      <c r="PW3" s="151">
        <v>2</v>
      </c>
      <c r="PX3" s="24">
        <v>8</v>
      </c>
      <c r="PY3" s="27">
        <v>7</v>
      </c>
      <c r="PZ3" s="28"/>
      <c r="QA3" s="22">
        <f t="shared" si="64"/>
        <v>7.4</v>
      </c>
      <c r="QB3" s="29">
        <f t="shared" si="65"/>
        <v>7.4</v>
      </c>
      <c r="QC3" s="29" t="str">
        <f t="shared" ref="QC3:QC9" si="273">TEXT(QB3,"0.0")</f>
        <v>7.4</v>
      </c>
      <c r="QD3" s="35" t="str">
        <f>IF(QB3&gt;=8.5,"A",IF(QB3&gt;=8,"B+",IF(QB3&gt;=7,"B",IF(QB3&gt;=6.5,"C+",IF(QB3&gt;=5.5,"C",IF(QB3&gt;=5,"D+",IF(QB3&gt;=4,"D","F")))))))</f>
        <v>B</v>
      </c>
      <c r="QE3" s="33">
        <f t="shared" si="66"/>
        <v>3</v>
      </c>
      <c r="QF3" s="49" t="str">
        <f t="shared" si="67"/>
        <v>3.0</v>
      </c>
      <c r="QG3" s="77">
        <v>3</v>
      </c>
      <c r="QH3" s="151">
        <v>3</v>
      </c>
      <c r="QI3" s="24">
        <v>6.3</v>
      </c>
      <c r="QJ3" s="27">
        <v>4</v>
      </c>
      <c r="QK3" s="28"/>
      <c r="QL3" s="22">
        <f t="shared" si="68"/>
        <v>4.9000000000000004</v>
      </c>
      <c r="QM3" s="29">
        <f t="shared" si="69"/>
        <v>4.9000000000000004</v>
      </c>
      <c r="QN3" s="29" t="str">
        <f t="shared" ref="QN3:QN9" si="274">TEXT(QM3,"0.0")</f>
        <v>4.9</v>
      </c>
      <c r="QO3" s="35" t="str">
        <f>IF(QM3&gt;=8.5,"A",IF(QM3&gt;=8,"B+",IF(QM3&gt;=7,"B",IF(QM3&gt;=6.5,"C+",IF(QM3&gt;=5.5,"C",IF(QM3&gt;=5,"D+",IF(QM3&gt;=4,"D","F")))))))</f>
        <v>D</v>
      </c>
      <c r="QP3" s="33">
        <f t="shared" si="70"/>
        <v>1</v>
      </c>
      <c r="QQ3" s="49" t="str">
        <f t="shared" si="71"/>
        <v>1.0</v>
      </c>
      <c r="QR3" s="77">
        <v>1</v>
      </c>
      <c r="QS3" s="151">
        <v>1</v>
      </c>
      <c r="QT3" s="24">
        <v>6.2</v>
      </c>
      <c r="QU3" s="27">
        <v>9</v>
      </c>
      <c r="QV3" s="28"/>
      <c r="QW3" s="22">
        <f t="shared" si="72"/>
        <v>7.9</v>
      </c>
      <c r="QX3" s="29">
        <f t="shared" si="73"/>
        <v>7.9</v>
      </c>
      <c r="QY3" s="29" t="str">
        <f t="shared" ref="QY3:QY9" si="275">TEXT(QX3,"0.0")</f>
        <v>7.9</v>
      </c>
      <c r="QZ3" s="35" t="str">
        <f t="shared" si="74"/>
        <v>B</v>
      </c>
      <c r="RA3" s="33">
        <f t="shared" si="75"/>
        <v>3</v>
      </c>
      <c r="RB3" s="49" t="str">
        <f t="shared" si="76"/>
        <v>3.0</v>
      </c>
      <c r="RC3" s="77">
        <v>3</v>
      </c>
      <c r="RD3" s="151">
        <v>3</v>
      </c>
      <c r="RE3" s="24">
        <v>7.3</v>
      </c>
      <c r="RF3" s="27">
        <v>6</v>
      </c>
      <c r="RG3" s="28"/>
      <c r="RH3" s="22">
        <f>ROUND((RE3*0.4+RF3*0.6),1)</f>
        <v>6.5</v>
      </c>
      <c r="RI3" s="29">
        <f>ROUND(MAX((RE3*0.4+RF3*0.6),(RE3*0.4+RG3*0.6)),1)</f>
        <v>6.5</v>
      </c>
      <c r="RJ3" s="29" t="str">
        <f t="shared" ref="RJ3:RJ9" si="276">TEXT(RI3,"0.0")</f>
        <v>6.5</v>
      </c>
      <c r="RK3" s="35" t="str">
        <f t="shared" si="79"/>
        <v>C+</v>
      </c>
      <c r="RL3" s="33">
        <f t="shared" si="80"/>
        <v>2.5</v>
      </c>
      <c r="RM3" s="49" t="str">
        <f t="shared" si="81"/>
        <v>2.5</v>
      </c>
      <c r="RN3" s="77">
        <v>1</v>
      </c>
      <c r="RO3" s="151">
        <v>1</v>
      </c>
      <c r="RP3" s="211">
        <f t="shared" ref="RP3:RP31" si="277">OZ3+PK3+PV3+QG3+QR3+RC3+RN3</f>
        <v>15</v>
      </c>
      <c r="RQ3" s="275">
        <f t="shared" ref="RQ3:RQ31" si="278">(OU3*OZ3+PF3*PK3+PQ3*PV3+QB3*QG3+QM3*QR3+QX3*RC3+RI3*RN3)/RP3</f>
        <v>7.0333333333333341</v>
      </c>
      <c r="RR3" s="43">
        <f t="shared" ref="RR3:RR31" si="279">(OX3*OZ3+PI3*PK3+PT3*PV3+QE3*QG3+QP3*QR3+RA3*RC3+RL3*RN3)/RP3</f>
        <v>2.6666666666666665</v>
      </c>
      <c r="RS3" s="45" t="str">
        <f t="shared" ref="RS3:RS31" si="280">TEXT(RR3,"0.00")</f>
        <v>2.67</v>
      </c>
      <c r="RT3" s="47" t="str">
        <f t="shared" ref="RT3:RT31" si="281">IF(AND(RR3&lt;1),"Cảnh báo KQHT","Lên lớp")</f>
        <v>Lên lớp</v>
      </c>
      <c r="RU3" s="41">
        <f t="shared" ref="RU3:RU31" si="282">PA3+PL3+PW3+QH3+QS3+RD3+RO3</f>
        <v>15</v>
      </c>
      <c r="RV3" s="43">
        <f t="shared" ref="RV3:RV31" si="283">(OX3*PA3+PI3*PL3+PT3*PW3+QE3*QH3+QP3*QS3+RA3*RD3+RL3*RO3)/RU3</f>
        <v>2.6666666666666665</v>
      </c>
      <c r="RW3" s="229">
        <f t="shared" ref="RW3:RW31" si="284">OK3+RP3</f>
        <v>91</v>
      </c>
      <c r="RX3" s="230">
        <f t="shared" ref="RX3:RX31" si="285">OL3+RU3</f>
        <v>91</v>
      </c>
      <c r="RY3" s="146">
        <f t="shared" ref="RY3:RY31" si="286" xml:space="preserve"> (OM3*OL3+RV3*RU3)/RX3</f>
        <v>2.2527472527472527</v>
      </c>
      <c r="RZ3" s="45" t="str">
        <f t="shared" ref="RZ3:RZ31" si="287">TEXT(RY3,"0.00")</f>
        <v>2.25</v>
      </c>
      <c r="SA3" s="47" t="str">
        <f t="shared" ref="SA3:SA31" si="288">IF(AND(RY3&lt;1.6),"Cảnh báo KQHT","Lên lớp")</f>
        <v>Lên lớp</v>
      </c>
      <c r="SB3" s="47" t="s">
        <v>1143</v>
      </c>
      <c r="SC3" s="24">
        <v>7.7</v>
      </c>
      <c r="SD3" s="27">
        <v>8</v>
      </c>
      <c r="SE3" s="28"/>
      <c r="SF3" s="22">
        <f t="shared" si="82"/>
        <v>7.9</v>
      </c>
      <c r="SG3" s="29">
        <f t="shared" si="83"/>
        <v>7.9</v>
      </c>
      <c r="SH3" s="29" t="str">
        <f t="shared" ref="SH3:SH9" si="289">TEXT(SG3,"0.0")</f>
        <v>7.9</v>
      </c>
      <c r="SI3" s="35" t="str">
        <f t="shared" si="84"/>
        <v>B</v>
      </c>
      <c r="SJ3" s="33">
        <f t="shared" si="85"/>
        <v>3</v>
      </c>
      <c r="SK3" s="49" t="str">
        <f t="shared" si="86"/>
        <v>3.0</v>
      </c>
      <c r="SL3" s="77">
        <v>2</v>
      </c>
      <c r="SM3" s="151">
        <v>2</v>
      </c>
      <c r="SN3" s="24">
        <v>7.8</v>
      </c>
      <c r="SO3" s="27">
        <v>5</v>
      </c>
      <c r="SP3" s="28"/>
      <c r="SQ3" s="22">
        <f t="shared" si="87"/>
        <v>6.1</v>
      </c>
      <c r="SR3" s="29">
        <f t="shared" si="88"/>
        <v>6.1</v>
      </c>
      <c r="SS3" s="29" t="str">
        <f t="shared" ref="SS3:SS9" si="290">TEXT(SR3,"0.0")</f>
        <v>6.1</v>
      </c>
      <c r="ST3" s="35" t="str">
        <f t="shared" si="89"/>
        <v>C</v>
      </c>
      <c r="SU3" s="33">
        <f t="shared" si="90"/>
        <v>2</v>
      </c>
      <c r="SV3" s="49" t="str">
        <f t="shared" si="91"/>
        <v>2.0</v>
      </c>
      <c r="SW3" s="77">
        <v>2</v>
      </c>
      <c r="SX3" s="151">
        <v>2</v>
      </c>
      <c r="SY3" s="24"/>
      <c r="SZ3" s="27"/>
      <c r="TA3" s="28"/>
      <c r="TB3" s="22">
        <f>ROUND((SF3*0.5+SQ3*0.5),1)</f>
        <v>7</v>
      </c>
      <c r="TC3" s="29">
        <f t="shared" ref="TC3" si="291">ROUND((SG3*0.5+SR3*0.5),1)</f>
        <v>7</v>
      </c>
      <c r="TD3" s="29" t="str">
        <f t="shared" ref="TD3:TD9" si="292">TEXT(TC3,"0.0")</f>
        <v>7.0</v>
      </c>
      <c r="TE3" s="35" t="str">
        <f t="shared" si="92"/>
        <v>B</v>
      </c>
      <c r="TF3" s="33">
        <f t="shared" si="93"/>
        <v>3</v>
      </c>
      <c r="TG3" s="49" t="str">
        <f t="shared" si="94"/>
        <v>3.0</v>
      </c>
      <c r="TH3" s="77">
        <v>4</v>
      </c>
      <c r="TI3" s="151">
        <v>4</v>
      </c>
      <c r="TJ3" s="320"/>
      <c r="TK3" s="165">
        <v>8.3000000000000007</v>
      </c>
      <c r="TL3" s="30">
        <v>6.9</v>
      </c>
      <c r="TM3" s="30">
        <v>6.6</v>
      </c>
      <c r="TN3" s="322"/>
      <c r="TO3" s="127">
        <f t="shared" ref="TO3:TO11" si="293">ROUND((TK3*0.2+TL3*0.3+TM3*0.5),1)</f>
        <v>7</v>
      </c>
      <c r="TP3" s="29" t="str">
        <f t="shared" ref="TP3:TP10" si="294">TEXT(TO3,"0.0")</f>
        <v>7.0</v>
      </c>
      <c r="TQ3" s="35" t="str">
        <f t="shared" si="95"/>
        <v>B</v>
      </c>
      <c r="TR3" s="33">
        <f t="shared" si="96"/>
        <v>3</v>
      </c>
      <c r="TS3" s="49" t="str">
        <f t="shared" si="97"/>
        <v>3.0</v>
      </c>
      <c r="TT3" s="323">
        <v>5</v>
      </c>
      <c r="TU3" s="324">
        <v>5</v>
      </c>
      <c r="TV3" s="325">
        <f t="shared" ref="TV3:TV10" si="295">TH3+TT3</f>
        <v>9</v>
      </c>
      <c r="TW3" s="341">
        <f t="shared" ref="TW3:TW31" si="296">(TC3*TH3+TO3*TT3)/TV3</f>
        <v>7</v>
      </c>
      <c r="TX3" s="326">
        <f t="shared" ref="TX3:TX10" si="297">(TF3*TH3+TR3*TT3)/TV3</f>
        <v>3</v>
      </c>
      <c r="TY3" s="45" t="str">
        <f t="shared" si="98"/>
        <v>3.00</v>
      </c>
      <c r="TZ3" s="47" t="str">
        <f t="shared" si="99"/>
        <v>Lên lớp</v>
      </c>
      <c r="UA3" s="41">
        <f t="shared" ref="UA3:UA10" si="298">TI3+TU3</f>
        <v>9</v>
      </c>
      <c r="UB3" s="43">
        <f t="shared" ref="UB3:UB10" si="299">(TF3*TI3+TR3*TU3)/UA3</f>
        <v>3</v>
      </c>
    </row>
    <row r="4" spans="1:548" ht="18">
      <c r="A4" s="11">
        <v>4</v>
      </c>
      <c r="B4" s="70" t="s">
        <v>333</v>
      </c>
      <c r="C4" s="14" t="s">
        <v>339</v>
      </c>
      <c r="D4" s="71" t="s">
        <v>19</v>
      </c>
      <c r="E4" s="72" t="s">
        <v>340</v>
      </c>
      <c r="F4" s="9"/>
      <c r="G4" s="111" t="s">
        <v>784</v>
      </c>
      <c r="H4" s="112" t="s">
        <v>18</v>
      </c>
      <c r="I4" s="104" t="s">
        <v>821</v>
      </c>
      <c r="J4" s="13">
        <v>6.5</v>
      </c>
      <c r="K4" s="29" t="str">
        <f t="shared" si="100"/>
        <v>6.5</v>
      </c>
      <c r="L4" s="35" t="str">
        <f t="shared" si="101"/>
        <v>C+</v>
      </c>
      <c r="M4" s="33">
        <f t="shared" si="102"/>
        <v>2.5</v>
      </c>
      <c r="N4" s="49" t="str">
        <f t="shared" si="103"/>
        <v>2.5</v>
      </c>
      <c r="O4" s="12">
        <v>2</v>
      </c>
      <c r="P4" s="19">
        <v>7</v>
      </c>
      <c r="Q4" s="29" t="str">
        <f t="shared" si="104"/>
        <v>7.0</v>
      </c>
      <c r="R4" s="35" t="str">
        <f t="shared" si="105"/>
        <v>B</v>
      </c>
      <c r="S4" s="33">
        <f t="shared" si="106"/>
        <v>3</v>
      </c>
      <c r="T4" s="49" t="str">
        <f t="shared" si="107"/>
        <v>3.0</v>
      </c>
      <c r="U4" s="12">
        <v>3</v>
      </c>
      <c r="V4" s="24">
        <v>7.8</v>
      </c>
      <c r="W4" s="27">
        <v>8</v>
      </c>
      <c r="X4" s="28"/>
      <c r="Y4" s="22">
        <f t="shared" si="108"/>
        <v>7.9</v>
      </c>
      <c r="Z4" s="29">
        <f t="shared" si="109"/>
        <v>7.9</v>
      </c>
      <c r="AA4" s="29" t="str">
        <f t="shared" si="110"/>
        <v>7.9</v>
      </c>
      <c r="AB4" s="35" t="str">
        <f t="shared" si="111"/>
        <v>B</v>
      </c>
      <c r="AC4" s="33">
        <f t="shared" si="112"/>
        <v>3</v>
      </c>
      <c r="AD4" s="49" t="str">
        <f t="shared" si="113"/>
        <v>3.0</v>
      </c>
      <c r="AE4" s="77">
        <v>5</v>
      </c>
      <c r="AF4" s="80">
        <v>5</v>
      </c>
      <c r="AG4" s="24">
        <v>6.1</v>
      </c>
      <c r="AH4" s="27">
        <v>1</v>
      </c>
      <c r="AI4" s="28">
        <v>4</v>
      </c>
      <c r="AJ4" s="22">
        <f t="shared" si="114"/>
        <v>3</v>
      </c>
      <c r="AK4" s="29">
        <f t="shared" si="115"/>
        <v>4.8</v>
      </c>
      <c r="AL4" s="29" t="str">
        <f t="shared" si="116"/>
        <v>4.8</v>
      </c>
      <c r="AM4" s="35" t="str">
        <f t="shared" si="117"/>
        <v>D</v>
      </c>
      <c r="AN4" s="33">
        <f t="shared" si="118"/>
        <v>1</v>
      </c>
      <c r="AO4" s="49" t="str">
        <f t="shared" si="119"/>
        <v>1.0</v>
      </c>
      <c r="AP4" s="77">
        <v>3</v>
      </c>
      <c r="AQ4" s="83">
        <v>3</v>
      </c>
      <c r="AR4" s="24">
        <v>6.6</v>
      </c>
      <c r="AS4" s="27">
        <v>4</v>
      </c>
      <c r="AT4" s="28"/>
      <c r="AU4" s="22">
        <f t="shared" si="0"/>
        <v>5</v>
      </c>
      <c r="AV4" s="29">
        <f t="shared" si="1"/>
        <v>5</v>
      </c>
      <c r="AW4" s="29" t="str">
        <f t="shared" si="120"/>
        <v>5.0</v>
      </c>
      <c r="AX4" s="35" t="str">
        <f t="shared" si="121"/>
        <v>D+</v>
      </c>
      <c r="AY4" s="33">
        <f t="shared" si="122"/>
        <v>1.5</v>
      </c>
      <c r="AZ4" s="49" t="str">
        <f t="shared" si="123"/>
        <v>1.5</v>
      </c>
      <c r="BA4" s="77">
        <v>3</v>
      </c>
      <c r="BB4" s="83">
        <v>3</v>
      </c>
      <c r="BC4" s="24">
        <v>6.8</v>
      </c>
      <c r="BD4" s="27">
        <v>4</v>
      </c>
      <c r="BE4" s="28"/>
      <c r="BF4" s="22">
        <f t="shared" si="124"/>
        <v>5.0999999999999996</v>
      </c>
      <c r="BG4" s="29">
        <f t="shared" si="2"/>
        <v>5.0999999999999996</v>
      </c>
      <c r="BH4" s="29" t="str">
        <f t="shared" si="125"/>
        <v>5.1</v>
      </c>
      <c r="BI4" s="35" t="str">
        <f t="shared" si="126"/>
        <v>D+</v>
      </c>
      <c r="BJ4" s="33">
        <f t="shared" si="127"/>
        <v>1.5</v>
      </c>
      <c r="BK4" s="49" t="str">
        <f t="shared" si="128"/>
        <v>1.5</v>
      </c>
      <c r="BL4" s="77">
        <v>3</v>
      </c>
      <c r="BM4" s="83">
        <v>3</v>
      </c>
      <c r="BN4" s="24">
        <v>6.3</v>
      </c>
      <c r="BO4" s="27">
        <v>9</v>
      </c>
      <c r="BP4" s="28"/>
      <c r="BQ4" s="30">
        <f t="shared" si="129"/>
        <v>7.9</v>
      </c>
      <c r="BR4" s="31">
        <f t="shared" si="3"/>
        <v>7.9</v>
      </c>
      <c r="BS4" s="29" t="str">
        <f t="shared" si="130"/>
        <v>7.9</v>
      </c>
      <c r="BT4" s="35" t="str">
        <f t="shared" si="131"/>
        <v>B</v>
      </c>
      <c r="BU4" s="33">
        <f t="shared" si="132"/>
        <v>3</v>
      </c>
      <c r="BV4" s="49" t="str">
        <f t="shared" si="133"/>
        <v>3.0</v>
      </c>
      <c r="BW4" s="77">
        <v>2</v>
      </c>
      <c r="BX4" s="83">
        <v>2</v>
      </c>
      <c r="BY4" s="41">
        <f t="shared" si="134"/>
        <v>16</v>
      </c>
      <c r="BZ4" s="43">
        <f t="shared" si="135"/>
        <v>2.0625</v>
      </c>
      <c r="CA4" s="45" t="str">
        <f t="shared" si="136"/>
        <v>2.06</v>
      </c>
      <c r="CB4" s="47" t="str">
        <f t="shared" si="137"/>
        <v>Lên lớp</v>
      </c>
      <c r="CC4" s="145">
        <f t="shared" si="138"/>
        <v>16</v>
      </c>
      <c r="CD4" s="146">
        <f t="shared" si="139"/>
        <v>2.0625</v>
      </c>
      <c r="CE4" s="47" t="str">
        <f t="shared" si="140"/>
        <v>Lên lớp</v>
      </c>
      <c r="CF4" s="142" t="s">
        <v>1143</v>
      </c>
      <c r="CG4" s="24">
        <v>7</v>
      </c>
      <c r="CH4" s="27">
        <v>5</v>
      </c>
      <c r="CI4" s="28"/>
      <c r="CJ4" s="22">
        <f t="shared" si="141"/>
        <v>5.8</v>
      </c>
      <c r="CK4" s="29">
        <f t="shared" si="142"/>
        <v>5.8</v>
      </c>
      <c r="CL4" s="29" t="str">
        <f t="shared" si="143"/>
        <v>5.8</v>
      </c>
      <c r="CM4" s="35" t="str">
        <f t="shared" si="144"/>
        <v>C</v>
      </c>
      <c r="CN4" s="157">
        <f t="shared" si="145"/>
        <v>2</v>
      </c>
      <c r="CO4" s="49" t="str">
        <f t="shared" si="146"/>
        <v>2.0</v>
      </c>
      <c r="CP4" s="77">
        <v>3</v>
      </c>
      <c r="CQ4" s="151">
        <v>3</v>
      </c>
      <c r="CR4" s="24">
        <v>8.3000000000000007</v>
      </c>
      <c r="CS4" s="27">
        <v>7</v>
      </c>
      <c r="CT4" s="28"/>
      <c r="CU4" s="22">
        <f t="shared" ref="CU4" si="300">ROUND((CR4*0.4+CS4*0.6),1)</f>
        <v>7.5</v>
      </c>
      <c r="CV4" s="29">
        <f t="shared" si="147"/>
        <v>7.5</v>
      </c>
      <c r="CW4" s="29" t="str">
        <f t="shared" si="148"/>
        <v>7.5</v>
      </c>
      <c r="CX4" s="35" t="str">
        <f t="shared" si="149"/>
        <v>B</v>
      </c>
      <c r="CY4" s="157">
        <f t="shared" si="150"/>
        <v>3</v>
      </c>
      <c r="CZ4" s="49" t="str">
        <f t="shared" si="151"/>
        <v>3.0</v>
      </c>
      <c r="DA4" s="77">
        <v>2</v>
      </c>
      <c r="DB4" s="151">
        <v>2</v>
      </c>
      <c r="DC4" s="24">
        <v>5.7</v>
      </c>
      <c r="DD4" s="27">
        <v>5</v>
      </c>
      <c r="DE4" s="28"/>
      <c r="DF4" s="22">
        <f t="shared" si="152"/>
        <v>5.3</v>
      </c>
      <c r="DG4" s="29">
        <f t="shared" si="153"/>
        <v>5.3</v>
      </c>
      <c r="DH4" s="29" t="str">
        <f t="shared" si="154"/>
        <v>5.3</v>
      </c>
      <c r="DI4" s="35" t="str">
        <f t="shared" si="155"/>
        <v>D+</v>
      </c>
      <c r="DJ4" s="157">
        <f t="shared" si="156"/>
        <v>1.5</v>
      </c>
      <c r="DK4" s="49" t="str">
        <f t="shared" si="157"/>
        <v>1.5</v>
      </c>
      <c r="DL4" s="77">
        <v>4</v>
      </c>
      <c r="DM4" s="151">
        <v>4</v>
      </c>
      <c r="DN4" s="24">
        <v>6.3</v>
      </c>
      <c r="DO4" s="27">
        <v>4</v>
      </c>
      <c r="DP4" s="28"/>
      <c r="DQ4" s="22">
        <f t="shared" si="158"/>
        <v>4.9000000000000004</v>
      </c>
      <c r="DR4" s="29">
        <f t="shared" si="159"/>
        <v>4.9000000000000004</v>
      </c>
      <c r="DS4" s="29" t="str">
        <f t="shared" si="160"/>
        <v>4.9</v>
      </c>
      <c r="DT4" s="35" t="str">
        <f t="shared" si="161"/>
        <v>D</v>
      </c>
      <c r="DU4" s="157">
        <f t="shared" si="162"/>
        <v>1</v>
      </c>
      <c r="DV4" s="49" t="str">
        <f t="shared" si="163"/>
        <v>1.0</v>
      </c>
      <c r="DW4" s="77">
        <v>3</v>
      </c>
      <c r="DX4" s="151">
        <v>3</v>
      </c>
      <c r="DY4" s="24">
        <v>6.3</v>
      </c>
      <c r="DZ4" s="27">
        <v>5</v>
      </c>
      <c r="EA4" s="28"/>
      <c r="EB4" s="22">
        <f t="shared" ref="EB4" si="301">ROUND((DY4*0.4+DZ4*0.6),1)</f>
        <v>5.5</v>
      </c>
      <c r="EC4" s="29">
        <f t="shared" si="164"/>
        <v>5.5</v>
      </c>
      <c r="ED4" s="29" t="str">
        <f t="shared" si="165"/>
        <v>5.5</v>
      </c>
      <c r="EE4" s="35" t="str">
        <f t="shared" si="166"/>
        <v>C</v>
      </c>
      <c r="EF4" s="157">
        <f t="shared" si="167"/>
        <v>2</v>
      </c>
      <c r="EG4" s="49" t="str">
        <f t="shared" si="168"/>
        <v>2.0</v>
      </c>
      <c r="EH4" s="77">
        <v>2</v>
      </c>
      <c r="EI4" s="151">
        <v>2</v>
      </c>
      <c r="EJ4" s="24">
        <v>7</v>
      </c>
      <c r="EK4" s="27">
        <v>7</v>
      </c>
      <c r="EL4" s="28"/>
      <c r="EM4" s="22">
        <f t="shared" ref="EM4" si="302">ROUND((EJ4*0.4+EK4*0.6),1)</f>
        <v>7</v>
      </c>
      <c r="EN4" s="29">
        <f t="shared" si="169"/>
        <v>7</v>
      </c>
      <c r="EO4" s="29" t="str">
        <f t="shared" si="170"/>
        <v>7.0</v>
      </c>
      <c r="EP4" s="35" t="str">
        <f t="shared" si="171"/>
        <v>B</v>
      </c>
      <c r="EQ4" s="157">
        <f t="shared" si="172"/>
        <v>3</v>
      </c>
      <c r="ER4" s="49" t="str">
        <f t="shared" si="173"/>
        <v>3.0</v>
      </c>
      <c r="ES4" s="77">
        <v>2</v>
      </c>
      <c r="ET4" s="151">
        <v>2</v>
      </c>
      <c r="EU4" s="24">
        <v>7.6</v>
      </c>
      <c r="EV4" s="27">
        <v>8</v>
      </c>
      <c r="EW4" s="28"/>
      <c r="EX4" s="22">
        <f t="shared" ref="EX4" si="303">ROUND((EU4*0.4+EV4*0.6),1)</f>
        <v>7.8</v>
      </c>
      <c r="EY4" s="29">
        <f t="shared" si="174"/>
        <v>7.8</v>
      </c>
      <c r="EZ4" s="29" t="str">
        <f t="shared" si="175"/>
        <v>7.8</v>
      </c>
      <c r="FA4" s="35" t="str">
        <f t="shared" si="176"/>
        <v>B</v>
      </c>
      <c r="FB4" s="157">
        <f t="shared" si="177"/>
        <v>3</v>
      </c>
      <c r="FC4" s="49" t="str">
        <f t="shared" si="178"/>
        <v>3.0</v>
      </c>
      <c r="FD4" s="77">
        <v>3</v>
      </c>
      <c r="FE4" s="151">
        <v>3</v>
      </c>
      <c r="FF4" s="155">
        <v>8</v>
      </c>
      <c r="FG4" s="165">
        <v>8.4</v>
      </c>
      <c r="FH4" s="165"/>
      <c r="FI4" s="22">
        <f t="shared" si="179"/>
        <v>8.1999999999999993</v>
      </c>
      <c r="FJ4" s="29">
        <f t="shared" si="180"/>
        <v>8.1999999999999993</v>
      </c>
      <c r="FK4" s="29" t="str">
        <f t="shared" si="181"/>
        <v>8.2</v>
      </c>
      <c r="FL4" s="35" t="str">
        <f t="shared" si="182"/>
        <v>B+</v>
      </c>
      <c r="FM4" s="33">
        <f t="shared" si="183"/>
        <v>3.5</v>
      </c>
      <c r="FN4" s="49" t="str">
        <f t="shared" si="184"/>
        <v>3.5</v>
      </c>
      <c r="FO4" s="77">
        <v>1</v>
      </c>
      <c r="FP4" s="151">
        <v>1</v>
      </c>
      <c r="FQ4" s="41">
        <f t="shared" si="185"/>
        <v>20</v>
      </c>
      <c r="FR4" s="43">
        <f t="shared" si="186"/>
        <v>2.1749999999999998</v>
      </c>
      <c r="FS4" s="45" t="str">
        <f t="shared" si="187"/>
        <v>2.18</v>
      </c>
      <c r="FT4" s="47" t="str">
        <f t="shared" si="188"/>
        <v>Lên lớp</v>
      </c>
      <c r="FU4" s="145">
        <f t="shared" si="189"/>
        <v>20</v>
      </c>
      <c r="FV4" s="146">
        <f t="shared" si="190"/>
        <v>2.1749999999999998</v>
      </c>
      <c r="FW4" s="174">
        <f t="shared" si="191"/>
        <v>36</v>
      </c>
      <c r="FX4" s="41">
        <f t="shared" si="192"/>
        <v>36</v>
      </c>
      <c r="FY4" s="43">
        <f t="shared" si="193"/>
        <v>2.125</v>
      </c>
      <c r="FZ4" s="45" t="str">
        <f t="shared" si="194"/>
        <v>2.13</v>
      </c>
      <c r="GA4" s="47" t="str">
        <f t="shared" si="195"/>
        <v>Lên lớp</v>
      </c>
      <c r="GB4" s="47" t="s">
        <v>1143</v>
      </c>
      <c r="GC4" s="24">
        <v>7.8</v>
      </c>
      <c r="GD4" s="27">
        <v>9</v>
      </c>
      <c r="GE4" s="28"/>
      <c r="GF4" s="22">
        <f t="shared" ref="GF4:GF5" si="304">ROUND((GC4*0.4+GD4*0.6),1)</f>
        <v>8.5</v>
      </c>
      <c r="GG4" s="29">
        <f t="shared" si="196"/>
        <v>8.5</v>
      </c>
      <c r="GH4" s="29" t="str">
        <f t="shared" si="197"/>
        <v>8.5</v>
      </c>
      <c r="GI4" s="35" t="str">
        <f t="shared" si="198"/>
        <v>A</v>
      </c>
      <c r="GJ4" s="33">
        <f t="shared" si="199"/>
        <v>4</v>
      </c>
      <c r="GK4" s="49" t="str">
        <f t="shared" si="200"/>
        <v>4.0</v>
      </c>
      <c r="GL4" s="77">
        <v>2</v>
      </c>
      <c r="GM4" s="151">
        <v>2</v>
      </c>
      <c r="GN4" s="24">
        <v>6.7</v>
      </c>
      <c r="GO4" s="27">
        <v>4</v>
      </c>
      <c r="GP4" s="28"/>
      <c r="GQ4" s="22">
        <f t="shared" ref="GQ4:GQ5" si="305">ROUND((GN4*0.4+GO4*0.6),1)</f>
        <v>5.0999999999999996</v>
      </c>
      <c r="GR4" s="29">
        <f t="shared" si="201"/>
        <v>5.0999999999999996</v>
      </c>
      <c r="GS4" s="29" t="str">
        <f t="shared" si="202"/>
        <v>5.1</v>
      </c>
      <c r="GT4" s="35" t="str">
        <f t="shared" si="203"/>
        <v>D+</v>
      </c>
      <c r="GU4" s="33">
        <f t="shared" si="204"/>
        <v>1.5</v>
      </c>
      <c r="GV4" s="49" t="str">
        <f t="shared" si="205"/>
        <v>1.5</v>
      </c>
      <c r="GW4" s="77">
        <v>3</v>
      </c>
      <c r="GX4" s="151">
        <v>3</v>
      </c>
      <c r="GY4" s="24">
        <v>6</v>
      </c>
      <c r="GZ4" s="27">
        <v>3</v>
      </c>
      <c r="HA4" s="28"/>
      <c r="HB4" s="22">
        <f t="shared" ref="HB4:HB5" si="306">ROUND((GY4*0.4+GZ4*0.6),1)</f>
        <v>4.2</v>
      </c>
      <c r="HC4" s="29">
        <f t="shared" si="206"/>
        <v>4.2</v>
      </c>
      <c r="HD4" s="29" t="str">
        <f t="shared" si="207"/>
        <v>4.2</v>
      </c>
      <c r="HE4" s="35" t="str">
        <f t="shared" si="208"/>
        <v>D</v>
      </c>
      <c r="HF4" s="33">
        <f t="shared" si="209"/>
        <v>1</v>
      </c>
      <c r="HG4" s="49" t="str">
        <f t="shared" si="210"/>
        <v>1.0</v>
      </c>
      <c r="HH4" s="77">
        <v>2</v>
      </c>
      <c r="HI4" s="151">
        <v>2</v>
      </c>
      <c r="HJ4" s="24">
        <v>8.1999999999999993</v>
      </c>
      <c r="HK4" s="27">
        <v>8</v>
      </c>
      <c r="HL4" s="28"/>
      <c r="HM4" s="22">
        <f t="shared" ref="HM4:HM5" si="307">ROUND((HJ4*0.4+HK4*0.6),1)</f>
        <v>8.1</v>
      </c>
      <c r="HN4" s="29">
        <f t="shared" si="211"/>
        <v>8.1</v>
      </c>
      <c r="HO4" s="29" t="str">
        <f t="shared" si="212"/>
        <v>8.1</v>
      </c>
      <c r="HP4" s="35" t="str">
        <f t="shared" si="213"/>
        <v>B+</v>
      </c>
      <c r="HQ4" s="33">
        <f t="shared" si="214"/>
        <v>3.5</v>
      </c>
      <c r="HR4" s="49" t="str">
        <f t="shared" si="215"/>
        <v>3.5</v>
      </c>
      <c r="HS4" s="77">
        <v>2</v>
      </c>
      <c r="HT4" s="151">
        <v>2</v>
      </c>
      <c r="HU4" s="24">
        <v>6</v>
      </c>
      <c r="HV4" s="27">
        <v>5</v>
      </c>
      <c r="HW4" s="28"/>
      <c r="HX4" s="22">
        <f t="shared" ref="HX4:HX5" si="308">ROUND((HU4*0.4+HV4*0.6),1)</f>
        <v>5.4</v>
      </c>
      <c r="HY4" s="29">
        <f t="shared" si="216"/>
        <v>5.4</v>
      </c>
      <c r="HZ4" s="29" t="str">
        <f t="shared" si="217"/>
        <v>5.4</v>
      </c>
      <c r="IA4" s="35" t="str">
        <f t="shared" si="218"/>
        <v>D+</v>
      </c>
      <c r="IB4" s="33">
        <f t="shared" si="219"/>
        <v>1.5</v>
      </c>
      <c r="IC4" s="49" t="str">
        <f t="shared" si="220"/>
        <v>1.5</v>
      </c>
      <c r="ID4" s="77">
        <v>3</v>
      </c>
      <c r="IE4" s="151">
        <v>3</v>
      </c>
      <c r="IF4" s="24">
        <v>7</v>
      </c>
      <c r="IG4" s="27">
        <v>6</v>
      </c>
      <c r="IH4" s="28"/>
      <c r="II4" s="22">
        <f t="shared" ref="II4:II5" si="309">ROUND((IF4*0.4+IG4*0.6),1)</f>
        <v>6.4</v>
      </c>
      <c r="IJ4" s="29">
        <f t="shared" si="221"/>
        <v>6.4</v>
      </c>
      <c r="IK4" s="29" t="str">
        <f t="shared" si="222"/>
        <v>6.4</v>
      </c>
      <c r="IL4" s="35" t="str">
        <f t="shared" si="223"/>
        <v>C</v>
      </c>
      <c r="IM4" s="33">
        <f t="shared" si="224"/>
        <v>2</v>
      </c>
      <c r="IN4" s="49" t="str">
        <f t="shared" si="225"/>
        <v>2.0</v>
      </c>
      <c r="IO4" s="77">
        <v>2</v>
      </c>
      <c r="IP4" s="151">
        <v>2</v>
      </c>
      <c r="IQ4" s="24">
        <v>6.1</v>
      </c>
      <c r="IR4" s="27">
        <v>3</v>
      </c>
      <c r="IS4" s="28"/>
      <c r="IT4" s="22">
        <f t="shared" si="4"/>
        <v>4.2</v>
      </c>
      <c r="IU4" s="29">
        <f t="shared" si="5"/>
        <v>4.2</v>
      </c>
      <c r="IV4" s="29" t="str">
        <f t="shared" si="226"/>
        <v>4.2</v>
      </c>
      <c r="IW4" s="35" t="str">
        <f t="shared" si="227"/>
        <v>D</v>
      </c>
      <c r="IX4" s="33">
        <f t="shared" si="228"/>
        <v>1</v>
      </c>
      <c r="IY4" s="49" t="str">
        <f t="shared" si="229"/>
        <v>1.0</v>
      </c>
      <c r="IZ4" s="77">
        <v>3</v>
      </c>
      <c r="JA4" s="151">
        <v>3</v>
      </c>
      <c r="JB4" s="24">
        <v>7.8</v>
      </c>
      <c r="JC4" s="27">
        <v>6</v>
      </c>
      <c r="JD4" s="28"/>
      <c r="JE4" s="22">
        <f t="shared" ref="JE4:JE5" si="310">ROUND((JB4*0.4+JC4*0.6),1)</f>
        <v>6.7</v>
      </c>
      <c r="JF4" s="29">
        <f t="shared" ref="JF4:JF5" si="311">ROUND(MAX((JB4*0.4+JC4*0.6),(JB4*0.4+JD4*0.6)),1)</f>
        <v>6.7</v>
      </c>
      <c r="JG4" s="29" t="str">
        <f t="shared" si="230"/>
        <v>6.7</v>
      </c>
      <c r="JH4" s="35" t="str">
        <f t="shared" si="231"/>
        <v>C+</v>
      </c>
      <c r="JI4" s="33">
        <f t="shared" si="232"/>
        <v>2.5</v>
      </c>
      <c r="JJ4" s="49" t="str">
        <f t="shared" si="233"/>
        <v>2.5</v>
      </c>
      <c r="JK4" s="77">
        <v>3</v>
      </c>
      <c r="JL4" s="151">
        <v>3</v>
      </c>
      <c r="JM4" s="24">
        <v>8</v>
      </c>
      <c r="JN4" s="214">
        <v>7.4</v>
      </c>
      <c r="JO4" s="140"/>
      <c r="JP4" s="22">
        <f t="shared" si="6"/>
        <v>7.6</v>
      </c>
      <c r="JQ4" s="29">
        <f t="shared" si="7"/>
        <v>7.6</v>
      </c>
      <c r="JR4" s="29" t="str">
        <f t="shared" si="234"/>
        <v>7.6</v>
      </c>
      <c r="JS4" s="35" t="str">
        <f t="shared" si="235"/>
        <v>B</v>
      </c>
      <c r="JT4" s="33">
        <f t="shared" si="236"/>
        <v>3</v>
      </c>
      <c r="JU4" s="49" t="str">
        <f t="shared" si="237"/>
        <v>3.0</v>
      </c>
      <c r="JV4" s="77">
        <v>2</v>
      </c>
      <c r="JW4" s="151">
        <v>2</v>
      </c>
      <c r="JX4" s="211">
        <f t="shared" si="238"/>
        <v>22</v>
      </c>
      <c r="JY4" s="43">
        <f t="shared" si="239"/>
        <v>2.1136363636363638</v>
      </c>
      <c r="JZ4" s="45" t="str">
        <f t="shared" si="240"/>
        <v>2.11</v>
      </c>
      <c r="KA4" s="47" t="str">
        <f t="shared" si="241"/>
        <v>Lên lớp</v>
      </c>
      <c r="KB4" s="41">
        <f t="shared" si="242"/>
        <v>22</v>
      </c>
      <c r="KC4" s="43">
        <f t="shared" si="243"/>
        <v>2.1136363636363638</v>
      </c>
      <c r="KD4" s="229">
        <f t="shared" si="244"/>
        <v>58</v>
      </c>
      <c r="KE4" s="230">
        <f t="shared" si="245"/>
        <v>58</v>
      </c>
      <c r="KF4" s="146">
        <f t="shared" si="246"/>
        <v>2.1206896551724137</v>
      </c>
      <c r="KG4" s="45" t="str">
        <f t="shared" si="247"/>
        <v>2.12</v>
      </c>
      <c r="KH4" s="47" t="str">
        <f t="shared" si="248"/>
        <v>Lên lớp</v>
      </c>
      <c r="KI4" s="47" t="s">
        <v>1143</v>
      </c>
      <c r="KJ4" s="24">
        <v>7.4</v>
      </c>
      <c r="KK4" s="27">
        <v>5</v>
      </c>
      <c r="KL4" s="28"/>
      <c r="KM4" s="30">
        <f t="shared" si="8"/>
        <v>6</v>
      </c>
      <c r="KN4" s="31">
        <f t="shared" si="9"/>
        <v>6</v>
      </c>
      <c r="KO4" s="29" t="str">
        <f t="shared" si="249"/>
        <v>6.0</v>
      </c>
      <c r="KP4" s="35" t="str">
        <f t="shared" si="10"/>
        <v>C</v>
      </c>
      <c r="KQ4" s="33">
        <f t="shared" si="11"/>
        <v>2</v>
      </c>
      <c r="KR4" s="49" t="str">
        <f t="shared" si="12"/>
        <v>2.0</v>
      </c>
      <c r="KS4" s="77">
        <v>2</v>
      </c>
      <c r="KT4" s="151">
        <v>2</v>
      </c>
      <c r="KU4" s="24">
        <v>6.3</v>
      </c>
      <c r="KV4" s="27">
        <v>7</v>
      </c>
      <c r="KW4" s="28"/>
      <c r="KX4" s="30">
        <f t="shared" si="13"/>
        <v>6.7</v>
      </c>
      <c r="KY4" s="31">
        <f t="shared" si="14"/>
        <v>6.7</v>
      </c>
      <c r="KZ4" s="29" t="str">
        <f t="shared" si="250"/>
        <v>6.7</v>
      </c>
      <c r="LA4" s="35" t="str">
        <f t="shared" si="15"/>
        <v>C+</v>
      </c>
      <c r="LB4" s="33">
        <f t="shared" si="16"/>
        <v>2.5</v>
      </c>
      <c r="LC4" s="49" t="str">
        <f t="shared" si="17"/>
        <v>2.5</v>
      </c>
      <c r="LD4" s="77">
        <v>2</v>
      </c>
      <c r="LE4" s="151">
        <v>2</v>
      </c>
      <c r="LF4" s="24">
        <v>7.7</v>
      </c>
      <c r="LG4" s="27">
        <v>4</v>
      </c>
      <c r="LH4" s="28"/>
      <c r="LI4" s="30">
        <f t="shared" si="18"/>
        <v>5.5</v>
      </c>
      <c r="LJ4" s="31">
        <f t="shared" si="19"/>
        <v>5.5</v>
      </c>
      <c r="LK4" s="29" t="str">
        <f t="shared" si="251"/>
        <v>5.5</v>
      </c>
      <c r="LL4" s="35" t="str">
        <f t="shared" si="20"/>
        <v>C</v>
      </c>
      <c r="LM4" s="33">
        <f t="shared" si="21"/>
        <v>2</v>
      </c>
      <c r="LN4" s="49" t="str">
        <f t="shared" si="22"/>
        <v>2.0</v>
      </c>
      <c r="LO4" s="77">
        <v>2</v>
      </c>
      <c r="LP4" s="151">
        <v>2</v>
      </c>
      <c r="LQ4" s="24">
        <v>8.3000000000000007</v>
      </c>
      <c r="LR4" s="27">
        <v>9</v>
      </c>
      <c r="LS4" s="28"/>
      <c r="LT4" s="30">
        <f t="shared" si="23"/>
        <v>8.6999999999999993</v>
      </c>
      <c r="LU4" s="31">
        <f t="shared" si="24"/>
        <v>8.6999999999999993</v>
      </c>
      <c r="LV4" s="29" t="str">
        <f t="shared" si="252"/>
        <v>8.7</v>
      </c>
      <c r="LW4" s="35" t="str">
        <f t="shared" si="25"/>
        <v>A</v>
      </c>
      <c r="LX4" s="33">
        <f t="shared" si="26"/>
        <v>4</v>
      </c>
      <c r="LY4" s="49" t="str">
        <f t="shared" si="27"/>
        <v>4.0</v>
      </c>
      <c r="LZ4" s="77">
        <v>2</v>
      </c>
      <c r="MA4" s="151">
        <v>2</v>
      </c>
      <c r="MB4" s="24">
        <v>8</v>
      </c>
      <c r="MC4" s="27">
        <v>8</v>
      </c>
      <c r="MD4" s="28"/>
      <c r="ME4" s="30">
        <f t="shared" si="28"/>
        <v>8</v>
      </c>
      <c r="MF4" s="161">
        <f t="shared" si="29"/>
        <v>8</v>
      </c>
      <c r="MG4" s="29" t="str">
        <f t="shared" si="253"/>
        <v>8.0</v>
      </c>
      <c r="MH4" s="162" t="str">
        <f t="shared" si="30"/>
        <v>B+</v>
      </c>
      <c r="MI4" s="163">
        <f t="shared" si="31"/>
        <v>3.5</v>
      </c>
      <c r="MJ4" s="56" t="str">
        <f t="shared" si="32"/>
        <v>3.5</v>
      </c>
      <c r="MK4" s="77">
        <v>1</v>
      </c>
      <c r="ML4" s="151">
        <v>1</v>
      </c>
      <c r="MM4" s="24">
        <v>8.6</v>
      </c>
      <c r="MN4" s="27">
        <v>7</v>
      </c>
      <c r="MO4" s="28"/>
      <c r="MP4" s="30">
        <f t="shared" si="33"/>
        <v>7.6</v>
      </c>
      <c r="MQ4" s="161">
        <f t="shared" si="34"/>
        <v>7.6</v>
      </c>
      <c r="MR4" s="29" t="str">
        <f t="shared" si="254"/>
        <v>7.6</v>
      </c>
      <c r="MS4" s="162" t="str">
        <f t="shared" si="35"/>
        <v>B</v>
      </c>
      <c r="MT4" s="163">
        <f t="shared" si="36"/>
        <v>3</v>
      </c>
      <c r="MU4" s="56" t="str">
        <f t="shared" si="37"/>
        <v>3.0</v>
      </c>
      <c r="MV4" s="77">
        <v>3</v>
      </c>
      <c r="MW4" s="151">
        <v>3</v>
      </c>
      <c r="MX4" s="24">
        <v>8.4</v>
      </c>
      <c r="MY4" s="27">
        <v>6</v>
      </c>
      <c r="MZ4" s="28"/>
      <c r="NA4" s="30">
        <f t="shared" si="38"/>
        <v>7</v>
      </c>
      <c r="NB4" s="161">
        <f t="shared" si="39"/>
        <v>7</v>
      </c>
      <c r="NC4" s="29" t="str">
        <f t="shared" si="255"/>
        <v>7.0</v>
      </c>
      <c r="ND4" s="162" t="str">
        <f t="shared" si="40"/>
        <v>B</v>
      </c>
      <c r="NE4" s="163">
        <f t="shared" si="41"/>
        <v>3</v>
      </c>
      <c r="NF4" s="56" t="str">
        <f t="shared" si="42"/>
        <v>3.0</v>
      </c>
      <c r="NG4" s="77">
        <v>1</v>
      </c>
      <c r="NH4" s="151">
        <v>1</v>
      </c>
      <c r="NI4" s="24">
        <v>6.8</v>
      </c>
      <c r="NJ4" s="27">
        <v>6</v>
      </c>
      <c r="NK4" s="28"/>
      <c r="NL4" s="30">
        <f t="shared" si="43"/>
        <v>6.3</v>
      </c>
      <c r="NM4" s="31">
        <f t="shared" si="44"/>
        <v>6.3</v>
      </c>
      <c r="NN4" s="29" t="str">
        <f t="shared" si="256"/>
        <v>6.3</v>
      </c>
      <c r="NO4" s="35" t="str">
        <f t="shared" si="45"/>
        <v>C</v>
      </c>
      <c r="NP4" s="33">
        <f t="shared" si="46"/>
        <v>2</v>
      </c>
      <c r="NQ4" s="49" t="str">
        <f t="shared" si="47"/>
        <v>2.0</v>
      </c>
      <c r="NR4" s="77">
        <v>3</v>
      </c>
      <c r="NS4" s="151">
        <v>3</v>
      </c>
      <c r="NT4" s="24">
        <v>7.5</v>
      </c>
      <c r="NU4" s="214">
        <v>7.4</v>
      </c>
      <c r="NV4" s="28"/>
      <c r="NW4" s="30">
        <f t="shared" si="48"/>
        <v>7.4</v>
      </c>
      <c r="NX4" s="31">
        <f t="shared" si="49"/>
        <v>7.4</v>
      </c>
      <c r="NY4" s="29" t="str">
        <f t="shared" si="257"/>
        <v>7.4</v>
      </c>
      <c r="NZ4" s="35" t="str">
        <f t="shared" si="50"/>
        <v>B</v>
      </c>
      <c r="OA4" s="33">
        <f t="shared" si="51"/>
        <v>3</v>
      </c>
      <c r="OB4" s="49" t="str">
        <f t="shared" si="258"/>
        <v>3.0</v>
      </c>
      <c r="OC4" s="77">
        <v>2</v>
      </c>
      <c r="OD4" s="151">
        <v>2</v>
      </c>
      <c r="OE4" s="211">
        <f t="shared" si="259"/>
        <v>18</v>
      </c>
      <c r="OF4" s="43">
        <f t="shared" si="260"/>
        <v>2.6944444444444446</v>
      </c>
      <c r="OG4" s="45" t="str">
        <f t="shared" si="261"/>
        <v>2.69</v>
      </c>
      <c r="OH4" s="47" t="str">
        <f t="shared" si="262"/>
        <v>Lên lớp</v>
      </c>
      <c r="OI4" s="41">
        <f t="shared" si="263"/>
        <v>18</v>
      </c>
      <c r="OJ4" s="43">
        <f t="shared" si="264"/>
        <v>2.6944444444444446</v>
      </c>
      <c r="OK4" s="229">
        <f t="shared" si="265"/>
        <v>76</v>
      </c>
      <c r="OL4" s="230">
        <f t="shared" si="266"/>
        <v>76</v>
      </c>
      <c r="OM4" s="146">
        <f t="shared" si="267"/>
        <v>2.2565789473684212</v>
      </c>
      <c r="ON4" s="45" t="str">
        <f t="shared" si="268"/>
        <v>2.26</v>
      </c>
      <c r="OO4" s="47" t="str">
        <f t="shared" si="269"/>
        <v>Lên lớp</v>
      </c>
      <c r="OP4" s="47" t="s">
        <v>1143</v>
      </c>
      <c r="OQ4" s="24">
        <v>5.6</v>
      </c>
      <c r="OR4" s="27">
        <v>7</v>
      </c>
      <c r="OS4" s="28"/>
      <c r="OT4" s="30">
        <f t="shared" si="52"/>
        <v>6.4</v>
      </c>
      <c r="OU4" s="31">
        <f t="shared" si="53"/>
        <v>6.4</v>
      </c>
      <c r="OV4" s="29" t="str">
        <f t="shared" si="270"/>
        <v>6.4</v>
      </c>
      <c r="OW4" s="35" t="str">
        <f>IF(OU4&gt;=8.5,"A",IF(OU4&gt;=8,"B+",IF(OU4&gt;=7,"B",IF(OU4&gt;=6.5,"C+",IF(OU4&gt;=5.5,"C",IF(OU4&gt;=5,"D+",IF(OU4&gt;=4,"D","F")))))))</f>
        <v>C</v>
      </c>
      <c r="OX4" s="130">
        <f t="shared" si="54"/>
        <v>2</v>
      </c>
      <c r="OY4" s="49" t="str">
        <f t="shared" si="55"/>
        <v>2.0</v>
      </c>
      <c r="OZ4" s="77">
        <v>2</v>
      </c>
      <c r="PA4" s="151">
        <v>2</v>
      </c>
      <c r="PB4" s="24">
        <v>8</v>
      </c>
      <c r="PC4" s="27">
        <v>8</v>
      </c>
      <c r="PD4" s="28"/>
      <c r="PE4" s="30">
        <f t="shared" si="56"/>
        <v>8</v>
      </c>
      <c r="PF4" s="31">
        <f t="shared" si="57"/>
        <v>8</v>
      </c>
      <c r="PG4" s="31" t="str">
        <f t="shared" si="271"/>
        <v>8.0</v>
      </c>
      <c r="PH4" s="35" t="str">
        <f>IF(PF4&gt;=8.5,"A",IF(PF4&gt;=8,"B+",IF(PF4&gt;=7,"B",IF(PF4&gt;=6.5,"C+",IF(PF4&gt;=5.5,"C",IF(PF4&gt;=5,"D+",IF(PF4&gt;=4,"D","F")))))))</f>
        <v>B+</v>
      </c>
      <c r="PI4" s="130">
        <f t="shared" si="58"/>
        <v>3.5</v>
      </c>
      <c r="PJ4" s="49" t="str">
        <f t="shared" si="59"/>
        <v>3.5</v>
      </c>
      <c r="PK4" s="77">
        <v>3</v>
      </c>
      <c r="PL4" s="151">
        <v>3</v>
      </c>
      <c r="PM4" s="24">
        <v>6.3</v>
      </c>
      <c r="PN4" s="27">
        <v>8</v>
      </c>
      <c r="PO4" s="28"/>
      <c r="PP4" s="30">
        <f t="shared" si="60"/>
        <v>7.3</v>
      </c>
      <c r="PQ4" s="31">
        <f t="shared" si="61"/>
        <v>7.3</v>
      </c>
      <c r="PR4" s="29" t="str">
        <f t="shared" si="272"/>
        <v>7.3</v>
      </c>
      <c r="PS4" s="35" t="str">
        <f>IF(PQ4&gt;=8.5,"A",IF(PQ4&gt;=8,"B+",IF(PQ4&gt;=7,"B",IF(PQ4&gt;=6.5,"C+",IF(PQ4&gt;=5.5,"C",IF(PQ4&gt;=5,"D+",IF(PQ4&gt;=4,"D","F")))))))</f>
        <v>B</v>
      </c>
      <c r="PT4" s="130">
        <f t="shared" si="62"/>
        <v>3</v>
      </c>
      <c r="PU4" s="49" t="str">
        <f t="shared" si="63"/>
        <v>3.0</v>
      </c>
      <c r="PV4" s="77">
        <v>2</v>
      </c>
      <c r="PW4" s="151">
        <v>2</v>
      </c>
      <c r="PX4" s="24">
        <v>8</v>
      </c>
      <c r="PY4" s="27">
        <v>7</v>
      </c>
      <c r="PZ4" s="28"/>
      <c r="QA4" s="30">
        <f t="shared" si="64"/>
        <v>7.4</v>
      </c>
      <c r="QB4" s="31">
        <f t="shared" si="65"/>
        <v>7.4</v>
      </c>
      <c r="QC4" s="29" t="str">
        <f t="shared" si="273"/>
        <v>7.4</v>
      </c>
      <c r="QD4" s="35" t="str">
        <f>IF(QB4&gt;=8.5,"A",IF(QB4&gt;=8,"B+",IF(QB4&gt;=7,"B",IF(QB4&gt;=6.5,"C+",IF(QB4&gt;=5.5,"C",IF(QB4&gt;=5,"D+",IF(QB4&gt;=4,"D","F")))))))</f>
        <v>B</v>
      </c>
      <c r="QE4" s="130">
        <f t="shared" si="66"/>
        <v>3</v>
      </c>
      <c r="QF4" s="49" t="str">
        <f t="shared" si="67"/>
        <v>3.0</v>
      </c>
      <c r="QG4" s="77">
        <v>3</v>
      </c>
      <c r="QH4" s="151">
        <v>3</v>
      </c>
      <c r="QI4" s="24">
        <v>8.1999999999999993</v>
      </c>
      <c r="QJ4" s="27">
        <v>8</v>
      </c>
      <c r="QK4" s="28"/>
      <c r="QL4" s="30">
        <f t="shared" si="68"/>
        <v>8.1</v>
      </c>
      <c r="QM4" s="31">
        <f t="shared" si="69"/>
        <v>8.1</v>
      </c>
      <c r="QN4" s="29" t="str">
        <f t="shared" si="274"/>
        <v>8.1</v>
      </c>
      <c r="QO4" s="35" t="str">
        <f>IF(QM4&gt;=8.5,"A",IF(QM4&gt;=8,"B+",IF(QM4&gt;=7,"B",IF(QM4&gt;=6.5,"C+",IF(QM4&gt;=5.5,"C",IF(QM4&gt;=5,"D+",IF(QM4&gt;=4,"D","F")))))))</f>
        <v>B+</v>
      </c>
      <c r="QP4" s="130">
        <f t="shared" si="70"/>
        <v>3.5</v>
      </c>
      <c r="QQ4" s="49" t="str">
        <f t="shared" si="71"/>
        <v>3.5</v>
      </c>
      <c r="QR4" s="77">
        <v>1</v>
      </c>
      <c r="QS4" s="151">
        <v>1</v>
      </c>
      <c r="QT4" s="24">
        <v>7.5</v>
      </c>
      <c r="QU4" s="27">
        <v>8</v>
      </c>
      <c r="QV4" s="28"/>
      <c r="QW4" s="30">
        <f t="shared" si="72"/>
        <v>7.8</v>
      </c>
      <c r="QX4" s="31">
        <f t="shared" si="73"/>
        <v>7.8</v>
      </c>
      <c r="QY4" s="29" t="str">
        <f t="shared" si="275"/>
        <v>7.8</v>
      </c>
      <c r="QZ4" s="35" t="str">
        <f t="shared" si="74"/>
        <v>B</v>
      </c>
      <c r="RA4" s="130">
        <f t="shared" si="75"/>
        <v>3</v>
      </c>
      <c r="RB4" s="49" t="str">
        <f t="shared" si="76"/>
        <v>3.0</v>
      </c>
      <c r="RC4" s="77">
        <v>3</v>
      </c>
      <c r="RD4" s="151">
        <v>3</v>
      </c>
      <c r="RE4" s="24">
        <v>6.5</v>
      </c>
      <c r="RF4" s="27">
        <v>5</v>
      </c>
      <c r="RG4" s="28"/>
      <c r="RH4" s="30">
        <f t="shared" si="77"/>
        <v>5.6</v>
      </c>
      <c r="RI4" s="31">
        <f t="shared" si="78"/>
        <v>5.6</v>
      </c>
      <c r="RJ4" s="29" t="str">
        <f t="shared" si="276"/>
        <v>5.6</v>
      </c>
      <c r="RK4" s="35" t="str">
        <f t="shared" si="79"/>
        <v>C</v>
      </c>
      <c r="RL4" s="130">
        <f t="shared" si="80"/>
        <v>2</v>
      </c>
      <c r="RM4" s="49" t="str">
        <f t="shared" si="81"/>
        <v>2.0</v>
      </c>
      <c r="RN4" s="77">
        <v>1</v>
      </c>
      <c r="RO4" s="151">
        <v>1</v>
      </c>
      <c r="RP4" s="211">
        <f t="shared" si="277"/>
        <v>15</v>
      </c>
      <c r="RQ4" s="275">
        <f t="shared" si="278"/>
        <v>7.379999999999999</v>
      </c>
      <c r="RR4" s="43">
        <f t="shared" si="279"/>
        <v>2.9333333333333331</v>
      </c>
      <c r="RS4" s="45" t="str">
        <f t="shared" si="280"/>
        <v>2.93</v>
      </c>
      <c r="RT4" s="47" t="str">
        <f t="shared" si="281"/>
        <v>Lên lớp</v>
      </c>
      <c r="RU4" s="41">
        <f t="shared" si="282"/>
        <v>15</v>
      </c>
      <c r="RV4" s="43">
        <f t="shared" si="283"/>
        <v>2.9333333333333331</v>
      </c>
      <c r="RW4" s="229">
        <f t="shared" si="284"/>
        <v>91</v>
      </c>
      <c r="RX4" s="230">
        <f t="shared" si="285"/>
        <v>91</v>
      </c>
      <c r="RY4" s="146">
        <f t="shared" si="286"/>
        <v>2.3681318681318682</v>
      </c>
      <c r="RZ4" s="45" t="str">
        <f t="shared" si="287"/>
        <v>2.37</v>
      </c>
      <c r="SA4" s="47" t="str">
        <f t="shared" si="288"/>
        <v>Lên lớp</v>
      </c>
      <c r="SB4" s="47" t="s">
        <v>1143</v>
      </c>
      <c r="SC4" s="24">
        <v>8.6999999999999993</v>
      </c>
      <c r="SD4" s="27">
        <v>9</v>
      </c>
      <c r="SE4" s="28"/>
      <c r="SF4" s="30">
        <f t="shared" si="82"/>
        <v>8.9</v>
      </c>
      <c r="SG4" s="31">
        <f t="shared" si="83"/>
        <v>8.9</v>
      </c>
      <c r="SH4" s="29" t="str">
        <f t="shared" si="289"/>
        <v>8.9</v>
      </c>
      <c r="SI4" s="35" t="str">
        <f t="shared" si="84"/>
        <v>A</v>
      </c>
      <c r="SJ4" s="130">
        <f t="shared" si="85"/>
        <v>4</v>
      </c>
      <c r="SK4" s="49" t="str">
        <f t="shared" si="86"/>
        <v>4.0</v>
      </c>
      <c r="SL4" s="77">
        <v>2</v>
      </c>
      <c r="SM4" s="151">
        <v>2</v>
      </c>
      <c r="SN4" s="24">
        <v>6.8</v>
      </c>
      <c r="SO4" s="27">
        <v>6</v>
      </c>
      <c r="SP4" s="28"/>
      <c r="SQ4" s="30">
        <f t="shared" si="87"/>
        <v>6.3</v>
      </c>
      <c r="SR4" s="31">
        <f t="shared" si="88"/>
        <v>6.3</v>
      </c>
      <c r="SS4" s="31" t="str">
        <f t="shared" si="290"/>
        <v>6.3</v>
      </c>
      <c r="ST4" s="35" t="str">
        <f t="shared" si="89"/>
        <v>C</v>
      </c>
      <c r="SU4" s="130">
        <f t="shared" si="90"/>
        <v>2</v>
      </c>
      <c r="SV4" s="49" t="str">
        <f t="shared" si="91"/>
        <v>2.0</v>
      </c>
      <c r="SW4" s="77">
        <v>2</v>
      </c>
      <c r="SX4" s="151">
        <v>2</v>
      </c>
      <c r="SY4" s="24"/>
      <c r="SZ4" s="27"/>
      <c r="TA4" s="28"/>
      <c r="TB4" s="22">
        <f t="shared" ref="TB4" si="312">ROUND((SF4*0.5+SQ4*0.5),1)</f>
        <v>7.6</v>
      </c>
      <c r="TC4" s="29">
        <f>ROUND((SG4*0.5+SR4*0.5),1)</f>
        <v>7.6</v>
      </c>
      <c r="TD4" s="31" t="str">
        <f t="shared" si="292"/>
        <v>7.6</v>
      </c>
      <c r="TE4" s="35" t="str">
        <f t="shared" si="92"/>
        <v>B</v>
      </c>
      <c r="TF4" s="130">
        <f t="shared" si="93"/>
        <v>3</v>
      </c>
      <c r="TG4" s="49" t="str">
        <f t="shared" si="94"/>
        <v>3.0</v>
      </c>
      <c r="TH4" s="77">
        <v>4</v>
      </c>
      <c r="TI4" s="151">
        <v>4</v>
      </c>
      <c r="TJ4" s="320"/>
      <c r="TK4" s="165">
        <v>8.6999999999999993</v>
      </c>
      <c r="TL4" s="30">
        <v>8.8000000000000007</v>
      </c>
      <c r="TM4" s="30">
        <v>8</v>
      </c>
      <c r="TN4" s="322"/>
      <c r="TO4" s="127">
        <f t="shared" si="293"/>
        <v>8.4</v>
      </c>
      <c r="TP4" s="29" t="str">
        <f t="shared" si="294"/>
        <v>8.4</v>
      </c>
      <c r="TQ4" s="35" t="str">
        <f t="shared" si="95"/>
        <v>B+</v>
      </c>
      <c r="TR4" s="33">
        <f t="shared" si="96"/>
        <v>3.5</v>
      </c>
      <c r="TS4" s="49" t="str">
        <f t="shared" si="97"/>
        <v>3.5</v>
      </c>
      <c r="TT4" s="323">
        <v>5</v>
      </c>
      <c r="TU4" s="324">
        <v>5</v>
      </c>
      <c r="TV4" s="325">
        <f t="shared" si="295"/>
        <v>9</v>
      </c>
      <c r="TW4" s="341">
        <f t="shared" si="296"/>
        <v>8.0444444444444443</v>
      </c>
      <c r="TX4" s="326">
        <f t="shared" si="297"/>
        <v>3.2777777777777777</v>
      </c>
      <c r="TY4" s="45" t="str">
        <f t="shared" si="98"/>
        <v>3.28</v>
      </c>
      <c r="TZ4" s="47" t="str">
        <f t="shared" si="99"/>
        <v>Lên lớp</v>
      </c>
      <c r="UA4" s="41">
        <f t="shared" si="298"/>
        <v>9</v>
      </c>
      <c r="UB4" s="43">
        <f t="shared" si="299"/>
        <v>3.2777777777777777</v>
      </c>
    </row>
    <row r="5" spans="1:548" ht="18">
      <c r="A5" s="11">
        <v>14</v>
      </c>
      <c r="B5" s="70" t="s">
        <v>333</v>
      </c>
      <c r="C5" s="14" t="s">
        <v>356</v>
      </c>
      <c r="D5" s="71" t="s">
        <v>19</v>
      </c>
      <c r="E5" s="72" t="s">
        <v>154</v>
      </c>
      <c r="F5" s="9"/>
      <c r="G5" s="111" t="s">
        <v>791</v>
      </c>
      <c r="H5" s="112" t="s">
        <v>18</v>
      </c>
      <c r="I5" s="104" t="s">
        <v>683</v>
      </c>
      <c r="J5" s="13">
        <v>7.3</v>
      </c>
      <c r="K5" s="29" t="str">
        <f t="shared" si="100"/>
        <v>7.3</v>
      </c>
      <c r="L5" s="35" t="str">
        <f t="shared" ref="L5:L30" si="313">IF(J5&gt;=8.5,"A",IF(J5&gt;=8,"B+",IF(J5&gt;=7,"B",IF(J5&gt;=6.5,"C+",IF(J5&gt;=5.5,"C",IF(J5&gt;=5,"D+",IF(J5&gt;=4,"D","F")))))))</f>
        <v>B</v>
      </c>
      <c r="M5" s="33">
        <f t="shared" ref="M5:M30" si="314">IF(L5="A",4,IF(L5="B+",3.5,IF(L5="B",3,IF(L5="C+",2.5,IF(L5="C",2,IF(L5="D+",1.5,IF(L5="D",1,0)))))))</f>
        <v>3</v>
      </c>
      <c r="N5" s="49" t="str">
        <f t="shared" ref="N5:N30" si="315">TEXT(M5,"0.0")</f>
        <v>3.0</v>
      </c>
      <c r="O5" s="12">
        <v>2</v>
      </c>
      <c r="P5" s="19">
        <v>6.7</v>
      </c>
      <c r="Q5" s="29" t="str">
        <f t="shared" si="104"/>
        <v>6.7</v>
      </c>
      <c r="R5" s="35" t="str">
        <f t="shared" ref="R5:R31" si="316">IF(P5&gt;=8.5,"A",IF(P5&gt;=8,"B+",IF(P5&gt;=7,"B",IF(P5&gt;=6.5,"C+",IF(P5&gt;=5.5,"C",IF(P5&gt;=5,"D+",IF(P5&gt;=4,"D","F")))))))</f>
        <v>C+</v>
      </c>
      <c r="S5" s="33">
        <f t="shared" ref="S5:S31" si="317">IF(R5="A",4,IF(R5="B+",3.5,IF(R5="B",3,IF(R5="C+",2.5,IF(R5="C",2,IF(R5="D+",1.5,IF(R5="D",1,0)))))))</f>
        <v>2.5</v>
      </c>
      <c r="T5" s="49" t="str">
        <f t="shared" ref="T5:T31" si="318">TEXT(S5,"0.0")</f>
        <v>2.5</v>
      </c>
      <c r="U5" s="12">
        <v>3</v>
      </c>
      <c r="V5" s="24">
        <v>7.2</v>
      </c>
      <c r="W5" s="27">
        <v>8</v>
      </c>
      <c r="X5" s="28"/>
      <c r="Y5" s="22">
        <f t="shared" ref="Y5:Y30" si="319">ROUND((V5*0.4+W5*0.6),1)</f>
        <v>7.7</v>
      </c>
      <c r="Z5" s="29">
        <f t="shared" ref="Z5:Z30" si="320">ROUND(MAX((V5*0.4+W5*0.6),(V5*0.4+X5*0.6)),1)</f>
        <v>7.7</v>
      </c>
      <c r="AA5" s="29" t="str">
        <f t="shared" si="110"/>
        <v>7.7</v>
      </c>
      <c r="AB5" s="35" t="str">
        <f t="shared" ref="AB5:AB30" si="321">IF(Z5&gt;=8.5,"A",IF(Z5&gt;=8,"B+",IF(Z5&gt;=7,"B",IF(Z5&gt;=6.5,"C+",IF(Z5&gt;=5.5,"C",IF(Z5&gt;=5,"D+",IF(Z5&gt;=4,"D","F")))))))</f>
        <v>B</v>
      </c>
      <c r="AC5" s="33">
        <f t="shared" ref="AC5:AC30" si="322">IF(AB5="A",4,IF(AB5="B+",3.5,IF(AB5="B",3,IF(AB5="C+",2.5,IF(AB5="C",2,IF(AB5="D+",1.5,IF(AB5="D",1,0)))))))</f>
        <v>3</v>
      </c>
      <c r="AD5" s="49" t="str">
        <f t="shared" ref="AD5:AD30" si="323">TEXT(AC5,"0.0")</f>
        <v>3.0</v>
      </c>
      <c r="AE5" s="77">
        <v>5</v>
      </c>
      <c r="AF5" s="80">
        <v>5</v>
      </c>
      <c r="AG5" s="24">
        <v>6.1</v>
      </c>
      <c r="AH5" s="27">
        <v>1</v>
      </c>
      <c r="AI5" s="28">
        <v>3</v>
      </c>
      <c r="AJ5" s="22">
        <f t="shared" ref="AJ5:AJ30" si="324">ROUND((AG5*0.4+AH5*0.6),1)</f>
        <v>3</v>
      </c>
      <c r="AK5" s="29">
        <f t="shared" ref="AK5:AK30" si="325">ROUND(MAX((AG5*0.4+AH5*0.6),(AG5*0.4+AI5*0.6)),1)</f>
        <v>4.2</v>
      </c>
      <c r="AL5" s="29" t="str">
        <f t="shared" si="116"/>
        <v>4.2</v>
      </c>
      <c r="AM5" s="35" t="str">
        <f t="shared" ref="AM5:AM30" si="326">IF(AK5&gt;=8.5,"A",IF(AK5&gt;=8,"B+",IF(AK5&gt;=7,"B",IF(AK5&gt;=6.5,"C+",IF(AK5&gt;=5.5,"C",IF(AK5&gt;=5,"D+",IF(AK5&gt;=4,"D","F")))))))</f>
        <v>D</v>
      </c>
      <c r="AN5" s="33">
        <f t="shared" ref="AN5:AN30" si="327">IF(AM5="A",4,IF(AM5="B+",3.5,IF(AM5="B",3,IF(AM5="C+",2.5,IF(AM5="C",2,IF(AM5="D+",1.5,IF(AM5="D",1,0)))))))</f>
        <v>1</v>
      </c>
      <c r="AO5" s="49" t="str">
        <f t="shared" ref="AO5:AO30" si="328">TEXT(AN5,"0.0")</f>
        <v>1.0</v>
      </c>
      <c r="AP5" s="77">
        <v>3</v>
      </c>
      <c r="AQ5" s="83">
        <v>3</v>
      </c>
      <c r="AR5" s="24">
        <v>6.9</v>
      </c>
      <c r="AS5" s="27">
        <v>5</v>
      </c>
      <c r="AT5" s="28"/>
      <c r="AU5" s="22">
        <f t="shared" ref="AU5:AU30" si="329">ROUND((AR5*0.4+AS5*0.6),1)</f>
        <v>5.8</v>
      </c>
      <c r="AV5" s="29">
        <f t="shared" ref="AV5:AV30" si="330">ROUND(MAX((AR5*0.4+AS5*0.6),(AR5*0.4+AT5*0.6)),1)</f>
        <v>5.8</v>
      </c>
      <c r="AW5" s="29" t="str">
        <f t="shared" si="120"/>
        <v>5.8</v>
      </c>
      <c r="AX5" s="35" t="str">
        <f t="shared" ref="AX5:AX30" si="331">IF(AV5&gt;=8.5,"A",IF(AV5&gt;=8,"B+",IF(AV5&gt;=7,"B",IF(AV5&gt;=6.5,"C+",IF(AV5&gt;=5.5,"C",IF(AV5&gt;=5,"D+",IF(AV5&gt;=4,"D","F")))))))</f>
        <v>C</v>
      </c>
      <c r="AY5" s="33">
        <f t="shared" ref="AY5:AY30" si="332">IF(AX5="A",4,IF(AX5="B+",3.5,IF(AX5="B",3,IF(AX5="C+",2.5,IF(AX5="C",2,IF(AX5="D+",1.5,IF(AX5="D",1,0)))))))</f>
        <v>2</v>
      </c>
      <c r="AZ5" s="49" t="str">
        <f t="shared" ref="AZ5:AZ30" si="333">TEXT(AY5,"0.0")</f>
        <v>2.0</v>
      </c>
      <c r="BA5" s="77">
        <v>3</v>
      </c>
      <c r="BB5" s="83">
        <v>3</v>
      </c>
      <c r="BC5" s="24">
        <v>7.5</v>
      </c>
      <c r="BD5" s="27">
        <v>4</v>
      </c>
      <c r="BE5" s="28"/>
      <c r="BF5" s="22">
        <f t="shared" ref="BF5:BF30" si="334">ROUND((BC5*0.4+BD5*0.6),1)</f>
        <v>5.4</v>
      </c>
      <c r="BG5" s="29">
        <f t="shared" ref="BG5:BG30" si="335">ROUND(MAX((BC5*0.4+BD5*0.6),(BC5*0.4+BE5*0.6)),1)</f>
        <v>5.4</v>
      </c>
      <c r="BH5" s="29" t="str">
        <f t="shared" si="125"/>
        <v>5.4</v>
      </c>
      <c r="BI5" s="35" t="str">
        <f t="shared" ref="BI5:BI30" si="336">IF(BG5&gt;=8.5,"A",IF(BG5&gt;=8,"B+",IF(BG5&gt;=7,"B",IF(BG5&gt;=6.5,"C+",IF(BG5&gt;=5.5,"C",IF(BG5&gt;=5,"D+",IF(BG5&gt;=4,"D","F")))))))</f>
        <v>D+</v>
      </c>
      <c r="BJ5" s="33">
        <f t="shared" ref="BJ5:BJ30" si="337">IF(BI5="A",4,IF(BI5="B+",3.5,IF(BI5="B",3,IF(BI5="C+",2.5,IF(BI5="C",2,IF(BI5="D+",1.5,IF(BI5="D",1,0)))))))</f>
        <v>1.5</v>
      </c>
      <c r="BK5" s="49" t="str">
        <f t="shared" ref="BK5:BK30" si="338">TEXT(BJ5,"0.0")</f>
        <v>1.5</v>
      </c>
      <c r="BL5" s="77">
        <v>3</v>
      </c>
      <c r="BM5" s="83">
        <v>3</v>
      </c>
      <c r="BN5" s="24">
        <v>7</v>
      </c>
      <c r="BO5" s="27">
        <v>8</v>
      </c>
      <c r="BP5" s="28"/>
      <c r="BQ5" s="22">
        <f t="shared" ref="BQ5:BQ30" si="339">ROUND((BN5*0.4+BO5*0.6),1)</f>
        <v>7.6</v>
      </c>
      <c r="BR5" s="29">
        <f t="shared" ref="BR5:BR30" si="340">ROUND(MAX((BN5*0.4+BO5*0.6),(BN5*0.4+BP5*0.6)),1)</f>
        <v>7.6</v>
      </c>
      <c r="BS5" s="29" t="str">
        <f t="shared" si="130"/>
        <v>7.6</v>
      </c>
      <c r="BT5" s="35" t="str">
        <f t="shared" ref="BT5:BT30" si="341">IF(BR5&gt;=8.5,"A",IF(BR5&gt;=8,"B+",IF(BR5&gt;=7,"B",IF(BR5&gt;=6.5,"C+",IF(BR5&gt;=5.5,"C",IF(BR5&gt;=5,"D+",IF(BR5&gt;=4,"D","F")))))))</f>
        <v>B</v>
      </c>
      <c r="BU5" s="33">
        <f t="shared" ref="BU5:BU30" si="342">IF(BT5="A",4,IF(BT5="B+",3.5,IF(BT5="B",3,IF(BT5="C+",2.5,IF(BT5="C",2,IF(BT5="D+",1.5,IF(BT5="D",1,0)))))))</f>
        <v>3</v>
      </c>
      <c r="BV5" s="49" t="str">
        <f t="shared" ref="BV5:BV30" si="343">TEXT(BU5,"0.0")</f>
        <v>3.0</v>
      </c>
      <c r="BW5" s="77">
        <v>2</v>
      </c>
      <c r="BX5" s="83">
        <v>2</v>
      </c>
      <c r="BY5" s="41">
        <f t="shared" si="134"/>
        <v>16</v>
      </c>
      <c r="BZ5" s="43">
        <f t="shared" si="135"/>
        <v>2.15625</v>
      </c>
      <c r="CA5" s="45" t="str">
        <f t="shared" si="136"/>
        <v>2.16</v>
      </c>
      <c r="CB5" s="47" t="str">
        <f t="shared" si="137"/>
        <v>Lên lớp</v>
      </c>
      <c r="CC5" s="145">
        <f t="shared" si="138"/>
        <v>16</v>
      </c>
      <c r="CD5" s="146">
        <f t="shared" si="139"/>
        <v>2.15625</v>
      </c>
      <c r="CE5" s="47" t="str">
        <f t="shared" si="140"/>
        <v>Lên lớp</v>
      </c>
      <c r="CF5" s="142" t="s">
        <v>1143</v>
      </c>
      <c r="CG5" s="24">
        <v>6.2</v>
      </c>
      <c r="CH5" s="27">
        <v>3</v>
      </c>
      <c r="CI5" s="28"/>
      <c r="CJ5" s="30">
        <f t="shared" ref="CJ5:CJ30" si="344">ROUND((CG5*0.4+CH5*0.6),1)</f>
        <v>4.3</v>
      </c>
      <c r="CK5" s="31">
        <f t="shared" ref="CK5:CK30" si="345">ROUND(MAX((CG5*0.4+CH5*0.6),(CG5*0.4+CI5*0.6)),1)</f>
        <v>4.3</v>
      </c>
      <c r="CL5" s="29" t="str">
        <f t="shared" si="143"/>
        <v>4.3</v>
      </c>
      <c r="CM5" s="35" t="str">
        <f t="shared" ref="CM5:CM30" si="346">IF(CK5&gt;=8.5,"A",IF(CK5&gt;=8,"B+",IF(CK5&gt;=7,"B",IF(CK5&gt;=6.5,"C+",IF(CK5&gt;=5.5,"C",IF(CK5&gt;=5,"D+",IF(CK5&gt;=4,"D","F")))))))</f>
        <v>D</v>
      </c>
      <c r="CN5" s="157">
        <f t="shared" ref="CN5:CN30" si="347">IF(CM5="A",4,IF(CM5="B+",3.5,IF(CM5="B",3,IF(CM5="C+",2.5,IF(CM5="C",2,IF(CM5="D+",1.5,IF(CM5="D",1,0)))))))</f>
        <v>1</v>
      </c>
      <c r="CO5" s="49" t="str">
        <f t="shared" ref="CO5:CO30" si="348">TEXT(CN5,"0.0")</f>
        <v>1.0</v>
      </c>
      <c r="CP5" s="77">
        <v>3</v>
      </c>
      <c r="CQ5" s="151">
        <v>3</v>
      </c>
      <c r="CR5" s="24">
        <v>7.3</v>
      </c>
      <c r="CS5" s="27">
        <v>7</v>
      </c>
      <c r="CT5" s="28"/>
      <c r="CU5" s="30">
        <f t="shared" ref="CU5:CU30" si="349">ROUND((CR5*0.4+CS5*0.6),1)</f>
        <v>7.1</v>
      </c>
      <c r="CV5" s="31">
        <f t="shared" ref="CV5:CV30" si="350">ROUND(MAX((CR5*0.4+CS5*0.6),(CR5*0.4+CT5*0.6)),1)</f>
        <v>7.1</v>
      </c>
      <c r="CW5" s="29" t="str">
        <f t="shared" si="148"/>
        <v>7.1</v>
      </c>
      <c r="CX5" s="35" t="str">
        <f t="shared" ref="CX5:CX30" si="351">IF(CV5&gt;=8.5,"A",IF(CV5&gt;=8,"B+",IF(CV5&gt;=7,"B",IF(CV5&gt;=6.5,"C+",IF(CV5&gt;=5.5,"C",IF(CV5&gt;=5,"D+",IF(CV5&gt;=4,"D","F")))))))</f>
        <v>B</v>
      </c>
      <c r="CY5" s="157">
        <f t="shared" ref="CY5:CY30" si="352">IF(CX5="A",4,IF(CX5="B+",3.5,IF(CX5="B",3,IF(CX5="C+",2.5,IF(CX5="C",2,IF(CX5="D+",1.5,IF(CX5="D",1,0)))))))</f>
        <v>3</v>
      </c>
      <c r="CZ5" s="49" t="str">
        <f t="shared" ref="CZ5:CZ30" si="353">TEXT(CY5,"0.0")</f>
        <v>3.0</v>
      </c>
      <c r="DA5" s="77">
        <v>2</v>
      </c>
      <c r="DB5" s="151">
        <v>2</v>
      </c>
      <c r="DC5" s="24">
        <v>5.2</v>
      </c>
      <c r="DD5" s="27">
        <v>6</v>
      </c>
      <c r="DE5" s="28"/>
      <c r="DF5" s="30">
        <f t="shared" ref="DF5:DF30" si="354">ROUND((DC5*0.4+DD5*0.6),1)</f>
        <v>5.7</v>
      </c>
      <c r="DG5" s="31">
        <f t="shared" ref="DG5:DG30" si="355">ROUND(MAX((DC5*0.4+DD5*0.6),(DC5*0.4+DE5*0.6)),1)</f>
        <v>5.7</v>
      </c>
      <c r="DH5" s="29" t="str">
        <f t="shared" si="154"/>
        <v>5.7</v>
      </c>
      <c r="DI5" s="35" t="str">
        <f t="shared" ref="DI5:DI30" si="356">IF(DG5&gt;=8.5,"A",IF(DG5&gt;=8,"B+",IF(DG5&gt;=7,"B",IF(DG5&gt;=6.5,"C+",IF(DG5&gt;=5.5,"C",IF(DG5&gt;=5,"D+",IF(DG5&gt;=4,"D","F")))))))</f>
        <v>C</v>
      </c>
      <c r="DJ5" s="157">
        <f t="shared" ref="DJ5:DJ30" si="357">IF(DI5="A",4,IF(DI5="B+",3.5,IF(DI5="B",3,IF(DI5="C+",2.5,IF(DI5="C",2,IF(DI5="D+",1.5,IF(DI5="D",1,0)))))))</f>
        <v>2</v>
      </c>
      <c r="DK5" s="49" t="str">
        <f t="shared" ref="DK5:DK30" si="358">TEXT(DJ5,"0.0")</f>
        <v>2.0</v>
      </c>
      <c r="DL5" s="77">
        <v>4</v>
      </c>
      <c r="DM5" s="151">
        <v>4</v>
      </c>
      <c r="DN5" s="24">
        <v>5.4</v>
      </c>
      <c r="DO5" s="27">
        <v>4</v>
      </c>
      <c r="DP5" s="28"/>
      <c r="DQ5" s="30">
        <f t="shared" ref="DQ5:DQ30" si="359">ROUND((DN5*0.4+DO5*0.6),1)</f>
        <v>4.5999999999999996</v>
      </c>
      <c r="DR5" s="31">
        <f t="shared" ref="DR5:DR30" si="360">ROUND(MAX((DN5*0.4+DO5*0.6),(DN5*0.4+DP5*0.6)),1)</f>
        <v>4.5999999999999996</v>
      </c>
      <c r="DS5" s="29" t="str">
        <f t="shared" si="160"/>
        <v>4.6</v>
      </c>
      <c r="DT5" s="35" t="str">
        <f t="shared" ref="DT5:DT30" si="361">IF(DR5&gt;=8.5,"A",IF(DR5&gt;=8,"B+",IF(DR5&gt;=7,"B",IF(DR5&gt;=6.5,"C+",IF(DR5&gt;=5.5,"C",IF(DR5&gt;=5,"D+",IF(DR5&gt;=4,"D","F")))))))</f>
        <v>D</v>
      </c>
      <c r="DU5" s="157">
        <f t="shared" ref="DU5:DU30" si="362">IF(DT5="A",4,IF(DT5="B+",3.5,IF(DT5="B",3,IF(DT5="C+",2.5,IF(DT5="C",2,IF(DT5="D+",1.5,IF(DT5="D",1,0)))))))</f>
        <v>1</v>
      </c>
      <c r="DV5" s="49" t="str">
        <f t="shared" ref="DV5:DV30" si="363">TEXT(DU5,"0.0")</f>
        <v>1.0</v>
      </c>
      <c r="DW5" s="77">
        <v>3</v>
      </c>
      <c r="DX5" s="151">
        <v>3</v>
      </c>
      <c r="DY5" s="24">
        <v>6.3</v>
      </c>
      <c r="DZ5" s="27">
        <v>6</v>
      </c>
      <c r="EA5" s="28"/>
      <c r="EB5" s="30">
        <f t="shared" ref="EB5:EB30" si="364">ROUND((DY5*0.4+DZ5*0.6),1)</f>
        <v>6.1</v>
      </c>
      <c r="EC5" s="31">
        <f t="shared" ref="EC5:EC30" si="365">ROUND(MAX((DY5*0.4+DZ5*0.6),(DY5*0.4+EA5*0.6)),1)</f>
        <v>6.1</v>
      </c>
      <c r="ED5" s="29" t="str">
        <f t="shared" si="165"/>
        <v>6.1</v>
      </c>
      <c r="EE5" s="35" t="str">
        <f t="shared" ref="EE5:EE30" si="366">IF(EC5&gt;=8.5,"A",IF(EC5&gt;=8,"B+",IF(EC5&gt;=7,"B",IF(EC5&gt;=6.5,"C+",IF(EC5&gt;=5.5,"C",IF(EC5&gt;=5,"D+",IF(EC5&gt;=4,"D","F")))))))</f>
        <v>C</v>
      </c>
      <c r="EF5" s="157">
        <f t="shared" ref="EF5:EF30" si="367">IF(EE5="A",4,IF(EE5="B+",3.5,IF(EE5="B",3,IF(EE5="C+",2.5,IF(EE5="C",2,IF(EE5="D+",1.5,IF(EE5="D",1,0)))))))</f>
        <v>2</v>
      </c>
      <c r="EG5" s="49" t="str">
        <f t="shared" ref="EG5:EG30" si="368">TEXT(EF5,"0.0")</f>
        <v>2.0</v>
      </c>
      <c r="EH5" s="77">
        <v>2</v>
      </c>
      <c r="EI5" s="151">
        <v>2</v>
      </c>
      <c r="EJ5" s="24">
        <v>7.2</v>
      </c>
      <c r="EK5" s="27">
        <v>7</v>
      </c>
      <c r="EL5" s="28"/>
      <c r="EM5" s="30">
        <f t="shared" ref="EM5:EM30" si="369">ROUND((EJ5*0.4+EK5*0.6),1)</f>
        <v>7.1</v>
      </c>
      <c r="EN5" s="31">
        <f t="shared" ref="EN5:EN30" si="370">ROUND(MAX((EJ5*0.4+EK5*0.6),(EJ5*0.4+EL5*0.6)),1)</f>
        <v>7.1</v>
      </c>
      <c r="EO5" s="29" t="str">
        <f t="shared" si="170"/>
        <v>7.1</v>
      </c>
      <c r="EP5" s="35" t="str">
        <f t="shared" ref="EP5:EP30" si="371">IF(EN5&gt;=8.5,"A",IF(EN5&gt;=8,"B+",IF(EN5&gt;=7,"B",IF(EN5&gt;=6.5,"C+",IF(EN5&gt;=5.5,"C",IF(EN5&gt;=5,"D+",IF(EN5&gt;=4,"D","F")))))))</f>
        <v>B</v>
      </c>
      <c r="EQ5" s="157">
        <f t="shared" ref="EQ5:EQ30" si="372">IF(EP5="A",4,IF(EP5="B+",3.5,IF(EP5="B",3,IF(EP5="C+",2.5,IF(EP5="C",2,IF(EP5="D+",1.5,IF(EP5="D",1,0)))))))</f>
        <v>3</v>
      </c>
      <c r="ER5" s="49" t="str">
        <f t="shared" ref="ER5:ER30" si="373">TEXT(EQ5,"0.0")</f>
        <v>3.0</v>
      </c>
      <c r="ES5" s="77">
        <v>2</v>
      </c>
      <c r="ET5" s="151">
        <v>2</v>
      </c>
      <c r="EU5" s="24">
        <v>6.9</v>
      </c>
      <c r="EV5" s="27">
        <v>8</v>
      </c>
      <c r="EW5" s="28"/>
      <c r="EX5" s="30">
        <f t="shared" ref="EX5:EX30" si="374">ROUND((EU5*0.4+EV5*0.6),1)</f>
        <v>7.6</v>
      </c>
      <c r="EY5" s="31">
        <f t="shared" ref="EY5:EY30" si="375">ROUND(MAX((EU5*0.4+EV5*0.6),(EU5*0.4+EW5*0.6)),1)</f>
        <v>7.6</v>
      </c>
      <c r="EZ5" s="29" t="str">
        <f t="shared" si="175"/>
        <v>7.6</v>
      </c>
      <c r="FA5" s="35" t="str">
        <f t="shared" ref="FA5:FA30" si="376">IF(EY5&gt;=8.5,"A",IF(EY5&gt;=8,"B+",IF(EY5&gt;=7,"B",IF(EY5&gt;=6.5,"C+",IF(EY5&gt;=5.5,"C",IF(EY5&gt;=5,"D+",IF(EY5&gt;=4,"D","F")))))))</f>
        <v>B</v>
      </c>
      <c r="FB5" s="157">
        <f t="shared" ref="FB5:FB30" si="377">IF(FA5="A",4,IF(FA5="B+",3.5,IF(FA5="B",3,IF(FA5="C+",2.5,IF(FA5="C",2,IF(FA5="D+",1.5,IF(FA5="D",1,0)))))))</f>
        <v>3</v>
      </c>
      <c r="FC5" s="49" t="str">
        <f t="shared" ref="FC5:FC30" si="378">TEXT(FB5,"0.0")</f>
        <v>3.0</v>
      </c>
      <c r="FD5" s="77">
        <v>3</v>
      </c>
      <c r="FE5" s="151">
        <v>3</v>
      </c>
      <c r="FF5" s="155">
        <v>7</v>
      </c>
      <c r="FG5" s="165">
        <v>8</v>
      </c>
      <c r="FH5" s="165"/>
      <c r="FI5" s="22">
        <f t="shared" ref="FI5:FI30" si="379">ROUND((FF5*0.4+FG5*0.6),1)</f>
        <v>7.6</v>
      </c>
      <c r="FJ5" s="29">
        <f t="shared" ref="FJ5:FJ30" si="380">ROUND(MAX((FF5*0.4+FG5*0.6),(FF5*0.4+FH5*0.6)),1)</f>
        <v>7.6</v>
      </c>
      <c r="FK5" s="29" t="str">
        <f t="shared" si="181"/>
        <v>7.6</v>
      </c>
      <c r="FL5" s="35" t="str">
        <f t="shared" ref="FL5:FL30" si="381">IF(FJ5&gt;=8.5,"A",IF(FJ5&gt;=8,"B+",IF(FJ5&gt;=7,"B",IF(FJ5&gt;=6.5,"C+",IF(FJ5&gt;=5.5,"C",IF(FJ5&gt;=5,"D+",IF(FJ5&gt;=4,"D","F")))))))</f>
        <v>B</v>
      </c>
      <c r="FM5" s="33">
        <f t="shared" ref="FM5:FM30" si="382">IF(FL5="A",4,IF(FL5="B+",3.5,IF(FL5="B",3,IF(FL5="C+",2.5,IF(FL5="C",2,IF(FL5="D+",1.5,IF(FL5="D",1,0)))))))</f>
        <v>3</v>
      </c>
      <c r="FN5" s="49" t="str">
        <f t="shared" ref="FN5:FN30" si="383">TEXT(FM5,"0.0")</f>
        <v>3.0</v>
      </c>
      <c r="FO5" s="77">
        <v>1</v>
      </c>
      <c r="FP5" s="151">
        <v>1</v>
      </c>
      <c r="FQ5" s="41">
        <f t="shared" si="185"/>
        <v>20</v>
      </c>
      <c r="FR5" s="43">
        <f t="shared" si="186"/>
        <v>2.1</v>
      </c>
      <c r="FS5" s="45" t="str">
        <f t="shared" si="187"/>
        <v>2.10</v>
      </c>
      <c r="FT5" s="47" t="str">
        <f t="shared" si="188"/>
        <v>Lên lớp</v>
      </c>
      <c r="FU5" s="145">
        <f t="shared" si="189"/>
        <v>20</v>
      </c>
      <c r="FV5" s="146">
        <f t="shared" si="190"/>
        <v>2.1</v>
      </c>
      <c r="FW5" s="174">
        <f t="shared" si="191"/>
        <v>36</v>
      </c>
      <c r="FX5" s="41">
        <f t="shared" si="192"/>
        <v>36</v>
      </c>
      <c r="FY5" s="43">
        <f t="shared" si="193"/>
        <v>2.125</v>
      </c>
      <c r="FZ5" s="45" t="str">
        <f t="shared" si="194"/>
        <v>2.13</v>
      </c>
      <c r="GA5" s="47" t="str">
        <f t="shared" si="195"/>
        <v>Lên lớp</v>
      </c>
      <c r="GB5" s="47" t="s">
        <v>1143</v>
      </c>
      <c r="GC5" s="24">
        <v>5.3</v>
      </c>
      <c r="GD5" s="27">
        <v>5</v>
      </c>
      <c r="GE5" s="28"/>
      <c r="GF5" s="30">
        <f t="shared" si="304"/>
        <v>5.0999999999999996</v>
      </c>
      <c r="GG5" s="31">
        <f t="shared" si="196"/>
        <v>5.0999999999999996</v>
      </c>
      <c r="GH5" s="29" t="str">
        <f t="shared" si="197"/>
        <v>5.1</v>
      </c>
      <c r="GI5" s="35" t="str">
        <f t="shared" si="198"/>
        <v>D+</v>
      </c>
      <c r="GJ5" s="33">
        <f t="shared" si="199"/>
        <v>1.5</v>
      </c>
      <c r="GK5" s="49" t="str">
        <f t="shared" si="200"/>
        <v>1.5</v>
      </c>
      <c r="GL5" s="77">
        <v>2</v>
      </c>
      <c r="GM5" s="151">
        <v>2</v>
      </c>
      <c r="GN5" s="24">
        <v>6.4</v>
      </c>
      <c r="GO5" s="27">
        <v>3</v>
      </c>
      <c r="GP5" s="28"/>
      <c r="GQ5" s="30">
        <f t="shared" si="305"/>
        <v>4.4000000000000004</v>
      </c>
      <c r="GR5" s="31">
        <f t="shared" si="201"/>
        <v>4.4000000000000004</v>
      </c>
      <c r="GS5" s="29" t="str">
        <f t="shared" si="202"/>
        <v>4.4</v>
      </c>
      <c r="GT5" s="35" t="str">
        <f t="shared" si="203"/>
        <v>D</v>
      </c>
      <c r="GU5" s="33">
        <f t="shared" si="204"/>
        <v>1</v>
      </c>
      <c r="GV5" s="49" t="str">
        <f t="shared" si="205"/>
        <v>1.0</v>
      </c>
      <c r="GW5" s="77">
        <v>3</v>
      </c>
      <c r="GX5" s="151">
        <v>3</v>
      </c>
      <c r="GY5" s="24">
        <v>6.2</v>
      </c>
      <c r="GZ5" s="27">
        <v>5</v>
      </c>
      <c r="HA5" s="28"/>
      <c r="HB5" s="30">
        <f t="shared" si="306"/>
        <v>5.5</v>
      </c>
      <c r="HC5" s="31">
        <f t="shared" si="206"/>
        <v>5.5</v>
      </c>
      <c r="HD5" s="29" t="str">
        <f t="shared" si="207"/>
        <v>5.5</v>
      </c>
      <c r="HE5" s="35" t="str">
        <f t="shared" si="208"/>
        <v>C</v>
      </c>
      <c r="HF5" s="33">
        <f t="shared" si="209"/>
        <v>2</v>
      </c>
      <c r="HG5" s="49" t="str">
        <f t="shared" si="210"/>
        <v>2.0</v>
      </c>
      <c r="HH5" s="77">
        <v>2</v>
      </c>
      <c r="HI5" s="151">
        <v>2</v>
      </c>
      <c r="HJ5" s="24">
        <v>7</v>
      </c>
      <c r="HK5" s="27">
        <v>1</v>
      </c>
      <c r="HL5" s="28">
        <v>5</v>
      </c>
      <c r="HM5" s="30">
        <f t="shared" si="307"/>
        <v>3.4</v>
      </c>
      <c r="HN5" s="31">
        <f t="shared" si="211"/>
        <v>5.8</v>
      </c>
      <c r="HO5" s="29" t="str">
        <f t="shared" si="212"/>
        <v>5.8</v>
      </c>
      <c r="HP5" s="35" t="str">
        <f t="shared" si="213"/>
        <v>C</v>
      </c>
      <c r="HQ5" s="33">
        <f t="shared" si="214"/>
        <v>2</v>
      </c>
      <c r="HR5" s="49" t="str">
        <f t="shared" si="215"/>
        <v>2.0</v>
      </c>
      <c r="HS5" s="77">
        <v>2</v>
      </c>
      <c r="HT5" s="151">
        <v>2</v>
      </c>
      <c r="HU5" s="24">
        <v>6.2</v>
      </c>
      <c r="HV5" s="27">
        <v>5</v>
      </c>
      <c r="HW5" s="28"/>
      <c r="HX5" s="30">
        <f t="shared" si="308"/>
        <v>5.5</v>
      </c>
      <c r="HY5" s="31">
        <f t="shared" si="216"/>
        <v>5.5</v>
      </c>
      <c r="HZ5" s="29" t="str">
        <f t="shared" si="217"/>
        <v>5.5</v>
      </c>
      <c r="IA5" s="35" t="str">
        <f t="shared" si="218"/>
        <v>C</v>
      </c>
      <c r="IB5" s="33">
        <f t="shared" si="219"/>
        <v>2</v>
      </c>
      <c r="IC5" s="49" t="str">
        <f t="shared" si="220"/>
        <v>2.0</v>
      </c>
      <c r="ID5" s="77">
        <v>3</v>
      </c>
      <c r="IE5" s="151">
        <v>3</v>
      </c>
      <c r="IF5" s="24">
        <v>5.3</v>
      </c>
      <c r="IG5" s="27">
        <v>4</v>
      </c>
      <c r="IH5" s="28"/>
      <c r="II5" s="30">
        <f t="shared" si="309"/>
        <v>4.5</v>
      </c>
      <c r="IJ5" s="31">
        <f t="shared" si="221"/>
        <v>4.5</v>
      </c>
      <c r="IK5" s="29" t="str">
        <f t="shared" si="222"/>
        <v>4.5</v>
      </c>
      <c r="IL5" s="35" t="str">
        <f t="shared" si="223"/>
        <v>D</v>
      </c>
      <c r="IM5" s="33">
        <f t="shared" si="224"/>
        <v>1</v>
      </c>
      <c r="IN5" s="49" t="str">
        <f t="shared" si="225"/>
        <v>1.0</v>
      </c>
      <c r="IO5" s="77">
        <v>2</v>
      </c>
      <c r="IP5" s="151">
        <v>2</v>
      </c>
      <c r="IQ5" s="24">
        <v>6.1</v>
      </c>
      <c r="IR5" s="27">
        <v>6</v>
      </c>
      <c r="IS5" s="28"/>
      <c r="IT5" s="30">
        <f t="shared" si="4"/>
        <v>6</v>
      </c>
      <c r="IU5" s="31">
        <f t="shared" si="5"/>
        <v>6</v>
      </c>
      <c r="IV5" s="29" t="str">
        <f t="shared" si="226"/>
        <v>6.0</v>
      </c>
      <c r="IW5" s="35" t="str">
        <f t="shared" si="227"/>
        <v>C</v>
      </c>
      <c r="IX5" s="33">
        <f t="shared" si="228"/>
        <v>2</v>
      </c>
      <c r="IY5" s="49" t="str">
        <f t="shared" si="229"/>
        <v>2.0</v>
      </c>
      <c r="IZ5" s="77">
        <v>3</v>
      </c>
      <c r="JA5" s="151">
        <v>3</v>
      </c>
      <c r="JB5" s="24">
        <v>7.2</v>
      </c>
      <c r="JC5" s="27">
        <v>5</v>
      </c>
      <c r="JD5" s="28"/>
      <c r="JE5" s="30">
        <f t="shared" si="310"/>
        <v>5.9</v>
      </c>
      <c r="JF5" s="31">
        <f t="shared" si="311"/>
        <v>5.9</v>
      </c>
      <c r="JG5" s="29" t="str">
        <f t="shared" si="230"/>
        <v>5.9</v>
      </c>
      <c r="JH5" s="35" t="str">
        <f t="shared" si="231"/>
        <v>C</v>
      </c>
      <c r="JI5" s="33">
        <f t="shared" si="232"/>
        <v>2</v>
      </c>
      <c r="JJ5" s="49" t="str">
        <f t="shared" si="233"/>
        <v>2.0</v>
      </c>
      <c r="JK5" s="77">
        <v>3</v>
      </c>
      <c r="JL5" s="151">
        <v>3</v>
      </c>
      <c r="JM5" s="24">
        <v>7.5</v>
      </c>
      <c r="JN5" s="214">
        <v>7</v>
      </c>
      <c r="JO5" s="140"/>
      <c r="JP5" s="30">
        <f t="shared" si="6"/>
        <v>7.2</v>
      </c>
      <c r="JQ5" s="31">
        <f t="shared" si="7"/>
        <v>7.2</v>
      </c>
      <c r="JR5" s="29" t="str">
        <f t="shared" si="234"/>
        <v>7.2</v>
      </c>
      <c r="JS5" s="35" t="str">
        <f t="shared" si="235"/>
        <v>B</v>
      </c>
      <c r="JT5" s="33">
        <f t="shared" si="236"/>
        <v>3</v>
      </c>
      <c r="JU5" s="49" t="str">
        <f t="shared" si="237"/>
        <v>3.0</v>
      </c>
      <c r="JV5" s="77">
        <v>2</v>
      </c>
      <c r="JW5" s="151">
        <v>2</v>
      </c>
      <c r="JX5" s="211">
        <f t="shared" si="238"/>
        <v>22</v>
      </c>
      <c r="JY5" s="43">
        <f t="shared" si="239"/>
        <v>1.8181818181818181</v>
      </c>
      <c r="JZ5" s="45" t="str">
        <f t="shared" si="240"/>
        <v>1.82</v>
      </c>
      <c r="KA5" s="47" t="str">
        <f t="shared" si="241"/>
        <v>Lên lớp</v>
      </c>
      <c r="KB5" s="41">
        <f t="shared" si="242"/>
        <v>22</v>
      </c>
      <c r="KC5" s="43">
        <f t="shared" si="243"/>
        <v>1.8181818181818181</v>
      </c>
      <c r="KD5" s="229">
        <f t="shared" si="244"/>
        <v>58</v>
      </c>
      <c r="KE5" s="230">
        <f t="shared" si="245"/>
        <v>58</v>
      </c>
      <c r="KF5" s="146">
        <f t="shared" si="246"/>
        <v>2.0086206896551726</v>
      </c>
      <c r="KG5" s="45" t="str">
        <f t="shared" si="247"/>
        <v>2.01</v>
      </c>
      <c r="KH5" s="47" t="str">
        <f t="shared" si="248"/>
        <v>Lên lớp</v>
      </c>
      <c r="KI5" s="47" t="s">
        <v>1143</v>
      </c>
      <c r="KJ5" s="24">
        <v>7.4</v>
      </c>
      <c r="KK5" s="27">
        <v>7</v>
      </c>
      <c r="KL5" s="28"/>
      <c r="KM5" s="30">
        <f t="shared" si="8"/>
        <v>7.2</v>
      </c>
      <c r="KN5" s="31">
        <f t="shared" si="9"/>
        <v>7.2</v>
      </c>
      <c r="KO5" s="29" t="str">
        <f t="shared" si="249"/>
        <v>7.2</v>
      </c>
      <c r="KP5" s="35" t="str">
        <f t="shared" si="10"/>
        <v>B</v>
      </c>
      <c r="KQ5" s="33">
        <f t="shared" si="11"/>
        <v>3</v>
      </c>
      <c r="KR5" s="49" t="str">
        <f t="shared" si="12"/>
        <v>3.0</v>
      </c>
      <c r="KS5" s="77">
        <v>2</v>
      </c>
      <c r="KT5" s="151">
        <v>2</v>
      </c>
      <c r="KU5" s="24">
        <v>8</v>
      </c>
      <c r="KV5" s="27">
        <v>9</v>
      </c>
      <c r="KW5" s="28"/>
      <c r="KX5" s="30">
        <f t="shared" si="13"/>
        <v>8.6</v>
      </c>
      <c r="KY5" s="31">
        <f t="shared" si="14"/>
        <v>8.6</v>
      </c>
      <c r="KZ5" s="29" t="str">
        <f t="shared" si="250"/>
        <v>8.6</v>
      </c>
      <c r="LA5" s="35" t="str">
        <f t="shared" si="15"/>
        <v>A</v>
      </c>
      <c r="LB5" s="33">
        <f t="shared" si="16"/>
        <v>4</v>
      </c>
      <c r="LC5" s="49" t="str">
        <f t="shared" si="17"/>
        <v>4.0</v>
      </c>
      <c r="LD5" s="77">
        <v>2</v>
      </c>
      <c r="LE5" s="151">
        <v>2</v>
      </c>
      <c r="LF5" s="24">
        <v>7.7</v>
      </c>
      <c r="LG5" s="27">
        <v>5</v>
      </c>
      <c r="LH5" s="28"/>
      <c r="LI5" s="30">
        <f t="shared" si="18"/>
        <v>6.1</v>
      </c>
      <c r="LJ5" s="31">
        <f t="shared" si="19"/>
        <v>6.1</v>
      </c>
      <c r="LK5" s="29" t="str">
        <f t="shared" si="251"/>
        <v>6.1</v>
      </c>
      <c r="LL5" s="35" t="str">
        <f t="shared" si="20"/>
        <v>C</v>
      </c>
      <c r="LM5" s="33">
        <f t="shared" si="21"/>
        <v>2</v>
      </c>
      <c r="LN5" s="49" t="str">
        <f t="shared" si="22"/>
        <v>2.0</v>
      </c>
      <c r="LO5" s="77">
        <v>2</v>
      </c>
      <c r="LP5" s="151">
        <v>2</v>
      </c>
      <c r="LQ5" s="24">
        <v>7.3</v>
      </c>
      <c r="LR5" s="27">
        <v>8</v>
      </c>
      <c r="LS5" s="28"/>
      <c r="LT5" s="30">
        <f t="shared" si="23"/>
        <v>7.7</v>
      </c>
      <c r="LU5" s="31">
        <f t="shared" si="24"/>
        <v>7.7</v>
      </c>
      <c r="LV5" s="29" t="str">
        <f t="shared" si="252"/>
        <v>7.7</v>
      </c>
      <c r="LW5" s="35" t="str">
        <f t="shared" si="25"/>
        <v>B</v>
      </c>
      <c r="LX5" s="33">
        <f t="shared" si="26"/>
        <v>3</v>
      </c>
      <c r="LY5" s="49" t="str">
        <f t="shared" si="27"/>
        <v>3.0</v>
      </c>
      <c r="LZ5" s="77">
        <v>2</v>
      </c>
      <c r="MA5" s="151">
        <v>2</v>
      </c>
      <c r="MB5" s="24">
        <v>7.4</v>
      </c>
      <c r="MC5" s="27">
        <v>8</v>
      </c>
      <c r="MD5" s="28"/>
      <c r="ME5" s="30">
        <f t="shared" si="28"/>
        <v>7.8</v>
      </c>
      <c r="MF5" s="161">
        <f t="shared" si="29"/>
        <v>7.8</v>
      </c>
      <c r="MG5" s="29" t="str">
        <f t="shared" si="253"/>
        <v>7.8</v>
      </c>
      <c r="MH5" s="162" t="str">
        <f t="shared" si="30"/>
        <v>B</v>
      </c>
      <c r="MI5" s="163">
        <f t="shared" si="31"/>
        <v>3</v>
      </c>
      <c r="MJ5" s="56" t="str">
        <f t="shared" si="32"/>
        <v>3.0</v>
      </c>
      <c r="MK5" s="77">
        <v>1</v>
      </c>
      <c r="ML5" s="151">
        <v>1</v>
      </c>
      <c r="MM5" s="24">
        <v>6.9</v>
      </c>
      <c r="MN5" s="27">
        <v>4</v>
      </c>
      <c r="MO5" s="28"/>
      <c r="MP5" s="30">
        <f t="shared" si="33"/>
        <v>5.2</v>
      </c>
      <c r="MQ5" s="161">
        <f t="shared" si="34"/>
        <v>5.2</v>
      </c>
      <c r="MR5" s="29" t="str">
        <f t="shared" si="254"/>
        <v>5.2</v>
      </c>
      <c r="MS5" s="162" t="str">
        <f t="shared" si="35"/>
        <v>D+</v>
      </c>
      <c r="MT5" s="163">
        <f t="shared" si="36"/>
        <v>1.5</v>
      </c>
      <c r="MU5" s="56" t="str">
        <f t="shared" si="37"/>
        <v>1.5</v>
      </c>
      <c r="MV5" s="77">
        <v>3</v>
      </c>
      <c r="MW5" s="151">
        <v>3</v>
      </c>
      <c r="MX5" s="24">
        <v>5</v>
      </c>
      <c r="MY5" s="27">
        <v>6</v>
      </c>
      <c r="MZ5" s="28"/>
      <c r="NA5" s="30">
        <f t="shared" si="38"/>
        <v>5.6</v>
      </c>
      <c r="NB5" s="161">
        <f t="shared" si="39"/>
        <v>5.6</v>
      </c>
      <c r="NC5" s="29" t="str">
        <f t="shared" si="255"/>
        <v>5.6</v>
      </c>
      <c r="ND5" s="162" t="str">
        <f t="shared" si="40"/>
        <v>C</v>
      </c>
      <c r="NE5" s="163">
        <f t="shared" si="41"/>
        <v>2</v>
      </c>
      <c r="NF5" s="56" t="str">
        <f t="shared" si="42"/>
        <v>2.0</v>
      </c>
      <c r="NG5" s="77">
        <v>1</v>
      </c>
      <c r="NH5" s="151">
        <v>1</v>
      </c>
      <c r="NI5" s="24">
        <v>7.4</v>
      </c>
      <c r="NJ5" s="27">
        <v>0</v>
      </c>
      <c r="NK5" s="28">
        <v>5</v>
      </c>
      <c r="NL5" s="30">
        <f t="shared" si="43"/>
        <v>3</v>
      </c>
      <c r="NM5" s="31">
        <f t="shared" si="44"/>
        <v>6</v>
      </c>
      <c r="NN5" s="29" t="str">
        <f t="shared" si="256"/>
        <v>6.0</v>
      </c>
      <c r="NO5" s="35" t="str">
        <f t="shared" si="45"/>
        <v>C</v>
      </c>
      <c r="NP5" s="33">
        <f t="shared" si="46"/>
        <v>2</v>
      </c>
      <c r="NQ5" s="49" t="str">
        <f t="shared" si="47"/>
        <v>2.0</v>
      </c>
      <c r="NR5" s="77">
        <v>3</v>
      </c>
      <c r="NS5" s="151">
        <v>3</v>
      </c>
      <c r="NT5" s="24">
        <v>6</v>
      </c>
      <c r="NU5" s="214">
        <v>7.4</v>
      </c>
      <c r="NV5" s="28"/>
      <c r="NW5" s="30">
        <f t="shared" si="48"/>
        <v>6.8</v>
      </c>
      <c r="NX5" s="31">
        <f t="shared" si="49"/>
        <v>6.8</v>
      </c>
      <c r="NY5" s="29" t="str">
        <f t="shared" si="257"/>
        <v>6.8</v>
      </c>
      <c r="NZ5" s="35" t="str">
        <f t="shared" si="50"/>
        <v>C+</v>
      </c>
      <c r="OA5" s="33">
        <f t="shared" si="51"/>
        <v>2.5</v>
      </c>
      <c r="OB5" s="49" t="str">
        <f t="shared" si="258"/>
        <v>2.5</v>
      </c>
      <c r="OC5" s="77">
        <v>2</v>
      </c>
      <c r="OD5" s="151">
        <v>2</v>
      </c>
      <c r="OE5" s="211">
        <f t="shared" si="259"/>
        <v>18</v>
      </c>
      <c r="OF5" s="43">
        <f t="shared" si="260"/>
        <v>2.4722222222222223</v>
      </c>
      <c r="OG5" s="45" t="str">
        <f t="shared" si="261"/>
        <v>2.47</v>
      </c>
      <c r="OH5" s="47" t="str">
        <f t="shared" si="262"/>
        <v>Lên lớp</v>
      </c>
      <c r="OI5" s="41">
        <f t="shared" si="263"/>
        <v>18</v>
      </c>
      <c r="OJ5" s="43">
        <f t="shared" si="264"/>
        <v>2.4722222222222223</v>
      </c>
      <c r="OK5" s="229">
        <f t="shared" si="265"/>
        <v>76</v>
      </c>
      <c r="OL5" s="230">
        <f t="shared" si="266"/>
        <v>76</v>
      </c>
      <c r="OM5" s="146">
        <f t="shared" si="267"/>
        <v>2.1184210526315788</v>
      </c>
      <c r="ON5" s="45" t="str">
        <f t="shared" si="268"/>
        <v>2.12</v>
      </c>
      <c r="OO5" s="47" t="str">
        <f t="shared" si="269"/>
        <v>Lên lớp</v>
      </c>
      <c r="OP5" s="47" t="s">
        <v>1143</v>
      </c>
      <c r="OQ5" s="24">
        <v>7.6</v>
      </c>
      <c r="OR5" s="27">
        <v>3</v>
      </c>
      <c r="OS5" s="28"/>
      <c r="OT5" s="30">
        <f t="shared" si="52"/>
        <v>4.8</v>
      </c>
      <c r="OU5" s="31">
        <f t="shared" si="53"/>
        <v>4.8</v>
      </c>
      <c r="OV5" s="29" t="str">
        <f t="shared" si="270"/>
        <v>4.8</v>
      </c>
      <c r="OW5" s="35" t="str">
        <f>IF(OU5&gt;=8.5,"A",IF(OU5&gt;=8,"B+",IF(OU5&gt;=7,"B",IF(OU5&gt;=6.5,"C+",IF(OU5&gt;=5.5,"C",IF(OU5&gt;=5,"D+",IF(OU5&gt;=4,"D","F")))))))</f>
        <v>D</v>
      </c>
      <c r="OX5" s="33">
        <f t="shared" si="54"/>
        <v>1</v>
      </c>
      <c r="OY5" s="49" t="str">
        <f t="shared" si="55"/>
        <v>1.0</v>
      </c>
      <c r="OZ5" s="77">
        <v>2</v>
      </c>
      <c r="PA5" s="151">
        <v>2</v>
      </c>
      <c r="PB5" s="24">
        <v>6.4</v>
      </c>
      <c r="PC5" s="27">
        <v>9</v>
      </c>
      <c r="PD5" s="28"/>
      <c r="PE5" s="30">
        <f t="shared" si="56"/>
        <v>8</v>
      </c>
      <c r="PF5" s="31">
        <f t="shared" si="57"/>
        <v>8</v>
      </c>
      <c r="PG5" s="29" t="str">
        <f t="shared" si="271"/>
        <v>8.0</v>
      </c>
      <c r="PH5" s="35" t="str">
        <f>IF(PF5&gt;=8.5,"A",IF(PF5&gt;=8,"B+",IF(PF5&gt;=7,"B",IF(PF5&gt;=6.5,"C+",IF(PF5&gt;=5.5,"C",IF(PF5&gt;=5,"D+",IF(PF5&gt;=4,"D","F")))))))</f>
        <v>B+</v>
      </c>
      <c r="PI5" s="33">
        <f t="shared" si="58"/>
        <v>3.5</v>
      </c>
      <c r="PJ5" s="49" t="str">
        <f t="shared" si="59"/>
        <v>3.5</v>
      </c>
      <c r="PK5" s="77">
        <v>3</v>
      </c>
      <c r="PL5" s="151">
        <v>3</v>
      </c>
      <c r="PM5" s="24">
        <v>6.3</v>
      </c>
      <c r="PN5" s="27">
        <v>9</v>
      </c>
      <c r="PO5" s="28"/>
      <c r="PP5" s="30">
        <f t="shared" si="60"/>
        <v>7.9</v>
      </c>
      <c r="PQ5" s="31">
        <f t="shared" si="61"/>
        <v>7.9</v>
      </c>
      <c r="PR5" s="29" t="str">
        <f t="shared" si="272"/>
        <v>7.9</v>
      </c>
      <c r="PS5" s="35" t="str">
        <f>IF(PQ5&gt;=8.5,"A",IF(PQ5&gt;=8,"B+",IF(PQ5&gt;=7,"B",IF(PQ5&gt;=6.5,"C+",IF(PQ5&gt;=5.5,"C",IF(PQ5&gt;=5,"D+",IF(PQ5&gt;=4,"D","F")))))))</f>
        <v>B</v>
      </c>
      <c r="PT5" s="33">
        <f t="shared" si="62"/>
        <v>3</v>
      </c>
      <c r="PU5" s="49" t="str">
        <f t="shared" si="63"/>
        <v>3.0</v>
      </c>
      <c r="PV5" s="77">
        <v>2</v>
      </c>
      <c r="PW5" s="151">
        <v>2</v>
      </c>
      <c r="PX5" s="24">
        <v>8</v>
      </c>
      <c r="PY5" s="27">
        <v>8</v>
      </c>
      <c r="PZ5" s="28"/>
      <c r="QA5" s="30">
        <f t="shared" si="64"/>
        <v>8</v>
      </c>
      <c r="QB5" s="31">
        <f t="shared" si="65"/>
        <v>8</v>
      </c>
      <c r="QC5" s="29" t="str">
        <f t="shared" si="273"/>
        <v>8.0</v>
      </c>
      <c r="QD5" s="35" t="str">
        <f>IF(QB5&gt;=8.5,"A",IF(QB5&gt;=8,"B+",IF(QB5&gt;=7,"B",IF(QB5&gt;=6.5,"C+",IF(QB5&gt;=5.5,"C",IF(QB5&gt;=5,"D+",IF(QB5&gt;=4,"D","F")))))))</f>
        <v>B+</v>
      </c>
      <c r="QE5" s="33">
        <f t="shared" si="66"/>
        <v>3.5</v>
      </c>
      <c r="QF5" s="49" t="str">
        <f t="shared" si="67"/>
        <v>3.5</v>
      </c>
      <c r="QG5" s="77">
        <v>3</v>
      </c>
      <c r="QH5" s="151">
        <v>3</v>
      </c>
      <c r="QI5" s="24">
        <v>7.5</v>
      </c>
      <c r="QJ5" s="27">
        <v>7</v>
      </c>
      <c r="QK5" s="28"/>
      <c r="QL5" s="30">
        <f t="shared" si="68"/>
        <v>7.2</v>
      </c>
      <c r="QM5" s="31">
        <f t="shared" si="69"/>
        <v>7.2</v>
      </c>
      <c r="QN5" s="29" t="str">
        <f t="shared" si="274"/>
        <v>7.2</v>
      </c>
      <c r="QO5" s="35" t="str">
        <f>IF(QM5&gt;=8.5,"A",IF(QM5&gt;=8,"B+",IF(QM5&gt;=7,"B",IF(QM5&gt;=6.5,"C+",IF(QM5&gt;=5.5,"C",IF(QM5&gt;=5,"D+",IF(QM5&gt;=4,"D","F")))))))</f>
        <v>B</v>
      </c>
      <c r="QP5" s="33">
        <f t="shared" si="70"/>
        <v>3</v>
      </c>
      <c r="QQ5" s="49" t="str">
        <f t="shared" si="71"/>
        <v>3.0</v>
      </c>
      <c r="QR5" s="77">
        <v>1</v>
      </c>
      <c r="QS5" s="151">
        <v>1</v>
      </c>
      <c r="QT5" s="24">
        <v>6.8</v>
      </c>
      <c r="QU5" s="27">
        <v>7</v>
      </c>
      <c r="QV5" s="28"/>
      <c r="QW5" s="30">
        <f t="shared" si="72"/>
        <v>6.9</v>
      </c>
      <c r="QX5" s="31">
        <f t="shared" si="73"/>
        <v>6.9</v>
      </c>
      <c r="QY5" s="29" t="str">
        <f t="shared" si="275"/>
        <v>6.9</v>
      </c>
      <c r="QZ5" s="35" t="str">
        <f t="shared" si="74"/>
        <v>C+</v>
      </c>
      <c r="RA5" s="33">
        <f t="shared" si="75"/>
        <v>2.5</v>
      </c>
      <c r="RB5" s="49" t="str">
        <f t="shared" si="76"/>
        <v>2.5</v>
      </c>
      <c r="RC5" s="77">
        <v>3</v>
      </c>
      <c r="RD5" s="151">
        <v>3</v>
      </c>
      <c r="RE5" s="24">
        <v>6.6</v>
      </c>
      <c r="RF5" s="27">
        <v>6</v>
      </c>
      <c r="RG5" s="28"/>
      <c r="RH5" s="30">
        <f t="shared" si="77"/>
        <v>6.2</v>
      </c>
      <c r="RI5" s="31">
        <f t="shared" si="78"/>
        <v>6.2</v>
      </c>
      <c r="RJ5" s="29" t="str">
        <f t="shared" si="276"/>
        <v>6.2</v>
      </c>
      <c r="RK5" s="35" t="str">
        <f t="shared" si="79"/>
        <v>C</v>
      </c>
      <c r="RL5" s="33">
        <f t="shared" si="80"/>
        <v>2</v>
      </c>
      <c r="RM5" s="49" t="str">
        <f t="shared" si="81"/>
        <v>2.0</v>
      </c>
      <c r="RN5" s="77">
        <v>1</v>
      </c>
      <c r="RO5" s="151">
        <v>1</v>
      </c>
      <c r="RP5" s="211">
        <f t="shared" si="277"/>
        <v>15</v>
      </c>
      <c r="RQ5" s="275">
        <f t="shared" si="278"/>
        <v>7.1666666666666679</v>
      </c>
      <c r="RR5" s="43">
        <f t="shared" si="279"/>
        <v>2.7666666666666666</v>
      </c>
      <c r="RS5" s="45" t="str">
        <f t="shared" si="280"/>
        <v>2.77</v>
      </c>
      <c r="RT5" s="47" t="str">
        <f t="shared" si="281"/>
        <v>Lên lớp</v>
      </c>
      <c r="RU5" s="41">
        <f t="shared" si="282"/>
        <v>15</v>
      </c>
      <c r="RV5" s="43">
        <f t="shared" si="283"/>
        <v>2.7666666666666666</v>
      </c>
      <c r="RW5" s="229">
        <f t="shared" si="284"/>
        <v>91</v>
      </c>
      <c r="RX5" s="230">
        <f t="shared" si="285"/>
        <v>91</v>
      </c>
      <c r="RY5" s="146">
        <f t="shared" si="286"/>
        <v>2.2252747252747254</v>
      </c>
      <c r="RZ5" s="45" t="str">
        <f t="shared" si="287"/>
        <v>2.23</v>
      </c>
      <c r="SA5" s="47" t="str">
        <f t="shared" si="288"/>
        <v>Lên lớp</v>
      </c>
      <c r="SB5" s="47" t="s">
        <v>1143</v>
      </c>
      <c r="SC5" s="24"/>
      <c r="SD5" s="27"/>
      <c r="SE5" s="28"/>
      <c r="SF5" s="30">
        <f t="shared" si="82"/>
        <v>0</v>
      </c>
      <c r="SG5" s="31">
        <f t="shared" si="83"/>
        <v>0</v>
      </c>
      <c r="SH5" s="29" t="str">
        <f t="shared" si="289"/>
        <v>0.0</v>
      </c>
      <c r="SI5" s="35" t="str">
        <f t="shared" si="84"/>
        <v>F</v>
      </c>
      <c r="SJ5" s="33">
        <f t="shared" si="85"/>
        <v>0</v>
      </c>
      <c r="SK5" s="49" t="str">
        <f t="shared" si="86"/>
        <v>0.0</v>
      </c>
      <c r="SL5" s="77"/>
      <c r="SM5" s="151"/>
      <c r="SN5" s="24"/>
      <c r="SO5" s="27"/>
      <c r="SP5" s="28"/>
      <c r="SQ5" s="30">
        <f t="shared" si="87"/>
        <v>0</v>
      </c>
      <c r="SR5" s="31">
        <f t="shared" si="88"/>
        <v>0</v>
      </c>
      <c r="SS5" s="29" t="str">
        <f t="shared" si="290"/>
        <v>0.0</v>
      </c>
      <c r="ST5" s="35" t="str">
        <f t="shared" si="89"/>
        <v>F</v>
      </c>
      <c r="SU5" s="33">
        <f t="shared" si="90"/>
        <v>0</v>
      </c>
      <c r="SV5" s="49" t="str">
        <f t="shared" si="91"/>
        <v>0.0</v>
      </c>
      <c r="SW5" s="77"/>
      <c r="SX5" s="151"/>
      <c r="SY5" s="24">
        <v>8.1999999999999993</v>
      </c>
      <c r="SZ5" s="27">
        <v>7</v>
      </c>
      <c r="TA5" s="28"/>
      <c r="TB5" s="30">
        <f t="shared" ref="TB5:TB8" si="384">ROUND((SY5*0.4+SZ5*0.6),1)</f>
        <v>7.5</v>
      </c>
      <c r="TC5" s="31">
        <f t="shared" ref="TC5:TC8" si="385">ROUND(MAX((SY5*0.4+SZ5*0.6),(SY5*0.4+TA5*0.6)),1)</f>
        <v>7.5</v>
      </c>
      <c r="TD5" s="29" t="str">
        <f t="shared" si="292"/>
        <v>7.5</v>
      </c>
      <c r="TE5" s="35" t="str">
        <f t="shared" si="92"/>
        <v>B</v>
      </c>
      <c r="TF5" s="33">
        <f t="shared" si="93"/>
        <v>3</v>
      </c>
      <c r="TG5" s="49" t="str">
        <f t="shared" si="94"/>
        <v>3.0</v>
      </c>
      <c r="TH5" s="77">
        <v>4</v>
      </c>
      <c r="TI5" s="151">
        <v>4</v>
      </c>
      <c r="TJ5" s="320"/>
      <c r="TK5" s="165">
        <v>7.1</v>
      </c>
      <c r="TL5" s="30">
        <v>6.8</v>
      </c>
      <c r="TM5" s="30">
        <v>7</v>
      </c>
      <c r="TN5" s="322"/>
      <c r="TO5" s="127">
        <f t="shared" si="293"/>
        <v>7</v>
      </c>
      <c r="TP5" s="29" t="str">
        <f t="shared" si="294"/>
        <v>7.0</v>
      </c>
      <c r="TQ5" s="35" t="str">
        <f t="shared" si="95"/>
        <v>B</v>
      </c>
      <c r="TR5" s="33">
        <f t="shared" si="96"/>
        <v>3</v>
      </c>
      <c r="TS5" s="49" t="str">
        <f t="shared" si="97"/>
        <v>3.0</v>
      </c>
      <c r="TT5" s="323">
        <v>5</v>
      </c>
      <c r="TU5" s="324">
        <v>5</v>
      </c>
      <c r="TV5" s="325">
        <f t="shared" si="295"/>
        <v>9</v>
      </c>
      <c r="TW5" s="341">
        <f t="shared" si="296"/>
        <v>7.2222222222222223</v>
      </c>
      <c r="TX5" s="326">
        <f t="shared" si="297"/>
        <v>3</v>
      </c>
      <c r="TY5" s="45" t="str">
        <f t="shared" si="98"/>
        <v>3.00</v>
      </c>
      <c r="TZ5" s="47" t="str">
        <f t="shared" si="99"/>
        <v>Lên lớp</v>
      </c>
      <c r="UA5" s="41">
        <f t="shared" si="298"/>
        <v>9</v>
      </c>
      <c r="UB5" s="43">
        <f t="shared" si="299"/>
        <v>3</v>
      </c>
    </row>
    <row r="6" spans="1:548" ht="18">
      <c r="A6" s="11">
        <v>15</v>
      </c>
      <c r="B6" s="70" t="s">
        <v>333</v>
      </c>
      <c r="C6" s="14" t="s">
        <v>357</v>
      </c>
      <c r="D6" s="71" t="s">
        <v>271</v>
      </c>
      <c r="E6" s="72" t="s">
        <v>358</v>
      </c>
      <c r="F6" s="9"/>
      <c r="G6" s="111" t="s">
        <v>792</v>
      </c>
      <c r="H6" s="112" t="s">
        <v>18</v>
      </c>
      <c r="I6" s="104" t="s">
        <v>829</v>
      </c>
      <c r="J6" s="13">
        <v>6.8</v>
      </c>
      <c r="K6" s="29" t="str">
        <f t="shared" si="100"/>
        <v>6.8</v>
      </c>
      <c r="L6" s="35" t="str">
        <f t="shared" si="313"/>
        <v>C+</v>
      </c>
      <c r="M6" s="33">
        <f t="shared" si="314"/>
        <v>2.5</v>
      </c>
      <c r="N6" s="49" t="str">
        <f t="shared" si="315"/>
        <v>2.5</v>
      </c>
      <c r="O6" s="12">
        <v>2</v>
      </c>
      <c r="P6" s="19">
        <v>7.4</v>
      </c>
      <c r="Q6" s="29" t="str">
        <f t="shared" si="104"/>
        <v>7.4</v>
      </c>
      <c r="R6" s="35" t="str">
        <f t="shared" si="316"/>
        <v>B</v>
      </c>
      <c r="S6" s="33">
        <f t="shared" si="317"/>
        <v>3</v>
      </c>
      <c r="T6" s="49" t="str">
        <f t="shared" si="318"/>
        <v>3.0</v>
      </c>
      <c r="U6" s="12">
        <v>3</v>
      </c>
      <c r="V6" s="24">
        <v>8.9</v>
      </c>
      <c r="W6" s="27">
        <v>9</v>
      </c>
      <c r="X6" s="28"/>
      <c r="Y6" s="30">
        <f t="shared" si="319"/>
        <v>9</v>
      </c>
      <c r="Z6" s="31">
        <f t="shared" si="320"/>
        <v>9</v>
      </c>
      <c r="AA6" s="29" t="str">
        <f t="shared" si="110"/>
        <v>9.0</v>
      </c>
      <c r="AB6" s="35" t="str">
        <f t="shared" si="321"/>
        <v>A</v>
      </c>
      <c r="AC6" s="33">
        <f t="shared" si="322"/>
        <v>4</v>
      </c>
      <c r="AD6" s="49" t="str">
        <f t="shared" si="323"/>
        <v>4.0</v>
      </c>
      <c r="AE6" s="77">
        <v>5</v>
      </c>
      <c r="AF6" s="80">
        <v>5</v>
      </c>
      <c r="AG6" s="24">
        <v>5.2</v>
      </c>
      <c r="AH6" s="27">
        <v>2</v>
      </c>
      <c r="AI6" s="28">
        <v>4</v>
      </c>
      <c r="AJ6" s="30">
        <f t="shared" si="324"/>
        <v>3.3</v>
      </c>
      <c r="AK6" s="31">
        <f t="shared" si="325"/>
        <v>4.5</v>
      </c>
      <c r="AL6" s="29" t="str">
        <f t="shared" si="116"/>
        <v>4.5</v>
      </c>
      <c r="AM6" s="35" t="str">
        <f t="shared" si="326"/>
        <v>D</v>
      </c>
      <c r="AN6" s="33">
        <f t="shared" si="327"/>
        <v>1</v>
      </c>
      <c r="AO6" s="49" t="str">
        <f t="shared" si="328"/>
        <v>1.0</v>
      </c>
      <c r="AP6" s="77">
        <v>3</v>
      </c>
      <c r="AQ6" s="83">
        <v>3</v>
      </c>
      <c r="AR6" s="24">
        <v>6.6</v>
      </c>
      <c r="AS6" s="27">
        <v>4</v>
      </c>
      <c r="AT6" s="28"/>
      <c r="AU6" s="30">
        <f t="shared" si="329"/>
        <v>5</v>
      </c>
      <c r="AV6" s="31">
        <f t="shared" si="330"/>
        <v>5</v>
      </c>
      <c r="AW6" s="29" t="str">
        <f t="shared" si="120"/>
        <v>5.0</v>
      </c>
      <c r="AX6" s="35" t="str">
        <f t="shared" si="331"/>
        <v>D+</v>
      </c>
      <c r="AY6" s="33">
        <f t="shared" si="332"/>
        <v>1.5</v>
      </c>
      <c r="AZ6" s="49" t="str">
        <f t="shared" si="333"/>
        <v>1.5</v>
      </c>
      <c r="BA6" s="77">
        <v>3</v>
      </c>
      <c r="BB6" s="83">
        <v>3</v>
      </c>
      <c r="BC6" s="24">
        <v>6.2</v>
      </c>
      <c r="BD6" s="27">
        <v>4</v>
      </c>
      <c r="BE6" s="28"/>
      <c r="BF6" s="30">
        <f t="shared" si="334"/>
        <v>4.9000000000000004</v>
      </c>
      <c r="BG6" s="31">
        <f t="shared" si="335"/>
        <v>4.9000000000000004</v>
      </c>
      <c r="BH6" s="29" t="str">
        <f t="shared" si="125"/>
        <v>4.9</v>
      </c>
      <c r="BI6" s="35" t="str">
        <f t="shared" si="336"/>
        <v>D</v>
      </c>
      <c r="BJ6" s="33">
        <f t="shared" si="337"/>
        <v>1</v>
      </c>
      <c r="BK6" s="49" t="str">
        <f t="shared" si="338"/>
        <v>1.0</v>
      </c>
      <c r="BL6" s="77">
        <v>3</v>
      </c>
      <c r="BM6" s="83">
        <v>3</v>
      </c>
      <c r="BN6" s="24">
        <v>7.3</v>
      </c>
      <c r="BO6" s="27">
        <v>9</v>
      </c>
      <c r="BP6" s="28"/>
      <c r="BQ6" s="30">
        <f t="shared" si="339"/>
        <v>8.3000000000000007</v>
      </c>
      <c r="BR6" s="31">
        <f t="shared" si="340"/>
        <v>8.3000000000000007</v>
      </c>
      <c r="BS6" s="29" t="str">
        <f t="shared" si="130"/>
        <v>8.3</v>
      </c>
      <c r="BT6" s="35" t="str">
        <f t="shared" si="341"/>
        <v>B+</v>
      </c>
      <c r="BU6" s="33">
        <f t="shared" si="342"/>
        <v>3.5</v>
      </c>
      <c r="BV6" s="49" t="str">
        <f t="shared" si="343"/>
        <v>3.5</v>
      </c>
      <c r="BW6" s="77">
        <v>2</v>
      </c>
      <c r="BX6" s="83">
        <v>2</v>
      </c>
      <c r="BY6" s="41">
        <f t="shared" si="134"/>
        <v>16</v>
      </c>
      <c r="BZ6" s="43">
        <f t="shared" si="135"/>
        <v>2.34375</v>
      </c>
      <c r="CA6" s="45" t="str">
        <f t="shared" si="136"/>
        <v>2.34</v>
      </c>
      <c r="CB6" s="47" t="str">
        <f t="shared" si="137"/>
        <v>Lên lớp</v>
      </c>
      <c r="CC6" s="145">
        <f t="shared" si="138"/>
        <v>16</v>
      </c>
      <c r="CD6" s="146">
        <f t="shared" si="139"/>
        <v>2.34375</v>
      </c>
      <c r="CE6" s="47" t="str">
        <f t="shared" si="140"/>
        <v>Lên lớp</v>
      </c>
      <c r="CF6" s="142" t="s">
        <v>1143</v>
      </c>
      <c r="CG6" s="24">
        <v>6.7</v>
      </c>
      <c r="CH6" s="27">
        <v>6</v>
      </c>
      <c r="CI6" s="28"/>
      <c r="CJ6" s="30">
        <f t="shared" si="344"/>
        <v>6.3</v>
      </c>
      <c r="CK6" s="31">
        <f t="shared" si="345"/>
        <v>6.3</v>
      </c>
      <c r="CL6" s="29" t="str">
        <f t="shared" si="143"/>
        <v>6.3</v>
      </c>
      <c r="CM6" s="35" t="str">
        <f t="shared" si="346"/>
        <v>C</v>
      </c>
      <c r="CN6" s="157">
        <f t="shared" si="347"/>
        <v>2</v>
      </c>
      <c r="CO6" s="49" t="str">
        <f t="shared" si="348"/>
        <v>2.0</v>
      </c>
      <c r="CP6" s="77">
        <v>3</v>
      </c>
      <c r="CQ6" s="151">
        <v>3</v>
      </c>
      <c r="CR6" s="24">
        <v>9.3000000000000007</v>
      </c>
      <c r="CS6" s="27">
        <v>7</v>
      </c>
      <c r="CT6" s="28"/>
      <c r="CU6" s="30">
        <f t="shared" si="349"/>
        <v>7.9</v>
      </c>
      <c r="CV6" s="31">
        <f t="shared" si="350"/>
        <v>7.9</v>
      </c>
      <c r="CW6" s="29" t="str">
        <f t="shared" si="148"/>
        <v>7.9</v>
      </c>
      <c r="CX6" s="35" t="str">
        <f t="shared" si="351"/>
        <v>B</v>
      </c>
      <c r="CY6" s="157">
        <f t="shared" si="352"/>
        <v>3</v>
      </c>
      <c r="CZ6" s="49" t="str">
        <f t="shared" si="353"/>
        <v>3.0</v>
      </c>
      <c r="DA6" s="77">
        <v>2</v>
      </c>
      <c r="DB6" s="151">
        <v>2</v>
      </c>
      <c r="DC6" s="24">
        <v>6.6</v>
      </c>
      <c r="DD6" s="27">
        <v>5</v>
      </c>
      <c r="DE6" s="28"/>
      <c r="DF6" s="30">
        <f t="shared" si="354"/>
        <v>5.6</v>
      </c>
      <c r="DG6" s="31">
        <f t="shared" si="355"/>
        <v>5.6</v>
      </c>
      <c r="DH6" s="29" t="str">
        <f t="shared" si="154"/>
        <v>5.6</v>
      </c>
      <c r="DI6" s="35" t="str">
        <f t="shared" si="356"/>
        <v>C</v>
      </c>
      <c r="DJ6" s="157">
        <f t="shared" si="357"/>
        <v>2</v>
      </c>
      <c r="DK6" s="49" t="str">
        <f t="shared" si="358"/>
        <v>2.0</v>
      </c>
      <c r="DL6" s="77">
        <v>4</v>
      </c>
      <c r="DM6" s="151">
        <v>4</v>
      </c>
      <c r="DN6" s="24">
        <v>5</v>
      </c>
      <c r="DO6" s="27">
        <v>5</v>
      </c>
      <c r="DP6" s="28"/>
      <c r="DQ6" s="30">
        <f t="shared" si="359"/>
        <v>5</v>
      </c>
      <c r="DR6" s="31">
        <f t="shared" si="360"/>
        <v>5</v>
      </c>
      <c r="DS6" s="29" t="str">
        <f t="shared" si="160"/>
        <v>5.0</v>
      </c>
      <c r="DT6" s="35" t="str">
        <f t="shared" si="361"/>
        <v>D+</v>
      </c>
      <c r="DU6" s="157">
        <f t="shared" si="362"/>
        <v>1.5</v>
      </c>
      <c r="DV6" s="49" t="str">
        <f t="shared" si="363"/>
        <v>1.5</v>
      </c>
      <c r="DW6" s="77">
        <v>3</v>
      </c>
      <c r="DX6" s="151">
        <v>3</v>
      </c>
      <c r="DY6" s="24">
        <v>5.7</v>
      </c>
      <c r="DZ6" s="27">
        <v>4</v>
      </c>
      <c r="EA6" s="28"/>
      <c r="EB6" s="30">
        <f t="shared" si="364"/>
        <v>4.7</v>
      </c>
      <c r="EC6" s="31">
        <f t="shared" si="365"/>
        <v>4.7</v>
      </c>
      <c r="ED6" s="29" t="str">
        <f t="shared" si="165"/>
        <v>4.7</v>
      </c>
      <c r="EE6" s="35" t="str">
        <f t="shared" si="366"/>
        <v>D</v>
      </c>
      <c r="EF6" s="157">
        <f t="shared" si="367"/>
        <v>1</v>
      </c>
      <c r="EG6" s="49" t="str">
        <f t="shared" si="368"/>
        <v>1.0</v>
      </c>
      <c r="EH6" s="77">
        <v>2</v>
      </c>
      <c r="EI6" s="151">
        <v>2</v>
      </c>
      <c r="EJ6" s="24">
        <v>7</v>
      </c>
      <c r="EK6" s="27">
        <v>7</v>
      </c>
      <c r="EL6" s="28"/>
      <c r="EM6" s="30">
        <f t="shared" si="369"/>
        <v>7</v>
      </c>
      <c r="EN6" s="31">
        <f t="shared" si="370"/>
        <v>7</v>
      </c>
      <c r="EO6" s="29" t="str">
        <f t="shared" si="170"/>
        <v>7.0</v>
      </c>
      <c r="EP6" s="35" t="str">
        <f t="shared" si="371"/>
        <v>B</v>
      </c>
      <c r="EQ6" s="157">
        <f t="shared" si="372"/>
        <v>3</v>
      </c>
      <c r="ER6" s="49" t="str">
        <f t="shared" si="373"/>
        <v>3.0</v>
      </c>
      <c r="ES6" s="77">
        <v>2</v>
      </c>
      <c r="ET6" s="151">
        <v>2</v>
      </c>
      <c r="EU6" s="24">
        <v>7.2</v>
      </c>
      <c r="EV6" s="27">
        <v>8</v>
      </c>
      <c r="EW6" s="28"/>
      <c r="EX6" s="30">
        <f t="shared" si="374"/>
        <v>7.7</v>
      </c>
      <c r="EY6" s="31">
        <f t="shared" si="375"/>
        <v>7.7</v>
      </c>
      <c r="EZ6" s="29" t="str">
        <f t="shared" si="175"/>
        <v>7.7</v>
      </c>
      <c r="FA6" s="35" t="str">
        <f t="shared" si="376"/>
        <v>B</v>
      </c>
      <c r="FB6" s="157">
        <f t="shared" si="377"/>
        <v>3</v>
      </c>
      <c r="FC6" s="49" t="str">
        <f t="shared" si="378"/>
        <v>3.0</v>
      </c>
      <c r="FD6" s="77">
        <v>3</v>
      </c>
      <c r="FE6" s="151">
        <v>3</v>
      </c>
      <c r="FF6" s="155">
        <v>7.5</v>
      </c>
      <c r="FG6" s="165">
        <v>7.9</v>
      </c>
      <c r="FH6" s="165"/>
      <c r="FI6" s="22">
        <f t="shared" si="379"/>
        <v>7.7</v>
      </c>
      <c r="FJ6" s="29">
        <f t="shared" si="380"/>
        <v>7.7</v>
      </c>
      <c r="FK6" s="29" t="str">
        <f t="shared" si="181"/>
        <v>7.7</v>
      </c>
      <c r="FL6" s="35" t="str">
        <f t="shared" si="381"/>
        <v>B</v>
      </c>
      <c r="FM6" s="33">
        <f t="shared" si="382"/>
        <v>3</v>
      </c>
      <c r="FN6" s="49" t="str">
        <f t="shared" si="383"/>
        <v>3.0</v>
      </c>
      <c r="FO6" s="77">
        <v>1</v>
      </c>
      <c r="FP6" s="151">
        <v>1</v>
      </c>
      <c r="FQ6" s="41">
        <f t="shared" si="185"/>
        <v>20</v>
      </c>
      <c r="FR6" s="43">
        <f t="shared" si="186"/>
        <v>2.2250000000000001</v>
      </c>
      <c r="FS6" s="45" t="str">
        <f t="shared" si="187"/>
        <v>2.23</v>
      </c>
      <c r="FT6" s="47" t="str">
        <f t="shared" si="188"/>
        <v>Lên lớp</v>
      </c>
      <c r="FU6" s="145">
        <f t="shared" si="189"/>
        <v>20</v>
      </c>
      <c r="FV6" s="146">
        <f t="shared" si="190"/>
        <v>2.2250000000000001</v>
      </c>
      <c r="FW6" s="174">
        <f t="shared" si="191"/>
        <v>36</v>
      </c>
      <c r="FX6" s="41">
        <f t="shared" si="192"/>
        <v>36</v>
      </c>
      <c r="FY6" s="43">
        <f t="shared" si="193"/>
        <v>2.2777777777777777</v>
      </c>
      <c r="FZ6" s="45" t="str">
        <f t="shared" si="194"/>
        <v>2.28</v>
      </c>
      <c r="GA6" s="47" t="str">
        <f t="shared" si="195"/>
        <v>Lên lớp</v>
      </c>
      <c r="GB6" s="47" t="s">
        <v>1143</v>
      </c>
      <c r="GC6" s="24">
        <v>7.3</v>
      </c>
      <c r="GD6" s="27">
        <v>5</v>
      </c>
      <c r="GE6" s="28"/>
      <c r="GF6" s="22">
        <f t="shared" ref="GF6:GF31" si="386">ROUND((GC6*0.4+GD6*0.6),1)</f>
        <v>5.9</v>
      </c>
      <c r="GG6" s="29">
        <f t="shared" ref="GG6:GG31" si="387">ROUND(MAX((GC6*0.4+GD6*0.6),(GC6*0.4+GE6*0.6)),1)</f>
        <v>5.9</v>
      </c>
      <c r="GH6" s="29" t="str">
        <f t="shared" si="197"/>
        <v>5.9</v>
      </c>
      <c r="GI6" s="35" t="str">
        <f t="shared" ref="GI6:GI31" si="388">IF(GG6&gt;=8.5,"A",IF(GG6&gt;=8,"B+",IF(GG6&gt;=7,"B",IF(GG6&gt;=6.5,"C+",IF(GG6&gt;=5.5,"C",IF(GG6&gt;=5,"D+",IF(GG6&gt;=4,"D","F")))))))</f>
        <v>C</v>
      </c>
      <c r="GJ6" s="33">
        <f t="shared" ref="GJ6:GJ31" si="389">IF(GI6="A",4,IF(GI6="B+",3.5,IF(GI6="B",3,IF(GI6="C+",2.5,IF(GI6="C",2,IF(GI6="D+",1.5,IF(GI6="D",1,0)))))))</f>
        <v>2</v>
      </c>
      <c r="GK6" s="49" t="str">
        <f t="shared" ref="GK6:GK31" si="390">TEXT(GJ6,"0.0")</f>
        <v>2.0</v>
      </c>
      <c r="GL6" s="77">
        <v>2</v>
      </c>
      <c r="GM6" s="151">
        <v>2</v>
      </c>
      <c r="GN6" s="24">
        <v>6.4</v>
      </c>
      <c r="GO6" s="27">
        <v>4</v>
      </c>
      <c r="GP6" s="28"/>
      <c r="GQ6" s="22">
        <f t="shared" ref="GQ6:GQ30" si="391">ROUND((GN6*0.4+GO6*0.6),1)</f>
        <v>5</v>
      </c>
      <c r="GR6" s="29">
        <f t="shared" ref="GR6:GR30" si="392">ROUND(MAX((GN6*0.4+GO6*0.6),(GN6*0.4+GP6*0.6)),1)</f>
        <v>5</v>
      </c>
      <c r="GS6" s="29" t="str">
        <f t="shared" si="202"/>
        <v>5.0</v>
      </c>
      <c r="GT6" s="35" t="str">
        <f t="shared" ref="GT6:GT30" si="393">IF(GR6&gt;=8.5,"A",IF(GR6&gt;=8,"B+",IF(GR6&gt;=7,"B",IF(GR6&gt;=6.5,"C+",IF(GR6&gt;=5.5,"C",IF(GR6&gt;=5,"D+",IF(GR6&gt;=4,"D","F")))))))</f>
        <v>D+</v>
      </c>
      <c r="GU6" s="33">
        <f t="shared" ref="GU6:GU30" si="394">IF(GT6="A",4,IF(GT6="B+",3.5,IF(GT6="B",3,IF(GT6="C+",2.5,IF(GT6="C",2,IF(GT6="D+",1.5,IF(GT6="D",1,0)))))))</f>
        <v>1.5</v>
      </c>
      <c r="GV6" s="49" t="str">
        <f t="shared" ref="GV6:GV30" si="395">TEXT(GU6,"0.0")</f>
        <v>1.5</v>
      </c>
      <c r="GW6" s="77">
        <v>3</v>
      </c>
      <c r="GX6" s="151">
        <v>3</v>
      </c>
      <c r="GY6" s="24">
        <v>6.4</v>
      </c>
      <c r="GZ6" s="27">
        <v>4</v>
      </c>
      <c r="HA6" s="28"/>
      <c r="HB6" s="22">
        <f t="shared" ref="HB6:HB31" si="396">ROUND((GY6*0.4+GZ6*0.6),1)</f>
        <v>5</v>
      </c>
      <c r="HC6" s="29">
        <f t="shared" ref="HC6:HC31" si="397">ROUND(MAX((GY6*0.4+GZ6*0.6),(GY6*0.4+HA6*0.6)),1)</f>
        <v>5</v>
      </c>
      <c r="HD6" s="29" t="str">
        <f t="shared" si="207"/>
        <v>5.0</v>
      </c>
      <c r="HE6" s="35" t="str">
        <f t="shared" ref="HE6:HE31" si="398">IF(HC6&gt;=8.5,"A",IF(HC6&gt;=8,"B+",IF(HC6&gt;=7,"B",IF(HC6&gt;=6.5,"C+",IF(HC6&gt;=5.5,"C",IF(HC6&gt;=5,"D+",IF(HC6&gt;=4,"D","F")))))))</f>
        <v>D+</v>
      </c>
      <c r="HF6" s="33">
        <f t="shared" ref="HF6:HF31" si="399">IF(HE6="A",4,IF(HE6="B+",3.5,IF(HE6="B",3,IF(HE6="C+",2.5,IF(HE6="C",2,IF(HE6="D+",1.5,IF(HE6="D",1,0)))))))</f>
        <v>1.5</v>
      </c>
      <c r="HG6" s="49" t="str">
        <f t="shared" ref="HG6:HG31" si="400">TEXT(HF6,"0.0")</f>
        <v>1.5</v>
      </c>
      <c r="HH6" s="77">
        <v>2</v>
      </c>
      <c r="HI6" s="151">
        <v>2</v>
      </c>
      <c r="HJ6" s="24">
        <v>8</v>
      </c>
      <c r="HK6" s="27">
        <v>0</v>
      </c>
      <c r="HL6" s="28">
        <v>6</v>
      </c>
      <c r="HM6" s="22">
        <f t="shared" ref="HM6:HM30" si="401">ROUND((HJ6*0.4+HK6*0.6),1)</f>
        <v>3.2</v>
      </c>
      <c r="HN6" s="29">
        <f t="shared" ref="HN6:HN30" si="402">ROUND(MAX((HJ6*0.4+HK6*0.6),(HJ6*0.4+HL6*0.6)),1)</f>
        <v>6.8</v>
      </c>
      <c r="HO6" s="29" t="str">
        <f t="shared" si="212"/>
        <v>6.8</v>
      </c>
      <c r="HP6" s="35" t="str">
        <f t="shared" ref="HP6:HP30" si="403">IF(HN6&gt;=8.5,"A",IF(HN6&gt;=8,"B+",IF(HN6&gt;=7,"B",IF(HN6&gt;=6.5,"C+",IF(HN6&gt;=5.5,"C",IF(HN6&gt;=5,"D+",IF(HN6&gt;=4,"D","F")))))))</f>
        <v>C+</v>
      </c>
      <c r="HQ6" s="33">
        <f t="shared" ref="HQ6:HQ30" si="404">IF(HP6="A",4,IF(HP6="B+",3.5,IF(HP6="B",3,IF(HP6="C+",2.5,IF(HP6="C",2,IF(HP6="D+",1.5,IF(HP6="D",1,0)))))))</f>
        <v>2.5</v>
      </c>
      <c r="HR6" s="49" t="str">
        <f t="shared" ref="HR6:HR30" si="405">TEXT(HQ6,"0.0")</f>
        <v>2.5</v>
      </c>
      <c r="HS6" s="77">
        <v>2</v>
      </c>
      <c r="HT6" s="151">
        <v>2</v>
      </c>
      <c r="HU6" s="24">
        <v>7.3</v>
      </c>
      <c r="HV6" s="27">
        <v>4</v>
      </c>
      <c r="HW6" s="28"/>
      <c r="HX6" s="22">
        <f t="shared" ref="HX6:HX31" si="406">ROUND((HU6*0.4+HV6*0.6),1)</f>
        <v>5.3</v>
      </c>
      <c r="HY6" s="29">
        <f t="shared" ref="HY6:HY31" si="407">ROUND(MAX((HU6*0.4+HV6*0.6),(HU6*0.4+HW6*0.6)),1)</f>
        <v>5.3</v>
      </c>
      <c r="HZ6" s="29" t="str">
        <f t="shared" si="217"/>
        <v>5.3</v>
      </c>
      <c r="IA6" s="35" t="str">
        <f t="shared" ref="IA6:IA31" si="408">IF(HY6&gt;=8.5,"A",IF(HY6&gt;=8,"B+",IF(HY6&gt;=7,"B",IF(HY6&gt;=6.5,"C+",IF(HY6&gt;=5.5,"C",IF(HY6&gt;=5,"D+",IF(HY6&gt;=4,"D","F")))))))</f>
        <v>D+</v>
      </c>
      <c r="IB6" s="33">
        <f t="shared" ref="IB6:IB31" si="409">IF(IA6="A",4,IF(IA6="B+",3.5,IF(IA6="B",3,IF(IA6="C+",2.5,IF(IA6="C",2,IF(IA6="D+",1.5,IF(IA6="D",1,0)))))))</f>
        <v>1.5</v>
      </c>
      <c r="IC6" s="49" t="str">
        <f t="shared" ref="IC6:IC31" si="410">TEXT(IB6,"0.0")</f>
        <v>1.5</v>
      </c>
      <c r="ID6" s="77">
        <v>3</v>
      </c>
      <c r="IE6" s="151">
        <v>3</v>
      </c>
      <c r="IF6" s="24">
        <v>6.3</v>
      </c>
      <c r="IG6" s="27">
        <v>4</v>
      </c>
      <c r="IH6" s="28"/>
      <c r="II6" s="22">
        <f t="shared" ref="II6:II31" si="411">ROUND((IF6*0.4+IG6*0.6),1)</f>
        <v>4.9000000000000004</v>
      </c>
      <c r="IJ6" s="29">
        <f t="shared" ref="IJ6:IJ31" si="412">ROUND(MAX((IF6*0.4+IG6*0.6),(IF6*0.4+IH6*0.6)),1)</f>
        <v>4.9000000000000004</v>
      </c>
      <c r="IK6" s="29" t="str">
        <f t="shared" si="222"/>
        <v>4.9</v>
      </c>
      <c r="IL6" s="35" t="str">
        <f t="shared" ref="IL6:IL31" si="413">IF(IJ6&gt;=8.5,"A",IF(IJ6&gt;=8,"B+",IF(IJ6&gt;=7,"B",IF(IJ6&gt;=6.5,"C+",IF(IJ6&gt;=5.5,"C",IF(IJ6&gt;=5,"D+",IF(IJ6&gt;=4,"D","F")))))))</f>
        <v>D</v>
      </c>
      <c r="IM6" s="33">
        <f t="shared" ref="IM6:IM31" si="414">IF(IL6="A",4,IF(IL6="B+",3.5,IF(IL6="B",3,IF(IL6="C+",2.5,IF(IL6="C",2,IF(IL6="D+",1.5,IF(IL6="D",1,0)))))))</f>
        <v>1</v>
      </c>
      <c r="IN6" s="49" t="str">
        <f t="shared" ref="IN6:IN31" si="415">TEXT(IM6,"0.0")</f>
        <v>1.0</v>
      </c>
      <c r="IO6" s="77">
        <v>2</v>
      </c>
      <c r="IP6" s="151">
        <v>2</v>
      </c>
      <c r="IQ6" s="24">
        <v>5.9</v>
      </c>
      <c r="IR6" s="27">
        <v>5</v>
      </c>
      <c r="IS6" s="28"/>
      <c r="IT6" s="22">
        <f t="shared" ref="IT6:IT31" si="416">ROUND((IQ6*0.4+IR6*0.6),1)</f>
        <v>5.4</v>
      </c>
      <c r="IU6" s="29">
        <f t="shared" ref="IU6:IU31" si="417">ROUND(MAX((IQ6*0.4+IR6*0.6),(IQ6*0.4+IS6*0.6)),1)</f>
        <v>5.4</v>
      </c>
      <c r="IV6" s="29" t="str">
        <f t="shared" si="226"/>
        <v>5.4</v>
      </c>
      <c r="IW6" s="35" t="str">
        <f t="shared" ref="IW6:IW31" si="418">IF(IU6&gt;=8.5,"A",IF(IU6&gt;=8,"B+",IF(IU6&gt;=7,"B",IF(IU6&gt;=6.5,"C+",IF(IU6&gt;=5.5,"C",IF(IU6&gt;=5,"D+",IF(IU6&gt;=4,"D","F")))))))</f>
        <v>D+</v>
      </c>
      <c r="IX6" s="33">
        <f t="shared" ref="IX6:IX31" si="419">IF(IW6="A",4,IF(IW6="B+",3.5,IF(IW6="B",3,IF(IW6="C+",2.5,IF(IW6="C",2,IF(IW6="D+",1.5,IF(IW6="D",1,0)))))))</f>
        <v>1.5</v>
      </c>
      <c r="IY6" s="49" t="str">
        <f t="shared" ref="IY6:IY31" si="420">TEXT(IX6,"0.0")</f>
        <v>1.5</v>
      </c>
      <c r="IZ6" s="77">
        <v>3</v>
      </c>
      <c r="JA6" s="151">
        <v>3</v>
      </c>
      <c r="JB6" s="24">
        <v>7.8</v>
      </c>
      <c r="JC6" s="27">
        <v>7</v>
      </c>
      <c r="JD6" s="28"/>
      <c r="JE6" s="22">
        <f t="shared" ref="JE6:JE31" si="421">ROUND((JB6*0.4+JC6*0.6),1)</f>
        <v>7.3</v>
      </c>
      <c r="JF6" s="29">
        <f t="shared" ref="JF6:JF31" si="422">ROUND(MAX((JB6*0.4+JC6*0.6),(JB6*0.4+JD6*0.6)),1)</f>
        <v>7.3</v>
      </c>
      <c r="JG6" s="29" t="str">
        <f t="shared" si="230"/>
        <v>7.3</v>
      </c>
      <c r="JH6" s="35" t="str">
        <f t="shared" ref="JH6:JH31" si="423">IF(JF6&gt;=8.5,"A",IF(JF6&gt;=8,"B+",IF(JF6&gt;=7,"B",IF(JF6&gt;=6.5,"C+",IF(JF6&gt;=5.5,"C",IF(JF6&gt;=5,"D+",IF(JF6&gt;=4,"D","F")))))))</f>
        <v>B</v>
      </c>
      <c r="JI6" s="33">
        <f t="shared" ref="JI6:JI31" si="424">IF(JH6="A",4,IF(JH6="B+",3.5,IF(JH6="B",3,IF(JH6="C+",2.5,IF(JH6="C",2,IF(JH6="D+",1.5,IF(JH6="D",1,0)))))))</f>
        <v>3</v>
      </c>
      <c r="JJ6" s="49" t="str">
        <f t="shared" ref="JJ6:JJ31" si="425">TEXT(JI6,"0.0")</f>
        <v>3.0</v>
      </c>
      <c r="JK6" s="77">
        <v>3</v>
      </c>
      <c r="JL6" s="151">
        <v>3</v>
      </c>
      <c r="JM6" s="24">
        <v>8</v>
      </c>
      <c r="JN6" s="214">
        <v>7</v>
      </c>
      <c r="JO6" s="140"/>
      <c r="JP6" s="22">
        <f t="shared" ref="JP6:JP31" si="426">ROUND((JM6*0.4+JN6*0.6),1)</f>
        <v>7.4</v>
      </c>
      <c r="JQ6" s="29">
        <f t="shared" ref="JQ6:JQ31" si="427">ROUND(MAX((JM6*0.4+JN6*0.6),(JM6*0.4+JO6*0.6)),1)</f>
        <v>7.4</v>
      </c>
      <c r="JR6" s="29" t="str">
        <f t="shared" si="234"/>
        <v>7.4</v>
      </c>
      <c r="JS6" s="35" t="str">
        <f t="shared" ref="JS6:JS31" si="428">IF(JQ6&gt;=8.5,"A",IF(JQ6&gt;=8,"B+",IF(JQ6&gt;=7,"B",IF(JQ6&gt;=6.5,"C+",IF(JQ6&gt;=5.5,"C",IF(JQ6&gt;=5,"D+",IF(JQ6&gt;=4,"D","F")))))))</f>
        <v>B</v>
      </c>
      <c r="JT6" s="33">
        <f t="shared" ref="JT6:JT31" si="429">IF(JS6="A",4,IF(JS6="B+",3.5,IF(JS6="B",3,IF(JS6="C+",2.5,IF(JS6="C",2,IF(JS6="D+",1.5,IF(JS6="D",1,0)))))))</f>
        <v>3</v>
      </c>
      <c r="JU6" s="49" t="str">
        <f t="shared" ref="JU6:JU31" si="430">TEXT(JT6,"0.0")</f>
        <v>3.0</v>
      </c>
      <c r="JV6" s="77">
        <v>2</v>
      </c>
      <c r="JW6" s="151">
        <v>2</v>
      </c>
      <c r="JX6" s="211">
        <f t="shared" si="238"/>
        <v>22</v>
      </c>
      <c r="JY6" s="43">
        <f t="shared" si="239"/>
        <v>1.9318181818181819</v>
      </c>
      <c r="JZ6" s="45" t="str">
        <f t="shared" si="240"/>
        <v>1.93</v>
      </c>
      <c r="KA6" s="47" t="str">
        <f t="shared" si="241"/>
        <v>Lên lớp</v>
      </c>
      <c r="KB6" s="41">
        <f t="shared" si="242"/>
        <v>22</v>
      </c>
      <c r="KC6" s="43">
        <f t="shared" si="243"/>
        <v>1.9318181818181819</v>
      </c>
      <c r="KD6" s="229">
        <f t="shared" si="244"/>
        <v>58</v>
      </c>
      <c r="KE6" s="230">
        <f t="shared" si="245"/>
        <v>58</v>
      </c>
      <c r="KF6" s="146">
        <f t="shared" si="246"/>
        <v>2.146551724137931</v>
      </c>
      <c r="KG6" s="45" t="str">
        <f t="shared" si="247"/>
        <v>2.15</v>
      </c>
      <c r="KH6" s="47" t="str">
        <f t="shared" si="248"/>
        <v>Lên lớp</v>
      </c>
      <c r="KI6" s="47" t="s">
        <v>1143</v>
      </c>
      <c r="KJ6" s="24">
        <v>7.4</v>
      </c>
      <c r="KK6" s="27">
        <v>3</v>
      </c>
      <c r="KL6" s="28"/>
      <c r="KM6" s="30">
        <f t="shared" si="8"/>
        <v>4.8</v>
      </c>
      <c r="KN6" s="31">
        <f t="shared" si="9"/>
        <v>4.8</v>
      </c>
      <c r="KO6" s="29" t="str">
        <f t="shared" si="249"/>
        <v>4.8</v>
      </c>
      <c r="KP6" s="35" t="str">
        <f t="shared" si="10"/>
        <v>D</v>
      </c>
      <c r="KQ6" s="33">
        <f t="shared" si="11"/>
        <v>1</v>
      </c>
      <c r="KR6" s="49" t="str">
        <f t="shared" si="12"/>
        <v>1.0</v>
      </c>
      <c r="KS6" s="77">
        <v>2</v>
      </c>
      <c r="KT6" s="151">
        <v>2</v>
      </c>
      <c r="KU6" s="24">
        <v>7</v>
      </c>
      <c r="KV6" s="27">
        <v>9</v>
      </c>
      <c r="KW6" s="28"/>
      <c r="KX6" s="30">
        <f t="shared" si="13"/>
        <v>8.1999999999999993</v>
      </c>
      <c r="KY6" s="31">
        <f t="shared" si="14"/>
        <v>8.1999999999999993</v>
      </c>
      <c r="KZ6" s="29" t="str">
        <f t="shared" si="250"/>
        <v>8.2</v>
      </c>
      <c r="LA6" s="35" t="str">
        <f t="shared" si="15"/>
        <v>B+</v>
      </c>
      <c r="LB6" s="33">
        <f t="shared" si="16"/>
        <v>3.5</v>
      </c>
      <c r="LC6" s="49" t="str">
        <f t="shared" si="17"/>
        <v>3.5</v>
      </c>
      <c r="LD6" s="77">
        <v>2</v>
      </c>
      <c r="LE6" s="151">
        <v>2</v>
      </c>
      <c r="LF6" s="24">
        <v>7</v>
      </c>
      <c r="LG6" s="27">
        <v>5</v>
      </c>
      <c r="LH6" s="28"/>
      <c r="LI6" s="30">
        <f t="shared" si="18"/>
        <v>5.8</v>
      </c>
      <c r="LJ6" s="31">
        <f t="shared" si="19"/>
        <v>5.8</v>
      </c>
      <c r="LK6" s="29" t="str">
        <f t="shared" si="251"/>
        <v>5.8</v>
      </c>
      <c r="LL6" s="35" t="str">
        <f t="shared" si="20"/>
        <v>C</v>
      </c>
      <c r="LM6" s="33">
        <f t="shared" si="21"/>
        <v>2</v>
      </c>
      <c r="LN6" s="49" t="str">
        <f t="shared" si="22"/>
        <v>2.0</v>
      </c>
      <c r="LO6" s="77">
        <v>2</v>
      </c>
      <c r="LP6" s="151">
        <v>2</v>
      </c>
      <c r="LQ6" s="24">
        <v>7.3</v>
      </c>
      <c r="LR6" s="27">
        <v>7</v>
      </c>
      <c r="LS6" s="28"/>
      <c r="LT6" s="30">
        <f t="shared" si="23"/>
        <v>7.1</v>
      </c>
      <c r="LU6" s="31">
        <f t="shared" si="24"/>
        <v>7.1</v>
      </c>
      <c r="LV6" s="29" t="str">
        <f t="shared" si="252"/>
        <v>7.1</v>
      </c>
      <c r="LW6" s="35" t="str">
        <f t="shared" si="25"/>
        <v>B</v>
      </c>
      <c r="LX6" s="33">
        <f t="shared" si="26"/>
        <v>3</v>
      </c>
      <c r="LY6" s="49" t="str">
        <f t="shared" si="27"/>
        <v>3.0</v>
      </c>
      <c r="LZ6" s="77">
        <v>2</v>
      </c>
      <c r="MA6" s="151">
        <v>2</v>
      </c>
      <c r="MB6" s="24">
        <v>8.5</v>
      </c>
      <c r="MC6" s="27">
        <v>6</v>
      </c>
      <c r="MD6" s="28"/>
      <c r="ME6" s="30">
        <f t="shared" si="28"/>
        <v>7</v>
      </c>
      <c r="MF6" s="161">
        <f t="shared" si="29"/>
        <v>7</v>
      </c>
      <c r="MG6" s="29" t="str">
        <f t="shared" si="253"/>
        <v>7.0</v>
      </c>
      <c r="MH6" s="162" t="str">
        <f t="shared" si="30"/>
        <v>B</v>
      </c>
      <c r="MI6" s="163">
        <f t="shared" si="31"/>
        <v>3</v>
      </c>
      <c r="MJ6" s="56" t="str">
        <f t="shared" si="32"/>
        <v>3.0</v>
      </c>
      <c r="MK6" s="77">
        <v>1</v>
      </c>
      <c r="ML6" s="151">
        <v>1</v>
      </c>
      <c r="MM6" s="24">
        <v>6.3</v>
      </c>
      <c r="MN6" s="27">
        <v>7</v>
      </c>
      <c r="MO6" s="28"/>
      <c r="MP6" s="30">
        <f t="shared" si="33"/>
        <v>6.7</v>
      </c>
      <c r="MQ6" s="161">
        <f t="shared" si="34"/>
        <v>6.7</v>
      </c>
      <c r="MR6" s="29" t="str">
        <f t="shared" si="254"/>
        <v>6.7</v>
      </c>
      <c r="MS6" s="162" t="str">
        <f t="shared" si="35"/>
        <v>C+</v>
      </c>
      <c r="MT6" s="163">
        <f t="shared" si="36"/>
        <v>2.5</v>
      </c>
      <c r="MU6" s="56" t="str">
        <f t="shared" si="37"/>
        <v>2.5</v>
      </c>
      <c r="MV6" s="77">
        <v>3</v>
      </c>
      <c r="MW6" s="151">
        <v>3</v>
      </c>
      <c r="MX6" s="24">
        <v>6</v>
      </c>
      <c r="MY6" s="27">
        <v>1</v>
      </c>
      <c r="MZ6" s="28">
        <v>5</v>
      </c>
      <c r="NA6" s="30">
        <f t="shared" si="38"/>
        <v>3</v>
      </c>
      <c r="NB6" s="161">
        <f t="shared" si="39"/>
        <v>5.4</v>
      </c>
      <c r="NC6" s="29" t="str">
        <f t="shared" si="255"/>
        <v>5.4</v>
      </c>
      <c r="ND6" s="162" t="str">
        <f t="shared" si="40"/>
        <v>D+</v>
      </c>
      <c r="NE6" s="163">
        <f t="shared" si="41"/>
        <v>1.5</v>
      </c>
      <c r="NF6" s="56" t="str">
        <f t="shared" si="42"/>
        <v>1.5</v>
      </c>
      <c r="NG6" s="77">
        <v>1</v>
      </c>
      <c r="NH6" s="151">
        <v>1</v>
      </c>
      <c r="NI6" s="24">
        <v>8</v>
      </c>
      <c r="NJ6" s="124"/>
      <c r="NK6" s="28">
        <v>5</v>
      </c>
      <c r="NL6" s="30">
        <f t="shared" si="43"/>
        <v>3.2</v>
      </c>
      <c r="NM6" s="31">
        <f t="shared" si="44"/>
        <v>6.2</v>
      </c>
      <c r="NN6" s="29" t="str">
        <f t="shared" si="256"/>
        <v>6.2</v>
      </c>
      <c r="NO6" s="35" t="str">
        <f t="shared" si="45"/>
        <v>C</v>
      </c>
      <c r="NP6" s="33">
        <f t="shared" si="46"/>
        <v>2</v>
      </c>
      <c r="NQ6" s="49" t="str">
        <f t="shared" si="47"/>
        <v>2.0</v>
      </c>
      <c r="NR6" s="77">
        <v>3</v>
      </c>
      <c r="NS6" s="151">
        <v>3</v>
      </c>
      <c r="NT6" s="24">
        <v>7</v>
      </c>
      <c r="NU6" s="214">
        <v>8.1</v>
      </c>
      <c r="NV6" s="28"/>
      <c r="NW6" s="30">
        <f t="shared" si="48"/>
        <v>7.7</v>
      </c>
      <c r="NX6" s="31">
        <f t="shared" si="49"/>
        <v>7.7</v>
      </c>
      <c r="NY6" s="29" t="str">
        <f t="shared" si="257"/>
        <v>7.7</v>
      </c>
      <c r="NZ6" s="35" t="str">
        <f t="shared" si="50"/>
        <v>B</v>
      </c>
      <c r="OA6" s="33">
        <f t="shared" si="51"/>
        <v>3</v>
      </c>
      <c r="OB6" s="49" t="str">
        <f t="shared" si="258"/>
        <v>3.0</v>
      </c>
      <c r="OC6" s="77">
        <v>2</v>
      </c>
      <c r="OD6" s="151">
        <v>2</v>
      </c>
      <c r="OE6" s="211">
        <f t="shared" si="259"/>
        <v>18</v>
      </c>
      <c r="OF6" s="43">
        <f t="shared" si="260"/>
        <v>2.3888888888888888</v>
      </c>
      <c r="OG6" s="45" t="str">
        <f t="shared" si="261"/>
        <v>2.39</v>
      </c>
      <c r="OH6" s="47" t="str">
        <f t="shared" si="262"/>
        <v>Lên lớp</v>
      </c>
      <c r="OI6" s="41">
        <f t="shared" si="263"/>
        <v>18</v>
      </c>
      <c r="OJ6" s="43">
        <f t="shared" si="264"/>
        <v>2.3888888888888888</v>
      </c>
      <c r="OK6" s="229">
        <f t="shared" si="265"/>
        <v>76</v>
      </c>
      <c r="OL6" s="230">
        <f t="shared" si="266"/>
        <v>76</v>
      </c>
      <c r="OM6" s="146">
        <f t="shared" si="267"/>
        <v>2.2039473684210527</v>
      </c>
      <c r="ON6" s="45" t="str">
        <f t="shared" si="268"/>
        <v>2.20</v>
      </c>
      <c r="OO6" s="47" t="str">
        <f t="shared" si="269"/>
        <v>Lên lớp</v>
      </c>
      <c r="OP6" s="47" t="s">
        <v>1143</v>
      </c>
      <c r="OQ6" s="24">
        <v>5.6</v>
      </c>
      <c r="OR6" s="27">
        <v>8</v>
      </c>
      <c r="OS6" s="28"/>
      <c r="OT6" s="22">
        <f t="shared" si="52"/>
        <v>7</v>
      </c>
      <c r="OU6" s="29">
        <f t="shared" si="53"/>
        <v>7</v>
      </c>
      <c r="OV6" s="29" t="str">
        <f t="shared" si="270"/>
        <v>7.0</v>
      </c>
      <c r="OW6" s="35" t="str">
        <f t="shared" ref="OW6:OW9" si="431">IF(OU6&gt;=8.5,"A",IF(OU6&gt;=8,"B+",IF(OU6&gt;=7,"B",IF(OU6&gt;=6.5,"C+",IF(OU6&gt;=5.5,"C",IF(OU6&gt;=5,"D+",IF(OU6&gt;=4,"D","F")))))))</f>
        <v>B</v>
      </c>
      <c r="OX6" s="33">
        <f t="shared" si="54"/>
        <v>3</v>
      </c>
      <c r="OY6" s="49" t="str">
        <f t="shared" si="55"/>
        <v>3.0</v>
      </c>
      <c r="OZ6" s="77">
        <v>2</v>
      </c>
      <c r="PA6" s="151">
        <v>2</v>
      </c>
      <c r="PB6" s="24">
        <v>7.4</v>
      </c>
      <c r="PC6" s="27">
        <v>5</v>
      </c>
      <c r="PD6" s="28"/>
      <c r="PE6" s="22">
        <f t="shared" si="56"/>
        <v>6</v>
      </c>
      <c r="PF6" s="29">
        <f t="shared" si="57"/>
        <v>6</v>
      </c>
      <c r="PG6" s="29" t="str">
        <f t="shared" si="271"/>
        <v>6.0</v>
      </c>
      <c r="PH6" s="35" t="str">
        <f t="shared" ref="PH6:PH10" si="432">IF(PF6&gt;=8.5,"A",IF(PF6&gt;=8,"B+",IF(PF6&gt;=7,"B",IF(PF6&gt;=6.5,"C+",IF(PF6&gt;=5.5,"C",IF(PF6&gt;=5,"D+",IF(PF6&gt;=4,"D","F")))))))</f>
        <v>C</v>
      </c>
      <c r="PI6" s="33">
        <f t="shared" si="58"/>
        <v>2</v>
      </c>
      <c r="PJ6" s="49" t="str">
        <f t="shared" si="59"/>
        <v>2.0</v>
      </c>
      <c r="PK6" s="77">
        <v>3</v>
      </c>
      <c r="PL6" s="151">
        <v>3</v>
      </c>
      <c r="PM6" s="24">
        <v>7</v>
      </c>
      <c r="PN6" s="27">
        <v>7</v>
      </c>
      <c r="PO6" s="28"/>
      <c r="PP6" s="22">
        <f t="shared" si="60"/>
        <v>7</v>
      </c>
      <c r="PQ6" s="29">
        <f t="shared" si="61"/>
        <v>7</v>
      </c>
      <c r="PR6" s="29" t="str">
        <f t="shared" si="272"/>
        <v>7.0</v>
      </c>
      <c r="PS6" s="35" t="str">
        <f t="shared" ref="PS6:PS9" si="433">IF(PQ6&gt;=8.5,"A",IF(PQ6&gt;=8,"B+",IF(PQ6&gt;=7,"B",IF(PQ6&gt;=6.5,"C+",IF(PQ6&gt;=5.5,"C",IF(PQ6&gt;=5,"D+",IF(PQ6&gt;=4,"D","F")))))))</f>
        <v>B</v>
      </c>
      <c r="PT6" s="33">
        <f t="shared" si="62"/>
        <v>3</v>
      </c>
      <c r="PU6" s="49" t="str">
        <f t="shared" si="63"/>
        <v>3.0</v>
      </c>
      <c r="PV6" s="77">
        <v>2</v>
      </c>
      <c r="PW6" s="151">
        <v>2</v>
      </c>
      <c r="PX6" s="24">
        <v>7.6</v>
      </c>
      <c r="PY6" s="27">
        <v>9</v>
      </c>
      <c r="PZ6" s="28"/>
      <c r="QA6" s="22">
        <f t="shared" si="64"/>
        <v>8.4</v>
      </c>
      <c r="QB6" s="29">
        <f t="shared" si="65"/>
        <v>8.4</v>
      </c>
      <c r="QC6" s="29" t="str">
        <f t="shared" si="273"/>
        <v>8.4</v>
      </c>
      <c r="QD6" s="35" t="str">
        <f t="shared" ref="QD6:QD9" si="434">IF(QB6&gt;=8.5,"A",IF(QB6&gt;=8,"B+",IF(QB6&gt;=7,"B",IF(QB6&gt;=6.5,"C+",IF(QB6&gt;=5.5,"C",IF(QB6&gt;=5,"D+",IF(QB6&gt;=4,"D","F")))))))</f>
        <v>B+</v>
      </c>
      <c r="QE6" s="33">
        <f t="shared" si="66"/>
        <v>3.5</v>
      </c>
      <c r="QF6" s="49" t="str">
        <f t="shared" si="67"/>
        <v>3.5</v>
      </c>
      <c r="QG6" s="77">
        <v>3</v>
      </c>
      <c r="QH6" s="151">
        <v>3</v>
      </c>
      <c r="QI6" s="24">
        <v>7</v>
      </c>
      <c r="QJ6" s="27">
        <v>1</v>
      </c>
      <c r="QK6" s="28">
        <v>5</v>
      </c>
      <c r="QL6" s="22">
        <f t="shared" si="68"/>
        <v>3.4</v>
      </c>
      <c r="QM6" s="29">
        <f t="shared" si="69"/>
        <v>5.8</v>
      </c>
      <c r="QN6" s="29" t="str">
        <f t="shared" si="274"/>
        <v>5.8</v>
      </c>
      <c r="QO6" s="35" t="str">
        <f t="shared" ref="QO6:QO9" si="435">IF(QM6&gt;=8.5,"A",IF(QM6&gt;=8,"B+",IF(QM6&gt;=7,"B",IF(QM6&gt;=6.5,"C+",IF(QM6&gt;=5.5,"C",IF(QM6&gt;=5,"D+",IF(QM6&gt;=4,"D","F")))))))</f>
        <v>C</v>
      </c>
      <c r="QP6" s="33">
        <f t="shared" si="70"/>
        <v>2</v>
      </c>
      <c r="QQ6" s="49" t="str">
        <f t="shared" si="71"/>
        <v>2.0</v>
      </c>
      <c r="QR6" s="77">
        <v>1</v>
      </c>
      <c r="QS6" s="151">
        <v>1</v>
      </c>
      <c r="QT6" s="24">
        <v>6.5</v>
      </c>
      <c r="QU6" s="27">
        <v>7</v>
      </c>
      <c r="QV6" s="28"/>
      <c r="QW6" s="22">
        <f t="shared" si="72"/>
        <v>6.8</v>
      </c>
      <c r="QX6" s="29">
        <f t="shared" si="73"/>
        <v>6.8</v>
      </c>
      <c r="QY6" s="29" t="str">
        <f t="shared" si="275"/>
        <v>6.8</v>
      </c>
      <c r="QZ6" s="35" t="str">
        <f t="shared" si="74"/>
        <v>C+</v>
      </c>
      <c r="RA6" s="33">
        <f t="shared" si="75"/>
        <v>2.5</v>
      </c>
      <c r="RB6" s="49" t="str">
        <f t="shared" si="76"/>
        <v>2.5</v>
      </c>
      <c r="RC6" s="77">
        <v>3</v>
      </c>
      <c r="RD6" s="151">
        <v>3</v>
      </c>
      <c r="RE6" s="24">
        <v>6</v>
      </c>
      <c r="RF6" s="27">
        <v>6</v>
      </c>
      <c r="RG6" s="28"/>
      <c r="RH6" s="22">
        <f t="shared" si="77"/>
        <v>6</v>
      </c>
      <c r="RI6" s="29">
        <f t="shared" si="78"/>
        <v>6</v>
      </c>
      <c r="RJ6" s="29" t="str">
        <f t="shared" si="276"/>
        <v>6.0</v>
      </c>
      <c r="RK6" s="35" t="str">
        <f t="shared" si="79"/>
        <v>C</v>
      </c>
      <c r="RL6" s="33">
        <f t="shared" si="80"/>
        <v>2</v>
      </c>
      <c r="RM6" s="49" t="str">
        <f t="shared" si="81"/>
        <v>2.0</v>
      </c>
      <c r="RN6" s="77">
        <v>1</v>
      </c>
      <c r="RO6" s="151">
        <v>1</v>
      </c>
      <c r="RP6" s="211">
        <f t="shared" si="277"/>
        <v>15</v>
      </c>
      <c r="RQ6" s="275">
        <f t="shared" si="278"/>
        <v>6.8933333333333335</v>
      </c>
      <c r="RR6" s="43">
        <f t="shared" si="279"/>
        <v>2.6666666666666665</v>
      </c>
      <c r="RS6" s="45" t="str">
        <f t="shared" si="280"/>
        <v>2.67</v>
      </c>
      <c r="RT6" s="47" t="str">
        <f t="shared" si="281"/>
        <v>Lên lớp</v>
      </c>
      <c r="RU6" s="41">
        <f t="shared" si="282"/>
        <v>15</v>
      </c>
      <c r="RV6" s="43">
        <f t="shared" si="283"/>
        <v>2.6666666666666665</v>
      </c>
      <c r="RW6" s="229">
        <f t="shared" si="284"/>
        <v>91</v>
      </c>
      <c r="RX6" s="230">
        <f t="shared" si="285"/>
        <v>91</v>
      </c>
      <c r="RY6" s="146">
        <f t="shared" si="286"/>
        <v>2.2802197802197801</v>
      </c>
      <c r="RZ6" s="45" t="str">
        <f t="shared" si="287"/>
        <v>2.28</v>
      </c>
      <c r="SA6" s="47" t="str">
        <f t="shared" si="288"/>
        <v>Lên lớp</v>
      </c>
      <c r="SB6" s="47" t="s">
        <v>1143</v>
      </c>
      <c r="SC6" s="24"/>
      <c r="SD6" s="27"/>
      <c r="SE6" s="28"/>
      <c r="SF6" s="22">
        <f t="shared" si="82"/>
        <v>0</v>
      </c>
      <c r="SG6" s="29">
        <f t="shared" si="83"/>
        <v>0</v>
      </c>
      <c r="SH6" s="29" t="str">
        <f t="shared" si="289"/>
        <v>0.0</v>
      </c>
      <c r="SI6" s="35" t="str">
        <f t="shared" si="84"/>
        <v>F</v>
      </c>
      <c r="SJ6" s="33">
        <f t="shared" si="85"/>
        <v>0</v>
      </c>
      <c r="SK6" s="49" t="str">
        <f t="shared" si="86"/>
        <v>0.0</v>
      </c>
      <c r="SL6" s="77"/>
      <c r="SM6" s="151"/>
      <c r="SN6" s="24"/>
      <c r="SO6" s="27"/>
      <c r="SP6" s="28"/>
      <c r="SQ6" s="22">
        <f t="shared" si="87"/>
        <v>0</v>
      </c>
      <c r="SR6" s="29">
        <f t="shared" si="88"/>
        <v>0</v>
      </c>
      <c r="SS6" s="31" t="str">
        <f t="shared" si="290"/>
        <v>0.0</v>
      </c>
      <c r="ST6" s="35" t="str">
        <f t="shared" si="89"/>
        <v>F</v>
      </c>
      <c r="SU6" s="33">
        <f t="shared" si="90"/>
        <v>0</v>
      </c>
      <c r="SV6" s="49" t="str">
        <f t="shared" si="91"/>
        <v>0.0</v>
      </c>
      <c r="SW6" s="77"/>
      <c r="SX6" s="151"/>
      <c r="SY6" s="24">
        <v>8</v>
      </c>
      <c r="SZ6" s="27">
        <v>6</v>
      </c>
      <c r="TA6" s="28"/>
      <c r="TB6" s="22">
        <f t="shared" si="384"/>
        <v>6.8</v>
      </c>
      <c r="TC6" s="29">
        <f t="shared" si="385"/>
        <v>6.8</v>
      </c>
      <c r="TD6" s="31" t="str">
        <f t="shared" si="292"/>
        <v>6.8</v>
      </c>
      <c r="TE6" s="35" t="str">
        <f t="shared" si="92"/>
        <v>C+</v>
      </c>
      <c r="TF6" s="33">
        <f t="shared" si="93"/>
        <v>2.5</v>
      </c>
      <c r="TG6" s="49" t="str">
        <f t="shared" si="94"/>
        <v>2.5</v>
      </c>
      <c r="TH6" s="77">
        <v>4</v>
      </c>
      <c r="TI6" s="151">
        <v>4</v>
      </c>
      <c r="TJ6" s="320"/>
      <c r="TK6" s="165">
        <v>7.8</v>
      </c>
      <c r="TL6" s="30">
        <v>7</v>
      </c>
      <c r="TM6" s="30">
        <v>7</v>
      </c>
      <c r="TN6" s="322"/>
      <c r="TO6" s="127">
        <f t="shared" si="293"/>
        <v>7.2</v>
      </c>
      <c r="TP6" s="29" t="str">
        <f t="shared" si="294"/>
        <v>7.2</v>
      </c>
      <c r="TQ6" s="35" t="str">
        <f t="shared" si="95"/>
        <v>B</v>
      </c>
      <c r="TR6" s="33">
        <f t="shared" si="96"/>
        <v>3</v>
      </c>
      <c r="TS6" s="49" t="str">
        <f t="shared" si="97"/>
        <v>3.0</v>
      </c>
      <c r="TT6" s="323">
        <v>5</v>
      </c>
      <c r="TU6" s="324">
        <v>5</v>
      </c>
      <c r="TV6" s="325">
        <f t="shared" si="295"/>
        <v>9</v>
      </c>
      <c r="TW6" s="341">
        <f t="shared" si="296"/>
        <v>7.0222222222222221</v>
      </c>
      <c r="TX6" s="326">
        <f t="shared" si="297"/>
        <v>2.7777777777777777</v>
      </c>
      <c r="TY6" s="45" t="str">
        <f t="shared" si="98"/>
        <v>2.78</v>
      </c>
      <c r="TZ6" s="47" t="str">
        <f t="shared" si="99"/>
        <v>Lên lớp</v>
      </c>
      <c r="UA6" s="41">
        <f t="shared" si="298"/>
        <v>9</v>
      </c>
      <c r="UB6" s="43">
        <f t="shared" si="299"/>
        <v>2.7777777777777777</v>
      </c>
    </row>
    <row r="7" spans="1:548" ht="18">
      <c r="A7" s="11">
        <v>16</v>
      </c>
      <c r="B7" s="70" t="s">
        <v>333</v>
      </c>
      <c r="C7" s="14" t="s">
        <v>359</v>
      </c>
      <c r="D7" s="71" t="s">
        <v>19</v>
      </c>
      <c r="E7" s="302" t="s">
        <v>160</v>
      </c>
      <c r="F7" s="9"/>
      <c r="G7" s="111" t="s">
        <v>793</v>
      </c>
      <c r="H7" s="112" t="s">
        <v>18</v>
      </c>
      <c r="I7" s="104" t="s">
        <v>683</v>
      </c>
      <c r="J7" s="13">
        <v>7</v>
      </c>
      <c r="K7" s="29" t="str">
        <f t="shared" si="100"/>
        <v>7.0</v>
      </c>
      <c r="L7" s="35" t="str">
        <f t="shared" si="313"/>
        <v>B</v>
      </c>
      <c r="M7" s="33">
        <f t="shared" si="314"/>
        <v>3</v>
      </c>
      <c r="N7" s="49" t="str">
        <f t="shared" si="315"/>
        <v>3.0</v>
      </c>
      <c r="O7" s="12">
        <v>2</v>
      </c>
      <c r="P7" s="19">
        <v>7.2</v>
      </c>
      <c r="Q7" s="29" t="str">
        <f t="shared" si="104"/>
        <v>7.2</v>
      </c>
      <c r="R7" s="35" t="str">
        <f t="shared" si="316"/>
        <v>B</v>
      </c>
      <c r="S7" s="33">
        <f t="shared" si="317"/>
        <v>3</v>
      </c>
      <c r="T7" s="49" t="str">
        <f t="shared" si="318"/>
        <v>3.0</v>
      </c>
      <c r="U7" s="12">
        <v>3</v>
      </c>
      <c r="V7" s="24">
        <v>7.7</v>
      </c>
      <c r="W7" s="27">
        <v>9</v>
      </c>
      <c r="X7" s="28"/>
      <c r="Y7" s="22">
        <f t="shared" si="319"/>
        <v>8.5</v>
      </c>
      <c r="Z7" s="29">
        <f t="shared" si="320"/>
        <v>8.5</v>
      </c>
      <c r="AA7" s="29" t="str">
        <f t="shared" si="110"/>
        <v>8.5</v>
      </c>
      <c r="AB7" s="35" t="str">
        <f t="shared" si="321"/>
        <v>A</v>
      </c>
      <c r="AC7" s="33">
        <f t="shared" si="322"/>
        <v>4</v>
      </c>
      <c r="AD7" s="49" t="str">
        <f t="shared" si="323"/>
        <v>4.0</v>
      </c>
      <c r="AE7" s="77">
        <v>5</v>
      </c>
      <c r="AF7" s="80">
        <v>5</v>
      </c>
      <c r="AG7" s="133">
        <v>5</v>
      </c>
      <c r="AH7" s="125">
        <v>8</v>
      </c>
      <c r="AI7" s="126"/>
      <c r="AJ7" s="159">
        <f t="shared" si="324"/>
        <v>6.8</v>
      </c>
      <c r="AK7" s="160">
        <f t="shared" si="325"/>
        <v>6.8</v>
      </c>
      <c r="AL7" s="29" t="str">
        <f t="shared" si="116"/>
        <v>6.8</v>
      </c>
      <c r="AM7" s="129" t="str">
        <f t="shared" si="326"/>
        <v>C+</v>
      </c>
      <c r="AN7" s="130">
        <f t="shared" si="327"/>
        <v>2.5</v>
      </c>
      <c r="AO7" s="131" t="str">
        <f t="shared" si="328"/>
        <v>2.5</v>
      </c>
      <c r="AP7" s="132">
        <v>3</v>
      </c>
      <c r="AQ7" s="158">
        <v>3</v>
      </c>
      <c r="AR7" s="24">
        <v>5.7</v>
      </c>
      <c r="AS7" s="27">
        <v>3</v>
      </c>
      <c r="AT7" s="28"/>
      <c r="AU7" s="22">
        <f t="shared" si="329"/>
        <v>4.0999999999999996</v>
      </c>
      <c r="AV7" s="29">
        <f t="shared" si="330"/>
        <v>4.0999999999999996</v>
      </c>
      <c r="AW7" s="29" t="str">
        <f t="shared" si="120"/>
        <v>4.1</v>
      </c>
      <c r="AX7" s="35" t="str">
        <f t="shared" si="331"/>
        <v>D</v>
      </c>
      <c r="AY7" s="33">
        <f t="shared" si="332"/>
        <v>1</v>
      </c>
      <c r="AZ7" s="49" t="str">
        <f t="shared" si="333"/>
        <v>1.0</v>
      </c>
      <c r="BA7" s="77">
        <v>3</v>
      </c>
      <c r="BB7" s="83">
        <v>3</v>
      </c>
      <c r="BC7" s="24">
        <v>7.2</v>
      </c>
      <c r="BD7" s="27">
        <v>5</v>
      </c>
      <c r="BE7" s="28"/>
      <c r="BF7" s="22">
        <f t="shared" si="334"/>
        <v>5.9</v>
      </c>
      <c r="BG7" s="29">
        <f t="shared" si="335"/>
        <v>5.9</v>
      </c>
      <c r="BH7" s="29" t="str">
        <f t="shared" si="125"/>
        <v>5.9</v>
      </c>
      <c r="BI7" s="35" t="str">
        <f t="shared" si="336"/>
        <v>C</v>
      </c>
      <c r="BJ7" s="33">
        <f t="shared" si="337"/>
        <v>2</v>
      </c>
      <c r="BK7" s="49" t="str">
        <f t="shared" si="338"/>
        <v>2.0</v>
      </c>
      <c r="BL7" s="77">
        <v>3</v>
      </c>
      <c r="BM7" s="83">
        <v>3</v>
      </c>
      <c r="BN7" s="24">
        <v>7</v>
      </c>
      <c r="BO7" s="27">
        <v>7</v>
      </c>
      <c r="BP7" s="28"/>
      <c r="BQ7" s="30">
        <f t="shared" si="339"/>
        <v>7</v>
      </c>
      <c r="BR7" s="31">
        <f t="shared" si="340"/>
        <v>7</v>
      </c>
      <c r="BS7" s="29" t="str">
        <f t="shared" si="130"/>
        <v>7.0</v>
      </c>
      <c r="BT7" s="35" t="str">
        <f t="shared" si="341"/>
        <v>B</v>
      </c>
      <c r="BU7" s="33">
        <f t="shared" si="342"/>
        <v>3</v>
      </c>
      <c r="BV7" s="49" t="str">
        <f t="shared" si="343"/>
        <v>3.0</v>
      </c>
      <c r="BW7" s="77">
        <v>2</v>
      </c>
      <c r="BX7" s="83">
        <v>2</v>
      </c>
      <c r="BY7" s="41">
        <f t="shared" si="134"/>
        <v>16</v>
      </c>
      <c r="BZ7" s="43">
        <f t="shared" si="135"/>
        <v>2.65625</v>
      </c>
      <c r="CA7" s="45" t="str">
        <f t="shared" si="136"/>
        <v>2.66</v>
      </c>
      <c r="CB7" s="47" t="str">
        <f t="shared" si="137"/>
        <v>Lên lớp</v>
      </c>
      <c r="CC7" s="145">
        <f t="shared" si="138"/>
        <v>16</v>
      </c>
      <c r="CD7" s="146">
        <f t="shared" si="139"/>
        <v>2.65625</v>
      </c>
      <c r="CE7" s="47" t="str">
        <f t="shared" si="140"/>
        <v>Lên lớp</v>
      </c>
      <c r="CF7" s="142" t="s">
        <v>1143</v>
      </c>
      <c r="CG7" s="24">
        <v>6.3</v>
      </c>
      <c r="CH7" s="27">
        <v>4</v>
      </c>
      <c r="CI7" s="28"/>
      <c r="CJ7" s="30">
        <f t="shared" si="344"/>
        <v>4.9000000000000004</v>
      </c>
      <c r="CK7" s="31">
        <f t="shared" si="345"/>
        <v>4.9000000000000004</v>
      </c>
      <c r="CL7" s="29" t="str">
        <f t="shared" si="143"/>
        <v>4.9</v>
      </c>
      <c r="CM7" s="35" t="str">
        <f t="shared" si="346"/>
        <v>D</v>
      </c>
      <c r="CN7" s="157">
        <f t="shared" si="347"/>
        <v>1</v>
      </c>
      <c r="CO7" s="49" t="str">
        <f t="shared" si="348"/>
        <v>1.0</v>
      </c>
      <c r="CP7" s="77">
        <v>3</v>
      </c>
      <c r="CQ7" s="151">
        <v>3</v>
      </c>
      <c r="CR7" s="24">
        <v>7.3</v>
      </c>
      <c r="CS7" s="27">
        <v>7</v>
      </c>
      <c r="CT7" s="28"/>
      <c r="CU7" s="30">
        <f t="shared" si="349"/>
        <v>7.1</v>
      </c>
      <c r="CV7" s="31">
        <f t="shared" si="350"/>
        <v>7.1</v>
      </c>
      <c r="CW7" s="29" t="str">
        <f t="shared" si="148"/>
        <v>7.1</v>
      </c>
      <c r="CX7" s="35" t="str">
        <f t="shared" si="351"/>
        <v>B</v>
      </c>
      <c r="CY7" s="157">
        <f t="shared" si="352"/>
        <v>3</v>
      </c>
      <c r="CZ7" s="49" t="str">
        <f t="shared" si="353"/>
        <v>3.0</v>
      </c>
      <c r="DA7" s="77">
        <v>2</v>
      </c>
      <c r="DB7" s="151">
        <v>2</v>
      </c>
      <c r="DC7" s="24">
        <v>5.3</v>
      </c>
      <c r="DD7" s="27">
        <v>4</v>
      </c>
      <c r="DE7" s="28"/>
      <c r="DF7" s="30">
        <f t="shared" si="354"/>
        <v>4.5</v>
      </c>
      <c r="DG7" s="31">
        <f t="shared" si="355"/>
        <v>4.5</v>
      </c>
      <c r="DH7" s="29" t="str">
        <f t="shared" si="154"/>
        <v>4.5</v>
      </c>
      <c r="DI7" s="35" t="str">
        <f t="shared" si="356"/>
        <v>D</v>
      </c>
      <c r="DJ7" s="157">
        <f t="shared" si="357"/>
        <v>1</v>
      </c>
      <c r="DK7" s="49" t="str">
        <f t="shared" si="358"/>
        <v>1.0</v>
      </c>
      <c r="DL7" s="77">
        <v>4</v>
      </c>
      <c r="DM7" s="151">
        <v>4</v>
      </c>
      <c r="DN7" s="24">
        <v>5.4</v>
      </c>
      <c r="DO7" s="27">
        <v>4</v>
      </c>
      <c r="DP7" s="28"/>
      <c r="DQ7" s="22">
        <f t="shared" si="359"/>
        <v>4.5999999999999996</v>
      </c>
      <c r="DR7" s="29">
        <f t="shared" si="360"/>
        <v>4.5999999999999996</v>
      </c>
      <c r="DS7" s="29" t="str">
        <f t="shared" si="160"/>
        <v>4.6</v>
      </c>
      <c r="DT7" s="35" t="str">
        <f t="shared" si="361"/>
        <v>D</v>
      </c>
      <c r="DU7" s="157">
        <f t="shared" si="362"/>
        <v>1</v>
      </c>
      <c r="DV7" s="49" t="str">
        <f t="shared" si="363"/>
        <v>1.0</v>
      </c>
      <c r="DW7" s="77">
        <v>3</v>
      </c>
      <c r="DX7" s="151">
        <v>3</v>
      </c>
      <c r="DY7" s="24">
        <v>6.3</v>
      </c>
      <c r="DZ7" s="27">
        <v>6</v>
      </c>
      <c r="EA7" s="28"/>
      <c r="EB7" s="22">
        <f t="shared" si="364"/>
        <v>6.1</v>
      </c>
      <c r="EC7" s="29">
        <f t="shared" si="365"/>
        <v>6.1</v>
      </c>
      <c r="ED7" s="29" t="str">
        <f t="shared" si="165"/>
        <v>6.1</v>
      </c>
      <c r="EE7" s="35" t="str">
        <f t="shared" si="366"/>
        <v>C</v>
      </c>
      <c r="EF7" s="157">
        <f t="shared" si="367"/>
        <v>2</v>
      </c>
      <c r="EG7" s="49" t="str">
        <f t="shared" si="368"/>
        <v>2.0</v>
      </c>
      <c r="EH7" s="77">
        <v>2</v>
      </c>
      <c r="EI7" s="151">
        <v>2</v>
      </c>
      <c r="EJ7" s="24">
        <v>7</v>
      </c>
      <c r="EK7" s="27">
        <v>6</v>
      </c>
      <c r="EL7" s="28"/>
      <c r="EM7" s="30">
        <f t="shared" si="369"/>
        <v>6.4</v>
      </c>
      <c r="EN7" s="31">
        <f t="shared" si="370"/>
        <v>6.4</v>
      </c>
      <c r="EO7" s="29" t="str">
        <f t="shared" si="170"/>
        <v>6.4</v>
      </c>
      <c r="EP7" s="35" t="str">
        <f t="shared" si="371"/>
        <v>C</v>
      </c>
      <c r="EQ7" s="157">
        <f t="shared" si="372"/>
        <v>2</v>
      </c>
      <c r="ER7" s="49" t="str">
        <f t="shared" si="373"/>
        <v>2.0</v>
      </c>
      <c r="ES7" s="77">
        <v>2</v>
      </c>
      <c r="ET7" s="151">
        <v>2</v>
      </c>
      <c r="EU7" s="24">
        <v>6.7</v>
      </c>
      <c r="EV7" s="27">
        <v>7</v>
      </c>
      <c r="EW7" s="28"/>
      <c r="EX7" s="30">
        <f t="shared" si="374"/>
        <v>6.9</v>
      </c>
      <c r="EY7" s="31">
        <f t="shared" si="375"/>
        <v>6.9</v>
      </c>
      <c r="EZ7" s="29" t="str">
        <f t="shared" si="175"/>
        <v>6.9</v>
      </c>
      <c r="FA7" s="35" t="str">
        <f t="shared" si="376"/>
        <v>C+</v>
      </c>
      <c r="FB7" s="157">
        <f t="shared" si="377"/>
        <v>2.5</v>
      </c>
      <c r="FC7" s="49" t="str">
        <f t="shared" si="378"/>
        <v>2.5</v>
      </c>
      <c r="FD7" s="77">
        <v>3</v>
      </c>
      <c r="FE7" s="151">
        <v>3</v>
      </c>
      <c r="FF7" s="155">
        <v>8</v>
      </c>
      <c r="FG7" s="165">
        <v>7.7</v>
      </c>
      <c r="FH7" s="165"/>
      <c r="FI7" s="22">
        <f t="shared" si="379"/>
        <v>7.8</v>
      </c>
      <c r="FJ7" s="29">
        <f t="shared" si="380"/>
        <v>7.8</v>
      </c>
      <c r="FK7" s="29" t="str">
        <f t="shared" si="181"/>
        <v>7.8</v>
      </c>
      <c r="FL7" s="35" t="str">
        <f t="shared" si="381"/>
        <v>B</v>
      </c>
      <c r="FM7" s="33">
        <f t="shared" si="382"/>
        <v>3</v>
      </c>
      <c r="FN7" s="49" t="str">
        <f t="shared" si="383"/>
        <v>3.0</v>
      </c>
      <c r="FO7" s="77">
        <v>1</v>
      </c>
      <c r="FP7" s="151">
        <v>1</v>
      </c>
      <c r="FQ7" s="41">
        <f t="shared" si="185"/>
        <v>20</v>
      </c>
      <c r="FR7" s="43">
        <f t="shared" si="186"/>
        <v>1.7250000000000001</v>
      </c>
      <c r="FS7" s="45" t="str">
        <f t="shared" si="187"/>
        <v>1.73</v>
      </c>
      <c r="FT7" s="47" t="str">
        <f t="shared" si="188"/>
        <v>Lên lớp</v>
      </c>
      <c r="FU7" s="145">
        <f t="shared" si="189"/>
        <v>20</v>
      </c>
      <c r="FV7" s="146">
        <f t="shared" si="190"/>
        <v>1.7250000000000001</v>
      </c>
      <c r="FW7" s="174">
        <f t="shared" si="191"/>
        <v>36</v>
      </c>
      <c r="FX7" s="41">
        <f t="shared" si="192"/>
        <v>36</v>
      </c>
      <c r="FY7" s="43">
        <f t="shared" si="193"/>
        <v>2.1388888888888888</v>
      </c>
      <c r="FZ7" s="45" t="str">
        <f t="shared" si="194"/>
        <v>2.14</v>
      </c>
      <c r="GA7" s="47" t="str">
        <f t="shared" si="195"/>
        <v>Lên lớp</v>
      </c>
      <c r="GB7" s="47" t="s">
        <v>1143</v>
      </c>
      <c r="GC7" s="24">
        <v>6.2</v>
      </c>
      <c r="GD7" s="27">
        <v>4</v>
      </c>
      <c r="GE7" s="28"/>
      <c r="GF7" s="22">
        <f t="shared" si="386"/>
        <v>4.9000000000000004</v>
      </c>
      <c r="GG7" s="29">
        <f t="shared" si="387"/>
        <v>4.9000000000000004</v>
      </c>
      <c r="GH7" s="29" t="str">
        <f t="shared" si="197"/>
        <v>4.9</v>
      </c>
      <c r="GI7" s="35" t="str">
        <f t="shared" si="388"/>
        <v>D</v>
      </c>
      <c r="GJ7" s="33">
        <f t="shared" si="389"/>
        <v>1</v>
      </c>
      <c r="GK7" s="49" t="str">
        <f t="shared" si="390"/>
        <v>1.0</v>
      </c>
      <c r="GL7" s="77">
        <v>2</v>
      </c>
      <c r="GM7" s="151">
        <v>2</v>
      </c>
      <c r="GN7" s="24">
        <v>6.7</v>
      </c>
      <c r="GO7" s="27">
        <v>4</v>
      </c>
      <c r="GP7" s="28"/>
      <c r="GQ7" s="30">
        <f t="shared" si="391"/>
        <v>5.0999999999999996</v>
      </c>
      <c r="GR7" s="31">
        <f t="shared" si="392"/>
        <v>5.0999999999999996</v>
      </c>
      <c r="GS7" s="29" t="str">
        <f t="shared" si="202"/>
        <v>5.1</v>
      </c>
      <c r="GT7" s="35" t="str">
        <f t="shared" si="393"/>
        <v>D+</v>
      </c>
      <c r="GU7" s="33">
        <f t="shared" si="394"/>
        <v>1.5</v>
      </c>
      <c r="GV7" s="49" t="str">
        <f t="shared" si="395"/>
        <v>1.5</v>
      </c>
      <c r="GW7" s="77">
        <v>3</v>
      </c>
      <c r="GX7" s="151">
        <v>3</v>
      </c>
      <c r="GY7" s="24">
        <v>5.2</v>
      </c>
      <c r="GZ7" s="27">
        <v>3</v>
      </c>
      <c r="HA7" s="28">
        <v>2</v>
      </c>
      <c r="HB7" s="22">
        <f t="shared" si="396"/>
        <v>3.9</v>
      </c>
      <c r="HC7" s="29">
        <f t="shared" si="397"/>
        <v>3.9</v>
      </c>
      <c r="HD7" s="29" t="str">
        <f t="shared" si="207"/>
        <v>3.9</v>
      </c>
      <c r="HE7" s="35" t="str">
        <f t="shared" si="398"/>
        <v>F</v>
      </c>
      <c r="HF7" s="33">
        <f t="shared" si="399"/>
        <v>0</v>
      </c>
      <c r="HG7" s="49" t="str">
        <f t="shared" si="400"/>
        <v>0.0</v>
      </c>
      <c r="HH7" s="77">
        <v>2</v>
      </c>
      <c r="HI7" s="151"/>
      <c r="HJ7" s="24">
        <v>7</v>
      </c>
      <c r="HK7" s="27">
        <v>1</v>
      </c>
      <c r="HL7" s="28">
        <v>5</v>
      </c>
      <c r="HM7" s="30">
        <f t="shared" si="401"/>
        <v>3.4</v>
      </c>
      <c r="HN7" s="31">
        <f t="shared" si="402"/>
        <v>5.8</v>
      </c>
      <c r="HO7" s="29" t="str">
        <f t="shared" si="212"/>
        <v>5.8</v>
      </c>
      <c r="HP7" s="35" t="str">
        <f t="shared" si="403"/>
        <v>C</v>
      </c>
      <c r="HQ7" s="33">
        <f t="shared" si="404"/>
        <v>2</v>
      </c>
      <c r="HR7" s="49" t="str">
        <f t="shared" si="405"/>
        <v>2.0</v>
      </c>
      <c r="HS7" s="77">
        <v>2</v>
      </c>
      <c r="HT7" s="151">
        <v>2</v>
      </c>
      <c r="HU7" s="24">
        <v>6.2</v>
      </c>
      <c r="HV7" s="27">
        <v>4</v>
      </c>
      <c r="HW7" s="28"/>
      <c r="HX7" s="22">
        <f t="shared" si="406"/>
        <v>4.9000000000000004</v>
      </c>
      <c r="HY7" s="29">
        <f t="shared" si="407"/>
        <v>4.9000000000000004</v>
      </c>
      <c r="HZ7" s="29" t="str">
        <f t="shared" si="217"/>
        <v>4.9</v>
      </c>
      <c r="IA7" s="35" t="str">
        <f t="shared" si="408"/>
        <v>D</v>
      </c>
      <c r="IB7" s="33">
        <f t="shared" si="409"/>
        <v>1</v>
      </c>
      <c r="IC7" s="49" t="str">
        <f t="shared" si="410"/>
        <v>1.0</v>
      </c>
      <c r="ID7" s="77">
        <v>3</v>
      </c>
      <c r="IE7" s="151">
        <v>3</v>
      </c>
      <c r="IF7" s="24">
        <v>6.3</v>
      </c>
      <c r="IG7" s="27">
        <v>7</v>
      </c>
      <c r="IH7" s="126"/>
      <c r="II7" s="22">
        <f t="shared" si="411"/>
        <v>6.7</v>
      </c>
      <c r="IJ7" s="54">
        <f t="shared" si="412"/>
        <v>6.7</v>
      </c>
      <c r="IK7" s="29" t="str">
        <f t="shared" si="222"/>
        <v>6.7</v>
      </c>
      <c r="IL7" s="162" t="str">
        <f t="shared" si="413"/>
        <v>C+</v>
      </c>
      <c r="IM7" s="33">
        <f t="shared" si="414"/>
        <v>2.5</v>
      </c>
      <c r="IN7" s="49" t="str">
        <f t="shared" si="415"/>
        <v>2.5</v>
      </c>
      <c r="IO7" s="77">
        <v>2</v>
      </c>
      <c r="IP7" s="151">
        <v>2</v>
      </c>
      <c r="IQ7" s="24">
        <v>6.4</v>
      </c>
      <c r="IR7" s="27">
        <v>4</v>
      </c>
      <c r="IS7" s="28"/>
      <c r="IT7" s="30">
        <f t="shared" si="416"/>
        <v>5</v>
      </c>
      <c r="IU7" s="31">
        <f t="shared" si="417"/>
        <v>5</v>
      </c>
      <c r="IV7" s="29" t="str">
        <f t="shared" si="226"/>
        <v>5.0</v>
      </c>
      <c r="IW7" s="35" t="str">
        <f t="shared" si="418"/>
        <v>D+</v>
      </c>
      <c r="IX7" s="33">
        <f t="shared" si="419"/>
        <v>1.5</v>
      </c>
      <c r="IY7" s="49" t="str">
        <f t="shared" si="420"/>
        <v>1.5</v>
      </c>
      <c r="IZ7" s="77">
        <v>3</v>
      </c>
      <c r="JA7" s="151">
        <v>3</v>
      </c>
      <c r="JB7" s="24">
        <v>7.2</v>
      </c>
      <c r="JC7" s="27">
        <v>6</v>
      </c>
      <c r="JD7" s="28"/>
      <c r="JE7" s="30">
        <f t="shared" si="421"/>
        <v>6.5</v>
      </c>
      <c r="JF7" s="31">
        <f t="shared" si="422"/>
        <v>6.5</v>
      </c>
      <c r="JG7" s="29" t="str">
        <f t="shared" si="230"/>
        <v>6.5</v>
      </c>
      <c r="JH7" s="35" t="str">
        <f t="shared" si="423"/>
        <v>C+</v>
      </c>
      <c r="JI7" s="33">
        <f t="shared" si="424"/>
        <v>2.5</v>
      </c>
      <c r="JJ7" s="49" t="str">
        <f t="shared" si="425"/>
        <v>2.5</v>
      </c>
      <c r="JK7" s="77">
        <v>3</v>
      </c>
      <c r="JL7" s="151">
        <v>3</v>
      </c>
      <c r="JM7" s="24">
        <v>8</v>
      </c>
      <c r="JN7" s="214">
        <v>7.3</v>
      </c>
      <c r="JO7" s="140"/>
      <c r="JP7" s="30">
        <f t="shared" si="426"/>
        <v>7.6</v>
      </c>
      <c r="JQ7" s="31">
        <f t="shared" si="427"/>
        <v>7.6</v>
      </c>
      <c r="JR7" s="29" t="str">
        <f t="shared" si="234"/>
        <v>7.6</v>
      </c>
      <c r="JS7" s="35" t="str">
        <f t="shared" si="428"/>
        <v>B</v>
      </c>
      <c r="JT7" s="33">
        <f t="shared" si="429"/>
        <v>3</v>
      </c>
      <c r="JU7" s="49" t="str">
        <f t="shared" si="430"/>
        <v>3.0</v>
      </c>
      <c r="JV7" s="77">
        <v>2</v>
      </c>
      <c r="JW7" s="151">
        <v>2</v>
      </c>
      <c r="JX7" s="211">
        <f t="shared" si="238"/>
        <v>22</v>
      </c>
      <c r="JY7" s="43">
        <f t="shared" si="239"/>
        <v>1.6590909090909092</v>
      </c>
      <c r="JZ7" s="45" t="str">
        <f t="shared" si="240"/>
        <v>1.66</v>
      </c>
      <c r="KA7" s="47" t="str">
        <f t="shared" si="241"/>
        <v>Lên lớp</v>
      </c>
      <c r="KB7" s="41">
        <f t="shared" si="242"/>
        <v>20</v>
      </c>
      <c r="KC7" s="43">
        <f t="shared" si="243"/>
        <v>1.825</v>
      </c>
      <c r="KD7" s="229">
        <f t="shared" si="244"/>
        <v>58</v>
      </c>
      <c r="KE7" s="230">
        <f t="shared" si="245"/>
        <v>56</v>
      </c>
      <c r="KF7" s="146">
        <f t="shared" si="246"/>
        <v>2.0267857142857144</v>
      </c>
      <c r="KG7" s="45" t="str">
        <f t="shared" si="247"/>
        <v>2.03</v>
      </c>
      <c r="KH7" s="47" t="str">
        <f t="shared" si="248"/>
        <v>Lên lớp</v>
      </c>
      <c r="KI7" s="47" t="s">
        <v>1143</v>
      </c>
      <c r="KJ7" s="24">
        <v>6.4</v>
      </c>
      <c r="KK7" s="27">
        <v>5</v>
      </c>
      <c r="KL7" s="28"/>
      <c r="KM7" s="30">
        <f t="shared" si="8"/>
        <v>5.6</v>
      </c>
      <c r="KN7" s="31">
        <f t="shared" si="9"/>
        <v>5.6</v>
      </c>
      <c r="KO7" s="29" t="str">
        <f t="shared" si="249"/>
        <v>5.6</v>
      </c>
      <c r="KP7" s="35" t="str">
        <f t="shared" si="10"/>
        <v>C</v>
      </c>
      <c r="KQ7" s="33">
        <f t="shared" si="11"/>
        <v>2</v>
      </c>
      <c r="KR7" s="49" t="str">
        <f t="shared" si="12"/>
        <v>2.0</v>
      </c>
      <c r="KS7" s="77">
        <v>2</v>
      </c>
      <c r="KT7" s="151">
        <v>2</v>
      </c>
      <c r="KU7" s="24">
        <v>8</v>
      </c>
      <c r="KV7" s="27">
        <v>6</v>
      </c>
      <c r="KW7" s="28"/>
      <c r="KX7" s="30">
        <f t="shared" si="13"/>
        <v>6.8</v>
      </c>
      <c r="KY7" s="31">
        <f t="shared" si="14"/>
        <v>6.8</v>
      </c>
      <c r="KZ7" s="29" t="str">
        <f t="shared" si="250"/>
        <v>6.8</v>
      </c>
      <c r="LA7" s="35" t="str">
        <f t="shared" si="15"/>
        <v>C+</v>
      </c>
      <c r="LB7" s="33">
        <f t="shared" si="16"/>
        <v>2.5</v>
      </c>
      <c r="LC7" s="49" t="str">
        <f t="shared" si="17"/>
        <v>2.5</v>
      </c>
      <c r="LD7" s="77">
        <v>2</v>
      </c>
      <c r="LE7" s="151">
        <v>2</v>
      </c>
      <c r="LF7" s="24">
        <v>7</v>
      </c>
      <c r="LG7" s="27">
        <v>2</v>
      </c>
      <c r="LH7" s="28"/>
      <c r="LI7" s="30">
        <f t="shared" si="18"/>
        <v>4</v>
      </c>
      <c r="LJ7" s="31">
        <f t="shared" si="19"/>
        <v>4</v>
      </c>
      <c r="LK7" s="29" t="str">
        <f t="shared" si="251"/>
        <v>4.0</v>
      </c>
      <c r="LL7" s="35" t="str">
        <f t="shared" si="20"/>
        <v>D</v>
      </c>
      <c r="LM7" s="33">
        <f t="shared" si="21"/>
        <v>1</v>
      </c>
      <c r="LN7" s="49" t="str">
        <f t="shared" si="22"/>
        <v>1.0</v>
      </c>
      <c r="LO7" s="77">
        <v>2</v>
      </c>
      <c r="LP7" s="151">
        <v>2</v>
      </c>
      <c r="LQ7" s="24">
        <v>7</v>
      </c>
      <c r="LR7" s="27">
        <v>1</v>
      </c>
      <c r="LS7" s="28">
        <v>5</v>
      </c>
      <c r="LT7" s="30">
        <f t="shared" si="23"/>
        <v>3.4</v>
      </c>
      <c r="LU7" s="31">
        <f t="shared" si="24"/>
        <v>5.8</v>
      </c>
      <c r="LV7" s="29" t="str">
        <f t="shared" si="252"/>
        <v>5.8</v>
      </c>
      <c r="LW7" s="35" t="str">
        <f t="shared" si="25"/>
        <v>C</v>
      </c>
      <c r="LX7" s="33">
        <f t="shared" si="26"/>
        <v>2</v>
      </c>
      <c r="LY7" s="49" t="str">
        <f t="shared" si="27"/>
        <v>2.0</v>
      </c>
      <c r="LZ7" s="77">
        <v>2</v>
      </c>
      <c r="MA7" s="151">
        <v>2</v>
      </c>
      <c r="MB7" s="24">
        <v>6.8</v>
      </c>
      <c r="MC7" s="27">
        <v>5</v>
      </c>
      <c r="MD7" s="28"/>
      <c r="ME7" s="30">
        <f t="shared" si="28"/>
        <v>5.7</v>
      </c>
      <c r="MF7" s="161">
        <f t="shared" si="29"/>
        <v>5.7</v>
      </c>
      <c r="MG7" s="29" t="str">
        <f t="shared" si="253"/>
        <v>5.7</v>
      </c>
      <c r="MH7" s="162" t="str">
        <f t="shared" si="30"/>
        <v>C</v>
      </c>
      <c r="MI7" s="163">
        <f t="shared" si="31"/>
        <v>2</v>
      </c>
      <c r="MJ7" s="56" t="str">
        <f t="shared" si="32"/>
        <v>2.0</v>
      </c>
      <c r="MK7" s="77">
        <v>1</v>
      </c>
      <c r="ML7" s="151">
        <v>1</v>
      </c>
      <c r="MM7" s="24">
        <v>6.9</v>
      </c>
      <c r="MN7" s="27">
        <v>5</v>
      </c>
      <c r="MO7" s="28"/>
      <c r="MP7" s="30">
        <f t="shared" si="33"/>
        <v>5.8</v>
      </c>
      <c r="MQ7" s="161">
        <f t="shared" si="34"/>
        <v>5.8</v>
      </c>
      <c r="MR7" s="29" t="str">
        <f t="shared" si="254"/>
        <v>5.8</v>
      </c>
      <c r="MS7" s="162" t="str">
        <f t="shared" si="35"/>
        <v>C</v>
      </c>
      <c r="MT7" s="163">
        <f t="shared" si="36"/>
        <v>2</v>
      </c>
      <c r="MU7" s="56" t="str">
        <f t="shared" si="37"/>
        <v>2.0</v>
      </c>
      <c r="MV7" s="77">
        <v>3</v>
      </c>
      <c r="MW7" s="151">
        <v>3</v>
      </c>
      <c r="MX7" s="133">
        <v>5.4</v>
      </c>
      <c r="MY7" s="125">
        <v>6</v>
      </c>
      <c r="MZ7" s="126"/>
      <c r="NA7" s="127">
        <f t="shared" si="38"/>
        <v>5.8</v>
      </c>
      <c r="NB7" s="128">
        <f t="shared" si="39"/>
        <v>5.8</v>
      </c>
      <c r="NC7" s="29" t="str">
        <f t="shared" si="255"/>
        <v>5.8</v>
      </c>
      <c r="ND7" s="129" t="str">
        <f t="shared" si="40"/>
        <v>C</v>
      </c>
      <c r="NE7" s="130">
        <f t="shared" si="41"/>
        <v>2</v>
      </c>
      <c r="NF7" s="131" t="str">
        <f t="shared" si="42"/>
        <v>2.0</v>
      </c>
      <c r="NG7" s="132">
        <v>1</v>
      </c>
      <c r="NH7" s="170">
        <v>1</v>
      </c>
      <c r="NI7" s="24">
        <v>6.8</v>
      </c>
      <c r="NJ7" s="124"/>
      <c r="NK7" s="28">
        <v>5</v>
      </c>
      <c r="NL7" s="30">
        <f t="shared" si="43"/>
        <v>2.7</v>
      </c>
      <c r="NM7" s="31">
        <f t="shared" si="44"/>
        <v>5.7</v>
      </c>
      <c r="NN7" s="29" t="str">
        <f t="shared" si="256"/>
        <v>5.7</v>
      </c>
      <c r="NO7" s="35" t="str">
        <f t="shared" si="45"/>
        <v>C</v>
      </c>
      <c r="NP7" s="33">
        <f t="shared" si="46"/>
        <v>2</v>
      </c>
      <c r="NQ7" s="49" t="str">
        <f t="shared" si="47"/>
        <v>2.0</v>
      </c>
      <c r="NR7" s="77">
        <v>3</v>
      </c>
      <c r="NS7" s="151">
        <v>3</v>
      </c>
      <c r="NT7" s="24">
        <v>7</v>
      </c>
      <c r="NU7" s="214">
        <v>6.8</v>
      </c>
      <c r="NV7" s="28"/>
      <c r="NW7" s="30">
        <f t="shared" si="48"/>
        <v>6.9</v>
      </c>
      <c r="NX7" s="31">
        <f t="shared" si="49"/>
        <v>6.9</v>
      </c>
      <c r="NY7" s="29" t="str">
        <f t="shared" si="257"/>
        <v>6.9</v>
      </c>
      <c r="NZ7" s="35" t="str">
        <f t="shared" si="50"/>
        <v>C+</v>
      </c>
      <c r="OA7" s="33">
        <f t="shared" si="51"/>
        <v>2.5</v>
      </c>
      <c r="OB7" s="49" t="str">
        <f t="shared" si="258"/>
        <v>2.5</v>
      </c>
      <c r="OC7" s="77">
        <v>2</v>
      </c>
      <c r="OD7" s="151">
        <v>2</v>
      </c>
      <c r="OE7" s="211">
        <f t="shared" si="259"/>
        <v>18</v>
      </c>
      <c r="OF7" s="43">
        <f t="shared" si="260"/>
        <v>2</v>
      </c>
      <c r="OG7" s="45" t="str">
        <f t="shared" si="261"/>
        <v>2.00</v>
      </c>
      <c r="OH7" s="47" t="str">
        <f t="shared" si="262"/>
        <v>Lên lớp</v>
      </c>
      <c r="OI7" s="41">
        <f t="shared" si="263"/>
        <v>18</v>
      </c>
      <c r="OJ7" s="43">
        <f t="shared" si="264"/>
        <v>2</v>
      </c>
      <c r="OK7" s="229">
        <f t="shared" si="265"/>
        <v>76</v>
      </c>
      <c r="OL7" s="230">
        <f t="shared" si="266"/>
        <v>74</v>
      </c>
      <c r="OM7" s="146">
        <f t="shared" si="267"/>
        <v>2.0202702702702702</v>
      </c>
      <c r="ON7" s="45" t="str">
        <f t="shared" si="268"/>
        <v>2.02</v>
      </c>
      <c r="OO7" s="47" t="str">
        <f t="shared" si="269"/>
        <v>Lên lớp</v>
      </c>
      <c r="OP7" s="47" t="s">
        <v>1143</v>
      </c>
      <c r="OQ7" s="24">
        <v>6</v>
      </c>
      <c r="OR7" s="27">
        <v>2</v>
      </c>
      <c r="OS7" s="28">
        <v>6</v>
      </c>
      <c r="OT7" s="30">
        <f t="shared" si="52"/>
        <v>3.6</v>
      </c>
      <c r="OU7" s="31">
        <f t="shared" si="53"/>
        <v>6</v>
      </c>
      <c r="OV7" s="29" t="str">
        <f t="shared" si="270"/>
        <v>6.0</v>
      </c>
      <c r="OW7" s="35" t="str">
        <f t="shared" si="431"/>
        <v>C</v>
      </c>
      <c r="OX7" s="130">
        <f t="shared" si="54"/>
        <v>2</v>
      </c>
      <c r="OY7" s="49" t="str">
        <f t="shared" si="55"/>
        <v>2.0</v>
      </c>
      <c r="OZ7" s="77">
        <v>2</v>
      </c>
      <c r="PA7" s="151">
        <v>2</v>
      </c>
      <c r="PB7" s="24">
        <v>6.8</v>
      </c>
      <c r="PC7" s="27">
        <v>9</v>
      </c>
      <c r="PD7" s="28"/>
      <c r="PE7" s="30">
        <f t="shared" si="56"/>
        <v>8.1</v>
      </c>
      <c r="PF7" s="31">
        <f t="shared" si="57"/>
        <v>8.1</v>
      </c>
      <c r="PG7" s="31" t="str">
        <f t="shared" si="271"/>
        <v>8.1</v>
      </c>
      <c r="PH7" s="35" t="str">
        <f t="shared" si="432"/>
        <v>B+</v>
      </c>
      <c r="PI7" s="130">
        <f t="shared" si="58"/>
        <v>3.5</v>
      </c>
      <c r="PJ7" s="49" t="str">
        <f t="shared" si="59"/>
        <v>3.5</v>
      </c>
      <c r="PK7" s="77">
        <v>3</v>
      </c>
      <c r="PL7" s="151">
        <v>3</v>
      </c>
      <c r="PM7" s="24">
        <v>6</v>
      </c>
      <c r="PN7" s="27">
        <v>8</v>
      </c>
      <c r="PO7" s="28"/>
      <c r="PP7" s="30">
        <f t="shared" si="60"/>
        <v>7.2</v>
      </c>
      <c r="PQ7" s="31">
        <f t="shared" si="61"/>
        <v>7.2</v>
      </c>
      <c r="PR7" s="29" t="str">
        <f t="shared" si="272"/>
        <v>7.2</v>
      </c>
      <c r="PS7" s="35" t="str">
        <f t="shared" si="433"/>
        <v>B</v>
      </c>
      <c r="PT7" s="130">
        <f t="shared" si="62"/>
        <v>3</v>
      </c>
      <c r="PU7" s="49" t="str">
        <f t="shared" si="63"/>
        <v>3.0</v>
      </c>
      <c r="PV7" s="77">
        <v>2</v>
      </c>
      <c r="PW7" s="151">
        <v>2</v>
      </c>
      <c r="PX7" s="24">
        <v>7.4</v>
      </c>
      <c r="PY7" s="27">
        <v>8</v>
      </c>
      <c r="PZ7" s="28"/>
      <c r="QA7" s="30">
        <f t="shared" si="64"/>
        <v>7.8</v>
      </c>
      <c r="QB7" s="31">
        <f t="shared" si="65"/>
        <v>7.8</v>
      </c>
      <c r="QC7" s="29" t="str">
        <f t="shared" si="273"/>
        <v>7.8</v>
      </c>
      <c r="QD7" s="35" t="str">
        <f t="shared" si="434"/>
        <v>B</v>
      </c>
      <c r="QE7" s="130">
        <f t="shared" si="66"/>
        <v>3</v>
      </c>
      <c r="QF7" s="49" t="str">
        <f t="shared" si="67"/>
        <v>3.0</v>
      </c>
      <c r="QG7" s="77">
        <v>3</v>
      </c>
      <c r="QH7" s="151">
        <v>3</v>
      </c>
      <c r="QI7" s="24">
        <v>7.1</v>
      </c>
      <c r="QJ7" s="27">
        <v>5</v>
      </c>
      <c r="QK7" s="28"/>
      <c r="QL7" s="30">
        <f t="shared" si="68"/>
        <v>5.8</v>
      </c>
      <c r="QM7" s="31">
        <f t="shared" si="69"/>
        <v>5.8</v>
      </c>
      <c r="QN7" s="29" t="str">
        <f t="shared" si="274"/>
        <v>5.8</v>
      </c>
      <c r="QO7" s="35" t="str">
        <f t="shared" si="435"/>
        <v>C</v>
      </c>
      <c r="QP7" s="130">
        <f t="shared" si="70"/>
        <v>2</v>
      </c>
      <c r="QQ7" s="49" t="str">
        <f t="shared" si="71"/>
        <v>2.0</v>
      </c>
      <c r="QR7" s="77">
        <v>1</v>
      </c>
      <c r="QS7" s="151">
        <v>1</v>
      </c>
      <c r="QT7" s="24">
        <v>7.2</v>
      </c>
      <c r="QU7" s="27">
        <v>7</v>
      </c>
      <c r="QV7" s="28"/>
      <c r="QW7" s="30">
        <f t="shared" si="72"/>
        <v>7.1</v>
      </c>
      <c r="QX7" s="31">
        <f t="shared" si="73"/>
        <v>7.1</v>
      </c>
      <c r="QY7" s="29" t="str">
        <f t="shared" si="275"/>
        <v>7.1</v>
      </c>
      <c r="QZ7" s="35" t="str">
        <f t="shared" si="74"/>
        <v>B</v>
      </c>
      <c r="RA7" s="130">
        <f t="shared" si="75"/>
        <v>3</v>
      </c>
      <c r="RB7" s="49" t="str">
        <f t="shared" si="76"/>
        <v>3.0</v>
      </c>
      <c r="RC7" s="77">
        <v>3</v>
      </c>
      <c r="RD7" s="151">
        <v>3</v>
      </c>
      <c r="RE7" s="24">
        <v>7</v>
      </c>
      <c r="RF7" s="27">
        <v>6</v>
      </c>
      <c r="RG7" s="28"/>
      <c r="RH7" s="30">
        <f t="shared" si="77"/>
        <v>6.4</v>
      </c>
      <c r="RI7" s="31">
        <f t="shared" si="78"/>
        <v>6.4</v>
      </c>
      <c r="RJ7" s="29" t="str">
        <f t="shared" si="276"/>
        <v>6.4</v>
      </c>
      <c r="RK7" s="35" t="str">
        <f t="shared" si="79"/>
        <v>C</v>
      </c>
      <c r="RL7" s="130">
        <f t="shared" si="80"/>
        <v>2</v>
      </c>
      <c r="RM7" s="49" t="str">
        <f t="shared" si="81"/>
        <v>2.0</v>
      </c>
      <c r="RN7" s="77">
        <v>1</v>
      </c>
      <c r="RO7" s="151">
        <v>1</v>
      </c>
      <c r="RP7" s="211">
        <f t="shared" si="277"/>
        <v>15</v>
      </c>
      <c r="RQ7" s="275">
        <f t="shared" si="278"/>
        <v>7.1733333333333329</v>
      </c>
      <c r="RR7" s="43">
        <f t="shared" si="279"/>
        <v>2.8333333333333335</v>
      </c>
      <c r="RS7" s="45" t="str">
        <f t="shared" si="280"/>
        <v>2.83</v>
      </c>
      <c r="RT7" s="47" t="str">
        <f t="shared" si="281"/>
        <v>Lên lớp</v>
      </c>
      <c r="RU7" s="41">
        <f t="shared" si="282"/>
        <v>15</v>
      </c>
      <c r="RV7" s="43">
        <f t="shared" si="283"/>
        <v>2.8333333333333335</v>
      </c>
      <c r="RW7" s="229">
        <f t="shared" si="284"/>
        <v>91</v>
      </c>
      <c r="RX7" s="230">
        <f t="shared" si="285"/>
        <v>89</v>
      </c>
      <c r="RY7" s="146">
        <f t="shared" si="286"/>
        <v>2.1573033707865168</v>
      </c>
      <c r="RZ7" s="45" t="str">
        <f t="shared" si="287"/>
        <v>2.16</v>
      </c>
      <c r="SA7" s="47" t="str">
        <f t="shared" si="288"/>
        <v>Lên lớp</v>
      </c>
      <c r="SB7" s="47" t="s">
        <v>1143</v>
      </c>
      <c r="SC7" s="24"/>
      <c r="SD7" s="27"/>
      <c r="SE7" s="28"/>
      <c r="SF7" s="30">
        <f t="shared" si="82"/>
        <v>0</v>
      </c>
      <c r="SG7" s="31">
        <f t="shared" si="83"/>
        <v>0</v>
      </c>
      <c r="SH7" s="29" t="str">
        <f t="shared" si="289"/>
        <v>0.0</v>
      </c>
      <c r="SI7" s="35" t="str">
        <f t="shared" si="84"/>
        <v>F</v>
      </c>
      <c r="SJ7" s="130">
        <f t="shared" si="85"/>
        <v>0</v>
      </c>
      <c r="SK7" s="49" t="str">
        <f t="shared" si="86"/>
        <v>0.0</v>
      </c>
      <c r="SL7" s="77"/>
      <c r="SM7" s="151"/>
      <c r="SN7" s="24"/>
      <c r="SO7" s="27"/>
      <c r="SP7" s="28"/>
      <c r="SQ7" s="30">
        <f t="shared" si="87"/>
        <v>0</v>
      </c>
      <c r="SR7" s="31">
        <f t="shared" si="88"/>
        <v>0</v>
      </c>
      <c r="SS7" s="29" t="str">
        <f t="shared" si="290"/>
        <v>0.0</v>
      </c>
      <c r="ST7" s="35" t="str">
        <f t="shared" si="89"/>
        <v>F</v>
      </c>
      <c r="SU7" s="130">
        <f t="shared" si="90"/>
        <v>0</v>
      </c>
      <c r="SV7" s="49" t="str">
        <f t="shared" si="91"/>
        <v>0.0</v>
      </c>
      <c r="SW7" s="77"/>
      <c r="SX7" s="151"/>
      <c r="SY7" s="24">
        <v>8.5</v>
      </c>
      <c r="SZ7" s="27">
        <v>6</v>
      </c>
      <c r="TA7" s="28"/>
      <c r="TB7" s="30">
        <f t="shared" si="384"/>
        <v>7</v>
      </c>
      <c r="TC7" s="31">
        <f t="shared" si="385"/>
        <v>7</v>
      </c>
      <c r="TD7" s="29" t="str">
        <f t="shared" si="292"/>
        <v>7.0</v>
      </c>
      <c r="TE7" s="35" t="str">
        <f t="shared" si="92"/>
        <v>B</v>
      </c>
      <c r="TF7" s="130">
        <f t="shared" si="93"/>
        <v>3</v>
      </c>
      <c r="TG7" s="49" t="str">
        <f t="shared" si="94"/>
        <v>3.0</v>
      </c>
      <c r="TH7" s="77">
        <v>4</v>
      </c>
      <c r="TI7" s="151">
        <v>4</v>
      </c>
      <c r="TJ7" s="320"/>
      <c r="TK7" s="321">
        <v>7</v>
      </c>
      <c r="TL7" s="322">
        <v>6.4</v>
      </c>
      <c r="TM7" s="322">
        <v>7</v>
      </c>
      <c r="TN7" s="322"/>
      <c r="TO7" s="127">
        <f t="shared" si="293"/>
        <v>6.8</v>
      </c>
      <c r="TP7" s="29" t="str">
        <f t="shared" si="294"/>
        <v>6.8</v>
      </c>
      <c r="TQ7" s="35" t="str">
        <f t="shared" si="95"/>
        <v>C+</v>
      </c>
      <c r="TR7" s="33">
        <f t="shared" si="96"/>
        <v>2.5</v>
      </c>
      <c r="TS7" s="49" t="str">
        <f t="shared" si="97"/>
        <v>2.5</v>
      </c>
      <c r="TT7" s="323">
        <v>5</v>
      </c>
      <c r="TU7" s="324">
        <v>5</v>
      </c>
      <c r="TV7" s="325">
        <f t="shared" si="295"/>
        <v>9</v>
      </c>
      <c r="TW7" s="341">
        <f t="shared" si="296"/>
        <v>6.8888888888888893</v>
      </c>
      <c r="TX7" s="326">
        <f t="shared" si="297"/>
        <v>2.7222222222222223</v>
      </c>
      <c r="TY7" s="45" t="str">
        <f t="shared" si="98"/>
        <v>2.72</v>
      </c>
      <c r="TZ7" s="47" t="str">
        <f t="shared" si="99"/>
        <v>Lên lớp</v>
      </c>
      <c r="UA7" s="41">
        <f t="shared" si="298"/>
        <v>9</v>
      </c>
      <c r="UB7" s="43">
        <f t="shared" si="299"/>
        <v>2.7222222222222223</v>
      </c>
    </row>
    <row r="8" spans="1:548" ht="18">
      <c r="A8" s="11">
        <v>17</v>
      </c>
      <c r="B8" s="70" t="s">
        <v>333</v>
      </c>
      <c r="C8" s="14" t="s">
        <v>360</v>
      </c>
      <c r="D8" s="71" t="s">
        <v>361</v>
      </c>
      <c r="E8" s="72" t="s">
        <v>163</v>
      </c>
      <c r="F8" s="9"/>
      <c r="G8" s="111" t="s">
        <v>794</v>
      </c>
      <c r="H8" s="112" t="s">
        <v>18</v>
      </c>
      <c r="I8" s="104" t="s">
        <v>697</v>
      </c>
      <c r="J8" s="13">
        <v>5.5</v>
      </c>
      <c r="K8" s="29" t="str">
        <f t="shared" si="100"/>
        <v>5.5</v>
      </c>
      <c r="L8" s="35" t="str">
        <f t="shared" si="313"/>
        <v>C</v>
      </c>
      <c r="M8" s="33">
        <f t="shared" si="314"/>
        <v>2</v>
      </c>
      <c r="N8" s="49" t="str">
        <f t="shared" si="315"/>
        <v>2.0</v>
      </c>
      <c r="O8" s="12">
        <v>2</v>
      </c>
      <c r="P8" s="19">
        <v>7.2</v>
      </c>
      <c r="Q8" s="29" t="str">
        <f t="shared" si="104"/>
        <v>7.2</v>
      </c>
      <c r="R8" s="35" t="str">
        <f t="shared" si="316"/>
        <v>B</v>
      </c>
      <c r="S8" s="33">
        <f t="shared" si="317"/>
        <v>3</v>
      </c>
      <c r="T8" s="49" t="str">
        <f t="shared" si="318"/>
        <v>3.0</v>
      </c>
      <c r="U8" s="12">
        <v>3</v>
      </c>
      <c r="V8" s="24">
        <v>7.3</v>
      </c>
      <c r="W8" s="27">
        <v>9</v>
      </c>
      <c r="X8" s="28"/>
      <c r="Y8" s="22">
        <f t="shared" si="319"/>
        <v>8.3000000000000007</v>
      </c>
      <c r="Z8" s="29">
        <f t="shared" si="320"/>
        <v>8.3000000000000007</v>
      </c>
      <c r="AA8" s="29" t="str">
        <f t="shared" si="110"/>
        <v>8.3</v>
      </c>
      <c r="AB8" s="35" t="str">
        <f t="shared" si="321"/>
        <v>B+</v>
      </c>
      <c r="AC8" s="33">
        <f t="shared" si="322"/>
        <v>3.5</v>
      </c>
      <c r="AD8" s="49" t="str">
        <f t="shared" si="323"/>
        <v>3.5</v>
      </c>
      <c r="AE8" s="77">
        <v>5</v>
      </c>
      <c r="AF8" s="80">
        <v>5</v>
      </c>
      <c r="AG8" s="24">
        <v>6.4</v>
      </c>
      <c r="AH8" s="27">
        <v>4</v>
      </c>
      <c r="AI8" s="28"/>
      <c r="AJ8" s="22">
        <f t="shared" si="324"/>
        <v>5</v>
      </c>
      <c r="AK8" s="29">
        <f t="shared" si="325"/>
        <v>5</v>
      </c>
      <c r="AL8" s="29" t="str">
        <f t="shared" si="116"/>
        <v>5.0</v>
      </c>
      <c r="AM8" s="35" t="str">
        <f t="shared" si="326"/>
        <v>D+</v>
      </c>
      <c r="AN8" s="33">
        <f t="shared" si="327"/>
        <v>1.5</v>
      </c>
      <c r="AO8" s="49" t="str">
        <f t="shared" si="328"/>
        <v>1.5</v>
      </c>
      <c r="AP8" s="77">
        <v>3</v>
      </c>
      <c r="AQ8" s="83">
        <v>3</v>
      </c>
      <c r="AR8" s="24">
        <v>5.7</v>
      </c>
      <c r="AS8" s="27">
        <v>4</v>
      </c>
      <c r="AT8" s="28"/>
      <c r="AU8" s="22">
        <f t="shared" si="329"/>
        <v>4.7</v>
      </c>
      <c r="AV8" s="29">
        <f t="shared" si="330"/>
        <v>4.7</v>
      </c>
      <c r="AW8" s="29" t="str">
        <f t="shared" si="120"/>
        <v>4.7</v>
      </c>
      <c r="AX8" s="35" t="str">
        <f t="shared" si="331"/>
        <v>D</v>
      </c>
      <c r="AY8" s="33">
        <f t="shared" si="332"/>
        <v>1</v>
      </c>
      <c r="AZ8" s="49" t="str">
        <f t="shared" si="333"/>
        <v>1.0</v>
      </c>
      <c r="BA8" s="77">
        <v>3</v>
      </c>
      <c r="BB8" s="83">
        <v>3</v>
      </c>
      <c r="BC8" s="24">
        <v>5.8</v>
      </c>
      <c r="BD8" s="27">
        <v>3</v>
      </c>
      <c r="BE8" s="28"/>
      <c r="BF8" s="22">
        <f t="shared" si="334"/>
        <v>4.0999999999999996</v>
      </c>
      <c r="BG8" s="29">
        <f t="shared" si="335"/>
        <v>4.0999999999999996</v>
      </c>
      <c r="BH8" s="29" t="str">
        <f t="shared" si="125"/>
        <v>4.1</v>
      </c>
      <c r="BI8" s="35" t="str">
        <f t="shared" si="336"/>
        <v>D</v>
      </c>
      <c r="BJ8" s="33">
        <f t="shared" si="337"/>
        <v>1</v>
      </c>
      <c r="BK8" s="49" t="str">
        <f t="shared" si="338"/>
        <v>1.0</v>
      </c>
      <c r="BL8" s="77">
        <v>3</v>
      </c>
      <c r="BM8" s="83">
        <v>3</v>
      </c>
      <c r="BN8" s="24">
        <v>6.7</v>
      </c>
      <c r="BO8" s="27">
        <v>9</v>
      </c>
      <c r="BP8" s="28"/>
      <c r="BQ8" s="22">
        <f t="shared" si="339"/>
        <v>8.1</v>
      </c>
      <c r="BR8" s="29">
        <f t="shared" si="340"/>
        <v>8.1</v>
      </c>
      <c r="BS8" s="29" t="str">
        <f t="shared" si="130"/>
        <v>8.1</v>
      </c>
      <c r="BT8" s="35" t="str">
        <f t="shared" si="341"/>
        <v>B+</v>
      </c>
      <c r="BU8" s="33">
        <f t="shared" si="342"/>
        <v>3.5</v>
      </c>
      <c r="BV8" s="49" t="str">
        <f t="shared" si="343"/>
        <v>3.5</v>
      </c>
      <c r="BW8" s="77">
        <v>2</v>
      </c>
      <c r="BX8" s="83">
        <v>2</v>
      </c>
      <c r="BY8" s="41">
        <f t="shared" si="134"/>
        <v>16</v>
      </c>
      <c r="BZ8" s="43">
        <f t="shared" si="135"/>
        <v>2.1875</v>
      </c>
      <c r="CA8" s="45" t="str">
        <f t="shared" si="136"/>
        <v>2.19</v>
      </c>
      <c r="CB8" s="47" t="str">
        <f t="shared" si="137"/>
        <v>Lên lớp</v>
      </c>
      <c r="CC8" s="145">
        <f t="shared" si="138"/>
        <v>16</v>
      </c>
      <c r="CD8" s="146">
        <f t="shared" si="139"/>
        <v>2.1875</v>
      </c>
      <c r="CE8" s="47" t="str">
        <f t="shared" si="140"/>
        <v>Lên lớp</v>
      </c>
      <c r="CF8" s="142" t="s">
        <v>1143</v>
      </c>
      <c r="CG8" s="24">
        <v>7.2</v>
      </c>
      <c r="CH8" s="27">
        <v>7</v>
      </c>
      <c r="CI8" s="28"/>
      <c r="CJ8" s="30">
        <f t="shared" si="344"/>
        <v>7.1</v>
      </c>
      <c r="CK8" s="31">
        <f t="shared" si="345"/>
        <v>7.1</v>
      </c>
      <c r="CL8" s="29" t="str">
        <f t="shared" si="143"/>
        <v>7.1</v>
      </c>
      <c r="CM8" s="35" t="str">
        <f t="shared" si="346"/>
        <v>B</v>
      </c>
      <c r="CN8" s="157">
        <f t="shared" si="347"/>
        <v>3</v>
      </c>
      <c r="CO8" s="49" t="str">
        <f t="shared" si="348"/>
        <v>3.0</v>
      </c>
      <c r="CP8" s="77">
        <v>3</v>
      </c>
      <c r="CQ8" s="151">
        <v>3</v>
      </c>
      <c r="CR8" s="24">
        <v>9.3000000000000007</v>
      </c>
      <c r="CS8" s="27">
        <v>6</v>
      </c>
      <c r="CT8" s="28"/>
      <c r="CU8" s="30">
        <f t="shared" si="349"/>
        <v>7.3</v>
      </c>
      <c r="CV8" s="31">
        <f t="shared" si="350"/>
        <v>7.3</v>
      </c>
      <c r="CW8" s="29" t="str">
        <f t="shared" si="148"/>
        <v>7.3</v>
      </c>
      <c r="CX8" s="35" t="str">
        <f t="shared" si="351"/>
        <v>B</v>
      </c>
      <c r="CY8" s="157">
        <f t="shared" si="352"/>
        <v>3</v>
      </c>
      <c r="CZ8" s="49" t="str">
        <f t="shared" si="353"/>
        <v>3.0</v>
      </c>
      <c r="DA8" s="77">
        <v>2</v>
      </c>
      <c r="DB8" s="151">
        <v>2</v>
      </c>
      <c r="DC8" s="133">
        <v>7.6</v>
      </c>
      <c r="DD8" s="125">
        <v>9</v>
      </c>
      <c r="DE8" s="126"/>
      <c r="DF8" s="127">
        <f t="shared" si="354"/>
        <v>8.4</v>
      </c>
      <c r="DG8" s="128">
        <f t="shared" si="355"/>
        <v>8.4</v>
      </c>
      <c r="DH8" s="29" t="str">
        <f t="shared" si="154"/>
        <v>8.4</v>
      </c>
      <c r="DI8" s="129" t="str">
        <f t="shared" si="356"/>
        <v>B+</v>
      </c>
      <c r="DJ8" s="130">
        <f t="shared" si="357"/>
        <v>3.5</v>
      </c>
      <c r="DK8" s="131" t="str">
        <f t="shared" si="358"/>
        <v>3.5</v>
      </c>
      <c r="DL8" s="132">
        <v>4</v>
      </c>
      <c r="DM8" s="170">
        <v>4</v>
      </c>
      <c r="DN8" s="24">
        <v>5.2</v>
      </c>
      <c r="DO8" s="27">
        <v>4</v>
      </c>
      <c r="DP8" s="28"/>
      <c r="DQ8" s="30">
        <f t="shared" si="359"/>
        <v>4.5</v>
      </c>
      <c r="DR8" s="31">
        <f t="shared" si="360"/>
        <v>4.5</v>
      </c>
      <c r="DS8" s="29" t="str">
        <f t="shared" si="160"/>
        <v>4.5</v>
      </c>
      <c r="DT8" s="35" t="str">
        <f t="shared" si="361"/>
        <v>D</v>
      </c>
      <c r="DU8" s="157">
        <f t="shared" si="362"/>
        <v>1</v>
      </c>
      <c r="DV8" s="49" t="str">
        <f t="shared" si="363"/>
        <v>1.0</v>
      </c>
      <c r="DW8" s="77">
        <v>3</v>
      </c>
      <c r="DX8" s="151">
        <v>3</v>
      </c>
      <c r="DY8" s="24">
        <v>7</v>
      </c>
      <c r="DZ8" s="27">
        <v>4</v>
      </c>
      <c r="EA8" s="28"/>
      <c r="EB8" s="30">
        <f t="shared" si="364"/>
        <v>5.2</v>
      </c>
      <c r="EC8" s="31">
        <f t="shared" si="365"/>
        <v>5.2</v>
      </c>
      <c r="ED8" s="29" t="str">
        <f t="shared" si="165"/>
        <v>5.2</v>
      </c>
      <c r="EE8" s="35" t="str">
        <f t="shared" si="366"/>
        <v>D+</v>
      </c>
      <c r="EF8" s="157">
        <f t="shared" si="367"/>
        <v>1.5</v>
      </c>
      <c r="EG8" s="49" t="str">
        <f t="shared" si="368"/>
        <v>1.5</v>
      </c>
      <c r="EH8" s="77">
        <v>2</v>
      </c>
      <c r="EI8" s="151">
        <v>2</v>
      </c>
      <c r="EJ8" s="24">
        <v>7</v>
      </c>
      <c r="EK8" s="27">
        <v>6</v>
      </c>
      <c r="EL8" s="28"/>
      <c r="EM8" s="30">
        <f t="shared" si="369"/>
        <v>6.4</v>
      </c>
      <c r="EN8" s="31">
        <f t="shared" si="370"/>
        <v>6.4</v>
      </c>
      <c r="EO8" s="29" t="str">
        <f t="shared" si="170"/>
        <v>6.4</v>
      </c>
      <c r="EP8" s="35" t="str">
        <f t="shared" si="371"/>
        <v>C</v>
      </c>
      <c r="EQ8" s="157">
        <f t="shared" si="372"/>
        <v>2</v>
      </c>
      <c r="ER8" s="49" t="str">
        <f t="shared" si="373"/>
        <v>2.0</v>
      </c>
      <c r="ES8" s="77">
        <v>2</v>
      </c>
      <c r="ET8" s="151">
        <v>2</v>
      </c>
      <c r="EU8" s="24">
        <v>6.9</v>
      </c>
      <c r="EV8" s="27">
        <v>5</v>
      </c>
      <c r="EW8" s="28"/>
      <c r="EX8" s="30">
        <f t="shared" si="374"/>
        <v>5.8</v>
      </c>
      <c r="EY8" s="31">
        <f t="shared" si="375"/>
        <v>5.8</v>
      </c>
      <c r="EZ8" s="29" t="str">
        <f t="shared" si="175"/>
        <v>5.8</v>
      </c>
      <c r="FA8" s="35" t="str">
        <f t="shared" si="376"/>
        <v>C</v>
      </c>
      <c r="FB8" s="157">
        <f t="shared" si="377"/>
        <v>2</v>
      </c>
      <c r="FC8" s="49" t="str">
        <f t="shared" si="378"/>
        <v>2.0</v>
      </c>
      <c r="FD8" s="77">
        <v>3</v>
      </c>
      <c r="FE8" s="151">
        <v>3</v>
      </c>
      <c r="FF8" s="155">
        <v>8</v>
      </c>
      <c r="FG8" s="165">
        <v>7.3</v>
      </c>
      <c r="FH8" s="165"/>
      <c r="FI8" s="22">
        <f t="shared" si="379"/>
        <v>7.6</v>
      </c>
      <c r="FJ8" s="29">
        <f t="shared" si="380"/>
        <v>7.6</v>
      </c>
      <c r="FK8" s="29" t="str">
        <f t="shared" si="181"/>
        <v>7.6</v>
      </c>
      <c r="FL8" s="35" t="str">
        <f t="shared" si="381"/>
        <v>B</v>
      </c>
      <c r="FM8" s="33">
        <f t="shared" si="382"/>
        <v>3</v>
      </c>
      <c r="FN8" s="49" t="str">
        <f t="shared" si="383"/>
        <v>3.0</v>
      </c>
      <c r="FO8" s="77">
        <v>1</v>
      </c>
      <c r="FP8" s="151">
        <v>1</v>
      </c>
      <c r="FQ8" s="41">
        <f t="shared" si="185"/>
        <v>20</v>
      </c>
      <c r="FR8" s="43">
        <f t="shared" si="186"/>
        <v>2.4</v>
      </c>
      <c r="FS8" s="45" t="str">
        <f t="shared" si="187"/>
        <v>2.40</v>
      </c>
      <c r="FT8" s="47" t="str">
        <f t="shared" si="188"/>
        <v>Lên lớp</v>
      </c>
      <c r="FU8" s="145">
        <f t="shared" si="189"/>
        <v>20</v>
      </c>
      <c r="FV8" s="146">
        <f t="shared" si="190"/>
        <v>2.4</v>
      </c>
      <c r="FW8" s="174">
        <f t="shared" si="191"/>
        <v>36</v>
      </c>
      <c r="FX8" s="41">
        <f t="shared" si="192"/>
        <v>36</v>
      </c>
      <c r="FY8" s="43">
        <f t="shared" si="193"/>
        <v>2.3055555555555554</v>
      </c>
      <c r="FZ8" s="45" t="str">
        <f t="shared" si="194"/>
        <v>2.31</v>
      </c>
      <c r="GA8" s="47" t="str">
        <f t="shared" si="195"/>
        <v>Lên lớp</v>
      </c>
      <c r="GB8" s="47" t="s">
        <v>1143</v>
      </c>
      <c r="GC8" s="24">
        <v>8.1999999999999993</v>
      </c>
      <c r="GD8" s="27">
        <v>2</v>
      </c>
      <c r="GE8" s="239">
        <v>7</v>
      </c>
      <c r="GF8" s="30">
        <f t="shared" si="386"/>
        <v>4.5</v>
      </c>
      <c r="GG8" s="31">
        <f t="shared" si="387"/>
        <v>7.5</v>
      </c>
      <c r="GH8" s="29" t="str">
        <f t="shared" si="197"/>
        <v>7.5</v>
      </c>
      <c r="GI8" s="35" t="str">
        <f t="shared" si="388"/>
        <v>B</v>
      </c>
      <c r="GJ8" s="33">
        <f t="shared" si="389"/>
        <v>3</v>
      </c>
      <c r="GK8" s="49" t="str">
        <f t="shared" si="390"/>
        <v>3.0</v>
      </c>
      <c r="GL8" s="77">
        <v>2</v>
      </c>
      <c r="GM8" s="151">
        <v>2</v>
      </c>
      <c r="GN8" s="24">
        <v>6.7</v>
      </c>
      <c r="GO8" s="27">
        <v>3</v>
      </c>
      <c r="GP8" s="28"/>
      <c r="GQ8" s="30">
        <f t="shared" si="391"/>
        <v>4.5</v>
      </c>
      <c r="GR8" s="31">
        <f t="shared" si="392"/>
        <v>4.5</v>
      </c>
      <c r="GS8" s="29" t="str">
        <f t="shared" si="202"/>
        <v>4.5</v>
      </c>
      <c r="GT8" s="35" t="str">
        <f t="shared" si="393"/>
        <v>D</v>
      </c>
      <c r="GU8" s="33">
        <f t="shared" si="394"/>
        <v>1</v>
      </c>
      <c r="GV8" s="49" t="str">
        <f t="shared" si="395"/>
        <v>1.0</v>
      </c>
      <c r="GW8" s="77">
        <v>3</v>
      </c>
      <c r="GX8" s="151">
        <v>3</v>
      </c>
      <c r="GY8" s="24">
        <v>5.4</v>
      </c>
      <c r="GZ8" s="27">
        <v>5</v>
      </c>
      <c r="HA8" s="28"/>
      <c r="HB8" s="30">
        <f t="shared" si="396"/>
        <v>5.2</v>
      </c>
      <c r="HC8" s="31">
        <f t="shared" si="397"/>
        <v>5.2</v>
      </c>
      <c r="HD8" s="29" t="str">
        <f t="shared" si="207"/>
        <v>5.2</v>
      </c>
      <c r="HE8" s="35" t="str">
        <f t="shared" si="398"/>
        <v>D+</v>
      </c>
      <c r="HF8" s="33">
        <f t="shared" si="399"/>
        <v>1.5</v>
      </c>
      <c r="HG8" s="49" t="str">
        <f t="shared" si="400"/>
        <v>1.5</v>
      </c>
      <c r="HH8" s="77">
        <v>2</v>
      </c>
      <c r="HI8" s="151">
        <v>2</v>
      </c>
      <c r="HJ8" s="24">
        <v>8.1999999999999993</v>
      </c>
      <c r="HK8" s="27">
        <v>9</v>
      </c>
      <c r="HL8" s="28"/>
      <c r="HM8" s="22">
        <f t="shared" si="401"/>
        <v>8.6999999999999993</v>
      </c>
      <c r="HN8" s="29">
        <f t="shared" si="402"/>
        <v>8.6999999999999993</v>
      </c>
      <c r="HO8" s="29" t="str">
        <f t="shared" si="212"/>
        <v>8.7</v>
      </c>
      <c r="HP8" s="35" t="str">
        <f t="shared" si="403"/>
        <v>A</v>
      </c>
      <c r="HQ8" s="33">
        <f t="shared" si="404"/>
        <v>4</v>
      </c>
      <c r="HR8" s="49" t="str">
        <f t="shared" si="405"/>
        <v>4.0</v>
      </c>
      <c r="HS8" s="77">
        <v>2</v>
      </c>
      <c r="HT8" s="151">
        <v>2</v>
      </c>
      <c r="HU8" s="24">
        <v>6.5</v>
      </c>
      <c r="HV8" s="27">
        <v>4</v>
      </c>
      <c r="HW8" s="28"/>
      <c r="HX8" s="30">
        <f t="shared" si="406"/>
        <v>5</v>
      </c>
      <c r="HY8" s="31">
        <f t="shared" si="407"/>
        <v>5</v>
      </c>
      <c r="HZ8" s="29" t="str">
        <f t="shared" si="217"/>
        <v>5.0</v>
      </c>
      <c r="IA8" s="35" t="str">
        <f t="shared" si="408"/>
        <v>D+</v>
      </c>
      <c r="IB8" s="33">
        <f t="shared" si="409"/>
        <v>1.5</v>
      </c>
      <c r="IC8" s="49" t="str">
        <f t="shared" si="410"/>
        <v>1.5</v>
      </c>
      <c r="ID8" s="77">
        <v>3</v>
      </c>
      <c r="IE8" s="151">
        <v>3</v>
      </c>
      <c r="IF8" s="24">
        <v>6.3</v>
      </c>
      <c r="IG8" s="27">
        <v>4</v>
      </c>
      <c r="IH8" s="28"/>
      <c r="II8" s="30">
        <f t="shared" si="411"/>
        <v>4.9000000000000004</v>
      </c>
      <c r="IJ8" s="31">
        <f t="shared" si="412"/>
        <v>4.9000000000000004</v>
      </c>
      <c r="IK8" s="29" t="str">
        <f t="shared" si="222"/>
        <v>4.9</v>
      </c>
      <c r="IL8" s="35" t="str">
        <f t="shared" si="413"/>
        <v>D</v>
      </c>
      <c r="IM8" s="33">
        <f t="shared" si="414"/>
        <v>1</v>
      </c>
      <c r="IN8" s="49" t="str">
        <f t="shared" si="415"/>
        <v>1.0</v>
      </c>
      <c r="IO8" s="77">
        <v>2</v>
      </c>
      <c r="IP8" s="151">
        <v>2</v>
      </c>
      <c r="IQ8" s="24">
        <v>6.3</v>
      </c>
      <c r="IR8" s="27">
        <v>5</v>
      </c>
      <c r="IS8" s="28"/>
      <c r="IT8" s="30">
        <f t="shared" si="416"/>
        <v>5.5</v>
      </c>
      <c r="IU8" s="31">
        <f t="shared" si="417"/>
        <v>5.5</v>
      </c>
      <c r="IV8" s="29" t="str">
        <f t="shared" si="226"/>
        <v>5.5</v>
      </c>
      <c r="IW8" s="35" t="str">
        <f t="shared" si="418"/>
        <v>C</v>
      </c>
      <c r="IX8" s="33">
        <f t="shared" si="419"/>
        <v>2</v>
      </c>
      <c r="IY8" s="49" t="str">
        <f t="shared" si="420"/>
        <v>2.0</v>
      </c>
      <c r="IZ8" s="77">
        <v>3</v>
      </c>
      <c r="JA8" s="151">
        <v>3</v>
      </c>
      <c r="JB8" s="24">
        <v>8.1999999999999993</v>
      </c>
      <c r="JC8" s="27">
        <v>3</v>
      </c>
      <c r="JD8" s="28"/>
      <c r="JE8" s="30">
        <f t="shared" si="421"/>
        <v>5.0999999999999996</v>
      </c>
      <c r="JF8" s="31">
        <f t="shared" si="422"/>
        <v>5.0999999999999996</v>
      </c>
      <c r="JG8" s="29" t="str">
        <f t="shared" si="230"/>
        <v>5.1</v>
      </c>
      <c r="JH8" s="35" t="str">
        <f t="shared" si="423"/>
        <v>D+</v>
      </c>
      <c r="JI8" s="33">
        <f t="shared" si="424"/>
        <v>1.5</v>
      </c>
      <c r="JJ8" s="49" t="str">
        <f t="shared" si="425"/>
        <v>1.5</v>
      </c>
      <c r="JK8" s="77">
        <v>3</v>
      </c>
      <c r="JL8" s="151">
        <v>3</v>
      </c>
      <c r="JM8" s="24">
        <v>6</v>
      </c>
      <c r="JN8" s="214">
        <v>7</v>
      </c>
      <c r="JO8" s="140"/>
      <c r="JP8" s="30">
        <f t="shared" si="426"/>
        <v>6.6</v>
      </c>
      <c r="JQ8" s="31">
        <f t="shared" si="427"/>
        <v>6.6</v>
      </c>
      <c r="JR8" s="29" t="str">
        <f t="shared" si="234"/>
        <v>6.6</v>
      </c>
      <c r="JS8" s="35" t="str">
        <f t="shared" si="428"/>
        <v>C+</v>
      </c>
      <c r="JT8" s="33">
        <f t="shared" si="429"/>
        <v>2.5</v>
      </c>
      <c r="JU8" s="49" t="str">
        <f t="shared" si="430"/>
        <v>2.5</v>
      </c>
      <c r="JV8" s="77">
        <v>2</v>
      </c>
      <c r="JW8" s="151">
        <v>2</v>
      </c>
      <c r="JX8" s="211">
        <f t="shared" si="238"/>
        <v>22</v>
      </c>
      <c r="JY8" s="43">
        <f t="shared" si="239"/>
        <v>1.9090909090909092</v>
      </c>
      <c r="JZ8" s="45" t="str">
        <f t="shared" si="240"/>
        <v>1.91</v>
      </c>
      <c r="KA8" s="47" t="str">
        <f t="shared" si="241"/>
        <v>Lên lớp</v>
      </c>
      <c r="KB8" s="41">
        <f t="shared" si="242"/>
        <v>22</v>
      </c>
      <c r="KC8" s="43">
        <f t="shared" si="243"/>
        <v>1.9090909090909092</v>
      </c>
      <c r="KD8" s="229">
        <f t="shared" si="244"/>
        <v>58</v>
      </c>
      <c r="KE8" s="230">
        <f t="shared" si="245"/>
        <v>58</v>
      </c>
      <c r="KF8" s="146">
        <f t="shared" si="246"/>
        <v>2.1551724137931036</v>
      </c>
      <c r="KG8" s="45" t="str">
        <f t="shared" si="247"/>
        <v>2.16</v>
      </c>
      <c r="KH8" s="47" t="str">
        <f t="shared" si="248"/>
        <v>Lên lớp</v>
      </c>
      <c r="KI8" s="47" t="s">
        <v>1143</v>
      </c>
      <c r="KJ8" s="24">
        <v>7</v>
      </c>
      <c r="KK8" s="27">
        <v>4</v>
      </c>
      <c r="KL8" s="28"/>
      <c r="KM8" s="30">
        <f t="shared" si="8"/>
        <v>5.2</v>
      </c>
      <c r="KN8" s="31">
        <f t="shared" si="9"/>
        <v>5.2</v>
      </c>
      <c r="KO8" s="31" t="str">
        <f t="shared" si="249"/>
        <v>5.2</v>
      </c>
      <c r="KP8" s="35" t="str">
        <f t="shared" si="10"/>
        <v>D+</v>
      </c>
      <c r="KQ8" s="33">
        <f t="shared" si="11"/>
        <v>1.5</v>
      </c>
      <c r="KR8" s="49" t="str">
        <f t="shared" si="12"/>
        <v>1.5</v>
      </c>
      <c r="KS8" s="77">
        <v>2</v>
      </c>
      <c r="KT8" s="151">
        <v>2</v>
      </c>
      <c r="KU8" s="24">
        <v>7.3</v>
      </c>
      <c r="KV8" s="27">
        <v>8</v>
      </c>
      <c r="KW8" s="28"/>
      <c r="KX8" s="22">
        <f t="shared" si="13"/>
        <v>7.7</v>
      </c>
      <c r="KY8" s="29">
        <f t="shared" si="14"/>
        <v>7.7</v>
      </c>
      <c r="KZ8" s="29" t="str">
        <f t="shared" si="250"/>
        <v>7.7</v>
      </c>
      <c r="LA8" s="35" t="str">
        <f t="shared" si="15"/>
        <v>B</v>
      </c>
      <c r="LB8" s="33">
        <f t="shared" si="16"/>
        <v>3</v>
      </c>
      <c r="LC8" s="49" t="str">
        <f t="shared" si="17"/>
        <v>3.0</v>
      </c>
      <c r="LD8" s="77">
        <v>2</v>
      </c>
      <c r="LE8" s="151">
        <v>2</v>
      </c>
      <c r="LF8" s="24">
        <v>7.7</v>
      </c>
      <c r="LG8" s="27">
        <v>3</v>
      </c>
      <c r="LH8" s="28"/>
      <c r="LI8" s="30">
        <f t="shared" si="18"/>
        <v>4.9000000000000004</v>
      </c>
      <c r="LJ8" s="31">
        <f t="shared" si="19"/>
        <v>4.9000000000000004</v>
      </c>
      <c r="LK8" s="31" t="str">
        <f t="shared" si="251"/>
        <v>4.9</v>
      </c>
      <c r="LL8" s="35" t="str">
        <f t="shared" si="20"/>
        <v>D</v>
      </c>
      <c r="LM8" s="33">
        <f t="shared" si="21"/>
        <v>1</v>
      </c>
      <c r="LN8" s="49" t="str">
        <f t="shared" si="22"/>
        <v>1.0</v>
      </c>
      <c r="LO8" s="77">
        <v>2</v>
      </c>
      <c r="LP8" s="151">
        <v>2</v>
      </c>
      <c r="LQ8" s="24">
        <v>8.3000000000000007</v>
      </c>
      <c r="LR8" s="27">
        <v>9</v>
      </c>
      <c r="LS8" s="28"/>
      <c r="LT8" s="30">
        <f t="shared" si="23"/>
        <v>8.6999999999999993</v>
      </c>
      <c r="LU8" s="31">
        <f t="shared" si="24"/>
        <v>8.6999999999999993</v>
      </c>
      <c r="LV8" s="29" t="str">
        <f t="shared" si="252"/>
        <v>8.7</v>
      </c>
      <c r="LW8" s="35" t="str">
        <f t="shared" si="25"/>
        <v>A</v>
      </c>
      <c r="LX8" s="33">
        <f t="shared" si="26"/>
        <v>4</v>
      </c>
      <c r="LY8" s="49" t="str">
        <f t="shared" si="27"/>
        <v>4.0</v>
      </c>
      <c r="LZ8" s="77">
        <v>2</v>
      </c>
      <c r="MA8" s="151">
        <v>2</v>
      </c>
      <c r="MB8" s="24">
        <v>7.5</v>
      </c>
      <c r="MC8" s="27">
        <v>8</v>
      </c>
      <c r="MD8" s="28"/>
      <c r="ME8" s="30">
        <f t="shared" si="28"/>
        <v>7.8</v>
      </c>
      <c r="MF8" s="161">
        <f t="shared" si="29"/>
        <v>7.8</v>
      </c>
      <c r="MG8" s="29" t="str">
        <f t="shared" si="253"/>
        <v>7.8</v>
      </c>
      <c r="MH8" s="162" t="str">
        <f t="shared" si="30"/>
        <v>B</v>
      </c>
      <c r="MI8" s="163">
        <f t="shared" si="31"/>
        <v>3</v>
      </c>
      <c r="MJ8" s="56" t="str">
        <f t="shared" si="32"/>
        <v>3.0</v>
      </c>
      <c r="MK8" s="77">
        <v>1</v>
      </c>
      <c r="ML8" s="151">
        <v>1</v>
      </c>
      <c r="MM8" s="24">
        <v>8.3000000000000007</v>
      </c>
      <c r="MN8" s="27">
        <v>6</v>
      </c>
      <c r="MO8" s="28"/>
      <c r="MP8" s="30">
        <f t="shared" si="33"/>
        <v>6.9</v>
      </c>
      <c r="MQ8" s="161">
        <f t="shared" si="34"/>
        <v>6.9</v>
      </c>
      <c r="MR8" s="29" t="str">
        <f t="shared" si="254"/>
        <v>6.9</v>
      </c>
      <c r="MS8" s="162" t="str">
        <f t="shared" si="35"/>
        <v>C+</v>
      </c>
      <c r="MT8" s="163">
        <f t="shared" si="36"/>
        <v>2.5</v>
      </c>
      <c r="MU8" s="56" t="str">
        <f t="shared" si="37"/>
        <v>2.5</v>
      </c>
      <c r="MV8" s="77">
        <v>3</v>
      </c>
      <c r="MW8" s="151">
        <v>3</v>
      </c>
      <c r="MX8" s="24">
        <v>6.7</v>
      </c>
      <c r="MY8" s="27">
        <v>6</v>
      </c>
      <c r="MZ8" s="28"/>
      <c r="NA8" s="30">
        <f t="shared" si="38"/>
        <v>6.3</v>
      </c>
      <c r="NB8" s="161">
        <f t="shared" si="39"/>
        <v>6.3</v>
      </c>
      <c r="NC8" s="29" t="str">
        <f t="shared" si="255"/>
        <v>6.3</v>
      </c>
      <c r="ND8" s="162" t="str">
        <f t="shared" si="40"/>
        <v>C</v>
      </c>
      <c r="NE8" s="163">
        <f t="shared" si="41"/>
        <v>2</v>
      </c>
      <c r="NF8" s="56" t="str">
        <f t="shared" si="42"/>
        <v>2.0</v>
      </c>
      <c r="NG8" s="77">
        <v>1</v>
      </c>
      <c r="NH8" s="151">
        <v>1</v>
      </c>
      <c r="NI8" s="24">
        <v>7.4</v>
      </c>
      <c r="NJ8" s="27">
        <v>1</v>
      </c>
      <c r="NK8" s="28">
        <v>5</v>
      </c>
      <c r="NL8" s="30">
        <f t="shared" si="43"/>
        <v>3.6</v>
      </c>
      <c r="NM8" s="31">
        <f t="shared" si="44"/>
        <v>6</v>
      </c>
      <c r="NN8" s="31" t="str">
        <f t="shared" si="256"/>
        <v>6.0</v>
      </c>
      <c r="NO8" s="35" t="str">
        <f t="shared" si="45"/>
        <v>C</v>
      </c>
      <c r="NP8" s="33">
        <f t="shared" si="46"/>
        <v>2</v>
      </c>
      <c r="NQ8" s="49" t="str">
        <f t="shared" si="47"/>
        <v>2.0</v>
      </c>
      <c r="NR8" s="77">
        <v>3</v>
      </c>
      <c r="NS8" s="151">
        <v>3</v>
      </c>
      <c r="NT8" s="24">
        <v>8</v>
      </c>
      <c r="NU8" s="214">
        <v>7.9</v>
      </c>
      <c r="NV8" s="28"/>
      <c r="NW8" s="30">
        <f t="shared" si="48"/>
        <v>7.9</v>
      </c>
      <c r="NX8" s="31">
        <f t="shared" si="49"/>
        <v>7.9</v>
      </c>
      <c r="NY8" s="31" t="str">
        <f t="shared" si="257"/>
        <v>7.9</v>
      </c>
      <c r="NZ8" s="35" t="str">
        <f t="shared" si="50"/>
        <v>B</v>
      </c>
      <c r="OA8" s="33">
        <f t="shared" si="51"/>
        <v>3</v>
      </c>
      <c r="OB8" s="49" t="str">
        <f t="shared" si="258"/>
        <v>3.0</v>
      </c>
      <c r="OC8" s="77">
        <v>2</v>
      </c>
      <c r="OD8" s="151">
        <v>2</v>
      </c>
      <c r="OE8" s="211">
        <f t="shared" si="259"/>
        <v>18</v>
      </c>
      <c r="OF8" s="43">
        <f t="shared" si="260"/>
        <v>2.4166666666666665</v>
      </c>
      <c r="OG8" s="45" t="str">
        <f t="shared" si="261"/>
        <v>2.42</v>
      </c>
      <c r="OH8" s="47" t="str">
        <f t="shared" si="262"/>
        <v>Lên lớp</v>
      </c>
      <c r="OI8" s="41">
        <f t="shared" si="263"/>
        <v>18</v>
      </c>
      <c r="OJ8" s="43">
        <f t="shared" si="264"/>
        <v>2.4166666666666665</v>
      </c>
      <c r="OK8" s="229">
        <f t="shared" si="265"/>
        <v>76</v>
      </c>
      <c r="OL8" s="230">
        <f t="shared" si="266"/>
        <v>76</v>
      </c>
      <c r="OM8" s="146">
        <f t="shared" si="267"/>
        <v>2.2171052631578947</v>
      </c>
      <c r="ON8" s="45" t="str">
        <f t="shared" si="268"/>
        <v>2.22</v>
      </c>
      <c r="OO8" s="47" t="str">
        <f t="shared" si="269"/>
        <v>Lên lớp</v>
      </c>
      <c r="OP8" s="47" t="s">
        <v>1143</v>
      </c>
      <c r="OQ8" s="24">
        <v>5.2</v>
      </c>
      <c r="OR8" s="27">
        <v>4</v>
      </c>
      <c r="OS8" s="28"/>
      <c r="OT8" s="30">
        <f t="shared" si="52"/>
        <v>4.5</v>
      </c>
      <c r="OU8" s="31">
        <f t="shared" si="53"/>
        <v>4.5</v>
      </c>
      <c r="OV8" s="31" t="str">
        <f t="shared" si="270"/>
        <v>4.5</v>
      </c>
      <c r="OW8" s="35" t="str">
        <f t="shared" si="431"/>
        <v>D</v>
      </c>
      <c r="OX8" s="33">
        <f t="shared" si="54"/>
        <v>1</v>
      </c>
      <c r="OY8" s="49" t="str">
        <f t="shared" si="55"/>
        <v>1.0</v>
      </c>
      <c r="OZ8" s="77">
        <v>2</v>
      </c>
      <c r="PA8" s="151">
        <v>2</v>
      </c>
      <c r="PB8" s="24">
        <v>7.2</v>
      </c>
      <c r="PC8" s="27">
        <v>9</v>
      </c>
      <c r="PD8" s="28"/>
      <c r="PE8" s="30">
        <f t="shared" si="56"/>
        <v>8.3000000000000007</v>
      </c>
      <c r="PF8" s="31">
        <f t="shared" si="57"/>
        <v>8.3000000000000007</v>
      </c>
      <c r="PG8" s="31" t="str">
        <f t="shared" si="271"/>
        <v>8.3</v>
      </c>
      <c r="PH8" s="35" t="str">
        <f t="shared" si="432"/>
        <v>B+</v>
      </c>
      <c r="PI8" s="33">
        <f t="shared" si="58"/>
        <v>3.5</v>
      </c>
      <c r="PJ8" s="49" t="str">
        <f t="shared" si="59"/>
        <v>3.5</v>
      </c>
      <c r="PK8" s="77">
        <v>3</v>
      </c>
      <c r="PL8" s="151">
        <v>3</v>
      </c>
      <c r="PM8" s="24">
        <v>5.7</v>
      </c>
      <c r="PN8" s="27">
        <v>7</v>
      </c>
      <c r="PO8" s="28"/>
      <c r="PP8" s="30">
        <f t="shared" si="60"/>
        <v>6.5</v>
      </c>
      <c r="PQ8" s="31">
        <f t="shared" si="61"/>
        <v>6.5</v>
      </c>
      <c r="PR8" s="31" t="str">
        <f t="shared" si="272"/>
        <v>6.5</v>
      </c>
      <c r="PS8" s="35" t="str">
        <f t="shared" si="433"/>
        <v>C+</v>
      </c>
      <c r="PT8" s="33">
        <f t="shared" si="62"/>
        <v>2.5</v>
      </c>
      <c r="PU8" s="49" t="str">
        <f t="shared" si="63"/>
        <v>2.5</v>
      </c>
      <c r="PV8" s="77">
        <v>2</v>
      </c>
      <c r="PW8" s="151">
        <v>2</v>
      </c>
      <c r="PX8" s="24">
        <v>7.6</v>
      </c>
      <c r="PY8" s="27">
        <v>8</v>
      </c>
      <c r="PZ8" s="28"/>
      <c r="QA8" s="30">
        <f t="shared" si="64"/>
        <v>7.8</v>
      </c>
      <c r="QB8" s="31">
        <f t="shared" si="65"/>
        <v>7.8</v>
      </c>
      <c r="QC8" s="31" t="str">
        <f t="shared" si="273"/>
        <v>7.8</v>
      </c>
      <c r="QD8" s="35" t="str">
        <f t="shared" si="434"/>
        <v>B</v>
      </c>
      <c r="QE8" s="33">
        <f t="shared" si="66"/>
        <v>3</v>
      </c>
      <c r="QF8" s="49" t="str">
        <f t="shared" si="67"/>
        <v>3.0</v>
      </c>
      <c r="QG8" s="77">
        <v>3</v>
      </c>
      <c r="QH8" s="151">
        <v>3</v>
      </c>
      <c r="QI8" s="24">
        <v>6.4</v>
      </c>
      <c r="QJ8" s="27">
        <v>7</v>
      </c>
      <c r="QK8" s="28"/>
      <c r="QL8" s="30">
        <f t="shared" si="68"/>
        <v>6.8</v>
      </c>
      <c r="QM8" s="31">
        <f t="shared" si="69"/>
        <v>6.8</v>
      </c>
      <c r="QN8" s="31" t="str">
        <f t="shared" si="274"/>
        <v>6.8</v>
      </c>
      <c r="QO8" s="35" t="str">
        <f t="shared" si="435"/>
        <v>C+</v>
      </c>
      <c r="QP8" s="33">
        <f t="shared" si="70"/>
        <v>2.5</v>
      </c>
      <c r="QQ8" s="49" t="str">
        <f t="shared" si="71"/>
        <v>2.5</v>
      </c>
      <c r="QR8" s="77">
        <v>1</v>
      </c>
      <c r="QS8" s="151">
        <v>1</v>
      </c>
      <c r="QT8" s="24">
        <v>6.5</v>
      </c>
      <c r="QU8" s="27">
        <v>6</v>
      </c>
      <c r="QV8" s="28"/>
      <c r="QW8" s="30">
        <f t="shared" si="72"/>
        <v>6.2</v>
      </c>
      <c r="QX8" s="31">
        <f t="shared" si="73"/>
        <v>6.2</v>
      </c>
      <c r="QY8" s="31" t="str">
        <f t="shared" si="275"/>
        <v>6.2</v>
      </c>
      <c r="QZ8" s="35" t="str">
        <f t="shared" si="74"/>
        <v>C</v>
      </c>
      <c r="RA8" s="33">
        <f t="shared" si="75"/>
        <v>2</v>
      </c>
      <c r="RB8" s="49" t="str">
        <f t="shared" si="76"/>
        <v>2.0</v>
      </c>
      <c r="RC8" s="77">
        <v>3</v>
      </c>
      <c r="RD8" s="151">
        <v>3</v>
      </c>
      <c r="RE8" s="24">
        <v>7.5</v>
      </c>
      <c r="RF8" s="27">
        <v>7</v>
      </c>
      <c r="RG8" s="28"/>
      <c r="RH8" s="30">
        <f t="shared" si="77"/>
        <v>7.2</v>
      </c>
      <c r="RI8" s="31">
        <f t="shared" si="78"/>
        <v>7.2</v>
      </c>
      <c r="RJ8" s="31" t="str">
        <f t="shared" si="276"/>
        <v>7.2</v>
      </c>
      <c r="RK8" s="35" t="str">
        <f t="shared" si="79"/>
        <v>B</v>
      </c>
      <c r="RL8" s="33">
        <f t="shared" si="80"/>
        <v>3</v>
      </c>
      <c r="RM8" s="49" t="str">
        <f t="shared" si="81"/>
        <v>3.0</v>
      </c>
      <c r="RN8" s="77">
        <v>1</v>
      </c>
      <c r="RO8" s="151">
        <v>1</v>
      </c>
      <c r="RP8" s="211">
        <f t="shared" si="277"/>
        <v>15</v>
      </c>
      <c r="RQ8" s="275">
        <f t="shared" si="278"/>
        <v>6.8600000000000012</v>
      </c>
      <c r="RR8" s="43">
        <f t="shared" si="279"/>
        <v>2.5333333333333332</v>
      </c>
      <c r="RS8" s="45" t="str">
        <f t="shared" si="280"/>
        <v>2.53</v>
      </c>
      <c r="RT8" s="47" t="str">
        <f t="shared" si="281"/>
        <v>Lên lớp</v>
      </c>
      <c r="RU8" s="41">
        <f t="shared" si="282"/>
        <v>15</v>
      </c>
      <c r="RV8" s="43">
        <f t="shared" si="283"/>
        <v>2.5333333333333332</v>
      </c>
      <c r="RW8" s="229">
        <f t="shared" si="284"/>
        <v>91</v>
      </c>
      <c r="RX8" s="230">
        <f t="shared" si="285"/>
        <v>91</v>
      </c>
      <c r="RY8" s="146">
        <f t="shared" si="286"/>
        <v>2.2692307692307692</v>
      </c>
      <c r="RZ8" s="45" t="str">
        <f t="shared" si="287"/>
        <v>2.27</v>
      </c>
      <c r="SA8" s="47" t="str">
        <f t="shared" si="288"/>
        <v>Lên lớp</v>
      </c>
      <c r="SB8" s="47" t="s">
        <v>1143</v>
      </c>
      <c r="SC8" s="24"/>
      <c r="SD8" s="27"/>
      <c r="SE8" s="28"/>
      <c r="SF8" s="30">
        <f t="shared" si="82"/>
        <v>0</v>
      </c>
      <c r="SG8" s="31">
        <f t="shared" si="83"/>
        <v>0</v>
      </c>
      <c r="SH8" s="31" t="str">
        <f t="shared" si="289"/>
        <v>0.0</v>
      </c>
      <c r="SI8" s="35" t="str">
        <f t="shared" si="84"/>
        <v>F</v>
      </c>
      <c r="SJ8" s="33">
        <f t="shared" si="85"/>
        <v>0</v>
      </c>
      <c r="SK8" s="49" t="str">
        <f t="shared" si="86"/>
        <v>0.0</v>
      </c>
      <c r="SL8" s="77"/>
      <c r="SM8" s="151"/>
      <c r="SN8" s="24"/>
      <c r="SO8" s="27"/>
      <c r="SP8" s="28"/>
      <c r="SQ8" s="30">
        <f t="shared" si="87"/>
        <v>0</v>
      </c>
      <c r="SR8" s="31">
        <f t="shared" si="88"/>
        <v>0</v>
      </c>
      <c r="SS8" s="31" t="str">
        <f t="shared" si="290"/>
        <v>0.0</v>
      </c>
      <c r="ST8" s="35" t="str">
        <f t="shared" si="89"/>
        <v>F</v>
      </c>
      <c r="SU8" s="33">
        <f t="shared" si="90"/>
        <v>0</v>
      </c>
      <c r="SV8" s="49" t="str">
        <f t="shared" si="91"/>
        <v>0.0</v>
      </c>
      <c r="SW8" s="77"/>
      <c r="SX8" s="151"/>
      <c r="SY8" s="24">
        <v>8</v>
      </c>
      <c r="SZ8" s="27">
        <v>7</v>
      </c>
      <c r="TA8" s="28"/>
      <c r="TB8" s="30">
        <f t="shared" si="384"/>
        <v>7.4</v>
      </c>
      <c r="TC8" s="31">
        <f t="shared" si="385"/>
        <v>7.4</v>
      </c>
      <c r="TD8" s="31" t="str">
        <f t="shared" si="292"/>
        <v>7.4</v>
      </c>
      <c r="TE8" s="35" t="str">
        <f t="shared" si="92"/>
        <v>B</v>
      </c>
      <c r="TF8" s="33">
        <f t="shared" si="93"/>
        <v>3</v>
      </c>
      <c r="TG8" s="49" t="str">
        <f t="shared" si="94"/>
        <v>3.0</v>
      </c>
      <c r="TH8" s="77">
        <v>4</v>
      </c>
      <c r="TI8" s="151">
        <v>4</v>
      </c>
      <c r="TJ8" s="320">
        <v>8.5</v>
      </c>
      <c r="TK8" s="321">
        <v>7</v>
      </c>
      <c r="TL8" s="322">
        <v>7.5</v>
      </c>
      <c r="TM8" s="322">
        <v>6.5</v>
      </c>
      <c r="TN8" s="30">
        <f>ROUND((TK8*0.1+TL8*0.1+TM8*0.8),1)</f>
        <v>6.7</v>
      </c>
      <c r="TO8" s="127">
        <f>ROUND((TJ8*0.4+TN8*0.6),1)</f>
        <v>7.4</v>
      </c>
      <c r="TP8" s="29" t="str">
        <f t="shared" si="294"/>
        <v>7.4</v>
      </c>
      <c r="TQ8" s="35" t="str">
        <f t="shared" si="95"/>
        <v>B</v>
      </c>
      <c r="TR8" s="33">
        <f t="shared" si="96"/>
        <v>3</v>
      </c>
      <c r="TS8" s="49" t="str">
        <f t="shared" si="97"/>
        <v>3.0</v>
      </c>
      <c r="TT8" s="323">
        <v>5</v>
      </c>
      <c r="TU8" s="324">
        <v>5</v>
      </c>
      <c r="TV8" s="325">
        <f t="shared" si="295"/>
        <v>9</v>
      </c>
      <c r="TW8" s="341">
        <f t="shared" si="296"/>
        <v>7.3999999999999995</v>
      </c>
      <c r="TX8" s="326">
        <f t="shared" si="297"/>
        <v>3</v>
      </c>
      <c r="TY8" s="45" t="str">
        <f t="shared" si="98"/>
        <v>3.00</v>
      </c>
      <c r="TZ8" s="47" t="str">
        <f t="shared" si="99"/>
        <v>Lên lớp</v>
      </c>
      <c r="UA8" s="41">
        <f t="shared" si="298"/>
        <v>9</v>
      </c>
      <c r="UB8" s="43">
        <f t="shared" si="299"/>
        <v>3</v>
      </c>
    </row>
    <row r="9" spans="1:548" ht="18">
      <c r="A9" s="11">
        <v>18</v>
      </c>
      <c r="B9" s="70" t="s">
        <v>333</v>
      </c>
      <c r="C9" s="14" t="s">
        <v>362</v>
      </c>
      <c r="D9" s="71" t="s">
        <v>19</v>
      </c>
      <c r="E9" s="72" t="s">
        <v>363</v>
      </c>
      <c r="F9" s="9"/>
      <c r="G9" s="111" t="s">
        <v>795</v>
      </c>
      <c r="H9" s="112" t="s">
        <v>18</v>
      </c>
      <c r="I9" s="104" t="s">
        <v>830</v>
      </c>
      <c r="J9" s="13">
        <v>6.3</v>
      </c>
      <c r="K9" s="29" t="str">
        <f t="shared" si="100"/>
        <v>6.3</v>
      </c>
      <c r="L9" s="35" t="str">
        <f t="shared" si="313"/>
        <v>C</v>
      </c>
      <c r="M9" s="33">
        <f t="shared" si="314"/>
        <v>2</v>
      </c>
      <c r="N9" s="49" t="str">
        <f t="shared" si="315"/>
        <v>2.0</v>
      </c>
      <c r="O9" s="12">
        <v>2</v>
      </c>
      <c r="P9" s="19">
        <v>6.7</v>
      </c>
      <c r="Q9" s="29" t="str">
        <f t="shared" si="104"/>
        <v>6.7</v>
      </c>
      <c r="R9" s="35" t="str">
        <f t="shared" si="316"/>
        <v>C+</v>
      </c>
      <c r="S9" s="33">
        <f t="shared" si="317"/>
        <v>2.5</v>
      </c>
      <c r="T9" s="49" t="str">
        <f t="shared" si="318"/>
        <v>2.5</v>
      </c>
      <c r="U9" s="12">
        <v>3</v>
      </c>
      <c r="V9" s="24">
        <v>8.4</v>
      </c>
      <c r="W9" s="27">
        <v>9</v>
      </c>
      <c r="X9" s="28"/>
      <c r="Y9" s="30">
        <f t="shared" si="319"/>
        <v>8.8000000000000007</v>
      </c>
      <c r="Z9" s="31">
        <f t="shared" si="320"/>
        <v>8.8000000000000007</v>
      </c>
      <c r="AA9" s="29" t="str">
        <f t="shared" si="110"/>
        <v>8.8</v>
      </c>
      <c r="AB9" s="35" t="str">
        <f t="shared" si="321"/>
        <v>A</v>
      </c>
      <c r="AC9" s="33">
        <f t="shared" si="322"/>
        <v>4</v>
      </c>
      <c r="AD9" s="49" t="str">
        <f t="shared" si="323"/>
        <v>4.0</v>
      </c>
      <c r="AE9" s="77">
        <v>5</v>
      </c>
      <c r="AF9" s="80">
        <v>5</v>
      </c>
      <c r="AG9" s="24">
        <v>5.7</v>
      </c>
      <c r="AH9" s="27">
        <v>1</v>
      </c>
      <c r="AI9" s="28">
        <v>3</v>
      </c>
      <c r="AJ9" s="30">
        <f t="shared" si="324"/>
        <v>2.9</v>
      </c>
      <c r="AK9" s="31">
        <f t="shared" si="325"/>
        <v>4.0999999999999996</v>
      </c>
      <c r="AL9" s="29" t="str">
        <f t="shared" si="116"/>
        <v>4.1</v>
      </c>
      <c r="AM9" s="35" t="str">
        <f t="shared" si="326"/>
        <v>D</v>
      </c>
      <c r="AN9" s="33">
        <f t="shared" si="327"/>
        <v>1</v>
      </c>
      <c r="AO9" s="49" t="str">
        <f t="shared" si="328"/>
        <v>1.0</v>
      </c>
      <c r="AP9" s="77">
        <v>3</v>
      </c>
      <c r="AQ9" s="83">
        <v>3</v>
      </c>
      <c r="AR9" s="24">
        <v>6.9</v>
      </c>
      <c r="AS9" s="27">
        <v>5</v>
      </c>
      <c r="AT9" s="28"/>
      <c r="AU9" s="30">
        <f t="shared" si="329"/>
        <v>5.8</v>
      </c>
      <c r="AV9" s="31">
        <f t="shared" si="330"/>
        <v>5.8</v>
      </c>
      <c r="AW9" s="29" t="str">
        <f t="shared" si="120"/>
        <v>5.8</v>
      </c>
      <c r="AX9" s="35" t="str">
        <f t="shared" si="331"/>
        <v>C</v>
      </c>
      <c r="AY9" s="33">
        <f t="shared" si="332"/>
        <v>2</v>
      </c>
      <c r="AZ9" s="49" t="str">
        <f t="shared" si="333"/>
        <v>2.0</v>
      </c>
      <c r="BA9" s="77">
        <v>3</v>
      </c>
      <c r="BB9" s="83">
        <v>3</v>
      </c>
      <c r="BC9" s="24">
        <v>7.3</v>
      </c>
      <c r="BD9" s="27">
        <v>5</v>
      </c>
      <c r="BE9" s="28"/>
      <c r="BF9" s="30">
        <f t="shared" si="334"/>
        <v>5.9</v>
      </c>
      <c r="BG9" s="31">
        <f t="shared" si="335"/>
        <v>5.9</v>
      </c>
      <c r="BH9" s="29" t="str">
        <f t="shared" si="125"/>
        <v>5.9</v>
      </c>
      <c r="BI9" s="35" t="str">
        <f t="shared" si="336"/>
        <v>C</v>
      </c>
      <c r="BJ9" s="33">
        <f t="shared" si="337"/>
        <v>2</v>
      </c>
      <c r="BK9" s="49" t="str">
        <f t="shared" si="338"/>
        <v>2.0</v>
      </c>
      <c r="BL9" s="77">
        <v>3</v>
      </c>
      <c r="BM9" s="83">
        <v>3</v>
      </c>
      <c r="BN9" s="24">
        <v>6.3</v>
      </c>
      <c r="BO9" s="27">
        <v>7</v>
      </c>
      <c r="BP9" s="28"/>
      <c r="BQ9" s="30">
        <f t="shared" si="339"/>
        <v>6.7</v>
      </c>
      <c r="BR9" s="31">
        <f t="shared" si="340"/>
        <v>6.7</v>
      </c>
      <c r="BS9" s="29" t="str">
        <f t="shared" si="130"/>
        <v>6.7</v>
      </c>
      <c r="BT9" s="35" t="str">
        <f t="shared" si="341"/>
        <v>C+</v>
      </c>
      <c r="BU9" s="33">
        <f t="shared" si="342"/>
        <v>2.5</v>
      </c>
      <c r="BV9" s="49" t="str">
        <f t="shared" si="343"/>
        <v>2.5</v>
      </c>
      <c r="BW9" s="77">
        <v>2</v>
      </c>
      <c r="BX9" s="83">
        <v>2</v>
      </c>
      <c r="BY9" s="41">
        <f t="shared" si="134"/>
        <v>16</v>
      </c>
      <c r="BZ9" s="43">
        <f t="shared" si="135"/>
        <v>2.5</v>
      </c>
      <c r="CA9" s="45" t="str">
        <f t="shared" si="136"/>
        <v>2.50</v>
      </c>
      <c r="CB9" s="47" t="str">
        <f t="shared" si="137"/>
        <v>Lên lớp</v>
      </c>
      <c r="CC9" s="145">
        <f t="shared" si="138"/>
        <v>16</v>
      </c>
      <c r="CD9" s="146">
        <f t="shared" si="139"/>
        <v>2.5</v>
      </c>
      <c r="CE9" s="47" t="str">
        <f t="shared" si="140"/>
        <v>Lên lớp</v>
      </c>
      <c r="CF9" s="142" t="s">
        <v>1143</v>
      </c>
      <c r="CG9" s="24">
        <v>6.6</v>
      </c>
      <c r="CH9" s="27">
        <v>5</v>
      </c>
      <c r="CI9" s="28"/>
      <c r="CJ9" s="30">
        <f t="shared" si="344"/>
        <v>5.6</v>
      </c>
      <c r="CK9" s="31">
        <f t="shared" si="345"/>
        <v>5.6</v>
      </c>
      <c r="CL9" s="29" t="str">
        <f t="shared" si="143"/>
        <v>5.6</v>
      </c>
      <c r="CM9" s="35" t="str">
        <f t="shared" si="346"/>
        <v>C</v>
      </c>
      <c r="CN9" s="157">
        <f t="shared" si="347"/>
        <v>2</v>
      </c>
      <c r="CO9" s="49" t="str">
        <f t="shared" si="348"/>
        <v>2.0</v>
      </c>
      <c r="CP9" s="77">
        <v>3</v>
      </c>
      <c r="CQ9" s="151">
        <v>3</v>
      </c>
      <c r="CR9" s="24">
        <v>7</v>
      </c>
      <c r="CS9" s="27">
        <v>5</v>
      </c>
      <c r="CT9" s="28"/>
      <c r="CU9" s="30">
        <f t="shared" si="349"/>
        <v>5.8</v>
      </c>
      <c r="CV9" s="31">
        <f t="shared" si="350"/>
        <v>5.8</v>
      </c>
      <c r="CW9" s="29" t="str">
        <f t="shared" si="148"/>
        <v>5.8</v>
      </c>
      <c r="CX9" s="35" t="str">
        <f t="shared" si="351"/>
        <v>C</v>
      </c>
      <c r="CY9" s="157">
        <f t="shared" si="352"/>
        <v>2</v>
      </c>
      <c r="CZ9" s="49" t="str">
        <f t="shared" si="353"/>
        <v>2.0</v>
      </c>
      <c r="DA9" s="77">
        <v>2</v>
      </c>
      <c r="DB9" s="151">
        <v>2</v>
      </c>
      <c r="DC9" s="24">
        <v>5.4</v>
      </c>
      <c r="DD9" s="27">
        <v>6</v>
      </c>
      <c r="DE9" s="28"/>
      <c r="DF9" s="30">
        <f t="shared" si="354"/>
        <v>5.8</v>
      </c>
      <c r="DG9" s="31">
        <f t="shared" si="355"/>
        <v>5.8</v>
      </c>
      <c r="DH9" s="29" t="str">
        <f t="shared" si="154"/>
        <v>5.8</v>
      </c>
      <c r="DI9" s="35" t="str">
        <f t="shared" si="356"/>
        <v>C</v>
      </c>
      <c r="DJ9" s="157">
        <f t="shared" si="357"/>
        <v>2</v>
      </c>
      <c r="DK9" s="49" t="str">
        <f t="shared" si="358"/>
        <v>2.0</v>
      </c>
      <c r="DL9" s="77">
        <v>4</v>
      </c>
      <c r="DM9" s="151">
        <v>4</v>
      </c>
      <c r="DN9" s="24">
        <v>6</v>
      </c>
      <c r="DO9" s="27">
        <v>5</v>
      </c>
      <c r="DP9" s="28"/>
      <c r="DQ9" s="30">
        <f t="shared" si="359"/>
        <v>5.4</v>
      </c>
      <c r="DR9" s="31">
        <f t="shared" si="360"/>
        <v>5.4</v>
      </c>
      <c r="DS9" s="29" t="str">
        <f t="shared" si="160"/>
        <v>5.4</v>
      </c>
      <c r="DT9" s="35" t="str">
        <f t="shared" si="361"/>
        <v>D+</v>
      </c>
      <c r="DU9" s="157">
        <f t="shared" si="362"/>
        <v>1.5</v>
      </c>
      <c r="DV9" s="49" t="str">
        <f t="shared" si="363"/>
        <v>1.5</v>
      </c>
      <c r="DW9" s="77">
        <v>3</v>
      </c>
      <c r="DX9" s="151">
        <v>3</v>
      </c>
      <c r="DY9" s="24">
        <v>5.7</v>
      </c>
      <c r="DZ9" s="27">
        <v>6</v>
      </c>
      <c r="EA9" s="28"/>
      <c r="EB9" s="30">
        <f t="shared" si="364"/>
        <v>5.9</v>
      </c>
      <c r="EC9" s="31">
        <f t="shared" si="365"/>
        <v>5.9</v>
      </c>
      <c r="ED9" s="29" t="str">
        <f t="shared" si="165"/>
        <v>5.9</v>
      </c>
      <c r="EE9" s="35" t="str">
        <f t="shared" si="366"/>
        <v>C</v>
      </c>
      <c r="EF9" s="157">
        <f t="shared" si="367"/>
        <v>2</v>
      </c>
      <c r="EG9" s="49" t="str">
        <f t="shared" si="368"/>
        <v>2.0</v>
      </c>
      <c r="EH9" s="77">
        <v>2</v>
      </c>
      <c r="EI9" s="151">
        <v>2</v>
      </c>
      <c r="EJ9" s="24">
        <v>7.8</v>
      </c>
      <c r="EK9" s="27">
        <v>7</v>
      </c>
      <c r="EL9" s="28"/>
      <c r="EM9" s="30">
        <f t="shared" si="369"/>
        <v>7.3</v>
      </c>
      <c r="EN9" s="31">
        <f t="shared" si="370"/>
        <v>7.3</v>
      </c>
      <c r="EO9" s="29" t="str">
        <f t="shared" si="170"/>
        <v>7.3</v>
      </c>
      <c r="EP9" s="35" t="str">
        <f t="shared" si="371"/>
        <v>B</v>
      </c>
      <c r="EQ9" s="157">
        <f t="shared" si="372"/>
        <v>3</v>
      </c>
      <c r="ER9" s="49" t="str">
        <f t="shared" si="373"/>
        <v>3.0</v>
      </c>
      <c r="ES9" s="77">
        <v>2</v>
      </c>
      <c r="ET9" s="151">
        <v>2</v>
      </c>
      <c r="EU9" s="24">
        <v>6.8</v>
      </c>
      <c r="EV9" s="27">
        <v>7</v>
      </c>
      <c r="EW9" s="28"/>
      <c r="EX9" s="30">
        <f t="shared" si="374"/>
        <v>6.9</v>
      </c>
      <c r="EY9" s="31">
        <f t="shared" si="375"/>
        <v>6.9</v>
      </c>
      <c r="EZ9" s="29" t="str">
        <f t="shared" si="175"/>
        <v>6.9</v>
      </c>
      <c r="FA9" s="35" t="str">
        <f t="shared" si="376"/>
        <v>C+</v>
      </c>
      <c r="FB9" s="157">
        <f t="shared" si="377"/>
        <v>2.5</v>
      </c>
      <c r="FC9" s="49" t="str">
        <f t="shared" si="378"/>
        <v>2.5</v>
      </c>
      <c r="FD9" s="77">
        <v>3</v>
      </c>
      <c r="FE9" s="151">
        <v>3</v>
      </c>
      <c r="FF9" s="155">
        <v>8</v>
      </c>
      <c r="FG9" s="165">
        <v>7.9</v>
      </c>
      <c r="FH9" s="165"/>
      <c r="FI9" s="22">
        <f t="shared" si="379"/>
        <v>7.9</v>
      </c>
      <c r="FJ9" s="29">
        <f t="shared" si="380"/>
        <v>7.9</v>
      </c>
      <c r="FK9" s="29" t="str">
        <f t="shared" si="181"/>
        <v>7.9</v>
      </c>
      <c r="FL9" s="35" t="str">
        <f t="shared" si="381"/>
        <v>B</v>
      </c>
      <c r="FM9" s="33">
        <f t="shared" si="382"/>
        <v>3</v>
      </c>
      <c r="FN9" s="49" t="str">
        <f t="shared" si="383"/>
        <v>3.0</v>
      </c>
      <c r="FO9" s="77">
        <v>1</v>
      </c>
      <c r="FP9" s="151">
        <v>1</v>
      </c>
      <c r="FQ9" s="41">
        <f t="shared" si="185"/>
        <v>20</v>
      </c>
      <c r="FR9" s="43">
        <f t="shared" si="186"/>
        <v>2.15</v>
      </c>
      <c r="FS9" s="45" t="str">
        <f t="shared" si="187"/>
        <v>2.15</v>
      </c>
      <c r="FT9" s="47" t="str">
        <f t="shared" si="188"/>
        <v>Lên lớp</v>
      </c>
      <c r="FU9" s="145">
        <f t="shared" si="189"/>
        <v>20</v>
      </c>
      <c r="FV9" s="146">
        <f t="shared" si="190"/>
        <v>2.15</v>
      </c>
      <c r="FW9" s="174">
        <f t="shared" si="191"/>
        <v>36</v>
      </c>
      <c r="FX9" s="41">
        <f t="shared" si="192"/>
        <v>36</v>
      </c>
      <c r="FY9" s="43">
        <f t="shared" si="193"/>
        <v>2.3055555555555554</v>
      </c>
      <c r="FZ9" s="45" t="str">
        <f t="shared" si="194"/>
        <v>2.31</v>
      </c>
      <c r="GA9" s="47" t="str">
        <f t="shared" si="195"/>
        <v>Lên lớp</v>
      </c>
      <c r="GB9" s="47" t="s">
        <v>1143</v>
      </c>
      <c r="GC9" s="24">
        <v>7.5</v>
      </c>
      <c r="GD9" s="27">
        <v>6</v>
      </c>
      <c r="GE9" s="28"/>
      <c r="GF9" s="22">
        <f t="shared" si="386"/>
        <v>6.6</v>
      </c>
      <c r="GG9" s="29">
        <f t="shared" si="387"/>
        <v>6.6</v>
      </c>
      <c r="GH9" s="29" t="str">
        <f t="shared" si="197"/>
        <v>6.6</v>
      </c>
      <c r="GI9" s="35" t="str">
        <f t="shared" si="388"/>
        <v>C+</v>
      </c>
      <c r="GJ9" s="33">
        <f t="shared" si="389"/>
        <v>2.5</v>
      </c>
      <c r="GK9" s="49" t="str">
        <f t="shared" si="390"/>
        <v>2.5</v>
      </c>
      <c r="GL9" s="77">
        <v>2</v>
      </c>
      <c r="GM9" s="151">
        <v>2</v>
      </c>
      <c r="GN9" s="24">
        <v>6.7</v>
      </c>
      <c r="GO9" s="27">
        <v>6</v>
      </c>
      <c r="GP9" s="28"/>
      <c r="GQ9" s="22">
        <f t="shared" si="391"/>
        <v>6.3</v>
      </c>
      <c r="GR9" s="29">
        <f t="shared" si="392"/>
        <v>6.3</v>
      </c>
      <c r="GS9" s="29" t="str">
        <f t="shared" si="202"/>
        <v>6.3</v>
      </c>
      <c r="GT9" s="35" t="str">
        <f t="shared" si="393"/>
        <v>C</v>
      </c>
      <c r="GU9" s="33">
        <f t="shared" si="394"/>
        <v>2</v>
      </c>
      <c r="GV9" s="49" t="str">
        <f t="shared" si="395"/>
        <v>2.0</v>
      </c>
      <c r="GW9" s="77">
        <v>3</v>
      </c>
      <c r="GX9" s="151">
        <v>3</v>
      </c>
      <c r="GY9" s="24">
        <v>5.4</v>
      </c>
      <c r="GZ9" s="27">
        <v>5</v>
      </c>
      <c r="HA9" s="28"/>
      <c r="HB9" s="22">
        <f t="shared" si="396"/>
        <v>5.2</v>
      </c>
      <c r="HC9" s="29">
        <f t="shared" si="397"/>
        <v>5.2</v>
      </c>
      <c r="HD9" s="29" t="str">
        <f t="shared" si="207"/>
        <v>5.2</v>
      </c>
      <c r="HE9" s="35" t="str">
        <f t="shared" si="398"/>
        <v>D+</v>
      </c>
      <c r="HF9" s="33">
        <f t="shared" si="399"/>
        <v>1.5</v>
      </c>
      <c r="HG9" s="49" t="str">
        <f t="shared" si="400"/>
        <v>1.5</v>
      </c>
      <c r="HH9" s="77">
        <v>2</v>
      </c>
      <c r="HI9" s="151">
        <v>2</v>
      </c>
      <c r="HJ9" s="24">
        <v>8</v>
      </c>
      <c r="HK9" s="27">
        <v>7</v>
      </c>
      <c r="HL9" s="28"/>
      <c r="HM9" s="30">
        <f t="shared" si="401"/>
        <v>7.4</v>
      </c>
      <c r="HN9" s="31">
        <f t="shared" si="402"/>
        <v>7.4</v>
      </c>
      <c r="HO9" s="29" t="str">
        <f t="shared" si="212"/>
        <v>7.4</v>
      </c>
      <c r="HP9" s="35" t="str">
        <f t="shared" si="403"/>
        <v>B</v>
      </c>
      <c r="HQ9" s="33">
        <f t="shared" si="404"/>
        <v>3</v>
      </c>
      <c r="HR9" s="49" t="str">
        <f t="shared" si="405"/>
        <v>3.0</v>
      </c>
      <c r="HS9" s="77">
        <v>2</v>
      </c>
      <c r="HT9" s="151">
        <v>2</v>
      </c>
      <c r="HU9" s="24">
        <v>5.8</v>
      </c>
      <c r="HV9" s="27">
        <v>6</v>
      </c>
      <c r="HW9" s="28"/>
      <c r="HX9" s="22">
        <f t="shared" si="406"/>
        <v>5.9</v>
      </c>
      <c r="HY9" s="29">
        <f t="shared" si="407"/>
        <v>5.9</v>
      </c>
      <c r="HZ9" s="29" t="str">
        <f t="shared" si="217"/>
        <v>5.9</v>
      </c>
      <c r="IA9" s="35" t="str">
        <f t="shared" si="408"/>
        <v>C</v>
      </c>
      <c r="IB9" s="33">
        <f t="shared" si="409"/>
        <v>2</v>
      </c>
      <c r="IC9" s="49" t="str">
        <f t="shared" si="410"/>
        <v>2.0</v>
      </c>
      <c r="ID9" s="77">
        <v>3</v>
      </c>
      <c r="IE9" s="151">
        <v>3</v>
      </c>
      <c r="IF9" s="24">
        <v>7</v>
      </c>
      <c r="IG9" s="27">
        <v>8</v>
      </c>
      <c r="IH9" s="28"/>
      <c r="II9" s="22">
        <f t="shared" si="411"/>
        <v>7.6</v>
      </c>
      <c r="IJ9" s="29">
        <f t="shared" si="412"/>
        <v>7.6</v>
      </c>
      <c r="IK9" s="29" t="str">
        <f t="shared" si="222"/>
        <v>7.6</v>
      </c>
      <c r="IL9" s="35" t="str">
        <f t="shared" si="413"/>
        <v>B</v>
      </c>
      <c r="IM9" s="33">
        <f t="shared" si="414"/>
        <v>3</v>
      </c>
      <c r="IN9" s="49" t="str">
        <f t="shared" si="415"/>
        <v>3.0</v>
      </c>
      <c r="IO9" s="77">
        <v>2</v>
      </c>
      <c r="IP9" s="151">
        <v>2</v>
      </c>
      <c r="IQ9" s="24">
        <v>5.9</v>
      </c>
      <c r="IR9" s="27">
        <v>3</v>
      </c>
      <c r="IS9" s="28"/>
      <c r="IT9" s="22">
        <f t="shared" si="416"/>
        <v>4.2</v>
      </c>
      <c r="IU9" s="29">
        <f t="shared" si="417"/>
        <v>4.2</v>
      </c>
      <c r="IV9" s="29" t="str">
        <f t="shared" si="226"/>
        <v>4.2</v>
      </c>
      <c r="IW9" s="35" t="str">
        <f t="shared" si="418"/>
        <v>D</v>
      </c>
      <c r="IX9" s="33">
        <f t="shared" si="419"/>
        <v>1</v>
      </c>
      <c r="IY9" s="49" t="str">
        <f t="shared" si="420"/>
        <v>1.0</v>
      </c>
      <c r="IZ9" s="77">
        <v>3</v>
      </c>
      <c r="JA9" s="151">
        <v>3</v>
      </c>
      <c r="JB9" s="24">
        <v>6.8</v>
      </c>
      <c r="JC9" s="27">
        <v>5</v>
      </c>
      <c r="JD9" s="28"/>
      <c r="JE9" s="22">
        <f t="shared" si="421"/>
        <v>5.7</v>
      </c>
      <c r="JF9" s="29">
        <f t="shared" si="422"/>
        <v>5.7</v>
      </c>
      <c r="JG9" s="29" t="str">
        <f t="shared" si="230"/>
        <v>5.7</v>
      </c>
      <c r="JH9" s="35" t="str">
        <f t="shared" si="423"/>
        <v>C</v>
      </c>
      <c r="JI9" s="33">
        <f t="shared" si="424"/>
        <v>2</v>
      </c>
      <c r="JJ9" s="49" t="str">
        <f t="shared" si="425"/>
        <v>2.0</v>
      </c>
      <c r="JK9" s="77">
        <v>3</v>
      </c>
      <c r="JL9" s="151">
        <v>3</v>
      </c>
      <c r="JM9" s="24">
        <v>8</v>
      </c>
      <c r="JN9" s="214">
        <v>7</v>
      </c>
      <c r="JO9" s="140"/>
      <c r="JP9" s="22">
        <f t="shared" si="426"/>
        <v>7.4</v>
      </c>
      <c r="JQ9" s="29">
        <f t="shared" si="427"/>
        <v>7.4</v>
      </c>
      <c r="JR9" s="29" t="str">
        <f t="shared" si="234"/>
        <v>7.4</v>
      </c>
      <c r="JS9" s="35" t="str">
        <f t="shared" si="428"/>
        <v>B</v>
      </c>
      <c r="JT9" s="33">
        <f t="shared" si="429"/>
        <v>3</v>
      </c>
      <c r="JU9" s="49" t="str">
        <f t="shared" si="430"/>
        <v>3.0</v>
      </c>
      <c r="JV9" s="77">
        <v>2</v>
      </c>
      <c r="JW9" s="151">
        <v>2</v>
      </c>
      <c r="JX9" s="211">
        <f t="shared" si="238"/>
        <v>22</v>
      </c>
      <c r="JY9" s="43">
        <f t="shared" si="239"/>
        <v>2.1363636363636362</v>
      </c>
      <c r="JZ9" s="45" t="str">
        <f t="shared" si="240"/>
        <v>2.14</v>
      </c>
      <c r="KA9" s="47" t="str">
        <f t="shared" si="241"/>
        <v>Lên lớp</v>
      </c>
      <c r="KB9" s="41">
        <f t="shared" si="242"/>
        <v>22</v>
      </c>
      <c r="KC9" s="43">
        <f t="shared" si="243"/>
        <v>2.1363636363636362</v>
      </c>
      <c r="KD9" s="229">
        <f t="shared" si="244"/>
        <v>58</v>
      </c>
      <c r="KE9" s="230">
        <f t="shared" si="245"/>
        <v>58</v>
      </c>
      <c r="KF9" s="146">
        <f t="shared" si="246"/>
        <v>2.2413793103448274</v>
      </c>
      <c r="KG9" s="45" t="str">
        <f t="shared" si="247"/>
        <v>2.24</v>
      </c>
      <c r="KH9" s="47" t="str">
        <f t="shared" si="248"/>
        <v>Lên lớp</v>
      </c>
      <c r="KI9" s="47" t="s">
        <v>1143</v>
      </c>
      <c r="KJ9" s="24">
        <v>7.4</v>
      </c>
      <c r="KK9" s="27">
        <v>5</v>
      </c>
      <c r="KL9" s="28"/>
      <c r="KM9" s="30">
        <f t="shared" ref="KM9:KM31" si="436">ROUND((KJ9*0.4+KK9*0.6),1)</f>
        <v>6</v>
      </c>
      <c r="KN9" s="31">
        <f t="shared" ref="KN9:KN31" si="437">ROUND(MAX((KJ9*0.4+KK9*0.6),(KJ9*0.4+KL9*0.6)),1)</f>
        <v>6</v>
      </c>
      <c r="KO9" s="29" t="str">
        <f t="shared" ref="KO9:KO31" si="438">TEXT(KN9,"0.0")</f>
        <v>6.0</v>
      </c>
      <c r="KP9" s="35" t="str">
        <f t="shared" ref="KP9:KP31" si="439">IF(KN9&gt;=8.5,"A",IF(KN9&gt;=8,"B+",IF(KN9&gt;=7,"B",IF(KN9&gt;=6.5,"C+",IF(KN9&gt;=5.5,"C",IF(KN9&gt;=5,"D+",IF(KN9&gt;=4,"D","F")))))))</f>
        <v>C</v>
      </c>
      <c r="KQ9" s="33">
        <f t="shared" ref="KQ9:KQ31" si="440">IF(KP9="A",4,IF(KP9="B+",3.5,IF(KP9="B",3,IF(KP9="C+",2.5,IF(KP9="C",2,IF(KP9="D+",1.5,IF(KP9="D",1,0)))))))</f>
        <v>2</v>
      </c>
      <c r="KR9" s="49" t="str">
        <f t="shared" ref="KR9:KR31" si="441">TEXT(KQ9,"0.0")</f>
        <v>2.0</v>
      </c>
      <c r="KS9" s="77">
        <v>2</v>
      </c>
      <c r="KT9" s="151">
        <v>2</v>
      </c>
      <c r="KU9" s="24">
        <v>7.3</v>
      </c>
      <c r="KV9" s="27">
        <v>8</v>
      </c>
      <c r="KW9" s="28"/>
      <c r="KX9" s="30">
        <f t="shared" ref="KX9:KX31" si="442">ROUND((KU9*0.4+KV9*0.6),1)</f>
        <v>7.7</v>
      </c>
      <c r="KY9" s="31">
        <f t="shared" ref="KY9:KY31" si="443">ROUND(MAX((KU9*0.4+KV9*0.6),(KU9*0.4+KW9*0.6)),1)</f>
        <v>7.7</v>
      </c>
      <c r="KZ9" s="29" t="str">
        <f t="shared" ref="KZ9:KZ31" si="444">TEXT(KY9,"0.0")</f>
        <v>7.7</v>
      </c>
      <c r="LA9" s="35" t="str">
        <f t="shared" ref="LA9:LA31" si="445">IF(KY9&gt;=8.5,"A",IF(KY9&gt;=8,"B+",IF(KY9&gt;=7,"B",IF(KY9&gt;=6.5,"C+",IF(KY9&gt;=5.5,"C",IF(KY9&gt;=5,"D+",IF(KY9&gt;=4,"D","F")))))))</f>
        <v>B</v>
      </c>
      <c r="LB9" s="33">
        <f t="shared" ref="LB9:LB31" si="446">IF(LA9="A",4,IF(LA9="B+",3.5,IF(LA9="B",3,IF(LA9="C+",2.5,IF(LA9="C",2,IF(LA9="D+",1.5,IF(LA9="D",1,0)))))))</f>
        <v>3</v>
      </c>
      <c r="LC9" s="49" t="str">
        <f t="shared" ref="LC9:LC31" si="447">TEXT(LB9,"0.0")</f>
        <v>3.0</v>
      </c>
      <c r="LD9" s="77">
        <v>2</v>
      </c>
      <c r="LE9" s="151">
        <v>2</v>
      </c>
      <c r="LF9" s="24">
        <v>7.7</v>
      </c>
      <c r="LG9" s="27">
        <v>2</v>
      </c>
      <c r="LH9" s="28"/>
      <c r="LI9" s="30">
        <f t="shared" ref="LI9:LI31" si="448">ROUND((LF9*0.4+LG9*0.6),1)</f>
        <v>4.3</v>
      </c>
      <c r="LJ9" s="31">
        <f t="shared" ref="LJ9:LJ31" si="449">ROUND(MAX((LF9*0.4+LG9*0.6),(LF9*0.4+LH9*0.6)),1)</f>
        <v>4.3</v>
      </c>
      <c r="LK9" s="29" t="str">
        <f t="shared" ref="LK9:LK31" si="450">TEXT(LJ9,"0.0")</f>
        <v>4.3</v>
      </c>
      <c r="LL9" s="35" t="str">
        <f t="shared" ref="LL9:LL31" si="451">IF(LJ9&gt;=8.5,"A",IF(LJ9&gt;=8,"B+",IF(LJ9&gt;=7,"B",IF(LJ9&gt;=6.5,"C+",IF(LJ9&gt;=5.5,"C",IF(LJ9&gt;=5,"D+",IF(LJ9&gt;=4,"D","F")))))))</f>
        <v>D</v>
      </c>
      <c r="LM9" s="33">
        <f t="shared" ref="LM9:LM31" si="452">IF(LL9="A",4,IF(LL9="B+",3.5,IF(LL9="B",3,IF(LL9="C+",2.5,IF(LL9="C",2,IF(LL9="D+",1.5,IF(LL9="D",1,0)))))))</f>
        <v>1</v>
      </c>
      <c r="LN9" s="49" t="str">
        <f t="shared" ref="LN9:LN31" si="453">TEXT(LM9,"0.0")</f>
        <v>1.0</v>
      </c>
      <c r="LO9" s="77">
        <v>2</v>
      </c>
      <c r="LP9" s="151">
        <v>2</v>
      </c>
      <c r="LQ9" s="24">
        <v>7.7</v>
      </c>
      <c r="LR9" s="27">
        <v>5</v>
      </c>
      <c r="LS9" s="28"/>
      <c r="LT9" s="30">
        <f t="shared" ref="LT9:LT31" si="454">ROUND((LQ9*0.4+LR9*0.6),1)</f>
        <v>6.1</v>
      </c>
      <c r="LU9" s="31">
        <f t="shared" ref="LU9:LU31" si="455">ROUND(MAX((LQ9*0.4+LR9*0.6),(LQ9*0.4+LS9*0.6)),1)</f>
        <v>6.1</v>
      </c>
      <c r="LV9" s="29" t="str">
        <f t="shared" si="252"/>
        <v>6.1</v>
      </c>
      <c r="LW9" s="35" t="str">
        <f t="shared" ref="LW9:LW31" si="456">IF(LU9&gt;=8.5,"A",IF(LU9&gt;=8,"B+",IF(LU9&gt;=7,"B",IF(LU9&gt;=6.5,"C+",IF(LU9&gt;=5.5,"C",IF(LU9&gt;=5,"D+",IF(LU9&gt;=4,"D","F")))))))</f>
        <v>C</v>
      </c>
      <c r="LX9" s="33">
        <f t="shared" ref="LX9:LX31" si="457">IF(LW9="A",4,IF(LW9="B+",3.5,IF(LW9="B",3,IF(LW9="C+",2.5,IF(LW9="C",2,IF(LW9="D+",1.5,IF(LW9="D",1,0)))))))</f>
        <v>2</v>
      </c>
      <c r="LY9" s="49" t="str">
        <f t="shared" ref="LY9:LY31" si="458">TEXT(LX9,"0.0")</f>
        <v>2.0</v>
      </c>
      <c r="LZ9" s="77">
        <v>2</v>
      </c>
      <c r="MA9" s="151">
        <v>2</v>
      </c>
      <c r="MB9" s="24">
        <v>7</v>
      </c>
      <c r="MC9" s="27">
        <v>0</v>
      </c>
      <c r="MD9" s="28">
        <v>6</v>
      </c>
      <c r="ME9" s="30">
        <f t="shared" ref="ME9:ME31" si="459">ROUND((MB9*0.4+MC9*0.6),1)</f>
        <v>2.8</v>
      </c>
      <c r="MF9" s="161">
        <f t="shared" ref="MF9:MF31" si="460">ROUND(MAX((MB9*0.4+MC9*0.6),(MB9*0.4+MD9*0.6)),1)</f>
        <v>6.4</v>
      </c>
      <c r="MG9" s="29" t="str">
        <f t="shared" si="253"/>
        <v>6.4</v>
      </c>
      <c r="MH9" s="162" t="str">
        <f t="shared" ref="MH9:MH31" si="461">IF(MF9&gt;=8.5,"A",IF(MF9&gt;=8,"B+",IF(MF9&gt;=7,"B",IF(MF9&gt;=6.5,"C+",IF(MF9&gt;=5.5,"C",IF(MF9&gt;=5,"D+",IF(MF9&gt;=4,"D","F")))))))</f>
        <v>C</v>
      </c>
      <c r="MI9" s="163">
        <f t="shared" ref="MI9:MI31" si="462">IF(MH9="A",4,IF(MH9="B+",3.5,IF(MH9="B",3,IF(MH9="C+",2.5,IF(MH9="C",2,IF(MH9="D+",1.5,IF(MH9="D",1,0)))))))</f>
        <v>2</v>
      </c>
      <c r="MJ9" s="56" t="str">
        <f t="shared" ref="MJ9:MJ31" si="463">TEXT(MI9,"0.0")</f>
        <v>2.0</v>
      </c>
      <c r="MK9" s="77">
        <v>1</v>
      </c>
      <c r="ML9" s="151">
        <v>1</v>
      </c>
      <c r="MM9" s="24">
        <v>6.9</v>
      </c>
      <c r="MN9" s="27">
        <v>1</v>
      </c>
      <c r="MO9" s="28">
        <v>6</v>
      </c>
      <c r="MP9" s="30">
        <f t="shared" ref="MP9:MP31" si="464">ROUND((MM9*0.4+MN9*0.6),1)</f>
        <v>3.4</v>
      </c>
      <c r="MQ9" s="161">
        <f t="shared" ref="MQ9:MQ31" si="465">ROUND(MAX((MM9*0.4+MN9*0.6),(MM9*0.4+MO9*0.6)),1)</f>
        <v>6.4</v>
      </c>
      <c r="MR9" s="29" t="str">
        <f t="shared" si="254"/>
        <v>6.4</v>
      </c>
      <c r="MS9" s="162" t="str">
        <f t="shared" ref="MS9:MS31" si="466">IF(MQ9&gt;=8.5,"A",IF(MQ9&gt;=8,"B+",IF(MQ9&gt;=7,"B",IF(MQ9&gt;=6.5,"C+",IF(MQ9&gt;=5.5,"C",IF(MQ9&gt;=5,"D+",IF(MQ9&gt;=4,"D","F")))))))</f>
        <v>C</v>
      </c>
      <c r="MT9" s="163">
        <f t="shared" ref="MT9:MT31" si="467">IF(MS9="A",4,IF(MS9="B+",3.5,IF(MS9="B",3,IF(MS9="C+",2.5,IF(MS9="C",2,IF(MS9="D+",1.5,IF(MS9="D",1,0)))))))</f>
        <v>2</v>
      </c>
      <c r="MU9" s="56" t="str">
        <f t="shared" ref="MU9:MU31" si="468">TEXT(MT9,"0.0")</f>
        <v>2.0</v>
      </c>
      <c r="MV9" s="77">
        <v>3</v>
      </c>
      <c r="MW9" s="151">
        <v>3</v>
      </c>
      <c r="MX9" s="24">
        <v>7.7</v>
      </c>
      <c r="MY9" s="27">
        <v>6</v>
      </c>
      <c r="MZ9" s="28"/>
      <c r="NA9" s="30">
        <f t="shared" ref="NA9:NA31" si="469">ROUND((MX9*0.4+MY9*0.6),1)</f>
        <v>6.7</v>
      </c>
      <c r="NB9" s="161">
        <f t="shared" ref="NB9:NB31" si="470">ROUND(MAX((MX9*0.4+MY9*0.6),(MX9*0.4+MZ9*0.6)),1)</f>
        <v>6.7</v>
      </c>
      <c r="NC9" s="29" t="str">
        <f t="shared" si="255"/>
        <v>6.7</v>
      </c>
      <c r="ND9" s="162" t="str">
        <f t="shared" ref="ND9:ND31" si="471">IF(NB9&gt;=8.5,"A",IF(NB9&gt;=8,"B+",IF(NB9&gt;=7,"B",IF(NB9&gt;=6.5,"C+",IF(NB9&gt;=5.5,"C",IF(NB9&gt;=5,"D+",IF(NB9&gt;=4,"D","F")))))))</f>
        <v>C+</v>
      </c>
      <c r="NE9" s="163">
        <f t="shared" ref="NE9:NE31" si="472">IF(ND9="A",4,IF(ND9="B+",3.5,IF(ND9="B",3,IF(ND9="C+",2.5,IF(ND9="C",2,IF(ND9="D+",1.5,IF(ND9="D",1,0)))))))</f>
        <v>2.5</v>
      </c>
      <c r="NF9" s="56" t="str">
        <f t="shared" ref="NF9:NF31" si="473">TEXT(NE9,"0.0")</f>
        <v>2.5</v>
      </c>
      <c r="NG9" s="77">
        <v>1</v>
      </c>
      <c r="NH9" s="151">
        <v>1</v>
      </c>
      <c r="NI9" s="24">
        <v>7.2</v>
      </c>
      <c r="NJ9" s="27">
        <v>0</v>
      </c>
      <c r="NK9" s="28">
        <v>5</v>
      </c>
      <c r="NL9" s="30">
        <f t="shared" ref="NL9:NL31" si="474">ROUND((NI9*0.4+NJ9*0.6),1)</f>
        <v>2.9</v>
      </c>
      <c r="NM9" s="31">
        <f t="shared" ref="NM9:NM31" si="475">ROUND(MAX((NI9*0.4+NJ9*0.6),(NI9*0.4+NK9*0.6)),1)</f>
        <v>5.9</v>
      </c>
      <c r="NN9" s="29" t="str">
        <f t="shared" ref="NN9:NN31" si="476">TEXT(NM9,"0.0")</f>
        <v>5.9</v>
      </c>
      <c r="NO9" s="35" t="str">
        <f t="shared" ref="NO9:NO31" si="477">IF(NM9&gt;=8.5,"A",IF(NM9&gt;=8,"B+",IF(NM9&gt;=7,"B",IF(NM9&gt;=6.5,"C+",IF(NM9&gt;=5.5,"C",IF(NM9&gt;=5,"D+",IF(NM9&gt;=4,"D","F")))))))</f>
        <v>C</v>
      </c>
      <c r="NP9" s="33">
        <f t="shared" ref="NP9:NP31" si="478">IF(NO9="A",4,IF(NO9="B+",3.5,IF(NO9="B",3,IF(NO9="C+",2.5,IF(NO9="C",2,IF(NO9="D+",1.5,IF(NO9="D",1,0)))))))</f>
        <v>2</v>
      </c>
      <c r="NQ9" s="49" t="str">
        <f t="shared" ref="NQ9:NQ31" si="479">TEXT(NP9,"0.0")</f>
        <v>2.0</v>
      </c>
      <c r="NR9" s="77">
        <v>3</v>
      </c>
      <c r="NS9" s="151">
        <v>3</v>
      </c>
      <c r="NT9" s="24">
        <v>7.5</v>
      </c>
      <c r="NU9" s="214">
        <v>7.7</v>
      </c>
      <c r="NV9" s="28"/>
      <c r="NW9" s="30">
        <f t="shared" ref="NW9:NW31" si="480">ROUND((NT9*0.4+NU9*0.6),1)</f>
        <v>7.6</v>
      </c>
      <c r="NX9" s="31">
        <f t="shared" ref="NX9:NX31" si="481">ROUND(MAX((NT9*0.4+NU9*0.6),(NT9*0.4+NV9*0.6)),1)</f>
        <v>7.6</v>
      </c>
      <c r="NY9" s="29" t="str">
        <f t="shared" ref="NY9:NY31" si="482">TEXT(NX9,"0.0")</f>
        <v>7.6</v>
      </c>
      <c r="NZ9" s="35" t="str">
        <f t="shared" ref="NZ9:NZ31" si="483">IF(NX9&gt;=8.5,"A",IF(NX9&gt;=8,"B+",IF(NX9&gt;=7,"B",IF(NX9&gt;=6.5,"C+",IF(NX9&gt;=5.5,"C",IF(NX9&gt;=5,"D+",IF(NX9&gt;=4,"D","F")))))))</f>
        <v>B</v>
      </c>
      <c r="OA9" s="33">
        <f t="shared" ref="OA9:OA31" si="484">IF(NZ9="A",4,IF(NZ9="B+",3.5,IF(NZ9="B",3,IF(NZ9="C+",2.5,IF(NZ9="C",2,IF(NZ9="D+",1.5,IF(NZ9="D",1,0)))))))</f>
        <v>3</v>
      </c>
      <c r="OB9" s="49" t="str">
        <f t="shared" ref="OB9:OB31" si="485">TEXT(OA9,"0.0")</f>
        <v>3.0</v>
      </c>
      <c r="OC9" s="77">
        <v>2</v>
      </c>
      <c r="OD9" s="151">
        <v>2</v>
      </c>
      <c r="OE9" s="211">
        <f t="shared" si="259"/>
        <v>18</v>
      </c>
      <c r="OF9" s="43">
        <f t="shared" si="260"/>
        <v>2.1388888888888888</v>
      </c>
      <c r="OG9" s="45" t="str">
        <f t="shared" si="261"/>
        <v>2.14</v>
      </c>
      <c r="OH9" s="47" t="str">
        <f t="shared" si="262"/>
        <v>Lên lớp</v>
      </c>
      <c r="OI9" s="41">
        <f t="shared" si="263"/>
        <v>18</v>
      </c>
      <c r="OJ9" s="43">
        <f t="shared" si="264"/>
        <v>2.1388888888888888</v>
      </c>
      <c r="OK9" s="229">
        <f t="shared" si="265"/>
        <v>76</v>
      </c>
      <c r="OL9" s="230">
        <f t="shared" si="266"/>
        <v>76</v>
      </c>
      <c r="OM9" s="146">
        <f t="shared" si="267"/>
        <v>2.2171052631578947</v>
      </c>
      <c r="ON9" s="45" t="str">
        <f t="shared" si="268"/>
        <v>2.22</v>
      </c>
      <c r="OO9" s="47" t="str">
        <f t="shared" si="269"/>
        <v>Lên lớp</v>
      </c>
      <c r="OP9" s="47" t="s">
        <v>1143</v>
      </c>
      <c r="OQ9" s="24">
        <v>7.2</v>
      </c>
      <c r="OR9" s="27">
        <v>7</v>
      </c>
      <c r="OS9" s="28"/>
      <c r="OT9" s="30">
        <f t="shared" si="52"/>
        <v>7.1</v>
      </c>
      <c r="OU9" s="31">
        <f t="shared" si="53"/>
        <v>7.1</v>
      </c>
      <c r="OV9" s="31" t="str">
        <f t="shared" si="270"/>
        <v>7.1</v>
      </c>
      <c r="OW9" s="35" t="str">
        <f t="shared" si="431"/>
        <v>B</v>
      </c>
      <c r="OX9" s="33">
        <f t="shared" si="54"/>
        <v>3</v>
      </c>
      <c r="OY9" s="49" t="str">
        <f t="shared" si="55"/>
        <v>3.0</v>
      </c>
      <c r="OZ9" s="77">
        <v>2</v>
      </c>
      <c r="PA9" s="151">
        <v>2</v>
      </c>
      <c r="PB9" s="24">
        <v>7.6</v>
      </c>
      <c r="PC9" s="27">
        <v>10</v>
      </c>
      <c r="PD9" s="28"/>
      <c r="PE9" s="30">
        <f t="shared" si="56"/>
        <v>9</v>
      </c>
      <c r="PF9" s="31">
        <f t="shared" si="57"/>
        <v>9</v>
      </c>
      <c r="PG9" s="31" t="str">
        <f t="shared" si="271"/>
        <v>9.0</v>
      </c>
      <c r="PH9" s="35" t="str">
        <f t="shared" si="432"/>
        <v>A</v>
      </c>
      <c r="PI9" s="33">
        <f t="shared" si="58"/>
        <v>4</v>
      </c>
      <c r="PJ9" s="49" t="str">
        <f t="shared" si="59"/>
        <v>4.0</v>
      </c>
      <c r="PK9" s="77">
        <v>3</v>
      </c>
      <c r="PL9" s="151">
        <v>3</v>
      </c>
      <c r="PM9" s="24">
        <v>7.3</v>
      </c>
      <c r="PN9" s="27">
        <v>9</v>
      </c>
      <c r="PO9" s="28"/>
      <c r="PP9" s="30">
        <f t="shared" si="60"/>
        <v>8.3000000000000007</v>
      </c>
      <c r="PQ9" s="31">
        <f t="shared" si="61"/>
        <v>8.3000000000000007</v>
      </c>
      <c r="PR9" s="31" t="str">
        <f t="shared" si="272"/>
        <v>8.3</v>
      </c>
      <c r="PS9" s="35" t="str">
        <f t="shared" si="433"/>
        <v>B+</v>
      </c>
      <c r="PT9" s="33">
        <f t="shared" si="62"/>
        <v>3.5</v>
      </c>
      <c r="PU9" s="49" t="str">
        <f t="shared" si="63"/>
        <v>3.5</v>
      </c>
      <c r="PV9" s="77">
        <v>2</v>
      </c>
      <c r="PW9" s="151">
        <v>2</v>
      </c>
      <c r="PX9" s="24">
        <v>7.7</v>
      </c>
      <c r="PY9" s="27">
        <v>7</v>
      </c>
      <c r="PZ9" s="28"/>
      <c r="QA9" s="30">
        <f t="shared" si="64"/>
        <v>7.3</v>
      </c>
      <c r="QB9" s="31">
        <f t="shared" si="65"/>
        <v>7.3</v>
      </c>
      <c r="QC9" s="31" t="str">
        <f t="shared" si="273"/>
        <v>7.3</v>
      </c>
      <c r="QD9" s="35" t="str">
        <f t="shared" si="434"/>
        <v>B</v>
      </c>
      <c r="QE9" s="33">
        <f t="shared" si="66"/>
        <v>3</v>
      </c>
      <c r="QF9" s="49" t="str">
        <f t="shared" si="67"/>
        <v>3.0</v>
      </c>
      <c r="QG9" s="77">
        <v>3</v>
      </c>
      <c r="QH9" s="151">
        <v>3</v>
      </c>
      <c r="QI9" s="24">
        <v>9</v>
      </c>
      <c r="QJ9" s="27">
        <v>7</v>
      </c>
      <c r="QK9" s="28"/>
      <c r="QL9" s="30">
        <f t="shared" si="68"/>
        <v>7.8</v>
      </c>
      <c r="QM9" s="31">
        <f t="shared" si="69"/>
        <v>7.8</v>
      </c>
      <c r="QN9" s="31" t="str">
        <f t="shared" si="274"/>
        <v>7.8</v>
      </c>
      <c r="QO9" s="35" t="str">
        <f t="shared" si="435"/>
        <v>B</v>
      </c>
      <c r="QP9" s="33">
        <f t="shared" si="70"/>
        <v>3</v>
      </c>
      <c r="QQ9" s="49" t="str">
        <f t="shared" si="71"/>
        <v>3.0</v>
      </c>
      <c r="QR9" s="77">
        <v>1</v>
      </c>
      <c r="QS9" s="151">
        <v>1</v>
      </c>
      <c r="QT9" s="24">
        <v>7.2</v>
      </c>
      <c r="QU9" s="27">
        <v>8</v>
      </c>
      <c r="QV9" s="28"/>
      <c r="QW9" s="30">
        <f t="shared" si="72"/>
        <v>7.7</v>
      </c>
      <c r="QX9" s="31">
        <f t="shared" si="73"/>
        <v>7.7</v>
      </c>
      <c r="QY9" s="31" t="str">
        <f t="shared" si="275"/>
        <v>7.7</v>
      </c>
      <c r="QZ9" s="35" t="str">
        <f t="shared" si="74"/>
        <v>B</v>
      </c>
      <c r="RA9" s="33">
        <f t="shared" si="75"/>
        <v>3</v>
      </c>
      <c r="RB9" s="49" t="str">
        <f t="shared" si="76"/>
        <v>3.0</v>
      </c>
      <c r="RC9" s="77">
        <v>3</v>
      </c>
      <c r="RD9" s="151">
        <v>3</v>
      </c>
      <c r="RE9" s="24">
        <v>7.5</v>
      </c>
      <c r="RF9" s="27">
        <v>8</v>
      </c>
      <c r="RG9" s="28"/>
      <c r="RH9" s="30">
        <f t="shared" si="77"/>
        <v>7.8</v>
      </c>
      <c r="RI9" s="31">
        <f t="shared" si="78"/>
        <v>7.8</v>
      </c>
      <c r="RJ9" s="31" t="str">
        <f t="shared" si="276"/>
        <v>7.8</v>
      </c>
      <c r="RK9" s="35" t="str">
        <f t="shared" si="79"/>
        <v>B</v>
      </c>
      <c r="RL9" s="33">
        <f t="shared" si="80"/>
        <v>3</v>
      </c>
      <c r="RM9" s="49" t="str">
        <f t="shared" si="81"/>
        <v>3.0</v>
      </c>
      <c r="RN9" s="77">
        <v>1</v>
      </c>
      <c r="RO9" s="151">
        <v>1</v>
      </c>
      <c r="RP9" s="211">
        <f t="shared" si="277"/>
        <v>15</v>
      </c>
      <c r="RQ9" s="275">
        <f t="shared" si="278"/>
        <v>7.8933333333333326</v>
      </c>
      <c r="RR9" s="43">
        <f t="shared" si="279"/>
        <v>3.2666666666666666</v>
      </c>
      <c r="RS9" s="45" t="str">
        <f t="shared" si="280"/>
        <v>3.27</v>
      </c>
      <c r="RT9" s="47" t="str">
        <f t="shared" si="281"/>
        <v>Lên lớp</v>
      </c>
      <c r="RU9" s="41">
        <f t="shared" si="282"/>
        <v>15</v>
      </c>
      <c r="RV9" s="43">
        <f t="shared" si="283"/>
        <v>3.2666666666666666</v>
      </c>
      <c r="RW9" s="229">
        <f t="shared" si="284"/>
        <v>91</v>
      </c>
      <c r="RX9" s="230">
        <f t="shared" si="285"/>
        <v>91</v>
      </c>
      <c r="RY9" s="146">
        <f t="shared" si="286"/>
        <v>2.3901098901098901</v>
      </c>
      <c r="RZ9" s="45" t="str">
        <f t="shared" si="287"/>
        <v>2.39</v>
      </c>
      <c r="SA9" s="47" t="str">
        <f t="shared" si="288"/>
        <v>Lên lớp</v>
      </c>
      <c r="SB9" s="47" t="s">
        <v>1143</v>
      </c>
      <c r="SC9" s="24">
        <v>6</v>
      </c>
      <c r="SD9" s="27">
        <v>7</v>
      </c>
      <c r="SE9" s="28"/>
      <c r="SF9" s="30">
        <f t="shared" si="82"/>
        <v>6.6</v>
      </c>
      <c r="SG9" s="31">
        <f t="shared" si="83"/>
        <v>6.6</v>
      </c>
      <c r="SH9" s="31" t="str">
        <f t="shared" si="289"/>
        <v>6.6</v>
      </c>
      <c r="SI9" s="35" t="str">
        <f t="shared" si="84"/>
        <v>C+</v>
      </c>
      <c r="SJ9" s="33">
        <f t="shared" si="85"/>
        <v>2.5</v>
      </c>
      <c r="SK9" s="49" t="str">
        <f t="shared" si="86"/>
        <v>2.5</v>
      </c>
      <c r="SL9" s="77">
        <v>2</v>
      </c>
      <c r="SM9" s="151">
        <v>2</v>
      </c>
      <c r="SN9" s="24">
        <v>6.3</v>
      </c>
      <c r="SO9" s="27">
        <v>5</v>
      </c>
      <c r="SP9" s="28"/>
      <c r="SQ9" s="30">
        <f t="shared" si="87"/>
        <v>5.5</v>
      </c>
      <c r="SR9" s="31">
        <f t="shared" si="88"/>
        <v>5.5</v>
      </c>
      <c r="SS9" s="31" t="str">
        <f t="shared" si="290"/>
        <v>5.5</v>
      </c>
      <c r="ST9" s="35" t="str">
        <f t="shared" si="89"/>
        <v>C</v>
      </c>
      <c r="SU9" s="33">
        <f t="shared" si="90"/>
        <v>2</v>
      </c>
      <c r="SV9" s="49" t="str">
        <f t="shared" si="91"/>
        <v>2.0</v>
      </c>
      <c r="SW9" s="77">
        <v>2</v>
      </c>
      <c r="SX9" s="151">
        <v>2</v>
      </c>
      <c r="SY9" s="24"/>
      <c r="SZ9" s="27"/>
      <c r="TA9" s="28"/>
      <c r="TB9" s="22">
        <f t="shared" ref="TB9" si="486">ROUND((SF9*0.5+SQ9*0.5),1)</f>
        <v>6.1</v>
      </c>
      <c r="TC9" s="29">
        <f t="shared" ref="TC9" si="487">ROUND((SG9*0.5+SR9*0.5),1)</f>
        <v>6.1</v>
      </c>
      <c r="TD9" s="31" t="str">
        <f t="shared" si="292"/>
        <v>6.1</v>
      </c>
      <c r="TE9" s="35" t="str">
        <f t="shared" si="92"/>
        <v>C</v>
      </c>
      <c r="TF9" s="33">
        <f t="shared" si="93"/>
        <v>2</v>
      </c>
      <c r="TG9" s="49" t="str">
        <f t="shared" si="94"/>
        <v>2.0</v>
      </c>
      <c r="TH9" s="77">
        <v>4</v>
      </c>
      <c r="TI9" s="151">
        <v>4</v>
      </c>
      <c r="TJ9" s="320"/>
      <c r="TK9" s="321">
        <v>7.8</v>
      </c>
      <c r="TL9" s="322">
        <v>7.6</v>
      </c>
      <c r="TM9" s="322">
        <v>7.2</v>
      </c>
      <c r="TN9" s="322"/>
      <c r="TO9" s="127">
        <f t="shared" si="293"/>
        <v>7.4</v>
      </c>
      <c r="TP9" s="29" t="str">
        <f t="shared" si="294"/>
        <v>7.4</v>
      </c>
      <c r="TQ9" s="35" t="str">
        <f t="shared" si="95"/>
        <v>B</v>
      </c>
      <c r="TR9" s="33">
        <f t="shared" si="96"/>
        <v>3</v>
      </c>
      <c r="TS9" s="49" t="str">
        <f t="shared" si="97"/>
        <v>3.0</v>
      </c>
      <c r="TT9" s="323">
        <v>5</v>
      </c>
      <c r="TU9" s="324">
        <v>5</v>
      </c>
      <c r="TV9" s="325">
        <f t="shared" si="295"/>
        <v>9</v>
      </c>
      <c r="TW9" s="341">
        <f t="shared" si="296"/>
        <v>6.822222222222222</v>
      </c>
      <c r="TX9" s="326">
        <f t="shared" si="297"/>
        <v>2.5555555555555554</v>
      </c>
      <c r="TY9" s="45" t="str">
        <f t="shared" si="98"/>
        <v>2.56</v>
      </c>
      <c r="TZ9" s="47" t="str">
        <f t="shared" si="99"/>
        <v>Lên lớp</v>
      </c>
      <c r="UA9" s="41">
        <f t="shared" si="298"/>
        <v>9</v>
      </c>
      <c r="UB9" s="43">
        <f t="shared" si="299"/>
        <v>2.5555555555555554</v>
      </c>
    </row>
    <row r="10" spans="1:548" ht="18">
      <c r="A10" s="11">
        <v>19</v>
      </c>
      <c r="B10" s="70" t="s">
        <v>333</v>
      </c>
      <c r="C10" s="14" t="s">
        <v>364</v>
      </c>
      <c r="D10" s="71" t="s">
        <v>19</v>
      </c>
      <c r="E10" s="302" t="s">
        <v>175</v>
      </c>
      <c r="F10" s="9"/>
      <c r="G10" s="111" t="s">
        <v>796</v>
      </c>
      <c r="H10" s="112" t="s">
        <v>18</v>
      </c>
      <c r="I10" s="104" t="s">
        <v>831</v>
      </c>
      <c r="J10" s="13">
        <v>5.3</v>
      </c>
      <c r="K10" s="29" t="str">
        <f t="shared" si="100"/>
        <v>5.3</v>
      </c>
      <c r="L10" s="35" t="str">
        <f t="shared" si="313"/>
        <v>D+</v>
      </c>
      <c r="M10" s="33">
        <f t="shared" si="314"/>
        <v>1.5</v>
      </c>
      <c r="N10" s="49" t="str">
        <f t="shared" si="315"/>
        <v>1.5</v>
      </c>
      <c r="O10" s="12">
        <v>2</v>
      </c>
      <c r="P10" s="19">
        <v>7.1</v>
      </c>
      <c r="Q10" s="29" t="str">
        <f t="shared" si="104"/>
        <v>7.1</v>
      </c>
      <c r="R10" s="35" t="str">
        <f t="shared" si="316"/>
        <v>B</v>
      </c>
      <c r="S10" s="33">
        <f t="shared" si="317"/>
        <v>3</v>
      </c>
      <c r="T10" s="49" t="str">
        <f t="shared" si="318"/>
        <v>3.0</v>
      </c>
      <c r="U10" s="12">
        <v>3</v>
      </c>
      <c r="V10" s="24">
        <v>6.1</v>
      </c>
      <c r="W10" s="27">
        <v>6</v>
      </c>
      <c r="X10" s="28"/>
      <c r="Y10" s="22">
        <f t="shared" si="319"/>
        <v>6</v>
      </c>
      <c r="Z10" s="29">
        <f t="shared" si="320"/>
        <v>6</v>
      </c>
      <c r="AA10" s="29" t="str">
        <f t="shared" si="110"/>
        <v>6.0</v>
      </c>
      <c r="AB10" s="35" t="str">
        <f t="shared" si="321"/>
        <v>C</v>
      </c>
      <c r="AC10" s="33">
        <f t="shared" si="322"/>
        <v>2</v>
      </c>
      <c r="AD10" s="49" t="str">
        <f t="shared" si="323"/>
        <v>2.0</v>
      </c>
      <c r="AE10" s="77">
        <v>5</v>
      </c>
      <c r="AF10" s="80">
        <v>5</v>
      </c>
      <c r="AG10" s="24">
        <v>7.1</v>
      </c>
      <c r="AH10" s="27">
        <v>1</v>
      </c>
      <c r="AI10" s="28">
        <v>3</v>
      </c>
      <c r="AJ10" s="22">
        <f t="shared" si="324"/>
        <v>3.4</v>
      </c>
      <c r="AK10" s="29">
        <f t="shared" si="325"/>
        <v>4.5999999999999996</v>
      </c>
      <c r="AL10" s="29" t="str">
        <f t="shared" si="116"/>
        <v>4.6</v>
      </c>
      <c r="AM10" s="35" t="str">
        <f t="shared" si="326"/>
        <v>D</v>
      </c>
      <c r="AN10" s="33">
        <f t="shared" si="327"/>
        <v>1</v>
      </c>
      <c r="AO10" s="49" t="str">
        <f t="shared" si="328"/>
        <v>1.0</v>
      </c>
      <c r="AP10" s="77">
        <v>3</v>
      </c>
      <c r="AQ10" s="83">
        <v>3</v>
      </c>
      <c r="AR10" s="24">
        <v>5</v>
      </c>
      <c r="AS10" s="27">
        <v>3</v>
      </c>
      <c r="AT10" s="28">
        <v>5</v>
      </c>
      <c r="AU10" s="22">
        <f t="shared" si="329"/>
        <v>3.8</v>
      </c>
      <c r="AV10" s="29">
        <f t="shared" si="330"/>
        <v>5</v>
      </c>
      <c r="AW10" s="29" t="str">
        <f t="shared" si="120"/>
        <v>5.0</v>
      </c>
      <c r="AX10" s="35" t="str">
        <f t="shared" si="331"/>
        <v>D+</v>
      </c>
      <c r="AY10" s="33">
        <f t="shared" si="332"/>
        <v>1.5</v>
      </c>
      <c r="AZ10" s="49" t="str">
        <f t="shared" si="333"/>
        <v>1.5</v>
      </c>
      <c r="BA10" s="77">
        <v>3</v>
      </c>
      <c r="BB10" s="83">
        <v>3</v>
      </c>
      <c r="BC10" s="24">
        <v>7.2</v>
      </c>
      <c r="BD10" s="27">
        <v>3</v>
      </c>
      <c r="BE10" s="28"/>
      <c r="BF10" s="22">
        <f t="shared" si="334"/>
        <v>4.7</v>
      </c>
      <c r="BG10" s="29">
        <f t="shared" si="335"/>
        <v>4.7</v>
      </c>
      <c r="BH10" s="29" t="str">
        <f t="shared" si="125"/>
        <v>4.7</v>
      </c>
      <c r="BI10" s="35" t="str">
        <f t="shared" si="336"/>
        <v>D</v>
      </c>
      <c r="BJ10" s="33">
        <f t="shared" si="337"/>
        <v>1</v>
      </c>
      <c r="BK10" s="49" t="str">
        <f t="shared" si="338"/>
        <v>1.0</v>
      </c>
      <c r="BL10" s="77">
        <v>3</v>
      </c>
      <c r="BM10" s="83">
        <v>3</v>
      </c>
      <c r="BN10" s="24">
        <v>6</v>
      </c>
      <c r="BO10" s="27">
        <v>6</v>
      </c>
      <c r="BP10" s="28"/>
      <c r="BQ10" s="30">
        <f t="shared" si="339"/>
        <v>6</v>
      </c>
      <c r="BR10" s="31">
        <f t="shared" si="340"/>
        <v>6</v>
      </c>
      <c r="BS10" s="29" t="str">
        <f t="shared" si="130"/>
        <v>6.0</v>
      </c>
      <c r="BT10" s="35" t="str">
        <f t="shared" si="341"/>
        <v>C</v>
      </c>
      <c r="BU10" s="33">
        <f t="shared" si="342"/>
        <v>2</v>
      </c>
      <c r="BV10" s="49" t="str">
        <f t="shared" si="343"/>
        <v>2.0</v>
      </c>
      <c r="BW10" s="77">
        <v>2</v>
      </c>
      <c r="BX10" s="83">
        <v>2</v>
      </c>
      <c r="BY10" s="41">
        <f t="shared" si="134"/>
        <v>16</v>
      </c>
      <c r="BZ10" s="43">
        <f t="shared" si="135"/>
        <v>1.53125</v>
      </c>
      <c r="CA10" s="45" t="str">
        <f t="shared" si="136"/>
        <v>1.53</v>
      </c>
      <c r="CB10" s="47" t="str">
        <f t="shared" si="137"/>
        <v>Lên lớp</v>
      </c>
      <c r="CC10" s="145">
        <f t="shared" si="138"/>
        <v>16</v>
      </c>
      <c r="CD10" s="146">
        <f t="shared" si="139"/>
        <v>1.53125</v>
      </c>
      <c r="CE10" s="47" t="str">
        <f t="shared" si="140"/>
        <v>Lên lớp</v>
      </c>
      <c r="CF10" s="142" t="s">
        <v>1143</v>
      </c>
      <c r="CG10" s="24">
        <v>6.8</v>
      </c>
      <c r="CH10" s="27">
        <v>5</v>
      </c>
      <c r="CI10" s="28"/>
      <c r="CJ10" s="30">
        <f t="shared" si="344"/>
        <v>5.7</v>
      </c>
      <c r="CK10" s="31">
        <f t="shared" si="345"/>
        <v>5.7</v>
      </c>
      <c r="CL10" s="29" t="str">
        <f t="shared" si="143"/>
        <v>5.7</v>
      </c>
      <c r="CM10" s="35" t="str">
        <f t="shared" si="346"/>
        <v>C</v>
      </c>
      <c r="CN10" s="157">
        <f t="shared" si="347"/>
        <v>2</v>
      </c>
      <c r="CO10" s="49" t="str">
        <f t="shared" si="348"/>
        <v>2.0</v>
      </c>
      <c r="CP10" s="77">
        <v>3</v>
      </c>
      <c r="CQ10" s="151">
        <v>3</v>
      </c>
      <c r="CR10" s="24">
        <v>7.3</v>
      </c>
      <c r="CS10" s="27">
        <v>6</v>
      </c>
      <c r="CT10" s="28"/>
      <c r="CU10" s="30">
        <f t="shared" si="349"/>
        <v>6.5</v>
      </c>
      <c r="CV10" s="31">
        <f t="shared" si="350"/>
        <v>6.5</v>
      </c>
      <c r="CW10" s="29" t="str">
        <f t="shared" si="148"/>
        <v>6.5</v>
      </c>
      <c r="CX10" s="35" t="str">
        <f t="shared" si="351"/>
        <v>C+</v>
      </c>
      <c r="CY10" s="157">
        <f t="shared" si="352"/>
        <v>2.5</v>
      </c>
      <c r="CZ10" s="49" t="str">
        <f t="shared" si="353"/>
        <v>2.5</v>
      </c>
      <c r="DA10" s="77">
        <v>2</v>
      </c>
      <c r="DB10" s="151">
        <v>2</v>
      </c>
      <c r="DC10" s="24">
        <v>5.2</v>
      </c>
      <c r="DD10" s="27">
        <v>4</v>
      </c>
      <c r="DE10" s="28"/>
      <c r="DF10" s="30">
        <f t="shared" si="354"/>
        <v>4.5</v>
      </c>
      <c r="DG10" s="31">
        <f t="shared" si="355"/>
        <v>4.5</v>
      </c>
      <c r="DH10" s="29" t="str">
        <f t="shared" si="154"/>
        <v>4.5</v>
      </c>
      <c r="DI10" s="35" t="str">
        <f t="shared" si="356"/>
        <v>D</v>
      </c>
      <c r="DJ10" s="157">
        <f t="shared" si="357"/>
        <v>1</v>
      </c>
      <c r="DK10" s="49" t="str">
        <f t="shared" si="358"/>
        <v>1.0</v>
      </c>
      <c r="DL10" s="77">
        <v>4</v>
      </c>
      <c r="DM10" s="151">
        <v>4</v>
      </c>
      <c r="DN10" s="24">
        <v>6</v>
      </c>
      <c r="DO10" s="27">
        <v>5</v>
      </c>
      <c r="DP10" s="28"/>
      <c r="DQ10" s="30">
        <f t="shared" si="359"/>
        <v>5.4</v>
      </c>
      <c r="DR10" s="31">
        <f t="shared" si="360"/>
        <v>5.4</v>
      </c>
      <c r="DS10" s="29" t="str">
        <f t="shared" si="160"/>
        <v>5.4</v>
      </c>
      <c r="DT10" s="35" t="str">
        <f t="shared" si="361"/>
        <v>D+</v>
      </c>
      <c r="DU10" s="157">
        <f t="shared" si="362"/>
        <v>1.5</v>
      </c>
      <c r="DV10" s="49" t="str">
        <f t="shared" si="363"/>
        <v>1.5</v>
      </c>
      <c r="DW10" s="77">
        <v>3</v>
      </c>
      <c r="DX10" s="151">
        <v>3</v>
      </c>
      <c r="DY10" s="24">
        <v>6.7</v>
      </c>
      <c r="DZ10" s="27">
        <v>6</v>
      </c>
      <c r="EA10" s="28"/>
      <c r="EB10" s="30">
        <f t="shared" si="364"/>
        <v>6.3</v>
      </c>
      <c r="EC10" s="31">
        <f t="shared" si="365"/>
        <v>6.3</v>
      </c>
      <c r="ED10" s="29" t="str">
        <f t="shared" si="165"/>
        <v>6.3</v>
      </c>
      <c r="EE10" s="35" t="str">
        <f t="shared" si="366"/>
        <v>C</v>
      </c>
      <c r="EF10" s="157">
        <f t="shared" si="367"/>
        <v>2</v>
      </c>
      <c r="EG10" s="49" t="str">
        <f t="shared" si="368"/>
        <v>2.0</v>
      </c>
      <c r="EH10" s="77">
        <v>2</v>
      </c>
      <c r="EI10" s="151">
        <v>2</v>
      </c>
      <c r="EJ10" s="24">
        <v>6.6</v>
      </c>
      <c r="EK10" s="27">
        <v>7</v>
      </c>
      <c r="EL10" s="28"/>
      <c r="EM10" s="30">
        <f t="shared" si="369"/>
        <v>6.8</v>
      </c>
      <c r="EN10" s="31">
        <f t="shared" si="370"/>
        <v>6.8</v>
      </c>
      <c r="EO10" s="29" t="str">
        <f t="shared" si="170"/>
        <v>6.8</v>
      </c>
      <c r="EP10" s="35" t="str">
        <f t="shared" si="371"/>
        <v>C+</v>
      </c>
      <c r="EQ10" s="157">
        <f t="shared" si="372"/>
        <v>2.5</v>
      </c>
      <c r="ER10" s="49" t="str">
        <f t="shared" si="373"/>
        <v>2.5</v>
      </c>
      <c r="ES10" s="77">
        <v>2</v>
      </c>
      <c r="ET10" s="151">
        <v>2</v>
      </c>
      <c r="EU10" s="24">
        <v>6.9</v>
      </c>
      <c r="EV10" s="27">
        <v>6</v>
      </c>
      <c r="EW10" s="28"/>
      <c r="EX10" s="30">
        <f t="shared" si="374"/>
        <v>6.4</v>
      </c>
      <c r="EY10" s="31">
        <f t="shared" si="375"/>
        <v>6.4</v>
      </c>
      <c r="EZ10" s="29" t="str">
        <f t="shared" si="175"/>
        <v>6.4</v>
      </c>
      <c r="FA10" s="35" t="str">
        <f t="shared" si="376"/>
        <v>C</v>
      </c>
      <c r="FB10" s="157">
        <f t="shared" si="377"/>
        <v>2</v>
      </c>
      <c r="FC10" s="49" t="str">
        <f t="shared" si="378"/>
        <v>2.0</v>
      </c>
      <c r="FD10" s="77">
        <v>3</v>
      </c>
      <c r="FE10" s="151">
        <v>3</v>
      </c>
      <c r="FF10" s="155">
        <v>7.5</v>
      </c>
      <c r="FG10" s="165">
        <v>8.6</v>
      </c>
      <c r="FH10" s="165"/>
      <c r="FI10" s="22">
        <f t="shared" si="379"/>
        <v>8.1999999999999993</v>
      </c>
      <c r="FJ10" s="29">
        <f t="shared" si="380"/>
        <v>8.1999999999999993</v>
      </c>
      <c r="FK10" s="29" t="str">
        <f t="shared" si="181"/>
        <v>8.2</v>
      </c>
      <c r="FL10" s="35" t="str">
        <f t="shared" si="381"/>
        <v>B+</v>
      </c>
      <c r="FM10" s="33">
        <f t="shared" si="382"/>
        <v>3.5</v>
      </c>
      <c r="FN10" s="49" t="str">
        <f t="shared" si="383"/>
        <v>3.5</v>
      </c>
      <c r="FO10" s="77">
        <v>1</v>
      </c>
      <c r="FP10" s="151">
        <v>1</v>
      </c>
      <c r="FQ10" s="41">
        <f t="shared" si="185"/>
        <v>20</v>
      </c>
      <c r="FR10" s="43">
        <f t="shared" si="186"/>
        <v>1.9</v>
      </c>
      <c r="FS10" s="45" t="str">
        <f t="shared" si="187"/>
        <v>1.90</v>
      </c>
      <c r="FT10" s="47" t="str">
        <f t="shared" si="188"/>
        <v>Lên lớp</v>
      </c>
      <c r="FU10" s="145">
        <f t="shared" si="189"/>
        <v>20</v>
      </c>
      <c r="FV10" s="146">
        <f t="shared" si="190"/>
        <v>1.9</v>
      </c>
      <c r="FW10" s="174">
        <f t="shared" si="191"/>
        <v>36</v>
      </c>
      <c r="FX10" s="41">
        <f t="shared" si="192"/>
        <v>36</v>
      </c>
      <c r="FY10" s="43">
        <f t="shared" si="193"/>
        <v>1.7361111111111112</v>
      </c>
      <c r="FZ10" s="45" t="str">
        <f t="shared" si="194"/>
        <v>1.74</v>
      </c>
      <c r="GA10" s="47" t="str">
        <f t="shared" si="195"/>
        <v>Lên lớp</v>
      </c>
      <c r="GB10" s="47" t="s">
        <v>1143</v>
      </c>
      <c r="GC10" s="24">
        <v>5.8</v>
      </c>
      <c r="GD10" s="27">
        <v>6</v>
      </c>
      <c r="GE10" s="28"/>
      <c r="GF10" s="22">
        <f t="shared" si="386"/>
        <v>5.9</v>
      </c>
      <c r="GG10" s="29">
        <f t="shared" si="387"/>
        <v>5.9</v>
      </c>
      <c r="GH10" s="29" t="str">
        <f t="shared" si="197"/>
        <v>5.9</v>
      </c>
      <c r="GI10" s="35" t="str">
        <f t="shared" si="388"/>
        <v>C</v>
      </c>
      <c r="GJ10" s="33">
        <f t="shared" si="389"/>
        <v>2</v>
      </c>
      <c r="GK10" s="49" t="str">
        <f t="shared" si="390"/>
        <v>2.0</v>
      </c>
      <c r="GL10" s="77">
        <v>2</v>
      </c>
      <c r="GM10" s="151">
        <v>2</v>
      </c>
      <c r="GN10" s="24">
        <v>6.3</v>
      </c>
      <c r="GO10" s="124"/>
      <c r="GP10" s="28">
        <v>4</v>
      </c>
      <c r="GQ10" s="30">
        <f t="shared" si="391"/>
        <v>2.5</v>
      </c>
      <c r="GR10" s="31">
        <f t="shared" si="392"/>
        <v>4.9000000000000004</v>
      </c>
      <c r="GS10" s="29" t="str">
        <f t="shared" si="202"/>
        <v>4.9</v>
      </c>
      <c r="GT10" s="35" t="str">
        <f t="shared" si="393"/>
        <v>D</v>
      </c>
      <c r="GU10" s="33">
        <f t="shared" si="394"/>
        <v>1</v>
      </c>
      <c r="GV10" s="49" t="str">
        <f t="shared" si="395"/>
        <v>1.0</v>
      </c>
      <c r="GW10" s="77">
        <v>3</v>
      </c>
      <c r="GX10" s="151">
        <v>3</v>
      </c>
      <c r="GY10" s="24">
        <v>6.4</v>
      </c>
      <c r="GZ10" s="27">
        <v>5</v>
      </c>
      <c r="HA10" s="28"/>
      <c r="HB10" s="22">
        <f t="shared" si="396"/>
        <v>5.6</v>
      </c>
      <c r="HC10" s="29">
        <f t="shared" si="397"/>
        <v>5.6</v>
      </c>
      <c r="HD10" s="29" t="str">
        <f t="shared" si="207"/>
        <v>5.6</v>
      </c>
      <c r="HE10" s="35" t="str">
        <f t="shared" si="398"/>
        <v>C</v>
      </c>
      <c r="HF10" s="33">
        <f t="shared" si="399"/>
        <v>2</v>
      </c>
      <c r="HG10" s="49" t="str">
        <f t="shared" si="400"/>
        <v>2.0</v>
      </c>
      <c r="HH10" s="77">
        <v>2</v>
      </c>
      <c r="HI10" s="151">
        <v>2</v>
      </c>
      <c r="HJ10" s="24">
        <v>6.8</v>
      </c>
      <c r="HK10" s="27">
        <v>0</v>
      </c>
      <c r="HL10" s="28">
        <v>5</v>
      </c>
      <c r="HM10" s="22">
        <f t="shared" si="401"/>
        <v>2.7</v>
      </c>
      <c r="HN10" s="29">
        <f t="shared" si="402"/>
        <v>5.7</v>
      </c>
      <c r="HO10" s="29" t="str">
        <f t="shared" si="212"/>
        <v>5.7</v>
      </c>
      <c r="HP10" s="35" t="str">
        <f t="shared" si="403"/>
        <v>C</v>
      </c>
      <c r="HQ10" s="33">
        <f t="shared" si="404"/>
        <v>2</v>
      </c>
      <c r="HR10" s="49" t="str">
        <f t="shared" si="405"/>
        <v>2.0</v>
      </c>
      <c r="HS10" s="77">
        <v>2</v>
      </c>
      <c r="HT10" s="151">
        <v>2</v>
      </c>
      <c r="HU10" s="24">
        <v>6.2</v>
      </c>
      <c r="HV10" s="27">
        <v>6</v>
      </c>
      <c r="HW10" s="28"/>
      <c r="HX10" s="22">
        <f t="shared" si="406"/>
        <v>6.1</v>
      </c>
      <c r="HY10" s="29">
        <f t="shared" si="407"/>
        <v>6.1</v>
      </c>
      <c r="HZ10" s="29" t="str">
        <f t="shared" si="217"/>
        <v>6.1</v>
      </c>
      <c r="IA10" s="35" t="str">
        <f t="shared" si="408"/>
        <v>C</v>
      </c>
      <c r="IB10" s="33">
        <f t="shared" si="409"/>
        <v>2</v>
      </c>
      <c r="IC10" s="49" t="str">
        <f t="shared" si="410"/>
        <v>2.0</v>
      </c>
      <c r="ID10" s="77">
        <v>3</v>
      </c>
      <c r="IE10" s="151">
        <v>3</v>
      </c>
      <c r="IF10" s="24">
        <v>6.3</v>
      </c>
      <c r="IG10" s="27">
        <v>7</v>
      </c>
      <c r="IH10" s="126"/>
      <c r="II10" s="22">
        <f t="shared" si="411"/>
        <v>6.7</v>
      </c>
      <c r="IJ10" s="54">
        <f t="shared" si="412"/>
        <v>6.7</v>
      </c>
      <c r="IK10" s="29" t="str">
        <f t="shared" si="222"/>
        <v>6.7</v>
      </c>
      <c r="IL10" s="162" t="str">
        <f t="shared" si="413"/>
        <v>C+</v>
      </c>
      <c r="IM10" s="33">
        <f t="shared" si="414"/>
        <v>2.5</v>
      </c>
      <c r="IN10" s="49" t="str">
        <f t="shared" si="415"/>
        <v>2.5</v>
      </c>
      <c r="IO10" s="77">
        <v>2</v>
      </c>
      <c r="IP10" s="151">
        <v>2</v>
      </c>
      <c r="IQ10" s="24">
        <v>5.0999999999999996</v>
      </c>
      <c r="IR10" s="27">
        <v>4</v>
      </c>
      <c r="IS10" s="28"/>
      <c r="IT10" s="30">
        <f t="shared" si="416"/>
        <v>4.4000000000000004</v>
      </c>
      <c r="IU10" s="31">
        <f t="shared" si="417"/>
        <v>4.4000000000000004</v>
      </c>
      <c r="IV10" s="29" t="str">
        <f t="shared" si="226"/>
        <v>4.4</v>
      </c>
      <c r="IW10" s="35" t="str">
        <f t="shared" si="418"/>
        <v>D</v>
      </c>
      <c r="IX10" s="33">
        <f t="shared" si="419"/>
        <v>1</v>
      </c>
      <c r="IY10" s="49" t="str">
        <f t="shared" si="420"/>
        <v>1.0</v>
      </c>
      <c r="IZ10" s="77">
        <v>3</v>
      </c>
      <c r="JA10" s="151">
        <v>3</v>
      </c>
      <c r="JB10" s="24">
        <v>7.2</v>
      </c>
      <c r="JC10" s="27">
        <v>7</v>
      </c>
      <c r="JD10" s="28"/>
      <c r="JE10" s="30">
        <f t="shared" si="421"/>
        <v>7.1</v>
      </c>
      <c r="JF10" s="31">
        <f t="shared" si="422"/>
        <v>7.1</v>
      </c>
      <c r="JG10" s="29" t="str">
        <f t="shared" si="230"/>
        <v>7.1</v>
      </c>
      <c r="JH10" s="35" t="str">
        <f t="shared" si="423"/>
        <v>B</v>
      </c>
      <c r="JI10" s="33">
        <f t="shared" si="424"/>
        <v>3</v>
      </c>
      <c r="JJ10" s="49" t="str">
        <f t="shared" si="425"/>
        <v>3.0</v>
      </c>
      <c r="JK10" s="77">
        <v>3</v>
      </c>
      <c r="JL10" s="151">
        <v>3</v>
      </c>
      <c r="JM10" s="24">
        <v>7.5</v>
      </c>
      <c r="JN10" s="214">
        <v>7.5</v>
      </c>
      <c r="JO10" s="140"/>
      <c r="JP10" s="30">
        <f t="shared" si="426"/>
        <v>7.5</v>
      </c>
      <c r="JQ10" s="31">
        <f t="shared" si="427"/>
        <v>7.5</v>
      </c>
      <c r="JR10" s="29" t="str">
        <f t="shared" si="234"/>
        <v>7.5</v>
      </c>
      <c r="JS10" s="35" t="str">
        <f t="shared" si="428"/>
        <v>B</v>
      </c>
      <c r="JT10" s="33">
        <f t="shared" si="429"/>
        <v>3</v>
      </c>
      <c r="JU10" s="49" t="str">
        <f t="shared" si="430"/>
        <v>3.0</v>
      </c>
      <c r="JV10" s="77">
        <v>2</v>
      </c>
      <c r="JW10" s="151">
        <v>2</v>
      </c>
      <c r="JX10" s="211">
        <f t="shared" si="238"/>
        <v>22</v>
      </c>
      <c r="JY10" s="43">
        <f t="shared" si="239"/>
        <v>2</v>
      </c>
      <c r="JZ10" s="45" t="str">
        <f t="shared" si="240"/>
        <v>2.00</v>
      </c>
      <c r="KA10" s="47" t="str">
        <f t="shared" si="241"/>
        <v>Lên lớp</v>
      </c>
      <c r="KB10" s="41">
        <f t="shared" si="242"/>
        <v>22</v>
      </c>
      <c r="KC10" s="43">
        <f t="shared" si="243"/>
        <v>2</v>
      </c>
      <c r="KD10" s="229">
        <f t="shared" si="244"/>
        <v>58</v>
      </c>
      <c r="KE10" s="230">
        <f t="shared" si="245"/>
        <v>58</v>
      </c>
      <c r="KF10" s="146">
        <f t="shared" si="246"/>
        <v>1.8362068965517242</v>
      </c>
      <c r="KG10" s="45" t="str">
        <f t="shared" si="247"/>
        <v>1.84</v>
      </c>
      <c r="KH10" s="47" t="str">
        <f t="shared" si="248"/>
        <v>Lên lớp</v>
      </c>
      <c r="KI10" s="47" t="s">
        <v>1143</v>
      </c>
      <c r="KJ10" s="24">
        <v>6.2</v>
      </c>
      <c r="KK10" s="27">
        <v>5</v>
      </c>
      <c r="KL10" s="28"/>
      <c r="KM10" s="30">
        <f t="shared" si="436"/>
        <v>5.5</v>
      </c>
      <c r="KN10" s="31">
        <f t="shared" si="437"/>
        <v>5.5</v>
      </c>
      <c r="KO10" s="29" t="str">
        <f t="shared" si="438"/>
        <v>5.5</v>
      </c>
      <c r="KP10" s="35" t="str">
        <f t="shared" si="439"/>
        <v>C</v>
      </c>
      <c r="KQ10" s="33">
        <f t="shared" si="440"/>
        <v>2</v>
      </c>
      <c r="KR10" s="49" t="str">
        <f t="shared" si="441"/>
        <v>2.0</v>
      </c>
      <c r="KS10" s="77">
        <v>2</v>
      </c>
      <c r="KT10" s="151">
        <v>2</v>
      </c>
      <c r="KU10" s="24">
        <v>7</v>
      </c>
      <c r="KV10" s="27">
        <v>8</v>
      </c>
      <c r="KW10" s="28"/>
      <c r="KX10" s="30">
        <f t="shared" si="442"/>
        <v>7.6</v>
      </c>
      <c r="KY10" s="31">
        <f t="shared" si="443"/>
        <v>7.6</v>
      </c>
      <c r="KZ10" s="29" t="str">
        <f t="shared" si="444"/>
        <v>7.6</v>
      </c>
      <c r="LA10" s="35" t="str">
        <f t="shared" si="445"/>
        <v>B</v>
      </c>
      <c r="LB10" s="33">
        <f t="shared" si="446"/>
        <v>3</v>
      </c>
      <c r="LC10" s="49" t="str">
        <f t="shared" si="447"/>
        <v>3.0</v>
      </c>
      <c r="LD10" s="77">
        <v>2</v>
      </c>
      <c r="LE10" s="151">
        <v>2</v>
      </c>
      <c r="LF10" s="24">
        <v>7</v>
      </c>
      <c r="LG10" s="27">
        <v>4</v>
      </c>
      <c r="LH10" s="28"/>
      <c r="LI10" s="30">
        <f t="shared" si="448"/>
        <v>5.2</v>
      </c>
      <c r="LJ10" s="31">
        <f t="shared" si="449"/>
        <v>5.2</v>
      </c>
      <c r="LK10" s="31" t="str">
        <f t="shared" si="450"/>
        <v>5.2</v>
      </c>
      <c r="LL10" s="35" t="str">
        <f t="shared" si="451"/>
        <v>D+</v>
      </c>
      <c r="LM10" s="33">
        <f t="shared" si="452"/>
        <v>1.5</v>
      </c>
      <c r="LN10" s="49" t="str">
        <f t="shared" si="453"/>
        <v>1.5</v>
      </c>
      <c r="LO10" s="77">
        <v>2</v>
      </c>
      <c r="LP10" s="151">
        <v>2</v>
      </c>
      <c r="LQ10" s="24">
        <v>7</v>
      </c>
      <c r="LR10" s="27">
        <v>1</v>
      </c>
      <c r="LS10" s="28">
        <v>1</v>
      </c>
      <c r="LT10" s="30">
        <f t="shared" si="454"/>
        <v>3.4</v>
      </c>
      <c r="LU10" s="31">
        <f t="shared" si="455"/>
        <v>3.4</v>
      </c>
      <c r="LV10" s="29" t="str">
        <f t="shared" si="252"/>
        <v>3.4</v>
      </c>
      <c r="LW10" s="35" t="str">
        <f t="shared" si="456"/>
        <v>F</v>
      </c>
      <c r="LX10" s="33">
        <f t="shared" si="457"/>
        <v>0</v>
      </c>
      <c r="LY10" s="49" t="str">
        <f t="shared" si="458"/>
        <v>0.0</v>
      </c>
      <c r="LZ10" s="77">
        <v>2</v>
      </c>
      <c r="MA10" s="151"/>
      <c r="MB10" s="24">
        <v>7.4</v>
      </c>
      <c r="MC10" s="27">
        <v>6</v>
      </c>
      <c r="MD10" s="28"/>
      <c r="ME10" s="30">
        <f t="shared" si="459"/>
        <v>6.6</v>
      </c>
      <c r="MF10" s="161">
        <f t="shared" si="460"/>
        <v>6.6</v>
      </c>
      <c r="MG10" s="29" t="str">
        <f t="shared" si="253"/>
        <v>6.6</v>
      </c>
      <c r="MH10" s="162" t="str">
        <f t="shared" si="461"/>
        <v>C+</v>
      </c>
      <c r="MI10" s="163">
        <f t="shared" si="462"/>
        <v>2.5</v>
      </c>
      <c r="MJ10" s="56" t="str">
        <f t="shared" si="463"/>
        <v>2.5</v>
      </c>
      <c r="MK10" s="77">
        <v>1</v>
      </c>
      <c r="ML10" s="151">
        <v>1</v>
      </c>
      <c r="MM10" s="24">
        <v>7.4</v>
      </c>
      <c r="MN10" s="27">
        <v>5</v>
      </c>
      <c r="MO10" s="28"/>
      <c r="MP10" s="30">
        <f t="shared" si="464"/>
        <v>6</v>
      </c>
      <c r="MQ10" s="161">
        <f t="shared" si="465"/>
        <v>6</v>
      </c>
      <c r="MR10" s="29" t="str">
        <f t="shared" si="254"/>
        <v>6.0</v>
      </c>
      <c r="MS10" s="162" t="str">
        <f t="shared" si="466"/>
        <v>C</v>
      </c>
      <c r="MT10" s="163">
        <f t="shared" si="467"/>
        <v>2</v>
      </c>
      <c r="MU10" s="56" t="str">
        <f t="shared" si="468"/>
        <v>2.0</v>
      </c>
      <c r="MV10" s="77">
        <v>3</v>
      </c>
      <c r="MW10" s="151">
        <v>3</v>
      </c>
      <c r="MX10" s="24">
        <v>7.5</v>
      </c>
      <c r="MY10" s="27">
        <v>5</v>
      </c>
      <c r="MZ10" s="28"/>
      <c r="NA10" s="30">
        <f t="shared" si="469"/>
        <v>6</v>
      </c>
      <c r="NB10" s="161">
        <f t="shared" si="470"/>
        <v>6</v>
      </c>
      <c r="NC10" s="29" t="str">
        <f t="shared" si="255"/>
        <v>6.0</v>
      </c>
      <c r="ND10" s="162" t="str">
        <f t="shared" si="471"/>
        <v>C</v>
      </c>
      <c r="NE10" s="163">
        <f t="shared" si="472"/>
        <v>2</v>
      </c>
      <c r="NF10" s="56" t="str">
        <f t="shared" si="473"/>
        <v>2.0</v>
      </c>
      <c r="NG10" s="77">
        <v>1</v>
      </c>
      <c r="NH10" s="151">
        <v>1</v>
      </c>
      <c r="NI10" s="24">
        <v>6.4</v>
      </c>
      <c r="NJ10" s="27">
        <v>0</v>
      </c>
      <c r="NK10" s="28">
        <v>4</v>
      </c>
      <c r="NL10" s="30">
        <f t="shared" si="474"/>
        <v>2.6</v>
      </c>
      <c r="NM10" s="31">
        <f t="shared" si="475"/>
        <v>5</v>
      </c>
      <c r="NN10" s="29" t="str">
        <f t="shared" si="476"/>
        <v>5.0</v>
      </c>
      <c r="NO10" s="35" t="str">
        <f t="shared" si="477"/>
        <v>D+</v>
      </c>
      <c r="NP10" s="33">
        <f t="shared" si="478"/>
        <v>1.5</v>
      </c>
      <c r="NQ10" s="49" t="str">
        <f t="shared" si="479"/>
        <v>1.5</v>
      </c>
      <c r="NR10" s="77">
        <v>3</v>
      </c>
      <c r="NS10" s="151">
        <v>3</v>
      </c>
      <c r="NT10" s="24">
        <v>7.5</v>
      </c>
      <c r="NU10" s="214">
        <v>8.1999999999999993</v>
      </c>
      <c r="NV10" s="28"/>
      <c r="NW10" s="30">
        <f t="shared" si="480"/>
        <v>7.9</v>
      </c>
      <c r="NX10" s="31">
        <f t="shared" si="481"/>
        <v>7.9</v>
      </c>
      <c r="NY10" s="29" t="str">
        <f t="shared" si="482"/>
        <v>7.9</v>
      </c>
      <c r="NZ10" s="35" t="str">
        <f t="shared" si="483"/>
        <v>B</v>
      </c>
      <c r="OA10" s="33">
        <f t="shared" si="484"/>
        <v>3</v>
      </c>
      <c r="OB10" s="49" t="str">
        <f t="shared" si="485"/>
        <v>3.0</v>
      </c>
      <c r="OC10" s="77">
        <v>2</v>
      </c>
      <c r="OD10" s="151">
        <v>2</v>
      </c>
      <c r="OE10" s="211">
        <f t="shared" si="259"/>
        <v>18</v>
      </c>
      <c r="OF10" s="43">
        <f t="shared" si="260"/>
        <v>1.8888888888888888</v>
      </c>
      <c r="OG10" s="45" t="str">
        <f t="shared" si="261"/>
        <v>1.89</v>
      </c>
      <c r="OH10" s="47" t="str">
        <f t="shared" si="262"/>
        <v>Lên lớp</v>
      </c>
      <c r="OI10" s="41">
        <f t="shared" si="263"/>
        <v>16</v>
      </c>
      <c r="OJ10" s="43">
        <f t="shared" si="264"/>
        <v>2.125</v>
      </c>
      <c r="OK10" s="229">
        <f t="shared" si="265"/>
        <v>76</v>
      </c>
      <c r="OL10" s="230">
        <f t="shared" si="266"/>
        <v>74</v>
      </c>
      <c r="OM10" s="146">
        <f t="shared" si="267"/>
        <v>1.8986486486486487</v>
      </c>
      <c r="ON10" s="45" t="str">
        <f t="shared" si="268"/>
        <v>1.90</v>
      </c>
      <c r="OO10" s="47" t="str">
        <f t="shared" si="269"/>
        <v>Lên lớp</v>
      </c>
      <c r="OP10" s="47" t="s">
        <v>1143</v>
      </c>
      <c r="OQ10" s="24">
        <v>5.6</v>
      </c>
      <c r="OR10" s="27">
        <v>5</v>
      </c>
      <c r="OS10" s="28"/>
      <c r="OT10" s="22">
        <f t="shared" ref="OT10:OT31" si="488">ROUND((OQ10*0.4+OR10*0.6),1)</f>
        <v>5.2</v>
      </c>
      <c r="OU10" s="29">
        <f t="shared" ref="OU10:OU31" si="489">ROUND(MAX((OQ10*0.4+OR10*0.6),(OQ10*0.4+OS10*0.6)),1)</f>
        <v>5.2</v>
      </c>
      <c r="OV10" s="29" t="str">
        <f t="shared" ref="OV10:OV31" si="490">TEXT(OU10,"0.0")</f>
        <v>5.2</v>
      </c>
      <c r="OW10" s="35" t="str">
        <f t="shared" ref="OW10:OW31" si="491">IF(OU10&gt;=8.5,"A",IF(OU10&gt;=8,"B+",IF(OU10&gt;=7,"B",IF(OU10&gt;=6.5,"C+",IF(OU10&gt;=5.5,"C",IF(OU10&gt;=5,"D+",IF(OU10&gt;=4,"D","F")))))))</f>
        <v>D+</v>
      </c>
      <c r="OX10" s="33">
        <f t="shared" ref="OX10:OX31" si="492">IF(OW10="A",4,IF(OW10="B+",3.5,IF(OW10="B",3,IF(OW10="C+",2.5,IF(OW10="C",2,IF(OW10="D+",1.5,IF(OW10="D",1,0)))))))</f>
        <v>1.5</v>
      </c>
      <c r="OY10" s="49" t="str">
        <f t="shared" ref="OY10:OY31" si="493">TEXT(OX10,"0.0")</f>
        <v>1.5</v>
      </c>
      <c r="OZ10" s="77">
        <v>2</v>
      </c>
      <c r="PA10" s="151">
        <v>2</v>
      </c>
      <c r="PB10" s="24">
        <v>6.4</v>
      </c>
      <c r="PC10" s="27">
        <v>10</v>
      </c>
      <c r="PD10" s="28"/>
      <c r="PE10" s="30">
        <f t="shared" ref="PE10:PE31" si="494">ROUND((PB10*0.4+PC10*0.6),1)</f>
        <v>8.6</v>
      </c>
      <c r="PF10" s="31">
        <f t="shared" ref="PF10:PF31" si="495">ROUND(MAX((PB10*0.4+PC10*0.6),(PB10*0.4+PD10*0.6)),1)</f>
        <v>8.6</v>
      </c>
      <c r="PG10" s="29" t="str">
        <f t="shared" ref="PG10:PG31" si="496">TEXT(PF10,"0.0")</f>
        <v>8.6</v>
      </c>
      <c r="PH10" s="35" t="str">
        <f t="shared" si="432"/>
        <v>A</v>
      </c>
      <c r="PI10" s="33">
        <f t="shared" ref="PI10:PI31" si="497">IF(PH10="A",4,IF(PH10="B+",3.5,IF(PH10="B",3,IF(PH10="C+",2.5,IF(PH10="C",2,IF(PH10="D+",1.5,IF(PH10="D",1,0)))))))</f>
        <v>4</v>
      </c>
      <c r="PJ10" s="49" t="str">
        <f t="shared" ref="PJ10:PJ31" si="498">TEXT(PI10,"0.0")</f>
        <v>4.0</v>
      </c>
      <c r="PK10" s="77">
        <v>3</v>
      </c>
      <c r="PL10" s="151">
        <v>3</v>
      </c>
      <c r="PM10" s="24">
        <v>5.7</v>
      </c>
      <c r="PN10" s="27">
        <v>7</v>
      </c>
      <c r="PO10" s="28"/>
      <c r="PP10" s="30">
        <f t="shared" ref="PP10:PP31" si="499">ROUND((PM10*0.4+PN10*0.6),1)</f>
        <v>6.5</v>
      </c>
      <c r="PQ10" s="31">
        <f t="shared" ref="PQ10:PQ31" si="500">ROUND(MAX((PM10*0.4+PN10*0.6),(PM10*0.4+PO10*0.6)),1)</f>
        <v>6.5</v>
      </c>
      <c r="PR10" s="29" t="str">
        <f t="shared" ref="PR10:PR31" si="501">TEXT(PQ10,"0.0")</f>
        <v>6.5</v>
      </c>
      <c r="PS10" s="35" t="str">
        <f t="shared" ref="PS10:PS31" si="502">IF(PQ10&gt;=8.5,"A",IF(PQ10&gt;=8,"B+",IF(PQ10&gt;=7,"B",IF(PQ10&gt;=6.5,"C+",IF(PQ10&gt;=5.5,"C",IF(PQ10&gt;=5,"D+",IF(PQ10&gt;=4,"D","F")))))))</f>
        <v>C+</v>
      </c>
      <c r="PT10" s="130">
        <f t="shared" ref="PT10:PT31" si="503">IF(PS10="A",4,IF(PS10="B+",3.5,IF(PS10="B",3,IF(PS10="C+",2.5,IF(PS10="C",2,IF(PS10="D+",1.5,IF(PS10="D",1,0)))))))</f>
        <v>2.5</v>
      </c>
      <c r="PU10" s="49" t="str">
        <f t="shared" ref="PU10:PU31" si="504">TEXT(PT10,"0.0")</f>
        <v>2.5</v>
      </c>
      <c r="PV10" s="77">
        <v>2</v>
      </c>
      <c r="PW10" s="151">
        <v>2</v>
      </c>
      <c r="PX10" s="24">
        <v>8</v>
      </c>
      <c r="PY10" s="27">
        <v>8</v>
      </c>
      <c r="PZ10" s="28"/>
      <c r="QA10" s="22">
        <f t="shared" ref="QA10:QA31" si="505">ROUND((PX10*0.4+PY10*0.6),1)</f>
        <v>8</v>
      </c>
      <c r="QB10" s="29">
        <f t="shared" ref="QB10:QB31" si="506">ROUND(MAX((PX10*0.4+PY10*0.6),(PX10*0.4+PZ10*0.6)),1)</f>
        <v>8</v>
      </c>
      <c r="QC10" s="29" t="str">
        <f t="shared" ref="QC10:QC31" si="507">TEXT(QB10,"0.0")</f>
        <v>8.0</v>
      </c>
      <c r="QD10" s="35" t="str">
        <f t="shared" ref="QD10:QD31" si="508">IF(QB10&gt;=8.5,"A",IF(QB10&gt;=8,"B+",IF(QB10&gt;=7,"B",IF(QB10&gt;=6.5,"C+",IF(QB10&gt;=5.5,"C",IF(QB10&gt;=5,"D+",IF(QB10&gt;=4,"D","F")))))))</f>
        <v>B+</v>
      </c>
      <c r="QE10" s="33">
        <f t="shared" ref="QE10:QE31" si="509">IF(QD10="A",4,IF(QD10="B+",3.5,IF(QD10="B",3,IF(QD10="C+",2.5,IF(QD10="C",2,IF(QD10="D+",1.5,IF(QD10="D",1,0)))))))</f>
        <v>3.5</v>
      </c>
      <c r="QF10" s="49" t="str">
        <f t="shared" ref="QF10:QF31" si="510">TEXT(QE10,"0.0")</f>
        <v>3.5</v>
      </c>
      <c r="QG10" s="77">
        <v>3</v>
      </c>
      <c r="QH10" s="151">
        <v>3</v>
      </c>
      <c r="QI10" s="24">
        <v>6.3</v>
      </c>
      <c r="QJ10" s="27">
        <v>7</v>
      </c>
      <c r="QK10" s="28"/>
      <c r="QL10" s="30">
        <f t="shared" ref="QL10:QL31" si="511">ROUND((QI10*0.4+QJ10*0.6),1)</f>
        <v>6.7</v>
      </c>
      <c r="QM10" s="31">
        <f t="shared" ref="QM10:QM31" si="512">ROUND(MAX((QI10*0.4+QJ10*0.6),(QI10*0.4+QK10*0.6)),1)</f>
        <v>6.7</v>
      </c>
      <c r="QN10" s="29" t="str">
        <f t="shared" ref="QN10:QN31" si="513">TEXT(QM10,"0.0")</f>
        <v>6.7</v>
      </c>
      <c r="QO10" s="35" t="str">
        <f t="shared" ref="QO10:QO31" si="514">IF(QM10&gt;=8.5,"A",IF(QM10&gt;=8,"B+",IF(QM10&gt;=7,"B",IF(QM10&gt;=6.5,"C+",IF(QM10&gt;=5.5,"C",IF(QM10&gt;=5,"D+",IF(QM10&gt;=4,"D","F")))))))</f>
        <v>C+</v>
      </c>
      <c r="QP10" s="130">
        <f t="shared" ref="QP10:QP31" si="515">IF(QO10="A",4,IF(QO10="B+",3.5,IF(QO10="B",3,IF(QO10="C+",2.5,IF(QO10="C",2,IF(QO10="D+",1.5,IF(QO10="D",1,0)))))))</f>
        <v>2.5</v>
      </c>
      <c r="QQ10" s="49" t="str">
        <f t="shared" ref="QQ10:QQ31" si="516">TEXT(QP10,"0.0")</f>
        <v>2.5</v>
      </c>
      <c r="QR10" s="77">
        <v>1</v>
      </c>
      <c r="QS10" s="151">
        <v>1</v>
      </c>
      <c r="QT10" s="24">
        <v>5.8</v>
      </c>
      <c r="QU10" s="27">
        <v>5</v>
      </c>
      <c r="QV10" s="28"/>
      <c r="QW10" s="30">
        <f t="shared" ref="QW10:QW31" si="517">ROUND((QT10*0.4+QU10*0.6),1)</f>
        <v>5.3</v>
      </c>
      <c r="QX10" s="31">
        <f t="shared" ref="QX10:QX31" si="518">ROUND(MAX((QT10*0.4+QU10*0.6),(QT10*0.4+QV10*0.6)),1)</f>
        <v>5.3</v>
      </c>
      <c r="QY10" s="29" t="str">
        <f t="shared" ref="QY10:QY31" si="519">TEXT(QX10,"0.0")</f>
        <v>5.3</v>
      </c>
      <c r="QZ10" s="35" t="str">
        <f t="shared" ref="QZ10:QZ31" si="520">IF(QX10&gt;=8.5,"A",IF(QX10&gt;=8,"B+",IF(QX10&gt;=7,"B",IF(QX10&gt;=6.5,"C+",IF(QX10&gt;=5.5,"C",IF(QX10&gt;=5,"D+",IF(QX10&gt;=4,"D","F")))))))</f>
        <v>D+</v>
      </c>
      <c r="RA10" s="130">
        <f t="shared" ref="RA10:RA31" si="521">IF(QZ10="A",4,IF(QZ10="B+",3.5,IF(QZ10="B",3,IF(QZ10="C+",2.5,IF(QZ10="C",2,IF(QZ10="D+",1.5,IF(QZ10="D",1,0)))))))</f>
        <v>1.5</v>
      </c>
      <c r="RB10" s="49" t="str">
        <f t="shared" ref="RB10:RB31" si="522">TEXT(RA10,"0.0")</f>
        <v>1.5</v>
      </c>
      <c r="RC10" s="77">
        <v>3</v>
      </c>
      <c r="RD10" s="151">
        <v>3</v>
      </c>
      <c r="RE10" s="63">
        <v>2</v>
      </c>
      <c r="RF10" s="27"/>
      <c r="RG10" s="28"/>
      <c r="RH10" s="22">
        <f t="shared" ref="RH10:RH31" si="523">ROUND((RE10*0.4+RF10*0.6),1)</f>
        <v>0.8</v>
      </c>
      <c r="RI10" s="29">
        <f t="shared" ref="RI10:RI31" si="524">ROUND(MAX((RE10*0.4+RF10*0.6),(RE10*0.4+RG10*0.6)),1)</f>
        <v>0.8</v>
      </c>
      <c r="RJ10" s="29" t="str">
        <f t="shared" ref="RJ10:RJ31" si="525">TEXT(RI10,"0.0")</f>
        <v>0.8</v>
      </c>
      <c r="RK10" s="35" t="str">
        <f t="shared" ref="RK10:RK31" si="526">IF(RI10&gt;=8.5,"A",IF(RI10&gt;=8,"B+",IF(RI10&gt;=7,"B",IF(RI10&gt;=6.5,"C+",IF(RI10&gt;=5.5,"C",IF(RI10&gt;=5,"D+",IF(RI10&gt;=4,"D","F")))))))</f>
        <v>F</v>
      </c>
      <c r="RL10" s="33">
        <f t="shared" ref="RL10:RL31" si="527">IF(RK10="A",4,IF(RK10="B+",3.5,IF(RK10="B",3,IF(RK10="C+",2.5,IF(RK10="C",2,IF(RK10="D+",1.5,IF(RK10="D",1,0)))))))</f>
        <v>0</v>
      </c>
      <c r="RM10" s="49" t="str">
        <f t="shared" ref="RM10:RM31" si="528">TEXT(RL10,"0.0")</f>
        <v>0.0</v>
      </c>
      <c r="RN10" s="77">
        <v>1</v>
      </c>
      <c r="RO10" s="151"/>
      <c r="RP10" s="211">
        <f t="shared" si="277"/>
        <v>15</v>
      </c>
      <c r="RQ10" s="275">
        <f t="shared" si="278"/>
        <v>6.4399999999999986</v>
      </c>
      <c r="RR10" s="43">
        <f t="shared" si="279"/>
        <v>2.5</v>
      </c>
      <c r="RS10" s="45" t="str">
        <f t="shared" si="280"/>
        <v>2.50</v>
      </c>
      <c r="RT10" s="47" t="str">
        <f t="shared" si="281"/>
        <v>Lên lớp</v>
      </c>
      <c r="RU10" s="41">
        <f t="shared" si="282"/>
        <v>14</v>
      </c>
      <c r="RV10" s="43">
        <f t="shared" si="283"/>
        <v>2.6785714285714284</v>
      </c>
      <c r="RW10" s="229">
        <f t="shared" si="284"/>
        <v>91</v>
      </c>
      <c r="RX10" s="230">
        <f t="shared" si="285"/>
        <v>88</v>
      </c>
      <c r="RY10" s="146">
        <f t="shared" si="286"/>
        <v>2.0227272727272729</v>
      </c>
      <c r="RZ10" s="45" t="str">
        <f t="shared" si="287"/>
        <v>2.02</v>
      </c>
      <c r="SA10" s="47" t="str">
        <f t="shared" si="288"/>
        <v>Lên lớp</v>
      </c>
      <c r="SB10" s="47" t="s">
        <v>1143</v>
      </c>
      <c r="SC10" s="24">
        <v>5.3</v>
      </c>
      <c r="SD10" s="27">
        <v>2</v>
      </c>
      <c r="SE10" s="28">
        <v>6</v>
      </c>
      <c r="SF10" s="22">
        <f t="shared" ref="SF10:SF31" si="529">ROUND((SC10*0.4+SD10*0.6),1)</f>
        <v>3.3</v>
      </c>
      <c r="SG10" s="29">
        <f t="shared" ref="SG10:SG31" si="530">ROUND(MAX((SC10*0.4+SD10*0.6),(SC10*0.4+SE10*0.6)),1)</f>
        <v>5.7</v>
      </c>
      <c r="SH10" s="29" t="str">
        <f t="shared" ref="SH10:SH31" si="531">TEXT(SG10,"0.0")</f>
        <v>5.7</v>
      </c>
      <c r="SI10" s="35" t="str">
        <f t="shared" ref="SI10:SI31" si="532">IF(SG10&gt;=8.5,"A",IF(SG10&gt;=8,"B+",IF(SG10&gt;=7,"B",IF(SG10&gt;=6.5,"C+",IF(SG10&gt;=5.5,"C",IF(SG10&gt;=5,"D+",IF(SG10&gt;=4,"D","F")))))))</f>
        <v>C</v>
      </c>
      <c r="SJ10" s="33">
        <f t="shared" ref="SJ10:SJ31" si="533">IF(SI10="A",4,IF(SI10="B+",3.5,IF(SI10="B",3,IF(SI10="C+",2.5,IF(SI10="C",2,IF(SI10="D+",1.5,IF(SI10="D",1,0)))))))</f>
        <v>2</v>
      </c>
      <c r="SK10" s="49" t="str">
        <f t="shared" ref="SK10:SK31" si="534">TEXT(SJ10,"0.0")</f>
        <v>2.0</v>
      </c>
      <c r="SL10" s="77">
        <v>2</v>
      </c>
      <c r="SM10" s="151">
        <v>2</v>
      </c>
      <c r="SN10" s="24">
        <v>6.4</v>
      </c>
      <c r="SO10" s="27">
        <v>7</v>
      </c>
      <c r="SP10" s="28"/>
      <c r="SQ10" s="30">
        <f t="shared" ref="SQ10:SQ31" si="535">ROUND((SN10*0.4+SO10*0.6),1)</f>
        <v>6.8</v>
      </c>
      <c r="SR10" s="31">
        <f t="shared" ref="SR10:SR31" si="536">ROUND(MAX((SN10*0.4+SO10*0.6),(SN10*0.4+SP10*0.6)),1)</f>
        <v>6.8</v>
      </c>
      <c r="SS10" s="29" t="str">
        <f t="shared" ref="SS10:SS31" si="537">TEXT(SR10,"0.0")</f>
        <v>6.8</v>
      </c>
      <c r="ST10" s="35" t="str">
        <f t="shared" ref="ST10:ST31" si="538">IF(SR10&gt;=8.5,"A",IF(SR10&gt;=8,"B+",IF(SR10&gt;=7,"B",IF(SR10&gt;=6.5,"C+",IF(SR10&gt;=5.5,"C",IF(SR10&gt;=5,"D+",IF(SR10&gt;=4,"D","F")))))))</f>
        <v>C+</v>
      </c>
      <c r="SU10" s="33">
        <f t="shared" ref="SU10:SU31" si="539">IF(ST10="A",4,IF(ST10="B+",3.5,IF(ST10="B",3,IF(ST10="C+",2.5,IF(ST10="C",2,IF(ST10="D+",1.5,IF(ST10="D",1,0)))))))</f>
        <v>2.5</v>
      </c>
      <c r="SV10" s="49" t="str">
        <f t="shared" ref="SV10:SV31" si="540">TEXT(SU10,"0.0")</f>
        <v>2.5</v>
      </c>
      <c r="SW10" s="77">
        <v>2</v>
      </c>
      <c r="SX10" s="151">
        <v>2</v>
      </c>
      <c r="SY10" s="24"/>
      <c r="SZ10" s="27"/>
      <c r="TA10" s="28"/>
      <c r="TB10" s="22">
        <f t="shared" ref="TB10:TB11" si="541">ROUND((SF10*0.5+SQ10*0.5),1)</f>
        <v>5.0999999999999996</v>
      </c>
      <c r="TC10" s="29">
        <f t="shared" ref="TC10:TC11" si="542">ROUND((SG10*0.5+SR10*0.5),1)</f>
        <v>6.3</v>
      </c>
      <c r="TD10" s="29" t="str">
        <f t="shared" ref="TD10:TD31" si="543">TEXT(TC10,"0.0")</f>
        <v>6.3</v>
      </c>
      <c r="TE10" s="35" t="str">
        <f t="shared" ref="TE10:TE31" si="544">IF(TC10&gt;=8.5,"A",IF(TC10&gt;=8,"B+",IF(TC10&gt;=7,"B",IF(TC10&gt;=6.5,"C+",IF(TC10&gt;=5.5,"C",IF(TC10&gt;=5,"D+",IF(TC10&gt;=4,"D","F")))))))</f>
        <v>C</v>
      </c>
      <c r="TF10" s="33">
        <f t="shared" ref="TF10:TF31" si="545">IF(TE10="A",4,IF(TE10="B+",3.5,IF(TE10="B",3,IF(TE10="C+",2.5,IF(TE10="C",2,IF(TE10="D+",1.5,IF(TE10="D",1,0)))))))</f>
        <v>2</v>
      </c>
      <c r="TG10" s="49" t="str">
        <f t="shared" ref="TG10:TG31" si="546">TEXT(TF10,"0.0")</f>
        <v>2.0</v>
      </c>
      <c r="TH10" s="77">
        <v>4</v>
      </c>
      <c r="TI10" s="151">
        <v>4</v>
      </c>
      <c r="TJ10" s="320"/>
      <c r="TK10" s="321"/>
      <c r="TL10" s="322"/>
      <c r="TM10" s="322"/>
      <c r="TN10" s="322"/>
      <c r="TO10" s="127">
        <f t="shared" si="293"/>
        <v>0</v>
      </c>
      <c r="TP10" s="29" t="str">
        <f t="shared" si="294"/>
        <v>0.0</v>
      </c>
      <c r="TQ10" s="35" t="str">
        <f t="shared" si="95"/>
        <v>F</v>
      </c>
      <c r="TR10" s="33">
        <f t="shared" si="96"/>
        <v>0</v>
      </c>
      <c r="TS10" s="49" t="str">
        <f t="shared" si="97"/>
        <v>0.0</v>
      </c>
      <c r="TT10" s="323"/>
      <c r="TU10" s="324"/>
      <c r="TV10" s="325">
        <f t="shared" si="295"/>
        <v>4</v>
      </c>
      <c r="TW10" s="341">
        <f t="shared" si="296"/>
        <v>6.3</v>
      </c>
      <c r="TX10" s="326">
        <f t="shared" si="297"/>
        <v>2</v>
      </c>
      <c r="TY10" s="45" t="str">
        <f t="shared" si="98"/>
        <v>2.00</v>
      </c>
      <c r="TZ10" s="47" t="str">
        <f t="shared" si="99"/>
        <v>Lên lớp</v>
      </c>
      <c r="UA10" s="41">
        <f t="shared" si="298"/>
        <v>4</v>
      </c>
      <c r="UB10" s="43">
        <f t="shared" si="299"/>
        <v>2</v>
      </c>
    </row>
    <row r="11" spans="1:548" ht="18">
      <c r="A11" s="11">
        <v>22</v>
      </c>
      <c r="B11" s="70" t="s">
        <v>333</v>
      </c>
      <c r="C11" s="14" t="s">
        <v>368</v>
      </c>
      <c r="D11" s="71" t="s">
        <v>19</v>
      </c>
      <c r="E11" s="72" t="s">
        <v>18</v>
      </c>
      <c r="F11" s="9"/>
      <c r="G11" s="111" t="s">
        <v>799</v>
      </c>
      <c r="H11" s="112" t="s">
        <v>18</v>
      </c>
      <c r="I11" s="104" t="s">
        <v>832</v>
      </c>
      <c r="J11" s="13">
        <v>7.8</v>
      </c>
      <c r="K11" s="29" t="str">
        <f t="shared" si="100"/>
        <v>7.8</v>
      </c>
      <c r="L11" s="35" t="str">
        <f t="shared" si="313"/>
        <v>B</v>
      </c>
      <c r="M11" s="33">
        <f t="shared" si="314"/>
        <v>3</v>
      </c>
      <c r="N11" s="49" t="str">
        <f t="shared" si="315"/>
        <v>3.0</v>
      </c>
      <c r="O11" s="12">
        <v>2</v>
      </c>
      <c r="P11" s="19">
        <v>8</v>
      </c>
      <c r="Q11" s="29" t="str">
        <f t="shared" si="104"/>
        <v>8.0</v>
      </c>
      <c r="R11" s="35" t="str">
        <f t="shared" si="316"/>
        <v>B+</v>
      </c>
      <c r="S11" s="33">
        <f t="shared" si="317"/>
        <v>3.5</v>
      </c>
      <c r="T11" s="49" t="str">
        <f t="shared" si="318"/>
        <v>3.5</v>
      </c>
      <c r="U11" s="12">
        <v>3</v>
      </c>
      <c r="V11" s="24">
        <v>8.4</v>
      </c>
      <c r="W11" s="27">
        <v>7</v>
      </c>
      <c r="X11" s="28"/>
      <c r="Y11" s="22">
        <f t="shared" si="319"/>
        <v>7.6</v>
      </c>
      <c r="Z11" s="29">
        <f t="shared" si="320"/>
        <v>7.6</v>
      </c>
      <c r="AA11" s="29" t="str">
        <f t="shared" si="110"/>
        <v>7.6</v>
      </c>
      <c r="AB11" s="35" t="str">
        <f t="shared" si="321"/>
        <v>B</v>
      </c>
      <c r="AC11" s="33">
        <f t="shared" si="322"/>
        <v>3</v>
      </c>
      <c r="AD11" s="49" t="str">
        <f t="shared" si="323"/>
        <v>3.0</v>
      </c>
      <c r="AE11" s="77">
        <v>5</v>
      </c>
      <c r="AF11" s="80">
        <v>5</v>
      </c>
      <c r="AG11" s="24">
        <v>6.9</v>
      </c>
      <c r="AH11" s="27">
        <v>6</v>
      </c>
      <c r="AI11" s="28"/>
      <c r="AJ11" s="22">
        <f t="shared" si="324"/>
        <v>6.4</v>
      </c>
      <c r="AK11" s="29">
        <f t="shared" si="325"/>
        <v>6.4</v>
      </c>
      <c r="AL11" s="29" t="str">
        <f t="shared" si="116"/>
        <v>6.4</v>
      </c>
      <c r="AM11" s="35" t="str">
        <f t="shared" si="326"/>
        <v>C</v>
      </c>
      <c r="AN11" s="33">
        <f t="shared" si="327"/>
        <v>2</v>
      </c>
      <c r="AO11" s="49" t="str">
        <f t="shared" si="328"/>
        <v>2.0</v>
      </c>
      <c r="AP11" s="77">
        <v>3</v>
      </c>
      <c r="AQ11" s="83">
        <v>3</v>
      </c>
      <c r="AR11" s="24">
        <v>7.3</v>
      </c>
      <c r="AS11" s="27">
        <v>6</v>
      </c>
      <c r="AT11" s="28"/>
      <c r="AU11" s="22">
        <f t="shared" si="329"/>
        <v>6.5</v>
      </c>
      <c r="AV11" s="29">
        <f t="shared" si="330"/>
        <v>6.5</v>
      </c>
      <c r="AW11" s="29" t="str">
        <f t="shared" si="120"/>
        <v>6.5</v>
      </c>
      <c r="AX11" s="35" t="str">
        <f t="shared" si="331"/>
        <v>C+</v>
      </c>
      <c r="AY11" s="33">
        <f t="shared" si="332"/>
        <v>2.5</v>
      </c>
      <c r="AZ11" s="49" t="str">
        <f t="shared" si="333"/>
        <v>2.5</v>
      </c>
      <c r="BA11" s="77">
        <v>3</v>
      </c>
      <c r="BB11" s="83">
        <v>3</v>
      </c>
      <c r="BC11" s="24">
        <v>6.7</v>
      </c>
      <c r="BD11" s="27">
        <v>6</v>
      </c>
      <c r="BE11" s="28"/>
      <c r="BF11" s="22">
        <f t="shared" si="334"/>
        <v>6.3</v>
      </c>
      <c r="BG11" s="29">
        <f t="shared" si="335"/>
        <v>6.3</v>
      </c>
      <c r="BH11" s="29" t="str">
        <f t="shared" si="125"/>
        <v>6.3</v>
      </c>
      <c r="BI11" s="35" t="str">
        <f t="shared" si="336"/>
        <v>C</v>
      </c>
      <c r="BJ11" s="33">
        <f t="shared" si="337"/>
        <v>2</v>
      </c>
      <c r="BK11" s="49" t="str">
        <f t="shared" si="338"/>
        <v>2.0</v>
      </c>
      <c r="BL11" s="77">
        <v>3</v>
      </c>
      <c r="BM11" s="83">
        <v>3</v>
      </c>
      <c r="BN11" s="24">
        <v>6.3</v>
      </c>
      <c r="BO11" s="27">
        <v>6</v>
      </c>
      <c r="BP11" s="28"/>
      <c r="BQ11" s="30">
        <f t="shared" si="339"/>
        <v>6.1</v>
      </c>
      <c r="BR11" s="31">
        <f t="shared" si="340"/>
        <v>6.1</v>
      </c>
      <c r="BS11" s="29" t="str">
        <f t="shared" si="130"/>
        <v>6.1</v>
      </c>
      <c r="BT11" s="35" t="str">
        <f t="shared" si="341"/>
        <v>C</v>
      </c>
      <c r="BU11" s="33">
        <f t="shared" si="342"/>
        <v>2</v>
      </c>
      <c r="BV11" s="49" t="str">
        <f t="shared" si="343"/>
        <v>2.0</v>
      </c>
      <c r="BW11" s="77">
        <v>2</v>
      </c>
      <c r="BX11" s="83">
        <v>2</v>
      </c>
      <c r="BY11" s="41">
        <f t="shared" si="134"/>
        <v>16</v>
      </c>
      <c r="BZ11" s="43">
        <f t="shared" si="135"/>
        <v>2.40625</v>
      </c>
      <c r="CA11" s="45" t="str">
        <f t="shared" si="136"/>
        <v>2.41</v>
      </c>
      <c r="CB11" s="47" t="str">
        <f t="shared" si="137"/>
        <v>Lên lớp</v>
      </c>
      <c r="CC11" s="145">
        <f t="shared" si="138"/>
        <v>16</v>
      </c>
      <c r="CD11" s="146">
        <f t="shared" si="139"/>
        <v>2.40625</v>
      </c>
      <c r="CE11" s="47" t="str">
        <f t="shared" si="140"/>
        <v>Lên lớp</v>
      </c>
      <c r="CF11" s="142" t="s">
        <v>1143</v>
      </c>
      <c r="CG11" s="24">
        <v>7.2</v>
      </c>
      <c r="CH11" s="27">
        <v>7</v>
      </c>
      <c r="CI11" s="28"/>
      <c r="CJ11" s="30">
        <f t="shared" si="344"/>
        <v>7.1</v>
      </c>
      <c r="CK11" s="31">
        <f t="shared" si="345"/>
        <v>7.1</v>
      </c>
      <c r="CL11" s="29" t="str">
        <f t="shared" si="143"/>
        <v>7.1</v>
      </c>
      <c r="CM11" s="35" t="str">
        <f t="shared" si="346"/>
        <v>B</v>
      </c>
      <c r="CN11" s="157">
        <f t="shared" si="347"/>
        <v>3</v>
      </c>
      <c r="CO11" s="49" t="str">
        <f t="shared" si="348"/>
        <v>3.0</v>
      </c>
      <c r="CP11" s="77">
        <v>3</v>
      </c>
      <c r="CQ11" s="151">
        <v>3</v>
      </c>
      <c r="CR11" s="24">
        <v>8</v>
      </c>
      <c r="CS11" s="27">
        <v>6</v>
      </c>
      <c r="CT11" s="28"/>
      <c r="CU11" s="30">
        <f t="shared" si="349"/>
        <v>6.8</v>
      </c>
      <c r="CV11" s="31">
        <f t="shared" si="350"/>
        <v>6.8</v>
      </c>
      <c r="CW11" s="29" t="str">
        <f t="shared" si="148"/>
        <v>6.8</v>
      </c>
      <c r="CX11" s="35" t="str">
        <f t="shared" si="351"/>
        <v>C+</v>
      </c>
      <c r="CY11" s="157">
        <f t="shared" si="352"/>
        <v>2.5</v>
      </c>
      <c r="CZ11" s="49" t="str">
        <f t="shared" si="353"/>
        <v>2.5</v>
      </c>
      <c r="DA11" s="77">
        <v>2</v>
      </c>
      <c r="DB11" s="151">
        <v>2</v>
      </c>
      <c r="DC11" s="24">
        <v>6.6</v>
      </c>
      <c r="DD11" s="27">
        <v>5</v>
      </c>
      <c r="DE11" s="28"/>
      <c r="DF11" s="30">
        <f t="shared" si="354"/>
        <v>5.6</v>
      </c>
      <c r="DG11" s="31">
        <f t="shared" si="355"/>
        <v>5.6</v>
      </c>
      <c r="DH11" s="29" t="str">
        <f t="shared" si="154"/>
        <v>5.6</v>
      </c>
      <c r="DI11" s="35" t="str">
        <f t="shared" si="356"/>
        <v>C</v>
      </c>
      <c r="DJ11" s="157">
        <f t="shared" si="357"/>
        <v>2</v>
      </c>
      <c r="DK11" s="49" t="str">
        <f t="shared" si="358"/>
        <v>2.0</v>
      </c>
      <c r="DL11" s="77">
        <v>4</v>
      </c>
      <c r="DM11" s="151">
        <v>4</v>
      </c>
      <c r="DN11" s="24">
        <v>5</v>
      </c>
      <c r="DO11" s="27">
        <v>6</v>
      </c>
      <c r="DP11" s="28"/>
      <c r="DQ11" s="30">
        <f t="shared" si="359"/>
        <v>5.6</v>
      </c>
      <c r="DR11" s="31">
        <f t="shared" si="360"/>
        <v>5.6</v>
      </c>
      <c r="DS11" s="29" t="str">
        <f t="shared" si="160"/>
        <v>5.6</v>
      </c>
      <c r="DT11" s="35" t="str">
        <f t="shared" si="361"/>
        <v>C</v>
      </c>
      <c r="DU11" s="157">
        <f t="shared" si="362"/>
        <v>2</v>
      </c>
      <c r="DV11" s="49" t="str">
        <f t="shared" si="363"/>
        <v>2.0</v>
      </c>
      <c r="DW11" s="77">
        <v>3</v>
      </c>
      <c r="DX11" s="151">
        <v>3</v>
      </c>
      <c r="DY11" s="24">
        <v>7.3</v>
      </c>
      <c r="DZ11" s="27">
        <v>4</v>
      </c>
      <c r="EA11" s="28"/>
      <c r="EB11" s="30">
        <f t="shared" si="364"/>
        <v>5.3</v>
      </c>
      <c r="EC11" s="31">
        <f t="shared" si="365"/>
        <v>5.3</v>
      </c>
      <c r="ED11" s="29" t="str">
        <f t="shared" si="165"/>
        <v>5.3</v>
      </c>
      <c r="EE11" s="35" t="str">
        <f t="shared" si="366"/>
        <v>D+</v>
      </c>
      <c r="EF11" s="157">
        <f t="shared" si="367"/>
        <v>1.5</v>
      </c>
      <c r="EG11" s="49" t="str">
        <f t="shared" si="368"/>
        <v>1.5</v>
      </c>
      <c r="EH11" s="77">
        <v>2</v>
      </c>
      <c r="EI11" s="151">
        <v>2</v>
      </c>
      <c r="EJ11" s="24">
        <v>7.8</v>
      </c>
      <c r="EK11" s="27">
        <v>7</v>
      </c>
      <c r="EL11" s="28"/>
      <c r="EM11" s="30">
        <f t="shared" si="369"/>
        <v>7.3</v>
      </c>
      <c r="EN11" s="31">
        <f t="shared" si="370"/>
        <v>7.3</v>
      </c>
      <c r="EO11" s="29" t="str">
        <f t="shared" si="170"/>
        <v>7.3</v>
      </c>
      <c r="EP11" s="35" t="str">
        <f t="shared" si="371"/>
        <v>B</v>
      </c>
      <c r="EQ11" s="157">
        <f t="shared" si="372"/>
        <v>3</v>
      </c>
      <c r="ER11" s="49" t="str">
        <f t="shared" si="373"/>
        <v>3.0</v>
      </c>
      <c r="ES11" s="77">
        <v>2</v>
      </c>
      <c r="ET11" s="151">
        <v>2</v>
      </c>
      <c r="EU11" s="24">
        <v>8</v>
      </c>
      <c r="EV11" s="27">
        <v>7</v>
      </c>
      <c r="EW11" s="28"/>
      <c r="EX11" s="30">
        <f t="shared" si="374"/>
        <v>7.4</v>
      </c>
      <c r="EY11" s="31">
        <f t="shared" si="375"/>
        <v>7.4</v>
      </c>
      <c r="EZ11" s="29" t="str">
        <f t="shared" si="175"/>
        <v>7.4</v>
      </c>
      <c r="FA11" s="35" t="str">
        <f t="shared" si="376"/>
        <v>B</v>
      </c>
      <c r="FB11" s="157">
        <f t="shared" si="377"/>
        <v>3</v>
      </c>
      <c r="FC11" s="49" t="str">
        <f t="shared" si="378"/>
        <v>3.0</v>
      </c>
      <c r="FD11" s="77">
        <v>3</v>
      </c>
      <c r="FE11" s="151">
        <v>3</v>
      </c>
      <c r="FF11" s="155">
        <v>8</v>
      </c>
      <c r="FG11" s="165">
        <v>8.1</v>
      </c>
      <c r="FH11" s="165"/>
      <c r="FI11" s="22">
        <f t="shared" si="379"/>
        <v>8.1</v>
      </c>
      <c r="FJ11" s="29">
        <f t="shared" si="380"/>
        <v>8.1</v>
      </c>
      <c r="FK11" s="29" t="str">
        <f t="shared" si="181"/>
        <v>8.1</v>
      </c>
      <c r="FL11" s="35" t="str">
        <f t="shared" si="381"/>
        <v>B+</v>
      </c>
      <c r="FM11" s="33">
        <f t="shared" si="382"/>
        <v>3.5</v>
      </c>
      <c r="FN11" s="49" t="str">
        <f t="shared" si="383"/>
        <v>3.5</v>
      </c>
      <c r="FO11" s="77">
        <v>1</v>
      </c>
      <c r="FP11" s="151">
        <v>1</v>
      </c>
      <c r="FQ11" s="41">
        <f t="shared" si="185"/>
        <v>20</v>
      </c>
      <c r="FR11" s="43">
        <f t="shared" si="186"/>
        <v>2.4750000000000001</v>
      </c>
      <c r="FS11" s="45" t="str">
        <f t="shared" si="187"/>
        <v>2.48</v>
      </c>
      <c r="FT11" s="47" t="str">
        <f t="shared" si="188"/>
        <v>Lên lớp</v>
      </c>
      <c r="FU11" s="145">
        <f t="shared" si="189"/>
        <v>20</v>
      </c>
      <c r="FV11" s="146">
        <f t="shared" si="190"/>
        <v>2.4750000000000001</v>
      </c>
      <c r="FW11" s="174">
        <f t="shared" si="191"/>
        <v>36</v>
      </c>
      <c r="FX11" s="41">
        <f t="shared" si="192"/>
        <v>36</v>
      </c>
      <c r="FY11" s="43">
        <f t="shared" si="193"/>
        <v>2.4444444444444446</v>
      </c>
      <c r="FZ11" s="45" t="str">
        <f t="shared" si="194"/>
        <v>2.44</v>
      </c>
      <c r="GA11" s="47" t="str">
        <f t="shared" si="195"/>
        <v>Lên lớp</v>
      </c>
      <c r="GB11" s="47" t="s">
        <v>1143</v>
      </c>
      <c r="GC11" s="24">
        <v>6.8</v>
      </c>
      <c r="GD11" s="27">
        <v>7</v>
      </c>
      <c r="GE11" s="28"/>
      <c r="GF11" s="22">
        <f t="shared" si="386"/>
        <v>6.9</v>
      </c>
      <c r="GG11" s="29">
        <f t="shared" si="387"/>
        <v>6.9</v>
      </c>
      <c r="GH11" s="29" t="str">
        <f t="shared" si="197"/>
        <v>6.9</v>
      </c>
      <c r="GI11" s="35" t="str">
        <f t="shared" si="388"/>
        <v>C+</v>
      </c>
      <c r="GJ11" s="33">
        <f t="shared" si="389"/>
        <v>2.5</v>
      </c>
      <c r="GK11" s="49" t="str">
        <f t="shared" si="390"/>
        <v>2.5</v>
      </c>
      <c r="GL11" s="77">
        <v>2</v>
      </c>
      <c r="GM11" s="151">
        <v>2</v>
      </c>
      <c r="GN11" s="24">
        <v>7.3</v>
      </c>
      <c r="GO11" s="27">
        <v>4</v>
      </c>
      <c r="GP11" s="28"/>
      <c r="GQ11" s="22">
        <f t="shared" si="391"/>
        <v>5.3</v>
      </c>
      <c r="GR11" s="29">
        <f t="shared" si="392"/>
        <v>5.3</v>
      </c>
      <c r="GS11" s="29" t="str">
        <f t="shared" si="202"/>
        <v>5.3</v>
      </c>
      <c r="GT11" s="35" t="str">
        <f t="shared" si="393"/>
        <v>D+</v>
      </c>
      <c r="GU11" s="33">
        <f t="shared" si="394"/>
        <v>1.5</v>
      </c>
      <c r="GV11" s="49" t="str">
        <f t="shared" si="395"/>
        <v>1.5</v>
      </c>
      <c r="GW11" s="77">
        <v>3</v>
      </c>
      <c r="GX11" s="151">
        <v>3</v>
      </c>
      <c r="GY11" s="24">
        <v>7</v>
      </c>
      <c r="GZ11" s="27">
        <v>5</v>
      </c>
      <c r="HA11" s="28"/>
      <c r="HB11" s="22">
        <f t="shared" si="396"/>
        <v>5.8</v>
      </c>
      <c r="HC11" s="29">
        <f t="shared" si="397"/>
        <v>5.8</v>
      </c>
      <c r="HD11" s="29" t="str">
        <f t="shared" si="207"/>
        <v>5.8</v>
      </c>
      <c r="HE11" s="35" t="str">
        <f t="shared" si="398"/>
        <v>C</v>
      </c>
      <c r="HF11" s="33">
        <f t="shared" si="399"/>
        <v>2</v>
      </c>
      <c r="HG11" s="49" t="str">
        <f t="shared" si="400"/>
        <v>2.0</v>
      </c>
      <c r="HH11" s="77">
        <v>2</v>
      </c>
      <c r="HI11" s="151">
        <v>2</v>
      </c>
      <c r="HJ11" s="24">
        <v>8.6</v>
      </c>
      <c r="HK11" s="27">
        <v>9</v>
      </c>
      <c r="HL11" s="28"/>
      <c r="HM11" s="22">
        <f t="shared" si="401"/>
        <v>8.8000000000000007</v>
      </c>
      <c r="HN11" s="29">
        <f t="shared" si="402"/>
        <v>8.8000000000000007</v>
      </c>
      <c r="HO11" s="29" t="str">
        <f t="shared" si="212"/>
        <v>8.8</v>
      </c>
      <c r="HP11" s="35" t="str">
        <f t="shared" si="403"/>
        <v>A</v>
      </c>
      <c r="HQ11" s="33">
        <f t="shared" si="404"/>
        <v>4</v>
      </c>
      <c r="HR11" s="49" t="str">
        <f t="shared" si="405"/>
        <v>4.0</v>
      </c>
      <c r="HS11" s="77">
        <v>2</v>
      </c>
      <c r="HT11" s="151">
        <v>2</v>
      </c>
      <c r="HU11" s="24">
        <v>7.7</v>
      </c>
      <c r="HV11" s="27">
        <v>5</v>
      </c>
      <c r="HW11" s="28"/>
      <c r="HX11" s="22">
        <f t="shared" si="406"/>
        <v>6.1</v>
      </c>
      <c r="HY11" s="29">
        <f t="shared" si="407"/>
        <v>6.1</v>
      </c>
      <c r="HZ11" s="29" t="str">
        <f t="shared" si="217"/>
        <v>6.1</v>
      </c>
      <c r="IA11" s="35" t="str">
        <f t="shared" si="408"/>
        <v>C</v>
      </c>
      <c r="IB11" s="33">
        <f t="shared" si="409"/>
        <v>2</v>
      </c>
      <c r="IC11" s="49" t="str">
        <f t="shared" si="410"/>
        <v>2.0</v>
      </c>
      <c r="ID11" s="77">
        <v>3</v>
      </c>
      <c r="IE11" s="151">
        <v>3</v>
      </c>
      <c r="IF11" s="24">
        <v>8.6999999999999993</v>
      </c>
      <c r="IG11" s="27">
        <v>6</v>
      </c>
      <c r="IH11" s="28"/>
      <c r="II11" s="22">
        <f t="shared" si="411"/>
        <v>7.1</v>
      </c>
      <c r="IJ11" s="29">
        <f t="shared" si="412"/>
        <v>7.1</v>
      </c>
      <c r="IK11" s="29" t="str">
        <f t="shared" si="222"/>
        <v>7.1</v>
      </c>
      <c r="IL11" s="35" t="str">
        <f t="shared" si="413"/>
        <v>B</v>
      </c>
      <c r="IM11" s="33">
        <f t="shared" si="414"/>
        <v>3</v>
      </c>
      <c r="IN11" s="49" t="str">
        <f t="shared" si="415"/>
        <v>3.0</v>
      </c>
      <c r="IO11" s="77">
        <v>2</v>
      </c>
      <c r="IP11" s="151">
        <v>2</v>
      </c>
      <c r="IQ11" s="24">
        <v>7</v>
      </c>
      <c r="IR11" s="27">
        <v>3</v>
      </c>
      <c r="IS11" s="28"/>
      <c r="IT11" s="22">
        <f t="shared" si="416"/>
        <v>4.5999999999999996</v>
      </c>
      <c r="IU11" s="29">
        <f t="shared" si="417"/>
        <v>4.5999999999999996</v>
      </c>
      <c r="IV11" s="29" t="str">
        <f t="shared" si="226"/>
        <v>4.6</v>
      </c>
      <c r="IW11" s="35" t="str">
        <f t="shared" si="418"/>
        <v>D</v>
      </c>
      <c r="IX11" s="33">
        <f t="shared" si="419"/>
        <v>1</v>
      </c>
      <c r="IY11" s="49" t="str">
        <f t="shared" si="420"/>
        <v>1.0</v>
      </c>
      <c r="IZ11" s="77">
        <v>3</v>
      </c>
      <c r="JA11" s="151">
        <v>3</v>
      </c>
      <c r="JB11" s="24">
        <v>7.8</v>
      </c>
      <c r="JC11" s="27">
        <v>7</v>
      </c>
      <c r="JD11" s="28"/>
      <c r="JE11" s="22">
        <f t="shared" si="421"/>
        <v>7.3</v>
      </c>
      <c r="JF11" s="29">
        <f t="shared" si="422"/>
        <v>7.3</v>
      </c>
      <c r="JG11" s="29" t="str">
        <f t="shared" si="230"/>
        <v>7.3</v>
      </c>
      <c r="JH11" s="35" t="str">
        <f t="shared" si="423"/>
        <v>B</v>
      </c>
      <c r="JI11" s="33">
        <f t="shared" si="424"/>
        <v>3</v>
      </c>
      <c r="JJ11" s="49" t="str">
        <f t="shared" si="425"/>
        <v>3.0</v>
      </c>
      <c r="JK11" s="77">
        <v>3</v>
      </c>
      <c r="JL11" s="151">
        <v>3</v>
      </c>
      <c r="JM11" s="24">
        <v>8</v>
      </c>
      <c r="JN11" s="214">
        <v>7.4</v>
      </c>
      <c r="JO11" s="140"/>
      <c r="JP11" s="22">
        <f t="shared" si="426"/>
        <v>7.6</v>
      </c>
      <c r="JQ11" s="29">
        <f t="shared" si="427"/>
        <v>7.6</v>
      </c>
      <c r="JR11" s="29" t="str">
        <f t="shared" si="234"/>
        <v>7.6</v>
      </c>
      <c r="JS11" s="35" t="str">
        <f t="shared" si="428"/>
        <v>B</v>
      </c>
      <c r="JT11" s="33">
        <f t="shared" si="429"/>
        <v>3</v>
      </c>
      <c r="JU11" s="49" t="str">
        <f t="shared" si="430"/>
        <v>3.0</v>
      </c>
      <c r="JV11" s="77">
        <v>2</v>
      </c>
      <c r="JW11" s="151">
        <v>2</v>
      </c>
      <c r="JX11" s="211">
        <f t="shared" si="238"/>
        <v>22</v>
      </c>
      <c r="JY11" s="43">
        <f t="shared" si="239"/>
        <v>2.3409090909090908</v>
      </c>
      <c r="JZ11" s="45" t="str">
        <f t="shared" si="240"/>
        <v>2.34</v>
      </c>
      <c r="KA11" s="47" t="str">
        <f t="shared" si="241"/>
        <v>Lên lớp</v>
      </c>
      <c r="KB11" s="41">
        <f t="shared" si="242"/>
        <v>22</v>
      </c>
      <c r="KC11" s="43">
        <f t="shared" si="243"/>
        <v>2.3409090909090908</v>
      </c>
      <c r="KD11" s="229">
        <f t="shared" si="244"/>
        <v>58</v>
      </c>
      <c r="KE11" s="230">
        <f t="shared" si="245"/>
        <v>58</v>
      </c>
      <c r="KF11" s="146">
        <f t="shared" si="246"/>
        <v>2.4051724137931036</v>
      </c>
      <c r="KG11" s="45" t="str">
        <f t="shared" si="247"/>
        <v>2.41</v>
      </c>
      <c r="KH11" s="47" t="str">
        <f t="shared" si="248"/>
        <v>Lên lớp</v>
      </c>
      <c r="KI11" s="47" t="s">
        <v>1143</v>
      </c>
      <c r="KJ11" s="24">
        <v>7.6</v>
      </c>
      <c r="KK11" s="27">
        <v>5</v>
      </c>
      <c r="KL11" s="28"/>
      <c r="KM11" s="30">
        <f t="shared" si="436"/>
        <v>6</v>
      </c>
      <c r="KN11" s="31">
        <f t="shared" si="437"/>
        <v>6</v>
      </c>
      <c r="KO11" s="29" t="str">
        <f t="shared" si="438"/>
        <v>6.0</v>
      </c>
      <c r="KP11" s="35" t="str">
        <f t="shared" si="439"/>
        <v>C</v>
      </c>
      <c r="KQ11" s="33">
        <f t="shared" si="440"/>
        <v>2</v>
      </c>
      <c r="KR11" s="49" t="str">
        <f t="shared" si="441"/>
        <v>2.0</v>
      </c>
      <c r="KS11" s="77">
        <v>2</v>
      </c>
      <c r="KT11" s="151">
        <v>2</v>
      </c>
      <c r="KU11" s="24">
        <v>7.7</v>
      </c>
      <c r="KV11" s="27">
        <v>8</v>
      </c>
      <c r="KW11" s="28"/>
      <c r="KX11" s="30">
        <f t="shared" si="442"/>
        <v>7.9</v>
      </c>
      <c r="KY11" s="31">
        <f t="shared" si="443"/>
        <v>7.9</v>
      </c>
      <c r="KZ11" s="29" t="str">
        <f t="shared" si="444"/>
        <v>7.9</v>
      </c>
      <c r="LA11" s="35" t="str">
        <f t="shared" si="445"/>
        <v>B</v>
      </c>
      <c r="LB11" s="33">
        <f t="shared" si="446"/>
        <v>3</v>
      </c>
      <c r="LC11" s="49" t="str">
        <f t="shared" si="447"/>
        <v>3.0</v>
      </c>
      <c r="LD11" s="77">
        <v>2</v>
      </c>
      <c r="LE11" s="151">
        <v>2</v>
      </c>
      <c r="LF11" s="24">
        <v>7.7</v>
      </c>
      <c r="LG11" s="27">
        <v>4</v>
      </c>
      <c r="LH11" s="28"/>
      <c r="LI11" s="30">
        <f t="shared" si="448"/>
        <v>5.5</v>
      </c>
      <c r="LJ11" s="31">
        <f t="shared" si="449"/>
        <v>5.5</v>
      </c>
      <c r="LK11" s="31" t="str">
        <f t="shared" si="450"/>
        <v>5.5</v>
      </c>
      <c r="LL11" s="35" t="str">
        <f t="shared" si="451"/>
        <v>C</v>
      </c>
      <c r="LM11" s="33">
        <f t="shared" si="452"/>
        <v>2</v>
      </c>
      <c r="LN11" s="49" t="str">
        <f t="shared" si="453"/>
        <v>2.0</v>
      </c>
      <c r="LO11" s="77">
        <v>2</v>
      </c>
      <c r="LP11" s="151">
        <v>2</v>
      </c>
      <c r="LQ11" s="24">
        <v>8.6999999999999993</v>
      </c>
      <c r="LR11" s="27">
        <v>9</v>
      </c>
      <c r="LS11" s="28"/>
      <c r="LT11" s="30">
        <f t="shared" si="454"/>
        <v>8.9</v>
      </c>
      <c r="LU11" s="31">
        <f t="shared" si="455"/>
        <v>8.9</v>
      </c>
      <c r="LV11" s="29" t="str">
        <f t="shared" si="252"/>
        <v>8.9</v>
      </c>
      <c r="LW11" s="35" t="str">
        <f t="shared" si="456"/>
        <v>A</v>
      </c>
      <c r="LX11" s="33">
        <f t="shared" si="457"/>
        <v>4</v>
      </c>
      <c r="LY11" s="49" t="str">
        <f t="shared" si="458"/>
        <v>4.0</v>
      </c>
      <c r="LZ11" s="77">
        <v>2</v>
      </c>
      <c r="MA11" s="151">
        <v>2</v>
      </c>
      <c r="MB11" s="24">
        <v>8.5</v>
      </c>
      <c r="MC11" s="27">
        <v>8</v>
      </c>
      <c r="MD11" s="28"/>
      <c r="ME11" s="30">
        <f t="shared" si="459"/>
        <v>8.1999999999999993</v>
      </c>
      <c r="MF11" s="161">
        <f t="shared" si="460"/>
        <v>8.1999999999999993</v>
      </c>
      <c r="MG11" s="29" t="str">
        <f t="shared" si="253"/>
        <v>8.2</v>
      </c>
      <c r="MH11" s="162" t="str">
        <f t="shared" si="461"/>
        <v>B+</v>
      </c>
      <c r="MI11" s="163">
        <f t="shared" si="462"/>
        <v>3.5</v>
      </c>
      <c r="MJ11" s="56" t="str">
        <f t="shared" si="463"/>
        <v>3.5</v>
      </c>
      <c r="MK11" s="77">
        <v>1</v>
      </c>
      <c r="ML11" s="151">
        <v>1</v>
      </c>
      <c r="MM11" s="24">
        <v>7.7</v>
      </c>
      <c r="MN11" s="27">
        <v>3</v>
      </c>
      <c r="MO11" s="28"/>
      <c r="MP11" s="30">
        <f t="shared" si="464"/>
        <v>4.9000000000000004</v>
      </c>
      <c r="MQ11" s="161">
        <f t="shared" si="465"/>
        <v>4.9000000000000004</v>
      </c>
      <c r="MR11" s="29" t="str">
        <f t="shared" si="254"/>
        <v>4.9</v>
      </c>
      <c r="MS11" s="162" t="str">
        <f t="shared" si="466"/>
        <v>D</v>
      </c>
      <c r="MT11" s="163">
        <f t="shared" si="467"/>
        <v>1</v>
      </c>
      <c r="MU11" s="56" t="str">
        <f t="shared" si="468"/>
        <v>1.0</v>
      </c>
      <c r="MV11" s="77">
        <v>3</v>
      </c>
      <c r="MW11" s="151">
        <v>3</v>
      </c>
      <c r="MX11" s="24">
        <v>7.9</v>
      </c>
      <c r="MY11" s="27">
        <v>7</v>
      </c>
      <c r="MZ11" s="28"/>
      <c r="NA11" s="30">
        <f t="shared" si="469"/>
        <v>7.4</v>
      </c>
      <c r="NB11" s="161">
        <f t="shared" si="470"/>
        <v>7.4</v>
      </c>
      <c r="NC11" s="29" t="str">
        <f t="shared" si="255"/>
        <v>7.4</v>
      </c>
      <c r="ND11" s="162" t="str">
        <f t="shared" si="471"/>
        <v>B</v>
      </c>
      <c r="NE11" s="163">
        <f t="shared" si="472"/>
        <v>3</v>
      </c>
      <c r="NF11" s="56" t="str">
        <f t="shared" si="473"/>
        <v>3.0</v>
      </c>
      <c r="NG11" s="77">
        <v>1</v>
      </c>
      <c r="NH11" s="151">
        <v>1</v>
      </c>
      <c r="NI11" s="24">
        <v>7</v>
      </c>
      <c r="NJ11" s="27">
        <v>3</v>
      </c>
      <c r="NK11" s="28"/>
      <c r="NL11" s="30">
        <f t="shared" si="474"/>
        <v>4.5999999999999996</v>
      </c>
      <c r="NM11" s="31">
        <f t="shared" si="475"/>
        <v>4.5999999999999996</v>
      </c>
      <c r="NN11" s="29" t="str">
        <f t="shared" si="476"/>
        <v>4.6</v>
      </c>
      <c r="NO11" s="35" t="str">
        <f t="shared" si="477"/>
        <v>D</v>
      </c>
      <c r="NP11" s="33">
        <f t="shared" si="478"/>
        <v>1</v>
      </c>
      <c r="NQ11" s="49" t="str">
        <f t="shared" si="479"/>
        <v>1.0</v>
      </c>
      <c r="NR11" s="77">
        <v>3</v>
      </c>
      <c r="NS11" s="151">
        <v>3</v>
      </c>
      <c r="NT11" s="24">
        <v>8</v>
      </c>
      <c r="NU11" s="214">
        <v>8.6</v>
      </c>
      <c r="NV11" s="28"/>
      <c r="NW11" s="30">
        <f t="shared" si="480"/>
        <v>8.4</v>
      </c>
      <c r="NX11" s="31">
        <f t="shared" si="481"/>
        <v>8.4</v>
      </c>
      <c r="NY11" s="29" t="str">
        <f t="shared" si="482"/>
        <v>8.4</v>
      </c>
      <c r="NZ11" s="35" t="str">
        <f t="shared" si="483"/>
        <v>B+</v>
      </c>
      <c r="OA11" s="33">
        <f t="shared" si="484"/>
        <v>3.5</v>
      </c>
      <c r="OB11" s="49" t="str">
        <f t="shared" si="485"/>
        <v>3.5</v>
      </c>
      <c r="OC11" s="77">
        <v>2</v>
      </c>
      <c r="OD11" s="151">
        <v>2</v>
      </c>
      <c r="OE11" s="211">
        <f t="shared" si="259"/>
        <v>18</v>
      </c>
      <c r="OF11" s="43">
        <f t="shared" si="260"/>
        <v>2.3055555555555554</v>
      </c>
      <c r="OG11" s="45" t="str">
        <f t="shared" si="261"/>
        <v>2.31</v>
      </c>
      <c r="OH11" s="47" t="str">
        <f t="shared" si="262"/>
        <v>Lên lớp</v>
      </c>
      <c r="OI11" s="41">
        <f t="shared" si="263"/>
        <v>18</v>
      </c>
      <c r="OJ11" s="43">
        <f t="shared" si="264"/>
        <v>2.3055555555555554</v>
      </c>
      <c r="OK11" s="229">
        <f t="shared" si="265"/>
        <v>76</v>
      </c>
      <c r="OL11" s="230">
        <f t="shared" si="266"/>
        <v>76</v>
      </c>
      <c r="OM11" s="146">
        <f t="shared" si="267"/>
        <v>2.3815789473684212</v>
      </c>
      <c r="ON11" s="45" t="str">
        <f t="shared" si="268"/>
        <v>2.38</v>
      </c>
      <c r="OO11" s="47" t="str">
        <f t="shared" si="269"/>
        <v>Lên lớp</v>
      </c>
      <c r="OP11" s="47" t="s">
        <v>1143</v>
      </c>
      <c r="OQ11" s="24">
        <v>7.2</v>
      </c>
      <c r="OR11" s="27">
        <v>7</v>
      </c>
      <c r="OS11" s="28"/>
      <c r="OT11" s="30">
        <f t="shared" si="488"/>
        <v>7.1</v>
      </c>
      <c r="OU11" s="31">
        <f t="shared" si="489"/>
        <v>7.1</v>
      </c>
      <c r="OV11" s="29" t="str">
        <f t="shared" si="490"/>
        <v>7.1</v>
      </c>
      <c r="OW11" s="35" t="str">
        <f t="shared" si="491"/>
        <v>B</v>
      </c>
      <c r="OX11" s="130">
        <f t="shared" si="492"/>
        <v>3</v>
      </c>
      <c r="OY11" s="49" t="str">
        <f t="shared" si="493"/>
        <v>3.0</v>
      </c>
      <c r="OZ11" s="77">
        <v>2</v>
      </c>
      <c r="PA11" s="151">
        <v>2</v>
      </c>
      <c r="PB11" s="24">
        <v>7.2</v>
      </c>
      <c r="PC11" s="27">
        <v>9</v>
      </c>
      <c r="PD11" s="28"/>
      <c r="PE11" s="22">
        <f t="shared" si="494"/>
        <v>8.3000000000000007</v>
      </c>
      <c r="PF11" s="29">
        <f t="shared" si="495"/>
        <v>8.3000000000000007</v>
      </c>
      <c r="PG11" s="29" t="str">
        <f t="shared" si="496"/>
        <v>8.3</v>
      </c>
      <c r="PH11" s="35" t="str">
        <f t="shared" ref="PH11:PH31" si="547">IF(PF11&gt;=8.5,"A",IF(PF11&gt;=8,"B+",IF(PF11&gt;=7,"B",IF(PF11&gt;=6.5,"C+",IF(PF11&gt;=5.5,"C",IF(PF11&gt;=5,"D+",IF(PF11&gt;=4,"D","F")))))))</f>
        <v>B+</v>
      </c>
      <c r="PI11" s="33">
        <f t="shared" si="497"/>
        <v>3.5</v>
      </c>
      <c r="PJ11" s="49" t="str">
        <f t="shared" si="498"/>
        <v>3.5</v>
      </c>
      <c r="PK11" s="77">
        <v>3</v>
      </c>
      <c r="PL11" s="151">
        <v>3</v>
      </c>
      <c r="PM11" s="24">
        <v>6.3</v>
      </c>
      <c r="PN11" s="27">
        <v>7</v>
      </c>
      <c r="PO11" s="28"/>
      <c r="PP11" s="30">
        <f t="shared" si="499"/>
        <v>6.7</v>
      </c>
      <c r="PQ11" s="31">
        <f t="shared" si="500"/>
        <v>6.7</v>
      </c>
      <c r="PR11" s="31" t="str">
        <f t="shared" si="501"/>
        <v>6.7</v>
      </c>
      <c r="PS11" s="35" t="str">
        <f t="shared" si="502"/>
        <v>C+</v>
      </c>
      <c r="PT11" s="33">
        <f t="shared" si="503"/>
        <v>2.5</v>
      </c>
      <c r="PU11" s="49" t="str">
        <f t="shared" si="504"/>
        <v>2.5</v>
      </c>
      <c r="PV11" s="77">
        <v>2</v>
      </c>
      <c r="PW11" s="151">
        <v>2</v>
      </c>
      <c r="PX11" s="24">
        <v>8.3000000000000007</v>
      </c>
      <c r="PY11" s="27">
        <v>9</v>
      </c>
      <c r="PZ11" s="28"/>
      <c r="QA11" s="30">
        <f t="shared" si="505"/>
        <v>8.6999999999999993</v>
      </c>
      <c r="QB11" s="31">
        <f t="shared" si="506"/>
        <v>8.6999999999999993</v>
      </c>
      <c r="QC11" s="29" t="str">
        <f t="shared" si="507"/>
        <v>8.7</v>
      </c>
      <c r="QD11" s="35" t="str">
        <f t="shared" si="508"/>
        <v>A</v>
      </c>
      <c r="QE11" s="130">
        <f t="shared" si="509"/>
        <v>4</v>
      </c>
      <c r="QF11" s="49" t="str">
        <f t="shared" si="510"/>
        <v>4.0</v>
      </c>
      <c r="QG11" s="77">
        <v>3</v>
      </c>
      <c r="QH11" s="151">
        <v>3</v>
      </c>
      <c r="QI11" s="24">
        <v>8</v>
      </c>
      <c r="QJ11" s="27">
        <v>8</v>
      </c>
      <c r="QK11" s="28"/>
      <c r="QL11" s="30">
        <f t="shared" si="511"/>
        <v>8</v>
      </c>
      <c r="QM11" s="31">
        <f t="shared" si="512"/>
        <v>8</v>
      </c>
      <c r="QN11" s="31" t="str">
        <f t="shared" si="513"/>
        <v>8.0</v>
      </c>
      <c r="QO11" s="35" t="str">
        <f t="shared" si="514"/>
        <v>B+</v>
      </c>
      <c r="QP11" s="33">
        <f t="shared" si="515"/>
        <v>3.5</v>
      </c>
      <c r="QQ11" s="49" t="str">
        <f t="shared" si="516"/>
        <v>3.5</v>
      </c>
      <c r="QR11" s="77">
        <v>1</v>
      </c>
      <c r="QS11" s="151">
        <v>1</v>
      </c>
      <c r="QT11" s="24">
        <v>7.7</v>
      </c>
      <c r="QU11" s="27">
        <v>5</v>
      </c>
      <c r="QV11" s="28"/>
      <c r="QW11" s="30">
        <f t="shared" si="517"/>
        <v>6.1</v>
      </c>
      <c r="QX11" s="31">
        <f t="shared" si="518"/>
        <v>6.1</v>
      </c>
      <c r="QY11" s="31" t="str">
        <f t="shared" si="519"/>
        <v>6.1</v>
      </c>
      <c r="QZ11" s="35" t="str">
        <f t="shared" si="520"/>
        <v>C</v>
      </c>
      <c r="RA11" s="33">
        <f t="shared" si="521"/>
        <v>2</v>
      </c>
      <c r="RB11" s="49" t="str">
        <f t="shared" si="522"/>
        <v>2.0</v>
      </c>
      <c r="RC11" s="77">
        <v>3</v>
      </c>
      <c r="RD11" s="151">
        <v>3</v>
      </c>
      <c r="RE11" s="24">
        <v>8</v>
      </c>
      <c r="RF11" s="27">
        <v>6</v>
      </c>
      <c r="RG11" s="28"/>
      <c r="RH11" s="30">
        <f t="shared" si="523"/>
        <v>6.8</v>
      </c>
      <c r="RI11" s="31">
        <f t="shared" si="524"/>
        <v>6.8</v>
      </c>
      <c r="RJ11" s="29" t="str">
        <f t="shared" si="525"/>
        <v>6.8</v>
      </c>
      <c r="RK11" s="35" t="str">
        <f t="shared" si="526"/>
        <v>C+</v>
      </c>
      <c r="RL11" s="130">
        <f t="shared" si="527"/>
        <v>2.5</v>
      </c>
      <c r="RM11" s="49" t="str">
        <f t="shared" si="528"/>
        <v>2.5</v>
      </c>
      <c r="RN11" s="77">
        <v>1</v>
      </c>
      <c r="RO11" s="151">
        <v>1</v>
      </c>
      <c r="RP11" s="211">
        <f t="shared" si="277"/>
        <v>15</v>
      </c>
      <c r="RQ11" s="275">
        <f t="shared" si="278"/>
        <v>7.4466666666666663</v>
      </c>
      <c r="RR11" s="43">
        <f t="shared" si="279"/>
        <v>3.0333333333333332</v>
      </c>
      <c r="RS11" s="45" t="str">
        <f t="shared" si="280"/>
        <v>3.03</v>
      </c>
      <c r="RT11" s="47" t="str">
        <f t="shared" si="281"/>
        <v>Lên lớp</v>
      </c>
      <c r="RU11" s="41">
        <f t="shared" si="282"/>
        <v>15</v>
      </c>
      <c r="RV11" s="43">
        <f t="shared" si="283"/>
        <v>3.0333333333333332</v>
      </c>
      <c r="RW11" s="229">
        <f t="shared" si="284"/>
        <v>91</v>
      </c>
      <c r="RX11" s="230">
        <f t="shared" si="285"/>
        <v>91</v>
      </c>
      <c r="RY11" s="146">
        <f t="shared" si="286"/>
        <v>2.4890109890109891</v>
      </c>
      <c r="RZ11" s="45" t="str">
        <f t="shared" si="287"/>
        <v>2.49</v>
      </c>
      <c r="SA11" s="47" t="str">
        <f t="shared" si="288"/>
        <v>Lên lớp</v>
      </c>
      <c r="SB11" s="47" t="s">
        <v>1143</v>
      </c>
      <c r="SC11" s="24">
        <v>9.3000000000000007</v>
      </c>
      <c r="SD11" s="27">
        <v>9</v>
      </c>
      <c r="SE11" s="28"/>
      <c r="SF11" s="30">
        <f t="shared" si="529"/>
        <v>9.1</v>
      </c>
      <c r="SG11" s="31">
        <f t="shared" si="530"/>
        <v>9.1</v>
      </c>
      <c r="SH11" s="29" t="str">
        <f t="shared" si="531"/>
        <v>9.1</v>
      </c>
      <c r="SI11" s="35" t="str">
        <f t="shared" si="532"/>
        <v>A</v>
      </c>
      <c r="SJ11" s="130">
        <f t="shared" si="533"/>
        <v>4</v>
      </c>
      <c r="SK11" s="49" t="str">
        <f t="shared" si="534"/>
        <v>4.0</v>
      </c>
      <c r="SL11" s="77">
        <v>2</v>
      </c>
      <c r="SM11" s="151">
        <v>2</v>
      </c>
      <c r="SN11" s="24">
        <v>7</v>
      </c>
      <c r="SO11" s="27">
        <v>4</v>
      </c>
      <c r="SP11" s="28"/>
      <c r="SQ11" s="22">
        <f t="shared" si="535"/>
        <v>5.2</v>
      </c>
      <c r="SR11" s="29">
        <f t="shared" si="536"/>
        <v>5.2</v>
      </c>
      <c r="SS11" s="31" t="str">
        <f t="shared" si="537"/>
        <v>5.2</v>
      </c>
      <c r="ST11" s="35" t="str">
        <f t="shared" si="538"/>
        <v>D+</v>
      </c>
      <c r="SU11" s="33">
        <f t="shared" si="539"/>
        <v>1.5</v>
      </c>
      <c r="SV11" s="49" t="str">
        <f t="shared" si="540"/>
        <v>1.5</v>
      </c>
      <c r="SW11" s="77">
        <v>2</v>
      </c>
      <c r="SX11" s="151">
        <v>2</v>
      </c>
      <c r="SY11" s="24"/>
      <c r="SZ11" s="27"/>
      <c r="TA11" s="28"/>
      <c r="TB11" s="22">
        <f t="shared" si="541"/>
        <v>7.2</v>
      </c>
      <c r="TC11" s="29">
        <f t="shared" si="542"/>
        <v>7.2</v>
      </c>
      <c r="TD11" s="31" t="str">
        <f t="shared" si="543"/>
        <v>7.2</v>
      </c>
      <c r="TE11" s="35" t="str">
        <f t="shared" si="544"/>
        <v>B</v>
      </c>
      <c r="TF11" s="33">
        <f t="shared" si="545"/>
        <v>3</v>
      </c>
      <c r="TG11" s="49" t="str">
        <f t="shared" si="546"/>
        <v>3.0</v>
      </c>
      <c r="TH11" s="77">
        <v>4</v>
      </c>
      <c r="TI11" s="151">
        <v>4</v>
      </c>
      <c r="TJ11" s="320"/>
      <c r="TK11" s="321">
        <v>8.5</v>
      </c>
      <c r="TL11" s="322">
        <v>8.4</v>
      </c>
      <c r="TM11" s="322">
        <v>7.9</v>
      </c>
      <c r="TN11" s="322"/>
      <c r="TO11" s="127">
        <f t="shared" si="293"/>
        <v>8.1999999999999993</v>
      </c>
      <c r="TP11" s="29" t="str">
        <f t="shared" ref="TP11:TP31" si="548">TEXT(TO11,"0.0")</f>
        <v>8.2</v>
      </c>
      <c r="TQ11" s="35" t="str">
        <f t="shared" ref="TQ11:TQ31" si="549">IF(TO11&gt;=8.5,"A",IF(TO11&gt;=8,"B+",IF(TO11&gt;=7,"B",IF(TO11&gt;=6.5,"C+",IF(TO11&gt;=5.5,"C",IF(TO11&gt;=5,"D+",IF(TO11&gt;=4,"D","F")))))))</f>
        <v>B+</v>
      </c>
      <c r="TR11" s="33">
        <f t="shared" ref="TR11:TR31" si="550">IF(TQ11="A",4,IF(TQ11="B+",3.5,IF(TQ11="B",3,IF(TQ11="C+",2.5,IF(TQ11="C",2,IF(TQ11="D+",1.5,IF(TQ11="D",1,0)))))))</f>
        <v>3.5</v>
      </c>
      <c r="TS11" s="49" t="str">
        <f t="shared" ref="TS11:TS31" si="551">TEXT(TR11,"0.0")</f>
        <v>3.5</v>
      </c>
      <c r="TT11" s="323">
        <v>5</v>
      </c>
      <c r="TU11" s="324">
        <v>5</v>
      </c>
      <c r="TV11" s="325">
        <f t="shared" ref="TV11:TV31" si="552">TH11+TT11</f>
        <v>9</v>
      </c>
      <c r="TW11" s="341">
        <f t="shared" si="296"/>
        <v>7.7555555555555555</v>
      </c>
      <c r="TX11" s="326">
        <f t="shared" ref="TX11:TX31" si="553">(TF11*TH11+TR11*TT11)/TV11</f>
        <v>3.2777777777777777</v>
      </c>
      <c r="TY11" s="45" t="str">
        <f t="shared" ref="TY11:TY31" si="554">TEXT(TX11,"0.00")</f>
        <v>3.28</v>
      </c>
      <c r="TZ11" s="47" t="str">
        <f t="shared" ref="TZ11:TZ31" si="555">IF(AND(TX11&lt;1),"Cảnh báo KQHT","Lên lớp")</f>
        <v>Lên lớp</v>
      </c>
      <c r="UA11" s="41">
        <f t="shared" ref="UA11:UA31" si="556">TI11+TU11</f>
        <v>9</v>
      </c>
      <c r="UB11" s="43">
        <f t="shared" ref="UB11:UB31" si="557">(TF11*TI11+TR11*TU11)/UA11</f>
        <v>3.2777777777777777</v>
      </c>
    </row>
    <row r="12" spans="1:548" ht="18">
      <c r="A12" s="11">
        <v>23</v>
      </c>
      <c r="B12" s="70" t="s">
        <v>333</v>
      </c>
      <c r="C12" s="14" t="s">
        <v>369</v>
      </c>
      <c r="D12" s="71" t="s">
        <v>119</v>
      </c>
      <c r="E12" s="72" t="s">
        <v>18</v>
      </c>
      <c r="F12" s="9"/>
      <c r="G12" s="111" t="s">
        <v>800</v>
      </c>
      <c r="H12" s="112" t="s">
        <v>18</v>
      </c>
      <c r="I12" s="104" t="s">
        <v>833</v>
      </c>
      <c r="J12" s="13">
        <v>6</v>
      </c>
      <c r="K12" s="29" t="str">
        <f t="shared" si="100"/>
        <v>6.0</v>
      </c>
      <c r="L12" s="35" t="str">
        <f t="shared" si="313"/>
        <v>C</v>
      </c>
      <c r="M12" s="33">
        <f t="shared" si="314"/>
        <v>2</v>
      </c>
      <c r="N12" s="49" t="str">
        <f t="shared" si="315"/>
        <v>2.0</v>
      </c>
      <c r="O12" s="12">
        <v>2</v>
      </c>
      <c r="P12" s="19">
        <v>6.7</v>
      </c>
      <c r="Q12" s="29" t="str">
        <f t="shared" si="104"/>
        <v>6.7</v>
      </c>
      <c r="R12" s="35" t="str">
        <f t="shared" si="316"/>
        <v>C+</v>
      </c>
      <c r="S12" s="33">
        <f t="shared" si="317"/>
        <v>2.5</v>
      </c>
      <c r="T12" s="49" t="str">
        <f t="shared" si="318"/>
        <v>2.5</v>
      </c>
      <c r="U12" s="12">
        <v>3</v>
      </c>
      <c r="V12" s="24">
        <v>6.7</v>
      </c>
      <c r="W12" s="27">
        <v>6</v>
      </c>
      <c r="X12" s="28"/>
      <c r="Y12" s="22">
        <f t="shared" si="319"/>
        <v>6.3</v>
      </c>
      <c r="Z12" s="29">
        <f t="shared" si="320"/>
        <v>6.3</v>
      </c>
      <c r="AA12" s="29" t="str">
        <f t="shared" si="110"/>
        <v>6.3</v>
      </c>
      <c r="AB12" s="35" t="str">
        <f t="shared" si="321"/>
        <v>C</v>
      </c>
      <c r="AC12" s="33">
        <f t="shared" si="322"/>
        <v>2</v>
      </c>
      <c r="AD12" s="49" t="str">
        <f t="shared" si="323"/>
        <v>2.0</v>
      </c>
      <c r="AE12" s="77">
        <v>5</v>
      </c>
      <c r="AF12" s="80">
        <v>5</v>
      </c>
      <c r="AG12" s="24">
        <v>5.5</v>
      </c>
      <c r="AH12" s="27">
        <v>3</v>
      </c>
      <c r="AI12" s="28"/>
      <c r="AJ12" s="22">
        <f t="shared" si="324"/>
        <v>4</v>
      </c>
      <c r="AK12" s="29">
        <f t="shared" si="325"/>
        <v>4</v>
      </c>
      <c r="AL12" s="29" t="str">
        <f t="shared" si="116"/>
        <v>4.0</v>
      </c>
      <c r="AM12" s="35" t="str">
        <f t="shared" si="326"/>
        <v>D</v>
      </c>
      <c r="AN12" s="33">
        <f t="shared" si="327"/>
        <v>1</v>
      </c>
      <c r="AO12" s="49" t="str">
        <f t="shared" si="328"/>
        <v>1.0</v>
      </c>
      <c r="AP12" s="77">
        <v>3</v>
      </c>
      <c r="AQ12" s="83">
        <v>3</v>
      </c>
      <c r="AR12" s="24">
        <v>6.3</v>
      </c>
      <c r="AS12" s="27">
        <v>4</v>
      </c>
      <c r="AT12" s="28"/>
      <c r="AU12" s="22">
        <f t="shared" si="329"/>
        <v>4.9000000000000004</v>
      </c>
      <c r="AV12" s="29">
        <f t="shared" si="330"/>
        <v>4.9000000000000004</v>
      </c>
      <c r="AW12" s="29" t="str">
        <f t="shared" si="120"/>
        <v>4.9</v>
      </c>
      <c r="AX12" s="35" t="str">
        <f t="shared" si="331"/>
        <v>D</v>
      </c>
      <c r="AY12" s="33">
        <f t="shared" si="332"/>
        <v>1</v>
      </c>
      <c r="AZ12" s="49" t="str">
        <f t="shared" si="333"/>
        <v>1.0</v>
      </c>
      <c r="BA12" s="77">
        <v>3</v>
      </c>
      <c r="BB12" s="83">
        <v>3</v>
      </c>
      <c r="BC12" s="24">
        <v>7.5</v>
      </c>
      <c r="BD12" s="27">
        <v>5</v>
      </c>
      <c r="BE12" s="28"/>
      <c r="BF12" s="22">
        <f t="shared" si="334"/>
        <v>6</v>
      </c>
      <c r="BG12" s="29">
        <f t="shared" si="335"/>
        <v>6</v>
      </c>
      <c r="BH12" s="29" t="str">
        <f t="shared" si="125"/>
        <v>6.0</v>
      </c>
      <c r="BI12" s="35" t="str">
        <f t="shared" si="336"/>
        <v>C</v>
      </c>
      <c r="BJ12" s="33">
        <f t="shared" si="337"/>
        <v>2</v>
      </c>
      <c r="BK12" s="49" t="str">
        <f t="shared" si="338"/>
        <v>2.0</v>
      </c>
      <c r="BL12" s="77">
        <v>3</v>
      </c>
      <c r="BM12" s="83">
        <v>3</v>
      </c>
      <c r="BN12" s="24">
        <v>7</v>
      </c>
      <c r="BO12" s="27">
        <v>8</v>
      </c>
      <c r="BP12" s="28"/>
      <c r="BQ12" s="22">
        <f t="shared" si="339"/>
        <v>7.6</v>
      </c>
      <c r="BR12" s="29">
        <f t="shared" si="340"/>
        <v>7.6</v>
      </c>
      <c r="BS12" s="29" t="str">
        <f t="shared" si="130"/>
        <v>7.6</v>
      </c>
      <c r="BT12" s="35" t="str">
        <f t="shared" si="341"/>
        <v>B</v>
      </c>
      <c r="BU12" s="33">
        <f t="shared" si="342"/>
        <v>3</v>
      </c>
      <c r="BV12" s="49" t="str">
        <f t="shared" si="343"/>
        <v>3.0</v>
      </c>
      <c r="BW12" s="77">
        <v>2</v>
      </c>
      <c r="BX12" s="83">
        <v>2</v>
      </c>
      <c r="BY12" s="41">
        <f t="shared" si="134"/>
        <v>16</v>
      </c>
      <c r="BZ12" s="43">
        <f t="shared" si="135"/>
        <v>1.75</v>
      </c>
      <c r="CA12" s="45" t="str">
        <f t="shared" si="136"/>
        <v>1.75</v>
      </c>
      <c r="CB12" s="47" t="str">
        <f t="shared" si="137"/>
        <v>Lên lớp</v>
      </c>
      <c r="CC12" s="145">
        <f t="shared" si="138"/>
        <v>16</v>
      </c>
      <c r="CD12" s="146">
        <f t="shared" si="139"/>
        <v>1.75</v>
      </c>
      <c r="CE12" s="47" t="str">
        <f t="shared" si="140"/>
        <v>Lên lớp</v>
      </c>
      <c r="CF12" s="142" t="s">
        <v>1143</v>
      </c>
      <c r="CG12" s="24">
        <v>6</v>
      </c>
      <c r="CH12" s="27">
        <v>6</v>
      </c>
      <c r="CI12" s="28"/>
      <c r="CJ12" s="30">
        <f t="shared" si="344"/>
        <v>6</v>
      </c>
      <c r="CK12" s="31">
        <f t="shared" si="345"/>
        <v>6</v>
      </c>
      <c r="CL12" s="29" t="str">
        <f t="shared" si="143"/>
        <v>6.0</v>
      </c>
      <c r="CM12" s="35" t="str">
        <f t="shared" si="346"/>
        <v>C</v>
      </c>
      <c r="CN12" s="157">
        <f t="shared" si="347"/>
        <v>2</v>
      </c>
      <c r="CO12" s="49" t="str">
        <f t="shared" si="348"/>
        <v>2.0</v>
      </c>
      <c r="CP12" s="77">
        <v>3</v>
      </c>
      <c r="CQ12" s="151">
        <v>3</v>
      </c>
      <c r="CR12" s="24">
        <v>8.6999999999999993</v>
      </c>
      <c r="CS12" s="27">
        <v>5</v>
      </c>
      <c r="CT12" s="28"/>
      <c r="CU12" s="30">
        <f t="shared" si="349"/>
        <v>6.5</v>
      </c>
      <c r="CV12" s="31">
        <f t="shared" si="350"/>
        <v>6.5</v>
      </c>
      <c r="CW12" s="29" t="str">
        <f t="shared" si="148"/>
        <v>6.5</v>
      </c>
      <c r="CX12" s="35" t="str">
        <f t="shared" si="351"/>
        <v>C+</v>
      </c>
      <c r="CY12" s="157">
        <f t="shared" si="352"/>
        <v>2.5</v>
      </c>
      <c r="CZ12" s="49" t="str">
        <f t="shared" si="353"/>
        <v>2.5</v>
      </c>
      <c r="DA12" s="77">
        <v>2</v>
      </c>
      <c r="DB12" s="151">
        <v>2</v>
      </c>
      <c r="DC12" s="24">
        <v>5</v>
      </c>
      <c r="DD12" s="27">
        <v>6</v>
      </c>
      <c r="DE12" s="28"/>
      <c r="DF12" s="30">
        <f t="shared" si="354"/>
        <v>5.6</v>
      </c>
      <c r="DG12" s="31">
        <f t="shared" si="355"/>
        <v>5.6</v>
      </c>
      <c r="DH12" s="29" t="str">
        <f t="shared" si="154"/>
        <v>5.6</v>
      </c>
      <c r="DI12" s="35" t="str">
        <f t="shared" si="356"/>
        <v>C</v>
      </c>
      <c r="DJ12" s="157">
        <f t="shared" si="357"/>
        <v>2</v>
      </c>
      <c r="DK12" s="49" t="str">
        <f t="shared" si="358"/>
        <v>2.0</v>
      </c>
      <c r="DL12" s="77">
        <v>4</v>
      </c>
      <c r="DM12" s="151">
        <v>4</v>
      </c>
      <c r="DN12" s="24">
        <v>5.6</v>
      </c>
      <c r="DO12" s="27">
        <v>4</v>
      </c>
      <c r="DP12" s="28"/>
      <c r="DQ12" s="30">
        <f t="shared" si="359"/>
        <v>4.5999999999999996</v>
      </c>
      <c r="DR12" s="31">
        <f t="shared" si="360"/>
        <v>4.5999999999999996</v>
      </c>
      <c r="DS12" s="29" t="str">
        <f t="shared" si="160"/>
        <v>4.6</v>
      </c>
      <c r="DT12" s="35" t="str">
        <f t="shared" si="361"/>
        <v>D</v>
      </c>
      <c r="DU12" s="157">
        <f t="shared" si="362"/>
        <v>1</v>
      </c>
      <c r="DV12" s="49" t="str">
        <f t="shared" si="363"/>
        <v>1.0</v>
      </c>
      <c r="DW12" s="77">
        <v>3</v>
      </c>
      <c r="DX12" s="151">
        <v>3</v>
      </c>
      <c r="DY12" s="24">
        <v>6.7</v>
      </c>
      <c r="DZ12" s="27">
        <v>6</v>
      </c>
      <c r="EA12" s="28"/>
      <c r="EB12" s="30">
        <f t="shared" si="364"/>
        <v>6.3</v>
      </c>
      <c r="EC12" s="31">
        <f t="shared" si="365"/>
        <v>6.3</v>
      </c>
      <c r="ED12" s="29" t="str">
        <f t="shared" si="165"/>
        <v>6.3</v>
      </c>
      <c r="EE12" s="35" t="str">
        <f t="shared" si="366"/>
        <v>C</v>
      </c>
      <c r="EF12" s="157">
        <f t="shared" si="367"/>
        <v>2</v>
      </c>
      <c r="EG12" s="49" t="str">
        <f t="shared" si="368"/>
        <v>2.0</v>
      </c>
      <c r="EH12" s="77">
        <v>2</v>
      </c>
      <c r="EI12" s="151">
        <v>2</v>
      </c>
      <c r="EJ12" s="24">
        <v>7.4</v>
      </c>
      <c r="EK12" s="27">
        <v>6</v>
      </c>
      <c r="EL12" s="28"/>
      <c r="EM12" s="30">
        <f t="shared" si="369"/>
        <v>6.6</v>
      </c>
      <c r="EN12" s="31">
        <f t="shared" si="370"/>
        <v>6.6</v>
      </c>
      <c r="EO12" s="29" t="str">
        <f t="shared" si="170"/>
        <v>6.6</v>
      </c>
      <c r="EP12" s="35" t="str">
        <f t="shared" si="371"/>
        <v>C+</v>
      </c>
      <c r="EQ12" s="157">
        <f t="shared" si="372"/>
        <v>2.5</v>
      </c>
      <c r="ER12" s="49" t="str">
        <f t="shared" si="373"/>
        <v>2.5</v>
      </c>
      <c r="ES12" s="77">
        <v>2</v>
      </c>
      <c r="ET12" s="151">
        <v>2</v>
      </c>
      <c r="EU12" s="24">
        <v>6.3</v>
      </c>
      <c r="EV12" s="27">
        <v>9</v>
      </c>
      <c r="EW12" s="28"/>
      <c r="EX12" s="30">
        <f t="shared" si="374"/>
        <v>7.9</v>
      </c>
      <c r="EY12" s="31">
        <f t="shared" si="375"/>
        <v>7.9</v>
      </c>
      <c r="EZ12" s="29" t="str">
        <f t="shared" si="175"/>
        <v>7.9</v>
      </c>
      <c r="FA12" s="35" t="str">
        <f t="shared" si="376"/>
        <v>B</v>
      </c>
      <c r="FB12" s="157">
        <f t="shared" si="377"/>
        <v>3</v>
      </c>
      <c r="FC12" s="49" t="str">
        <f t="shared" si="378"/>
        <v>3.0</v>
      </c>
      <c r="FD12" s="77">
        <v>3</v>
      </c>
      <c r="FE12" s="151">
        <v>3</v>
      </c>
      <c r="FF12" s="155">
        <v>7</v>
      </c>
      <c r="FG12" s="165">
        <v>7.3</v>
      </c>
      <c r="FH12" s="165"/>
      <c r="FI12" s="22">
        <f t="shared" si="379"/>
        <v>7.2</v>
      </c>
      <c r="FJ12" s="29">
        <f t="shared" si="380"/>
        <v>7.2</v>
      </c>
      <c r="FK12" s="29" t="str">
        <f t="shared" si="181"/>
        <v>7.2</v>
      </c>
      <c r="FL12" s="35" t="str">
        <f t="shared" si="381"/>
        <v>B</v>
      </c>
      <c r="FM12" s="33">
        <f t="shared" si="382"/>
        <v>3</v>
      </c>
      <c r="FN12" s="49" t="str">
        <f t="shared" si="383"/>
        <v>3.0</v>
      </c>
      <c r="FO12" s="77">
        <v>1</v>
      </c>
      <c r="FP12" s="151">
        <v>1</v>
      </c>
      <c r="FQ12" s="41">
        <f t="shared" si="185"/>
        <v>20</v>
      </c>
      <c r="FR12" s="43">
        <f t="shared" si="186"/>
        <v>2.15</v>
      </c>
      <c r="FS12" s="45" t="str">
        <f t="shared" si="187"/>
        <v>2.15</v>
      </c>
      <c r="FT12" s="47" t="str">
        <f t="shared" si="188"/>
        <v>Lên lớp</v>
      </c>
      <c r="FU12" s="145">
        <f t="shared" si="189"/>
        <v>20</v>
      </c>
      <c r="FV12" s="146">
        <f t="shared" si="190"/>
        <v>2.15</v>
      </c>
      <c r="FW12" s="174">
        <f t="shared" si="191"/>
        <v>36</v>
      </c>
      <c r="FX12" s="41">
        <f t="shared" si="192"/>
        <v>36</v>
      </c>
      <c r="FY12" s="43">
        <f t="shared" si="193"/>
        <v>1.9722222222222223</v>
      </c>
      <c r="FZ12" s="45" t="str">
        <f t="shared" si="194"/>
        <v>1.97</v>
      </c>
      <c r="GA12" s="47" t="str">
        <f t="shared" si="195"/>
        <v>Lên lớp</v>
      </c>
      <c r="GB12" s="47" t="s">
        <v>1143</v>
      </c>
      <c r="GC12" s="24">
        <v>7.2</v>
      </c>
      <c r="GD12" s="27">
        <v>5</v>
      </c>
      <c r="GE12" s="28"/>
      <c r="GF12" s="22">
        <f t="shared" si="386"/>
        <v>5.9</v>
      </c>
      <c r="GG12" s="29">
        <f t="shared" si="387"/>
        <v>5.9</v>
      </c>
      <c r="GH12" s="29" t="str">
        <f t="shared" si="197"/>
        <v>5.9</v>
      </c>
      <c r="GI12" s="35" t="str">
        <f t="shared" si="388"/>
        <v>C</v>
      </c>
      <c r="GJ12" s="33">
        <f t="shared" si="389"/>
        <v>2</v>
      </c>
      <c r="GK12" s="49" t="str">
        <f t="shared" si="390"/>
        <v>2.0</v>
      </c>
      <c r="GL12" s="77">
        <v>2</v>
      </c>
      <c r="GM12" s="151">
        <v>2</v>
      </c>
      <c r="GN12" s="24">
        <v>7</v>
      </c>
      <c r="GO12" s="27">
        <v>5</v>
      </c>
      <c r="GP12" s="28"/>
      <c r="GQ12" s="30">
        <f t="shared" si="391"/>
        <v>5.8</v>
      </c>
      <c r="GR12" s="31">
        <f t="shared" si="392"/>
        <v>5.8</v>
      </c>
      <c r="GS12" s="29" t="str">
        <f t="shared" si="202"/>
        <v>5.8</v>
      </c>
      <c r="GT12" s="35" t="str">
        <f t="shared" si="393"/>
        <v>C</v>
      </c>
      <c r="GU12" s="33">
        <f t="shared" si="394"/>
        <v>2</v>
      </c>
      <c r="GV12" s="49" t="str">
        <f t="shared" si="395"/>
        <v>2.0</v>
      </c>
      <c r="GW12" s="77">
        <v>3</v>
      </c>
      <c r="GX12" s="151">
        <v>3</v>
      </c>
      <c r="GY12" s="24">
        <v>5.2</v>
      </c>
      <c r="GZ12" s="27">
        <v>4</v>
      </c>
      <c r="HA12" s="28"/>
      <c r="HB12" s="22">
        <f t="shared" si="396"/>
        <v>4.5</v>
      </c>
      <c r="HC12" s="29">
        <f t="shared" si="397"/>
        <v>4.5</v>
      </c>
      <c r="HD12" s="29" t="str">
        <f t="shared" si="207"/>
        <v>4.5</v>
      </c>
      <c r="HE12" s="35" t="str">
        <f t="shared" si="398"/>
        <v>D</v>
      </c>
      <c r="HF12" s="33">
        <f t="shared" si="399"/>
        <v>1</v>
      </c>
      <c r="HG12" s="49" t="str">
        <f t="shared" si="400"/>
        <v>1.0</v>
      </c>
      <c r="HH12" s="77">
        <v>2</v>
      </c>
      <c r="HI12" s="151">
        <v>2</v>
      </c>
      <c r="HJ12" s="24">
        <v>8</v>
      </c>
      <c r="HK12" s="27">
        <v>7</v>
      </c>
      <c r="HL12" s="28"/>
      <c r="HM12" s="30">
        <f t="shared" si="401"/>
        <v>7.4</v>
      </c>
      <c r="HN12" s="31">
        <f t="shared" si="402"/>
        <v>7.4</v>
      </c>
      <c r="HO12" s="29" t="str">
        <f t="shared" si="212"/>
        <v>7.4</v>
      </c>
      <c r="HP12" s="35" t="str">
        <f t="shared" si="403"/>
        <v>B</v>
      </c>
      <c r="HQ12" s="33">
        <f t="shared" si="404"/>
        <v>3</v>
      </c>
      <c r="HR12" s="49" t="str">
        <f t="shared" si="405"/>
        <v>3.0</v>
      </c>
      <c r="HS12" s="77">
        <v>2</v>
      </c>
      <c r="HT12" s="151">
        <v>2</v>
      </c>
      <c r="HU12" s="24">
        <v>5.8</v>
      </c>
      <c r="HV12" s="27">
        <v>5</v>
      </c>
      <c r="HW12" s="28"/>
      <c r="HX12" s="22">
        <f t="shared" si="406"/>
        <v>5.3</v>
      </c>
      <c r="HY12" s="29">
        <f t="shared" si="407"/>
        <v>5.3</v>
      </c>
      <c r="HZ12" s="29" t="str">
        <f t="shared" si="217"/>
        <v>5.3</v>
      </c>
      <c r="IA12" s="35" t="str">
        <f t="shared" si="408"/>
        <v>D+</v>
      </c>
      <c r="IB12" s="33">
        <f t="shared" si="409"/>
        <v>1.5</v>
      </c>
      <c r="IC12" s="49" t="str">
        <f t="shared" si="410"/>
        <v>1.5</v>
      </c>
      <c r="ID12" s="77">
        <v>3</v>
      </c>
      <c r="IE12" s="151">
        <v>3</v>
      </c>
      <c r="IF12" s="24">
        <v>7</v>
      </c>
      <c r="IG12" s="27">
        <v>6</v>
      </c>
      <c r="IH12" s="126"/>
      <c r="II12" s="22">
        <f t="shared" si="411"/>
        <v>6.4</v>
      </c>
      <c r="IJ12" s="54">
        <f t="shared" si="412"/>
        <v>6.4</v>
      </c>
      <c r="IK12" s="29" t="str">
        <f t="shared" si="222"/>
        <v>6.4</v>
      </c>
      <c r="IL12" s="162" t="str">
        <f t="shared" si="413"/>
        <v>C</v>
      </c>
      <c r="IM12" s="33">
        <f t="shared" si="414"/>
        <v>2</v>
      </c>
      <c r="IN12" s="49" t="str">
        <f t="shared" si="415"/>
        <v>2.0</v>
      </c>
      <c r="IO12" s="77">
        <v>2</v>
      </c>
      <c r="IP12" s="151">
        <v>2</v>
      </c>
      <c r="IQ12" s="24">
        <v>6.1</v>
      </c>
      <c r="IR12" s="27">
        <v>0</v>
      </c>
      <c r="IS12" s="28">
        <v>4</v>
      </c>
      <c r="IT12" s="30">
        <f t="shared" si="416"/>
        <v>2.4</v>
      </c>
      <c r="IU12" s="31">
        <f t="shared" si="417"/>
        <v>4.8</v>
      </c>
      <c r="IV12" s="29" t="str">
        <f t="shared" si="226"/>
        <v>4.8</v>
      </c>
      <c r="IW12" s="35" t="str">
        <f t="shared" si="418"/>
        <v>D</v>
      </c>
      <c r="IX12" s="33">
        <f t="shared" si="419"/>
        <v>1</v>
      </c>
      <c r="IY12" s="49" t="str">
        <f t="shared" si="420"/>
        <v>1.0</v>
      </c>
      <c r="IZ12" s="77">
        <v>3</v>
      </c>
      <c r="JA12" s="151">
        <v>3</v>
      </c>
      <c r="JB12" s="24">
        <v>6.8</v>
      </c>
      <c r="JC12" s="27">
        <v>7</v>
      </c>
      <c r="JD12" s="28"/>
      <c r="JE12" s="30">
        <f t="shared" si="421"/>
        <v>6.9</v>
      </c>
      <c r="JF12" s="31">
        <f t="shared" si="422"/>
        <v>6.9</v>
      </c>
      <c r="JG12" s="29" t="str">
        <f t="shared" si="230"/>
        <v>6.9</v>
      </c>
      <c r="JH12" s="35" t="str">
        <f t="shared" si="423"/>
        <v>C+</v>
      </c>
      <c r="JI12" s="33">
        <f t="shared" si="424"/>
        <v>2.5</v>
      </c>
      <c r="JJ12" s="49" t="str">
        <f t="shared" si="425"/>
        <v>2.5</v>
      </c>
      <c r="JK12" s="77">
        <v>3</v>
      </c>
      <c r="JL12" s="151">
        <v>3</v>
      </c>
      <c r="JM12" s="24">
        <v>8</v>
      </c>
      <c r="JN12" s="214">
        <v>6.9</v>
      </c>
      <c r="JO12" s="140"/>
      <c r="JP12" s="30">
        <f t="shared" si="426"/>
        <v>7.3</v>
      </c>
      <c r="JQ12" s="31">
        <f t="shared" si="427"/>
        <v>7.3</v>
      </c>
      <c r="JR12" s="29" t="str">
        <f t="shared" si="234"/>
        <v>7.3</v>
      </c>
      <c r="JS12" s="35" t="str">
        <f t="shared" si="428"/>
        <v>B</v>
      </c>
      <c r="JT12" s="33">
        <f t="shared" si="429"/>
        <v>3</v>
      </c>
      <c r="JU12" s="49" t="str">
        <f t="shared" si="430"/>
        <v>3.0</v>
      </c>
      <c r="JV12" s="77">
        <v>2</v>
      </c>
      <c r="JW12" s="151">
        <v>2</v>
      </c>
      <c r="JX12" s="211">
        <f t="shared" si="238"/>
        <v>22</v>
      </c>
      <c r="JY12" s="43">
        <f t="shared" si="239"/>
        <v>1.9545454545454546</v>
      </c>
      <c r="JZ12" s="45" t="str">
        <f t="shared" si="240"/>
        <v>1.95</v>
      </c>
      <c r="KA12" s="47" t="str">
        <f t="shared" si="241"/>
        <v>Lên lớp</v>
      </c>
      <c r="KB12" s="41">
        <f t="shared" si="242"/>
        <v>22</v>
      </c>
      <c r="KC12" s="43">
        <f t="shared" si="243"/>
        <v>1.9545454545454546</v>
      </c>
      <c r="KD12" s="229">
        <f t="shared" si="244"/>
        <v>58</v>
      </c>
      <c r="KE12" s="230">
        <f t="shared" si="245"/>
        <v>58</v>
      </c>
      <c r="KF12" s="146">
        <f t="shared" si="246"/>
        <v>1.9655172413793103</v>
      </c>
      <c r="KG12" s="45" t="str">
        <f t="shared" si="247"/>
        <v>1.97</v>
      </c>
      <c r="KH12" s="47" t="str">
        <f t="shared" si="248"/>
        <v>Lên lớp</v>
      </c>
      <c r="KI12" s="47" t="s">
        <v>1143</v>
      </c>
      <c r="KJ12" s="24">
        <v>6</v>
      </c>
      <c r="KK12" s="27">
        <v>5</v>
      </c>
      <c r="KL12" s="28"/>
      <c r="KM12" s="30">
        <f t="shared" si="436"/>
        <v>5.4</v>
      </c>
      <c r="KN12" s="31">
        <f t="shared" si="437"/>
        <v>5.4</v>
      </c>
      <c r="KO12" s="29" t="str">
        <f t="shared" si="438"/>
        <v>5.4</v>
      </c>
      <c r="KP12" s="35" t="str">
        <f t="shared" si="439"/>
        <v>D+</v>
      </c>
      <c r="KQ12" s="33">
        <f t="shared" si="440"/>
        <v>1.5</v>
      </c>
      <c r="KR12" s="49" t="str">
        <f t="shared" si="441"/>
        <v>1.5</v>
      </c>
      <c r="KS12" s="77">
        <v>2</v>
      </c>
      <c r="KT12" s="151">
        <v>2</v>
      </c>
      <c r="KU12" s="24">
        <v>7</v>
      </c>
      <c r="KV12" s="27">
        <v>8</v>
      </c>
      <c r="KW12" s="28"/>
      <c r="KX12" s="30">
        <f t="shared" si="442"/>
        <v>7.6</v>
      </c>
      <c r="KY12" s="31">
        <f t="shared" si="443"/>
        <v>7.6</v>
      </c>
      <c r="KZ12" s="29" t="str">
        <f t="shared" si="444"/>
        <v>7.6</v>
      </c>
      <c r="LA12" s="35" t="str">
        <f t="shared" si="445"/>
        <v>B</v>
      </c>
      <c r="LB12" s="33">
        <f t="shared" si="446"/>
        <v>3</v>
      </c>
      <c r="LC12" s="49" t="str">
        <f t="shared" si="447"/>
        <v>3.0</v>
      </c>
      <c r="LD12" s="77">
        <v>2</v>
      </c>
      <c r="LE12" s="151">
        <v>2</v>
      </c>
      <c r="LF12" s="24">
        <v>7.7</v>
      </c>
      <c r="LG12" s="27">
        <v>3</v>
      </c>
      <c r="LH12" s="28"/>
      <c r="LI12" s="30">
        <f t="shared" si="448"/>
        <v>4.9000000000000004</v>
      </c>
      <c r="LJ12" s="31">
        <f t="shared" si="449"/>
        <v>4.9000000000000004</v>
      </c>
      <c r="LK12" s="29" t="str">
        <f t="shared" si="450"/>
        <v>4.9</v>
      </c>
      <c r="LL12" s="35" t="str">
        <f t="shared" si="451"/>
        <v>D</v>
      </c>
      <c r="LM12" s="33">
        <f t="shared" si="452"/>
        <v>1</v>
      </c>
      <c r="LN12" s="49" t="str">
        <f t="shared" si="453"/>
        <v>1.0</v>
      </c>
      <c r="LO12" s="77">
        <v>2</v>
      </c>
      <c r="LP12" s="151">
        <v>2</v>
      </c>
      <c r="LQ12" s="24">
        <v>7.7</v>
      </c>
      <c r="LR12" s="27">
        <v>1</v>
      </c>
      <c r="LS12" s="28">
        <v>7</v>
      </c>
      <c r="LT12" s="30">
        <f t="shared" si="454"/>
        <v>3.7</v>
      </c>
      <c r="LU12" s="31">
        <f t="shared" si="455"/>
        <v>7.3</v>
      </c>
      <c r="LV12" s="29" t="str">
        <f t="shared" si="252"/>
        <v>7.3</v>
      </c>
      <c r="LW12" s="35" t="str">
        <f t="shared" si="456"/>
        <v>B</v>
      </c>
      <c r="LX12" s="33">
        <f t="shared" si="457"/>
        <v>3</v>
      </c>
      <c r="LY12" s="49" t="str">
        <f t="shared" si="458"/>
        <v>3.0</v>
      </c>
      <c r="LZ12" s="77">
        <v>2</v>
      </c>
      <c r="MA12" s="151">
        <v>2</v>
      </c>
      <c r="MB12" s="24">
        <v>6.5</v>
      </c>
      <c r="MC12" s="27">
        <v>7</v>
      </c>
      <c r="MD12" s="28"/>
      <c r="ME12" s="30">
        <f t="shared" si="459"/>
        <v>6.8</v>
      </c>
      <c r="MF12" s="161">
        <f t="shared" si="460"/>
        <v>6.8</v>
      </c>
      <c r="MG12" s="29" t="str">
        <f t="shared" si="253"/>
        <v>6.8</v>
      </c>
      <c r="MH12" s="162" t="str">
        <f t="shared" si="461"/>
        <v>C+</v>
      </c>
      <c r="MI12" s="163">
        <f t="shared" si="462"/>
        <v>2.5</v>
      </c>
      <c r="MJ12" s="56" t="str">
        <f t="shared" si="463"/>
        <v>2.5</v>
      </c>
      <c r="MK12" s="77">
        <v>1</v>
      </c>
      <c r="ML12" s="151">
        <v>1</v>
      </c>
      <c r="MM12" s="24">
        <v>7.3</v>
      </c>
      <c r="MN12" s="27">
        <v>3</v>
      </c>
      <c r="MO12" s="28"/>
      <c r="MP12" s="30">
        <f t="shared" si="464"/>
        <v>4.7</v>
      </c>
      <c r="MQ12" s="161">
        <f t="shared" si="465"/>
        <v>4.7</v>
      </c>
      <c r="MR12" s="29" t="str">
        <f t="shared" si="254"/>
        <v>4.7</v>
      </c>
      <c r="MS12" s="162" t="str">
        <f t="shared" si="466"/>
        <v>D</v>
      </c>
      <c r="MT12" s="163">
        <f t="shared" si="467"/>
        <v>1</v>
      </c>
      <c r="MU12" s="56" t="str">
        <f t="shared" si="468"/>
        <v>1.0</v>
      </c>
      <c r="MV12" s="77">
        <v>3</v>
      </c>
      <c r="MW12" s="151">
        <v>3</v>
      </c>
      <c r="MX12" s="24">
        <v>5</v>
      </c>
      <c r="MY12" s="27">
        <v>5</v>
      </c>
      <c r="MZ12" s="28"/>
      <c r="NA12" s="30">
        <f t="shared" si="469"/>
        <v>5</v>
      </c>
      <c r="NB12" s="161">
        <f t="shared" si="470"/>
        <v>5</v>
      </c>
      <c r="NC12" s="29" t="str">
        <f t="shared" si="255"/>
        <v>5.0</v>
      </c>
      <c r="ND12" s="162" t="str">
        <f t="shared" si="471"/>
        <v>D+</v>
      </c>
      <c r="NE12" s="163">
        <f t="shared" si="472"/>
        <v>1.5</v>
      </c>
      <c r="NF12" s="56" t="str">
        <f t="shared" si="473"/>
        <v>1.5</v>
      </c>
      <c r="NG12" s="77">
        <v>1</v>
      </c>
      <c r="NH12" s="151">
        <v>1</v>
      </c>
      <c r="NI12" s="24">
        <v>7.2</v>
      </c>
      <c r="NJ12" s="27">
        <v>4</v>
      </c>
      <c r="NK12" s="28"/>
      <c r="NL12" s="30">
        <f t="shared" si="474"/>
        <v>5.3</v>
      </c>
      <c r="NM12" s="31">
        <f t="shared" si="475"/>
        <v>5.3</v>
      </c>
      <c r="NN12" s="29" t="str">
        <f t="shared" si="476"/>
        <v>5.3</v>
      </c>
      <c r="NO12" s="35" t="str">
        <f t="shared" si="477"/>
        <v>D+</v>
      </c>
      <c r="NP12" s="33">
        <f t="shared" si="478"/>
        <v>1.5</v>
      </c>
      <c r="NQ12" s="49" t="str">
        <f t="shared" si="479"/>
        <v>1.5</v>
      </c>
      <c r="NR12" s="77">
        <v>3</v>
      </c>
      <c r="NS12" s="151">
        <v>3</v>
      </c>
      <c r="NT12" s="24">
        <v>7.5</v>
      </c>
      <c r="NU12" s="214">
        <v>7.3</v>
      </c>
      <c r="NV12" s="28"/>
      <c r="NW12" s="30">
        <f t="shared" si="480"/>
        <v>7.4</v>
      </c>
      <c r="NX12" s="31">
        <f t="shared" si="481"/>
        <v>7.4</v>
      </c>
      <c r="NY12" s="29" t="str">
        <f t="shared" si="482"/>
        <v>7.4</v>
      </c>
      <c r="NZ12" s="35" t="str">
        <f t="shared" si="483"/>
        <v>B</v>
      </c>
      <c r="OA12" s="33">
        <f t="shared" si="484"/>
        <v>3</v>
      </c>
      <c r="OB12" s="49" t="str">
        <f t="shared" si="485"/>
        <v>3.0</v>
      </c>
      <c r="OC12" s="77">
        <v>2</v>
      </c>
      <c r="OD12" s="151">
        <v>2</v>
      </c>
      <c r="OE12" s="211">
        <f t="shared" si="259"/>
        <v>18</v>
      </c>
      <c r="OF12" s="43">
        <f t="shared" si="260"/>
        <v>1.9166666666666667</v>
      </c>
      <c r="OG12" s="45" t="str">
        <f t="shared" si="261"/>
        <v>1.92</v>
      </c>
      <c r="OH12" s="47" t="str">
        <f t="shared" si="262"/>
        <v>Lên lớp</v>
      </c>
      <c r="OI12" s="41">
        <f t="shared" si="263"/>
        <v>18</v>
      </c>
      <c r="OJ12" s="43">
        <f t="shared" si="264"/>
        <v>1.9166666666666667</v>
      </c>
      <c r="OK12" s="229">
        <f t="shared" si="265"/>
        <v>76</v>
      </c>
      <c r="OL12" s="230">
        <f t="shared" si="266"/>
        <v>76</v>
      </c>
      <c r="OM12" s="146">
        <f t="shared" si="267"/>
        <v>1.9539473684210527</v>
      </c>
      <c r="ON12" s="45" t="str">
        <f t="shared" si="268"/>
        <v>1.95</v>
      </c>
      <c r="OO12" s="47" t="str">
        <f t="shared" si="269"/>
        <v>Lên lớp</v>
      </c>
      <c r="OP12" s="47" t="s">
        <v>1143</v>
      </c>
      <c r="OQ12" s="24">
        <v>6.6</v>
      </c>
      <c r="OR12" s="27"/>
      <c r="OS12" s="28">
        <v>4</v>
      </c>
      <c r="OT12" s="30">
        <f t="shared" si="488"/>
        <v>2.6</v>
      </c>
      <c r="OU12" s="31">
        <f t="shared" si="489"/>
        <v>5</v>
      </c>
      <c r="OV12" s="31" t="str">
        <f t="shared" si="490"/>
        <v>5.0</v>
      </c>
      <c r="OW12" s="35" t="str">
        <f t="shared" si="491"/>
        <v>D+</v>
      </c>
      <c r="OX12" s="33">
        <f t="shared" si="492"/>
        <v>1.5</v>
      </c>
      <c r="OY12" s="49" t="str">
        <f t="shared" si="493"/>
        <v>1.5</v>
      </c>
      <c r="OZ12" s="77">
        <v>2</v>
      </c>
      <c r="PA12" s="151">
        <v>2</v>
      </c>
      <c r="PB12" s="24">
        <v>6.8</v>
      </c>
      <c r="PC12" s="27">
        <v>6</v>
      </c>
      <c r="PD12" s="28"/>
      <c r="PE12" s="30">
        <f t="shared" si="494"/>
        <v>6.3</v>
      </c>
      <c r="PF12" s="31">
        <f t="shared" si="495"/>
        <v>6.3</v>
      </c>
      <c r="PG12" s="31" t="str">
        <f t="shared" si="496"/>
        <v>6.3</v>
      </c>
      <c r="PH12" s="35" t="str">
        <f t="shared" si="547"/>
        <v>C</v>
      </c>
      <c r="PI12" s="130">
        <f t="shared" si="497"/>
        <v>2</v>
      </c>
      <c r="PJ12" s="49" t="str">
        <f t="shared" si="498"/>
        <v>2.0</v>
      </c>
      <c r="PK12" s="77">
        <v>3</v>
      </c>
      <c r="PL12" s="151">
        <v>3</v>
      </c>
      <c r="PM12" s="24">
        <v>6.3</v>
      </c>
      <c r="PN12" s="27">
        <v>4</v>
      </c>
      <c r="PO12" s="28"/>
      <c r="PP12" s="30">
        <f t="shared" si="499"/>
        <v>4.9000000000000004</v>
      </c>
      <c r="PQ12" s="31">
        <f t="shared" si="500"/>
        <v>4.9000000000000004</v>
      </c>
      <c r="PR12" s="31" t="str">
        <f t="shared" si="501"/>
        <v>4.9</v>
      </c>
      <c r="PS12" s="35" t="str">
        <f t="shared" si="502"/>
        <v>D</v>
      </c>
      <c r="PT12" s="33">
        <f t="shared" si="503"/>
        <v>1</v>
      </c>
      <c r="PU12" s="49" t="str">
        <f t="shared" si="504"/>
        <v>1.0</v>
      </c>
      <c r="PV12" s="77">
        <v>2</v>
      </c>
      <c r="PW12" s="151">
        <v>2</v>
      </c>
      <c r="PX12" s="24">
        <v>7.4</v>
      </c>
      <c r="PY12" s="27">
        <v>8</v>
      </c>
      <c r="PZ12" s="28"/>
      <c r="QA12" s="30">
        <f t="shared" si="505"/>
        <v>7.8</v>
      </c>
      <c r="QB12" s="31">
        <f t="shared" si="506"/>
        <v>7.8</v>
      </c>
      <c r="QC12" s="31" t="str">
        <f t="shared" si="507"/>
        <v>7.8</v>
      </c>
      <c r="QD12" s="35" t="str">
        <f t="shared" si="508"/>
        <v>B</v>
      </c>
      <c r="QE12" s="33">
        <f t="shared" si="509"/>
        <v>3</v>
      </c>
      <c r="QF12" s="49" t="str">
        <f t="shared" si="510"/>
        <v>3.0</v>
      </c>
      <c r="QG12" s="77">
        <v>3</v>
      </c>
      <c r="QH12" s="151">
        <v>3</v>
      </c>
      <c r="QI12" s="24">
        <v>6.5</v>
      </c>
      <c r="QJ12" s="27">
        <v>1</v>
      </c>
      <c r="QK12" s="28">
        <v>5</v>
      </c>
      <c r="QL12" s="30">
        <f t="shared" si="511"/>
        <v>3.2</v>
      </c>
      <c r="QM12" s="31">
        <f t="shared" si="512"/>
        <v>5.6</v>
      </c>
      <c r="QN12" s="31" t="str">
        <f t="shared" si="513"/>
        <v>5.6</v>
      </c>
      <c r="QO12" s="35" t="str">
        <f t="shared" si="514"/>
        <v>C</v>
      </c>
      <c r="QP12" s="33">
        <f t="shared" si="515"/>
        <v>2</v>
      </c>
      <c r="QQ12" s="49" t="str">
        <f t="shared" si="516"/>
        <v>2.0</v>
      </c>
      <c r="QR12" s="77">
        <v>1</v>
      </c>
      <c r="QS12" s="151">
        <v>1</v>
      </c>
      <c r="QT12" s="24">
        <v>7.2</v>
      </c>
      <c r="QU12" s="27">
        <v>7</v>
      </c>
      <c r="QV12" s="28"/>
      <c r="QW12" s="30">
        <f t="shared" si="517"/>
        <v>7.1</v>
      </c>
      <c r="QX12" s="31">
        <f t="shared" si="518"/>
        <v>7.1</v>
      </c>
      <c r="QY12" s="31" t="str">
        <f t="shared" si="519"/>
        <v>7.1</v>
      </c>
      <c r="QZ12" s="35" t="str">
        <f t="shared" si="520"/>
        <v>B</v>
      </c>
      <c r="RA12" s="33">
        <f t="shared" si="521"/>
        <v>3</v>
      </c>
      <c r="RB12" s="49" t="str">
        <f t="shared" si="522"/>
        <v>3.0</v>
      </c>
      <c r="RC12" s="77">
        <v>3</v>
      </c>
      <c r="RD12" s="151">
        <v>3</v>
      </c>
      <c r="RE12" s="24">
        <v>6.7</v>
      </c>
      <c r="RF12" s="27">
        <v>5</v>
      </c>
      <c r="RG12" s="28"/>
      <c r="RH12" s="30">
        <f t="shared" si="523"/>
        <v>5.7</v>
      </c>
      <c r="RI12" s="31">
        <f t="shared" si="524"/>
        <v>5.7</v>
      </c>
      <c r="RJ12" s="31" t="str">
        <f t="shared" si="525"/>
        <v>5.7</v>
      </c>
      <c r="RK12" s="35" t="str">
        <f t="shared" si="526"/>
        <v>C</v>
      </c>
      <c r="RL12" s="33">
        <f t="shared" si="527"/>
        <v>2</v>
      </c>
      <c r="RM12" s="49" t="str">
        <f t="shared" si="528"/>
        <v>2.0</v>
      </c>
      <c r="RN12" s="77">
        <v>1</v>
      </c>
      <c r="RO12" s="151">
        <v>1</v>
      </c>
      <c r="RP12" s="211">
        <f t="shared" si="277"/>
        <v>15</v>
      </c>
      <c r="RQ12" s="275">
        <f t="shared" si="278"/>
        <v>6.3133333333333335</v>
      </c>
      <c r="RR12" s="43">
        <f t="shared" si="279"/>
        <v>2.2000000000000002</v>
      </c>
      <c r="RS12" s="45" t="str">
        <f t="shared" si="280"/>
        <v>2.20</v>
      </c>
      <c r="RT12" s="47" t="str">
        <f t="shared" si="281"/>
        <v>Lên lớp</v>
      </c>
      <c r="RU12" s="41">
        <f t="shared" si="282"/>
        <v>15</v>
      </c>
      <c r="RV12" s="43">
        <f t="shared" si="283"/>
        <v>2.2000000000000002</v>
      </c>
      <c r="RW12" s="229">
        <f t="shared" si="284"/>
        <v>91</v>
      </c>
      <c r="RX12" s="230">
        <f t="shared" si="285"/>
        <v>91</v>
      </c>
      <c r="RY12" s="146">
        <f t="shared" si="286"/>
        <v>1.9945054945054945</v>
      </c>
      <c r="RZ12" s="45" t="str">
        <f t="shared" si="287"/>
        <v>1.99</v>
      </c>
      <c r="SA12" s="47" t="str">
        <f t="shared" si="288"/>
        <v>Lên lớp</v>
      </c>
      <c r="SB12" s="47" t="s">
        <v>1143</v>
      </c>
      <c r="SC12" s="24"/>
      <c r="SD12" s="27"/>
      <c r="SE12" s="28"/>
      <c r="SF12" s="30">
        <f t="shared" si="529"/>
        <v>0</v>
      </c>
      <c r="SG12" s="31">
        <f t="shared" si="530"/>
        <v>0</v>
      </c>
      <c r="SH12" s="31" t="str">
        <f t="shared" si="531"/>
        <v>0.0</v>
      </c>
      <c r="SI12" s="35" t="str">
        <f t="shared" si="532"/>
        <v>F</v>
      </c>
      <c r="SJ12" s="33">
        <f t="shared" si="533"/>
        <v>0</v>
      </c>
      <c r="SK12" s="49" t="str">
        <f t="shared" si="534"/>
        <v>0.0</v>
      </c>
      <c r="SL12" s="77"/>
      <c r="SM12" s="151"/>
      <c r="SN12" s="24"/>
      <c r="SO12" s="27"/>
      <c r="SP12" s="28"/>
      <c r="SQ12" s="30">
        <f t="shared" si="535"/>
        <v>0</v>
      </c>
      <c r="SR12" s="31">
        <f t="shared" si="536"/>
        <v>0</v>
      </c>
      <c r="SS12" s="29" t="str">
        <f t="shared" si="537"/>
        <v>0.0</v>
      </c>
      <c r="ST12" s="35" t="str">
        <f t="shared" si="538"/>
        <v>F</v>
      </c>
      <c r="SU12" s="130">
        <f t="shared" si="539"/>
        <v>0</v>
      </c>
      <c r="SV12" s="49" t="str">
        <f t="shared" si="540"/>
        <v>0.0</v>
      </c>
      <c r="SW12" s="77"/>
      <c r="SX12" s="151"/>
      <c r="SY12" s="24">
        <v>8</v>
      </c>
      <c r="SZ12" s="27">
        <v>6</v>
      </c>
      <c r="TA12" s="28"/>
      <c r="TB12" s="30">
        <f t="shared" ref="TB12:TB29" si="558">ROUND((SY12*0.4+SZ12*0.6),1)</f>
        <v>6.8</v>
      </c>
      <c r="TC12" s="31">
        <f t="shared" ref="TC12:TC29" si="559">ROUND(MAX((SY12*0.4+SZ12*0.6),(SY12*0.4+TA12*0.6)),1)</f>
        <v>6.8</v>
      </c>
      <c r="TD12" s="29" t="str">
        <f t="shared" si="543"/>
        <v>6.8</v>
      </c>
      <c r="TE12" s="35" t="str">
        <f t="shared" si="544"/>
        <v>C+</v>
      </c>
      <c r="TF12" s="130">
        <f t="shared" si="545"/>
        <v>2.5</v>
      </c>
      <c r="TG12" s="49" t="str">
        <f t="shared" si="546"/>
        <v>2.5</v>
      </c>
      <c r="TH12" s="77">
        <v>4</v>
      </c>
      <c r="TI12" s="151">
        <v>4</v>
      </c>
      <c r="TJ12" s="320"/>
      <c r="TK12" s="321">
        <v>6.6</v>
      </c>
      <c r="TL12" s="322">
        <v>6.8</v>
      </c>
      <c r="TM12" s="322">
        <v>6.4</v>
      </c>
      <c r="TN12" s="322"/>
      <c r="TO12" s="127">
        <f t="shared" ref="TO12:TO31" si="560">ROUND((TK12*0.2+TL12*0.3+TM12*0.5),1)</f>
        <v>6.6</v>
      </c>
      <c r="TP12" s="29" t="str">
        <f t="shared" si="548"/>
        <v>6.6</v>
      </c>
      <c r="TQ12" s="35" t="str">
        <f t="shared" si="549"/>
        <v>C+</v>
      </c>
      <c r="TR12" s="33">
        <f t="shared" si="550"/>
        <v>2.5</v>
      </c>
      <c r="TS12" s="49" t="str">
        <f t="shared" si="551"/>
        <v>2.5</v>
      </c>
      <c r="TT12" s="323">
        <v>5</v>
      </c>
      <c r="TU12" s="324">
        <v>5</v>
      </c>
      <c r="TV12" s="325">
        <f t="shared" si="552"/>
        <v>9</v>
      </c>
      <c r="TW12" s="341">
        <f t="shared" si="296"/>
        <v>6.6888888888888891</v>
      </c>
      <c r="TX12" s="326">
        <f t="shared" si="553"/>
        <v>2.5</v>
      </c>
      <c r="TY12" s="45" t="str">
        <f t="shared" si="554"/>
        <v>2.50</v>
      </c>
      <c r="TZ12" s="47" t="str">
        <f t="shared" si="555"/>
        <v>Lên lớp</v>
      </c>
      <c r="UA12" s="41">
        <f t="shared" si="556"/>
        <v>9</v>
      </c>
      <c r="UB12" s="43">
        <f t="shared" si="557"/>
        <v>2.5</v>
      </c>
    </row>
    <row r="13" spans="1:548" ht="18">
      <c r="A13" s="11">
        <v>24</v>
      </c>
      <c r="B13" s="70" t="s">
        <v>333</v>
      </c>
      <c r="C13" s="14" t="s">
        <v>370</v>
      </c>
      <c r="D13" s="73" t="s">
        <v>371</v>
      </c>
      <c r="E13" s="302" t="s">
        <v>18</v>
      </c>
      <c r="F13" s="9"/>
      <c r="G13" s="111" t="s">
        <v>716</v>
      </c>
      <c r="H13" s="112" t="s">
        <v>18</v>
      </c>
      <c r="I13" s="104" t="s">
        <v>834</v>
      </c>
      <c r="J13" s="13">
        <v>6</v>
      </c>
      <c r="K13" s="29" t="str">
        <f t="shared" si="100"/>
        <v>6.0</v>
      </c>
      <c r="L13" s="35" t="str">
        <f t="shared" si="313"/>
        <v>C</v>
      </c>
      <c r="M13" s="33">
        <f t="shared" si="314"/>
        <v>2</v>
      </c>
      <c r="N13" s="49" t="str">
        <f t="shared" si="315"/>
        <v>2.0</v>
      </c>
      <c r="O13" s="12">
        <v>2</v>
      </c>
      <c r="P13" s="19">
        <v>6.6</v>
      </c>
      <c r="Q13" s="29" t="str">
        <f t="shared" si="104"/>
        <v>6.6</v>
      </c>
      <c r="R13" s="35" t="str">
        <f t="shared" si="316"/>
        <v>C+</v>
      </c>
      <c r="S13" s="33">
        <f t="shared" si="317"/>
        <v>2.5</v>
      </c>
      <c r="T13" s="49" t="str">
        <f t="shared" si="318"/>
        <v>2.5</v>
      </c>
      <c r="U13" s="12">
        <v>3</v>
      </c>
      <c r="V13" s="24">
        <v>6.9</v>
      </c>
      <c r="W13" s="27">
        <v>6</v>
      </c>
      <c r="X13" s="28"/>
      <c r="Y13" s="30">
        <f t="shared" si="319"/>
        <v>6.4</v>
      </c>
      <c r="Z13" s="31">
        <f t="shared" si="320"/>
        <v>6.4</v>
      </c>
      <c r="AA13" s="29" t="str">
        <f t="shared" si="110"/>
        <v>6.4</v>
      </c>
      <c r="AB13" s="35" t="str">
        <f t="shared" si="321"/>
        <v>C</v>
      </c>
      <c r="AC13" s="33">
        <f t="shared" si="322"/>
        <v>2</v>
      </c>
      <c r="AD13" s="49" t="str">
        <f t="shared" si="323"/>
        <v>2.0</v>
      </c>
      <c r="AE13" s="77">
        <v>5</v>
      </c>
      <c r="AF13" s="80">
        <v>5</v>
      </c>
      <c r="AG13" s="133">
        <v>6</v>
      </c>
      <c r="AH13" s="125">
        <v>6</v>
      </c>
      <c r="AI13" s="126"/>
      <c r="AJ13" s="127">
        <f t="shared" si="324"/>
        <v>6</v>
      </c>
      <c r="AK13" s="128">
        <f t="shared" si="325"/>
        <v>6</v>
      </c>
      <c r="AL13" s="29" t="str">
        <f t="shared" si="116"/>
        <v>6.0</v>
      </c>
      <c r="AM13" s="129" t="str">
        <f t="shared" si="326"/>
        <v>C</v>
      </c>
      <c r="AN13" s="130">
        <f t="shared" si="327"/>
        <v>2</v>
      </c>
      <c r="AO13" s="131" t="str">
        <f t="shared" si="328"/>
        <v>2.0</v>
      </c>
      <c r="AP13" s="132">
        <v>3</v>
      </c>
      <c r="AQ13" s="158">
        <v>3</v>
      </c>
      <c r="AR13" s="133">
        <v>6.5</v>
      </c>
      <c r="AS13" s="125">
        <v>4</v>
      </c>
      <c r="AT13" s="126"/>
      <c r="AU13" s="127">
        <f t="shared" si="329"/>
        <v>5</v>
      </c>
      <c r="AV13" s="128">
        <f t="shared" si="330"/>
        <v>5</v>
      </c>
      <c r="AW13" s="29" t="str">
        <f t="shared" si="120"/>
        <v>5.0</v>
      </c>
      <c r="AX13" s="129" t="str">
        <f t="shared" si="331"/>
        <v>D+</v>
      </c>
      <c r="AY13" s="130">
        <f t="shared" si="332"/>
        <v>1.5</v>
      </c>
      <c r="AZ13" s="131" t="str">
        <f t="shared" si="333"/>
        <v>1.5</v>
      </c>
      <c r="BA13" s="132">
        <v>3</v>
      </c>
      <c r="BB13" s="158">
        <v>3</v>
      </c>
      <c r="BC13" s="133">
        <v>7.2</v>
      </c>
      <c r="BD13" s="125">
        <v>5</v>
      </c>
      <c r="BE13" s="126"/>
      <c r="BF13" s="127">
        <f t="shared" si="334"/>
        <v>5.9</v>
      </c>
      <c r="BG13" s="128">
        <f t="shared" si="335"/>
        <v>5.9</v>
      </c>
      <c r="BH13" s="29" t="str">
        <f t="shared" si="125"/>
        <v>5.9</v>
      </c>
      <c r="BI13" s="129" t="str">
        <f t="shared" si="336"/>
        <v>C</v>
      </c>
      <c r="BJ13" s="130">
        <f t="shared" si="337"/>
        <v>2</v>
      </c>
      <c r="BK13" s="131" t="str">
        <f t="shared" si="338"/>
        <v>2.0</v>
      </c>
      <c r="BL13" s="132">
        <v>3</v>
      </c>
      <c r="BM13" s="158">
        <v>3</v>
      </c>
      <c r="BN13" s="24">
        <v>6.3</v>
      </c>
      <c r="BO13" s="27">
        <v>8</v>
      </c>
      <c r="BP13" s="28"/>
      <c r="BQ13" s="30">
        <f t="shared" si="339"/>
        <v>7.3</v>
      </c>
      <c r="BR13" s="31">
        <f t="shared" si="340"/>
        <v>7.3</v>
      </c>
      <c r="BS13" s="29" t="str">
        <f t="shared" si="130"/>
        <v>7.3</v>
      </c>
      <c r="BT13" s="35" t="str">
        <f t="shared" si="341"/>
        <v>B</v>
      </c>
      <c r="BU13" s="33">
        <f t="shared" si="342"/>
        <v>3</v>
      </c>
      <c r="BV13" s="49" t="str">
        <f t="shared" si="343"/>
        <v>3.0</v>
      </c>
      <c r="BW13" s="77">
        <v>2</v>
      </c>
      <c r="BX13" s="83">
        <v>2</v>
      </c>
      <c r="BY13" s="41">
        <f t="shared" si="134"/>
        <v>16</v>
      </c>
      <c r="BZ13" s="43">
        <f t="shared" si="135"/>
        <v>2.03125</v>
      </c>
      <c r="CA13" s="45" t="str">
        <f t="shared" si="136"/>
        <v>2.03</v>
      </c>
      <c r="CB13" s="47" t="str">
        <f t="shared" si="137"/>
        <v>Lên lớp</v>
      </c>
      <c r="CC13" s="145">
        <f t="shared" si="138"/>
        <v>16</v>
      </c>
      <c r="CD13" s="146">
        <f t="shared" si="139"/>
        <v>2.03125</v>
      </c>
      <c r="CE13" s="47" t="str">
        <f t="shared" si="140"/>
        <v>Lên lớp</v>
      </c>
      <c r="CF13" s="142" t="s">
        <v>1143</v>
      </c>
      <c r="CG13" s="24">
        <v>6</v>
      </c>
      <c r="CH13" s="27">
        <v>7</v>
      </c>
      <c r="CI13" s="28"/>
      <c r="CJ13" s="30">
        <f t="shared" si="344"/>
        <v>6.6</v>
      </c>
      <c r="CK13" s="31">
        <f t="shared" si="345"/>
        <v>6.6</v>
      </c>
      <c r="CL13" s="29" t="str">
        <f t="shared" si="143"/>
        <v>6.6</v>
      </c>
      <c r="CM13" s="35" t="str">
        <f t="shared" si="346"/>
        <v>C+</v>
      </c>
      <c r="CN13" s="157">
        <f t="shared" si="347"/>
        <v>2.5</v>
      </c>
      <c r="CO13" s="49" t="str">
        <f t="shared" si="348"/>
        <v>2.5</v>
      </c>
      <c r="CP13" s="77">
        <v>3</v>
      </c>
      <c r="CQ13" s="151">
        <v>3</v>
      </c>
      <c r="CR13" s="24">
        <v>7.3</v>
      </c>
      <c r="CS13" s="27">
        <v>6</v>
      </c>
      <c r="CT13" s="28"/>
      <c r="CU13" s="30">
        <f t="shared" si="349"/>
        <v>6.5</v>
      </c>
      <c r="CV13" s="31">
        <f t="shared" si="350"/>
        <v>6.5</v>
      </c>
      <c r="CW13" s="29" t="str">
        <f t="shared" si="148"/>
        <v>6.5</v>
      </c>
      <c r="CX13" s="35" t="str">
        <f t="shared" si="351"/>
        <v>C+</v>
      </c>
      <c r="CY13" s="157">
        <f t="shared" si="352"/>
        <v>2.5</v>
      </c>
      <c r="CZ13" s="49" t="str">
        <f t="shared" si="353"/>
        <v>2.5</v>
      </c>
      <c r="DA13" s="77">
        <v>2</v>
      </c>
      <c r="DB13" s="151">
        <v>2</v>
      </c>
      <c r="DC13" s="24">
        <v>5.6</v>
      </c>
      <c r="DD13" s="27">
        <v>6</v>
      </c>
      <c r="DE13" s="28"/>
      <c r="DF13" s="30">
        <f t="shared" si="354"/>
        <v>5.8</v>
      </c>
      <c r="DG13" s="31">
        <f t="shared" si="355"/>
        <v>5.8</v>
      </c>
      <c r="DH13" s="29" t="str">
        <f t="shared" si="154"/>
        <v>5.8</v>
      </c>
      <c r="DI13" s="35" t="str">
        <f t="shared" si="356"/>
        <v>C</v>
      </c>
      <c r="DJ13" s="157">
        <f t="shared" si="357"/>
        <v>2</v>
      </c>
      <c r="DK13" s="49" t="str">
        <f t="shared" si="358"/>
        <v>2.0</v>
      </c>
      <c r="DL13" s="77">
        <v>4</v>
      </c>
      <c r="DM13" s="151">
        <v>4</v>
      </c>
      <c r="DN13" s="24">
        <v>5.2</v>
      </c>
      <c r="DO13" s="27">
        <v>3</v>
      </c>
      <c r="DP13" s="28">
        <v>4</v>
      </c>
      <c r="DQ13" s="22">
        <f t="shared" si="359"/>
        <v>3.9</v>
      </c>
      <c r="DR13" s="29">
        <f t="shared" si="360"/>
        <v>4.5</v>
      </c>
      <c r="DS13" s="29" t="str">
        <f t="shared" si="160"/>
        <v>4.5</v>
      </c>
      <c r="DT13" s="35" t="str">
        <f t="shared" si="361"/>
        <v>D</v>
      </c>
      <c r="DU13" s="157">
        <f t="shared" si="362"/>
        <v>1</v>
      </c>
      <c r="DV13" s="49" t="str">
        <f t="shared" si="363"/>
        <v>1.0</v>
      </c>
      <c r="DW13" s="77">
        <v>3</v>
      </c>
      <c r="DX13" s="151">
        <v>3</v>
      </c>
      <c r="DY13" s="24">
        <v>6</v>
      </c>
      <c r="DZ13" s="27">
        <v>4</v>
      </c>
      <c r="EA13" s="28"/>
      <c r="EB13" s="22">
        <f t="shared" si="364"/>
        <v>4.8</v>
      </c>
      <c r="EC13" s="29">
        <f t="shared" si="365"/>
        <v>4.8</v>
      </c>
      <c r="ED13" s="29" t="str">
        <f t="shared" si="165"/>
        <v>4.8</v>
      </c>
      <c r="EE13" s="35" t="str">
        <f t="shared" si="366"/>
        <v>D</v>
      </c>
      <c r="EF13" s="157">
        <f t="shared" si="367"/>
        <v>1</v>
      </c>
      <c r="EG13" s="49" t="str">
        <f t="shared" si="368"/>
        <v>1.0</v>
      </c>
      <c r="EH13" s="77">
        <v>2</v>
      </c>
      <c r="EI13" s="151">
        <v>2</v>
      </c>
      <c r="EJ13" s="24">
        <v>7</v>
      </c>
      <c r="EK13" s="27">
        <v>3</v>
      </c>
      <c r="EL13" s="28"/>
      <c r="EM13" s="30">
        <f t="shared" si="369"/>
        <v>4.5999999999999996</v>
      </c>
      <c r="EN13" s="31">
        <f t="shared" si="370"/>
        <v>4.5999999999999996</v>
      </c>
      <c r="EO13" s="29" t="str">
        <f t="shared" si="170"/>
        <v>4.6</v>
      </c>
      <c r="EP13" s="35" t="str">
        <f t="shared" si="371"/>
        <v>D</v>
      </c>
      <c r="EQ13" s="157">
        <f t="shared" si="372"/>
        <v>1</v>
      </c>
      <c r="ER13" s="49" t="str">
        <f t="shared" si="373"/>
        <v>1.0</v>
      </c>
      <c r="ES13" s="77">
        <v>2</v>
      </c>
      <c r="ET13" s="151">
        <v>2</v>
      </c>
      <c r="EU13" s="24">
        <v>6.7</v>
      </c>
      <c r="EV13" s="27">
        <v>6</v>
      </c>
      <c r="EW13" s="28"/>
      <c r="EX13" s="30">
        <f t="shared" si="374"/>
        <v>6.3</v>
      </c>
      <c r="EY13" s="31">
        <f t="shared" si="375"/>
        <v>6.3</v>
      </c>
      <c r="EZ13" s="29" t="str">
        <f t="shared" si="175"/>
        <v>6.3</v>
      </c>
      <c r="FA13" s="35" t="str">
        <f t="shared" si="376"/>
        <v>C</v>
      </c>
      <c r="FB13" s="157">
        <f t="shared" si="377"/>
        <v>2</v>
      </c>
      <c r="FC13" s="49" t="str">
        <f t="shared" si="378"/>
        <v>2.0</v>
      </c>
      <c r="FD13" s="77">
        <v>3</v>
      </c>
      <c r="FE13" s="151">
        <v>3</v>
      </c>
      <c r="FF13" s="155">
        <v>7</v>
      </c>
      <c r="FG13" s="165">
        <v>8.3000000000000007</v>
      </c>
      <c r="FH13" s="165"/>
      <c r="FI13" s="22">
        <f t="shared" si="379"/>
        <v>7.8</v>
      </c>
      <c r="FJ13" s="29">
        <f t="shared" si="380"/>
        <v>7.8</v>
      </c>
      <c r="FK13" s="29" t="str">
        <f t="shared" si="181"/>
        <v>7.8</v>
      </c>
      <c r="FL13" s="35" t="str">
        <f t="shared" si="381"/>
        <v>B</v>
      </c>
      <c r="FM13" s="33">
        <f t="shared" si="382"/>
        <v>3</v>
      </c>
      <c r="FN13" s="49" t="str">
        <f t="shared" si="383"/>
        <v>3.0</v>
      </c>
      <c r="FO13" s="77">
        <v>1</v>
      </c>
      <c r="FP13" s="151">
        <v>1</v>
      </c>
      <c r="FQ13" s="41">
        <f t="shared" si="185"/>
        <v>20</v>
      </c>
      <c r="FR13" s="43">
        <f t="shared" si="186"/>
        <v>1.825</v>
      </c>
      <c r="FS13" s="45" t="str">
        <f t="shared" si="187"/>
        <v>1.83</v>
      </c>
      <c r="FT13" s="47" t="str">
        <f t="shared" si="188"/>
        <v>Lên lớp</v>
      </c>
      <c r="FU13" s="145">
        <f t="shared" si="189"/>
        <v>20</v>
      </c>
      <c r="FV13" s="146">
        <f t="shared" si="190"/>
        <v>1.825</v>
      </c>
      <c r="FW13" s="174">
        <f t="shared" si="191"/>
        <v>36</v>
      </c>
      <c r="FX13" s="41">
        <f t="shared" si="192"/>
        <v>36</v>
      </c>
      <c r="FY13" s="43">
        <f t="shared" si="193"/>
        <v>1.9166666666666667</v>
      </c>
      <c r="FZ13" s="45" t="str">
        <f t="shared" si="194"/>
        <v>1.92</v>
      </c>
      <c r="GA13" s="47" t="str">
        <f t="shared" si="195"/>
        <v>Lên lớp</v>
      </c>
      <c r="GB13" s="47" t="s">
        <v>1143</v>
      </c>
      <c r="GC13" s="24">
        <v>6.8</v>
      </c>
      <c r="GD13" s="27">
        <v>6</v>
      </c>
      <c r="GE13" s="28"/>
      <c r="GF13" s="30">
        <f t="shared" si="386"/>
        <v>6.3</v>
      </c>
      <c r="GG13" s="31">
        <f t="shared" si="387"/>
        <v>6.3</v>
      </c>
      <c r="GH13" s="29" t="str">
        <f t="shared" si="197"/>
        <v>6.3</v>
      </c>
      <c r="GI13" s="35" t="str">
        <f t="shared" si="388"/>
        <v>C</v>
      </c>
      <c r="GJ13" s="33">
        <f t="shared" si="389"/>
        <v>2</v>
      </c>
      <c r="GK13" s="49" t="str">
        <f t="shared" si="390"/>
        <v>2.0</v>
      </c>
      <c r="GL13" s="77">
        <v>2</v>
      </c>
      <c r="GM13" s="151">
        <v>2</v>
      </c>
      <c r="GN13" s="24">
        <v>6.4</v>
      </c>
      <c r="GO13" s="27">
        <v>4</v>
      </c>
      <c r="GP13" s="28"/>
      <c r="GQ13" s="30">
        <f t="shared" si="391"/>
        <v>5</v>
      </c>
      <c r="GR13" s="31">
        <f t="shared" si="392"/>
        <v>5</v>
      </c>
      <c r="GS13" s="29" t="str">
        <f t="shared" si="202"/>
        <v>5.0</v>
      </c>
      <c r="GT13" s="35" t="str">
        <f t="shared" si="393"/>
        <v>D+</v>
      </c>
      <c r="GU13" s="33">
        <f t="shared" si="394"/>
        <v>1.5</v>
      </c>
      <c r="GV13" s="49" t="str">
        <f t="shared" si="395"/>
        <v>1.5</v>
      </c>
      <c r="GW13" s="77">
        <v>3</v>
      </c>
      <c r="GX13" s="151">
        <v>3</v>
      </c>
      <c r="GY13" s="24">
        <v>5</v>
      </c>
      <c r="GZ13" s="27">
        <v>4</v>
      </c>
      <c r="HA13" s="28"/>
      <c r="HB13" s="30">
        <f t="shared" si="396"/>
        <v>4.4000000000000004</v>
      </c>
      <c r="HC13" s="31">
        <f t="shared" si="397"/>
        <v>4.4000000000000004</v>
      </c>
      <c r="HD13" s="29" t="str">
        <f t="shared" si="207"/>
        <v>4.4</v>
      </c>
      <c r="HE13" s="35" t="str">
        <f t="shared" si="398"/>
        <v>D</v>
      </c>
      <c r="HF13" s="33">
        <f t="shared" si="399"/>
        <v>1</v>
      </c>
      <c r="HG13" s="49" t="str">
        <f t="shared" si="400"/>
        <v>1.0</v>
      </c>
      <c r="HH13" s="77">
        <v>2</v>
      </c>
      <c r="HI13" s="151">
        <v>2</v>
      </c>
      <c r="HJ13" s="24">
        <v>8.1999999999999993</v>
      </c>
      <c r="HK13" s="27">
        <v>7</v>
      </c>
      <c r="HL13" s="28"/>
      <c r="HM13" s="22">
        <f t="shared" si="401"/>
        <v>7.5</v>
      </c>
      <c r="HN13" s="29">
        <f t="shared" si="402"/>
        <v>7.5</v>
      </c>
      <c r="HO13" s="29" t="str">
        <f t="shared" si="212"/>
        <v>7.5</v>
      </c>
      <c r="HP13" s="35" t="str">
        <f t="shared" si="403"/>
        <v>B</v>
      </c>
      <c r="HQ13" s="33">
        <f t="shared" si="404"/>
        <v>3</v>
      </c>
      <c r="HR13" s="49" t="str">
        <f t="shared" si="405"/>
        <v>3.0</v>
      </c>
      <c r="HS13" s="77">
        <v>2</v>
      </c>
      <c r="HT13" s="151">
        <v>2</v>
      </c>
      <c r="HU13" s="63">
        <v>4</v>
      </c>
      <c r="HV13" s="27"/>
      <c r="HW13" s="28"/>
      <c r="HX13" s="30">
        <f t="shared" si="406"/>
        <v>1.6</v>
      </c>
      <c r="HY13" s="31">
        <f t="shared" si="407"/>
        <v>1.6</v>
      </c>
      <c r="HZ13" s="29" t="str">
        <f t="shared" si="217"/>
        <v>1.6</v>
      </c>
      <c r="IA13" s="35" t="str">
        <f t="shared" si="408"/>
        <v>F</v>
      </c>
      <c r="IB13" s="33">
        <f t="shared" si="409"/>
        <v>0</v>
      </c>
      <c r="IC13" s="49" t="str">
        <f t="shared" si="410"/>
        <v>0.0</v>
      </c>
      <c r="ID13" s="77">
        <v>3</v>
      </c>
      <c r="IE13" s="151"/>
      <c r="IF13" s="24">
        <v>6</v>
      </c>
      <c r="IG13" s="27">
        <v>5</v>
      </c>
      <c r="IH13" s="28"/>
      <c r="II13" s="30">
        <f t="shared" si="411"/>
        <v>5.4</v>
      </c>
      <c r="IJ13" s="31">
        <f t="shared" si="412"/>
        <v>5.4</v>
      </c>
      <c r="IK13" s="29" t="str">
        <f t="shared" si="222"/>
        <v>5.4</v>
      </c>
      <c r="IL13" s="35" t="str">
        <f t="shared" si="413"/>
        <v>D+</v>
      </c>
      <c r="IM13" s="33">
        <f t="shared" si="414"/>
        <v>1.5</v>
      </c>
      <c r="IN13" s="49" t="str">
        <f t="shared" si="415"/>
        <v>1.5</v>
      </c>
      <c r="IO13" s="77">
        <v>2</v>
      </c>
      <c r="IP13" s="151">
        <v>2</v>
      </c>
      <c r="IQ13" s="24">
        <v>6.9</v>
      </c>
      <c r="IR13" s="27">
        <v>0</v>
      </c>
      <c r="IS13" s="28">
        <v>5</v>
      </c>
      <c r="IT13" s="30">
        <f t="shared" si="416"/>
        <v>2.8</v>
      </c>
      <c r="IU13" s="31">
        <f t="shared" si="417"/>
        <v>5.8</v>
      </c>
      <c r="IV13" s="29" t="str">
        <f t="shared" si="226"/>
        <v>5.8</v>
      </c>
      <c r="IW13" s="35" t="str">
        <f t="shared" si="418"/>
        <v>C</v>
      </c>
      <c r="IX13" s="33">
        <f t="shared" si="419"/>
        <v>2</v>
      </c>
      <c r="IY13" s="49" t="str">
        <f t="shared" si="420"/>
        <v>2.0</v>
      </c>
      <c r="IZ13" s="77">
        <v>3</v>
      </c>
      <c r="JA13" s="151">
        <v>3</v>
      </c>
      <c r="JB13" s="24">
        <v>8.1999999999999993</v>
      </c>
      <c r="JC13" s="27">
        <v>5</v>
      </c>
      <c r="JD13" s="28"/>
      <c r="JE13" s="30">
        <f t="shared" si="421"/>
        <v>6.3</v>
      </c>
      <c r="JF13" s="31">
        <f t="shared" si="422"/>
        <v>6.3</v>
      </c>
      <c r="JG13" s="29" t="str">
        <f t="shared" si="230"/>
        <v>6.3</v>
      </c>
      <c r="JH13" s="35" t="str">
        <f t="shared" si="423"/>
        <v>C</v>
      </c>
      <c r="JI13" s="33">
        <f t="shared" si="424"/>
        <v>2</v>
      </c>
      <c r="JJ13" s="49" t="str">
        <f t="shared" si="425"/>
        <v>2.0</v>
      </c>
      <c r="JK13" s="77">
        <v>3</v>
      </c>
      <c r="JL13" s="151">
        <v>3</v>
      </c>
      <c r="JM13" s="24">
        <v>8</v>
      </c>
      <c r="JN13" s="214">
        <v>7.4</v>
      </c>
      <c r="JO13" s="140"/>
      <c r="JP13" s="30">
        <f t="shared" si="426"/>
        <v>7.6</v>
      </c>
      <c r="JQ13" s="31">
        <f t="shared" si="427"/>
        <v>7.6</v>
      </c>
      <c r="JR13" s="29" t="str">
        <f t="shared" si="234"/>
        <v>7.6</v>
      </c>
      <c r="JS13" s="35" t="str">
        <f t="shared" si="428"/>
        <v>B</v>
      </c>
      <c r="JT13" s="33">
        <f t="shared" si="429"/>
        <v>3</v>
      </c>
      <c r="JU13" s="49" t="str">
        <f t="shared" si="430"/>
        <v>3.0</v>
      </c>
      <c r="JV13" s="77">
        <v>2</v>
      </c>
      <c r="JW13" s="151">
        <v>2</v>
      </c>
      <c r="JX13" s="211">
        <f t="shared" si="238"/>
        <v>22</v>
      </c>
      <c r="JY13" s="43">
        <f t="shared" si="239"/>
        <v>1.7045454545454546</v>
      </c>
      <c r="JZ13" s="45" t="str">
        <f t="shared" si="240"/>
        <v>1.70</v>
      </c>
      <c r="KA13" s="47" t="str">
        <f t="shared" si="241"/>
        <v>Lên lớp</v>
      </c>
      <c r="KB13" s="41">
        <f t="shared" si="242"/>
        <v>19</v>
      </c>
      <c r="KC13" s="43">
        <f t="shared" si="243"/>
        <v>1.9736842105263157</v>
      </c>
      <c r="KD13" s="229">
        <f t="shared" si="244"/>
        <v>58</v>
      </c>
      <c r="KE13" s="230">
        <f t="shared" si="245"/>
        <v>55</v>
      </c>
      <c r="KF13" s="146">
        <f t="shared" si="246"/>
        <v>1.9363636363636363</v>
      </c>
      <c r="KG13" s="45" t="str">
        <f t="shared" si="247"/>
        <v>1.94</v>
      </c>
      <c r="KH13" s="47" t="str">
        <f t="shared" si="248"/>
        <v>Lên lớp</v>
      </c>
      <c r="KI13" s="47" t="s">
        <v>1143</v>
      </c>
      <c r="KJ13" s="24">
        <v>7</v>
      </c>
      <c r="KK13" s="27">
        <v>4</v>
      </c>
      <c r="KL13" s="28"/>
      <c r="KM13" s="30">
        <f t="shared" si="436"/>
        <v>5.2</v>
      </c>
      <c r="KN13" s="31">
        <f t="shared" si="437"/>
        <v>5.2</v>
      </c>
      <c r="KO13" s="31" t="str">
        <f t="shared" si="438"/>
        <v>5.2</v>
      </c>
      <c r="KP13" s="35" t="str">
        <f t="shared" si="439"/>
        <v>D+</v>
      </c>
      <c r="KQ13" s="33">
        <f t="shared" si="440"/>
        <v>1.5</v>
      </c>
      <c r="KR13" s="49" t="str">
        <f t="shared" si="441"/>
        <v>1.5</v>
      </c>
      <c r="KS13" s="77">
        <v>2</v>
      </c>
      <c r="KT13" s="151">
        <v>2</v>
      </c>
      <c r="KU13" s="24">
        <v>7.3</v>
      </c>
      <c r="KV13" s="27">
        <v>8</v>
      </c>
      <c r="KW13" s="28"/>
      <c r="KX13" s="22">
        <f t="shared" si="442"/>
        <v>7.7</v>
      </c>
      <c r="KY13" s="29">
        <f t="shared" si="443"/>
        <v>7.7</v>
      </c>
      <c r="KZ13" s="29" t="str">
        <f t="shared" si="444"/>
        <v>7.7</v>
      </c>
      <c r="LA13" s="35" t="str">
        <f t="shared" si="445"/>
        <v>B</v>
      </c>
      <c r="LB13" s="33">
        <f t="shared" si="446"/>
        <v>3</v>
      </c>
      <c r="LC13" s="49" t="str">
        <f t="shared" si="447"/>
        <v>3.0</v>
      </c>
      <c r="LD13" s="77">
        <v>2</v>
      </c>
      <c r="LE13" s="151">
        <v>2</v>
      </c>
      <c r="LF13" s="24">
        <v>7.7</v>
      </c>
      <c r="LG13" s="27">
        <v>3</v>
      </c>
      <c r="LH13" s="28"/>
      <c r="LI13" s="30">
        <f t="shared" si="448"/>
        <v>4.9000000000000004</v>
      </c>
      <c r="LJ13" s="31">
        <f t="shared" si="449"/>
        <v>4.9000000000000004</v>
      </c>
      <c r="LK13" s="31" t="str">
        <f t="shared" si="450"/>
        <v>4.9</v>
      </c>
      <c r="LL13" s="35" t="str">
        <f t="shared" si="451"/>
        <v>D</v>
      </c>
      <c r="LM13" s="33">
        <f t="shared" si="452"/>
        <v>1</v>
      </c>
      <c r="LN13" s="49" t="str">
        <f t="shared" si="453"/>
        <v>1.0</v>
      </c>
      <c r="LO13" s="77">
        <v>2</v>
      </c>
      <c r="LP13" s="151">
        <v>2</v>
      </c>
      <c r="LQ13" s="24">
        <v>7.7</v>
      </c>
      <c r="LR13" s="27">
        <v>8</v>
      </c>
      <c r="LS13" s="28"/>
      <c r="LT13" s="30">
        <f t="shared" si="454"/>
        <v>7.9</v>
      </c>
      <c r="LU13" s="31">
        <f t="shared" si="455"/>
        <v>7.9</v>
      </c>
      <c r="LV13" s="29" t="str">
        <f t="shared" si="252"/>
        <v>7.9</v>
      </c>
      <c r="LW13" s="35" t="str">
        <f t="shared" si="456"/>
        <v>B</v>
      </c>
      <c r="LX13" s="33">
        <f t="shared" si="457"/>
        <v>3</v>
      </c>
      <c r="LY13" s="49" t="str">
        <f t="shared" si="458"/>
        <v>3.0</v>
      </c>
      <c r="LZ13" s="77">
        <v>2</v>
      </c>
      <c r="MA13" s="151">
        <v>2</v>
      </c>
      <c r="MB13" s="24">
        <v>8</v>
      </c>
      <c r="MC13" s="124"/>
      <c r="MD13" s="28">
        <v>6</v>
      </c>
      <c r="ME13" s="30">
        <f t="shared" si="459"/>
        <v>3.2</v>
      </c>
      <c r="MF13" s="161">
        <f t="shared" si="460"/>
        <v>6.8</v>
      </c>
      <c r="MG13" s="29" t="str">
        <f t="shared" si="253"/>
        <v>6.8</v>
      </c>
      <c r="MH13" s="162" t="str">
        <f t="shared" si="461"/>
        <v>C+</v>
      </c>
      <c r="MI13" s="163">
        <f t="shared" si="462"/>
        <v>2.5</v>
      </c>
      <c r="MJ13" s="56" t="str">
        <f t="shared" si="463"/>
        <v>2.5</v>
      </c>
      <c r="MK13" s="77">
        <v>1</v>
      </c>
      <c r="ML13" s="151">
        <v>1</v>
      </c>
      <c r="MM13" s="24">
        <v>8.1</v>
      </c>
      <c r="MN13" s="27">
        <v>6</v>
      </c>
      <c r="MO13" s="28"/>
      <c r="MP13" s="30">
        <f t="shared" si="464"/>
        <v>6.8</v>
      </c>
      <c r="MQ13" s="161">
        <f t="shared" si="465"/>
        <v>6.8</v>
      </c>
      <c r="MR13" s="29" t="str">
        <f t="shared" si="254"/>
        <v>6.8</v>
      </c>
      <c r="MS13" s="162" t="str">
        <f t="shared" si="466"/>
        <v>C+</v>
      </c>
      <c r="MT13" s="163">
        <f t="shared" si="467"/>
        <v>2.5</v>
      </c>
      <c r="MU13" s="56" t="str">
        <f t="shared" si="468"/>
        <v>2.5</v>
      </c>
      <c r="MV13" s="77">
        <v>3</v>
      </c>
      <c r="MW13" s="151">
        <v>3</v>
      </c>
      <c r="MX13" s="24">
        <v>5</v>
      </c>
      <c r="MY13" s="27">
        <v>5</v>
      </c>
      <c r="MZ13" s="28"/>
      <c r="NA13" s="30">
        <f t="shared" si="469"/>
        <v>5</v>
      </c>
      <c r="NB13" s="161">
        <f t="shared" si="470"/>
        <v>5</v>
      </c>
      <c r="NC13" s="29" t="str">
        <f t="shared" si="255"/>
        <v>5.0</v>
      </c>
      <c r="ND13" s="162" t="str">
        <f t="shared" si="471"/>
        <v>D+</v>
      </c>
      <c r="NE13" s="163">
        <f t="shared" si="472"/>
        <v>1.5</v>
      </c>
      <c r="NF13" s="56" t="str">
        <f t="shared" si="473"/>
        <v>1.5</v>
      </c>
      <c r="NG13" s="77">
        <v>1</v>
      </c>
      <c r="NH13" s="151">
        <v>1</v>
      </c>
      <c r="NI13" s="24">
        <v>6.2</v>
      </c>
      <c r="NJ13" s="27">
        <v>2</v>
      </c>
      <c r="NK13" s="28">
        <v>5</v>
      </c>
      <c r="NL13" s="30">
        <f t="shared" si="474"/>
        <v>3.7</v>
      </c>
      <c r="NM13" s="31">
        <f t="shared" si="475"/>
        <v>5.5</v>
      </c>
      <c r="NN13" s="31" t="str">
        <f t="shared" si="476"/>
        <v>5.5</v>
      </c>
      <c r="NO13" s="35" t="str">
        <f t="shared" si="477"/>
        <v>C</v>
      </c>
      <c r="NP13" s="33">
        <f t="shared" si="478"/>
        <v>2</v>
      </c>
      <c r="NQ13" s="49" t="str">
        <f t="shared" si="479"/>
        <v>2.0</v>
      </c>
      <c r="NR13" s="77">
        <v>3</v>
      </c>
      <c r="NS13" s="151">
        <v>3</v>
      </c>
      <c r="NT13" s="24">
        <v>8</v>
      </c>
      <c r="NU13" s="214">
        <v>7.7</v>
      </c>
      <c r="NV13" s="28"/>
      <c r="NW13" s="30">
        <f t="shared" si="480"/>
        <v>7.8</v>
      </c>
      <c r="NX13" s="31">
        <f t="shared" si="481"/>
        <v>7.8</v>
      </c>
      <c r="NY13" s="31" t="str">
        <f t="shared" si="482"/>
        <v>7.8</v>
      </c>
      <c r="NZ13" s="35" t="str">
        <f t="shared" si="483"/>
        <v>B</v>
      </c>
      <c r="OA13" s="33">
        <f t="shared" si="484"/>
        <v>3</v>
      </c>
      <c r="OB13" s="49" t="str">
        <f t="shared" si="485"/>
        <v>3.0</v>
      </c>
      <c r="OC13" s="77">
        <v>2</v>
      </c>
      <c r="OD13" s="151">
        <v>2</v>
      </c>
      <c r="OE13" s="211">
        <f t="shared" si="259"/>
        <v>18</v>
      </c>
      <c r="OF13" s="43">
        <f t="shared" si="260"/>
        <v>2.25</v>
      </c>
      <c r="OG13" s="45" t="str">
        <f t="shared" si="261"/>
        <v>2.25</v>
      </c>
      <c r="OH13" s="47" t="str">
        <f t="shared" si="262"/>
        <v>Lên lớp</v>
      </c>
      <c r="OI13" s="41">
        <f t="shared" si="263"/>
        <v>18</v>
      </c>
      <c r="OJ13" s="43">
        <f t="shared" si="264"/>
        <v>2.25</v>
      </c>
      <c r="OK13" s="229">
        <f t="shared" si="265"/>
        <v>76</v>
      </c>
      <c r="OL13" s="230">
        <f t="shared" si="266"/>
        <v>73</v>
      </c>
      <c r="OM13" s="146">
        <f t="shared" si="267"/>
        <v>2.0136986301369864</v>
      </c>
      <c r="ON13" s="45" t="str">
        <f t="shared" si="268"/>
        <v>2.01</v>
      </c>
      <c r="OO13" s="47" t="str">
        <f t="shared" si="269"/>
        <v>Lên lớp</v>
      </c>
      <c r="OP13" s="47" t="s">
        <v>1143</v>
      </c>
      <c r="OQ13" s="24">
        <v>6.2</v>
      </c>
      <c r="OR13" s="27">
        <v>7</v>
      </c>
      <c r="OS13" s="28"/>
      <c r="OT13" s="30">
        <f t="shared" si="488"/>
        <v>6.7</v>
      </c>
      <c r="OU13" s="31">
        <f t="shared" si="489"/>
        <v>6.7</v>
      </c>
      <c r="OV13" s="31" t="str">
        <f t="shared" si="490"/>
        <v>6.7</v>
      </c>
      <c r="OW13" s="35" t="str">
        <f t="shared" si="491"/>
        <v>C+</v>
      </c>
      <c r="OX13" s="33">
        <f t="shared" si="492"/>
        <v>2.5</v>
      </c>
      <c r="OY13" s="49" t="str">
        <f t="shared" si="493"/>
        <v>2.5</v>
      </c>
      <c r="OZ13" s="77">
        <v>2</v>
      </c>
      <c r="PA13" s="151">
        <v>2</v>
      </c>
      <c r="PB13" s="24">
        <v>7</v>
      </c>
      <c r="PC13" s="27">
        <v>8</v>
      </c>
      <c r="PD13" s="28"/>
      <c r="PE13" s="30">
        <f t="shared" si="494"/>
        <v>7.6</v>
      </c>
      <c r="PF13" s="31">
        <f t="shared" si="495"/>
        <v>7.6</v>
      </c>
      <c r="PG13" s="31" t="str">
        <f t="shared" si="496"/>
        <v>7.6</v>
      </c>
      <c r="PH13" s="35" t="str">
        <f t="shared" si="547"/>
        <v>B</v>
      </c>
      <c r="PI13" s="33">
        <f t="shared" si="497"/>
        <v>3</v>
      </c>
      <c r="PJ13" s="49" t="str">
        <f t="shared" si="498"/>
        <v>3.0</v>
      </c>
      <c r="PK13" s="77">
        <v>3</v>
      </c>
      <c r="PL13" s="151">
        <v>3</v>
      </c>
      <c r="PM13" s="24">
        <v>6.7</v>
      </c>
      <c r="PN13" s="27">
        <v>5</v>
      </c>
      <c r="PO13" s="28"/>
      <c r="PP13" s="30">
        <f t="shared" si="499"/>
        <v>5.7</v>
      </c>
      <c r="PQ13" s="31">
        <f t="shared" si="500"/>
        <v>5.7</v>
      </c>
      <c r="PR13" s="29" t="str">
        <f t="shared" si="501"/>
        <v>5.7</v>
      </c>
      <c r="PS13" s="35" t="str">
        <f t="shared" si="502"/>
        <v>C</v>
      </c>
      <c r="PT13" s="130">
        <f t="shared" si="503"/>
        <v>2</v>
      </c>
      <c r="PU13" s="49" t="str">
        <f t="shared" si="504"/>
        <v>2.0</v>
      </c>
      <c r="PV13" s="77">
        <v>2</v>
      </c>
      <c r="PW13" s="151">
        <v>2</v>
      </c>
      <c r="PX13" s="24">
        <v>7.7</v>
      </c>
      <c r="PY13" s="27">
        <v>5</v>
      </c>
      <c r="PZ13" s="28"/>
      <c r="QA13" s="30">
        <f t="shared" si="505"/>
        <v>6.1</v>
      </c>
      <c r="QB13" s="31">
        <f t="shared" si="506"/>
        <v>6.1</v>
      </c>
      <c r="QC13" s="31" t="str">
        <f t="shared" si="507"/>
        <v>6.1</v>
      </c>
      <c r="QD13" s="35" t="str">
        <f t="shared" si="508"/>
        <v>C</v>
      </c>
      <c r="QE13" s="33">
        <f t="shared" si="509"/>
        <v>2</v>
      </c>
      <c r="QF13" s="49" t="str">
        <f t="shared" si="510"/>
        <v>2.0</v>
      </c>
      <c r="QG13" s="77">
        <v>3</v>
      </c>
      <c r="QH13" s="151">
        <v>3</v>
      </c>
      <c r="QI13" s="24">
        <v>6.5</v>
      </c>
      <c r="QJ13" s="27">
        <v>6</v>
      </c>
      <c r="QK13" s="28"/>
      <c r="QL13" s="30">
        <f t="shared" si="511"/>
        <v>6.2</v>
      </c>
      <c r="QM13" s="31">
        <f t="shared" si="512"/>
        <v>6.2</v>
      </c>
      <c r="QN13" s="29" t="str">
        <f t="shared" si="513"/>
        <v>6.2</v>
      </c>
      <c r="QO13" s="35" t="str">
        <f t="shared" si="514"/>
        <v>C</v>
      </c>
      <c r="QP13" s="130">
        <f t="shared" si="515"/>
        <v>2</v>
      </c>
      <c r="QQ13" s="49" t="str">
        <f t="shared" si="516"/>
        <v>2.0</v>
      </c>
      <c r="QR13" s="77">
        <v>1</v>
      </c>
      <c r="QS13" s="151">
        <v>1</v>
      </c>
      <c r="QT13" s="24">
        <v>7.5</v>
      </c>
      <c r="QU13" s="27">
        <v>3</v>
      </c>
      <c r="QV13" s="28"/>
      <c r="QW13" s="30">
        <f t="shared" si="517"/>
        <v>4.8</v>
      </c>
      <c r="QX13" s="31">
        <f t="shared" si="518"/>
        <v>4.8</v>
      </c>
      <c r="QY13" s="29" t="str">
        <f t="shared" si="519"/>
        <v>4.8</v>
      </c>
      <c r="QZ13" s="35" t="str">
        <f t="shared" si="520"/>
        <v>D</v>
      </c>
      <c r="RA13" s="130">
        <f t="shared" si="521"/>
        <v>1</v>
      </c>
      <c r="RB13" s="49" t="str">
        <f t="shared" si="522"/>
        <v>1.0</v>
      </c>
      <c r="RC13" s="77">
        <v>3</v>
      </c>
      <c r="RD13" s="151">
        <v>3</v>
      </c>
      <c r="RE13" s="24">
        <v>7.3</v>
      </c>
      <c r="RF13" s="27">
        <v>5</v>
      </c>
      <c r="RG13" s="28"/>
      <c r="RH13" s="30">
        <f t="shared" si="523"/>
        <v>5.9</v>
      </c>
      <c r="RI13" s="31">
        <f t="shared" si="524"/>
        <v>5.9</v>
      </c>
      <c r="RJ13" s="31" t="str">
        <f t="shared" si="525"/>
        <v>5.9</v>
      </c>
      <c r="RK13" s="35" t="str">
        <f t="shared" si="526"/>
        <v>C</v>
      </c>
      <c r="RL13" s="33">
        <f t="shared" si="527"/>
        <v>2</v>
      </c>
      <c r="RM13" s="49" t="str">
        <f t="shared" si="528"/>
        <v>2.0</v>
      </c>
      <c r="RN13" s="77">
        <v>1</v>
      </c>
      <c r="RO13" s="151">
        <v>1</v>
      </c>
      <c r="RP13" s="211">
        <f t="shared" si="277"/>
        <v>15</v>
      </c>
      <c r="RQ13" s="275">
        <f t="shared" si="278"/>
        <v>6.16</v>
      </c>
      <c r="RR13" s="43">
        <f t="shared" si="279"/>
        <v>2.0666666666666669</v>
      </c>
      <c r="RS13" s="45" t="str">
        <f t="shared" si="280"/>
        <v>2.07</v>
      </c>
      <c r="RT13" s="47" t="str">
        <f t="shared" si="281"/>
        <v>Lên lớp</v>
      </c>
      <c r="RU13" s="41">
        <f t="shared" si="282"/>
        <v>15</v>
      </c>
      <c r="RV13" s="43">
        <f t="shared" si="283"/>
        <v>2.0666666666666669</v>
      </c>
      <c r="RW13" s="229">
        <f t="shared" si="284"/>
        <v>91</v>
      </c>
      <c r="RX13" s="230">
        <f t="shared" si="285"/>
        <v>88</v>
      </c>
      <c r="RY13" s="146">
        <f t="shared" si="286"/>
        <v>2.0227272727272729</v>
      </c>
      <c r="RZ13" s="45" t="str">
        <f t="shared" si="287"/>
        <v>2.02</v>
      </c>
      <c r="SA13" s="47" t="str">
        <f t="shared" si="288"/>
        <v>Lên lớp</v>
      </c>
      <c r="SB13" s="47" t="s">
        <v>1143</v>
      </c>
      <c r="SC13" s="24">
        <v>7.3</v>
      </c>
      <c r="SD13" s="124"/>
      <c r="SE13" s="28">
        <v>5</v>
      </c>
      <c r="SF13" s="30">
        <f t="shared" si="529"/>
        <v>2.9</v>
      </c>
      <c r="SG13" s="31">
        <f t="shared" si="530"/>
        <v>5.9</v>
      </c>
      <c r="SH13" s="31" t="str">
        <f t="shared" si="531"/>
        <v>5.9</v>
      </c>
      <c r="SI13" s="35" t="str">
        <f t="shared" si="532"/>
        <v>C</v>
      </c>
      <c r="SJ13" s="33">
        <f t="shared" si="533"/>
        <v>2</v>
      </c>
      <c r="SK13" s="49" t="str">
        <f t="shared" si="534"/>
        <v>2.0</v>
      </c>
      <c r="SL13" s="77">
        <v>2</v>
      </c>
      <c r="SM13" s="151">
        <v>2</v>
      </c>
      <c r="SN13" s="24">
        <v>6.7</v>
      </c>
      <c r="SO13" s="27">
        <v>2</v>
      </c>
      <c r="SP13" s="28">
        <v>5</v>
      </c>
      <c r="SQ13" s="30">
        <f t="shared" si="535"/>
        <v>3.9</v>
      </c>
      <c r="SR13" s="31">
        <f t="shared" si="536"/>
        <v>5.7</v>
      </c>
      <c r="SS13" s="31" t="str">
        <f t="shared" si="537"/>
        <v>5.7</v>
      </c>
      <c r="ST13" s="35" t="str">
        <f t="shared" si="538"/>
        <v>C</v>
      </c>
      <c r="SU13" s="33">
        <f t="shared" si="539"/>
        <v>2</v>
      </c>
      <c r="SV13" s="49" t="str">
        <f t="shared" si="540"/>
        <v>2.0</v>
      </c>
      <c r="SW13" s="77">
        <v>2</v>
      </c>
      <c r="SX13" s="151">
        <v>2</v>
      </c>
      <c r="SY13" s="24"/>
      <c r="SZ13" s="27"/>
      <c r="TA13" s="28"/>
      <c r="TB13" s="22">
        <f t="shared" ref="TB13" si="561">ROUND((SF13*0.5+SQ13*0.5),1)</f>
        <v>3.4</v>
      </c>
      <c r="TC13" s="29">
        <f t="shared" ref="TC13" si="562">ROUND((SG13*0.5+SR13*0.5),1)</f>
        <v>5.8</v>
      </c>
      <c r="TD13" s="31" t="str">
        <f t="shared" si="543"/>
        <v>5.8</v>
      </c>
      <c r="TE13" s="35" t="str">
        <f t="shared" si="544"/>
        <v>C</v>
      </c>
      <c r="TF13" s="33">
        <f t="shared" si="545"/>
        <v>2</v>
      </c>
      <c r="TG13" s="49" t="str">
        <f t="shared" si="546"/>
        <v>2.0</v>
      </c>
      <c r="TH13" s="77">
        <v>4</v>
      </c>
      <c r="TI13" s="151">
        <v>4</v>
      </c>
      <c r="TJ13" s="320"/>
      <c r="TK13" s="321">
        <v>6.5</v>
      </c>
      <c r="TL13" s="322">
        <v>6.7</v>
      </c>
      <c r="TM13" s="322">
        <v>7.5</v>
      </c>
      <c r="TN13" s="322"/>
      <c r="TO13" s="127">
        <f t="shared" si="560"/>
        <v>7.1</v>
      </c>
      <c r="TP13" s="29" t="str">
        <f t="shared" si="548"/>
        <v>7.1</v>
      </c>
      <c r="TQ13" s="35" t="str">
        <f t="shared" si="549"/>
        <v>B</v>
      </c>
      <c r="TR13" s="33">
        <f t="shared" si="550"/>
        <v>3</v>
      </c>
      <c r="TS13" s="49" t="str">
        <f t="shared" si="551"/>
        <v>3.0</v>
      </c>
      <c r="TT13" s="323">
        <v>5</v>
      </c>
      <c r="TU13" s="324">
        <v>5</v>
      </c>
      <c r="TV13" s="325">
        <f t="shared" si="552"/>
        <v>9</v>
      </c>
      <c r="TW13" s="341">
        <f t="shared" si="296"/>
        <v>6.5222222222222221</v>
      </c>
      <c r="TX13" s="326">
        <f t="shared" si="553"/>
        <v>2.5555555555555554</v>
      </c>
      <c r="TY13" s="45" t="str">
        <f t="shared" si="554"/>
        <v>2.56</v>
      </c>
      <c r="TZ13" s="47" t="str">
        <f t="shared" si="555"/>
        <v>Lên lớp</v>
      </c>
      <c r="UA13" s="41">
        <f t="shared" si="556"/>
        <v>9</v>
      </c>
      <c r="UB13" s="43">
        <f t="shared" si="557"/>
        <v>2.5555555555555554</v>
      </c>
    </row>
    <row r="14" spans="1:548" ht="18">
      <c r="A14" s="11">
        <v>25</v>
      </c>
      <c r="B14" s="70" t="s">
        <v>333</v>
      </c>
      <c r="C14" s="14" t="s">
        <v>372</v>
      </c>
      <c r="D14" s="71" t="s">
        <v>119</v>
      </c>
      <c r="E14" s="302" t="s">
        <v>373</v>
      </c>
      <c r="F14" s="9"/>
      <c r="G14" s="111" t="s">
        <v>801</v>
      </c>
      <c r="H14" s="112" t="s">
        <v>18</v>
      </c>
      <c r="I14" s="104" t="s">
        <v>21</v>
      </c>
      <c r="J14" s="13">
        <v>5.3</v>
      </c>
      <c r="K14" s="29" t="str">
        <f t="shared" si="100"/>
        <v>5.3</v>
      </c>
      <c r="L14" s="35" t="str">
        <f t="shared" si="313"/>
        <v>D+</v>
      </c>
      <c r="M14" s="33">
        <f t="shared" si="314"/>
        <v>1.5</v>
      </c>
      <c r="N14" s="49" t="str">
        <f t="shared" si="315"/>
        <v>1.5</v>
      </c>
      <c r="O14" s="12">
        <v>2</v>
      </c>
      <c r="P14" s="19">
        <v>6.8</v>
      </c>
      <c r="Q14" s="29" t="str">
        <f t="shared" si="104"/>
        <v>6.8</v>
      </c>
      <c r="R14" s="35" t="str">
        <f t="shared" si="316"/>
        <v>C+</v>
      </c>
      <c r="S14" s="33">
        <f t="shared" si="317"/>
        <v>2.5</v>
      </c>
      <c r="T14" s="49" t="str">
        <f t="shared" si="318"/>
        <v>2.5</v>
      </c>
      <c r="U14" s="12">
        <v>3</v>
      </c>
      <c r="V14" s="24">
        <v>6.6</v>
      </c>
      <c r="W14" s="27">
        <v>6</v>
      </c>
      <c r="X14" s="28"/>
      <c r="Y14" s="22">
        <f t="shared" si="319"/>
        <v>6.2</v>
      </c>
      <c r="Z14" s="29">
        <f t="shared" si="320"/>
        <v>6.2</v>
      </c>
      <c r="AA14" s="29" t="str">
        <f t="shared" si="110"/>
        <v>6.2</v>
      </c>
      <c r="AB14" s="35" t="str">
        <f t="shared" si="321"/>
        <v>C</v>
      </c>
      <c r="AC14" s="33">
        <f t="shared" si="322"/>
        <v>2</v>
      </c>
      <c r="AD14" s="49" t="str">
        <f t="shared" si="323"/>
        <v>2.0</v>
      </c>
      <c r="AE14" s="77">
        <v>5</v>
      </c>
      <c r="AF14" s="80">
        <v>5</v>
      </c>
      <c r="AG14" s="63">
        <v>3.2</v>
      </c>
      <c r="AH14" s="27"/>
      <c r="AI14" s="28"/>
      <c r="AJ14" s="22">
        <f t="shared" si="324"/>
        <v>1.3</v>
      </c>
      <c r="AK14" s="29">
        <f t="shared" si="325"/>
        <v>1.3</v>
      </c>
      <c r="AL14" s="29" t="str">
        <f t="shared" si="116"/>
        <v>1.3</v>
      </c>
      <c r="AM14" s="35" t="str">
        <f t="shared" si="326"/>
        <v>F</v>
      </c>
      <c r="AN14" s="33">
        <f t="shared" si="327"/>
        <v>0</v>
      </c>
      <c r="AO14" s="49" t="str">
        <f t="shared" si="328"/>
        <v>0.0</v>
      </c>
      <c r="AP14" s="77">
        <v>3</v>
      </c>
      <c r="AQ14" s="83"/>
      <c r="AR14" s="24">
        <v>7.6</v>
      </c>
      <c r="AS14" s="27">
        <v>4</v>
      </c>
      <c r="AT14" s="28"/>
      <c r="AU14" s="22">
        <f t="shared" si="329"/>
        <v>5.4</v>
      </c>
      <c r="AV14" s="29">
        <f t="shared" si="330"/>
        <v>5.4</v>
      </c>
      <c r="AW14" s="29" t="str">
        <f t="shared" si="120"/>
        <v>5.4</v>
      </c>
      <c r="AX14" s="35" t="str">
        <f t="shared" si="331"/>
        <v>D+</v>
      </c>
      <c r="AY14" s="33">
        <f t="shared" si="332"/>
        <v>1.5</v>
      </c>
      <c r="AZ14" s="49" t="str">
        <f t="shared" si="333"/>
        <v>1.5</v>
      </c>
      <c r="BA14" s="77">
        <v>3</v>
      </c>
      <c r="BB14" s="83">
        <v>3</v>
      </c>
      <c r="BC14" s="24">
        <v>6.7</v>
      </c>
      <c r="BD14" s="27">
        <v>6</v>
      </c>
      <c r="BE14" s="28"/>
      <c r="BF14" s="22">
        <f t="shared" si="334"/>
        <v>6.3</v>
      </c>
      <c r="BG14" s="29">
        <f t="shared" si="335"/>
        <v>6.3</v>
      </c>
      <c r="BH14" s="29" t="str">
        <f t="shared" si="125"/>
        <v>6.3</v>
      </c>
      <c r="BI14" s="35" t="str">
        <f t="shared" si="336"/>
        <v>C</v>
      </c>
      <c r="BJ14" s="33">
        <f t="shared" si="337"/>
        <v>2</v>
      </c>
      <c r="BK14" s="49" t="str">
        <f t="shared" si="338"/>
        <v>2.0</v>
      </c>
      <c r="BL14" s="77">
        <v>3</v>
      </c>
      <c r="BM14" s="83">
        <v>3</v>
      </c>
      <c r="BN14" s="24">
        <v>6.3</v>
      </c>
      <c r="BO14" s="27">
        <v>9</v>
      </c>
      <c r="BP14" s="28"/>
      <c r="BQ14" s="30">
        <f t="shared" si="339"/>
        <v>7.9</v>
      </c>
      <c r="BR14" s="31">
        <f t="shared" si="340"/>
        <v>7.9</v>
      </c>
      <c r="BS14" s="29" t="str">
        <f t="shared" si="130"/>
        <v>7.9</v>
      </c>
      <c r="BT14" s="35" t="str">
        <f t="shared" si="341"/>
        <v>B</v>
      </c>
      <c r="BU14" s="33">
        <f t="shared" si="342"/>
        <v>3</v>
      </c>
      <c r="BV14" s="49" t="str">
        <f t="shared" si="343"/>
        <v>3.0</v>
      </c>
      <c r="BW14" s="77">
        <v>2</v>
      </c>
      <c r="BX14" s="83">
        <v>2</v>
      </c>
      <c r="BY14" s="41">
        <f t="shared" si="134"/>
        <v>16</v>
      </c>
      <c r="BZ14" s="43">
        <f t="shared" si="135"/>
        <v>1.65625</v>
      </c>
      <c r="CA14" s="45" t="str">
        <f t="shared" si="136"/>
        <v>1.66</v>
      </c>
      <c r="CB14" s="47" t="str">
        <f t="shared" si="137"/>
        <v>Lên lớp</v>
      </c>
      <c r="CC14" s="145">
        <f t="shared" si="138"/>
        <v>13</v>
      </c>
      <c r="CD14" s="146">
        <f t="shared" si="139"/>
        <v>2.0384615384615383</v>
      </c>
      <c r="CE14" s="47" t="str">
        <f t="shared" si="140"/>
        <v>Lên lớp</v>
      </c>
      <c r="CF14" s="142" t="s">
        <v>1143</v>
      </c>
      <c r="CG14" s="24">
        <v>6.8</v>
      </c>
      <c r="CH14" s="27">
        <v>5</v>
      </c>
      <c r="CI14" s="28"/>
      <c r="CJ14" s="30">
        <f t="shared" si="344"/>
        <v>5.7</v>
      </c>
      <c r="CK14" s="31">
        <f t="shared" si="345"/>
        <v>5.7</v>
      </c>
      <c r="CL14" s="29" t="str">
        <f t="shared" si="143"/>
        <v>5.7</v>
      </c>
      <c r="CM14" s="35" t="str">
        <f t="shared" si="346"/>
        <v>C</v>
      </c>
      <c r="CN14" s="157">
        <f t="shared" si="347"/>
        <v>2</v>
      </c>
      <c r="CO14" s="49" t="str">
        <f t="shared" si="348"/>
        <v>2.0</v>
      </c>
      <c r="CP14" s="77">
        <v>3</v>
      </c>
      <c r="CQ14" s="151">
        <v>3</v>
      </c>
      <c r="CR14" s="24">
        <v>7.3</v>
      </c>
      <c r="CS14" s="27">
        <v>6</v>
      </c>
      <c r="CT14" s="28"/>
      <c r="CU14" s="30">
        <f t="shared" si="349"/>
        <v>6.5</v>
      </c>
      <c r="CV14" s="31">
        <f t="shared" si="350"/>
        <v>6.5</v>
      </c>
      <c r="CW14" s="29" t="str">
        <f t="shared" si="148"/>
        <v>6.5</v>
      </c>
      <c r="CX14" s="35" t="str">
        <f t="shared" si="351"/>
        <v>C+</v>
      </c>
      <c r="CY14" s="157">
        <f t="shared" si="352"/>
        <v>2.5</v>
      </c>
      <c r="CZ14" s="49" t="str">
        <f t="shared" si="353"/>
        <v>2.5</v>
      </c>
      <c r="DA14" s="77">
        <v>2</v>
      </c>
      <c r="DB14" s="151">
        <v>2</v>
      </c>
      <c r="DC14" s="24">
        <v>7</v>
      </c>
      <c r="DD14" s="27">
        <v>4</v>
      </c>
      <c r="DE14" s="28"/>
      <c r="DF14" s="30">
        <f t="shared" si="354"/>
        <v>5.2</v>
      </c>
      <c r="DG14" s="31">
        <f t="shared" si="355"/>
        <v>5.2</v>
      </c>
      <c r="DH14" s="29" t="str">
        <f t="shared" si="154"/>
        <v>5.2</v>
      </c>
      <c r="DI14" s="35" t="str">
        <f t="shared" si="356"/>
        <v>D+</v>
      </c>
      <c r="DJ14" s="157">
        <f t="shared" si="357"/>
        <v>1.5</v>
      </c>
      <c r="DK14" s="49" t="str">
        <f t="shared" si="358"/>
        <v>1.5</v>
      </c>
      <c r="DL14" s="77">
        <v>4</v>
      </c>
      <c r="DM14" s="151">
        <v>4</v>
      </c>
      <c r="DN14" s="24">
        <v>6.2</v>
      </c>
      <c r="DO14" s="27">
        <v>5</v>
      </c>
      <c r="DP14" s="28"/>
      <c r="DQ14" s="30">
        <f t="shared" si="359"/>
        <v>5.5</v>
      </c>
      <c r="DR14" s="31">
        <f t="shared" si="360"/>
        <v>5.5</v>
      </c>
      <c r="DS14" s="29" t="str">
        <f t="shared" si="160"/>
        <v>5.5</v>
      </c>
      <c r="DT14" s="35" t="str">
        <f t="shared" si="361"/>
        <v>C</v>
      </c>
      <c r="DU14" s="157">
        <f t="shared" si="362"/>
        <v>2</v>
      </c>
      <c r="DV14" s="49" t="str">
        <f t="shared" si="363"/>
        <v>2.0</v>
      </c>
      <c r="DW14" s="77">
        <v>3</v>
      </c>
      <c r="DX14" s="151">
        <v>3</v>
      </c>
      <c r="DY14" s="24">
        <v>6.3</v>
      </c>
      <c r="DZ14" s="27">
        <v>4</v>
      </c>
      <c r="EA14" s="28"/>
      <c r="EB14" s="30">
        <f t="shared" si="364"/>
        <v>4.9000000000000004</v>
      </c>
      <c r="EC14" s="31">
        <f t="shared" si="365"/>
        <v>4.9000000000000004</v>
      </c>
      <c r="ED14" s="29" t="str">
        <f t="shared" si="165"/>
        <v>4.9</v>
      </c>
      <c r="EE14" s="35" t="str">
        <f t="shared" si="366"/>
        <v>D</v>
      </c>
      <c r="EF14" s="157">
        <f t="shared" si="367"/>
        <v>1</v>
      </c>
      <c r="EG14" s="49" t="str">
        <f t="shared" si="368"/>
        <v>1.0</v>
      </c>
      <c r="EH14" s="77">
        <v>2</v>
      </c>
      <c r="EI14" s="151">
        <v>2</v>
      </c>
      <c r="EJ14" s="24">
        <v>8.1999999999999993</v>
      </c>
      <c r="EK14" s="27">
        <v>6</v>
      </c>
      <c r="EL14" s="28"/>
      <c r="EM14" s="30">
        <f t="shared" si="369"/>
        <v>6.9</v>
      </c>
      <c r="EN14" s="31">
        <f t="shared" si="370"/>
        <v>6.9</v>
      </c>
      <c r="EO14" s="29" t="str">
        <f t="shared" si="170"/>
        <v>6.9</v>
      </c>
      <c r="EP14" s="35" t="str">
        <f t="shared" si="371"/>
        <v>C+</v>
      </c>
      <c r="EQ14" s="157">
        <f t="shared" si="372"/>
        <v>2.5</v>
      </c>
      <c r="ER14" s="49" t="str">
        <f t="shared" si="373"/>
        <v>2.5</v>
      </c>
      <c r="ES14" s="77">
        <v>2</v>
      </c>
      <c r="ET14" s="151">
        <v>2</v>
      </c>
      <c r="EU14" s="24">
        <v>6.4</v>
      </c>
      <c r="EV14" s="27">
        <v>7</v>
      </c>
      <c r="EW14" s="28"/>
      <c r="EX14" s="30">
        <f t="shared" si="374"/>
        <v>6.8</v>
      </c>
      <c r="EY14" s="31">
        <f t="shared" si="375"/>
        <v>6.8</v>
      </c>
      <c r="EZ14" s="29" t="str">
        <f t="shared" si="175"/>
        <v>6.8</v>
      </c>
      <c r="FA14" s="35" t="str">
        <f t="shared" si="376"/>
        <v>C+</v>
      </c>
      <c r="FB14" s="157">
        <f t="shared" si="377"/>
        <v>2.5</v>
      </c>
      <c r="FC14" s="49" t="str">
        <f t="shared" si="378"/>
        <v>2.5</v>
      </c>
      <c r="FD14" s="77">
        <v>3</v>
      </c>
      <c r="FE14" s="151">
        <v>3</v>
      </c>
      <c r="FF14" s="155">
        <v>8</v>
      </c>
      <c r="FG14" s="165">
        <v>6.7</v>
      </c>
      <c r="FH14" s="165"/>
      <c r="FI14" s="22">
        <f t="shared" si="379"/>
        <v>7.2</v>
      </c>
      <c r="FJ14" s="29">
        <f t="shared" si="380"/>
        <v>7.2</v>
      </c>
      <c r="FK14" s="29" t="str">
        <f t="shared" si="181"/>
        <v>7.2</v>
      </c>
      <c r="FL14" s="35" t="str">
        <f t="shared" si="381"/>
        <v>B</v>
      </c>
      <c r="FM14" s="33">
        <f t="shared" si="382"/>
        <v>3</v>
      </c>
      <c r="FN14" s="49" t="str">
        <f t="shared" si="383"/>
        <v>3.0</v>
      </c>
      <c r="FO14" s="77">
        <v>1</v>
      </c>
      <c r="FP14" s="151">
        <v>1</v>
      </c>
      <c r="FQ14" s="41">
        <f t="shared" si="185"/>
        <v>20</v>
      </c>
      <c r="FR14" s="43">
        <f t="shared" si="186"/>
        <v>2.0249999999999999</v>
      </c>
      <c r="FS14" s="45" t="str">
        <f t="shared" si="187"/>
        <v>2.03</v>
      </c>
      <c r="FT14" s="47" t="str">
        <f t="shared" si="188"/>
        <v>Lên lớp</v>
      </c>
      <c r="FU14" s="145">
        <f t="shared" si="189"/>
        <v>20</v>
      </c>
      <c r="FV14" s="146">
        <f t="shared" si="190"/>
        <v>2.0249999999999999</v>
      </c>
      <c r="FW14" s="174">
        <f t="shared" si="191"/>
        <v>36</v>
      </c>
      <c r="FX14" s="41">
        <f t="shared" si="192"/>
        <v>33</v>
      </c>
      <c r="FY14" s="43">
        <f t="shared" si="193"/>
        <v>2.0303030303030303</v>
      </c>
      <c r="FZ14" s="45" t="str">
        <f t="shared" si="194"/>
        <v>2.03</v>
      </c>
      <c r="GA14" s="47" t="str">
        <f t="shared" si="195"/>
        <v>Lên lớp</v>
      </c>
      <c r="GB14" s="47" t="s">
        <v>1143</v>
      </c>
      <c r="GC14" s="24">
        <v>7</v>
      </c>
      <c r="GD14" s="27">
        <v>6</v>
      </c>
      <c r="GE14" s="28"/>
      <c r="GF14" s="22">
        <f t="shared" si="386"/>
        <v>6.4</v>
      </c>
      <c r="GG14" s="29">
        <f t="shared" si="387"/>
        <v>6.4</v>
      </c>
      <c r="GH14" s="29" t="str">
        <f t="shared" si="197"/>
        <v>6.4</v>
      </c>
      <c r="GI14" s="35" t="str">
        <f t="shared" si="388"/>
        <v>C</v>
      </c>
      <c r="GJ14" s="33">
        <f t="shared" si="389"/>
        <v>2</v>
      </c>
      <c r="GK14" s="49" t="str">
        <f t="shared" si="390"/>
        <v>2.0</v>
      </c>
      <c r="GL14" s="77">
        <v>2</v>
      </c>
      <c r="GM14" s="151">
        <v>2</v>
      </c>
      <c r="GN14" s="24">
        <v>7.6</v>
      </c>
      <c r="GO14" s="27">
        <v>6</v>
      </c>
      <c r="GP14" s="28"/>
      <c r="GQ14" s="22">
        <f t="shared" si="391"/>
        <v>6.6</v>
      </c>
      <c r="GR14" s="29">
        <f t="shared" si="392"/>
        <v>6.6</v>
      </c>
      <c r="GS14" s="29" t="str">
        <f t="shared" si="202"/>
        <v>6.6</v>
      </c>
      <c r="GT14" s="35" t="str">
        <f t="shared" si="393"/>
        <v>C+</v>
      </c>
      <c r="GU14" s="33">
        <f t="shared" si="394"/>
        <v>2.5</v>
      </c>
      <c r="GV14" s="49" t="str">
        <f t="shared" si="395"/>
        <v>2.5</v>
      </c>
      <c r="GW14" s="77">
        <v>3</v>
      </c>
      <c r="GX14" s="151">
        <v>3</v>
      </c>
      <c r="GY14" s="24">
        <v>6.2</v>
      </c>
      <c r="GZ14" s="27">
        <v>9</v>
      </c>
      <c r="HA14" s="28"/>
      <c r="HB14" s="22">
        <f t="shared" si="396"/>
        <v>7.9</v>
      </c>
      <c r="HC14" s="29">
        <f t="shared" si="397"/>
        <v>7.9</v>
      </c>
      <c r="HD14" s="29" t="str">
        <f t="shared" si="207"/>
        <v>7.9</v>
      </c>
      <c r="HE14" s="35" t="str">
        <f t="shared" si="398"/>
        <v>B</v>
      </c>
      <c r="HF14" s="33">
        <f t="shared" si="399"/>
        <v>3</v>
      </c>
      <c r="HG14" s="49" t="str">
        <f t="shared" si="400"/>
        <v>3.0</v>
      </c>
      <c r="HH14" s="77">
        <v>2</v>
      </c>
      <c r="HI14" s="151">
        <v>2</v>
      </c>
      <c r="HJ14" s="24">
        <v>8</v>
      </c>
      <c r="HK14" s="27">
        <v>5</v>
      </c>
      <c r="HL14" s="28"/>
      <c r="HM14" s="30">
        <f t="shared" si="401"/>
        <v>6.2</v>
      </c>
      <c r="HN14" s="31">
        <f t="shared" si="402"/>
        <v>6.2</v>
      </c>
      <c r="HO14" s="29" t="str">
        <f t="shared" si="212"/>
        <v>6.2</v>
      </c>
      <c r="HP14" s="35" t="str">
        <f t="shared" si="403"/>
        <v>C</v>
      </c>
      <c r="HQ14" s="33">
        <f t="shared" si="404"/>
        <v>2</v>
      </c>
      <c r="HR14" s="49" t="str">
        <f t="shared" si="405"/>
        <v>2.0</v>
      </c>
      <c r="HS14" s="77">
        <v>2</v>
      </c>
      <c r="HT14" s="151">
        <v>2</v>
      </c>
      <c r="HU14" s="24">
        <v>6.7</v>
      </c>
      <c r="HV14" s="27">
        <v>5</v>
      </c>
      <c r="HW14" s="28"/>
      <c r="HX14" s="22">
        <f t="shared" si="406"/>
        <v>5.7</v>
      </c>
      <c r="HY14" s="29">
        <f t="shared" si="407"/>
        <v>5.7</v>
      </c>
      <c r="HZ14" s="29" t="str">
        <f t="shared" si="217"/>
        <v>5.7</v>
      </c>
      <c r="IA14" s="35" t="str">
        <f t="shared" si="408"/>
        <v>C</v>
      </c>
      <c r="IB14" s="33">
        <f t="shared" si="409"/>
        <v>2</v>
      </c>
      <c r="IC14" s="49" t="str">
        <f t="shared" si="410"/>
        <v>2.0</v>
      </c>
      <c r="ID14" s="77">
        <v>3</v>
      </c>
      <c r="IE14" s="151">
        <v>3</v>
      </c>
      <c r="IF14" s="24">
        <v>6.7</v>
      </c>
      <c r="IG14" s="27">
        <v>7</v>
      </c>
      <c r="IH14" s="28"/>
      <c r="II14" s="22">
        <f t="shared" si="411"/>
        <v>6.9</v>
      </c>
      <c r="IJ14" s="29">
        <f t="shared" si="412"/>
        <v>6.9</v>
      </c>
      <c r="IK14" s="29" t="str">
        <f t="shared" si="222"/>
        <v>6.9</v>
      </c>
      <c r="IL14" s="35" t="str">
        <f t="shared" si="413"/>
        <v>C+</v>
      </c>
      <c r="IM14" s="33">
        <f t="shared" si="414"/>
        <v>2.5</v>
      </c>
      <c r="IN14" s="49" t="str">
        <f t="shared" si="415"/>
        <v>2.5</v>
      </c>
      <c r="IO14" s="77">
        <v>2</v>
      </c>
      <c r="IP14" s="151">
        <v>2</v>
      </c>
      <c r="IQ14" s="24">
        <v>6.4</v>
      </c>
      <c r="IR14" s="27">
        <v>4</v>
      </c>
      <c r="IS14" s="28"/>
      <c r="IT14" s="22">
        <f t="shared" si="416"/>
        <v>5</v>
      </c>
      <c r="IU14" s="29">
        <f t="shared" si="417"/>
        <v>5</v>
      </c>
      <c r="IV14" s="29" t="str">
        <f t="shared" si="226"/>
        <v>5.0</v>
      </c>
      <c r="IW14" s="35" t="str">
        <f t="shared" si="418"/>
        <v>D+</v>
      </c>
      <c r="IX14" s="33">
        <f t="shared" si="419"/>
        <v>1.5</v>
      </c>
      <c r="IY14" s="49" t="str">
        <f t="shared" si="420"/>
        <v>1.5</v>
      </c>
      <c r="IZ14" s="77">
        <v>3</v>
      </c>
      <c r="JA14" s="151">
        <v>3</v>
      </c>
      <c r="JB14" s="24">
        <v>7.2</v>
      </c>
      <c r="JC14" s="27">
        <v>5</v>
      </c>
      <c r="JD14" s="28"/>
      <c r="JE14" s="22">
        <f t="shared" si="421"/>
        <v>5.9</v>
      </c>
      <c r="JF14" s="29">
        <f t="shared" si="422"/>
        <v>5.9</v>
      </c>
      <c r="JG14" s="29" t="str">
        <f t="shared" si="230"/>
        <v>5.9</v>
      </c>
      <c r="JH14" s="35" t="str">
        <f t="shared" si="423"/>
        <v>C</v>
      </c>
      <c r="JI14" s="33">
        <f t="shared" si="424"/>
        <v>2</v>
      </c>
      <c r="JJ14" s="49" t="str">
        <f t="shared" si="425"/>
        <v>2.0</v>
      </c>
      <c r="JK14" s="77">
        <v>3</v>
      </c>
      <c r="JL14" s="151">
        <v>3</v>
      </c>
      <c r="JM14" s="24">
        <v>7</v>
      </c>
      <c r="JN14" s="214">
        <v>7.4</v>
      </c>
      <c r="JO14" s="140"/>
      <c r="JP14" s="22">
        <f t="shared" si="426"/>
        <v>7.2</v>
      </c>
      <c r="JQ14" s="29">
        <f t="shared" si="427"/>
        <v>7.2</v>
      </c>
      <c r="JR14" s="29" t="str">
        <f t="shared" si="234"/>
        <v>7.2</v>
      </c>
      <c r="JS14" s="35" t="str">
        <f t="shared" si="428"/>
        <v>B</v>
      </c>
      <c r="JT14" s="33">
        <f t="shared" si="429"/>
        <v>3</v>
      </c>
      <c r="JU14" s="49" t="str">
        <f t="shared" si="430"/>
        <v>3.0</v>
      </c>
      <c r="JV14" s="77">
        <v>2</v>
      </c>
      <c r="JW14" s="151">
        <v>2</v>
      </c>
      <c r="JX14" s="211">
        <f t="shared" si="238"/>
        <v>22</v>
      </c>
      <c r="JY14" s="43">
        <f t="shared" si="239"/>
        <v>2.2272727272727271</v>
      </c>
      <c r="JZ14" s="45" t="str">
        <f t="shared" si="240"/>
        <v>2.23</v>
      </c>
      <c r="KA14" s="47" t="str">
        <f t="shared" si="241"/>
        <v>Lên lớp</v>
      </c>
      <c r="KB14" s="41">
        <f t="shared" si="242"/>
        <v>22</v>
      </c>
      <c r="KC14" s="43">
        <f t="shared" si="243"/>
        <v>2.2272727272727271</v>
      </c>
      <c r="KD14" s="229">
        <f t="shared" si="244"/>
        <v>58</v>
      </c>
      <c r="KE14" s="230">
        <f t="shared" si="245"/>
        <v>55</v>
      </c>
      <c r="KF14" s="146">
        <f t="shared" si="246"/>
        <v>2.1090909090909089</v>
      </c>
      <c r="KG14" s="45" t="str">
        <f t="shared" si="247"/>
        <v>2.11</v>
      </c>
      <c r="KH14" s="47" t="str">
        <f t="shared" si="248"/>
        <v>Lên lớp</v>
      </c>
      <c r="KI14" s="47" t="s">
        <v>1143</v>
      </c>
      <c r="KJ14" s="24">
        <v>6.2</v>
      </c>
      <c r="KK14" s="27">
        <v>5</v>
      </c>
      <c r="KL14" s="28"/>
      <c r="KM14" s="30">
        <f t="shared" si="436"/>
        <v>5.5</v>
      </c>
      <c r="KN14" s="31">
        <f t="shared" si="437"/>
        <v>5.5</v>
      </c>
      <c r="KO14" s="29" t="str">
        <f t="shared" si="438"/>
        <v>5.5</v>
      </c>
      <c r="KP14" s="35" t="str">
        <f t="shared" si="439"/>
        <v>C</v>
      </c>
      <c r="KQ14" s="33">
        <f t="shared" si="440"/>
        <v>2</v>
      </c>
      <c r="KR14" s="49" t="str">
        <f t="shared" si="441"/>
        <v>2.0</v>
      </c>
      <c r="KS14" s="77">
        <v>2</v>
      </c>
      <c r="KT14" s="151">
        <v>2</v>
      </c>
      <c r="KU14" s="24">
        <v>7</v>
      </c>
      <c r="KV14" s="27">
        <v>9</v>
      </c>
      <c r="KW14" s="28"/>
      <c r="KX14" s="30">
        <f t="shared" si="442"/>
        <v>8.1999999999999993</v>
      </c>
      <c r="KY14" s="31">
        <f t="shared" si="443"/>
        <v>8.1999999999999993</v>
      </c>
      <c r="KZ14" s="29" t="str">
        <f t="shared" si="444"/>
        <v>8.2</v>
      </c>
      <c r="LA14" s="35" t="str">
        <f t="shared" si="445"/>
        <v>B+</v>
      </c>
      <c r="LB14" s="33">
        <f t="shared" si="446"/>
        <v>3.5</v>
      </c>
      <c r="LC14" s="49" t="str">
        <f t="shared" si="447"/>
        <v>3.5</v>
      </c>
      <c r="LD14" s="77">
        <v>2</v>
      </c>
      <c r="LE14" s="151">
        <v>2</v>
      </c>
      <c r="LF14" s="24">
        <v>7.7</v>
      </c>
      <c r="LG14" s="27">
        <v>2</v>
      </c>
      <c r="LH14" s="28"/>
      <c r="LI14" s="30">
        <f t="shared" si="448"/>
        <v>4.3</v>
      </c>
      <c r="LJ14" s="31">
        <f t="shared" si="449"/>
        <v>4.3</v>
      </c>
      <c r="LK14" s="29" t="str">
        <f t="shared" si="450"/>
        <v>4.3</v>
      </c>
      <c r="LL14" s="35" t="str">
        <f t="shared" si="451"/>
        <v>D</v>
      </c>
      <c r="LM14" s="33">
        <f t="shared" si="452"/>
        <v>1</v>
      </c>
      <c r="LN14" s="49" t="str">
        <f t="shared" si="453"/>
        <v>1.0</v>
      </c>
      <c r="LO14" s="77">
        <v>2</v>
      </c>
      <c r="LP14" s="151">
        <v>2</v>
      </c>
      <c r="LQ14" s="24">
        <v>8.3000000000000007</v>
      </c>
      <c r="LR14" s="27">
        <v>5</v>
      </c>
      <c r="LS14" s="28"/>
      <c r="LT14" s="30">
        <f t="shared" si="454"/>
        <v>6.3</v>
      </c>
      <c r="LU14" s="31">
        <f t="shared" si="455"/>
        <v>6.3</v>
      </c>
      <c r="LV14" s="29" t="str">
        <f t="shared" si="252"/>
        <v>6.3</v>
      </c>
      <c r="LW14" s="35" t="str">
        <f t="shared" si="456"/>
        <v>C</v>
      </c>
      <c r="LX14" s="33">
        <f t="shared" si="457"/>
        <v>2</v>
      </c>
      <c r="LY14" s="49" t="str">
        <f t="shared" si="458"/>
        <v>2.0</v>
      </c>
      <c r="LZ14" s="77">
        <v>2</v>
      </c>
      <c r="MA14" s="151">
        <v>2</v>
      </c>
      <c r="MB14" s="24">
        <v>6</v>
      </c>
      <c r="MC14" s="27">
        <v>1</v>
      </c>
      <c r="MD14" s="28">
        <v>5</v>
      </c>
      <c r="ME14" s="30">
        <f t="shared" si="459"/>
        <v>3</v>
      </c>
      <c r="MF14" s="161">
        <f t="shared" si="460"/>
        <v>5.4</v>
      </c>
      <c r="MG14" s="29" t="str">
        <f t="shared" si="253"/>
        <v>5.4</v>
      </c>
      <c r="MH14" s="162" t="str">
        <f t="shared" si="461"/>
        <v>D+</v>
      </c>
      <c r="MI14" s="163">
        <f t="shared" si="462"/>
        <v>1.5</v>
      </c>
      <c r="MJ14" s="56" t="str">
        <f t="shared" si="463"/>
        <v>1.5</v>
      </c>
      <c r="MK14" s="77">
        <v>1</v>
      </c>
      <c r="ML14" s="151">
        <v>1</v>
      </c>
      <c r="MM14" s="24">
        <v>8.1</v>
      </c>
      <c r="MN14" s="27">
        <v>5</v>
      </c>
      <c r="MO14" s="28"/>
      <c r="MP14" s="30">
        <f t="shared" si="464"/>
        <v>6.2</v>
      </c>
      <c r="MQ14" s="161">
        <f t="shared" si="465"/>
        <v>6.2</v>
      </c>
      <c r="MR14" s="29" t="str">
        <f t="shared" si="254"/>
        <v>6.2</v>
      </c>
      <c r="MS14" s="162" t="str">
        <f t="shared" si="466"/>
        <v>C</v>
      </c>
      <c r="MT14" s="163">
        <f t="shared" si="467"/>
        <v>2</v>
      </c>
      <c r="MU14" s="56" t="str">
        <f t="shared" si="468"/>
        <v>2.0</v>
      </c>
      <c r="MV14" s="77">
        <v>3</v>
      </c>
      <c r="MW14" s="151">
        <v>3</v>
      </c>
      <c r="MX14" s="24">
        <v>7.3</v>
      </c>
      <c r="MY14" s="27">
        <v>7</v>
      </c>
      <c r="MZ14" s="28"/>
      <c r="NA14" s="30">
        <f t="shared" si="469"/>
        <v>7.1</v>
      </c>
      <c r="NB14" s="161">
        <f t="shared" si="470"/>
        <v>7.1</v>
      </c>
      <c r="NC14" s="29" t="str">
        <f t="shared" si="255"/>
        <v>7.1</v>
      </c>
      <c r="ND14" s="162" t="str">
        <f t="shared" si="471"/>
        <v>B</v>
      </c>
      <c r="NE14" s="163">
        <f t="shared" si="472"/>
        <v>3</v>
      </c>
      <c r="NF14" s="56" t="str">
        <f t="shared" si="473"/>
        <v>3.0</v>
      </c>
      <c r="NG14" s="77">
        <v>1</v>
      </c>
      <c r="NH14" s="151">
        <v>1</v>
      </c>
      <c r="NI14" s="24">
        <v>7.2</v>
      </c>
      <c r="NJ14" s="27">
        <v>4</v>
      </c>
      <c r="NK14" s="28"/>
      <c r="NL14" s="30">
        <f t="shared" si="474"/>
        <v>5.3</v>
      </c>
      <c r="NM14" s="31">
        <f t="shared" si="475"/>
        <v>5.3</v>
      </c>
      <c r="NN14" s="29" t="str">
        <f t="shared" si="476"/>
        <v>5.3</v>
      </c>
      <c r="NO14" s="35" t="str">
        <f t="shared" si="477"/>
        <v>D+</v>
      </c>
      <c r="NP14" s="33">
        <f t="shared" si="478"/>
        <v>1.5</v>
      </c>
      <c r="NQ14" s="49" t="str">
        <f t="shared" si="479"/>
        <v>1.5</v>
      </c>
      <c r="NR14" s="77">
        <v>3</v>
      </c>
      <c r="NS14" s="151">
        <v>3</v>
      </c>
      <c r="NT14" s="24">
        <v>7.5</v>
      </c>
      <c r="NU14" s="214">
        <v>7.5</v>
      </c>
      <c r="NV14" s="28"/>
      <c r="NW14" s="30">
        <f t="shared" si="480"/>
        <v>7.5</v>
      </c>
      <c r="NX14" s="31">
        <f t="shared" si="481"/>
        <v>7.5</v>
      </c>
      <c r="NY14" s="29" t="str">
        <f t="shared" si="482"/>
        <v>7.5</v>
      </c>
      <c r="NZ14" s="35" t="str">
        <f t="shared" si="483"/>
        <v>B</v>
      </c>
      <c r="OA14" s="33">
        <f t="shared" si="484"/>
        <v>3</v>
      </c>
      <c r="OB14" s="49" t="str">
        <f t="shared" si="485"/>
        <v>3.0</v>
      </c>
      <c r="OC14" s="77">
        <v>2</v>
      </c>
      <c r="OD14" s="151">
        <v>2</v>
      </c>
      <c r="OE14" s="211">
        <f t="shared" si="259"/>
        <v>18</v>
      </c>
      <c r="OF14" s="43">
        <f t="shared" si="260"/>
        <v>2.1111111111111112</v>
      </c>
      <c r="OG14" s="45" t="str">
        <f t="shared" si="261"/>
        <v>2.11</v>
      </c>
      <c r="OH14" s="47" t="str">
        <f t="shared" si="262"/>
        <v>Lên lớp</v>
      </c>
      <c r="OI14" s="41">
        <f t="shared" si="263"/>
        <v>18</v>
      </c>
      <c r="OJ14" s="43">
        <f t="shared" si="264"/>
        <v>2.1111111111111112</v>
      </c>
      <c r="OK14" s="229">
        <f t="shared" si="265"/>
        <v>76</v>
      </c>
      <c r="OL14" s="230">
        <f t="shared" si="266"/>
        <v>73</v>
      </c>
      <c r="OM14" s="146">
        <f t="shared" si="267"/>
        <v>2.1095890410958904</v>
      </c>
      <c r="ON14" s="45" t="str">
        <f t="shared" si="268"/>
        <v>2.11</v>
      </c>
      <c r="OO14" s="47" t="str">
        <f t="shared" si="269"/>
        <v>Lên lớp</v>
      </c>
      <c r="OP14" s="47" t="s">
        <v>1143</v>
      </c>
      <c r="OQ14" s="24">
        <v>8</v>
      </c>
      <c r="OR14" s="27">
        <v>6</v>
      </c>
      <c r="OS14" s="28"/>
      <c r="OT14" s="22">
        <f t="shared" si="488"/>
        <v>6.8</v>
      </c>
      <c r="OU14" s="29">
        <f t="shared" si="489"/>
        <v>6.8</v>
      </c>
      <c r="OV14" s="29" t="str">
        <f t="shared" si="490"/>
        <v>6.8</v>
      </c>
      <c r="OW14" s="35" t="str">
        <f t="shared" si="491"/>
        <v>C+</v>
      </c>
      <c r="OX14" s="33">
        <f t="shared" si="492"/>
        <v>2.5</v>
      </c>
      <c r="OY14" s="49" t="str">
        <f t="shared" si="493"/>
        <v>2.5</v>
      </c>
      <c r="OZ14" s="77">
        <v>2</v>
      </c>
      <c r="PA14" s="151">
        <v>2</v>
      </c>
      <c r="PB14" s="24">
        <v>7.8</v>
      </c>
      <c r="PC14" s="27">
        <v>8</v>
      </c>
      <c r="PD14" s="28"/>
      <c r="PE14" s="30">
        <f t="shared" si="494"/>
        <v>7.9</v>
      </c>
      <c r="PF14" s="31">
        <f t="shared" si="495"/>
        <v>7.9</v>
      </c>
      <c r="PG14" s="31" t="str">
        <f t="shared" si="496"/>
        <v>7.9</v>
      </c>
      <c r="PH14" s="35" t="str">
        <f t="shared" si="547"/>
        <v>B</v>
      </c>
      <c r="PI14" s="33">
        <f t="shared" si="497"/>
        <v>3</v>
      </c>
      <c r="PJ14" s="49" t="str">
        <f t="shared" si="498"/>
        <v>3.0</v>
      </c>
      <c r="PK14" s="77">
        <v>3</v>
      </c>
      <c r="PL14" s="151">
        <v>3</v>
      </c>
      <c r="PM14" s="24">
        <v>7</v>
      </c>
      <c r="PN14" s="27">
        <v>9</v>
      </c>
      <c r="PO14" s="28"/>
      <c r="PP14" s="30">
        <f t="shared" si="499"/>
        <v>8.1999999999999993</v>
      </c>
      <c r="PQ14" s="31">
        <f t="shared" si="500"/>
        <v>8.1999999999999993</v>
      </c>
      <c r="PR14" s="31" t="str">
        <f t="shared" si="501"/>
        <v>8.2</v>
      </c>
      <c r="PS14" s="35" t="str">
        <f t="shared" si="502"/>
        <v>B+</v>
      </c>
      <c r="PT14" s="33">
        <f t="shared" si="503"/>
        <v>3.5</v>
      </c>
      <c r="PU14" s="49" t="str">
        <f t="shared" si="504"/>
        <v>3.5</v>
      </c>
      <c r="PV14" s="77">
        <v>2</v>
      </c>
      <c r="PW14" s="151">
        <v>2</v>
      </c>
      <c r="PX14" s="24">
        <v>8</v>
      </c>
      <c r="PY14" s="27">
        <v>9</v>
      </c>
      <c r="PZ14" s="28"/>
      <c r="QA14" s="22">
        <f t="shared" si="505"/>
        <v>8.6</v>
      </c>
      <c r="QB14" s="29">
        <f t="shared" si="506"/>
        <v>8.6</v>
      </c>
      <c r="QC14" s="29" t="str">
        <f t="shared" si="507"/>
        <v>8.6</v>
      </c>
      <c r="QD14" s="35" t="str">
        <f t="shared" si="508"/>
        <v>A</v>
      </c>
      <c r="QE14" s="33">
        <f t="shared" si="509"/>
        <v>4</v>
      </c>
      <c r="QF14" s="49" t="str">
        <f t="shared" si="510"/>
        <v>4.0</v>
      </c>
      <c r="QG14" s="77">
        <v>3</v>
      </c>
      <c r="QH14" s="151">
        <v>3</v>
      </c>
      <c r="QI14" s="24">
        <v>7.5</v>
      </c>
      <c r="QJ14" s="27">
        <v>6</v>
      </c>
      <c r="QK14" s="28"/>
      <c r="QL14" s="30">
        <f t="shared" si="511"/>
        <v>6.6</v>
      </c>
      <c r="QM14" s="31">
        <f t="shared" si="512"/>
        <v>6.6</v>
      </c>
      <c r="QN14" s="31" t="str">
        <f t="shared" si="513"/>
        <v>6.6</v>
      </c>
      <c r="QO14" s="35" t="str">
        <f t="shared" si="514"/>
        <v>C+</v>
      </c>
      <c r="QP14" s="33">
        <f t="shared" si="515"/>
        <v>2.5</v>
      </c>
      <c r="QQ14" s="49" t="str">
        <f t="shared" si="516"/>
        <v>2.5</v>
      </c>
      <c r="QR14" s="77">
        <v>1</v>
      </c>
      <c r="QS14" s="151">
        <v>1</v>
      </c>
      <c r="QT14" s="24">
        <v>6.3</v>
      </c>
      <c r="QU14" s="27">
        <v>7</v>
      </c>
      <c r="QV14" s="28"/>
      <c r="QW14" s="30">
        <f t="shared" si="517"/>
        <v>6.7</v>
      </c>
      <c r="QX14" s="31">
        <f t="shared" si="518"/>
        <v>6.7</v>
      </c>
      <c r="QY14" s="31" t="str">
        <f t="shared" si="519"/>
        <v>6.7</v>
      </c>
      <c r="QZ14" s="35" t="str">
        <f t="shared" si="520"/>
        <v>C+</v>
      </c>
      <c r="RA14" s="33">
        <f t="shared" si="521"/>
        <v>2.5</v>
      </c>
      <c r="RB14" s="49" t="str">
        <f t="shared" si="522"/>
        <v>2.5</v>
      </c>
      <c r="RC14" s="77">
        <v>3</v>
      </c>
      <c r="RD14" s="151">
        <v>3</v>
      </c>
      <c r="RE14" s="63">
        <v>2</v>
      </c>
      <c r="RF14" s="27"/>
      <c r="RG14" s="28"/>
      <c r="RH14" s="22">
        <f t="shared" si="523"/>
        <v>0.8</v>
      </c>
      <c r="RI14" s="29">
        <f t="shared" si="524"/>
        <v>0.8</v>
      </c>
      <c r="RJ14" s="29" t="str">
        <f t="shared" si="525"/>
        <v>0.8</v>
      </c>
      <c r="RK14" s="35" t="str">
        <f t="shared" si="526"/>
        <v>F</v>
      </c>
      <c r="RL14" s="33">
        <f t="shared" si="527"/>
        <v>0</v>
      </c>
      <c r="RM14" s="49" t="str">
        <f t="shared" si="528"/>
        <v>0.0</v>
      </c>
      <c r="RN14" s="77">
        <v>1</v>
      </c>
      <c r="RO14" s="151"/>
      <c r="RP14" s="211">
        <f t="shared" si="277"/>
        <v>15</v>
      </c>
      <c r="RQ14" s="275">
        <f t="shared" si="278"/>
        <v>7.133333333333332</v>
      </c>
      <c r="RR14" s="43">
        <f t="shared" si="279"/>
        <v>2.8666666666666667</v>
      </c>
      <c r="RS14" s="45" t="str">
        <f t="shared" si="280"/>
        <v>2.87</v>
      </c>
      <c r="RT14" s="47" t="str">
        <f t="shared" si="281"/>
        <v>Lên lớp</v>
      </c>
      <c r="RU14" s="41">
        <f t="shared" si="282"/>
        <v>14</v>
      </c>
      <c r="RV14" s="43">
        <f t="shared" si="283"/>
        <v>3.0714285714285716</v>
      </c>
      <c r="RW14" s="229">
        <f t="shared" si="284"/>
        <v>91</v>
      </c>
      <c r="RX14" s="230">
        <f t="shared" si="285"/>
        <v>87</v>
      </c>
      <c r="RY14" s="146">
        <f t="shared" si="286"/>
        <v>2.264367816091954</v>
      </c>
      <c r="RZ14" s="45" t="str">
        <f t="shared" si="287"/>
        <v>2.26</v>
      </c>
      <c r="SA14" s="47" t="str">
        <f t="shared" si="288"/>
        <v>Lên lớp</v>
      </c>
      <c r="SB14" s="47" t="s">
        <v>1143</v>
      </c>
      <c r="SC14" s="24">
        <v>8</v>
      </c>
      <c r="SD14" s="27">
        <v>8</v>
      </c>
      <c r="SE14" s="28"/>
      <c r="SF14" s="22">
        <f t="shared" si="529"/>
        <v>8</v>
      </c>
      <c r="SG14" s="29">
        <f t="shared" si="530"/>
        <v>8</v>
      </c>
      <c r="SH14" s="29" t="str">
        <f t="shared" si="531"/>
        <v>8.0</v>
      </c>
      <c r="SI14" s="35" t="str">
        <f t="shared" si="532"/>
        <v>B+</v>
      </c>
      <c r="SJ14" s="33">
        <f t="shared" si="533"/>
        <v>3.5</v>
      </c>
      <c r="SK14" s="49" t="str">
        <f t="shared" si="534"/>
        <v>3.5</v>
      </c>
      <c r="SL14" s="77">
        <v>2</v>
      </c>
      <c r="SM14" s="151">
        <v>2</v>
      </c>
      <c r="SN14" s="24">
        <v>7.7</v>
      </c>
      <c r="SO14" s="27">
        <v>6</v>
      </c>
      <c r="SP14" s="28"/>
      <c r="SQ14" s="30">
        <f t="shared" si="535"/>
        <v>6.7</v>
      </c>
      <c r="SR14" s="31">
        <f t="shared" si="536"/>
        <v>6.7</v>
      </c>
      <c r="SS14" s="31" t="str">
        <f t="shared" si="537"/>
        <v>6.7</v>
      </c>
      <c r="ST14" s="35" t="str">
        <f t="shared" si="538"/>
        <v>C+</v>
      </c>
      <c r="SU14" s="33">
        <f t="shared" si="539"/>
        <v>2.5</v>
      </c>
      <c r="SV14" s="49" t="str">
        <f t="shared" si="540"/>
        <v>2.5</v>
      </c>
      <c r="SW14" s="77">
        <v>2</v>
      </c>
      <c r="SX14" s="151">
        <v>2</v>
      </c>
      <c r="SY14" s="24"/>
      <c r="SZ14" s="27"/>
      <c r="TA14" s="28"/>
      <c r="TB14" s="22">
        <f t="shared" ref="TB14" si="563">ROUND((SF14*0.5+SQ14*0.5),1)</f>
        <v>7.4</v>
      </c>
      <c r="TC14" s="29">
        <f t="shared" ref="TC14" si="564">ROUND((SG14*0.5+SR14*0.5),1)</f>
        <v>7.4</v>
      </c>
      <c r="TD14" s="31" t="str">
        <f t="shared" si="543"/>
        <v>7.4</v>
      </c>
      <c r="TE14" s="35" t="str">
        <f t="shared" si="544"/>
        <v>B</v>
      </c>
      <c r="TF14" s="33">
        <f t="shared" si="545"/>
        <v>3</v>
      </c>
      <c r="TG14" s="49" t="str">
        <f t="shared" si="546"/>
        <v>3.0</v>
      </c>
      <c r="TH14" s="77">
        <v>4</v>
      </c>
      <c r="TI14" s="151">
        <v>4</v>
      </c>
      <c r="TJ14" s="320"/>
      <c r="TK14" s="321"/>
      <c r="TL14" s="322"/>
      <c r="TM14" s="322"/>
      <c r="TN14" s="322"/>
      <c r="TO14" s="127">
        <f t="shared" si="560"/>
        <v>0</v>
      </c>
      <c r="TP14" s="29" t="str">
        <f t="shared" si="548"/>
        <v>0.0</v>
      </c>
      <c r="TQ14" s="35" t="str">
        <f t="shared" si="549"/>
        <v>F</v>
      </c>
      <c r="TR14" s="33">
        <f t="shared" si="550"/>
        <v>0</v>
      </c>
      <c r="TS14" s="49" t="str">
        <f t="shared" si="551"/>
        <v>0.0</v>
      </c>
      <c r="TT14" s="323"/>
      <c r="TU14" s="324"/>
      <c r="TV14" s="325">
        <f t="shared" si="552"/>
        <v>4</v>
      </c>
      <c r="TW14" s="341">
        <f t="shared" si="296"/>
        <v>7.4</v>
      </c>
      <c r="TX14" s="326">
        <f t="shared" si="553"/>
        <v>3</v>
      </c>
      <c r="TY14" s="45" t="str">
        <f t="shared" si="554"/>
        <v>3.00</v>
      </c>
      <c r="TZ14" s="47" t="str">
        <f t="shared" si="555"/>
        <v>Lên lớp</v>
      </c>
      <c r="UA14" s="41">
        <f t="shared" si="556"/>
        <v>4</v>
      </c>
      <c r="UB14" s="43">
        <f t="shared" si="557"/>
        <v>3</v>
      </c>
    </row>
    <row r="15" spans="1:548" ht="18">
      <c r="A15" s="11">
        <v>26</v>
      </c>
      <c r="B15" s="70" t="s">
        <v>333</v>
      </c>
      <c r="C15" s="14" t="s">
        <v>374</v>
      </c>
      <c r="D15" s="71" t="s">
        <v>361</v>
      </c>
      <c r="E15" s="302" t="s">
        <v>292</v>
      </c>
      <c r="F15" s="9"/>
      <c r="G15" s="111" t="s">
        <v>802</v>
      </c>
      <c r="H15" s="112" t="s">
        <v>18</v>
      </c>
      <c r="I15" s="104" t="s">
        <v>835</v>
      </c>
      <c r="J15" s="13">
        <v>6.5</v>
      </c>
      <c r="K15" s="29" t="str">
        <f t="shared" si="100"/>
        <v>6.5</v>
      </c>
      <c r="L15" s="35" t="str">
        <f t="shared" si="313"/>
        <v>C+</v>
      </c>
      <c r="M15" s="33">
        <f t="shared" si="314"/>
        <v>2.5</v>
      </c>
      <c r="N15" s="49" t="str">
        <f t="shared" si="315"/>
        <v>2.5</v>
      </c>
      <c r="O15" s="12">
        <v>2</v>
      </c>
      <c r="P15" s="19">
        <v>6.8</v>
      </c>
      <c r="Q15" s="29" t="str">
        <f t="shared" si="104"/>
        <v>6.8</v>
      </c>
      <c r="R15" s="35" t="str">
        <f t="shared" si="316"/>
        <v>C+</v>
      </c>
      <c r="S15" s="33">
        <f t="shared" si="317"/>
        <v>2.5</v>
      </c>
      <c r="T15" s="49" t="str">
        <f t="shared" si="318"/>
        <v>2.5</v>
      </c>
      <c r="U15" s="12">
        <v>3</v>
      </c>
      <c r="V15" s="24">
        <v>6.8</v>
      </c>
      <c r="W15" s="27">
        <v>6</v>
      </c>
      <c r="X15" s="28"/>
      <c r="Y15" s="22">
        <f t="shared" si="319"/>
        <v>6.3</v>
      </c>
      <c r="Z15" s="29">
        <f t="shared" si="320"/>
        <v>6.3</v>
      </c>
      <c r="AA15" s="29" t="str">
        <f t="shared" si="110"/>
        <v>6.3</v>
      </c>
      <c r="AB15" s="35" t="str">
        <f t="shared" si="321"/>
        <v>C</v>
      </c>
      <c r="AC15" s="33">
        <f t="shared" si="322"/>
        <v>2</v>
      </c>
      <c r="AD15" s="49" t="str">
        <f t="shared" si="323"/>
        <v>2.0</v>
      </c>
      <c r="AE15" s="77">
        <v>5</v>
      </c>
      <c r="AF15" s="80">
        <v>5</v>
      </c>
      <c r="AG15" s="24">
        <v>6.8</v>
      </c>
      <c r="AH15" s="27">
        <v>3</v>
      </c>
      <c r="AI15" s="28"/>
      <c r="AJ15" s="22">
        <f t="shared" si="324"/>
        <v>4.5</v>
      </c>
      <c r="AK15" s="29">
        <f t="shared" si="325"/>
        <v>4.5</v>
      </c>
      <c r="AL15" s="29" t="str">
        <f t="shared" si="116"/>
        <v>4.5</v>
      </c>
      <c r="AM15" s="35" t="str">
        <f t="shared" si="326"/>
        <v>D</v>
      </c>
      <c r="AN15" s="33">
        <f t="shared" si="327"/>
        <v>1</v>
      </c>
      <c r="AO15" s="49" t="str">
        <f t="shared" si="328"/>
        <v>1.0</v>
      </c>
      <c r="AP15" s="77">
        <v>3</v>
      </c>
      <c r="AQ15" s="83">
        <v>3</v>
      </c>
      <c r="AR15" s="24">
        <v>5.9</v>
      </c>
      <c r="AS15" s="27">
        <v>4</v>
      </c>
      <c r="AT15" s="28"/>
      <c r="AU15" s="22">
        <f t="shared" si="329"/>
        <v>4.8</v>
      </c>
      <c r="AV15" s="29">
        <f t="shared" si="330"/>
        <v>4.8</v>
      </c>
      <c r="AW15" s="29" t="str">
        <f t="shared" si="120"/>
        <v>4.8</v>
      </c>
      <c r="AX15" s="35" t="str">
        <f t="shared" si="331"/>
        <v>D</v>
      </c>
      <c r="AY15" s="33">
        <f t="shared" si="332"/>
        <v>1</v>
      </c>
      <c r="AZ15" s="49" t="str">
        <f t="shared" si="333"/>
        <v>1.0</v>
      </c>
      <c r="BA15" s="77">
        <v>3</v>
      </c>
      <c r="BB15" s="83">
        <v>3</v>
      </c>
      <c r="BC15" s="24">
        <v>6.2</v>
      </c>
      <c r="BD15" s="27">
        <v>4</v>
      </c>
      <c r="BE15" s="28"/>
      <c r="BF15" s="22">
        <f t="shared" si="334"/>
        <v>4.9000000000000004</v>
      </c>
      <c r="BG15" s="29">
        <f t="shared" si="335"/>
        <v>4.9000000000000004</v>
      </c>
      <c r="BH15" s="29" t="str">
        <f t="shared" si="125"/>
        <v>4.9</v>
      </c>
      <c r="BI15" s="35" t="str">
        <f t="shared" si="336"/>
        <v>D</v>
      </c>
      <c r="BJ15" s="33">
        <f t="shared" si="337"/>
        <v>1</v>
      </c>
      <c r="BK15" s="49" t="str">
        <f t="shared" si="338"/>
        <v>1.0</v>
      </c>
      <c r="BL15" s="77">
        <v>3</v>
      </c>
      <c r="BM15" s="83">
        <v>3</v>
      </c>
      <c r="BN15" s="24">
        <v>7.7</v>
      </c>
      <c r="BO15" s="27">
        <v>8</v>
      </c>
      <c r="BP15" s="28"/>
      <c r="BQ15" s="22">
        <f t="shared" si="339"/>
        <v>7.9</v>
      </c>
      <c r="BR15" s="29">
        <f t="shared" si="340"/>
        <v>7.9</v>
      </c>
      <c r="BS15" s="29" t="str">
        <f t="shared" si="130"/>
        <v>7.9</v>
      </c>
      <c r="BT15" s="35" t="str">
        <f t="shared" si="341"/>
        <v>B</v>
      </c>
      <c r="BU15" s="33">
        <f t="shared" si="342"/>
        <v>3</v>
      </c>
      <c r="BV15" s="49" t="str">
        <f t="shared" si="343"/>
        <v>3.0</v>
      </c>
      <c r="BW15" s="77">
        <v>2</v>
      </c>
      <c r="BX15" s="83">
        <v>2</v>
      </c>
      <c r="BY15" s="41">
        <f t="shared" si="134"/>
        <v>16</v>
      </c>
      <c r="BZ15" s="43">
        <f t="shared" si="135"/>
        <v>1.5625</v>
      </c>
      <c r="CA15" s="45" t="str">
        <f t="shared" si="136"/>
        <v>1.56</v>
      </c>
      <c r="CB15" s="47" t="str">
        <f t="shared" si="137"/>
        <v>Lên lớp</v>
      </c>
      <c r="CC15" s="145">
        <f t="shared" si="138"/>
        <v>16</v>
      </c>
      <c r="CD15" s="146">
        <f t="shared" si="139"/>
        <v>1.5625</v>
      </c>
      <c r="CE15" s="47" t="str">
        <f t="shared" si="140"/>
        <v>Lên lớp</v>
      </c>
      <c r="CF15" s="142" t="s">
        <v>1143</v>
      </c>
      <c r="CG15" s="24">
        <v>6</v>
      </c>
      <c r="CH15" s="27">
        <v>8</v>
      </c>
      <c r="CI15" s="28"/>
      <c r="CJ15" s="30">
        <f t="shared" si="344"/>
        <v>7.2</v>
      </c>
      <c r="CK15" s="31">
        <f t="shared" si="345"/>
        <v>7.2</v>
      </c>
      <c r="CL15" s="29" t="str">
        <f t="shared" si="143"/>
        <v>7.2</v>
      </c>
      <c r="CM15" s="35" t="str">
        <f t="shared" si="346"/>
        <v>B</v>
      </c>
      <c r="CN15" s="157">
        <f t="shared" si="347"/>
        <v>3</v>
      </c>
      <c r="CO15" s="49" t="str">
        <f t="shared" si="348"/>
        <v>3.0</v>
      </c>
      <c r="CP15" s="77">
        <v>3</v>
      </c>
      <c r="CQ15" s="151">
        <v>3</v>
      </c>
      <c r="CR15" s="24">
        <v>7.3</v>
      </c>
      <c r="CS15" s="27">
        <v>6</v>
      </c>
      <c r="CT15" s="28"/>
      <c r="CU15" s="30">
        <f t="shared" si="349"/>
        <v>6.5</v>
      </c>
      <c r="CV15" s="31">
        <f t="shared" si="350"/>
        <v>6.5</v>
      </c>
      <c r="CW15" s="29" t="str">
        <f t="shared" si="148"/>
        <v>6.5</v>
      </c>
      <c r="CX15" s="35" t="str">
        <f t="shared" si="351"/>
        <v>C+</v>
      </c>
      <c r="CY15" s="157">
        <f t="shared" si="352"/>
        <v>2.5</v>
      </c>
      <c r="CZ15" s="49" t="str">
        <f t="shared" si="353"/>
        <v>2.5</v>
      </c>
      <c r="DA15" s="77">
        <v>2</v>
      </c>
      <c r="DB15" s="151">
        <v>2</v>
      </c>
      <c r="DC15" s="24">
        <v>5</v>
      </c>
      <c r="DD15" s="27">
        <v>5</v>
      </c>
      <c r="DE15" s="28"/>
      <c r="DF15" s="30">
        <f t="shared" si="354"/>
        <v>5</v>
      </c>
      <c r="DG15" s="31">
        <f t="shared" si="355"/>
        <v>5</v>
      </c>
      <c r="DH15" s="29" t="str">
        <f t="shared" si="154"/>
        <v>5.0</v>
      </c>
      <c r="DI15" s="35" t="str">
        <f t="shared" si="356"/>
        <v>D+</v>
      </c>
      <c r="DJ15" s="157">
        <f t="shared" si="357"/>
        <v>1.5</v>
      </c>
      <c r="DK15" s="49" t="str">
        <f t="shared" si="358"/>
        <v>1.5</v>
      </c>
      <c r="DL15" s="77">
        <v>4</v>
      </c>
      <c r="DM15" s="151">
        <v>4</v>
      </c>
      <c r="DN15" s="133">
        <v>5.8</v>
      </c>
      <c r="DO15" s="125">
        <v>8</v>
      </c>
      <c r="DP15" s="126"/>
      <c r="DQ15" s="127">
        <f t="shared" si="359"/>
        <v>7.1</v>
      </c>
      <c r="DR15" s="128">
        <f t="shared" si="360"/>
        <v>7.1</v>
      </c>
      <c r="DS15" s="29" t="str">
        <f t="shared" si="160"/>
        <v>7.1</v>
      </c>
      <c r="DT15" s="129" t="str">
        <f t="shared" si="361"/>
        <v>B</v>
      </c>
      <c r="DU15" s="130">
        <f t="shared" si="362"/>
        <v>3</v>
      </c>
      <c r="DV15" s="131" t="str">
        <f t="shared" si="363"/>
        <v>3.0</v>
      </c>
      <c r="DW15" s="132">
        <v>3</v>
      </c>
      <c r="DX15" s="170">
        <v>3</v>
      </c>
      <c r="DY15" s="24">
        <v>7</v>
      </c>
      <c r="DZ15" s="27">
        <v>5</v>
      </c>
      <c r="EA15" s="28"/>
      <c r="EB15" s="30">
        <f t="shared" si="364"/>
        <v>5.8</v>
      </c>
      <c r="EC15" s="31">
        <f t="shared" si="365"/>
        <v>5.8</v>
      </c>
      <c r="ED15" s="29" t="str">
        <f t="shared" si="165"/>
        <v>5.8</v>
      </c>
      <c r="EE15" s="35" t="str">
        <f t="shared" si="366"/>
        <v>C</v>
      </c>
      <c r="EF15" s="157">
        <f t="shared" si="367"/>
        <v>2</v>
      </c>
      <c r="EG15" s="49" t="str">
        <f t="shared" si="368"/>
        <v>2.0</v>
      </c>
      <c r="EH15" s="77">
        <v>2</v>
      </c>
      <c r="EI15" s="151">
        <v>2</v>
      </c>
      <c r="EJ15" s="24">
        <v>6.8</v>
      </c>
      <c r="EK15" s="27">
        <v>7</v>
      </c>
      <c r="EL15" s="28"/>
      <c r="EM15" s="30">
        <f t="shared" si="369"/>
        <v>6.9</v>
      </c>
      <c r="EN15" s="31">
        <f t="shared" si="370"/>
        <v>6.9</v>
      </c>
      <c r="EO15" s="29" t="str">
        <f t="shared" si="170"/>
        <v>6.9</v>
      </c>
      <c r="EP15" s="35" t="str">
        <f t="shared" si="371"/>
        <v>C+</v>
      </c>
      <c r="EQ15" s="157">
        <f t="shared" si="372"/>
        <v>2.5</v>
      </c>
      <c r="ER15" s="49" t="str">
        <f t="shared" si="373"/>
        <v>2.5</v>
      </c>
      <c r="ES15" s="77">
        <v>2</v>
      </c>
      <c r="ET15" s="151">
        <v>2</v>
      </c>
      <c r="EU15" s="24">
        <v>6</v>
      </c>
      <c r="EV15" s="27">
        <v>7</v>
      </c>
      <c r="EW15" s="28"/>
      <c r="EX15" s="30">
        <f t="shared" si="374"/>
        <v>6.6</v>
      </c>
      <c r="EY15" s="31">
        <f t="shared" si="375"/>
        <v>6.6</v>
      </c>
      <c r="EZ15" s="29" t="str">
        <f t="shared" si="175"/>
        <v>6.6</v>
      </c>
      <c r="FA15" s="35" t="str">
        <f t="shared" si="376"/>
        <v>C+</v>
      </c>
      <c r="FB15" s="157">
        <f t="shared" si="377"/>
        <v>2.5</v>
      </c>
      <c r="FC15" s="49" t="str">
        <f t="shared" si="378"/>
        <v>2.5</v>
      </c>
      <c r="FD15" s="77">
        <v>3</v>
      </c>
      <c r="FE15" s="151">
        <v>3</v>
      </c>
      <c r="FF15" s="155">
        <v>8</v>
      </c>
      <c r="FG15" s="165">
        <v>6.3</v>
      </c>
      <c r="FH15" s="165"/>
      <c r="FI15" s="22">
        <f t="shared" si="379"/>
        <v>7</v>
      </c>
      <c r="FJ15" s="29">
        <f t="shared" si="380"/>
        <v>7</v>
      </c>
      <c r="FK15" s="29" t="str">
        <f t="shared" si="181"/>
        <v>7.0</v>
      </c>
      <c r="FL15" s="35" t="str">
        <f t="shared" si="381"/>
        <v>B</v>
      </c>
      <c r="FM15" s="33">
        <f t="shared" si="382"/>
        <v>3</v>
      </c>
      <c r="FN15" s="49" t="str">
        <f t="shared" si="383"/>
        <v>3.0</v>
      </c>
      <c r="FO15" s="77">
        <v>1</v>
      </c>
      <c r="FP15" s="151">
        <v>1</v>
      </c>
      <c r="FQ15" s="41">
        <f t="shared" si="185"/>
        <v>20</v>
      </c>
      <c r="FR15" s="43">
        <f t="shared" si="186"/>
        <v>2.4249999999999998</v>
      </c>
      <c r="FS15" s="45" t="str">
        <f t="shared" si="187"/>
        <v>2.43</v>
      </c>
      <c r="FT15" s="47" t="str">
        <f t="shared" si="188"/>
        <v>Lên lớp</v>
      </c>
      <c r="FU15" s="145">
        <f t="shared" si="189"/>
        <v>20</v>
      </c>
      <c r="FV15" s="146">
        <f t="shared" si="190"/>
        <v>2.4249999999999998</v>
      </c>
      <c r="FW15" s="174">
        <f t="shared" si="191"/>
        <v>36</v>
      </c>
      <c r="FX15" s="41">
        <f t="shared" si="192"/>
        <v>36</v>
      </c>
      <c r="FY15" s="43">
        <f t="shared" si="193"/>
        <v>2.0416666666666665</v>
      </c>
      <c r="FZ15" s="45" t="str">
        <f t="shared" si="194"/>
        <v>2.04</v>
      </c>
      <c r="GA15" s="47" t="str">
        <f t="shared" si="195"/>
        <v>Lên lớp</v>
      </c>
      <c r="GB15" s="47" t="s">
        <v>1143</v>
      </c>
      <c r="GC15" s="24">
        <v>5.8</v>
      </c>
      <c r="GD15" s="27">
        <v>6</v>
      </c>
      <c r="GE15" s="28"/>
      <c r="GF15" s="22">
        <f t="shared" si="386"/>
        <v>5.9</v>
      </c>
      <c r="GG15" s="29">
        <f t="shared" si="387"/>
        <v>5.9</v>
      </c>
      <c r="GH15" s="29" t="str">
        <f t="shared" si="197"/>
        <v>5.9</v>
      </c>
      <c r="GI15" s="35" t="str">
        <f t="shared" si="388"/>
        <v>C</v>
      </c>
      <c r="GJ15" s="33">
        <f t="shared" si="389"/>
        <v>2</v>
      </c>
      <c r="GK15" s="49" t="str">
        <f t="shared" si="390"/>
        <v>2.0</v>
      </c>
      <c r="GL15" s="77">
        <v>2</v>
      </c>
      <c r="GM15" s="151">
        <v>2</v>
      </c>
      <c r="GN15" s="24">
        <v>6.7</v>
      </c>
      <c r="GO15" s="27">
        <v>6</v>
      </c>
      <c r="GP15" s="28"/>
      <c r="GQ15" s="30">
        <f t="shared" si="391"/>
        <v>6.3</v>
      </c>
      <c r="GR15" s="31">
        <f t="shared" si="392"/>
        <v>6.3</v>
      </c>
      <c r="GS15" s="29" t="str">
        <f t="shared" si="202"/>
        <v>6.3</v>
      </c>
      <c r="GT15" s="35" t="str">
        <f t="shared" si="393"/>
        <v>C</v>
      </c>
      <c r="GU15" s="33">
        <f t="shared" si="394"/>
        <v>2</v>
      </c>
      <c r="GV15" s="49" t="str">
        <f t="shared" si="395"/>
        <v>2.0</v>
      </c>
      <c r="GW15" s="77">
        <v>3</v>
      </c>
      <c r="GX15" s="151">
        <v>3</v>
      </c>
      <c r="GY15" s="24">
        <v>5.4</v>
      </c>
      <c r="GZ15" s="27">
        <v>4</v>
      </c>
      <c r="HA15" s="28"/>
      <c r="HB15" s="22">
        <f t="shared" si="396"/>
        <v>4.5999999999999996</v>
      </c>
      <c r="HC15" s="29">
        <f t="shared" si="397"/>
        <v>4.5999999999999996</v>
      </c>
      <c r="HD15" s="29" t="str">
        <f t="shared" si="207"/>
        <v>4.6</v>
      </c>
      <c r="HE15" s="35" t="str">
        <f t="shared" si="398"/>
        <v>D</v>
      </c>
      <c r="HF15" s="33">
        <f t="shared" si="399"/>
        <v>1</v>
      </c>
      <c r="HG15" s="49" t="str">
        <f t="shared" si="400"/>
        <v>1.0</v>
      </c>
      <c r="HH15" s="77">
        <v>2</v>
      </c>
      <c r="HI15" s="151">
        <v>2</v>
      </c>
      <c r="HJ15" s="24">
        <v>6.8</v>
      </c>
      <c r="HK15" s="27">
        <v>1</v>
      </c>
      <c r="HL15" s="28">
        <v>5</v>
      </c>
      <c r="HM15" s="22">
        <f t="shared" si="401"/>
        <v>3.3</v>
      </c>
      <c r="HN15" s="29">
        <f t="shared" si="402"/>
        <v>5.7</v>
      </c>
      <c r="HO15" s="29" t="str">
        <f t="shared" si="212"/>
        <v>5.7</v>
      </c>
      <c r="HP15" s="35" t="str">
        <f t="shared" si="403"/>
        <v>C</v>
      </c>
      <c r="HQ15" s="33">
        <f t="shared" si="404"/>
        <v>2</v>
      </c>
      <c r="HR15" s="49" t="str">
        <f t="shared" si="405"/>
        <v>2.0</v>
      </c>
      <c r="HS15" s="77">
        <v>2</v>
      </c>
      <c r="HT15" s="151">
        <v>2</v>
      </c>
      <c r="HU15" s="24">
        <v>6</v>
      </c>
      <c r="HV15" s="27">
        <v>5</v>
      </c>
      <c r="HW15" s="28"/>
      <c r="HX15" s="22">
        <f t="shared" si="406"/>
        <v>5.4</v>
      </c>
      <c r="HY15" s="29">
        <f t="shared" si="407"/>
        <v>5.4</v>
      </c>
      <c r="HZ15" s="29" t="str">
        <f t="shared" si="217"/>
        <v>5.4</v>
      </c>
      <c r="IA15" s="35" t="str">
        <f t="shared" si="408"/>
        <v>D+</v>
      </c>
      <c r="IB15" s="33">
        <f t="shared" si="409"/>
        <v>1.5</v>
      </c>
      <c r="IC15" s="49" t="str">
        <f t="shared" si="410"/>
        <v>1.5</v>
      </c>
      <c r="ID15" s="77">
        <v>3</v>
      </c>
      <c r="IE15" s="151">
        <v>3</v>
      </c>
      <c r="IF15" s="24">
        <v>6</v>
      </c>
      <c r="IG15" s="27">
        <v>7</v>
      </c>
      <c r="IH15" s="126"/>
      <c r="II15" s="22">
        <f t="shared" si="411"/>
        <v>6.6</v>
      </c>
      <c r="IJ15" s="54">
        <f t="shared" si="412"/>
        <v>6.6</v>
      </c>
      <c r="IK15" s="29" t="str">
        <f t="shared" si="222"/>
        <v>6.6</v>
      </c>
      <c r="IL15" s="162" t="str">
        <f t="shared" si="413"/>
        <v>C+</v>
      </c>
      <c r="IM15" s="33">
        <f t="shared" si="414"/>
        <v>2.5</v>
      </c>
      <c r="IN15" s="49" t="str">
        <f t="shared" si="415"/>
        <v>2.5</v>
      </c>
      <c r="IO15" s="77">
        <v>2</v>
      </c>
      <c r="IP15" s="151">
        <v>2</v>
      </c>
      <c r="IQ15" s="24">
        <v>7</v>
      </c>
      <c r="IR15" s="27">
        <v>2</v>
      </c>
      <c r="IS15" s="28"/>
      <c r="IT15" s="30">
        <f t="shared" si="416"/>
        <v>4</v>
      </c>
      <c r="IU15" s="31">
        <f t="shared" si="417"/>
        <v>4</v>
      </c>
      <c r="IV15" s="29" t="str">
        <f t="shared" si="226"/>
        <v>4.0</v>
      </c>
      <c r="IW15" s="35" t="str">
        <f t="shared" si="418"/>
        <v>D</v>
      </c>
      <c r="IX15" s="33">
        <f t="shared" si="419"/>
        <v>1</v>
      </c>
      <c r="IY15" s="49" t="str">
        <f t="shared" si="420"/>
        <v>1.0</v>
      </c>
      <c r="IZ15" s="77">
        <v>3</v>
      </c>
      <c r="JA15" s="151">
        <v>3</v>
      </c>
      <c r="JB15" s="24">
        <v>6.8</v>
      </c>
      <c r="JC15" s="27">
        <v>6</v>
      </c>
      <c r="JD15" s="28"/>
      <c r="JE15" s="30">
        <f t="shared" si="421"/>
        <v>6.3</v>
      </c>
      <c r="JF15" s="31">
        <f t="shared" si="422"/>
        <v>6.3</v>
      </c>
      <c r="JG15" s="29" t="str">
        <f t="shared" si="230"/>
        <v>6.3</v>
      </c>
      <c r="JH15" s="35" t="str">
        <f t="shared" si="423"/>
        <v>C</v>
      </c>
      <c r="JI15" s="33">
        <f t="shared" si="424"/>
        <v>2</v>
      </c>
      <c r="JJ15" s="49" t="str">
        <f t="shared" si="425"/>
        <v>2.0</v>
      </c>
      <c r="JK15" s="77">
        <v>3</v>
      </c>
      <c r="JL15" s="151">
        <v>3</v>
      </c>
      <c r="JM15" s="24">
        <v>8</v>
      </c>
      <c r="JN15" s="214">
        <v>7.5</v>
      </c>
      <c r="JO15" s="140"/>
      <c r="JP15" s="30">
        <f t="shared" si="426"/>
        <v>7.7</v>
      </c>
      <c r="JQ15" s="31">
        <f t="shared" si="427"/>
        <v>7.7</v>
      </c>
      <c r="JR15" s="29" t="str">
        <f t="shared" si="234"/>
        <v>7.7</v>
      </c>
      <c r="JS15" s="35" t="str">
        <f t="shared" si="428"/>
        <v>B</v>
      </c>
      <c r="JT15" s="33">
        <f t="shared" si="429"/>
        <v>3</v>
      </c>
      <c r="JU15" s="49" t="str">
        <f t="shared" si="430"/>
        <v>3.0</v>
      </c>
      <c r="JV15" s="77">
        <v>2</v>
      </c>
      <c r="JW15" s="151">
        <v>2</v>
      </c>
      <c r="JX15" s="211">
        <f t="shared" si="238"/>
        <v>22</v>
      </c>
      <c r="JY15" s="43">
        <f t="shared" si="239"/>
        <v>1.8409090909090908</v>
      </c>
      <c r="JZ15" s="45" t="str">
        <f t="shared" si="240"/>
        <v>1.84</v>
      </c>
      <c r="KA15" s="47" t="str">
        <f t="shared" si="241"/>
        <v>Lên lớp</v>
      </c>
      <c r="KB15" s="41">
        <f t="shared" si="242"/>
        <v>22</v>
      </c>
      <c r="KC15" s="43">
        <f t="shared" si="243"/>
        <v>1.8409090909090908</v>
      </c>
      <c r="KD15" s="229">
        <f t="shared" si="244"/>
        <v>58</v>
      </c>
      <c r="KE15" s="230">
        <f t="shared" si="245"/>
        <v>58</v>
      </c>
      <c r="KF15" s="146">
        <f t="shared" si="246"/>
        <v>1.9655172413793103</v>
      </c>
      <c r="KG15" s="45" t="str">
        <f t="shared" si="247"/>
        <v>1.97</v>
      </c>
      <c r="KH15" s="47" t="str">
        <f t="shared" si="248"/>
        <v>Lên lớp</v>
      </c>
      <c r="KI15" s="47" t="s">
        <v>1143</v>
      </c>
      <c r="KJ15" s="24">
        <v>7.2</v>
      </c>
      <c r="KK15" s="27">
        <v>3</v>
      </c>
      <c r="KL15" s="28"/>
      <c r="KM15" s="30">
        <f t="shared" si="436"/>
        <v>4.7</v>
      </c>
      <c r="KN15" s="31">
        <f t="shared" si="437"/>
        <v>4.7</v>
      </c>
      <c r="KO15" s="29" t="str">
        <f t="shared" si="438"/>
        <v>4.7</v>
      </c>
      <c r="KP15" s="35" t="str">
        <f t="shared" si="439"/>
        <v>D</v>
      </c>
      <c r="KQ15" s="33">
        <f t="shared" si="440"/>
        <v>1</v>
      </c>
      <c r="KR15" s="49" t="str">
        <f t="shared" si="441"/>
        <v>1.0</v>
      </c>
      <c r="KS15" s="77">
        <v>2</v>
      </c>
      <c r="KT15" s="151">
        <v>2</v>
      </c>
      <c r="KU15" s="24">
        <v>7</v>
      </c>
      <c r="KV15" s="27">
        <v>7</v>
      </c>
      <c r="KW15" s="28"/>
      <c r="KX15" s="30">
        <f t="shared" si="442"/>
        <v>7</v>
      </c>
      <c r="KY15" s="31">
        <f t="shared" si="443"/>
        <v>7</v>
      </c>
      <c r="KZ15" s="29" t="str">
        <f t="shared" si="444"/>
        <v>7.0</v>
      </c>
      <c r="LA15" s="35" t="str">
        <f t="shared" si="445"/>
        <v>B</v>
      </c>
      <c r="LB15" s="33">
        <f t="shared" si="446"/>
        <v>3</v>
      </c>
      <c r="LC15" s="49" t="str">
        <f t="shared" si="447"/>
        <v>3.0</v>
      </c>
      <c r="LD15" s="77">
        <v>2</v>
      </c>
      <c r="LE15" s="151">
        <v>2</v>
      </c>
      <c r="LF15" s="24">
        <v>7.7</v>
      </c>
      <c r="LG15" s="27">
        <v>5</v>
      </c>
      <c r="LH15" s="28"/>
      <c r="LI15" s="30">
        <f t="shared" si="448"/>
        <v>6.1</v>
      </c>
      <c r="LJ15" s="31">
        <f t="shared" si="449"/>
        <v>6.1</v>
      </c>
      <c r="LK15" s="31" t="str">
        <f t="shared" si="450"/>
        <v>6.1</v>
      </c>
      <c r="LL15" s="35" t="str">
        <f t="shared" si="451"/>
        <v>C</v>
      </c>
      <c r="LM15" s="33">
        <f t="shared" si="452"/>
        <v>2</v>
      </c>
      <c r="LN15" s="49" t="str">
        <f t="shared" si="453"/>
        <v>2.0</v>
      </c>
      <c r="LO15" s="77">
        <v>2</v>
      </c>
      <c r="LP15" s="151">
        <v>2</v>
      </c>
      <c r="LQ15" s="24">
        <v>6.7</v>
      </c>
      <c r="LR15" s="27">
        <v>6</v>
      </c>
      <c r="LS15" s="28"/>
      <c r="LT15" s="30">
        <f t="shared" si="454"/>
        <v>6.3</v>
      </c>
      <c r="LU15" s="31">
        <f t="shared" si="455"/>
        <v>6.3</v>
      </c>
      <c r="LV15" s="29" t="str">
        <f t="shared" si="252"/>
        <v>6.3</v>
      </c>
      <c r="LW15" s="35" t="str">
        <f t="shared" si="456"/>
        <v>C</v>
      </c>
      <c r="LX15" s="33">
        <f t="shared" si="457"/>
        <v>2</v>
      </c>
      <c r="LY15" s="49" t="str">
        <f t="shared" si="458"/>
        <v>2.0</v>
      </c>
      <c r="LZ15" s="77">
        <v>2</v>
      </c>
      <c r="MA15" s="151">
        <v>2</v>
      </c>
      <c r="MB15" s="24">
        <v>6.5</v>
      </c>
      <c r="MC15" s="27">
        <v>7</v>
      </c>
      <c r="MD15" s="28"/>
      <c r="ME15" s="30">
        <f t="shared" si="459"/>
        <v>6.8</v>
      </c>
      <c r="MF15" s="161">
        <f t="shared" si="460"/>
        <v>6.8</v>
      </c>
      <c r="MG15" s="29" t="str">
        <f t="shared" si="253"/>
        <v>6.8</v>
      </c>
      <c r="MH15" s="162" t="str">
        <f t="shared" si="461"/>
        <v>C+</v>
      </c>
      <c r="MI15" s="163">
        <f t="shared" si="462"/>
        <v>2.5</v>
      </c>
      <c r="MJ15" s="56" t="str">
        <f t="shared" si="463"/>
        <v>2.5</v>
      </c>
      <c r="MK15" s="77">
        <v>1</v>
      </c>
      <c r="ML15" s="151">
        <v>1</v>
      </c>
      <c r="MM15" s="24">
        <v>6.6</v>
      </c>
      <c r="MN15" s="27">
        <v>2</v>
      </c>
      <c r="MO15" s="28">
        <v>5</v>
      </c>
      <c r="MP15" s="30">
        <f t="shared" si="464"/>
        <v>3.8</v>
      </c>
      <c r="MQ15" s="161">
        <f t="shared" si="465"/>
        <v>5.6</v>
      </c>
      <c r="MR15" s="29" t="str">
        <f t="shared" si="254"/>
        <v>5.6</v>
      </c>
      <c r="MS15" s="162" t="str">
        <f t="shared" si="466"/>
        <v>C</v>
      </c>
      <c r="MT15" s="163">
        <f t="shared" si="467"/>
        <v>2</v>
      </c>
      <c r="MU15" s="56" t="str">
        <f t="shared" si="468"/>
        <v>2.0</v>
      </c>
      <c r="MV15" s="77">
        <v>3</v>
      </c>
      <c r="MW15" s="151">
        <v>3</v>
      </c>
      <c r="MX15" s="133">
        <v>7</v>
      </c>
      <c r="MY15" s="125">
        <v>5</v>
      </c>
      <c r="MZ15" s="126"/>
      <c r="NA15" s="127">
        <f t="shared" si="469"/>
        <v>5.8</v>
      </c>
      <c r="NB15" s="128">
        <f t="shared" si="470"/>
        <v>5.8</v>
      </c>
      <c r="NC15" s="29" t="str">
        <f t="shared" si="255"/>
        <v>5.8</v>
      </c>
      <c r="ND15" s="129" t="str">
        <f t="shared" si="471"/>
        <v>C</v>
      </c>
      <c r="NE15" s="130">
        <f t="shared" si="472"/>
        <v>2</v>
      </c>
      <c r="NF15" s="131" t="str">
        <f t="shared" si="473"/>
        <v>2.0</v>
      </c>
      <c r="NG15" s="132">
        <v>1</v>
      </c>
      <c r="NH15" s="170">
        <v>1</v>
      </c>
      <c r="NI15" s="24">
        <v>7.2</v>
      </c>
      <c r="NJ15" s="27">
        <v>3</v>
      </c>
      <c r="NK15" s="28"/>
      <c r="NL15" s="30">
        <f t="shared" si="474"/>
        <v>4.7</v>
      </c>
      <c r="NM15" s="31">
        <f t="shared" si="475"/>
        <v>4.7</v>
      </c>
      <c r="NN15" s="29" t="str">
        <f t="shared" si="476"/>
        <v>4.7</v>
      </c>
      <c r="NO15" s="35" t="str">
        <f t="shared" si="477"/>
        <v>D</v>
      </c>
      <c r="NP15" s="33">
        <f t="shared" si="478"/>
        <v>1</v>
      </c>
      <c r="NQ15" s="49" t="str">
        <f t="shared" si="479"/>
        <v>1.0</v>
      </c>
      <c r="NR15" s="77">
        <v>3</v>
      </c>
      <c r="NS15" s="151">
        <v>3</v>
      </c>
      <c r="NT15" s="24">
        <v>7.5</v>
      </c>
      <c r="NU15" s="214">
        <v>7.8</v>
      </c>
      <c r="NV15" s="28"/>
      <c r="NW15" s="30">
        <f t="shared" si="480"/>
        <v>7.7</v>
      </c>
      <c r="NX15" s="31">
        <f t="shared" si="481"/>
        <v>7.7</v>
      </c>
      <c r="NY15" s="29" t="str">
        <f t="shared" si="482"/>
        <v>7.7</v>
      </c>
      <c r="NZ15" s="35" t="str">
        <f t="shared" si="483"/>
        <v>B</v>
      </c>
      <c r="OA15" s="33">
        <f t="shared" si="484"/>
        <v>3</v>
      </c>
      <c r="OB15" s="49" t="str">
        <f t="shared" si="485"/>
        <v>3.0</v>
      </c>
      <c r="OC15" s="77">
        <v>2</v>
      </c>
      <c r="OD15" s="151">
        <v>2</v>
      </c>
      <c r="OE15" s="211">
        <f t="shared" si="259"/>
        <v>18</v>
      </c>
      <c r="OF15" s="43">
        <f t="shared" si="260"/>
        <v>1.9722222222222223</v>
      </c>
      <c r="OG15" s="45" t="str">
        <f t="shared" si="261"/>
        <v>1.97</v>
      </c>
      <c r="OH15" s="47" t="str">
        <f t="shared" si="262"/>
        <v>Lên lớp</v>
      </c>
      <c r="OI15" s="41">
        <f t="shared" si="263"/>
        <v>18</v>
      </c>
      <c r="OJ15" s="43">
        <f t="shared" si="264"/>
        <v>1.9722222222222223</v>
      </c>
      <c r="OK15" s="229">
        <f t="shared" si="265"/>
        <v>76</v>
      </c>
      <c r="OL15" s="230">
        <f t="shared" si="266"/>
        <v>76</v>
      </c>
      <c r="OM15" s="146">
        <f t="shared" si="267"/>
        <v>1.9671052631578947</v>
      </c>
      <c r="ON15" s="45" t="str">
        <f t="shared" si="268"/>
        <v>1.97</v>
      </c>
      <c r="OO15" s="47" t="str">
        <f t="shared" si="269"/>
        <v>Lên lớp</v>
      </c>
      <c r="OP15" s="47" t="s">
        <v>1143</v>
      </c>
      <c r="OQ15" s="24">
        <v>7</v>
      </c>
      <c r="OR15" s="27">
        <v>4</v>
      </c>
      <c r="OS15" s="28"/>
      <c r="OT15" s="30">
        <f t="shared" si="488"/>
        <v>5.2</v>
      </c>
      <c r="OU15" s="31">
        <f t="shared" si="489"/>
        <v>5.2</v>
      </c>
      <c r="OV15" s="29" t="str">
        <f t="shared" si="490"/>
        <v>5.2</v>
      </c>
      <c r="OW15" s="35" t="str">
        <f t="shared" si="491"/>
        <v>D+</v>
      </c>
      <c r="OX15" s="130">
        <f t="shared" si="492"/>
        <v>1.5</v>
      </c>
      <c r="OY15" s="49" t="str">
        <f t="shared" si="493"/>
        <v>1.5</v>
      </c>
      <c r="OZ15" s="77">
        <v>2</v>
      </c>
      <c r="PA15" s="151">
        <v>2</v>
      </c>
      <c r="PB15" s="24">
        <v>6.6</v>
      </c>
      <c r="PC15" s="27">
        <v>5</v>
      </c>
      <c r="PD15" s="28"/>
      <c r="PE15" s="30">
        <f t="shared" si="494"/>
        <v>5.6</v>
      </c>
      <c r="PF15" s="31">
        <f t="shared" si="495"/>
        <v>5.6</v>
      </c>
      <c r="PG15" s="29" t="str">
        <f t="shared" si="496"/>
        <v>5.6</v>
      </c>
      <c r="PH15" s="35" t="str">
        <f t="shared" si="547"/>
        <v>C</v>
      </c>
      <c r="PI15" s="33">
        <f t="shared" si="497"/>
        <v>2</v>
      </c>
      <c r="PJ15" s="49" t="str">
        <f t="shared" si="498"/>
        <v>2.0</v>
      </c>
      <c r="PK15" s="77">
        <v>3</v>
      </c>
      <c r="PL15" s="151">
        <v>3</v>
      </c>
      <c r="PM15" s="24">
        <v>5.3</v>
      </c>
      <c r="PN15" s="27">
        <v>4</v>
      </c>
      <c r="PO15" s="28"/>
      <c r="PP15" s="30">
        <f t="shared" si="499"/>
        <v>4.5</v>
      </c>
      <c r="PQ15" s="31">
        <f t="shared" si="500"/>
        <v>4.5</v>
      </c>
      <c r="PR15" s="31" t="str">
        <f t="shared" si="501"/>
        <v>4.5</v>
      </c>
      <c r="PS15" s="35" t="str">
        <f t="shared" si="502"/>
        <v>D</v>
      </c>
      <c r="PT15" s="33">
        <f t="shared" si="503"/>
        <v>1</v>
      </c>
      <c r="PU15" s="49" t="str">
        <f t="shared" si="504"/>
        <v>1.0</v>
      </c>
      <c r="PV15" s="77">
        <v>2</v>
      </c>
      <c r="PW15" s="151">
        <v>2</v>
      </c>
      <c r="PX15" s="24">
        <v>6.9</v>
      </c>
      <c r="PY15" s="27">
        <v>9</v>
      </c>
      <c r="PZ15" s="28"/>
      <c r="QA15" s="30">
        <f t="shared" si="505"/>
        <v>8.1999999999999993</v>
      </c>
      <c r="QB15" s="31">
        <f t="shared" si="506"/>
        <v>8.1999999999999993</v>
      </c>
      <c r="QC15" s="29" t="str">
        <f t="shared" si="507"/>
        <v>8.2</v>
      </c>
      <c r="QD15" s="35" t="str">
        <f t="shared" si="508"/>
        <v>B+</v>
      </c>
      <c r="QE15" s="130">
        <f t="shared" si="509"/>
        <v>3.5</v>
      </c>
      <c r="QF15" s="49" t="str">
        <f t="shared" si="510"/>
        <v>3.5</v>
      </c>
      <c r="QG15" s="77">
        <v>3</v>
      </c>
      <c r="QH15" s="151">
        <v>3</v>
      </c>
      <c r="QI15" s="24">
        <v>6.2</v>
      </c>
      <c r="QJ15" s="124"/>
      <c r="QK15" s="28">
        <v>5</v>
      </c>
      <c r="QL15" s="30">
        <f t="shared" si="511"/>
        <v>2.5</v>
      </c>
      <c r="QM15" s="31">
        <f t="shared" si="512"/>
        <v>5.5</v>
      </c>
      <c r="QN15" s="31" t="str">
        <f t="shared" si="513"/>
        <v>5.5</v>
      </c>
      <c r="QO15" s="35" t="str">
        <f t="shared" si="514"/>
        <v>C</v>
      </c>
      <c r="QP15" s="33">
        <f t="shared" si="515"/>
        <v>2</v>
      </c>
      <c r="QQ15" s="49" t="str">
        <f t="shared" si="516"/>
        <v>2.0</v>
      </c>
      <c r="QR15" s="77">
        <v>1</v>
      </c>
      <c r="QS15" s="151">
        <v>1</v>
      </c>
      <c r="QT15" s="24">
        <v>6.2</v>
      </c>
      <c r="QU15" s="27">
        <v>5</v>
      </c>
      <c r="QV15" s="28"/>
      <c r="QW15" s="30">
        <f t="shared" si="517"/>
        <v>5.5</v>
      </c>
      <c r="QX15" s="31">
        <f t="shared" si="518"/>
        <v>5.5</v>
      </c>
      <c r="QY15" s="31" t="str">
        <f t="shared" si="519"/>
        <v>5.5</v>
      </c>
      <c r="QZ15" s="35" t="str">
        <f t="shared" si="520"/>
        <v>C</v>
      </c>
      <c r="RA15" s="33">
        <f t="shared" si="521"/>
        <v>2</v>
      </c>
      <c r="RB15" s="49" t="str">
        <f t="shared" si="522"/>
        <v>2.0</v>
      </c>
      <c r="RC15" s="77">
        <v>3</v>
      </c>
      <c r="RD15" s="151">
        <v>3</v>
      </c>
      <c r="RE15" s="24">
        <v>5</v>
      </c>
      <c r="RF15" s="27">
        <v>4</v>
      </c>
      <c r="RG15" s="28"/>
      <c r="RH15" s="30">
        <f t="shared" si="523"/>
        <v>4.4000000000000004</v>
      </c>
      <c r="RI15" s="31">
        <f t="shared" si="524"/>
        <v>4.4000000000000004</v>
      </c>
      <c r="RJ15" s="29" t="str">
        <f t="shared" si="525"/>
        <v>4.4</v>
      </c>
      <c r="RK15" s="35" t="str">
        <f t="shared" si="526"/>
        <v>D</v>
      </c>
      <c r="RL15" s="130">
        <f t="shared" si="527"/>
        <v>1</v>
      </c>
      <c r="RM15" s="49" t="str">
        <f t="shared" si="528"/>
        <v>1.0</v>
      </c>
      <c r="RN15" s="77">
        <v>1</v>
      </c>
      <c r="RO15" s="151">
        <v>1</v>
      </c>
      <c r="RP15" s="211">
        <f t="shared" si="277"/>
        <v>15</v>
      </c>
      <c r="RQ15" s="275">
        <f t="shared" si="278"/>
        <v>5.8133333333333335</v>
      </c>
      <c r="RR15" s="43">
        <f t="shared" si="279"/>
        <v>2.0333333333333332</v>
      </c>
      <c r="RS15" s="45" t="str">
        <f t="shared" si="280"/>
        <v>2.03</v>
      </c>
      <c r="RT15" s="47" t="str">
        <f t="shared" si="281"/>
        <v>Lên lớp</v>
      </c>
      <c r="RU15" s="41">
        <f t="shared" si="282"/>
        <v>15</v>
      </c>
      <c r="RV15" s="43">
        <f t="shared" si="283"/>
        <v>2.0333333333333332</v>
      </c>
      <c r="RW15" s="229">
        <f t="shared" si="284"/>
        <v>91</v>
      </c>
      <c r="RX15" s="230">
        <f t="shared" si="285"/>
        <v>91</v>
      </c>
      <c r="RY15" s="146">
        <f t="shared" si="286"/>
        <v>1.9780219780219781</v>
      </c>
      <c r="RZ15" s="45" t="str">
        <f t="shared" si="287"/>
        <v>1.98</v>
      </c>
      <c r="SA15" s="47" t="str">
        <f t="shared" si="288"/>
        <v>Lên lớp</v>
      </c>
      <c r="SB15" s="47" t="s">
        <v>1143</v>
      </c>
      <c r="SC15" s="24"/>
      <c r="SD15" s="27"/>
      <c r="SE15" s="28"/>
      <c r="SF15" s="30">
        <f t="shared" si="529"/>
        <v>0</v>
      </c>
      <c r="SG15" s="31">
        <f t="shared" si="530"/>
        <v>0</v>
      </c>
      <c r="SH15" s="29" t="str">
        <f t="shared" si="531"/>
        <v>0.0</v>
      </c>
      <c r="SI15" s="35" t="str">
        <f t="shared" si="532"/>
        <v>F</v>
      </c>
      <c r="SJ15" s="130">
        <f t="shared" si="533"/>
        <v>0</v>
      </c>
      <c r="SK15" s="49" t="str">
        <f t="shared" si="534"/>
        <v>0.0</v>
      </c>
      <c r="SL15" s="77"/>
      <c r="SM15" s="151"/>
      <c r="SN15" s="24"/>
      <c r="SO15" s="27"/>
      <c r="SP15" s="28"/>
      <c r="SQ15" s="30">
        <f t="shared" si="535"/>
        <v>0</v>
      </c>
      <c r="SR15" s="31">
        <f t="shared" si="536"/>
        <v>0</v>
      </c>
      <c r="SS15" s="29" t="str">
        <f t="shared" si="537"/>
        <v>0.0</v>
      </c>
      <c r="ST15" s="35" t="str">
        <f t="shared" si="538"/>
        <v>F</v>
      </c>
      <c r="SU15" s="33">
        <f t="shared" si="539"/>
        <v>0</v>
      </c>
      <c r="SV15" s="49" t="str">
        <f t="shared" si="540"/>
        <v>0.0</v>
      </c>
      <c r="SW15" s="77"/>
      <c r="SX15" s="151"/>
      <c r="SY15" s="24">
        <v>8</v>
      </c>
      <c r="SZ15" s="27">
        <v>7</v>
      </c>
      <c r="TA15" s="28"/>
      <c r="TB15" s="30">
        <f t="shared" si="558"/>
        <v>7.4</v>
      </c>
      <c r="TC15" s="31">
        <f t="shared" si="559"/>
        <v>7.4</v>
      </c>
      <c r="TD15" s="29" t="str">
        <f t="shared" si="543"/>
        <v>7.4</v>
      </c>
      <c r="TE15" s="35" t="str">
        <f t="shared" si="544"/>
        <v>B</v>
      </c>
      <c r="TF15" s="33">
        <f t="shared" si="545"/>
        <v>3</v>
      </c>
      <c r="TG15" s="49" t="str">
        <f t="shared" si="546"/>
        <v>3.0</v>
      </c>
      <c r="TH15" s="77">
        <v>4</v>
      </c>
      <c r="TI15" s="151">
        <v>4</v>
      </c>
      <c r="TJ15" s="320"/>
      <c r="TK15" s="321"/>
      <c r="TL15" s="322"/>
      <c r="TM15" s="322"/>
      <c r="TN15" s="322"/>
      <c r="TO15" s="127">
        <f t="shared" si="560"/>
        <v>0</v>
      </c>
      <c r="TP15" s="29" t="str">
        <f t="shared" si="548"/>
        <v>0.0</v>
      </c>
      <c r="TQ15" s="35" t="str">
        <f t="shared" si="549"/>
        <v>F</v>
      </c>
      <c r="TR15" s="33">
        <f t="shared" si="550"/>
        <v>0</v>
      </c>
      <c r="TS15" s="49" t="str">
        <f t="shared" si="551"/>
        <v>0.0</v>
      </c>
      <c r="TT15" s="323"/>
      <c r="TU15" s="324"/>
      <c r="TV15" s="325">
        <f t="shared" si="552"/>
        <v>4</v>
      </c>
      <c r="TW15" s="341">
        <f t="shared" si="296"/>
        <v>7.4</v>
      </c>
      <c r="TX15" s="326">
        <f t="shared" si="553"/>
        <v>3</v>
      </c>
      <c r="TY15" s="45" t="str">
        <f t="shared" si="554"/>
        <v>3.00</v>
      </c>
      <c r="TZ15" s="47" t="str">
        <f t="shared" si="555"/>
        <v>Lên lớp</v>
      </c>
      <c r="UA15" s="41">
        <f t="shared" si="556"/>
        <v>4</v>
      </c>
      <c r="UB15" s="43">
        <f t="shared" si="557"/>
        <v>3</v>
      </c>
    </row>
    <row r="16" spans="1:548" ht="18">
      <c r="A16" s="11">
        <v>28</v>
      </c>
      <c r="B16" s="70" t="s">
        <v>333</v>
      </c>
      <c r="C16" s="14" t="s">
        <v>376</v>
      </c>
      <c r="D16" s="71" t="s">
        <v>377</v>
      </c>
      <c r="E16" s="72" t="s">
        <v>191</v>
      </c>
      <c r="F16" s="9"/>
      <c r="G16" s="111" t="s">
        <v>804</v>
      </c>
      <c r="H16" s="112" t="s">
        <v>18</v>
      </c>
      <c r="I16" s="104" t="s">
        <v>837</v>
      </c>
      <c r="J16" s="13">
        <v>6.8</v>
      </c>
      <c r="K16" s="29" t="str">
        <f t="shared" si="100"/>
        <v>6.8</v>
      </c>
      <c r="L16" s="35" t="str">
        <f t="shared" si="313"/>
        <v>C+</v>
      </c>
      <c r="M16" s="33">
        <f t="shared" si="314"/>
        <v>2.5</v>
      </c>
      <c r="N16" s="49" t="str">
        <f t="shared" si="315"/>
        <v>2.5</v>
      </c>
      <c r="O16" s="12">
        <v>2</v>
      </c>
      <c r="P16" s="19">
        <v>6.3</v>
      </c>
      <c r="Q16" s="29" t="str">
        <f t="shared" si="104"/>
        <v>6.3</v>
      </c>
      <c r="R16" s="35" t="str">
        <f t="shared" si="316"/>
        <v>C</v>
      </c>
      <c r="S16" s="33">
        <f t="shared" si="317"/>
        <v>2</v>
      </c>
      <c r="T16" s="49" t="str">
        <f t="shared" si="318"/>
        <v>2.0</v>
      </c>
      <c r="U16" s="12">
        <v>3</v>
      </c>
      <c r="V16" s="24">
        <v>7.2</v>
      </c>
      <c r="W16" s="27">
        <v>8</v>
      </c>
      <c r="X16" s="28"/>
      <c r="Y16" s="22">
        <f t="shared" si="319"/>
        <v>7.7</v>
      </c>
      <c r="Z16" s="29">
        <f t="shared" si="320"/>
        <v>7.7</v>
      </c>
      <c r="AA16" s="29" t="str">
        <f t="shared" si="110"/>
        <v>7.7</v>
      </c>
      <c r="AB16" s="35" t="str">
        <f t="shared" si="321"/>
        <v>B</v>
      </c>
      <c r="AC16" s="33">
        <f t="shared" si="322"/>
        <v>3</v>
      </c>
      <c r="AD16" s="49" t="str">
        <f t="shared" si="323"/>
        <v>3.0</v>
      </c>
      <c r="AE16" s="77">
        <v>5</v>
      </c>
      <c r="AF16" s="80">
        <v>5</v>
      </c>
      <c r="AG16" s="24">
        <v>5.2</v>
      </c>
      <c r="AH16" s="27">
        <v>5</v>
      </c>
      <c r="AI16" s="28"/>
      <c r="AJ16" s="22">
        <f t="shared" si="324"/>
        <v>5.0999999999999996</v>
      </c>
      <c r="AK16" s="29">
        <f t="shared" si="325"/>
        <v>5.0999999999999996</v>
      </c>
      <c r="AL16" s="29" t="str">
        <f t="shared" si="116"/>
        <v>5.1</v>
      </c>
      <c r="AM16" s="35" t="str">
        <f t="shared" si="326"/>
        <v>D+</v>
      </c>
      <c r="AN16" s="33">
        <f t="shared" si="327"/>
        <v>1.5</v>
      </c>
      <c r="AO16" s="49" t="str">
        <f t="shared" si="328"/>
        <v>1.5</v>
      </c>
      <c r="AP16" s="77">
        <v>3</v>
      </c>
      <c r="AQ16" s="83">
        <v>3</v>
      </c>
      <c r="AR16" s="24">
        <v>5.7</v>
      </c>
      <c r="AS16" s="27">
        <v>3</v>
      </c>
      <c r="AT16" s="28"/>
      <c r="AU16" s="22">
        <f t="shared" si="329"/>
        <v>4.0999999999999996</v>
      </c>
      <c r="AV16" s="29">
        <f t="shared" si="330"/>
        <v>4.0999999999999996</v>
      </c>
      <c r="AW16" s="29" t="str">
        <f t="shared" si="120"/>
        <v>4.1</v>
      </c>
      <c r="AX16" s="35" t="str">
        <f t="shared" si="331"/>
        <v>D</v>
      </c>
      <c r="AY16" s="33">
        <f t="shared" si="332"/>
        <v>1</v>
      </c>
      <c r="AZ16" s="49" t="str">
        <f t="shared" si="333"/>
        <v>1.0</v>
      </c>
      <c r="BA16" s="77">
        <v>3</v>
      </c>
      <c r="BB16" s="83">
        <v>3</v>
      </c>
      <c r="BC16" s="24">
        <v>5.7</v>
      </c>
      <c r="BD16" s="27">
        <v>4</v>
      </c>
      <c r="BE16" s="28"/>
      <c r="BF16" s="22">
        <f t="shared" si="334"/>
        <v>4.7</v>
      </c>
      <c r="BG16" s="29">
        <f t="shared" si="335"/>
        <v>4.7</v>
      </c>
      <c r="BH16" s="29" t="str">
        <f t="shared" si="125"/>
        <v>4.7</v>
      </c>
      <c r="BI16" s="35" t="str">
        <f t="shared" si="336"/>
        <v>D</v>
      </c>
      <c r="BJ16" s="33">
        <f t="shared" si="337"/>
        <v>1</v>
      </c>
      <c r="BK16" s="49" t="str">
        <f t="shared" si="338"/>
        <v>1.0</v>
      </c>
      <c r="BL16" s="77">
        <v>3</v>
      </c>
      <c r="BM16" s="83">
        <v>3</v>
      </c>
      <c r="BN16" s="24">
        <v>6.3</v>
      </c>
      <c r="BO16" s="27">
        <v>9</v>
      </c>
      <c r="BP16" s="28"/>
      <c r="BQ16" s="30">
        <f t="shared" si="339"/>
        <v>7.9</v>
      </c>
      <c r="BR16" s="31">
        <f t="shared" si="340"/>
        <v>7.9</v>
      </c>
      <c r="BS16" s="29" t="str">
        <f t="shared" si="130"/>
        <v>7.9</v>
      </c>
      <c r="BT16" s="35" t="str">
        <f t="shared" si="341"/>
        <v>B</v>
      </c>
      <c r="BU16" s="33">
        <f t="shared" si="342"/>
        <v>3</v>
      </c>
      <c r="BV16" s="49" t="str">
        <f t="shared" si="343"/>
        <v>3.0</v>
      </c>
      <c r="BW16" s="77">
        <v>2</v>
      </c>
      <c r="BX16" s="83">
        <v>2</v>
      </c>
      <c r="BY16" s="41">
        <f t="shared" si="134"/>
        <v>16</v>
      </c>
      <c r="BZ16" s="43">
        <f t="shared" si="135"/>
        <v>1.96875</v>
      </c>
      <c r="CA16" s="45" t="str">
        <f t="shared" si="136"/>
        <v>1.97</v>
      </c>
      <c r="CB16" s="47" t="str">
        <f t="shared" si="137"/>
        <v>Lên lớp</v>
      </c>
      <c r="CC16" s="145">
        <f t="shared" si="138"/>
        <v>16</v>
      </c>
      <c r="CD16" s="146">
        <f t="shared" si="139"/>
        <v>1.96875</v>
      </c>
      <c r="CE16" s="47" t="str">
        <f t="shared" si="140"/>
        <v>Lên lớp</v>
      </c>
      <c r="CF16" s="142" t="s">
        <v>1143</v>
      </c>
      <c r="CG16" s="24">
        <v>6.6</v>
      </c>
      <c r="CH16" s="27">
        <v>6</v>
      </c>
      <c r="CI16" s="28"/>
      <c r="CJ16" s="30">
        <f t="shared" si="344"/>
        <v>6.2</v>
      </c>
      <c r="CK16" s="31">
        <f t="shared" si="345"/>
        <v>6.2</v>
      </c>
      <c r="CL16" s="29" t="str">
        <f t="shared" si="143"/>
        <v>6.2</v>
      </c>
      <c r="CM16" s="35" t="str">
        <f t="shared" si="346"/>
        <v>C</v>
      </c>
      <c r="CN16" s="157">
        <f t="shared" si="347"/>
        <v>2</v>
      </c>
      <c r="CO16" s="49" t="str">
        <f t="shared" si="348"/>
        <v>2.0</v>
      </c>
      <c r="CP16" s="77">
        <v>3</v>
      </c>
      <c r="CQ16" s="151">
        <v>3</v>
      </c>
      <c r="CR16" s="24">
        <v>7.3</v>
      </c>
      <c r="CS16" s="27">
        <v>5</v>
      </c>
      <c r="CT16" s="28"/>
      <c r="CU16" s="30">
        <f t="shared" si="349"/>
        <v>5.9</v>
      </c>
      <c r="CV16" s="31">
        <f t="shared" si="350"/>
        <v>5.9</v>
      </c>
      <c r="CW16" s="29" t="str">
        <f t="shared" si="148"/>
        <v>5.9</v>
      </c>
      <c r="CX16" s="35" t="str">
        <f t="shared" si="351"/>
        <v>C</v>
      </c>
      <c r="CY16" s="157">
        <f t="shared" si="352"/>
        <v>2</v>
      </c>
      <c r="CZ16" s="49" t="str">
        <f t="shared" si="353"/>
        <v>2.0</v>
      </c>
      <c r="DA16" s="77">
        <v>2</v>
      </c>
      <c r="DB16" s="151">
        <v>2</v>
      </c>
      <c r="DC16" s="24">
        <v>5.9</v>
      </c>
      <c r="DD16" s="27">
        <v>6</v>
      </c>
      <c r="DE16" s="28"/>
      <c r="DF16" s="30">
        <f t="shared" si="354"/>
        <v>6</v>
      </c>
      <c r="DG16" s="31">
        <f t="shared" si="355"/>
        <v>6</v>
      </c>
      <c r="DH16" s="29" t="str">
        <f t="shared" si="154"/>
        <v>6.0</v>
      </c>
      <c r="DI16" s="35" t="str">
        <f t="shared" si="356"/>
        <v>C</v>
      </c>
      <c r="DJ16" s="157">
        <f t="shared" si="357"/>
        <v>2</v>
      </c>
      <c r="DK16" s="49" t="str">
        <f t="shared" si="358"/>
        <v>2.0</v>
      </c>
      <c r="DL16" s="77">
        <v>4</v>
      </c>
      <c r="DM16" s="151">
        <v>4</v>
      </c>
      <c r="DN16" s="24">
        <v>5.8</v>
      </c>
      <c r="DO16" s="27">
        <v>3</v>
      </c>
      <c r="DP16" s="28"/>
      <c r="DQ16" s="22">
        <f t="shared" si="359"/>
        <v>4.0999999999999996</v>
      </c>
      <c r="DR16" s="29">
        <f t="shared" si="360"/>
        <v>4.0999999999999996</v>
      </c>
      <c r="DS16" s="29" t="str">
        <f t="shared" si="160"/>
        <v>4.1</v>
      </c>
      <c r="DT16" s="35" t="str">
        <f t="shared" si="361"/>
        <v>D</v>
      </c>
      <c r="DU16" s="157">
        <f t="shared" si="362"/>
        <v>1</v>
      </c>
      <c r="DV16" s="49" t="str">
        <f t="shared" si="363"/>
        <v>1.0</v>
      </c>
      <c r="DW16" s="77">
        <v>3</v>
      </c>
      <c r="DX16" s="151">
        <v>3</v>
      </c>
      <c r="DY16" s="24">
        <v>5.7</v>
      </c>
      <c r="DZ16" s="27">
        <v>5</v>
      </c>
      <c r="EA16" s="28"/>
      <c r="EB16" s="22">
        <f t="shared" si="364"/>
        <v>5.3</v>
      </c>
      <c r="EC16" s="29">
        <f t="shared" si="365"/>
        <v>5.3</v>
      </c>
      <c r="ED16" s="29" t="str">
        <f t="shared" si="165"/>
        <v>5.3</v>
      </c>
      <c r="EE16" s="35" t="str">
        <f t="shared" si="366"/>
        <v>D+</v>
      </c>
      <c r="EF16" s="157">
        <f t="shared" si="367"/>
        <v>1.5</v>
      </c>
      <c r="EG16" s="49" t="str">
        <f t="shared" si="368"/>
        <v>1.5</v>
      </c>
      <c r="EH16" s="77">
        <v>2</v>
      </c>
      <c r="EI16" s="151">
        <v>2</v>
      </c>
      <c r="EJ16" s="24">
        <v>6.8</v>
      </c>
      <c r="EK16" s="27">
        <v>7</v>
      </c>
      <c r="EL16" s="28"/>
      <c r="EM16" s="30">
        <f t="shared" si="369"/>
        <v>6.9</v>
      </c>
      <c r="EN16" s="31">
        <f t="shared" si="370"/>
        <v>6.9</v>
      </c>
      <c r="EO16" s="29" t="str">
        <f t="shared" si="170"/>
        <v>6.9</v>
      </c>
      <c r="EP16" s="35" t="str">
        <f t="shared" si="371"/>
        <v>C+</v>
      </c>
      <c r="EQ16" s="157">
        <f t="shared" si="372"/>
        <v>2.5</v>
      </c>
      <c r="ER16" s="49" t="str">
        <f t="shared" si="373"/>
        <v>2.5</v>
      </c>
      <c r="ES16" s="77">
        <v>2</v>
      </c>
      <c r="ET16" s="151">
        <v>2</v>
      </c>
      <c r="EU16" s="24">
        <v>6.6</v>
      </c>
      <c r="EV16" s="27">
        <v>8</v>
      </c>
      <c r="EW16" s="28"/>
      <c r="EX16" s="30">
        <f t="shared" si="374"/>
        <v>7.4</v>
      </c>
      <c r="EY16" s="31">
        <f t="shared" si="375"/>
        <v>7.4</v>
      </c>
      <c r="EZ16" s="29" t="str">
        <f t="shared" si="175"/>
        <v>7.4</v>
      </c>
      <c r="FA16" s="35" t="str">
        <f t="shared" si="376"/>
        <v>B</v>
      </c>
      <c r="FB16" s="157">
        <f t="shared" si="377"/>
        <v>3</v>
      </c>
      <c r="FC16" s="49" t="str">
        <f t="shared" si="378"/>
        <v>3.0</v>
      </c>
      <c r="FD16" s="77">
        <v>3</v>
      </c>
      <c r="FE16" s="151">
        <v>3</v>
      </c>
      <c r="FF16" s="155">
        <v>7</v>
      </c>
      <c r="FG16" s="165">
        <v>8.1999999999999993</v>
      </c>
      <c r="FH16" s="165"/>
      <c r="FI16" s="22">
        <f t="shared" si="379"/>
        <v>7.7</v>
      </c>
      <c r="FJ16" s="29">
        <f t="shared" si="380"/>
        <v>7.7</v>
      </c>
      <c r="FK16" s="29" t="str">
        <f t="shared" si="181"/>
        <v>7.7</v>
      </c>
      <c r="FL16" s="35" t="str">
        <f t="shared" si="381"/>
        <v>B</v>
      </c>
      <c r="FM16" s="33">
        <f t="shared" si="382"/>
        <v>3</v>
      </c>
      <c r="FN16" s="49" t="str">
        <f t="shared" si="383"/>
        <v>3.0</v>
      </c>
      <c r="FO16" s="77">
        <v>1</v>
      </c>
      <c r="FP16" s="151">
        <v>1</v>
      </c>
      <c r="FQ16" s="41">
        <f t="shared" si="185"/>
        <v>20</v>
      </c>
      <c r="FR16" s="43">
        <f t="shared" si="186"/>
        <v>2.0499999999999998</v>
      </c>
      <c r="FS16" s="45" t="str">
        <f t="shared" si="187"/>
        <v>2.05</v>
      </c>
      <c r="FT16" s="47" t="str">
        <f t="shared" si="188"/>
        <v>Lên lớp</v>
      </c>
      <c r="FU16" s="145">
        <f t="shared" si="189"/>
        <v>20</v>
      </c>
      <c r="FV16" s="146">
        <f t="shared" si="190"/>
        <v>2.0499999999999998</v>
      </c>
      <c r="FW16" s="174">
        <f t="shared" si="191"/>
        <v>36</v>
      </c>
      <c r="FX16" s="41">
        <f t="shared" si="192"/>
        <v>36</v>
      </c>
      <c r="FY16" s="43">
        <f t="shared" si="193"/>
        <v>2.0138888888888888</v>
      </c>
      <c r="FZ16" s="45" t="str">
        <f t="shared" si="194"/>
        <v>2.01</v>
      </c>
      <c r="GA16" s="47" t="str">
        <f t="shared" si="195"/>
        <v>Lên lớp</v>
      </c>
      <c r="GB16" s="47" t="s">
        <v>1143</v>
      </c>
      <c r="GC16" s="24">
        <v>7.5</v>
      </c>
      <c r="GD16" s="124"/>
      <c r="GE16" s="28">
        <v>7</v>
      </c>
      <c r="GF16" s="22">
        <f t="shared" si="386"/>
        <v>3</v>
      </c>
      <c r="GG16" s="29">
        <f t="shared" si="387"/>
        <v>7.2</v>
      </c>
      <c r="GH16" s="29" t="str">
        <f t="shared" si="197"/>
        <v>7.2</v>
      </c>
      <c r="GI16" s="35" t="str">
        <f t="shared" si="388"/>
        <v>B</v>
      </c>
      <c r="GJ16" s="33">
        <f t="shared" si="389"/>
        <v>3</v>
      </c>
      <c r="GK16" s="49" t="str">
        <f t="shared" si="390"/>
        <v>3.0</v>
      </c>
      <c r="GL16" s="77">
        <v>2</v>
      </c>
      <c r="GM16" s="151">
        <v>2</v>
      </c>
      <c r="GN16" s="24">
        <v>7</v>
      </c>
      <c r="GO16" s="27">
        <v>5</v>
      </c>
      <c r="GP16" s="28"/>
      <c r="GQ16" s="22">
        <f t="shared" si="391"/>
        <v>5.8</v>
      </c>
      <c r="GR16" s="29">
        <f t="shared" si="392"/>
        <v>5.8</v>
      </c>
      <c r="GS16" s="29" t="str">
        <f t="shared" si="202"/>
        <v>5.8</v>
      </c>
      <c r="GT16" s="35" t="str">
        <f t="shared" si="393"/>
        <v>C</v>
      </c>
      <c r="GU16" s="33">
        <f t="shared" si="394"/>
        <v>2</v>
      </c>
      <c r="GV16" s="49" t="str">
        <f t="shared" si="395"/>
        <v>2.0</v>
      </c>
      <c r="GW16" s="77">
        <v>3</v>
      </c>
      <c r="GX16" s="151">
        <v>3</v>
      </c>
      <c r="GY16" s="24">
        <v>5.8</v>
      </c>
      <c r="GZ16" s="27">
        <v>4</v>
      </c>
      <c r="HA16" s="28"/>
      <c r="HB16" s="22">
        <f t="shared" si="396"/>
        <v>4.7</v>
      </c>
      <c r="HC16" s="29">
        <f t="shared" si="397"/>
        <v>4.7</v>
      </c>
      <c r="HD16" s="29" t="str">
        <f t="shared" si="207"/>
        <v>4.7</v>
      </c>
      <c r="HE16" s="35" t="str">
        <f t="shared" si="398"/>
        <v>D</v>
      </c>
      <c r="HF16" s="33">
        <f t="shared" si="399"/>
        <v>1</v>
      </c>
      <c r="HG16" s="49" t="str">
        <f t="shared" si="400"/>
        <v>1.0</v>
      </c>
      <c r="HH16" s="77">
        <v>2</v>
      </c>
      <c r="HI16" s="151">
        <v>2</v>
      </c>
      <c r="HJ16" s="24">
        <v>8</v>
      </c>
      <c r="HK16" s="27">
        <v>7</v>
      </c>
      <c r="HL16" s="28"/>
      <c r="HM16" s="22">
        <f t="shared" si="401"/>
        <v>7.4</v>
      </c>
      <c r="HN16" s="29">
        <f t="shared" si="402"/>
        <v>7.4</v>
      </c>
      <c r="HO16" s="29" t="str">
        <f t="shared" si="212"/>
        <v>7.4</v>
      </c>
      <c r="HP16" s="35" t="str">
        <f t="shared" si="403"/>
        <v>B</v>
      </c>
      <c r="HQ16" s="33">
        <f t="shared" si="404"/>
        <v>3</v>
      </c>
      <c r="HR16" s="49" t="str">
        <f t="shared" si="405"/>
        <v>3.0</v>
      </c>
      <c r="HS16" s="77">
        <v>2</v>
      </c>
      <c r="HT16" s="151">
        <v>2</v>
      </c>
      <c r="HU16" s="24">
        <v>6.7</v>
      </c>
      <c r="HV16" s="27">
        <v>4</v>
      </c>
      <c r="HW16" s="28"/>
      <c r="HX16" s="22">
        <f t="shared" si="406"/>
        <v>5.0999999999999996</v>
      </c>
      <c r="HY16" s="29">
        <f t="shared" si="407"/>
        <v>5.0999999999999996</v>
      </c>
      <c r="HZ16" s="29" t="str">
        <f t="shared" si="217"/>
        <v>5.1</v>
      </c>
      <c r="IA16" s="35" t="str">
        <f t="shared" si="408"/>
        <v>D+</v>
      </c>
      <c r="IB16" s="33">
        <f t="shared" si="409"/>
        <v>1.5</v>
      </c>
      <c r="IC16" s="49" t="str">
        <f t="shared" si="410"/>
        <v>1.5</v>
      </c>
      <c r="ID16" s="77">
        <v>3</v>
      </c>
      <c r="IE16" s="151">
        <v>3</v>
      </c>
      <c r="IF16" s="24">
        <v>8.6999999999999993</v>
      </c>
      <c r="IG16" s="27">
        <v>8</v>
      </c>
      <c r="IH16" s="28"/>
      <c r="II16" s="22">
        <f t="shared" si="411"/>
        <v>8.3000000000000007</v>
      </c>
      <c r="IJ16" s="29">
        <f t="shared" si="412"/>
        <v>8.3000000000000007</v>
      </c>
      <c r="IK16" s="29" t="str">
        <f t="shared" si="222"/>
        <v>8.3</v>
      </c>
      <c r="IL16" s="35" t="str">
        <f t="shared" si="413"/>
        <v>B+</v>
      </c>
      <c r="IM16" s="33">
        <f t="shared" si="414"/>
        <v>3.5</v>
      </c>
      <c r="IN16" s="49" t="str">
        <f t="shared" si="415"/>
        <v>3.5</v>
      </c>
      <c r="IO16" s="77">
        <v>2</v>
      </c>
      <c r="IP16" s="151">
        <v>2</v>
      </c>
      <c r="IQ16" s="24">
        <v>5.4</v>
      </c>
      <c r="IR16" s="27">
        <v>5</v>
      </c>
      <c r="IS16" s="28"/>
      <c r="IT16" s="22">
        <f t="shared" si="416"/>
        <v>5.2</v>
      </c>
      <c r="IU16" s="29">
        <f t="shared" si="417"/>
        <v>5.2</v>
      </c>
      <c r="IV16" s="29" t="str">
        <f t="shared" si="226"/>
        <v>5.2</v>
      </c>
      <c r="IW16" s="35" t="str">
        <f t="shared" si="418"/>
        <v>D+</v>
      </c>
      <c r="IX16" s="33">
        <f t="shared" si="419"/>
        <v>1.5</v>
      </c>
      <c r="IY16" s="49" t="str">
        <f t="shared" si="420"/>
        <v>1.5</v>
      </c>
      <c r="IZ16" s="77">
        <v>3</v>
      </c>
      <c r="JA16" s="151">
        <v>3</v>
      </c>
      <c r="JB16" s="24">
        <v>7</v>
      </c>
      <c r="JC16" s="27">
        <v>5</v>
      </c>
      <c r="JD16" s="28"/>
      <c r="JE16" s="22">
        <f t="shared" si="421"/>
        <v>5.8</v>
      </c>
      <c r="JF16" s="29">
        <f t="shared" si="422"/>
        <v>5.8</v>
      </c>
      <c r="JG16" s="29" t="str">
        <f t="shared" si="230"/>
        <v>5.8</v>
      </c>
      <c r="JH16" s="35" t="str">
        <f t="shared" si="423"/>
        <v>C</v>
      </c>
      <c r="JI16" s="33">
        <f t="shared" si="424"/>
        <v>2</v>
      </c>
      <c r="JJ16" s="49" t="str">
        <f t="shared" si="425"/>
        <v>2.0</v>
      </c>
      <c r="JK16" s="77">
        <v>3</v>
      </c>
      <c r="JL16" s="151">
        <v>3</v>
      </c>
      <c r="JM16" s="24">
        <v>8</v>
      </c>
      <c r="JN16" s="214">
        <v>7.8</v>
      </c>
      <c r="JO16" s="140"/>
      <c r="JP16" s="22">
        <f t="shared" si="426"/>
        <v>7.9</v>
      </c>
      <c r="JQ16" s="29">
        <f t="shared" si="427"/>
        <v>7.9</v>
      </c>
      <c r="JR16" s="29" t="str">
        <f t="shared" si="234"/>
        <v>7.9</v>
      </c>
      <c r="JS16" s="35" t="str">
        <f t="shared" si="428"/>
        <v>B</v>
      </c>
      <c r="JT16" s="33">
        <f t="shared" si="429"/>
        <v>3</v>
      </c>
      <c r="JU16" s="49" t="str">
        <f t="shared" si="430"/>
        <v>3.0</v>
      </c>
      <c r="JV16" s="77">
        <v>2</v>
      </c>
      <c r="JW16" s="151">
        <v>2</v>
      </c>
      <c r="JX16" s="211">
        <f t="shared" si="238"/>
        <v>22</v>
      </c>
      <c r="JY16" s="43">
        <f t="shared" si="239"/>
        <v>2.1818181818181817</v>
      </c>
      <c r="JZ16" s="45" t="str">
        <f t="shared" si="240"/>
        <v>2.18</v>
      </c>
      <c r="KA16" s="47" t="str">
        <f t="shared" si="241"/>
        <v>Lên lớp</v>
      </c>
      <c r="KB16" s="41">
        <f t="shared" si="242"/>
        <v>22</v>
      </c>
      <c r="KC16" s="43">
        <f t="shared" si="243"/>
        <v>2.1818181818181817</v>
      </c>
      <c r="KD16" s="229">
        <f t="shared" si="244"/>
        <v>58</v>
      </c>
      <c r="KE16" s="230">
        <f t="shared" si="245"/>
        <v>58</v>
      </c>
      <c r="KF16" s="146">
        <f t="shared" si="246"/>
        <v>2.0775862068965516</v>
      </c>
      <c r="KG16" s="45" t="str">
        <f t="shared" si="247"/>
        <v>2.08</v>
      </c>
      <c r="KH16" s="47" t="str">
        <f t="shared" si="248"/>
        <v>Lên lớp</v>
      </c>
      <c r="KI16" s="47" t="s">
        <v>1143</v>
      </c>
      <c r="KJ16" s="24">
        <v>7.6</v>
      </c>
      <c r="KK16" s="27">
        <v>2</v>
      </c>
      <c r="KL16" s="28"/>
      <c r="KM16" s="30">
        <f t="shared" si="436"/>
        <v>4.2</v>
      </c>
      <c r="KN16" s="31">
        <f t="shared" si="437"/>
        <v>4.2</v>
      </c>
      <c r="KO16" s="29" t="str">
        <f t="shared" si="438"/>
        <v>4.2</v>
      </c>
      <c r="KP16" s="35" t="str">
        <f t="shared" si="439"/>
        <v>D</v>
      </c>
      <c r="KQ16" s="33">
        <f t="shared" si="440"/>
        <v>1</v>
      </c>
      <c r="KR16" s="49" t="str">
        <f t="shared" si="441"/>
        <v>1.0</v>
      </c>
      <c r="KS16" s="77">
        <v>2</v>
      </c>
      <c r="KT16" s="151">
        <v>2</v>
      </c>
      <c r="KU16" s="24">
        <v>7</v>
      </c>
      <c r="KV16" s="27">
        <v>9</v>
      </c>
      <c r="KW16" s="28"/>
      <c r="KX16" s="30">
        <f t="shared" si="442"/>
        <v>8.1999999999999993</v>
      </c>
      <c r="KY16" s="31">
        <f t="shared" si="443"/>
        <v>8.1999999999999993</v>
      </c>
      <c r="KZ16" s="29" t="str">
        <f t="shared" si="444"/>
        <v>8.2</v>
      </c>
      <c r="LA16" s="35" t="str">
        <f t="shared" si="445"/>
        <v>B+</v>
      </c>
      <c r="LB16" s="33">
        <f t="shared" si="446"/>
        <v>3.5</v>
      </c>
      <c r="LC16" s="49" t="str">
        <f t="shared" si="447"/>
        <v>3.5</v>
      </c>
      <c r="LD16" s="77">
        <v>2</v>
      </c>
      <c r="LE16" s="151">
        <v>2</v>
      </c>
      <c r="LF16" s="24">
        <v>7</v>
      </c>
      <c r="LG16" s="27">
        <v>3</v>
      </c>
      <c r="LH16" s="28"/>
      <c r="LI16" s="30">
        <f t="shared" si="448"/>
        <v>4.5999999999999996</v>
      </c>
      <c r="LJ16" s="31">
        <f t="shared" si="449"/>
        <v>4.5999999999999996</v>
      </c>
      <c r="LK16" s="31" t="str">
        <f t="shared" si="450"/>
        <v>4.6</v>
      </c>
      <c r="LL16" s="35" t="str">
        <f t="shared" si="451"/>
        <v>D</v>
      </c>
      <c r="LM16" s="33">
        <f t="shared" si="452"/>
        <v>1</v>
      </c>
      <c r="LN16" s="49" t="str">
        <f t="shared" si="453"/>
        <v>1.0</v>
      </c>
      <c r="LO16" s="77">
        <v>2</v>
      </c>
      <c r="LP16" s="151">
        <v>2</v>
      </c>
      <c r="LQ16" s="24">
        <v>8.3000000000000007</v>
      </c>
      <c r="LR16" s="27">
        <v>7</v>
      </c>
      <c r="LS16" s="28"/>
      <c r="LT16" s="30">
        <f t="shared" si="454"/>
        <v>7.5</v>
      </c>
      <c r="LU16" s="31">
        <f t="shared" si="455"/>
        <v>7.5</v>
      </c>
      <c r="LV16" s="29" t="str">
        <f t="shared" si="252"/>
        <v>7.5</v>
      </c>
      <c r="LW16" s="35" t="str">
        <f t="shared" si="456"/>
        <v>B</v>
      </c>
      <c r="LX16" s="33">
        <f t="shared" si="457"/>
        <v>3</v>
      </c>
      <c r="LY16" s="49" t="str">
        <f t="shared" si="458"/>
        <v>3.0</v>
      </c>
      <c r="LZ16" s="77">
        <v>2</v>
      </c>
      <c r="MA16" s="151">
        <v>2</v>
      </c>
      <c r="MB16" s="24">
        <v>8.1999999999999993</v>
      </c>
      <c r="MC16" s="27">
        <v>7</v>
      </c>
      <c r="MD16" s="28"/>
      <c r="ME16" s="30">
        <f t="shared" si="459"/>
        <v>7.5</v>
      </c>
      <c r="MF16" s="161">
        <f t="shared" si="460"/>
        <v>7.5</v>
      </c>
      <c r="MG16" s="29" t="str">
        <f t="shared" si="253"/>
        <v>7.5</v>
      </c>
      <c r="MH16" s="162" t="str">
        <f t="shared" si="461"/>
        <v>B</v>
      </c>
      <c r="MI16" s="163">
        <f t="shared" si="462"/>
        <v>3</v>
      </c>
      <c r="MJ16" s="56" t="str">
        <f t="shared" si="463"/>
        <v>3.0</v>
      </c>
      <c r="MK16" s="77">
        <v>1</v>
      </c>
      <c r="ML16" s="151">
        <v>1</v>
      </c>
      <c r="MM16" s="24">
        <v>7</v>
      </c>
      <c r="MN16" s="27">
        <v>4</v>
      </c>
      <c r="MO16" s="28"/>
      <c r="MP16" s="30">
        <f t="shared" si="464"/>
        <v>5.2</v>
      </c>
      <c r="MQ16" s="161">
        <f t="shared" si="465"/>
        <v>5.2</v>
      </c>
      <c r="MR16" s="29" t="str">
        <f t="shared" si="254"/>
        <v>5.2</v>
      </c>
      <c r="MS16" s="162" t="str">
        <f t="shared" si="466"/>
        <v>D+</v>
      </c>
      <c r="MT16" s="163">
        <f t="shared" si="467"/>
        <v>1.5</v>
      </c>
      <c r="MU16" s="56" t="str">
        <f t="shared" si="468"/>
        <v>1.5</v>
      </c>
      <c r="MV16" s="77">
        <v>3</v>
      </c>
      <c r="MW16" s="151">
        <v>3</v>
      </c>
      <c r="MX16" s="24">
        <v>7.8</v>
      </c>
      <c r="MY16" s="27">
        <v>6</v>
      </c>
      <c r="MZ16" s="28"/>
      <c r="NA16" s="30">
        <f t="shared" si="469"/>
        <v>6.7</v>
      </c>
      <c r="NB16" s="161">
        <f t="shared" si="470"/>
        <v>6.7</v>
      </c>
      <c r="NC16" s="29" t="str">
        <f t="shared" si="255"/>
        <v>6.7</v>
      </c>
      <c r="ND16" s="162" t="str">
        <f t="shared" si="471"/>
        <v>C+</v>
      </c>
      <c r="NE16" s="163">
        <f t="shared" si="472"/>
        <v>2.5</v>
      </c>
      <c r="NF16" s="56" t="str">
        <f t="shared" si="473"/>
        <v>2.5</v>
      </c>
      <c r="NG16" s="77">
        <v>1</v>
      </c>
      <c r="NH16" s="151">
        <v>1</v>
      </c>
      <c r="NI16" s="24">
        <v>8</v>
      </c>
      <c r="NJ16" s="27">
        <v>2</v>
      </c>
      <c r="NK16" s="28"/>
      <c r="NL16" s="30">
        <f t="shared" si="474"/>
        <v>4.4000000000000004</v>
      </c>
      <c r="NM16" s="31">
        <f t="shared" si="475"/>
        <v>4.4000000000000004</v>
      </c>
      <c r="NN16" s="29" t="str">
        <f t="shared" si="476"/>
        <v>4.4</v>
      </c>
      <c r="NO16" s="35" t="str">
        <f t="shared" si="477"/>
        <v>D</v>
      </c>
      <c r="NP16" s="33">
        <f t="shared" si="478"/>
        <v>1</v>
      </c>
      <c r="NQ16" s="49" t="str">
        <f t="shared" si="479"/>
        <v>1.0</v>
      </c>
      <c r="NR16" s="77">
        <v>3</v>
      </c>
      <c r="NS16" s="151">
        <v>3</v>
      </c>
      <c r="NT16" s="24">
        <v>7.5</v>
      </c>
      <c r="NU16" s="214">
        <v>7.8</v>
      </c>
      <c r="NV16" s="28"/>
      <c r="NW16" s="30">
        <f t="shared" si="480"/>
        <v>7.7</v>
      </c>
      <c r="NX16" s="31">
        <f t="shared" si="481"/>
        <v>7.7</v>
      </c>
      <c r="NY16" s="29" t="str">
        <f t="shared" si="482"/>
        <v>7.7</v>
      </c>
      <c r="NZ16" s="35" t="str">
        <f t="shared" si="483"/>
        <v>B</v>
      </c>
      <c r="OA16" s="33">
        <f t="shared" si="484"/>
        <v>3</v>
      </c>
      <c r="OB16" s="49" t="str">
        <f t="shared" si="485"/>
        <v>3.0</v>
      </c>
      <c r="OC16" s="77">
        <v>2</v>
      </c>
      <c r="OD16" s="151">
        <v>2</v>
      </c>
      <c r="OE16" s="211">
        <f t="shared" si="259"/>
        <v>18</v>
      </c>
      <c r="OF16" s="43">
        <f t="shared" si="260"/>
        <v>2</v>
      </c>
      <c r="OG16" s="45" t="str">
        <f t="shared" si="261"/>
        <v>2.00</v>
      </c>
      <c r="OH16" s="47" t="str">
        <f t="shared" si="262"/>
        <v>Lên lớp</v>
      </c>
      <c r="OI16" s="41">
        <f t="shared" si="263"/>
        <v>18</v>
      </c>
      <c r="OJ16" s="43">
        <f t="shared" si="264"/>
        <v>2</v>
      </c>
      <c r="OK16" s="229">
        <f t="shared" si="265"/>
        <v>76</v>
      </c>
      <c r="OL16" s="230">
        <f t="shared" si="266"/>
        <v>76</v>
      </c>
      <c r="OM16" s="146">
        <f t="shared" si="267"/>
        <v>2.0592105263157894</v>
      </c>
      <c r="ON16" s="45" t="str">
        <f t="shared" si="268"/>
        <v>2.06</v>
      </c>
      <c r="OO16" s="47" t="str">
        <f t="shared" si="269"/>
        <v>Lên lớp</v>
      </c>
      <c r="OP16" s="47" t="s">
        <v>1143</v>
      </c>
      <c r="OQ16" s="24">
        <v>7.4</v>
      </c>
      <c r="OR16" s="27">
        <v>4</v>
      </c>
      <c r="OS16" s="28"/>
      <c r="OT16" s="30">
        <f t="shared" si="488"/>
        <v>5.4</v>
      </c>
      <c r="OU16" s="31">
        <f t="shared" si="489"/>
        <v>5.4</v>
      </c>
      <c r="OV16" s="31" t="str">
        <f t="shared" si="490"/>
        <v>5.4</v>
      </c>
      <c r="OW16" s="35" t="str">
        <f t="shared" si="491"/>
        <v>D+</v>
      </c>
      <c r="OX16" s="33">
        <f t="shared" si="492"/>
        <v>1.5</v>
      </c>
      <c r="OY16" s="49" t="str">
        <f t="shared" si="493"/>
        <v>1.5</v>
      </c>
      <c r="OZ16" s="77">
        <v>2</v>
      </c>
      <c r="PA16" s="151">
        <v>2</v>
      </c>
      <c r="PB16" s="24">
        <v>5.2</v>
      </c>
      <c r="PC16" s="27">
        <v>7</v>
      </c>
      <c r="PD16" s="28"/>
      <c r="PE16" s="22">
        <f t="shared" si="494"/>
        <v>6.3</v>
      </c>
      <c r="PF16" s="29">
        <f t="shared" si="495"/>
        <v>6.3</v>
      </c>
      <c r="PG16" s="29" t="str">
        <f t="shared" si="496"/>
        <v>6.3</v>
      </c>
      <c r="PH16" s="35" t="str">
        <f t="shared" si="547"/>
        <v>C</v>
      </c>
      <c r="PI16" s="33">
        <f t="shared" si="497"/>
        <v>2</v>
      </c>
      <c r="PJ16" s="49" t="str">
        <f t="shared" si="498"/>
        <v>2.0</v>
      </c>
      <c r="PK16" s="77">
        <v>3</v>
      </c>
      <c r="PL16" s="151">
        <v>3</v>
      </c>
      <c r="PM16" s="24">
        <v>7</v>
      </c>
      <c r="PN16" s="27">
        <v>8</v>
      </c>
      <c r="PO16" s="28"/>
      <c r="PP16" s="30">
        <f t="shared" si="499"/>
        <v>7.6</v>
      </c>
      <c r="PQ16" s="31">
        <f t="shared" si="500"/>
        <v>7.6</v>
      </c>
      <c r="PR16" s="29" t="str">
        <f t="shared" si="501"/>
        <v>7.6</v>
      </c>
      <c r="PS16" s="35" t="str">
        <f t="shared" si="502"/>
        <v>B</v>
      </c>
      <c r="PT16" s="130">
        <f t="shared" si="503"/>
        <v>3</v>
      </c>
      <c r="PU16" s="49" t="str">
        <f t="shared" si="504"/>
        <v>3.0</v>
      </c>
      <c r="PV16" s="77">
        <v>2</v>
      </c>
      <c r="PW16" s="151">
        <v>2</v>
      </c>
      <c r="PX16" s="24">
        <v>7.6</v>
      </c>
      <c r="PY16" s="27">
        <v>8</v>
      </c>
      <c r="PZ16" s="28"/>
      <c r="QA16" s="30">
        <f t="shared" si="505"/>
        <v>7.8</v>
      </c>
      <c r="QB16" s="31">
        <f t="shared" si="506"/>
        <v>7.8</v>
      </c>
      <c r="QC16" s="31" t="str">
        <f t="shared" si="507"/>
        <v>7.8</v>
      </c>
      <c r="QD16" s="35" t="str">
        <f t="shared" si="508"/>
        <v>B</v>
      </c>
      <c r="QE16" s="33">
        <f t="shared" si="509"/>
        <v>3</v>
      </c>
      <c r="QF16" s="49" t="str">
        <f t="shared" si="510"/>
        <v>3.0</v>
      </c>
      <c r="QG16" s="77">
        <v>3</v>
      </c>
      <c r="QH16" s="151">
        <v>3</v>
      </c>
      <c r="QI16" s="24">
        <v>9</v>
      </c>
      <c r="QJ16" s="27">
        <v>5</v>
      </c>
      <c r="QK16" s="28"/>
      <c r="QL16" s="30">
        <f t="shared" si="511"/>
        <v>6.6</v>
      </c>
      <c r="QM16" s="31">
        <f t="shared" si="512"/>
        <v>6.6</v>
      </c>
      <c r="QN16" s="29" t="str">
        <f t="shared" si="513"/>
        <v>6.6</v>
      </c>
      <c r="QO16" s="35" t="str">
        <f t="shared" si="514"/>
        <v>C+</v>
      </c>
      <c r="QP16" s="130">
        <f t="shared" si="515"/>
        <v>2.5</v>
      </c>
      <c r="QQ16" s="49" t="str">
        <f t="shared" si="516"/>
        <v>2.5</v>
      </c>
      <c r="QR16" s="77">
        <v>1</v>
      </c>
      <c r="QS16" s="151">
        <v>1</v>
      </c>
      <c r="QT16" s="24">
        <v>7.2</v>
      </c>
      <c r="QU16" s="27">
        <v>7</v>
      </c>
      <c r="QV16" s="28"/>
      <c r="QW16" s="30">
        <f t="shared" si="517"/>
        <v>7.1</v>
      </c>
      <c r="QX16" s="31">
        <f t="shared" si="518"/>
        <v>7.1</v>
      </c>
      <c r="QY16" s="29" t="str">
        <f t="shared" si="519"/>
        <v>7.1</v>
      </c>
      <c r="QZ16" s="35" t="str">
        <f t="shared" si="520"/>
        <v>B</v>
      </c>
      <c r="RA16" s="130">
        <f t="shared" si="521"/>
        <v>3</v>
      </c>
      <c r="RB16" s="49" t="str">
        <f t="shared" si="522"/>
        <v>3.0</v>
      </c>
      <c r="RC16" s="77">
        <v>3</v>
      </c>
      <c r="RD16" s="151">
        <v>3</v>
      </c>
      <c r="RE16" s="24">
        <v>7.3</v>
      </c>
      <c r="RF16" s="27">
        <v>4</v>
      </c>
      <c r="RG16" s="28"/>
      <c r="RH16" s="30">
        <f t="shared" si="523"/>
        <v>5.3</v>
      </c>
      <c r="RI16" s="31">
        <f t="shared" si="524"/>
        <v>5.3</v>
      </c>
      <c r="RJ16" s="31" t="str">
        <f t="shared" si="525"/>
        <v>5.3</v>
      </c>
      <c r="RK16" s="35" t="str">
        <f t="shared" si="526"/>
        <v>D+</v>
      </c>
      <c r="RL16" s="33">
        <f t="shared" si="527"/>
        <v>1.5</v>
      </c>
      <c r="RM16" s="49" t="str">
        <f t="shared" si="528"/>
        <v>1.5</v>
      </c>
      <c r="RN16" s="77">
        <v>1</v>
      </c>
      <c r="RO16" s="151">
        <v>1</v>
      </c>
      <c r="RP16" s="211">
        <f t="shared" si="277"/>
        <v>15</v>
      </c>
      <c r="RQ16" s="275">
        <f t="shared" si="278"/>
        <v>6.7666666666666657</v>
      </c>
      <c r="RR16" s="43">
        <f t="shared" si="279"/>
        <v>2.4666666666666668</v>
      </c>
      <c r="RS16" s="45" t="str">
        <f t="shared" si="280"/>
        <v>2.47</v>
      </c>
      <c r="RT16" s="47" t="str">
        <f t="shared" si="281"/>
        <v>Lên lớp</v>
      </c>
      <c r="RU16" s="41">
        <f t="shared" si="282"/>
        <v>15</v>
      </c>
      <c r="RV16" s="43">
        <f t="shared" si="283"/>
        <v>2.4666666666666668</v>
      </c>
      <c r="RW16" s="229">
        <f t="shared" si="284"/>
        <v>91</v>
      </c>
      <c r="RX16" s="230">
        <f t="shared" si="285"/>
        <v>91</v>
      </c>
      <c r="RY16" s="146">
        <f t="shared" si="286"/>
        <v>2.1263736263736264</v>
      </c>
      <c r="RZ16" s="45" t="str">
        <f t="shared" si="287"/>
        <v>2.13</v>
      </c>
      <c r="SA16" s="47" t="str">
        <f t="shared" si="288"/>
        <v>Lên lớp</v>
      </c>
      <c r="SB16" s="47" t="s">
        <v>1143</v>
      </c>
      <c r="SC16" s="24">
        <v>9</v>
      </c>
      <c r="SD16" s="27">
        <v>6</v>
      </c>
      <c r="SE16" s="28"/>
      <c r="SF16" s="30">
        <f t="shared" si="529"/>
        <v>7.2</v>
      </c>
      <c r="SG16" s="31">
        <f t="shared" si="530"/>
        <v>7.2</v>
      </c>
      <c r="SH16" s="31" t="str">
        <f t="shared" si="531"/>
        <v>7.2</v>
      </c>
      <c r="SI16" s="35" t="str">
        <f t="shared" si="532"/>
        <v>B</v>
      </c>
      <c r="SJ16" s="33">
        <f t="shared" si="533"/>
        <v>3</v>
      </c>
      <c r="SK16" s="49" t="str">
        <f t="shared" si="534"/>
        <v>3.0</v>
      </c>
      <c r="SL16" s="77">
        <v>2</v>
      </c>
      <c r="SM16" s="151">
        <v>2</v>
      </c>
      <c r="SN16" s="24">
        <v>7.8</v>
      </c>
      <c r="SO16" s="27">
        <v>8</v>
      </c>
      <c r="SP16" s="28"/>
      <c r="SQ16" s="22">
        <f t="shared" si="535"/>
        <v>7.9</v>
      </c>
      <c r="SR16" s="29">
        <f t="shared" si="536"/>
        <v>7.9</v>
      </c>
      <c r="SS16" s="31" t="str">
        <f t="shared" si="537"/>
        <v>7.9</v>
      </c>
      <c r="ST16" s="35" t="str">
        <f t="shared" si="538"/>
        <v>B</v>
      </c>
      <c r="SU16" s="33">
        <f t="shared" si="539"/>
        <v>3</v>
      </c>
      <c r="SV16" s="49" t="str">
        <f t="shared" si="540"/>
        <v>3.0</v>
      </c>
      <c r="SW16" s="77">
        <v>2</v>
      </c>
      <c r="SX16" s="151">
        <v>2</v>
      </c>
      <c r="SY16" s="24"/>
      <c r="SZ16" s="27"/>
      <c r="TA16" s="28"/>
      <c r="TB16" s="22">
        <f t="shared" ref="TB16" si="565">ROUND((SF16*0.5+SQ16*0.5),1)</f>
        <v>7.6</v>
      </c>
      <c r="TC16" s="29">
        <f t="shared" ref="TC16" si="566">ROUND((SG16*0.5+SR16*0.5),1)</f>
        <v>7.6</v>
      </c>
      <c r="TD16" s="31" t="str">
        <f t="shared" si="543"/>
        <v>7.6</v>
      </c>
      <c r="TE16" s="35" t="str">
        <f t="shared" si="544"/>
        <v>B</v>
      </c>
      <c r="TF16" s="33">
        <f t="shared" si="545"/>
        <v>3</v>
      </c>
      <c r="TG16" s="49" t="str">
        <f t="shared" si="546"/>
        <v>3.0</v>
      </c>
      <c r="TH16" s="77">
        <v>4</v>
      </c>
      <c r="TI16" s="151">
        <v>4</v>
      </c>
      <c r="TJ16" s="320"/>
      <c r="TK16" s="321">
        <v>7.5</v>
      </c>
      <c r="TL16" s="322">
        <v>7.8</v>
      </c>
      <c r="TM16" s="322">
        <v>6.2</v>
      </c>
      <c r="TN16" s="322"/>
      <c r="TO16" s="127">
        <f t="shared" si="560"/>
        <v>6.9</v>
      </c>
      <c r="TP16" s="29" t="str">
        <f t="shared" si="548"/>
        <v>6.9</v>
      </c>
      <c r="TQ16" s="35" t="str">
        <f t="shared" si="549"/>
        <v>C+</v>
      </c>
      <c r="TR16" s="33">
        <f t="shared" si="550"/>
        <v>2.5</v>
      </c>
      <c r="TS16" s="49" t="str">
        <f t="shared" si="551"/>
        <v>2.5</v>
      </c>
      <c r="TT16" s="323">
        <v>5</v>
      </c>
      <c r="TU16" s="324">
        <v>5</v>
      </c>
      <c r="TV16" s="325">
        <f t="shared" si="552"/>
        <v>9</v>
      </c>
      <c r="TW16" s="341">
        <f t="shared" si="296"/>
        <v>7.2111111111111121</v>
      </c>
      <c r="TX16" s="326">
        <f t="shared" si="553"/>
        <v>2.7222222222222223</v>
      </c>
      <c r="TY16" s="45" t="str">
        <f t="shared" si="554"/>
        <v>2.72</v>
      </c>
      <c r="TZ16" s="47" t="str">
        <f t="shared" si="555"/>
        <v>Lên lớp</v>
      </c>
      <c r="UA16" s="41">
        <f t="shared" si="556"/>
        <v>9</v>
      </c>
      <c r="UB16" s="43">
        <f t="shared" si="557"/>
        <v>2.7222222222222223</v>
      </c>
    </row>
    <row r="17" spans="1:548" ht="18">
      <c r="A17" s="11">
        <v>30</v>
      </c>
      <c r="B17" s="70" t="s">
        <v>333</v>
      </c>
      <c r="C17" s="14" t="s">
        <v>380</v>
      </c>
      <c r="D17" s="71" t="s">
        <v>381</v>
      </c>
      <c r="E17" s="72" t="s">
        <v>197</v>
      </c>
      <c r="F17" s="9"/>
      <c r="G17" s="111" t="s">
        <v>805</v>
      </c>
      <c r="H17" s="112" t="s">
        <v>18</v>
      </c>
      <c r="I17" s="104" t="s">
        <v>674</v>
      </c>
      <c r="J17" s="13">
        <v>6</v>
      </c>
      <c r="K17" s="29" t="str">
        <f t="shared" si="100"/>
        <v>6.0</v>
      </c>
      <c r="L17" s="35" t="str">
        <f t="shared" si="313"/>
        <v>C</v>
      </c>
      <c r="M17" s="33">
        <f t="shared" si="314"/>
        <v>2</v>
      </c>
      <c r="N17" s="49" t="str">
        <f t="shared" si="315"/>
        <v>2.0</v>
      </c>
      <c r="O17" s="12">
        <v>2</v>
      </c>
      <c r="P17" s="19">
        <v>6.6</v>
      </c>
      <c r="Q17" s="29" t="str">
        <f t="shared" si="104"/>
        <v>6.6</v>
      </c>
      <c r="R17" s="35" t="str">
        <f t="shared" si="316"/>
        <v>C+</v>
      </c>
      <c r="S17" s="33">
        <f t="shared" si="317"/>
        <v>2.5</v>
      </c>
      <c r="T17" s="49" t="str">
        <f t="shared" si="318"/>
        <v>2.5</v>
      </c>
      <c r="U17" s="12">
        <v>3</v>
      </c>
      <c r="V17" s="24">
        <v>8.3000000000000007</v>
      </c>
      <c r="W17" s="27">
        <v>7</v>
      </c>
      <c r="X17" s="28"/>
      <c r="Y17" s="30">
        <f t="shared" si="319"/>
        <v>7.5</v>
      </c>
      <c r="Z17" s="31">
        <f t="shared" si="320"/>
        <v>7.5</v>
      </c>
      <c r="AA17" s="29" t="str">
        <f t="shared" si="110"/>
        <v>7.5</v>
      </c>
      <c r="AB17" s="35" t="str">
        <f t="shared" si="321"/>
        <v>B</v>
      </c>
      <c r="AC17" s="33">
        <f t="shared" si="322"/>
        <v>3</v>
      </c>
      <c r="AD17" s="49" t="str">
        <f t="shared" si="323"/>
        <v>3.0</v>
      </c>
      <c r="AE17" s="77">
        <v>5</v>
      </c>
      <c r="AF17" s="80">
        <v>5</v>
      </c>
      <c r="AG17" s="24">
        <v>5</v>
      </c>
      <c r="AH17" s="27">
        <v>3</v>
      </c>
      <c r="AI17" s="28">
        <v>4</v>
      </c>
      <c r="AJ17" s="30">
        <f t="shared" si="324"/>
        <v>3.8</v>
      </c>
      <c r="AK17" s="31">
        <f t="shared" si="325"/>
        <v>4.4000000000000004</v>
      </c>
      <c r="AL17" s="29" t="str">
        <f t="shared" si="116"/>
        <v>4.4</v>
      </c>
      <c r="AM17" s="35" t="str">
        <f t="shared" si="326"/>
        <v>D</v>
      </c>
      <c r="AN17" s="33">
        <f t="shared" si="327"/>
        <v>1</v>
      </c>
      <c r="AO17" s="49" t="str">
        <f t="shared" si="328"/>
        <v>1.0</v>
      </c>
      <c r="AP17" s="77">
        <v>3</v>
      </c>
      <c r="AQ17" s="83">
        <v>3</v>
      </c>
      <c r="AR17" s="24">
        <v>6</v>
      </c>
      <c r="AS17" s="27">
        <v>7</v>
      </c>
      <c r="AT17" s="28"/>
      <c r="AU17" s="30">
        <f t="shared" si="329"/>
        <v>6.6</v>
      </c>
      <c r="AV17" s="31">
        <f t="shared" si="330"/>
        <v>6.6</v>
      </c>
      <c r="AW17" s="29" t="str">
        <f t="shared" si="120"/>
        <v>6.6</v>
      </c>
      <c r="AX17" s="35" t="str">
        <f t="shared" si="331"/>
        <v>C+</v>
      </c>
      <c r="AY17" s="33">
        <f t="shared" si="332"/>
        <v>2.5</v>
      </c>
      <c r="AZ17" s="49" t="str">
        <f t="shared" si="333"/>
        <v>2.5</v>
      </c>
      <c r="BA17" s="77">
        <v>3</v>
      </c>
      <c r="BB17" s="83">
        <v>3</v>
      </c>
      <c r="BC17" s="24">
        <v>7.2</v>
      </c>
      <c r="BD17" s="27">
        <v>4</v>
      </c>
      <c r="BE17" s="28"/>
      <c r="BF17" s="30">
        <f t="shared" si="334"/>
        <v>5.3</v>
      </c>
      <c r="BG17" s="31">
        <f t="shared" si="335"/>
        <v>5.3</v>
      </c>
      <c r="BH17" s="29" t="str">
        <f t="shared" si="125"/>
        <v>5.3</v>
      </c>
      <c r="BI17" s="35" t="str">
        <f t="shared" si="336"/>
        <v>D+</v>
      </c>
      <c r="BJ17" s="33">
        <f t="shared" si="337"/>
        <v>1.5</v>
      </c>
      <c r="BK17" s="49" t="str">
        <f t="shared" si="338"/>
        <v>1.5</v>
      </c>
      <c r="BL17" s="77">
        <v>3</v>
      </c>
      <c r="BM17" s="83">
        <v>3</v>
      </c>
      <c r="BN17" s="24">
        <v>7</v>
      </c>
      <c r="BO17" s="27">
        <v>9</v>
      </c>
      <c r="BP17" s="28"/>
      <c r="BQ17" s="30">
        <f t="shared" si="339"/>
        <v>8.1999999999999993</v>
      </c>
      <c r="BR17" s="31">
        <f t="shared" si="340"/>
        <v>8.1999999999999993</v>
      </c>
      <c r="BS17" s="29" t="str">
        <f t="shared" si="130"/>
        <v>8.2</v>
      </c>
      <c r="BT17" s="35" t="str">
        <f t="shared" si="341"/>
        <v>B+</v>
      </c>
      <c r="BU17" s="33">
        <f t="shared" si="342"/>
        <v>3.5</v>
      </c>
      <c r="BV17" s="49" t="str">
        <f t="shared" si="343"/>
        <v>3.5</v>
      </c>
      <c r="BW17" s="77">
        <v>2</v>
      </c>
      <c r="BX17" s="83">
        <v>2</v>
      </c>
      <c r="BY17" s="41">
        <f t="shared" si="134"/>
        <v>16</v>
      </c>
      <c r="BZ17" s="43">
        <f t="shared" si="135"/>
        <v>2.3125</v>
      </c>
      <c r="CA17" s="45" t="str">
        <f t="shared" si="136"/>
        <v>2.31</v>
      </c>
      <c r="CB17" s="47" t="str">
        <f t="shared" si="137"/>
        <v>Lên lớp</v>
      </c>
      <c r="CC17" s="145">
        <f t="shared" si="138"/>
        <v>16</v>
      </c>
      <c r="CD17" s="146">
        <f t="shared" si="139"/>
        <v>2.3125</v>
      </c>
      <c r="CE17" s="47" t="str">
        <f t="shared" si="140"/>
        <v>Lên lớp</v>
      </c>
      <c r="CF17" s="142" t="s">
        <v>1143</v>
      </c>
      <c r="CG17" s="24">
        <v>6.8</v>
      </c>
      <c r="CH17" s="27">
        <v>7</v>
      </c>
      <c r="CI17" s="28"/>
      <c r="CJ17" s="30">
        <f t="shared" si="344"/>
        <v>6.9</v>
      </c>
      <c r="CK17" s="31">
        <f t="shared" si="345"/>
        <v>6.9</v>
      </c>
      <c r="CL17" s="29" t="str">
        <f t="shared" si="143"/>
        <v>6.9</v>
      </c>
      <c r="CM17" s="35" t="str">
        <f t="shared" si="346"/>
        <v>C+</v>
      </c>
      <c r="CN17" s="157">
        <f t="shared" si="347"/>
        <v>2.5</v>
      </c>
      <c r="CO17" s="49" t="str">
        <f t="shared" si="348"/>
        <v>2.5</v>
      </c>
      <c r="CP17" s="77">
        <v>3</v>
      </c>
      <c r="CQ17" s="151">
        <v>3</v>
      </c>
      <c r="CR17" s="24">
        <v>9.3000000000000007</v>
      </c>
      <c r="CS17" s="27">
        <v>6</v>
      </c>
      <c r="CT17" s="28"/>
      <c r="CU17" s="30">
        <f t="shared" si="349"/>
        <v>7.3</v>
      </c>
      <c r="CV17" s="31">
        <f t="shared" si="350"/>
        <v>7.3</v>
      </c>
      <c r="CW17" s="29" t="str">
        <f t="shared" si="148"/>
        <v>7.3</v>
      </c>
      <c r="CX17" s="35" t="str">
        <f t="shared" si="351"/>
        <v>B</v>
      </c>
      <c r="CY17" s="157">
        <f t="shared" si="352"/>
        <v>3</v>
      </c>
      <c r="CZ17" s="49" t="str">
        <f t="shared" si="353"/>
        <v>3.0</v>
      </c>
      <c r="DA17" s="77">
        <v>2</v>
      </c>
      <c r="DB17" s="151">
        <v>2</v>
      </c>
      <c r="DC17" s="24">
        <v>8.3000000000000007</v>
      </c>
      <c r="DD17" s="27">
        <v>5</v>
      </c>
      <c r="DE17" s="28"/>
      <c r="DF17" s="30">
        <f t="shared" si="354"/>
        <v>6.3</v>
      </c>
      <c r="DG17" s="31">
        <f t="shared" si="355"/>
        <v>6.3</v>
      </c>
      <c r="DH17" s="29" t="str">
        <f t="shared" si="154"/>
        <v>6.3</v>
      </c>
      <c r="DI17" s="35" t="str">
        <f t="shared" si="356"/>
        <v>C</v>
      </c>
      <c r="DJ17" s="157">
        <f t="shared" si="357"/>
        <v>2</v>
      </c>
      <c r="DK17" s="49" t="str">
        <f t="shared" si="358"/>
        <v>2.0</v>
      </c>
      <c r="DL17" s="77">
        <v>4</v>
      </c>
      <c r="DM17" s="151">
        <v>4</v>
      </c>
      <c r="DN17" s="24">
        <v>5.8</v>
      </c>
      <c r="DO17" s="27">
        <v>5</v>
      </c>
      <c r="DP17" s="28"/>
      <c r="DQ17" s="30">
        <f t="shared" si="359"/>
        <v>5.3</v>
      </c>
      <c r="DR17" s="31">
        <f t="shared" si="360"/>
        <v>5.3</v>
      </c>
      <c r="DS17" s="29" t="str">
        <f t="shared" si="160"/>
        <v>5.3</v>
      </c>
      <c r="DT17" s="35" t="str">
        <f t="shared" si="361"/>
        <v>D+</v>
      </c>
      <c r="DU17" s="157">
        <f t="shared" si="362"/>
        <v>1.5</v>
      </c>
      <c r="DV17" s="49" t="str">
        <f t="shared" si="363"/>
        <v>1.5</v>
      </c>
      <c r="DW17" s="77">
        <v>3</v>
      </c>
      <c r="DX17" s="151">
        <v>3</v>
      </c>
      <c r="DY17" s="24">
        <v>6.3</v>
      </c>
      <c r="DZ17" s="27">
        <v>5</v>
      </c>
      <c r="EA17" s="28"/>
      <c r="EB17" s="30">
        <f t="shared" si="364"/>
        <v>5.5</v>
      </c>
      <c r="EC17" s="31">
        <f t="shared" si="365"/>
        <v>5.5</v>
      </c>
      <c r="ED17" s="29" t="str">
        <f t="shared" si="165"/>
        <v>5.5</v>
      </c>
      <c r="EE17" s="35" t="str">
        <f t="shared" si="366"/>
        <v>C</v>
      </c>
      <c r="EF17" s="157">
        <f t="shared" si="367"/>
        <v>2</v>
      </c>
      <c r="EG17" s="49" t="str">
        <f t="shared" si="368"/>
        <v>2.0</v>
      </c>
      <c r="EH17" s="77">
        <v>2</v>
      </c>
      <c r="EI17" s="151">
        <v>2</v>
      </c>
      <c r="EJ17" s="24">
        <v>8.1999999999999993</v>
      </c>
      <c r="EK17" s="27">
        <v>6</v>
      </c>
      <c r="EL17" s="28"/>
      <c r="EM17" s="30">
        <f t="shared" si="369"/>
        <v>6.9</v>
      </c>
      <c r="EN17" s="31">
        <f t="shared" si="370"/>
        <v>6.9</v>
      </c>
      <c r="EO17" s="29" t="str">
        <f t="shared" si="170"/>
        <v>6.9</v>
      </c>
      <c r="EP17" s="35" t="str">
        <f t="shared" si="371"/>
        <v>C+</v>
      </c>
      <c r="EQ17" s="157">
        <f t="shared" si="372"/>
        <v>2.5</v>
      </c>
      <c r="ER17" s="49" t="str">
        <f t="shared" si="373"/>
        <v>2.5</v>
      </c>
      <c r="ES17" s="77">
        <v>2</v>
      </c>
      <c r="ET17" s="151">
        <v>2</v>
      </c>
      <c r="EU17" s="24">
        <v>6.3</v>
      </c>
      <c r="EV17" s="27">
        <v>8</v>
      </c>
      <c r="EW17" s="28"/>
      <c r="EX17" s="30">
        <f t="shared" si="374"/>
        <v>7.3</v>
      </c>
      <c r="EY17" s="31">
        <f t="shared" si="375"/>
        <v>7.3</v>
      </c>
      <c r="EZ17" s="29" t="str">
        <f t="shared" si="175"/>
        <v>7.3</v>
      </c>
      <c r="FA17" s="35" t="str">
        <f t="shared" si="376"/>
        <v>B</v>
      </c>
      <c r="FB17" s="157">
        <f t="shared" si="377"/>
        <v>3</v>
      </c>
      <c r="FC17" s="49" t="str">
        <f t="shared" si="378"/>
        <v>3.0</v>
      </c>
      <c r="FD17" s="77">
        <v>3</v>
      </c>
      <c r="FE17" s="151">
        <v>3</v>
      </c>
      <c r="FF17" s="155">
        <v>7</v>
      </c>
      <c r="FG17" s="165">
        <v>7</v>
      </c>
      <c r="FH17" s="165"/>
      <c r="FI17" s="22">
        <f t="shared" si="379"/>
        <v>7</v>
      </c>
      <c r="FJ17" s="29">
        <f t="shared" si="380"/>
        <v>7</v>
      </c>
      <c r="FK17" s="29" t="str">
        <f t="shared" si="181"/>
        <v>7.0</v>
      </c>
      <c r="FL17" s="35" t="str">
        <f t="shared" si="381"/>
        <v>B</v>
      </c>
      <c r="FM17" s="33">
        <f t="shared" si="382"/>
        <v>3</v>
      </c>
      <c r="FN17" s="49" t="str">
        <f t="shared" si="383"/>
        <v>3.0</v>
      </c>
      <c r="FO17" s="77">
        <v>1</v>
      </c>
      <c r="FP17" s="151">
        <v>1</v>
      </c>
      <c r="FQ17" s="41">
        <f t="shared" si="185"/>
        <v>20</v>
      </c>
      <c r="FR17" s="43">
        <f t="shared" si="186"/>
        <v>2.35</v>
      </c>
      <c r="FS17" s="45" t="str">
        <f t="shared" si="187"/>
        <v>2.35</v>
      </c>
      <c r="FT17" s="47" t="str">
        <f t="shared" si="188"/>
        <v>Lên lớp</v>
      </c>
      <c r="FU17" s="145">
        <f t="shared" si="189"/>
        <v>20</v>
      </c>
      <c r="FV17" s="146">
        <f t="shared" si="190"/>
        <v>2.35</v>
      </c>
      <c r="FW17" s="174">
        <f t="shared" si="191"/>
        <v>36</v>
      </c>
      <c r="FX17" s="41">
        <f t="shared" si="192"/>
        <v>36</v>
      </c>
      <c r="FY17" s="43">
        <f t="shared" si="193"/>
        <v>2.3333333333333335</v>
      </c>
      <c r="FZ17" s="45" t="str">
        <f t="shared" si="194"/>
        <v>2.33</v>
      </c>
      <c r="GA17" s="47" t="str">
        <f t="shared" si="195"/>
        <v>Lên lớp</v>
      </c>
      <c r="GB17" s="47" t="s">
        <v>1143</v>
      </c>
      <c r="GC17" s="24">
        <v>8</v>
      </c>
      <c r="GD17" s="27">
        <v>7</v>
      </c>
      <c r="GE17" s="28"/>
      <c r="GF17" s="22">
        <f t="shared" si="386"/>
        <v>7.4</v>
      </c>
      <c r="GG17" s="29">
        <f t="shared" si="387"/>
        <v>7.4</v>
      </c>
      <c r="GH17" s="29" t="str">
        <f t="shared" si="197"/>
        <v>7.4</v>
      </c>
      <c r="GI17" s="35" t="str">
        <f t="shared" si="388"/>
        <v>B</v>
      </c>
      <c r="GJ17" s="33">
        <f t="shared" si="389"/>
        <v>3</v>
      </c>
      <c r="GK17" s="49" t="str">
        <f t="shared" si="390"/>
        <v>3.0</v>
      </c>
      <c r="GL17" s="77">
        <v>2</v>
      </c>
      <c r="GM17" s="151">
        <v>2</v>
      </c>
      <c r="GN17" s="24">
        <v>6.4</v>
      </c>
      <c r="GO17" s="27">
        <v>5</v>
      </c>
      <c r="GP17" s="28"/>
      <c r="GQ17" s="30">
        <f t="shared" si="391"/>
        <v>5.6</v>
      </c>
      <c r="GR17" s="31">
        <f t="shared" si="392"/>
        <v>5.6</v>
      </c>
      <c r="GS17" s="29" t="str">
        <f t="shared" si="202"/>
        <v>5.6</v>
      </c>
      <c r="GT17" s="35" t="str">
        <f t="shared" si="393"/>
        <v>C</v>
      </c>
      <c r="GU17" s="33">
        <f t="shared" si="394"/>
        <v>2</v>
      </c>
      <c r="GV17" s="49" t="str">
        <f t="shared" si="395"/>
        <v>2.0</v>
      </c>
      <c r="GW17" s="77">
        <v>3</v>
      </c>
      <c r="GX17" s="151">
        <v>3</v>
      </c>
      <c r="GY17" s="24">
        <v>6.8</v>
      </c>
      <c r="GZ17" s="27">
        <v>8</v>
      </c>
      <c r="HA17" s="28"/>
      <c r="HB17" s="22">
        <f t="shared" si="396"/>
        <v>7.5</v>
      </c>
      <c r="HC17" s="29">
        <f t="shared" si="397"/>
        <v>7.5</v>
      </c>
      <c r="HD17" s="29" t="str">
        <f t="shared" si="207"/>
        <v>7.5</v>
      </c>
      <c r="HE17" s="35" t="str">
        <f t="shared" si="398"/>
        <v>B</v>
      </c>
      <c r="HF17" s="33">
        <f t="shared" si="399"/>
        <v>3</v>
      </c>
      <c r="HG17" s="49" t="str">
        <f t="shared" si="400"/>
        <v>3.0</v>
      </c>
      <c r="HH17" s="77">
        <v>2</v>
      </c>
      <c r="HI17" s="151">
        <v>2</v>
      </c>
      <c r="HJ17" s="24">
        <v>8.4</v>
      </c>
      <c r="HK17" s="27">
        <v>8</v>
      </c>
      <c r="HL17" s="28"/>
      <c r="HM17" s="30">
        <f t="shared" si="401"/>
        <v>8.1999999999999993</v>
      </c>
      <c r="HN17" s="31">
        <f t="shared" si="402"/>
        <v>8.1999999999999993</v>
      </c>
      <c r="HO17" s="29" t="str">
        <f t="shared" si="212"/>
        <v>8.2</v>
      </c>
      <c r="HP17" s="35" t="str">
        <f t="shared" si="403"/>
        <v>B+</v>
      </c>
      <c r="HQ17" s="33">
        <f t="shared" si="404"/>
        <v>3.5</v>
      </c>
      <c r="HR17" s="49" t="str">
        <f t="shared" si="405"/>
        <v>3.5</v>
      </c>
      <c r="HS17" s="77">
        <v>2</v>
      </c>
      <c r="HT17" s="151">
        <v>2</v>
      </c>
      <c r="HU17" s="24">
        <v>6.8</v>
      </c>
      <c r="HV17" s="27">
        <v>5</v>
      </c>
      <c r="HW17" s="28"/>
      <c r="HX17" s="22">
        <f t="shared" si="406"/>
        <v>5.7</v>
      </c>
      <c r="HY17" s="29">
        <f t="shared" si="407"/>
        <v>5.7</v>
      </c>
      <c r="HZ17" s="29" t="str">
        <f t="shared" si="217"/>
        <v>5.7</v>
      </c>
      <c r="IA17" s="35" t="str">
        <f t="shared" si="408"/>
        <v>C</v>
      </c>
      <c r="IB17" s="33">
        <f t="shared" si="409"/>
        <v>2</v>
      </c>
      <c r="IC17" s="49" t="str">
        <f t="shared" si="410"/>
        <v>2.0</v>
      </c>
      <c r="ID17" s="77">
        <v>3</v>
      </c>
      <c r="IE17" s="151">
        <v>3</v>
      </c>
      <c r="IF17" s="24">
        <v>6.7</v>
      </c>
      <c r="IG17" s="27">
        <v>7</v>
      </c>
      <c r="IH17" s="126"/>
      <c r="II17" s="22">
        <f t="shared" si="411"/>
        <v>6.9</v>
      </c>
      <c r="IJ17" s="54">
        <f t="shared" si="412"/>
        <v>6.9</v>
      </c>
      <c r="IK17" s="29" t="str">
        <f t="shared" si="222"/>
        <v>6.9</v>
      </c>
      <c r="IL17" s="162" t="str">
        <f t="shared" si="413"/>
        <v>C+</v>
      </c>
      <c r="IM17" s="33">
        <f t="shared" si="414"/>
        <v>2.5</v>
      </c>
      <c r="IN17" s="49" t="str">
        <f t="shared" si="415"/>
        <v>2.5</v>
      </c>
      <c r="IO17" s="77">
        <v>2</v>
      </c>
      <c r="IP17" s="151">
        <v>2</v>
      </c>
      <c r="IQ17" s="24">
        <v>7.3</v>
      </c>
      <c r="IR17" s="27">
        <v>5</v>
      </c>
      <c r="IS17" s="28"/>
      <c r="IT17" s="30">
        <f t="shared" si="416"/>
        <v>5.9</v>
      </c>
      <c r="IU17" s="31">
        <f t="shared" si="417"/>
        <v>5.9</v>
      </c>
      <c r="IV17" s="29" t="str">
        <f t="shared" si="226"/>
        <v>5.9</v>
      </c>
      <c r="IW17" s="35" t="str">
        <f t="shared" si="418"/>
        <v>C</v>
      </c>
      <c r="IX17" s="33">
        <f t="shared" si="419"/>
        <v>2</v>
      </c>
      <c r="IY17" s="49" t="str">
        <f t="shared" si="420"/>
        <v>2.0</v>
      </c>
      <c r="IZ17" s="77">
        <v>3</v>
      </c>
      <c r="JA17" s="151">
        <v>3</v>
      </c>
      <c r="JB17" s="24">
        <v>7.6</v>
      </c>
      <c r="JC17" s="27">
        <v>5</v>
      </c>
      <c r="JD17" s="28"/>
      <c r="JE17" s="30">
        <f t="shared" si="421"/>
        <v>6</v>
      </c>
      <c r="JF17" s="31">
        <f t="shared" si="422"/>
        <v>6</v>
      </c>
      <c r="JG17" s="29" t="str">
        <f t="shared" si="230"/>
        <v>6.0</v>
      </c>
      <c r="JH17" s="35" t="str">
        <f t="shared" si="423"/>
        <v>C</v>
      </c>
      <c r="JI17" s="33">
        <f t="shared" si="424"/>
        <v>2</v>
      </c>
      <c r="JJ17" s="49" t="str">
        <f t="shared" si="425"/>
        <v>2.0</v>
      </c>
      <c r="JK17" s="77">
        <v>3</v>
      </c>
      <c r="JL17" s="151">
        <v>3</v>
      </c>
      <c r="JM17" s="24">
        <v>8</v>
      </c>
      <c r="JN17" s="214">
        <v>7.4</v>
      </c>
      <c r="JO17" s="140"/>
      <c r="JP17" s="30">
        <f t="shared" si="426"/>
        <v>7.6</v>
      </c>
      <c r="JQ17" s="31">
        <f t="shared" si="427"/>
        <v>7.6</v>
      </c>
      <c r="JR17" s="29" t="str">
        <f t="shared" si="234"/>
        <v>7.6</v>
      </c>
      <c r="JS17" s="35" t="str">
        <f t="shared" si="428"/>
        <v>B</v>
      </c>
      <c r="JT17" s="33">
        <f t="shared" si="429"/>
        <v>3</v>
      </c>
      <c r="JU17" s="49" t="str">
        <f t="shared" si="430"/>
        <v>3.0</v>
      </c>
      <c r="JV17" s="77">
        <v>2</v>
      </c>
      <c r="JW17" s="151">
        <v>2</v>
      </c>
      <c r="JX17" s="211">
        <f t="shared" si="238"/>
        <v>22</v>
      </c>
      <c r="JY17" s="43">
        <f t="shared" si="239"/>
        <v>2.4545454545454546</v>
      </c>
      <c r="JZ17" s="45" t="str">
        <f t="shared" si="240"/>
        <v>2.45</v>
      </c>
      <c r="KA17" s="47" t="str">
        <f t="shared" si="241"/>
        <v>Lên lớp</v>
      </c>
      <c r="KB17" s="41">
        <f t="shared" si="242"/>
        <v>22</v>
      </c>
      <c r="KC17" s="43">
        <f t="shared" si="243"/>
        <v>2.4545454545454546</v>
      </c>
      <c r="KD17" s="229">
        <f t="shared" si="244"/>
        <v>58</v>
      </c>
      <c r="KE17" s="230">
        <f t="shared" si="245"/>
        <v>58</v>
      </c>
      <c r="KF17" s="146">
        <f t="shared" si="246"/>
        <v>2.3793103448275863</v>
      </c>
      <c r="KG17" s="45" t="str">
        <f t="shared" si="247"/>
        <v>2.38</v>
      </c>
      <c r="KH17" s="47" t="str">
        <f t="shared" si="248"/>
        <v>Lên lớp</v>
      </c>
      <c r="KI17" s="47" t="s">
        <v>1143</v>
      </c>
      <c r="KJ17" s="24">
        <v>6.6</v>
      </c>
      <c r="KK17" s="27">
        <v>6</v>
      </c>
      <c r="KL17" s="28"/>
      <c r="KM17" s="30">
        <f t="shared" si="436"/>
        <v>6.2</v>
      </c>
      <c r="KN17" s="31">
        <f t="shared" si="437"/>
        <v>6.2</v>
      </c>
      <c r="KO17" s="29" t="str">
        <f t="shared" si="438"/>
        <v>6.2</v>
      </c>
      <c r="KP17" s="35" t="str">
        <f t="shared" si="439"/>
        <v>C</v>
      </c>
      <c r="KQ17" s="33">
        <f t="shared" si="440"/>
        <v>2</v>
      </c>
      <c r="KR17" s="49" t="str">
        <f t="shared" si="441"/>
        <v>2.0</v>
      </c>
      <c r="KS17" s="77">
        <v>2</v>
      </c>
      <c r="KT17" s="151">
        <v>2</v>
      </c>
      <c r="KU17" s="24">
        <v>7</v>
      </c>
      <c r="KV17" s="27">
        <v>8</v>
      </c>
      <c r="KW17" s="28"/>
      <c r="KX17" s="30">
        <f t="shared" si="442"/>
        <v>7.6</v>
      </c>
      <c r="KY17" s="31">
        <f t="shared" si="443"/>
        <v>7.6</v>
      </c>
      <c r="KZ17" s="29" t="str">
        <f t="shared" si="444"/>
        <v>7.6</v>
      </c>
      <c r="LA17" s="35" t="str">
        <f t="shared" si="445"/>
        <v>B</v>
      </c>
      <c r="LB17" s="33">
        <f t="shared" si="446"/>
        <v>3</v>
      </c>
      <c r="LC17" s="49" t="str">
        <f t="shared" si="447"/>
        <v>3.0</v>
      </c>
      <c r="LD17" s="77">
        <v>2</v>
      </c>
      <c r="LE17" s="151">
        <v>2</v>
      </c>
      <c r="LF17" s="24">
        <v>7.7</v>
      </c>
      <c r="LG17" s="27">
        <v>5</v>
      </c>
      <c r="LH17" s="28"/>
      <c r="LI17" s="30">
        <f t="shared" si="448"/>
        <v>6.1</v>
      </c>
      <c r="LJ17" s="31">
        <f t="shared" si="449"/>
        <v>6.1</v>
      </c>
      <c r="LK17" s="29" t="str">
        <f t="shared" si="450"/>
        <v>6.1</v>
      </c>
      <c r="LL17" s="35" t="str">
        <f t="shared" si="451"/>
        <v>C</v>
      </c>
      <c r="LM17" s="33">
        <f t="shared" si="452"/>
        <v>2</v>
      </c>
      <c r="LN17" s="49" t="str">
        <f t="shared" si="453"/>
        <v>2.0</v>
      </c>
      <c r="LO17" s="77">
        <v>2</v>
      </c>
      <c r="LP17" s="151">
        <v>2</v>
      </c>
      <c r="LQ17" s="24">
        <v>8</v>
      </c>
      <c r="LR17" s="27">
        <v>8</v>
      </c>
      <c r="LS17" s="28"/>
      <c r="LT17" s="30">
        <f t="shared" si="454"/>
        <v>8</v>
      </c>
      <c r="LU17" s="31">
        <f t="shared" si="455"/>
        <v>8</v>
      </c>
      <c r="LV17" s="29" t="str">
        <f t="shared" si="252"/>
        <v>8.0</v>
      </c>
      <c r="LW17" s="35" t="str">
        <f t="shared" si="456"/>
        <v>B+</v>
      </c>
      <c r="LX17" s="33">
        <f t="shared" si="457"/>
        <v>3.5</v>
      </c>
      <c r="LY17" s="49" t="str">
        <f t="shared" si="458"/>
        <v>3.5</v>
      </c>
      <c r="LZ17" s="77">
        <v>2</v>
      </c>
      <c r="MA17" s="151">
        <v>2</v>
      </c>
      <c r="MB17" s="24">
        <v>6</v>
      </c>
      <c r="MC17" s="27">
        <v>7</v>
      </c>
      <c r="MD17" s="28"/>
      <c r="ME17" s="30">
        <f t="shared" si="459"/>
        <v>6.6</v>
      </c>
      <c r="MF17" s="161">
        <f t="shared" si="460"/>
        <v>6.6</v>
      </c>
      <c r="MG17" s="29" t="str">
        <f t="shared" si="253"/>
        <v>6.6</v>
      </c>
      <c r="MH17" s="162" t="str">
        <f t="shared" si="461"/>
        <v>C+</v>
      </c>
      <c r="MI17" s="163">
        <f t="shared" si="462"/>
        <v>2.5</v>
      </c>
      <c r="MJ17" s="56" t="str">
        <f t="shared" si="463"/>
        <v>2.5</v>
      </c>
      <c r="MK17" s="77">
        <v>1</v>
      </c>
      <c r="ML17" s="151">
        <v>1</v>
      </c>
      <c r="MM17" s="24">
        <v>7.7</v>
      </c>
      <c r="MN17" s="27">
        <v>4</v>
      </c>
      <c r="MO17" s="28"/>
      <c r="MP17" s="30">
        <f t="shared" si="464"/>
        <v>5.5</v>
      </c>
      <c r="MQ17" s="161">
        <f t="shared" si="465"/>
        <v>5.5</v>
      </c>
      <c r="MR17" s="29" t="str">
        <f t="shared" si="254"/>
        <v>5.5</v>
      </c>
      <c r="MS17" s="162" t="str">
        <f t="shared" si="466"/>
        <v>C</v>
      </c>
      <c r="MT17" s="163">
        <f t="shared" si="467"/>
        <v>2</v>
      </c>
      <c r="MU17" s="56" t="str">
        <f t="shared" si="468"/>
        <v>2.0</v>
      </c>
      <c r="MV17" s="77">
        <v>3</v>
      </c>
      <c r="MW17" s="151">
        <v>3</v>
      </c>
      <c r="MX17" s="24">
        <v>7.6</v>
      </c>
      <c r="MY17" s="27">
        <v>5</v>
      </c>
      <c r="MZ17" s="28"/>
      <c r="NA17" s="30">
        <f t="shared" si="469"/>
        <v>6</v>
      </c>
      <c r="NB17" s="161">
        <f t="shared" si="470"/>
        <v>6</v>
      </c>
      <c r="NC17" s="29" t="str">
        <f t="shared" si="255"/>
        <v>6.0</v>
      </c>
      <c r="ND17" s="162" t="str">
        <f t="shared" si="471"/>
        <v>C</v>
      </c>
      <c r="NE17" s="163">
        <f t="shared" si="472"/>
        <v>2</v>
      </c>
      <c r="NF17" s="56" t="str">
        <f t="shared" si="473"/>
        <v>2.0</v>
      </c>
      <c r="NG17" s="77">
        <v>1</v>
      </c>
      <c r="NH17" s="151">
        <v>1</v>
      </c>
      <c r="NI17" s="24">
        <v>7</v>
      </c>
      <c r="NJ17" s="27">
        <v>1</v>
      </c>
      <c r="NK17" s="28">
        <v>4</v>
      </c>
      <c r="NL17" s="30">
        <f t="shared" si="474"/>
        <v>3.4</v>
      </c>
      <c r="NM17" s="31">
        <f t="shared" si="475"/>
        <v>5.2</v>
      </c>
      <c r="NN17" s="29" t="str">
        <f t="shared" si="476"/>
        <v>5.2</v>
      </c>
      <c r="NO17" s="35" t="str">
        <f t="shared" si="477"/>
        <v>D+</v>
      </c>
      <c r="NP17" s="33">
        <f t="shared" si="478"/>
        <v>1.5</v>
      </c>
      <c r="NQ17" s="49" t="str">
        <f t="shared" si="479"/>
        <v>1.5</v>
      </c>
      <c r="NR17" s="77">
        <v>3</v>
      </c>
      <c r="NS17" s="151">
        <v>3</v>
      </c>
      <c r="NT17" s="24">
        <v>8</v>
      </c>
      <c r="NU17" s="214">
        <v>6.9</v>
      </c>
      <c r="NV17" s="28"/>
      <c r="NW17" s="30">
        <f t="shared" si="480"/>
        <v>7.3</v>
      </c>
      <c r="NX17" s="31">
        <f t="shared" si="481"/>
        <v>7.3</v>
      </c>
      <c r="NY17" s="29" t="str">
        <f t="shared" si="482"/>
        <v>7.3</v>
      </c>
      <c r="NZ17" s="35" t="str">
        <f t="shared" si="483"/>
        <v>B</v>
      </c>
      <c r="OA17" s="33">
        <f t="shared" si="484"/>
        <v>3</v>
      </c>
      <c r="OB17" s="49" t="str">
        <f t="shared" si="485"/>
        <v>3.0</v>
      </c>
      <c r="OC17" s="77">
        <v>2</v>
      </c>
      <c r="OD17" s="151">
        <v>2</v>
      </c>
      <c r="OE17" s="211">
        <f t="shared" si="259"/>
        <v>18</v>
      </c>
      <c r="OF17" s="43">
        <f t="shared" si="260"/>
        <v>2.3333333333333335</v>
      </c>
      <c r="OG17" s="45" t="str">
        <f t="shared" si="261"/>
        <v>2.33</v>
      </c>
      <c r="OH17" s="47" t="str">
        <f t="shared" si="262"/>
        <v>Lên lớp</v>
      </c>
      <c r="OI17" s="41">
        <f t="shared" si="263"/>
        <v>18</v>
      </c>
      <c r="OJ17" s="43">
        <f t="shared" si="264"/>
        <v>2.3333333333333335</v>
      </c>
      <c r="OK17" s="229">
        <f t="shared" si="265"/>
        <v>76</v>
      </c>
      <c r="OL17" s="230">
        <f t="shared" si="266"/>
        <v>76</v>
      </c>
      <c r="OM17" s="146">
        <f t="shared" si="267"/>
        <v>2.3684210526315788</v>
      </c>
      <c r="ON17" s="45" t="str">
        <f t="shared" si="268"/>
        <v>2.37</v>
      </c>
      <c r="OO17" s="47" t="str">
        <f t="shared" si="269"/>
        <v>Lên lớp</v>
      </c>
      <c r="OP17" s="47" t="s">
        <v>1143</v>
      </c>
      <c r="OQ17" s="24">
        <v>7.2</v>
      </c>
      <c r="OR17" s="27">
        <v>7</v>
      </c>
      <c r="OS17" s="28"/>
      <c r="OT17" s="30">
        <f t="shared" si="488"/>
        <v>7.1</v>
      </c>
      <c r="OU17" s="31">
        <f t="shared" si="489"/>
        <v>7.1</v>
      </c>
      <c r="OV17" s="31" t="str">
        <f t="shared" si="490"/>
        <v>7.1</v>
      </c>
      <c r="OW17" s="35" t="str">
        <f t="shared" si="491"/>
        <v>B</v>
      </c>
      <c r="OX17" s="33">
        <f t="shared" si="492"/>
        <v>3</v>
      </c>
      <c r="OY17" s="49" t="str">
        <f t="shared" si="493"/>
        <v>3.0</v>
      </c>
      <c r="OZ17" s="77">
        <v>2</v>
      </c>
      <c r="PA17" s="151">
        <v>2</v>
      </c>
      <c r="PB17" s="24">
        <v>6.8</v>
      </c>
      <c r="PC17" s="27">
        <v>7</v>
      </c>
      <c r="PD17" s="28"/>
      <c r="PE17" s="30">
        <f t="shared" si="494"/>
        <v>6.9</v>
      </c>
      <c r="PF17" s="31">
        <f t="shared" si="495"/>
        <v>6.9</v>
      </c>
      <c r="PG17" s="31" t="str">
        <f t="shared" si="496"/>
        <v>6.9</v>
      </c>
      <c r="PH17" s="35" t="str">
        <f t="shared" si="547"/>
        <v>C+</v>
      </c>
      <c r="PI17" s="130">
        <f t="shared" si="497"/>
        <v>2.5</v>
      </c>
      <c r="PJ17" s="49" t="str">
        <f t="shared" si="498"/>
        <v>2.5</v>
      </c>
      <c r="PK17" s="77">
        <v>3</v>
      </c>
      <c r="PL17" s="151">
        <v>3</v>
      </c>
      <c r="PM17" s="24">
        <v>6.3</v>
      </c>
      <c r="PN17" s="27">
        <v>7</v>
      </c>
      <c r="PO17" s="28"/>
      <c r="PP17" s="30">
        <f t="shared" si="499"/>
        <v>6.7</v>
      </c>
      <c r="PQ17" s="31">
        <f t="shared" si="500"/>
        <v>6.7</v>
      </c>
      <c r="PR17" s="31" t="str">
        <f t="shared" si="501"/>
        <v>6.7</v>
      </c>
      <c r="PS17" s="35" t="str">
        <f t="shared" si="502"/>
        <v>C+</v>
      </c>
      <c r="PT17" s="33">
        <f t="shared" si="503"/>
        <v>2.5</v>
      </c>
      <c r="PU17" s="49" t="str">
        <f t="shared" si="504"/>
        <v>2.5</v>
      </c>
      <c r="PV17" s="77">
        <v>2</v>
      </c>
      <c r="PW17" s="151">
        <v>2</v>
      </c>
      <c r="PX17" s="24">
        <v>7.4</v>
      </c>
      <c r="PY17" s="27">
        <v>9</v>
      </c>
      <c r="PZ17" s="28"/>
      <c r="QA17" s="30">
        <f t="shared" si="505"/>
        <v>8.4</v>
      </c>
      <c r="QB17" s="31">
        <f t="shared" si="506"/>
        <v>8.4</v>
      </c>
      <c r="QC17" s="31" t="str">
        <f t="shared" si="507"/>
        <v>8.4</v>
      </c>
      <c r="QD17" s="35" t="str">
        <f t="shared" si="508"/>
        <v>B+</v>
      </c>
      <c r="QE17" s="33">
        <f t="shared" si="509"/>
        <v>3.5</v>
      </c>
      <c r="QF17" s="49" t="str">
        <f t="shared" si="510"/>
        <v>3.5</v>
      </c>
      <c r="QG17" s="77">
        <v>3</v>
      </c>
      <c r="QH17" s="151">
        <v>3</v>
      </c>
      <c r="QI17" s="24">
        <v>6.8</v>
      </c>
      <c r="QJ17" s="27">
        <v>5</v>
      </c>
      <c r="QK17" s="28"/>
      <c r="QL17" s="30">
        <f t="shared" si="511"/>
        <v>5.7</v>
      </c>
      <c r="QM17" s="31">
        <f t="shared" si="512"/>
        <v>5.7</v>
      </c>
      <c r="QN17" s="31" t="str">
        <f t="shared" si="513"/>
        <v>5.7</v>
      </c>
      <c r="QO17" s="35" t="str">
        <f t="shared" si="514"/>
        <v>C</v>
      </c>
      <c r="QP17" s="33">
        <f t="shared" si="515"/>
        <v>2</v>
      </c>
      <c r="QQ17" s="49" t="str">
        <f t="shared" si="516"/>
        <v>2.0</v>
      </c>
      <c r="QR17" s="77">
        <v>1</v>
      </c>
      <c r="QS17" s="151">
        <v>1</v>
      </c>
      <c r="QT17" s="24">
        <v>7.2</v>
      </c>
      <c r="QU17" s="27">
        <v>9</v>
      </c>
      <c r="QV17" s="28"/>
      <c r="QW17" s="30">
        <f t="shared" si="517"/>
        <v>8.3000000000000007</v>
      </c>
      <c r="QX17" s="31">
        <f t="shared" si="518"/>
        <v>8.3000000000000007</v>
      </c>
      <c r="QY17" s="31" t="str">
        <f t="shared" si="519"/>
        <v>8.3</v>
      </c>
      <c r="QZ17" s="35" t="str">
        <f t="shared" si="520"/>
        <v>B+</v>
      </c>
      <c r="RA17" s="33">
        <f t="shared" si="521"/>
        <v>3.5</v>
      </c>
      <c r="RB17" s="49" t="str">
        <f t="shared" si="522"/>
        <v>3.5</v>
      </c>
      <c r="RC17" s="77">
        <v>3</v>
      </c>
      <c r="RD17" s="151">
        <v>3</v>
      </c>
      <c r="RE17" s="24">
        <v>6.5</v>
      </c>
      <c r="RF17" s="27">
        <v>4</v>
      </c>
      <c r="RG17" s="28"/>
      <c r="RH17" s="30">
        <f t="shared" si="523"/>
        <v>5</v>
      </c>
      <c r="RI17" s="31">
        <f t="shared" si="524"/>
        <v>5</v>
      </c>
      <c r="RJ17" s="31" t="str">
        <f t="shared" si="525"/>
        <v>5.0</v>
      </c>
      <c r="RK17" s="35" t="str">
        <f t="shared" si="526"/>
        <v>D+</v>
      </c>
      <c r="RL17" s="33">
        <f t="shared" si="527"/>
        <v>1.5</v>
      </c>
      <c r="RM17" s="49" t="str">
        <f t="shared" si="528"/>
        <v>1.5</v>
      </c>
      <c r="RN17" s="77">
        <v>1</v>
      </c>
      <c r="RO17" s="151">
        <v>1</v>
      </c>
      <c r="RP17" s="211">
        <f t="shared" si="277"/>
        <v>15</v>
      </c>
      <c r="RQ17" s="275">
        <f t="shared" si="278"/>
        <v>7.2733333333333343</v>
      </c>
      <c r="RR17" s="43">
        <f t="shared" si="279"/>
        <v>2.8666666666666667</v>
      </c>
      <c r="RS17" s="45" t="str">
        <f t="shared" si="280"/>
        <v>2.87</v>
      </c>
      <c r="RT17" s="47" t="str">
        <f t="shared" si="281"/>
        <v>Lên lớp</v>
      </c>
      <c r="RU17" s="41">
        <f t="shared" si="282"/>
        <v>15</v>
      </c>
      <c r="RV17" s="43">
        <f t="shared" si="283"/>
        <v>2.8666666666666667</v>
      </c>
      <c r="RW17" s="229">
        <f t="shared" si="284"/>
        <v>91</v>
      </c>
      <c r="RX17" s="230">
        <f t="shared" si="285"/>
        <v>91</v>
      </c>
      <c r="RY17" s="146">
        <f t="shared" si="286"/>
        <v>2.4505494505494507</v>
      </c>
      <c r="RZ17" s="45" t="str">
        <f t="shared" si="287"/>
        <v>2.45</v>
      </c>
      <c r="SA17" s="47" t="str">
        <f t="shared" si="288"/>
        <v>Lên lớp</v>
      </c>
      <c r="SB17" s="47" t="s">
        <v>1143</v>
      </c>
      <c r="SC17" s="24">
        <v>5.0999999999999996</v>
      </c>
      <c r="SD17" s="27">
        <v>6</v>
      </c>
      <c r="SE17" s="28"/>
      <c r="SF17" s="30">
        <f t="shared" si="529"/>
        <v>5.6</v>
      </c>
      <c r="SG17" s="31">
        <f t="shared" si="530"/>
        <v>5.6</v>
      </c>
      <c r="SH17" s="31" t="str">
        <f t="shared" si="531"/>
        <v>5.6</v>
      </c>
      <c r="SI17" s="35" t="str">
        <f t="shared" si="532"/>
        <v>C</v>
      </c>
      <c r="SJ17" s="33">
        <f t="shared" si="533"/>
        <v>2</v>
      </c>
      <c r="SK17" s="49" t="str">
        <f t="shared" si="534"/>
        <v>2.0</v>
      </c>
      <c r="SL17" s="77">
        <v>2</v>
      </c>
      <c r="SM17" s="151">
        <v>2</v>
      </c>
      <c r="SN17" s="24">
        <v>6.2</v>
      </c>
      <c r="SO17" s="27">
        <v>7</v>
      </c>
      <c r="SP17" s="28"/>
      <c r="SQ17" s="30">
        <f t="shared" si="535"/>
        <v>6.7</v>
      </c>
      <c r="SR17" s="31">
        <f t="shared" si="536"/>
        <v>6.7</v>
      </c>
      <c r="SS17" s="29" t="str">
        <f t="shared" si="537"/>
        <v>6.7</v>
      </c>
      <c r="ST17" s="35" t="str">
        <f t="shared" si="538"/>
        <v>C+</v>
      </c>
      <c r="SU17" s="130">
        <f t="shared" si="539"/>
        <v>2.5</v>
      </c>
      <c r="SV17" s="49" t="str">
        <f t="shared" si="540"/>
        <v>2.5</v>
      </c>
      <c r="SW17" s="77">
        <v>2</v>
      </c>
      <c r="SX17" s="151">
        <v>2</v>
      </c>
      <c r="SY17" s="24"/>
      <c r="SZ17" s="27"/>
      <c r="TA17" s="28"/>
      <c r="TB17" s="22">
        <f t="shared" ref="TB17" si="567">ROUND((SF17*0.5+SQ17*0.5),1)</f>
        <v>6.2</v>
      </c>
      <c r="TC17" s="29">
        <f t="shared" ref="TC17" si="568">ROUND((SG17*0.5+SR17*0.5),1)</f>
        <v>6.2</v>
      </c>
      <c r="TD17" s="29" t="str">
        <f t="shared" si="543"/>
        <v>6.2</v>
      </c>
      <c r="TE17" s="35" t="str">
        <f t="shared" si="544"/>
        <v>C</v>
      </c>
      <c r="TF17" s="130">
        <f t="shared" si="545"/>
        <v>2</v>
      </c>
      <c r="TG17" s="49" t="str">
        <f t="shared" si="546"/>
        <v>2.0</v>
      </c>
      <c r="TH17" s="77">
        <v>4</v>
      </c>
      <c r="TI17" s="151">
        <v>4</v>
      </c>
      <c r="TJ17" s="320"/>
      <c r="TK17" s="321">
        <v>6.7</v>
      </c>
      <c r="TL17" s="322">
        <v>7.2</v>
      </c>
      <c r="TM17" s="322">
        <v>6.7</v>
      </c>
      <c r="TN17" s="322"/>
      <c r="TO17" s="127">
        <f t="shared" si="560"/>
        <v>6.9</v>
      </c>
      <c r="TP17" s="29" t="str">
        <f t="shared" si="548"/>
        <v>6.9</v>
      </c>
      <c r="TQ17" s="35" t="str">
        <f t="shared" si="549"/>
        <v>C+</v>
      </c>
      <c r="TR17" s="33">
        <f t="shared" si="550"/>
        <v>2.5</v>
      </c>
      <c r="TS17" s="49" t="str">
        <f t="shared" si="551"/>
        <v>2.5</v>
      </c>
      <c r="TT17" s="323">
        <v>5</v>
      </c>
      <c r="TU17" s="324">
        <v>5</v>
      </c>
      <c r="TV17" s="325">
        <f t="shared" si="552"/>
        <v>9</v>
      </c>
      <c r="TW17" s="341">
        <f t="shared" si="296"/>
        <v>6.5888888888888886</v>
      </c>
      <c r="TX17" s="326">
        <f t="shared" si="553"/>
        <v>2.2777777777777777</v>
      </c>
      <c r="TY17" s="45" t="str">
        <f t="shared" si="554"/>
        <v>2.28</v>
      </c>
      <c r="TZ17" s="47" t="str">
        <f t="shared" si="555"/>
        <v>Lên lớp</v>
      </c>
      <c r="UA17" s="41">
        <f t="shared" si="556"/>
        <v>9</v>
      </c>
      <c r="UB17" s="43">
        <f t="shared" si="557"/>
        <v>2.2777777777777777</v>
      </c>
    </row>
    <row r="18" spans="1:548" ht="18">
      <c r="A18" s="11">
        <v>31</v>
      </c>
      <c r="B18" s="70" t="s">
        <v>333</v>
      </c>
      <c r="C18" s="14" t="s">
        <v>382</v>
      </c>
      <c r="D18" s="71" t="s">
        <v>383</v>
      </c>
      <c r="E18" s="72" t="s">
        <v>300</v>
      </c>
      <c r="F18" s="9"/>
      <c r="G18" s="111" t="s">
        <v>806</v>
      </c>
      <c r="H18" s="112" t="s">
        <v>18</v>
      </c>
      <c r="I18" s="104" t="s">
        <v>833</v>
      </c>
      <c r="J18" s="13">
        <v>7</v>
      </c>
      <c r="K18" s="29" t="str">
        <f t="shared" si="100"/>
        <v>7.0</v>
      </c>
      <c r="L18" s="35" t="str">
        <f t="shared" si="313"/>
        <v>B</v>
      </c>
      <c r="M18" s="33">
        <f t="shared" si="314"/>
        <v>3</v>
      </c>
      <c r="N18" s="49" t="str">
        <f t="shared" si="315"/>
        <v>3.0</v>
      </c>
      <c r="O18" s="12">
        <v>2</v>
      </c>
      <c r="P18" s="19">
        <v>6.8</v>
      </c>
      <c r="Q18" s="29" t="str">
        <f t="shared" si="104"/>
        <v>6.8</v>
      </c>
      <c r="R18" s="35" t="str">
        <f t="shared" si="316"/>
        <v>C+</v>
      </c>
      <c r="S18" s="33">
        <f t="shared" si="317"/>
        <v>2.5</v>
      </c>
      <c r="T18" s="49" t="str">
        <f t="shared" si="318"/>
        <v>2.5</v>
      </c>
      <c r="U18" s="12">
        <v>3</v>
      </c>
      <c r="V18" s="24">
        <v>6.3</v>
      </c>
      <c r="W18" s="27">
        <v>4</v>
      </c>
      <c r="X18" s="28"/>
      <c r="Y18" s="22">
        <f t="shared" si="319"/>
        <v>4.9000000000000004</v>
      </c>
      <c r="Z18" s="29">
        <f t="shared" si="320"/>
        <v>4.9000000000000004</v>
      </c>
      <c r="AA18" s="29" t="str">
        <f t="shared" si="110"/>
        <v>4.9</v>
      </c>
      <c r="AB18" s="35" t="str">
        <f t="shared" si="321"/>
        <v>D</v>
      </c>
      <c r="AC18" s="33">
        <f t="shared" si="322"/>
        <v>1</v>
      </c>
      <c r="AD18" s="49" t="str">
        <f t="shared" si="323"/>
        <v>1.0</v>
      </c>
      <c r="AE18" s="77">
        <v>5</v>
      </c>
      <c r="AF18" s="80">
        <v>5</v>
      </c>
      <c r="AG18" s="24">
        <v>5.5</v>
      </c>
      <c r="AH18" s="27">
        <v>2</v>
      </c>
      <c r="AI18" s="28">
        <v>3</v>
      </c>
      <c r="AJ18" s="22">
        <f t="shared" si="324"/>
        <v>3.4</v>
      </c>
      <c r="AK18" s="29">
        <f t="shared" si="325"/>
        <v>4</v>
      </c>
      <c r="AL18" s="29" t="str">
        <f t="shared" si="116"/>
        <v>4.0</v>
      </c>
      <c r="AM18" s="35" t="str">
        <f t="shared" si="326"/>
        <v>D</v>
      </c>
      <c r="AN18" s="33">
        <f t="shared" si="327"/>
        <v>1</v>
      </c>
      <c r="AO18" s="49" t="str">
        <f t="shared" si="328"/>
        <v>1.0</v>
      </c>
      <c r="AP18" s="77">
        <v>3</v>
      </c>
      <c r="AQ18" s="83">
        <v>3</v>
      </c>
      <c r="AR18" s="24">
        <v>6.6</v>
      </c>
      <c r="AS18" s="27">
        <v>6</v>
      </c>
      <c r="AT18" s="28"/>
      <c r="AU18" s="22">
        <f t="shared" si="329"/>
        <v>6.2</v>
      </c>
      <c r="AV18" s="29">
        <f t="shared" si="330"/>
        <v>6.2</v>
      </c>
      <c r="AW18" s="29" t="str">
        <f t="shared" si="120"/>
        <v>6.2</v>
      </c>
      <c r="AX18" s="35" t="str">
        <f t="shared" si="331"/>
        <v>C</v>
      </c>
      <c r="AY18" s="33">
        <f t="shared" si="332"/>
        <v>2</v>
      </c>
      <c r="AZ18" s="49" t="str">
        <f t="shared" si="333"/>
        <v>2.0</v>
      </c>
      <c r="BA18" s="77">
        <v>3</v>
      </c>
      <c r="BB18" s="83">
        <v>3</v>
      </c>
      <c r="BC18" s="24">
        <v>5.8</v>
      </c>
      <c r="BD18" s="27">
        <v>5</v>
      </c>
      <c r="BE18" s="28"/>
      <c r="BF18" s="22">
        <f t="shared" si="334"/>
        <v>5.3</v>
      </c>
      <c r="BG18" s="29">
        <f t="shared" si="335"/>
        <v>5.3</v>
      </c>
      <c r="BH18" s="29" t="str">
        <f t="shared" si="125"/>
        <v>5.3</v>
      </c>
      <c r="BI18" s="35" t="str">
        <f t="shared" si="336"/>
        <v>D+</v>
      </c>
      <c r="BJ18" s="33">
        <f t="shared" si="337"/>
        <v>1.5</v>
      </c>
      <c r="BK18" s="49" t="str">
        <f t="shared" si="338"/>
        <v>1.5</v>
      </c>
      <c r="BL18" s="77">
        <v>3</v>
      </c>
      <c r="BM18" s="83">
        <v>3</v>
      </c>
      <c r="BN18" s="24">
        <v>7</v>
      </c>
      <c r="BO18" s="27">
        <v>6</v>
      </c>
      <c r="BP18" s="28"/>
      <c r="BQ18" s="30">
        <f t="shared" si="339"/>
        <v>6.4</v>
      </c>
      <c r="BR18" s="31">
        <f t="shared" si="340"/>
        <v>6.4</v>
      </c>
      <c r="BS18" s="29" t="str">
        <f t="shared" si="130"/>
        <v>6.4</v>
      </c>
      <c r="BT18" s="35" t="str">
        <f t="shared" si="341"/>
        <v>C</v>
      </c>
      <c r="BU18" s="33">
        <f t="shared" si="342"/>
        <v>2</v>
      </c>
      <c r="BV18" s="49" t="str">
        <f t="shared" si="343"/>
        <v>2.0</v>
      </c>
      <c r="BW18" s="77">
        <v>2</v>
      </c>
      <c r="BX18" s="83">
        <v>2</v>
      </c>
      <c r="BY18" s="41">
        <f t="shared" si="134"/>
        <v>16</v>
      </c>
      <c r="BZ18" s="43">
        <f t="shared" si="135"/>
        <v>1.40625</v>
      </c>
      <c r="CA18" s="45" t="str">
        <f t="shared" si="136"/>
        <v>1.41</v>
      </c>
      <c r="CB18" s="47" t="str">
        <f t="shared" si="137"/>
        <v>Lên lớp</v>
      </c>
      <c r="CC18" s="145">
        <f t="shared" si="138"/>
        <v>16</v>
      </c>
      <c r="CD18" s="146">
        <f t="shared" si="139"/>
        <v>1.40625</v>
      </c>
      <c r="CE18" s="47" t="str">
        <f t="shared" si="140"/>
        <v>Lên lớp</v>
      </c>
      <c r="CF18" s="142" t="s">
        <v>1143</v>
      </c>
      <c r="CG18" s="24">
        <v>6</v>
      </c>
      <c r="CH18" s="27">
        <v>7</v>
      </c>
      <c r="CI18" s="28"/>
      <c r="CJ18" s="30">
        <f t="shared" si="344"/>
        <v>6.6</v>
      </c>
      <c r="CK18" s="31">
        <f t="shared" si="345"/>
        <v>6.6</v>
      </c>
      <c r="CL18" s="29" t="str">
        <f t="shared" si="143"/>
        <v>6.6</v>
      </c>
      <c r="CM18" s="35" t="str">
        <f t="shared" si="346"/>
        <v>C+</v>
      </c>
      <c r="CN18" s="157">
        <f t="shared" si="347"/>
        <v>2.5</v>
      </c>
      <c r="CO18" s="49" t="str">
        <f t="shared" si="348"/>
        <v>2.5</v>
      </c>
      <c r="CP18" s="77">
        <v>3</v>
      </c>
      <c r="CQ18" s="151">
        <v>3</v>
      </c>
      <c r="CR18" s="24">
        <v>7.3</v>
      </c>
      <c r="CS18" s="27">
        <v>5</v>
      </c>
      <c r="CT18" s="28"/>
      <c r="CU18" s="30">
        <f t="shared" si="349"/>
        <v>5.9</v>
      </c>
      <c r="CV18" s="31">
        <f t="shared" si="350"/>
        <v>5.9</v>
      </c>
      <c r="CW18" s="29" t="str">
        <f t="shared" si="148"/>
        <v>5.9</v>
      </c>
      <c r="CX18" s="35" t="str">
        <f t="shared" si="351"/>
        <v>C</v>
      </c>
      <c r="CY18" s="157">
        <f t="shared" si="352"/>
        <v>2</v>
      </c>
      <c r="CZ18" s="49" t="str">
        <f t="shared" si="353"/>
        <v>2.0</v>
      </c>
      <c r="DA18" s="77">
        <v>2</v>
      </c>
      <c r="DB18" s="151">
        <v>2</v>
      </c>
      <c r="DC18" s="24">
        <v>5.6</v>
      </c>
      <c r="DD18" s="27">
        <v>6</v>
      </c>
      <c r="DE18" s="28"/>
      <c r="DF18" s="30">
        <f t="shared" si="354"/>
        <v>5.8</v>
      </c>
      <c r="DG18" s="31">
        <f t="shared" si="355"/>
        <v>5.8</v>
      </c>
      <c r="DH18" s="29" t="str">
        <f t="shared" si="154"/>
        <v>5.8</v>
      </c>
      <c r="DI18" s="35" t="str">
        <f t="shared" si="356"/>
        <v>C</v>
      </c>
      <c r="DJ18" s="157">
        <f t="shared" si="357"/>
        <v>2</v>
      </c>
      <c r="DK18" s="49" t="str">
        <f t="shared" si="358"/>
        <v>2.0</v>
      </c>
      <c r="DL18" s="77">
        <v>4</v>
      </c>
      <c r="DM18" s="151">
        <v>4</v>
      </c>
      <c r="DN18" s="24">
        <v>5.4</v>
      </c>
      <c r="DO18" s="27">
        <v>4</v>
      </c>
      <c r="DP18" s="28"/>
      <c r="DQ18" s="30">
        <f t="shared" si="359"/>
        <v>4.5999999999999996</v>
      </c>
      <c r="DR18" s="31">
        <f t="shared" si="360"/>
        <v>4.5999999999999996</v>
      </c>
      <c r="DS18" s="29" t="str">
        <f t="shared" si="160"/>
        <v>4.6</v>
      </c>
      <c r="DT18" s="35" t="str">
        <f t="shared" si="361"/>
        <v>D</v>
      </c>
      <c r="DU18" s="157">
        <f t="shared" si="362"/>
        <v>1</v>
      </c>
      <c r="DV18" s="49" t="str">
        <f t="shared" si="363"/>
        <v>1.0</v>
      </c>
      <c r="DW18" s="77">
        <v>3</v>
      </c>
      <c r="DX18" s="151">
        <v>3</v>
      </c>
      <c r="DY18" s="24">
        <v>6.3</v>
      </c>
      <c r="DZ18" s="27">
        <v>6</v>
      </c>
      <c r="EA18" s="28"/>
      <c r="EB18" s="30">
        <f t="shared" si="364"/>
        <v>6.1</v>
      </c>
      <c r="EC18" s="31">
        <f t="shared" si="365"/>
        <v>6.1</v>
      </c>
      <c r="ED18" s="29" t="str">
        <f t="shared" si="165"/>
        <v>6.1</v>
      </c>
      <c r="EE18" s="35" t="str">
        <f t="shared" si="366"/>
        <v>C</v>
      </c>
      <c r="EF18" s="157">
        <f t="shared" si="367"/>
        <v>2</v>
      </c>
      <c r="EG18" s="49" t="str">
        <f t="shared" si="368"/>
        <v>2.0</v>
      </c>
      <c r="EH18" s="77">
        <v>2</v>
      </c>
      <c r="EI18" s="151">
        <v>2</v>
      </c>
      <c r="EJ18" s="24">
        <v>7</v>
      </c>
      <c r="EK18" s="27">
        <v>7</v>
      </c>
      <c r="EL18" s="28"/>
      <c r="EM18" s="30">
        <f t="shared" si="369"/>
        <v>7</v>
      </c>
      <c r="EN18" s="31">
        <f t="shared" si="370"/>
        <v>7</v>
      </c>
      <c r="EO18" s="29" t="str">
        <f t="shared" si="170"/>
        <v>7.0</v>
      </c>
      <c r="EP18" s="35" t="str">
        <f t="shared" si="371"/>
        <v>B</v>
      </c>
      <c r="EQ18" s="157">
        <f t="shared" si="372"/>
        <v>3</v>
      </c>
      <c r="ER18" s="49" t="str">
        <f t="shared" si="373"/>
        <v>3.0</v>
      </c>
      <c r="ES18" s="77">
        <v>2</v>
      </c>
      <c r="ET18" s="151">
        <v>2</v>
      </c>
      <c r="EU18" s="24">
        <v>6.3</v>
      </c>
      <c r="EV18" s="27">
        <v>7</v>
      </c>
      <c r="EW18" s="28"/>
      <c r="EX18" s="30">
        <f t="shared" si="374"/>
        <v>6.7</v>
      </c>
      <c r="EY18" s="31">
        <f t="shared" si="375"/>
        <v>6.7</v>
      </c>
      <c r="EZ18" s="29" t="str">
        <f t="shared" si="175"/>
        <v>6.7</v>
      </c>
      <c r="FA18" s="35" t="str">
        <f t="shared" si="376"/>
        <v>C+</v>
      </c>
      <c r="FB18" s="157">
        <f t="shared" si="377"/>
        <v>2.5</v>
      </c>
      <c r="FC18" s="49" t="str">
        <f t="shared" si="378"/>
        <v>2.5</v>
      </c>
      <c r="FD18" s="77">
        <v>3</v>
      </c>
      <c r="FE18" s="151">
        <v>3</v>
      </c>
      <c r="FF18" s="155">
        <v>7.5</v>
      </c>
      <c r="FG18" s="165">
        <v>6.3</v>
      </c>
      <c r="FH18" s="165"/>
      <c r="FI18" s="22">
        <f t="shared" si="379"/>
        <v>6.8</v>
      </c>
      <c r="FJ18" s="29">
        <f t="shared" si="380"/>
        <v>6.8</v>
      </c>
      <c r="FK18" s="29" t="str">
        <f t="shared" si="181"/>
        <v>6.8</v>
      </c>
      <c r="FL18" s="35" t="str">
        <f t="shared" si="381"/>
        <v>C+</v>
      </c>
      <c r="FM18" s="33">
        <f t="shared" si="382"/>
        <v>2.5</v>
      </c>
      <c r="FN18" s="49" t="str">
        <f t="shared" si="383"/>
        <v>2.5</v>
      </c>
      <c r="FO18" s="77">
        <v>1</v>
      </c>
      <c r="FP18" s="151">
        <v>1</v>
      </c>
      <c r="FQ18" s="41">
        <f t="shared" si="185"/>
        <v>20</v>
      </c>
      <c r="FR18" s="43">
        <f t="shared" si="186"/>
        <v>2.125</v>
      </c>
      <c r="FS18" s="45" t="str">
        <f t="shared" si="187"/>
        <v>2.13</v>
      </c>
      <c r="FT18" s="47" t="str">
        <f t="shared" si="188"/>
        <v>Lên lớp</v>
      </c>
      <c r="FU18" s="145">
        <f t="shared" si="189"/>
        <v>20</v>
      </c>
      <c r="FV18" s="146">
        <f t="shared" si="190"/>
        <v>2.125</v>
      </c>
      <c r="FW18" s="174">
        <f t="shared" si="191"/>
        <v>36</v>
      </c>
      <c r="FX18" s="41">
        <f t="shared" si="192"/>
        <v>36</v>
      </c>
      <c r="FY18" s="43">
        <f t="shared" si="193"/>
        <v>1.8055555555555556</v>
      </c>
      <c r="FZ18" s="45" t="str">
        <f t="shared" si="194"/>
        <v>1.81</v>
      </c>
      <c r="GA18" s="47" t="str">
        <f t="shared" si="195"/>
        <v>Lên lớp</v>
      </c>
      <c r="GB18" s="47" t="s">
        <v>1143</v>
      </c>
      <c r="GC18" s="24">
        <v>6</v>
      </c>
      <c r="GD18" s="27">
        <v>5</v>
      </c>
      <c r="GE18" s="28"/>
      <c r="GF18" s="30">
        <f t="shared" si="386"/>
        <v>5.4</v>
      </c>
      <c r="GG18" s="31">
        <f t="shared" si="387"/>
        <v>5.4</v>
      </c>
      <c r="GH18" s="29" t="str">
        <f t="shared" si="197"/>
        <v>5.4</v>
      </c>
      <c r="GI18" s="35" t="str">
        <f t="shared" si="388"/>
        <v>D+</v>
      </c>
      <c r="GJ18" s="33">
        <f t="shared" si="389"/>
        <v>1.5</v>
      </c>
      <c r="GK18" s="49" t="str">
        <f t="shared" si="390"/>
        <v>1.5</v>
      </c>
      <c r="GL18" s="77">
        <v>2</v>
      </c>
      <c r="GM18" s="151">
        <v>2</v>
      </c>
      <c r="GN18" s="24">
        <v>6.7</v>
      </c>
      <c r="GO18" s="27">
        <v>5</v>
      </c>
      <c r="GP18" s="28"/>
      <c r="GQ18" s="30">
        <f t="shared" si="391"/>
        <v>5.7</v>
      </c>
      <c r="GR18" s="31">
        <f t="shared" si="392"/>
        <v>5.7</v>
      </c>
      <c r="GS18" s="29" t="str">
        <f t="shared" si="202"/>
        <v>5.7</v>
      </c>
      <c r="GT18" s="35" t="str">
        <f t="shared" si="393"/>
        <v>C</v>
      </c>
      <c r="GU18" s="33">
        <f t="shared" si="394"/>
        <v>2</v>
      </c>
      <c r="GV18" s="49" t="str">
        <f t="shared" si="395"/>
        <v>2.0</v>
      </c>
      <c r="GW18" s="77">
        <v>3</v>
      </c>
      <c r="GX18" s="151">
        <v>3</v>
      </c>
      <c r="GY18" s="24">
        <v>5.4</v>
      </c>
      <c r="GZ18" s="27">
        <v>5</v>
      </c>
      <c r="HA18" s="28"/>
      <c r="HB18" s="30">
        <f t="shared" si="396"/>
        <v>5.2</v>
      </c>
      <c r="HC18" s="31">
        <f t="shared" si="397"/>
        <v>5.2</v>
      </c>
      <c r="HD18" s="29" t="str">
        <f t="shared" si="207"/>
        <v>5.2</v>
      </c>
      <c r="HE18" s="35" t="str">
        <f t="shared" si="398"/>
        <v>D+</v>
      </c>
      <c r="HF18" s="33">
        <f t="shared" si="399"/>
        <v>1.5</v>
      </c>
      <c r="HG18" s="49" t="str">
        <f t="shared" si="400"/>
        <v>1.5</v>
      </c>
      <c r="HH18" s="77">
        <v>2</v>
      </c>
      <c r="HI18" s="151">
        <v>2</v>
      </c>
      <c r="HJ18" s="24">
        <v>6.8</v>
      </c>
      <c r="HK18" s="27">
        <v>5</v>
      </c>
      <c r="HL18" s="28"/>
      <c r="HM18" s="22">
        <f t="shared" si="401"/>
        <v>5.7</v>
      </c>
      <c r="HN18" s="29">
        <f t="shared" si="402"/>
        <v>5.7</v>
      </c>
      <c r="HO18" s="29" t="str">
        <f t="shared" si="212"/>
        <v>5.7</v>
      </c>
      <c r="HP18" s="35" t="str">
        <f t="shared" si="403"/>
        <v>C</v>
      </c>
      <c r="HQ18" s="33">
        <f t="shared" si="404"/>
        <v>2</v>
      </c>
      <c r="HR18" s="49" t="str">
        <f t="shared" si="405"/>
        <v>2.0</v>
      </c>
      <c r="HS18" s="77">
        <v>2</v>
      </c>
      <c r="HT18" s="151">
        <v>2</v>
      </c>
      <c r="HU18" s="24">
        <v>5.5</v>
      </c>
      <c r="HV18" s="27">
        <v>6</v>
      </c>
      <c r="HW18" s="28"/>
      <c r="HX18" s="30">
        <f t="shared" si="406"/>
        <v>5.8</v>
      </c>
      <c r="HY18" s="31">
        <f t="shared" si="407"/>
        <v>5.8</v>
      </c>
      <c r="HZ18" s="29" t="str">
        <f t="shared" si="217"/>
        <v>5.8</v>
      </c>
      <c r="IA18" s="35" t="str">
        <f t="shared" si="408"/>
        <v>C</v>
      </c>
      <c r="IB18" s="33">
        <f t="shared" si="409"/>
        <v>2</v>
      </c>
      <c r="IC18" s="49" t="str">
        <f t="shared" si="410"/>
        <v>2.0</v>
      </c>
      <c r="ID18" s="77">
        <v>3</v>
      </c>
      <c r="IE18" s="151">
        <v>3</v>
      </c>
      <c r="IF18" s="24">
        <v>6.3</v>
      </c>
      <c r="IG18" s="27">
        <v>8</v>
      </c>
      <c r="IH18" s="28"/>
      <c r="II18" s="30">
        <f t="shared" si="411"/>
        <v>7.3</v>
      </c>
      <c r="IJ18" s="31">
        <f t="shared" si="412"/>
        <v>7.3</v>
      </c>
      <c r="IK18" s="29" t="str">
        <f t="shared" si="222"/>
        <v>7.3</v>
      </c>
      <c r="IL18" s="35" t="str">
        <f t="shared" si="413"/>
        <v>B</v>
      </c>
      <c r="IM18" s="33">
        <f t="shared" si="414"/>
        <v>3</v>
      </c>
      <c r="IN18" s="49" t="str">
        <f t="shared" si="415"/>
        <v>3.0</v>
      </c>
      <c r="IO18" s="77">
        <v>2</v>
      </c>
      <c r="IP18" s="151">
        <v>2</v>
      </c>
      <c r="IQ18" s="24">
        <v>6.4</v>
      </c>
      <c r="IR18" s="27">
        <v>2</v>
      </c>
      <c r="IS18" s="28">
        <v>4</v>
      </c>
      <c r="IT18" s="30">
        <f t="shared" si="416"/>
        <v>3.8</v>
      </c>
      <c r="IU18" s="31">
        <f t="shared" si="417"/>
        <v>5</v>
      </c>
      <c r="IV18" s="29" t="str">
        <f t="shared" si="226"/>
        <v>5.0</v>
      </c>
      <c r="IW18" s="35" t="str">
        <f t="shared" si="418"/>
        <v>D+</v>
      </c>
      <c r="IX18" s="33">
        <f t="shared" si="419"/>
        <v>1.5</v>
      </c>
      <c r="IY18" s="49" t="str">
        <f t="shared" si="420"/>
        <v>1.5</v>
      </c>
      <c r="IZ18" s="77">
        <v>3</v>
      </c>
      <c r="JA18" s="151">
        <v>3</v>
      </c>
      <c r="JB18" s="24">
        <v>6.6</v>
      </c>
      <c r="JC18" s="27">
        <v>7</v>
      </c>
      <c r="JD18" s="28"/>
      <c r="JE18" s="30">
        <f t="shared" si="421"/>
        <v>6.8</v>
      </c>
      <c r="JF18" s="31">
        <f t="shared" si="422"/>
        <v>6.8</v>
      </c>
      <c r="JG18" s="29" t="str">
        <f t="shared" si="230"/>
        <v>6.8</v>
      </c>
      <c r="JH18" s="35" t="str">
        <f t="shared" si="423"/>
        <v>C+</v>
      </c>
      <c r="JI18" s="33">
        <f t="shared" si="424"/>
        <v>2.5</v>
      </c>
      <c r="JJ18" s="49" t="str">
        <f t="shared" si="425"/>
        <v>2.5</v>
      </c>
      <c r="JK18" s="77">
        <v>3</v>
      </c>
      <c r="JL18" s="151">
        <v>3</v>
      </c>
      <c r="JM18" s="24">
        <v>8</v>
      </c>
      <c r="JN18" s="214">
        <v>7.8</v>
      </c>
      <c r="JO18" s="140"/>
      <c r="JP18" s="30">
        <f t="shared" si="426"/>
        <v>7.9</v>
      </c>
      <c r="JQ18" s="31">
        <f t="shared" si="427"/>
        <v>7.9</v>
      </c>
      <c r="JR18" s="29" t="str">
        <f t="shared" si="234"/>
        <v>7.9</v>
      </c>
      <c r="JS18" s="35" t="str">
        <f t="shared" si="428"/>
        <v>B</v>
      </c>
      <c r="JT18" s="33">
        <f t="shared" si="429"/>
        <v>3</v>
      </c>
      <c r="JU18" s="49" t="str">
        <f t="shared" si="430"/>
        <v>3.0</v>
      </c>
      <c r="JV18" s="77">
        <v>2</v>
      </c>
      <c r="JW18" s="151">
        <v>2</v>
      </c>
      <c r="JX18" s="211">
        <f t="shared" si="238"/>
        <v>22</v>
      </c>
      <c r="JY18" s="43">
        <f t="shared" si="239"/>
        <v>2.0909090909090908</v>
      </c>
      <c r="JZ18" s="45" t="str">
        <f t="shared" si="240"/>
        <v>2.09</v>
      </c>
      <c r="KA18" s="47" t="str">
        <f t="shared" si="241"/>
        <v>Lên lớp</v>
      </c>
      <c r="KB18" s="41">
        <f t="shared" si="242"/>
        <v>22</v>
      </c>
      <c r="KC18" s="43">
        <f t="shared" si="243"/>
        <v>2.0909090909090908</v>
      </c>
      <c r="KD18" s="229">
        <f t="shared" si="244"/>
        <v>58</v>
      </c>
      <c r="KE18" s="230">
        <f t="shared" si="245"/>
        <v>58</v>
      </c>
      <c r="KF18" s="146">
        <f t="shared" si="246"/>
        <v>1.9137931034482758</v>
      </c>
      <c r="KG18" s="45" t="str">
        <f t="shared" si="247"/>
        <v>1.91</v>
      </c>
      <c r="KH18" s="47" t="str">
        <f t="shared" si="248"/>
        <v>Lên lớp</v>
      </c>
      <c r="KI18" s="47" t="s">
        <v>1143</v>
      </c>
      <c r="KJ18" s="24">
        <v>6.4</v>
      </c>
      <c r="KK18" s="27">
        <v>6</v>
      </c>
      <c r="KL18" s="28"/>
      <c r="KM18" s="30">
        <f t="shared" si="436"/>
        <v>6.2</v>
      </c>
      <c r="KN18" s="31">
        <f t="shared" si="437"/>
        <v>6.2</v>
      </c>
      <c r="KO18" s="31" t="str">
        <f t="shared" si="438"/>
        <v>6.2</v>
      </c>
      <c r="KP18" s="35" t="str">
        <f t="shared" si="439"/>
        <v>C</v>
      </c>
      <c r="KQ18" s="33">
        <f t="shared" si="440"/>
        <v>2</v>
      </c>
      <c r="KR18" s="49" t="str">
        <f t="shared" si="441"/>
        <v>2.0</v>
      </c>
      <c r="KS18" s="77">
        <v>2</v>
      </c>
      <c r="KT18" s="151">
        <v>2</v>
      </c>
      <c r="KU18" s="24">
        <v>7</v>
      </c>
      <c r="KV18" s="27">
        <v>8</v>
      </c>
      <c r="KW18" s="28"/>
      <c r="KX18" s="22">
        <f t="shared" si="442"/>
        <v>7.6</v>
      </c>
      <c r="KY18" s="29">
        <f t="shared" si="443"/>
        <v>7.6</v>
      </c>
      <c r="KZ18" s="29" t="str">
        <f t="shared" si="444"/>
        <v>7.6</v>
      </c>
      <c r="LA18" s="35" t="str">
        <f t="shared" si="445"/>
        <v>B</v>
      </c>
      <c r="LB18" s="33">
        <f t="shared" si="446"/>
        <v>3</v>
      </c>
      <c r="LC18" s="49" t="str">
        <f t="shared" si="447"/>
        <v>3.0</v>
      </c>
      <c r="LD18" s="77">
        <v>2</v>
      </c>
      <c r="LE18" s="151">
        <v>2</v>
      </c>
      <c r="LF18" s="24">
        <v>7.7</v>
      </c>
      <c r="LG18" s="27">
        <v>5</v>
      </c>
      <c r="LH18" s="28"/>
      <c r="LI18" s="30">
        <f t="shared" si="448"/>
        <v>6.1</v>
      </c>
      <c r="LJ18" s="31">
        <f t="shared" si="449"/>
        <v>6.1</v>
      </c>
      <c r="LK18" s="31" t="str">
        <f t="shared" si="450"/>
        <v>6.1</v>
      </c>
      <c r="LL18" s="35" t="str">
        <f t="shared" si="451"/>
        <v>C</v>
      </c>
      <c r="LM18" s="33">
        <f t="shared" si="452"/>
        <v>2</v>
      </c>
      <c r="LN18" s="49" t="str">
        <f t="shared" si="453"/>
        <v>2.0</v>
      </c>
      <c r="LO18" s="77">
        <v>2</v>
      </c>
      <c r="LP18" s="151">
        <v>2</v>
      </c>
      <c r="LQ18" s="24">
        <v>8</v>
      </c>
      <c r="LR18" s="27">
        <v>5</v>
      </c>
      <c r="LS18" s="28"/>
      <c r="LT18" s="30">
        <f t="shared" si="454"/>
        <v>6.2</v>
      </c>
      <c r="LU18" s="31">
        <f t="shared" si="455"/>
        <v>6.2</v>
      </c>
      <c r="LV18" s="29" t="str">
        <f t="shared" si="252"/>
        <v>6.2</v>
      </c>
      <c r="LW18" s="35" t="str">
        <f t="shared" si="456"/>
        <v>C</v>
      </c>
      <c r="LX18" s="33">
        <f t="shared" si="457"/>
        <v>2</v>
      </c>
      <c r="LY18" s="49" t="str">
        <f t="shared" si="458"/>
        <v>2.0</v>
      </c>
      <c r="LZ18" s="77">
        <v>2</v>
      </c>
      <c r="MA18" s="151">
        <v>2</v>
      </c>
      <c r="MB18" s="24">
        <v>7.4</v>
      </c>
      <c r="MC18" s="27">
        <v>7</v>
      </c>
      <c r="MD18" s="28"/>
      <c r="ME18" s="30">
        <f t="shared" si="459"/>
        <v>7.2</v>
      </c>
      <c r="MF18" s="161">
        <f t="shared" si="460"/>
        <v>7.2</v>
      </c>
      <c r="MG18" s="29" t="str">
        <f t="shared" si="253"/>
        <v>7.2</v>
      </c>
      <c r="MH18" s="162" t="str">
        <f t="shared" si="461"/>
        <v>B</v>
      </c>
      <c r="MI18" s="163">
        <f t="shared" si="462"/>
        <v>3</v>
      </c>
      <c r="MJ18" s="56" t="str">
        <f t="shared" si="463"/>
        <v>3.0</v>
      </c>
      <c r="MK18" s="77">
        <v>1</v>
      </c>
      <c r="ML18" s="151">
        <v>1</v>
      </c>
      <c r="MM18" s="24">
        <v>7.1</v>
      </c>
      <c r="MN18" s="27">
        <v>4</v>
      </c>
      <c r="MO18" s="28"/>
      <c r="MP18" s="30">
        <f t="shared" si="464"/>
        <v>5.2</v>
      </c>
      <c r="MQ18" s="161">
        <f t="shared" si="465"/>
        <v>5.2</v>
      </c>
      <c r="MR18" s="29" t="str">
        <f t="shared" si="254"/>
        <v>5.2</v>
      </c>
      <c r="MS18" s="162" t="str">
        <f t="shared" si="466"/>
        <v>D+</v>
      </c>
      <c r="MT18" s="163">
        <f t="shared" si="467"/>
        <v>1.5</v>
      </c>
      <c r="MU18" s="56" t="str">
        <f t="shared" si="468"/>
        <v>1.5</v>
      </c>
      <c r="MV18" s="77">
        <v>3</v>
      </c>
      <c r="MW18" s="151">
        <v>3</v>
      </c>
      <c r="MX18" s="24">
        <v>5</v>
      </c>
      <c r="MY18" s="27">
        <v>5</v>
      </c>
      <c r="MZ18" s="28"/>
      <c r="NA18" s="30">
        <f t="shared" si="469"/>
        <v>5</v>
      </c>
      <c r="NB18" s="161">
        <f t="shared" si="470"/>
        <v>5</v>
      </c>
      <c r="NC18" s="29" t="str">
        <f t="shared" si="255"/>
        <v>5.0</v>
      </c>
      <c r="ND18" s="162" t="str">
        <f t="shared" si="471"/>
        <v>D+</v>
      </c>
      <c r="NE18" s="163">
        <f t="shared" si="472"/>
        <v>1.5</v>
      </c>
      <c r="NF18" s="56" t="str">
        <f t="shared" si="473"/>
        <v>1.5</v>
      </c>
      <c r="NG18" s="77">
        <v>1</v>
      </c>
      <c r="NH18" s="151">
        <v>1</v>
      </c>
      <c r="NI18" s="24">
        <v>7.2</v>
      </c>
      <c r="NJ18" s="27">
        <v>3</v>
      </c>
      <c r="NK18" s="28"/>
      <c r="NL18" s="30">
        <f t="shared" si="474"/>
        <v>4.7</v>
      </c>
      <c r="NM18" s="31">
        <f t="shared" si="475"/>
        <v>4.7</v>
      </c>
      <c r="NN18" s="31" t="str">
        <f t="shared" si="476"/>
        <v>4.7</v>
      </c>
      <c r="NO18" s="35" t="str">
        <f t="shared" si="477"/>
        <v>D</v>
      </c>
      <c r="NP18" s="33">
        <f t="shared" si="478"/>
        <v>1</v>
      </c>
      <c r="NQ18" s="49" t="str">
        <f t="shared" si="479"/>
        <v>1.0</v>
      </c>
      <c r="NR18" s="77">
        <v>3</v>
      </c>
      <c r="NS18" s="151">
        <v>3</v>
      </c>
      <c r="NT18" s="24">
        <v>8</v>
      </c>
      <c r="NU18" s="214">
        <v>7</v>
      </c>
      <c r="NV18" s="28"/>
      <c r="NW18" s="30">
        <f t="shared" si="480"/>
        <v>7.4</v>
      </c>
      <c r="NX18" s="31">
        <f t="shared" si="481"/>
        <v>7.4</v>
      </c>
      <c r="NY18" s="31" t="str">
        <f t="shared" si="482"/>
        <v>7.4</v>
      </c>
      <c r="NZ18" s="35" t="str">
        <f t="shared" si="483"/>
        <v>B</v>
      </c>
      <c r="OA18" s="33">
        <f t="shared" si="484"/>
        <v>3</v>
      </c>
      <c r="OB18" s="49" t="str">
        <f t="shared" si="485"/>
        <v>3.0</v>
      </c>
      <c r="OC18" s="77">
        <v>2</v>
      </c>
      <c r="OD18" s="151">
        <v>2</v>
      </c>
      <c r="OE18" s="211">
        <f t="shared" si="259"/>
        <v>18</v>
      </c>
      <c r="OF18" s="43">
        <f t="shared" si="260"/>
        <v>2</v>
      </c>
      <c r="OG18" s="45" t="str">
        <f t="shared" si="261"/>
        <v>2.00</v>
      </c>
      <c r="OH18" s="47" t="str">
        <f t="shared" si="262"/>
        <v>Lên lớp</v>
      </c>
      <c r="OI18" s="41">
        <f t="shared" si="263"/>
        <v>18</v>
      </c>
      <c r="OJ18" s="43">
        <f t="shared" si="264"/>
        <v>2</v>
      </c>
      <c r="OK18" s="229">
        <f t="shared" si="265"/>
        <v>76</v>
      </c>
      <c r="OL18" s="230">
        <f t="shared" si="266"/>
        <v>76</v>
      </c>
      <c r="OM18" s="146">
        <f t="shared" si="267"/>
        <v>1.9342105263157894</v>
      </c>
      <c r="ON18" s="45" t="str">
        <f t="shared" si="268"/>
        <v>1.93</v>
      </c>
      <c r="OO18" s="47" t="str">
        <f t="shared" si="269"/>
        <v>Lên lớp</v>
      </c>
      <c r="OP18" s="47" t="s">
        <v>1143</v>
      </c>
      <c r="OQ18" s="24">
        <v>8</v>
      </c>
      <c r="OR18" s="27">
        <v>5</v>
      </c>
      <c r="OS18" s="28"/>
      <c r="OT18" s="22">
        <f t="shared" si="488"/>
        <v>6.2</v>
      </c>
      <c r="OU18" s="29">
        <f t="shared" si="489"/>
        <v>6.2</v>
      </c>
      <c r="OV18" s="29" t="str">
        <f t="shared" si="490"/>
        <v>6.2</v>
      </c>
      <c r="OW18" s="35" t="str">
        <f t="shared" si="491"/>
        <v>C</v>
      </c>
      <c r="OX18" s="33">
        <f t="shared" si="492"/>
        <v>2</v>
      </c>
      <c r="OY18" s="49" t="str">
        <f t="shared" si="493"/>
        <v>2.0</v>
      </c>
      <c r="OZ18" s="77">
        <v>2</v>
      </c>
      <c r="PA18" s="151">
        <v>2</v>
      </c>
      <c r="PB18" s="24">
        <v>6.6</v>
      </c>
      <c r="PC18" s="27">
        <v>8</v>
      </c>
      <c r="PD18" s="28"/>
      <c r="PE18" s="30">
        <f t="shared" si="494"/>
        <v>7.4</v>
      </c>
      <c r="PF18" s="31">
        <f t="shared" si="495"/>
        <v>7.4</v>
      </c>
      <c r="PG18" s="31" t="str">
        <f t="shared" si="496"/>
        <v>7.4</v>
      </c>
      <c r="PH18" s="35" t="str">
        <f t="shared" si="547"/>
        <v>B</v>
      </c>
      <c r="PI18" s="33">
        <f t="shared" si="497"/>
        <v>3</v>
      </c>
      <c r="PJ18" s="49" t="str">
        <f t="shared" si="498"/>
        <v>3.0</v>
      </c>
      <c r="PK18" s="77">
        <v>3</v>
      </c>
      <c r="PL18" s="151">
        <v>3</v>
      </c>
      <c r="PM18" s="24">
        <v>6</v>
      </c>
      <c r="PN18" s="27">
        <v>7</v>
      </c>
      <c r="PO18" s="28"/>
      <c r="PP18" s="30">
        <f t="shared" si="499"/>
        <v>6.6</v>
      </c>
      <c r="PQ18" s="31">
        <f t="shared" si="500"/>
        <v>6.6</v>
      </c>
      <c r="PR18" s="31" t="str">
        <f t="shared" si="501"/>
        <v>6.6</v>
      </c>
      <c r="PS18" s="35" t="str">
        <f t="shared" si="502"/>
        <v>C+</v>
      </c>
      <c r="PT18" s="33">
        <f t="shared" si="503"/>
        <v>2.5</v>
      </c>
      <c r="PU18" s="49" t="str">
        <f t="shared" si="504"/>
        <v>2.5</v>
      </c>
      <c r="PV18" s="77">
        <v>2</v>
      </c>
      <c r="PW18" s="151">
        <v>2</v>
      </c>
      <c r="PX18" s="24">
        <v>7.7</v>
      </c>
      <c r="PY18" s="27">
        <v>8</v>
      </c>
      <c r="PZ18" s="28"/>
      <c r="QA18" s="22">
        <f t="shared" si="505"/>
        <v>7.9</v>
      </c>
      <c r="QB18" s="29">
        <f t="shared" si="506"/>
        <v>7.9</v>
      </c>
      <c r="QC18" s="29" t="str">
        <f t="shared" si="507"/>
        <v>7.9</v>
      </c>
      <c r="QD18" s="35" t="str">
        <f t="shared" si="508"/>
        <v>B</v>
      </c>
      <c r="QE18" s="33">
        <f t="shared" si="509"/>
        <v>3</v>
      </c>
      <c r="QF18" s="49" t="str">
        <f t="shared" si="510"/>
        <v>3.0</v>
      </c>
      <c r="QG18" s="77">
        <v>3</v>
      </c>
      <c r="QH18" s="151">
        <v>3</v>
      </c>
      <c r="QI18" s="24">
        <v>6.8</v>
      </c>
      <c r="QJ18" s="27">
        <v>7</v>
      </c>
      <c r="QK18" s="28"/>
      <c r="QL18" s="30">
        <f t="shared" si="511"/>
        <v>6.9</v>
      </c>
      <c r="QM18" s="31">
        <f t="shared" si="512"/>
        <v>6.9</v>
      </c>
      <c r="QN18" s="31" t="str">
        <f t="shared" si="513"/>
        <v>6.9</v>
      </c>
      <c r="QO18" s="35" t="str">
        <f t="shared" si="514"/>
        <v>C+</v>
      </c>
      <c r="QP18" s="33">
        <f t="shared" si="515"/>
        <v>2.5</v>
      </c>
      <c r="QQ18" s="49" t="str">
        <f t="shared" si="516"/>
        <v>2.5</v>
      </c>
      <c r="QR18" s="77">
        <v>1</v>
      </c>
      <c r="QS18" s="151">
        <v>1</v>
      </c>
      <c r="QT18" s="24">
        <v>6.8</v>
      </c>
      <c r="QU18" s="27">
        <v>8</v>
      </c>
      <c r="QV18" s="28"/>
      <c r="QW18" s="30">
        <f t="shared" si="517"/>
        <v>7.5</v>
      </c>
      <c r="QX18" s="31">
        <f t="shared" si="518"/>
        <v>7.5</v>
      </c>
      <c r="QY18" s="31" t="str">
        <f t="shared" si="519"/>
        <v>7.5</v>
      </c>
      <c r="QZ18" s="35" t="str">
        <f t="shared" si="520"/>
        <v>B</v>
      </c>
      <c r="RA18" s="33">
        <f t="shared" si="521"/>
        <v>3</v>
      </c>
      <c r="RB18" s="49" t="str">
        <f t="shared" si="522"/>
        <v>3.0</v>
      </c>
      <c r="RC18" s="77">
        <v>3</v>
      </c>
      <c r="RD18" s="151">
        <v>3</v>
      </c>
      <c r="RE18" s="24">
        <v>5.8</v>
      </c>
      <c r="RF18" s="27">
        <v>8</v>
      </c>
      <c r="RG18" s="28"/>
      <c r="RH18" s="22">
        <f t="shared" si="523"/>
        <v>7.1</v>
      </c>
      <c r="RI18" s="29">
        <f t="shared" si="524"/>
        <v>7.1</v>
      </c>
      <c r="RJ18" s="29" t="str">
        <f t="shared" si="525"/>
        <v>7.1</v>
      </c>
      <c r="RK18" s="35" t="str">
        <f t="shared" si="526"/>
        <v>B</v>
      </c>
      <c r="RL18" s="33">
        <f t="shared" si="527"/>
        <v>3</v>
      </c>
      <c r="RM18" s="49" t="str">
        <f t="shared" si="528"/>
        <v>3.0</v>
      </c>
      <c r="RN18" s="77">
        <v>1</v>
      </c>
      <c r="RO18" s="151">
        <v>1</v>
      </c>
      <c r="RP18" s="211">
        <f t="shared" si="277"/>
        <v>15</v>
      </c>
      <c r="RQ18" s="275">
        <f t="shared" si="278"/>
        <v>7.2</v>
      </c>
      <c r="RR18" s="43">
        <f t="shared" si="279"/>
        <v>2.7666666666666666</v>
      </c>
      <c r="RS18" s="45" t="str">
        <f t="shared" si="280"/>
        <v>2.77</v>
      </c>
      <c r="RT18" s="47" t="str">
        <f t="shared" si="281"/>
        <v>Lên lớp</v>
      </c>
      <c r="RU18" s="41">
        <f t="shared" si="282"/>
        <v>15</v>
      </c>
      <c r="RV18" s="43">
        <f t="shared" si="283"/>
        <v>2.7666666666666666</v>
      </c>
      <c r="RW18" s="229">
        <f t="shared" si="284"/>
        <v>91</v>
      </c>
      <c r="RX18" s="230">
        <f t="shared" si="285"/>
        <v>91</v>
      </c>
      <c r="RY18" s="146">
        <f t="shared" si="286"/>
        <v>2.0714285714285716</v>
      </c>
      <c r="RZ18" s="45" t="str">
        <f t="shared" si="287"/>
        <v>2.07</v>
      </c>
      <c r="SA18" s="47" t="str">
        <f t="shared" si="288"/>
        <v>Lên lớp</v>
      </c>
      <c r="SB18" s="47" t="s">
        <v>1143</v>
      </c>
      <c r="SC18" s="24"/>
      <c r="SD18" s="27"/>
      <c r="SE18" s="28"/>
      <c r="SF18" s="22">
        <f t="shared" si="529"/>
        <v>0</v>
      </c>
      <c r="SG18" s="29">
        <f t="shared" si="530"/>
        <v>0</v>
      </c>
      <c r="SH18" s="29" t="str">
        <f t="shared" si="531"/>
        <v>0.0</v>
      </c>
      <c r="SI18" s="35" t="str">
        <f t="shared" si="532"/>
        <v>F</v>
      </c>
      <c r="SJ18" s="33">
        <f t="shared" si="533"/>
        <v>0</v>
      </c>
      <c r="SK18" s="49" t="str">
        <f t="shared" si="534"/>
        <v>0.0</v>
      </c>
      <c r="SL18" s="77"/>
      <c r="SM18" s="151"/>
      <c r="SN18" s="24"/>
      <c r="SO18" s="27"/>
      <c r="SP18" s="28"/>
      <c r="SQ18" s="30">
        <f t="shared" si="535"/>
        <v>0</v>
      </c>
      <c r="SR18" s="31">
        <f t="shared" si="536"/>
        <v>0</v>
      </c>
      <c r="SS18" s="31" t="str">
        <f t="shared" si="537"/>
        <v>0.0</v>
      </c>
      <c r="ST18" s="35" t="str">
        <f t="shared" si="538"/>
        <v>F</v>
      </c>
      <c r="SU18" s="33">
        <f t="shared" si="539"/>
        <v>0</v>
      </c>
      <c r="SV18" s="49" t="str">
        <f t="shared" si="540"/>
        <v>0.0</v>
      </c>
      <c r="SW18" s="77"/>
      <c r="SX18" s="151"/>
      <c r="SY18" s="24">
        <v>8</v>
      </c>
      <c r="SZ18" s="27">
        <v>7</v>
      </c>
      <c r="TA18" s="28"/>
      <c r="TB18" s="30">
        <f t="shared" si="558"/>
        <v>7.4</v>
      </c>
      <c r="TC18" s="31">
        <f t="shared" si="559"/>
        <v>7.4</v>
      </c>
      <c r="TD18" s="31" t="str">
        <f t="shared" si="543"/>
        <v>7.4</v>
      </c>
      <c r="TE18" s="35" t="str">
        <f t="shared" si="544"/>
        <v>B</v>
      </c>
      <c r="TF18" s="33">
        <f t="shared" si="545"/>
        <v>3</v>
      </c>
      <c r="TG18" s="49" t="str">
        <f t="shared" si="546"/>
        <v>3.0</v>
      </c>
      <c r="TH18" s="77">
        <v>4</v>
      </c>
      <c r="TI18" s="151">
        <v>4</v>
      </c>
      <c r="TJ18" s="320"/>
      <c r="TK18" s="321">
        <v>7.9</v>
      </c>
      <c r="TL18" s="322">
        <v>7.3</v>
      </c>
      <c r="TM18" s="322">
        <v>5.8</v>
      </c>
      <c r="TN18" s="322"/>
      <c r="TO18" s="127">
        <f t="shared" si="560"/>
        <v>6.7</v>
      </c>
      <c r="TP18" s="29" t="str">
        <f t="shared" si="548"/>
        <v>6.7</v>
      </c>
      <c r="TQ18" s="35" t="str">
        <f t="shared" si="549"/>
        <v>C+</v>
      </c>
      <c r="TR18" s="33">
        <f t="shared" si="550"/>
        <v>2.5</v>
      </c>
      <c r="TS18" s="49" t="str">
        <f t="shared" si="551"/>
        <v>2.5</v>
      </c>
      <c r="TT18" s="323">
        <v>5</v>
      </c>
      <c r="TU18" s="324">
        <v>5</v>
      </c>
      <c r="TV18" s="325">
        <f t="shared" si="552"/>
        <v>9</v>
      </c>
      <c r="TW18" s="341">
        <f t="shared" si="296"/>
        <v>7.0111111111111111</v>
      </c>
      <c r="TX18" s="326">
        <f t="shared" si="553"/>
        <v>2.7222222222222223</v>
      </c>
      <c r="TY18" s="45" t="str">
        <f t="shared" si="554"/>
        <v>2.72</v>
      </c>
      <c r="TZ18" s="47" t="str">
        <f t="shared" si="555"/>
        <v>Lên lớp</v>
      </c>
      <c r="UA18" s="41">
        <f t="shared" si="556"/>
        <v>9</v>
      </c>
      <c r="UB18" s="43">
        <f t="shared" si="557"/>
        <v>2.7222222222222223</v>
      </c>
    </row>
    <row r="19" spans="1:548" ht="18">
      <c r="A19" s="11">
        <v>33</v>
      </c>
      <c r="B19" s="70" t="s">
        <v>333</v>
      </c>
      <c r="C19" s="14" t="s">
        <v>387</v>
      </c>
      <c r="D19" s="71" t="s">
        <v>184</v>
      </c>
      <c r="E19" s="72" t="s">
        <v>386</v>
      </c>
      <c r="F19" s="9"/>
      <c r="G19" s="111" t="s">
        <v>808</v>
      </c>
      <c r="H19" s="112" t="s">
        <v>18</v>
      </c>
      <c r="I19" s="104" t="s">
        <v>840</v>
      </c>
      <c r="J19" s="13">
        <v>5.5</v>
      </c>
      <c r="K19" s="29" t="str">
        <f t="shared" si="100"/>
        <v>5.5</v>
      </c>
      <c r="L19" s="35" t="str">
        <f t="shared" si="313"/>
        <v>C</v>
      </c>
      <c r="M19" s="33">
        <f t="shared" si="314"/>
        <v>2</v>
      </c>
      <c r="N19" s="49" t="str">
        <f t="shared" si="315"/>
        <v>2.0</v>
      </c>
      <c r="O19" s="12">
        <v>2</v>
      </c>
      <c r="P19" s="19">
        <v>6.4</v>
      </c>
      <c r="Q19" s="29" t="str">
        <f t="shared" si="104"/>
        <v>6.4</v>
      </c>
      <c r="R19" s="35" t="str">
        <f t="shared" si="316"/>
        <v>C</v>
      </c>
      <c r="S19" s="33">
        <f t="shared" si="317"/>
        <v>2</v>
      </c>
      <c r="T19" s="49" t="str">
        <f t="shared" si="318"/>
        <v>2.0</v>
      </c>
      <c r="U19" s="12">
        <v>3</v>
      </c>
      <c r="V19" s="24">
        <v>6.7</v>
      </c>
      <c r="W19" s="27">
        <v>6</v>
      </c>
      <c r="X19" s="28"/>
      <c r="Y19" s="30">
        <f t="shared" si="319"/>
        <v>6.3</v>
      </c>
      <c r="Z19" s="31">
        <f t="shared" si="320"/>
        <v>6.3</v>
      </c>
      <c r="AA19" s="29" t="str">
        <f t="shared" si="110"/>
        <v>6.3</v>
      </c>
      <c r="AB19" s="35" t="str">
        <f t="shared" si="321"/>
        <v>C</v>
      </c>
      <c r="AC19" s="33">
        <f t="shared" si="322"/>
        <v>2</v>
      </c>
      <c r="AD19" s="49" t="str">
        <f t="shared" si="323"/>
        <v>2.0</v>
      </c>
      <c r="AE19" s="77">
        <v>5</v>
      </c>
      <c r="AF19" s="80">
        <v>5</v>
      </c>
      <c r="AG19" s="133">
        <v>5.2</v>
      </c>
      <c r="AH19" s="125">
        <v>6</v>
      </c>
      <c r="AI19" s="126"/>
      <c r="AJ19" s="127">
        <f t="shared" si="324"/>
        <v>5.7</v>
      </c>
      <c r="AK19" s="128">
        <f t="shared" si="325"/>
        <v>5.7</v>
      </c>
      <c r="AL19" s="29" t="str">
        <f t="shared" si="116"/>
        <v>5.7</v>
      </c>
      <c r="AM19" s="129" t="str">
        <f t="shared" si="326"/>
        <v>C</v>
      </c>
      <c r="AN19" s="130">
        <f t="shared" si="327"/>
        <v>2</v>
      </c>
      <c r="AO19" s="131" t="str">
        <f t="shared" si="328"/>
        <v>2.0</v>
      </c>
      <c r="AP19" s="132">
        <v>3</v>
      </c>
      <c r="AQ19" s="158">
        <v>3</v>
      </c>
      <c r="AR19" s="24">
        <v>7.1</v>
      </c>
      <c r="AS19" s="27">
        <v>6</v>
      </c>
      <c r="AT19" s="28"/>
      <c r="AU19" s="30">
        <f t="shared" si="329"/>
        <v>6.4</v>
      </c>
      <c r="AV19" s="31">
        <f t="shared" si="330"/>
        <v>6.4</v>
      </c>
      <c r="AW19" s="29" t="str">
        <f t="shared" si="120"/>
        <v>6.4</v>
      </c>
      <c r="AX19" s="35" t="str">
        <f t="shared" si="331"/>
        <v>C</v>
      </c>
      <c r="AY19" s="33">
        <f t="shared" si="332"/>
        <v>2</v>
      </c>
      <c r="AZ19" s="49" t="str">
        <f t="shared" si="333"/>
        <v>2.0</v>
      </c>
      <c r="BA19" s="77">
        <v>3</v>
      </c>
      <c r="BB19" s="83">
        <v>3</v>
      </c>
      <c r="BC19" s="24">
        <v>6.5</v>
      </c>
      <c r="BD19" s="27">
        <v>4</v>
      </c>
      <c r="BE19" s="28"/>
      <c r="BF19" s="30">
        <f t="shared" si="334"/>
        <v>5</v>
      </c>
      <c r="BG19" s="31">
        <f t="shared" si="335"/>
        <v>5</v>
      </c>
      <c r="BH19" s="29" t="str">
        <f t="shared" si="125"/>
        <v>5.0</v>
      </c>
      <c r="BI19" s="35" t="str">
        <f t="shared" si="336"/>
        <v>D+</v>
      </c>
      <c r="BJ19" s="33">
        <f t="shared" si="337"/>
        <v>1.5</v>
      </c>
      <c r="BK19" s="49" t="str">
        <f t="shared" si="338"/>
        <v>1.5</v>
      </c>
      <c r="BL19" s="77">
        <v>3</v>
      </c>
      <c r="BM19" s="83">
        <v>3</v>
      </c>
      <c r="BN19" s="24">
        <v>6.3</v>
      </c>
      <c r="BO19" s="27">
        <v>7</v>
      </c>
      <c r="BP19" s="28"/>
      <c r="BQ19" s="30">
        <f t="shared" si="339"/>
        <v>6.7</v>
      </c>
      <c r="BR19" s="31">
        <f t="shared" si="340"/>
        <v>6.7</v>
      </c>
      <c r="BS19" s="29" t="str">
        <f t="shared" si="130"/>
        <v>6.7</v>
      </c>
      <c r="BT19" s="35" t="str">
        <f t="shared" si="341"/>
        <v>C+</v>
      </c>
      <c r="BU19" s="33">
        <f t="shared" si="342"/>
        <v>2.5</v>
      </c>
      <c r="BV19" s="49" t="str">
        <f t="shared" si="343"/>
        <v>2.5</v>
      </c>
      <c r="BW19" s="77">
        <v>2</v>
      </c>
      <c r="BX19" s="83">
        <v>2</v>
      </c>
      <c r="BY19" s="41">
        <f t="shared" si="134"/>
        <v>16</v>
      </c>
      <c r="BZ19" s="43">
        <f t="shared" si="135"/>
        <v>1.96875</v>
      </c>
      <c r="CA19" s="45" t="str">
        <f t="shared" si="136"/>
        <v>1.97</v>
      </c>
      <c r="CB19" s="47" t="str">
        <f t="shared" si="137"/>
        <v>Lên lớp</v>
      </c>
      <c r="CC19" s="145">
        <f t="shared" si="138"/>
        <v>16</v>
      </c>
      <c r="CD19" s="146">
        <f t="shared" si="139"/>
        <v>1.96875</v>
      </c>
      <c r="CE19" s="47" t="str">
        <f t="shared" si="140"/>
        <v>Lên lớp</v>
      </c>
      <c r="CF19" s="142" t="s">
        <v>1143</v>
      </c>
      <c r="CG19" s="24">
        <v>7.4</v>
      </c>
      <c r="CH19" s="27">
        <v>8</v>
      </c>
      <c r="CI19" s="28"/>
      <c r="CJ19" s="30">
        <f t="shared" si="344"/>
        <v>7.8</v>
      </c>
      <c r="CK19" s="31">
        <f t="shared" si="345"/>
        <v>7.8</v>
      </c>
      <c r="CL19" s="29" t="str">
        <f t="shared" si="143"/>
        <v>7.8</v>
      </c>
      <c r="CM19" s="35" t="str">
        <f t="shared" si="346"/>
        <v>B</v>
      </c>
      <c r="CN19" s="157">
        <f t="shared" si="347"/>
        <v>3</v>
      </c>
      <c r="CO19" s="49" t="str">
        <f t="shared" si="348"/>
        <v>3.0</v>
      </c>
      <c r="CP19" s="77">
        <v>3</v>
      </c>
      <c r="CQ19" s="151">
        <v>3</v>
      </c>
      <c r="CR19" s="24">
        <v>7.7</v>
      </c>
      <c r="CS19" s="27">
        <v>7</v>
      </c>
      <c r="CT19" s="28"/>
      <c r="CU19" s="30">
        <f t="shared" si="349"/>
        <v>7.3</v>
      </c>
      <c r="CV19" s="31">
        <f t="shared" si="350"/>
        <v>7.3</v>
      </c>
      <c r="CW19" s="29" t="str">
        <f t="shared" si="148"/>
        <v>7.3</v>
      </c>
      <c r="CX19" s="35" t="str">
        <f t="shared" si="351"/>
        <v>B</v>
      </c>
      <c r="CY19" s="157">
        <f t="shared" si="352"/>
        <v>3</v>
      </c>
      <c r="CZ19" s="49" t="str">
        <f t="shared" si="353"/>
        <v>3.0</v>
      </c>
      <c r="DA19" s="77">
        <v>2</v>
      </c>
      <c r="DB19" s="151">
        <v>2</v>
      </c>
      <c r="DC19" s="24">
        <v>5.0999999999999996</v>
      </c>
      <c r="DD19" s="27">
        <v>5</v>
      </c>
      <c r="DE19" s="28"/>
      <c r="DF19" s="30">
        <f t="shared" si="354"/>
        <v>5</v>
      </c>
      <c r="DG19" s="31">
        <f t="shared" si="355"/>
        <v>5</v>
      </c>
      <c r="DH19" s="29" t="str">
        <f t="shared" si="154"/>
        <v>5.0</v>
      </c>
      <c r="DI19" s="35" t="str">
        <f t="shared" si="356"/>
        <v>D+</v>
      </c>
      <c r="DJ19" s="157">
        <f t="shared" si="357"/>
        <v>1.5</v>
      </c>
      <c r="DK19" s="49" t="str">
        <f t="shared" si="358"/>
        <v>1.5</v>
      </c>
      <c r="DL19" s="77">
        <v>4</v>
      </c>
      <c r="DM19" s="151">
        <v>4</v>
      </c>
      <c r="DN19" s="24">
        <v>5.9</v>
      </c>
      <c r="DO19" s="27">
        <v>5</v>
      </c>
      <c r="DP19" s="28"/>
      <c r="DQ19" s="30">
        <f t="shared" si="359"/>
        <v>5.4</v>
      </c>
      <c r="DR19" s="31">
        <f t="shared" si="360"/>
        <v>5.4</v>
      </c>
      <c r="DS19" s="29" t="str">
        <f t="shared" si="160"/>
        <v>5.4</v>
      </c>
      <c r="DT19" s="35" t="str">
        <f t="shared" si="361"/>
        <v>D+</v>
      </c>
      <c r="DU19" s="157">
        <f t="shared" si="362"/>
        <v>1.5</v>
      </c>
      <c r="DV19" s="49" t="str">
        <f t="shared" si="363"/>
        <v>1.5</v>
      </c>
      <c r="DW19" s="77">
        <v>3</v>
      </c>
      <c r="DX19" s="151">
        <v>3</v>
      </c>
      <c r="DY19" s="24">
        <v>7</v>
      </c>
      <c r="DZ19" s="27">
        <v>4</v>
      </c>
      <c r="EA19" s="28"/>
      <c r="EB19" s="30">
        <f t="shared" si="364"/>
        <v>5.2</v>
      </c>
      <c r="EC19" s="31">
        <f t="shared" si="365"/>
        <v>5.2</v>
      </c>
      <c r="ED19" s="29" t="str">
        <f t="shared" si="165"/>
        <v>5.2</v>
      </c>
      <c r="EE19" s="35" t="str">
        <f t="shared" si="366"/>
        <v>D+</v>
      </c>
      <c r="EF19" s="157">
        <f t="shared" si="367"/>
        <v>1.5</v>
      </c>
      <c r="EG19" s="49" t="str">
        <f t="shared" si="368"/>
        <v>1.5</v>
      </c>
      <c r="EH19" s="77">
        <v>2</v>
      </c>
      <c r="EI19" s="151">
        <v>2</v>
      </c>
      <c r="EJ19" s="24">
        <v>7.2</v>
      </c>
      <c r="EK19" s="27">
        <v>5</v>
      </c>
      <c r="EL19" s="28"/>
      <c r="EM19" s="30">
        <f t="shared" si="369"/>
        <v>5.9</v>
      </c>
      <c r="EN19" s="31">
        <f t="shared" si="370"/>
        <v>5.9</v>
      </c>
      <c r="EO19" s="29" t="str">
        <f t="shared" si="170"/>
        <v>5.9</v>
      </c>
      <c r="EP19" s="35" t="str">
        <f t="shared" si="371"/>
        <v>C</v>
      </c>
      <c r="EQ19" s="157">
        <f t="shared" si="372"/>
        <v>2</v>
      </c>
      <c r="ER19" s="49" t="str">
        <f t="shared" si="373"/>
        <v>2.0</v>
      </c>
      <c r="ES19" s="77">
        <v>2</v>
      </c>
      <c r="ET19" s="151">
        <v>2</v>
      </c>
      <c r="EU19" s="133">
        <v>7.8</v>
      </c>
      <c r="EV19" s="125">
        <v>7</v>
      </c>
      <c r="EW19" s="126"/>
      <c r="EX19" s="127">
        <f t="shared" si="374"/>
        <v>7.3</v>
      </c>
      <c r="EY19" s="128">
        <f t="shared" si="375"/>
        <v>7.3</v>
      </c>
      <c r="EZ19" s="29" t="str">
        <f t="shared" si="175"/>
        <v>7.3</v>
      </c>
      <c r="FA19" s="129" t="str">
        <f t="shared" si="376"/>
        <v>B</v>
      </c>
      <c r="FB19" s="130">
        <f t="shared" si="377"/>
        <v>3</v>
      </c>
      <c r="FC19" s="131" t="str">
        <f t="shared" si="378"/>
        <v>3.0</v>
      </c>
      <c r="FD19" s="132">
        <v>3</v>
      </c>
      <c r="FE19" s="170">
        <v>3</v>
      </c>
      <c r="FF19" s="24">
        <v>8</v>
      </c>
      <c r="FG19" s="165">
        <v>7.3</v>
      </c>
      <c r="FH19" s="165"/>
      <c r="FI19" s="22">
        <f t="shared" si="379"/>
        <v>7.6</v>
      </c>
      <c r="FJ19" s="29">
        <f t="shared" si="380"/>
        <v>7.6</v>
      </c>
      <c r="FK19" s="29" t="str">
        <f t="shared" si="181"/>
        <v>7.6</v>
      </c>
      <c r="FL19" s="35" t="str">
        <f t="shared" si="381"/>
        <v>B</v>
      </c>
      <c r="FM19" s="33">
        <f t="shared" si="382"/>
        <v>3</v>
      </c>
      <c r="FN19" s="49" t="str">
        <f t="shared" si="383"/>
        <v>3.0</v>
      </c>
      <c r="FO19" s="77">
        <v>1</v>
      </c>
      <c r="FP19" s="151">
        <v>1</v>
      </c>
      <c r="FQ19" s="41">
        <f t="shared" si="185"/>
        <v>20</v>
      </c>
      <c r="FR19" s="43">
        <f t="shared" si="186"/>
        <v>2.2250000000000001</v>
      </c>
      <c r="FS19" s="45" t="str">
        <f t="shared" si="187"/>
        <v>2.23</v>
      </c>
      <c r="FT19" s="47" t="str">
        <f t="shared" si="188"/>
        <v>Lên lớp</v>
      </c>
      <c r="FU19" s="145">
        <f t="shared" si="189"/>
        <v>20</v>
      </c>
      <c r="FV19" s="146">
        <f t="shared" si="190"/>
        <v>2.2250000000000001</v>
      </c>
      <c r="FW19" s="174">
        <f t="shared" si="191"/>
        <v>36</v>
      </c>
      <c r="FX19" s="41">
        <f t="shared" si="192"/>
        <v>36</v>
      </c>
      <c r="FY19" s="43">
        <f t="shared" si="193"/>
        <v>2.1111111111111112</v>
      </c>
      <c r="FZ19" s="45" t="str">
        <f t="shared" si="194"/>
        <v>2.11</v>
      </c>
      <c r="GA19" s="47" t="str">
        <f t="shared" si="195"/>
        <v>Lên lớp</v>
      </c>
      <c r="GB19" s="47" t="s">
        <v>1143</v>
      </c>
      <c r="GC19" s="24">
        <v>8.8000000000000007</v>
      </c>
      <c r="GD19" s="27">
        <v>7</v>
      </c>
      <c r="GE19" s="28"/>
      <c r="GF19" s="22">
        <f t="shared" si="386"/>
        <v>7.7</v>
      </c>
      <c r="GG19" s="29">
        <f t="shared" si="387"/>
        <v>7.7</v>
      </c>
      <c r="GH19" s="29" t="str">
        <f t="shared" si="197"/>
        <v>7.7</v>
      </c>
      <c r="GI19" s="35" t="str">
        <f t="shared" si="388"/>
        <v>B</v>
      </c>
      <c r="GJ19" s="33">
        <f t="shared" si="389"/>
        <v>3</v>
      </c>
      <c r="GK19" s="49" t="str">
        <f t="shared" si="390"/>
        <v>3.0</v>
      </c>
      <c r="GL19" s="77">
        <v>2</v>
      </c>
      <c r="GM19" s="151">
        <v>2</v>
      </c>
      <c r="GN19" s="24">
        <v>6.4</v>
      </c>
      <c r="GO19" s="27">
        <v>6</v>
      </c>
      <c r="GP19" s="28"/>
      <c r="GQ19" s="22">
        <f t="shared" si="391"/>
        <v>6.2</v>
      </c>
      <c r="GR19" s="29">
        <f t="shared" si="392"/>
        <v>6.2</v>
      </c>
      <c r="GS19" s="29" t="str">
        <f t="shared" si="202"/>
        <v>6.2</v>
      </c>
      <c r="GT19" s="35" t="str">
        <f t="shared" si="393"/>
        <v>C</v>
      </c>
      <c r="GU19" s="33">
        <f t="shared" si="394"/>
        <v>2</v>
      </c>
      <c r="GV19" s="49" t="str">
        <f t="shared" si="395"/>
        <v>2.0</v>
      </c>
      <c r="GW19" s="77">
        <v>3</v>
      </c>
      <c r="GX19" s="151">
        <v>3</v>
      </c>
      <c r="GY19" s="24">
        <v>5</v>
      </c>
      <c r="GZ19" s="27">
        <v>5</v>
      </c>
      <c r="HA19" s="28"/>
      <c r="HB19" s="22">
        <f t="shared" si="396"/>
        <v>5</v>
      </c>
      <c r="HC19" s="29">
        <f t="shared" si="397"/>
        <v>5</v>
      </c>
      <c r="HD19" s="29" t="str">
        <f t="shared" si="207"/>
        <v>5.0</v>
      </c>
      <c r="HE19" s="35" t="str">
        <f t="shared" si="398"/>
        <v>D+</v>
      </c>
      <c r="HF19" s="33">
        <f t="shared" si="399"/>
        <v>1.5</v>
      </c>
      <c r="HG19" s="49" t="str">
        <f t="shared" si="400"/>
        <v>1.5</v>
      </c>
      <c r="HH19" s="77">
        <v>2</v>
      </c>
      <c r="HI19" s="151">
        <v>2</v>
      </c>
      <c r="HJ19" s="24">
        <v>8.1999999999999993</v>
      </c>
      <c r="HK19" s="27">
        <v>6</v>
      </c>
      <c r="HL19" s="28"/>
      <c r="HM19" s="30">
        <f t="shared" si="401"/>
        <v>6.9</v>
      </c>
      <c r="HN19" s="31">
        <f t="shared" si="402"/>
        <v>6.9</v>
      </c>
      <c r="HO19" s="29" t="str">
        <f t="shared" si="212"/>
        <v>6.9</v>
      </c>
      <c r="HP19" s="35" t="str">
        <f t="shared" si="403"/>
        <v>C+</v>
      </c>
      <c r="HQ19" s="33">
        <f t="shared" si="404"/>
        <v>2.5</v>
      </c>
      <c r="HR19" s="49" t="str">
        <f t="shared" si="405"/>
        <v>2.5</v>
      </c>
      <c r="HS19" s="77">
        <v>2</v>
      </c>
      <c r="HT19" s="151">
        <v>2</v>
      </c>
      <c r="HU19" s="24">
        <v>7.5</v>
      </c>
      <c r="HV19" s="27">
        <v>5</v>
      </c>
      <c r="HW19" s="28"/>
      <c r="HX19" s="22">
        <f t="shared" si="406"/>
        <v>6</v>
      </c>
      <c r="HY19" s="29">
        <f t="shared" si="407"/>
        <v>6</v>
      </c>
      <c r="HZ19" s="29" t="str">
        <f t="shared" si="217"/>
        <v>6.0</v>
      </c>
      <c r="IA19" s="35" t="str">
        <f t="shared" si="408"/>
        <v>C</v>
      </c>
      <c r="IB19" s="33">
        <f t="shared" si="409"/>
        <v>2</v>
      </c>
      <c r="IC19" s="49" t="str">
        <f t="shared" si="410"/>
        <v>2.0</v>
      </c>
      <c r="ID19" s="77">
        <v>3</v>
      </c>
      <c r="IE19" s="151">
        <v>3</v>
      </c>
      <c r="IF19" s="24">
        <v>8.6999999999999993</v>
      </c>
      <c r="IG19" s="27">
        <v>3</v>
      </c>
      <c r="IH19" s="28"/>
      <c r="II19" s="22">
        <f t="shared" si="411"/>
        <v>5.3</v>
      </c>
      <c r="IJ19" s="29">
        <f t="shared" si="412"/>
        <v>5.3</v>
      </c>
      <c r="IK19" s="29" t="str">
        <f t="shared" si="222"/>
        <v>5.3</v>
      </c>
      <c r="IL19" s="35" t="str">
        <f t="shared" si="413"/>
        <v>D+</v>
      </c>
      <c r="IM19" s="33">
        <f t="shared" si="414"/>
        <v>1.5</v>
      </c>
      <c r="IN19" s="49" t="str">
        <f t="shared" si="415"/>
        <v>1.5</v>
      </c>
      <c r="IO19" s="77">
        <v>2</v>
      </c>
      <c r="IP19" s="151">
        <v>2</v>
      </c>
      <c r="IQ19" s="24">
        <v>6.4</v>
      </c>
      <c r="IR19" s="27">
        <v>3</v>
      </c>
      <c r="IS19" s="28"/>
      <c r="IT19" s="22">
        <f t="shared" si="416"/>
        <v>4.4000000000000004</v>
      </c>
      <c r="IU19" s="29">
        <f t="shared" si="417"/>
        <v>4.4000000000000004</v>
      </c>
      <c r="IV19" s="29" t="str">
        <f t="shared" si="226"/>
        <v>4.4</v>
      </c>
      <c r="IW19" s="35" t="str">
        <f t="shared" si="418"/>
        <v>D</v>
      </c>
      <c r="IX19" s="33">
        <f t="shared" si="419"/>
        <v>1</v>
      </c>
      <c r="IY19" s="49" t="str">
        <f t="shared" si="420"/>
        <v>1.0</v>
      </c>
      <c r="IZ19" s="77">
        <v>3</v>
      </c>
      <c r="JA19" s="151">
        <v>3</v>
      </c>
      <c r="JB19" s="24">
        <v>6.8</v>
      </c>
      <c r="JC19" s="27">
        <v>6</v>
      </c>
      <c r="JD19" s="28"/>
      <c r="JE19" s="22">
        <f t="shared" si="421"/>
        <v>6.3</v>
      </c>
      <c r="JF19" s="29">
        <f t="shared" si="422"/>
        <v>6.3</v>
      </c>
      <c r="JG19" s="29" t="str">
        <f t="shared" si="230"/>
        <v>6.3</v>
      </c>
      <c r="JH19" s="35" t="str">
        <f t="shared" si="423"/>
        <v>C</v>
      </c>
      <c r="JI19" s="33">
        <f t="shared" si="424"/>
        <v>2</v>
      </c>
      <c r="JJ19" s="49" t="str">
        <f t="shared" si="425"/>
        <v>2.0</v>
      </c>
      <c r="JK19" s="77">
        <v>3</v>
      </c>
      <c r="JL19" s="151">
        <v>3</v>
      </c>
      <c r="JM19" s="24">
        <v>8</v>
      </c>
      <c r="JN19" s="214">
        <v>7.8</v>
      </c>
      <c r="JO19" s="140"/>
      <c r="JP19" s="22">
        <f t="shared" si="426"/>
        <v>7.9</v>
      </c>
      <c r="JQ19" s="29">
        <f t="shared" si="427"/>
        <v>7.9</v>
      </c>
      <c r="JR19" s="29" t="str">
        <f t="shared" si="234"/>
        <v>7.9</v>
      </c>
      <c r="JS19" s="35" t="str">
        <f t="shared" si="428"/>
        <v>B</v>
      </c>
      <c r="JT19" s="33">
        <f t="shared" si="429"/>
        <v>3</v>
      </c>
      <c r="JU19" s="49" t="str">
        <f t="shared" si="430"/>
        <v>3.0</v>
      </c>
      <c r="JV19" s="77">
        <v>2</v>
      </c>
      <c r="JW19" s="151">
        <v>2</v>
      </c>
      <c r="JX19" s="211">
        <f t="shared" si="238"/>
        <v>22</v>
      </c>
      <c r="JY19" s="43">
        <f t="shared" si="239"/>
        <v>2</v>
      </c>
      <c r="JZ19" s="45" t="str">
        <f t="shared" si="240"/>
        <v>2.00</v>
      </c>
      <c r="KA19" s="47" t="str">
        <f t="shared" si="241"/>
        <v>Lên lớp</v>
      </c>
      <c r="KB19" s="41">
        <f t="shared" si="242"/>
        <v>22</v>
      </c>
      <c r="KC19" s="43">
        <f t="shared" si="243"/>
        <v>2</v>
      </c>
      <c r="KD19" s="229">
        <f t="shared" si="244"/>
        <v>58</v>
      </c>
      <c r="KE19" s="230">
        <f t="shared" si="245"/>
        <v>58</v>
      </c>
      <c r="KF19" s="146">
        <f t="shared" si="246"/>
        <v>2.0689655172413794</v>
      </c>
      <c r="KG19" s="45" t="str">
        <f t="shared" si="247"/>
        <v>2.07</v>
      </c>
      <c r="KH19" s="47" t="str">
        <f t="shared" si="248"/>
        <v>Lên lớp</v>
      </c>
      <c r="KI19" s="47" t="s">
        <v>1143</v>
      </c>
      <c r="KJ19" s="24">
        <v>7.4</v>
      </c>
      <c r="KK19" s="27">
        <v>8</v>
      </c>
      <c r="KL19" s="28"/>
      <c r="KM19" s="30">
        <f t="shared" si="436"/>
        <v>7.8</v>
      </c>
      <c r="KN19" s="31">
        <f t="shared" si="437"/>
        <v>7.8</v>
      </c>
      <c r="KO19" s="29" t="str">
        <f t="shared" si="438"/>
        <v>7.8</v>
      </c>
      <c r="KP19" s="35" t="str">
        <f t="shared" si="439"/>
        <v>B</v>
      </c>
      <c r="KQ19" s="33">
        <f t="shared" si="440"/>
        <v>3</v>
      </c>
      <c r="KR19" s="49" t="str">
        <f t="shared" si="441"/>
        <v>3.0</v>
      </c>
      <c r="KS19" s="77">
        <v>2</v>
      </c>
      <c r="KT19" s="151">
        <v>2</v>
      </c>
      <c r="KU19" s="24">
        <v>7</v>
      </c>
      <c r="KV19" s="27">
        <v>8</v>
      </c>
      <c r="KW19" s="28"/>
      <c r="KX19" s="30">
        <f t="shared" si="442"/>
        <v>7.6</v>
      </c>
      <c r="KY19" s="31">
        <f t="shared" si="443"/>
        <v>7.6</v>
      </c>
      <c r="KZ19" s="29" t="str">
        <f t="shared" si="444"/>
        <v>7.6</v>
      </c>
      <c r="LA19" s="35" t="str">
        <f t="shared" si="445"/>
        <v>B</v>
      </c>
      <c r="LB19" s="33">
        <f t="shared" si="446"/>
        <v>3</v>
      </c>
      <c r="LC19" s="49" t="str">
        <f t="shared" si="447"/>
        <v>3.0</v>
      </c>
      <c r="LD19" s="77">
        <v>2</v>
      </c>
      <c r="LE19" s="151">
        <v>2</v>
      </c>
      <c r="LF19" s="24">
        <v>7.7</v>
      </c>
      <c r="LG19" s="27">
        <v>4</v>
      </c>
      <c r="LH19" s="28"/>
      <c r="LI19" s="30">
        <f t="shared" si="448"/>
        <v>5.5</v>
      </c>
      <c r="LJ19" s="31">
        <f t="shared" si="449"/>
        <v>5.5</v>
      </c>
      <c r="LK19" s="29" t="str">
        <f t="shared" si="450"/>
        <v>5.5</v>
      </c>
      <c r="LL19" s="35" t="str">
        <f t="shared" si="451"/>
        <v>C</v>
      </c>
      <c r="LM19" s="33">
        <f t="shared" si="452"/>
        <v>2</v>
      </c>
      <c r="LN19" s="49" t="str">
        <f t="shared" si="453"/>
        <v>2.0</v>
      </c>
      <c r="LO19" s="77">
        <v>2</v>
      </c>
      <c r="LP19" s="151">
        <v>2</v>
      </c>
      <c r="LQ19" s="24">
        <v>8.3000000000000007</v>
      </c>
      <c r="LR19" s="27">
        <v>8</v>
      </c>
      <c r="LS19" s="28"/>
      <c r="LT19" s="30">
        <f t="shared" si="454"/>
        <v>8.1</v>
      </c>
      <c r="LU19" s="31">
        <f t="shared" si="455"/>
        <v>8.1</v>
      </c>
      <c r="LV19" s="29" t="str">
        <f t="shared" si="252"/>
        <v>8.1</v>
      </c>
      <c r="LW19" s="35" t="str">
        <f t="shared" si="456"/>
        <v>B+</v>
      </c>
      <c r="LX19" s="33">
        <f t="shared" si="457"/>
        <v>3.5</v>
      </c>
      <c r="LY19" s="49" t="str">
        <f t="shared" si="458"/>
        <v>3.5</v>
      </c>
      <c r="LZ19" s="77">
        <v>2</v>
      </c>
      <c r="MA19" s="151">
        <v>2</v>
      </c>
      <c r="MB19" s="24">
        <v>9</v>
      </c>
      <c r="MC19" s="27">
        <v>8</v>
      </c>
      <c r="MD19" s="28"/>
      <c r="ME19" s="30">
        <f t="shared" si="459"/>
        <v>8.4</v>
      </c>
      <c r="MF19" s="161">
        <f t="shared" si="460"/>
        <v>8.4</v>
      </c>
      <c r="MG19" s="29" t="str">
        <f t="shared" si="253"/>
        <v>8.4</v>
      </c>
      <c r="MH19" s="162" t="str">
        <f t="shared" si="461"/>
        <v>B+</v>
      </c>
      <c r="MI19" s="163">
        <f t="shared" si="462"/>
        <v>3.5</v>
      </c>
      <c r="MJ19" s="56" t="str">
        <f t="shared" si="463"/>
        <v>3.5</v>
      </c>
      <c r="MK19" s="77">
        <v>1</v>
      </c>
      <c r="ML19" s="151">
        <v>1</v>
      </c>
      <c r="MM19" s="24">
        <v>7.3</v>
      </c>
      <c r="MN19" s="27">
        <v>5</v>
      </c>
      <c r="MO19" s="28"/>
      <c r="MP19" s="30">
        <f t="shared" si="464"/>
        <v>5.9</v>
      </c>
      <c r="MQ19" s="161">
        <f t="shared" si="465"/>
        <v>5.9</v>
      </c>
      <c r="MR19" s="29" t="str">
        <f t="shared" si="254"/>
        <v>5.9</v>
      </c>
      <c r="MS19" s="162" t="str">
        <f t="shared" si="466"/>
        <v>C</v>
      </c>
      <c r="MT19" s="163">
        <f t="shared" si="467"/>
        <v>2</v>
      </c>
      <c r="MU19" s="56" t="str">
        <f t="shared" si="468"/>
        <v>2.0</v>
      </c>
      <c r="MV19" s="77">
        <v>3</v>
      </c>
      <c r="MW19" s="151">
        <v>3</v>
      </c>
      <c r="MX19" s="24">
        <v>8</v>
      </c>
      <c r="MY19" s="27">
        <v>8</v>
      </c>
      <c r="MZ19" s="28"/>
      <c r="NA19" s="30">
        <f t="shared" si="469"/>
        <v>8</v>
      </c>
      <c r="NB19" s="161">
        <f t="shared" si="470"/>
        <v>8</v>
      </c>
      <c r="NC19" s="29" t="str">
        <f t="shared" si="255"/>
        <v>8.0</v>
      </c>
      <c r="ND19" s="162" t="str">
        <f t="shared" si="471"/>
        <v>B+</v>
      </c>
      <c r="NE19" s="163">
        <f t="shared" si="472"/>
        <v>3.5</v>
      </c>
      <c r="NF19" s="56" t="str">
        <f t="shared" si="473"/>
        <v>3.5</v>
      </c>
      <c r="NG19" s="77">
        <v>1</v>
      </c>
      <c r="NH19" s="151">
        <v>1</v>
      </c>
      <c r="NI19" s="24">
        <v>7.4</v>
      </c>
      <c r="NJ19" s="27">
        <v>4</v>
      </c>
      <c r="NK19" s="28"/>
      <c r="NL19" s="30">
        <f t="shared" si="474"/>
        <v>5.4</v>
      </c>
      <c r="NM19" s="31">
        <f t="shared" si="475"/>
        <v>5.4</v>
      </c>
      <c r="NN19" s="29" t="str">
        <f t="shared" si="476"/>
        <v>5.4</v>
      </c>
      <c r="NO19" s="35" t="str">
        <f t="shared" si="477"/>
        <v>D+</v>
      </c>
      <c r="NP19" s="33">
        <f t="shared" si="478"/>
        <v>1.5</v>
      </c>
      <c r="NQ19" s="49" t="str">
        <f t="shared" si="479"/>
        <v>1.5</v>
      </c>
      <c r="NR19" s="77">
        <v>3</v>
      </c>
      <c r="NS19" s="151">
        <v>3</v>
      </c>
      <c r="NT19" s="24">
        <v>8</v>
      </c>
      <c r="NU19" s="214">
        <v>7.4</v>
      </c>
      <c r="NV19" s="28"/>
      <c r="NW19" s="30">
        <f t="shared" si="480"/>
        <v>7.6</v>
      </c>
      <c r="NX19" s="31">
        <f t="shared" si="481"/>
        <v>7.6</v>
      </c>
      <c r="NY19" s="29" t="str">
        <f t="shared" si="482"/>
        <v>7.6</v>
      </c>
      <c r="NZ19" s="35" t="str">
        <f t="shared" si="483"/>
        <v>B</v>
      </c>
      <c r="OA19" s="33">
        <f t="shared" si="484"/>
        <v>3</v>
      </c>
      <c r="OB19" s="49" t="str">
        <f t="shared" si="485"/>
        <v>3.0</v>
      </c>
      <c r="OC19" s="77">
        <v>2</v>
      </c>
      <c r="OD19" s="151">
        <v>2</v>
      </c>
      <c r="OE19" s="211">
        <f t="shared" si="259"/>
        <v>18</v>
      </c>
      <c r="OF19" s="43">
        <f t="shared" si="260"/>
        <v>2.5833333333333335</v>
      </c>
      <c r="OG19" s="45" t="str">
        <f t="shared" si="261"/>
        <v>2.58</v>
      </c>
      <c r="OH19" s="47" t="str">
        <f t="shared" si="262"/>
        <v>Lên lớp</v>
      </c>
      <c r="OI19" s="41">
        <f t="shared" si="263"/>
        <v>18</v>
      </c>
      <c r="OJ19" s="43">
        <f t="shared" si="264"/>
        <v>2.5833333333333335</v>
      </c>
      <c r="OK19" s="229">
        <f t="shared" si="265"/>
        <v>76</v>
      </c>
      <c r="OL19" s="230">
        <f t="shared" si="266"/>
        <v>76</v>
      </c>
      <c r="OM19" s="146">
        <f t="shared" si="267"/>
        <v>2.1907894736842106</v>
      </c>
      <c r="ON19" s="45" t="str">
        <f t="shared" si="268"/>
        <v>2.19</v>
      </c>
      <c r="OO19" s="47" t="str">
        <f t="shared" si="269"/>
        <v>Lên lớp</v>
      </c>
      <c r="OP19" s="47" t="s">
        <v>1143</v>
      </c>
      <c r="OQ19" s="24">
        <v>6.6</v>
      </c>
      <c r="OR19" s="27">
        <v>5</v>
      </c>
      <c r="OS19" s="28"/>
      <c r="OT19" s="30">
        <f t="shared" si="488"/>
        <v>5.6</v>
      </c>
      <c r="OU19" s="31">
        <f t="shared" si="489"/>
        <v>5.6</v>
      </c>
      <c r="OV19" s="29" t="str">
        <f t="shared" si="490"/>
        <v>5.6</v>
      </c>
      <c r="OW19" s="35" t="str">
        <f t="shared" si="491"/>
        <v>C</v>
      </c>
      <c r="OX19" s="130">
        <f t="shared" si="492"/>
        <v>2</v>
      </c>
      <c r="OY19" s="49" t="str">
        <f t="shared" si="493"/>
        <v>2.0</v>
      </c>
      <c r="OZ19" s="77">
        <v>2</v>
      </c>
      <c r="PA19" s="151">
        <v>2</v>
      </c>
      <c r="PB19" s="24">
        <v>6.6</v>
      </c>
      <c r="PC19" s="27">
        <v>6</v>
      </c>
      <c r="PD19" s="28"/>
      <c r="PE19" s="30">
        <f t="shared" si="494"/>
        <v>6.2</v>
      </c>
      <c r="PF19" s="31">
        <f t="shared" si="495"/>
        <v>6.2</v>
      </c>
      <c r="PG19" s="31" t="str">
        <f t="shared" si="496"/>
        <v>6.2</v>
      </c>
      <c r="PH19" s="35" t="str">
        <f t="shared" si="547"/>
        <v>C</v>
      </c>
      <c r="PI19" s="33">
        <f t="shared" si="497"/>
        <v>2</v>
      </c>
      <c r="PJ19" s="49" t="str">
        <f t="shared" si="498"/>
        <v>2.0</v>
      </c>
      <c r="PK19" s="77">
        <v>3</v>
      </c>
      <c r="PL19" s="151">
        <v>3</v>
      </c>
      <c r="PM19" s="24">
        <v>6.3</v>
      </c>
      <c r="PN19" s="27">
        <v>5</v>
      </c>
      <c r="PO19" s="28"/>
      <c r="PP19" s="30">
        <f t="shared" si="499"/>
        <v>5.5</v>
      </c>
      <c r="PQ19" s="31">
        <f t="shared" si="500"/>
        <v>5.5</v>
      </c>
      <c r="PR19" s="29" t="str">
        <f t="shared" si="501"/>
        <v>5.5</v>
      </c>
      <c r="PS19" s="35" t="str">
        <f t="shared" si="502"/>
        <v>C</v>
      </c>
      <c r="PT19" s="130">
        <f t="shared" si="503"/>
        <v>2</v>
      </c>
      <c r="PU19" s="49" t="str">
        <f t="shared" si="504"/>
        <v>2.0</v>
      </c>
      <c r="PV19" s="77">
        <v>2</v>
      </c>
      <c r="PW19" s="151">
        <v>2</v>
      </c>
      <c r="PX19" s="24">
        <v>7.7</v>
      </c>
      <c r="PY19" s="27">
        <v>9</v>
      </c>
      <c r="PZ19" s="28"/>
      <c r="QA19" s="30">
        <f t="shared" si="505"/>
        <v>8.5</v>
      </c>
      <c r="QB19" s="31">
        <f t="shared" si="506"/>
        <v>8.5</v>
      </c>
      <c r="QC19" s="29" t="str">
        <f t="shared" si="507"/>
        <v>8.5</v>
      </c>
      <c r="QD19" s="35" t="str">
        <f t="shared" si="508"/>
        <v>A</v>
      </c>
      <c r="QE19" s="130">
        <f t="shared" si="509"/>
        <v>4</v>
      </c>
      <c r="QF19" s="49" t="str">
        <f t="shared" si="510"/>
        <v>4.0</v>
      </c>
      <c r="QG19" s="77">
        <v>3</v>
      </c>
      <c r="QH19" s="151">
        <v>3</v>
      </c>
      <c r="QI19" s="24">
        <v>8</v>
      </c>
      <c r="QJ19" s="27">
        <v>7</v>
      </c>
      <c r="QK19" s="28"/>
      <c r="QL19" s="30">
        <f t="shared" si="511"/>
        <v>7.4</v>
      </c>
      <c r="QM19" s="31">
        <f t="shared" si="512"/>
        <v>7.4</v>
      </c>
      <c r="QN19" s="29" t="str">
        <f t="shared" si="513"/>
        <v>7.4</v>
      </c>
      <c r="QO19" s="35" t="str">
        <f t="shared" si="514"/>
        <v>B</v>
      </c>
      <c r="QP19" s="130">
        <f t="shared" si="515"/>
        <v>3</v>
      </c>
      <c r="QQ19" s="49" t="str">
        <f t="shared" si="516"/>
        <v>3.0</v>
      </c>
      <c r="QR19" s="77">
        <v>1</v>
      </c>
      <c r="QS19" s="151">
        <v>1</v>
      </c>
      <c r="QT19" s="24">
        <v>7.3</v>
      </c>
      <c r="QU19" s="27">
        <v>6</v>
      </c>
      <c r="QV19" s="28"/>
      <c r="QW19" s="30">
        <f t="shared" si="517"/>
        <v>6.5</v>
      </c>
      <c r="QX19" s="31">
        <f t="shared" si="518"/>
        <v>6.5</v>
      </c>
      <c r="QY19" s="29" t="str">
        <f t="shared" si="519"/>
        <v>6.5</v>
      </c>
      <c r="QZ19" s="35" t="str">
        <f t="shared" si="520"/>
        <v>C+</v>
      </c>
      <c r="RA19" s="130">
        <f t="shared" si="521"/>
        <v>2.5</v>
      </c>
      <c r="RB19" s="49" t="str">
        <f t="shared" si="522"/>
        <v>2.5</v>
      </c>
      <c r="RC19" s="77">
        <v>3</v>
      </c>
      <c r="RD19" s="151">
        <v>3</v>
      </c>
      <c r="RE19" s="24">
        <v>7.5</v>
      </c>
      <c r="RF19" s="27">
        <v>7</v>
      </c>
      <c r="RG19" s="28"/>
      <c r="RH19" s="30">
        <f t="shared" si="523"/>
        <v>7.2</v>
      </c>
      <c r="RI19" s="31">
        <f t="shared" si="524"/>
        <v>7.2</v>
      </c>
      <c r="RJ19" s="29" t="str">
        <f t="shared" si="525"/>
        <v>7.2</v>
      </c>
      <c r="RK19" s="35" t="str">
        <f t="shared" si="526"/>
        <v>B</v>
      </c>
      <c r="RL19" s="130">
        <f t="shared" si="527"/>
        <v>3</v>
      </c>
      <c r="RM19" s="49" t="str">
        <f t="shared" si="528"/>
        <v>3.0</v>
      </c>
      <c r="RN19" s="77">
        <v>1</v>
      </c>
      <c r="RO19" s="151">
        <v>1</v>
      </c>
      <c r="RP19" s="211">
        <f t="shared" si="277"/>
        <v>15</v>
      </c>
      <c r="RQ19" s="275">
        <f t="shared" si="278"/>
        <v>6.6933333333333334</v>
      </c>
      <c r="RR19" s="43">
        <f t="shared" si="279"/>
        <v>2.6333333333333333</v>
      </c>
      <c r="RS19" s="45" t="str">
        <f t="shared" si="280"/>
        <v>2.63</v>
      </c>
      <c r="RT19" s="47" t="str">
        <f t="shared" si="281"/>
        <v>Lên lớp</v>
      </c>
      <c r="RU19" s="41">
        <f t="shared" si="282"/>
        <v>15</v>
      </c>
      <c r="RV19" s="43">
        <f t="shared" si="283"/>
        <v>2.6333333333333333</v>
      </c>
      <c r="RW19" s="229">
        <f t="shared" si="284"/>
        <v>91</v>
      </c>
      <c r="RX19" s="230">
        <f t="shared" si="285"/>
        <v>91</v>
      </c>
      <c r="RY19" s="146">
        <f t="shared" si="286"/>
        <v>2.2637362637362637</v>
      </c>
      <c r="RZ19" s="45" t="str">
        <f t="shared" si="287"/>
        <v>2.26</v>
      </c>
      <c r="SA19" s="47" t="str">
        <f t="shared" si="288"/>
        <v>Lên lớp</v>
      </c>
      <c r="SB19" s="47" t="s">
        <v>1143</v>
      </c>
      <c r="SC19" s="24"/>
      <c r="SD19" s="27"/>
      <c r="SE19" s="28"/>
      <c r="SF19" s="30">
        <f t="shared" si="529"/>
        <v>0</v>
      </c>
      <c r="SG19" s="31">
        <f t="shared" si="530"/>
        <v>0</v>
      </c>
      <c r="SH19" s="29" t="str">
        <f t="shared" si="531"/>
        <v>0.0</v>
      </c>
      <c r="SI19" s="35" t="str">
        <f t="shared" si="532"/>
        <v>F</v>
      </c>
      <c r="SJ19" s="130">
        <f t="shared" si="533"/>
        <v>0</v>
      </c>
      <c r="SK19" s="49" t="str">
        <f t="shared" si="534"/>
        <v>0.0</v>
      </c>
      <c r="SL19" s="77"/>
      <c r="SM19" s="151"/>
      <c r="SN19" s="24"/>
      <c r="SO19" s="27"/>
      <c r="SP19" s="28"/>
      <c r="SQ19" s="30">
        <f t="shared" si="535"/>
        <v>0</v>
      </c>
      <c r="SR19" s="31">
        <f t="shared" si="536"/>
        <v>0</v>
      </c>
      <c r="SS19" s="31" t="str">
        <f t="shared" si="537"/>
        <v>0.0</v>
      </c>
      <c r="ST19" s="35" t="str">
        <f t="shared" si="538"/>
        <v>F</v>
      </c>
      <c r="SU19" s="33">
        <f t="shared" si="539"/>
        <v>0</v>
      </c>
      <c r="SV19" s="49" t="str">
        <f t="shared" si="540"/>
        <v>0.0</v>
      </c>
      <c r="SW19" s="77"/>
      <c r="SX19" s="151"/>
      <c r="SY19" s="24">
        <v>8.9</v>
      </c>
      <c r="SZ19" s="214">
        <v>8.5</v>
      </c>
      <c r="TA19" s="28"/>
      <c r="TB19" s="30">
        <f t="shared" si="558"/>
        <v>8.6999999999999993</v>
      </c>
      <c r="TC19" s="31">
        <f t="shared" si="559"/>
        <v>8.6999999999999993</v>
      </c>
      <c r="TD19" s="31" t="str">
        <f t="shared" si="543"/>
        <v>8.7</v>
      </c>
      <c r="TE19" s="35" t="str">
        <f t="shared" si="544"/>
        <v>A</v>
      </c>
      <c r="TF19" s="33">
        <f t="shared" si="545"/>
        <v>4</v>
      </c>
      <c r="TG19" s="49" t="str">
        <f t="shared" si="546"/>
        <v>4.0</v>
      </c>
      <c r="TH19" s="77">
        <v>4</v>
      </c>
      <c r="TI19" s="151">
        <v>4</v>
      </c>
      <c r="TJ19" s="320"/>
      <c r="TK19" s="321">
        <v>8.6999999999999993</v>
      </c>
      <c r="TL19" s="322">
        <v>7.7</v>
      </c>
      <c r="TM19" s="322">
        <v>7.4</v>
      </c>
      <c r="TN19" s="322"/>
      <c r="TO19" s="127">
        <f t="shared" si="560"/>
        <v>7.8</v>
      </c>
      <c r="TP19" s="29" t="str">
        <f t="shared" si="548"/>
        <v>7.8</v>
      </c>
      <c r="TQ19" s="35" t="str">
        <f t="shared" si="549"/>
        <v>B</v>
      </c>
      <c r="TR19" s="33">
        <f t="shared" si="550"/>
        <v>3</v>
      </c>
      <c r="TS19" s="49" t="str">
        <f t="shared" si="551"/>
        <v>3.0</v>
      </c>
      <c r="TT19" s="323">
        <v>5</v>
      </c>
      <c r="TU19" s="324">
        <v>5</v>
      </c>
      <c r="TV19" s="325">
        <f t="shared" si="552"/>
        <v>9</v>
      </c>
      <c r="TW19" s="341">
        <f t="shared" si="296"/>
        <v>8.1999999999999993</v>
      </c>
      <c r="TX19" s="326">
        <f t="shared" si="553"/>
        <v>3.4444444444444446</v>
      </c>
      <c r="TY19" s="45" t="str">
        <f t="shared" si="554"/>
        <v>3.44</v>
      </c>
      <c r="TZ19" s="47" t="str">
        <f t="shared" si="555"/>
        <v>Lên lớp</v>
      </c>
      <c r="UA19" s="41">
        <f t="shared" si="556"/>
        <v>9</v>
      </c>
      <c r="UB19" s="43">
        <f t="shared" si="557"/>
        <v>3.4444444444444446</v>
      </c>
    </row>
    <row r="20" spans="1:548" ht="18">
      <c r="A20" s="11">
        <v>34</v>
      </c>
      <c r="B20" s="70" t="s">
        <v>333</v>
      </c>
      <c r="C20" s="14" t="s">
        <v>388</v>
      </c>
      <c r="D20" s="71" t="s">
        <v>389</v>
      </c>
      <c r="E20" s="302" t="s">
        <v>386</v>
      </c>
      <c r="F20" s="9"/>
      <c r="G20" s="111" t="s">
        <v>809</v>
      </c>
      <c r="H20" s="112" t="s">
        <v>18</v>
      </c>
      <c r="I20" s="103" t="s">
        <v>105</v>
      </c>
      <c r="J20" s="13">
        <v>6.3</v>
      </c>
      <c r="K20" s="29" t="str">
        <f t="shared" si="100"/>
        <v>6.3</v>
      </c>
      <c r="L20" s="35" t="str">
        <f t="shared" si="313"/>
        <v>C</v>
      </c>
      <c r="M20" s="33">
        <f t="shared" si="314"/>
        <v>2</v>
      </c>
      <c r="N20" s="49" t="str">
        <f t="shared" si="315"/>
        <v>2.0</v>
      </c>
      <c r="O20" s="12">
        <v>2</v>
      </c>
      <c r="P20" s="19">
        <v>6.4</v>
      </c>
      <c r="Q20" s="29" t="str">
        <f t="shared" si="104"/>
        <v>6.4</v>
      </c>
      <c r="R20" s="35" t="str">
        <f t="shared" si="316"/>
        <v>C</v>
      </c>
      <c r="S20" s="33">
        <f t="shared" si="317"/>
        <v>2</v>
      </c>
      <c r="T20" s="49" t="str">
        <f t="shared" si="318"/>
        <v>2.0</v>
      </c>
      <c r="U20" s="12">
        <v>3</v>
      </c>
      <c r="V20" s="24">
        <v>8</v>
      </c>
      <c r="W20" s="27">
        <v>8</v>
      </c>
      <c r="X20" s="28"/>
      <c r="Y20" s="22">
        <f t="shared" si="319"/>
        <v>8</v>
      </c>
      <c r="Z20" s="29">
        <f t="shared" si="320"/>
        <v>8</v>
      </c>
      <c r="AA20" s="29" t="str">
        <f t="shared" si="110"/>
        <v>8.0</v>
      </c>
      <c r="AB20" s="35" t="str">
        <f t="shared" si="321"/>
        <v>B+</v>
      </c>
      <c r="AC20" s="33">
        <f t="shared" si="322"/>
        <v>3.5</v>
      </c>
      <c r="AD20" s="49" t="str">
        <f t="shared" si="323"/>
        <v>3.5</v>
      </c>
      <c r="AE20" s="77">
        <v>5</v>
      </c>
      <c r="AF20" s="80">
        <v>5</v>
      </c>
      <c r="AG20" s="24">
        <v>5.7</v>
      </c>
      <c r="AH20" s="27">
        <v>4</v>
      </c>
      <c r="AI20" s="28"/>
      <c r="AJ20" s="22">
        <f t="shared" si="324"/>
        <v>4.7</v>
      </c>
      <c r="AK20" s="29">
        <f t="shared" si="325"/>
        <v>4.7</v>
      </c>
      <c r="AL20" s="29" t="str">
        <f t="shared" si="116"/>
        <v>4.7</v>
      </c>
      <c r="AM20" s="35" t="str">
        <f t="shared" si="326"/>
        <v>D</v>
      </c>
      <c r="AN20" s="33">
        <f t="shared" si="327"/>
        <v>1</v>
      </c>
      <c r="AO20" s="49" t="str">
        <f t="shared" si="328"/>
        <v>1.0</v>
      </c>
      <c r="AP20" s="77">
        <v>3</v>
      </c>
      <c r="AQ20" s="83">
        <v>3</v>
      </c>
      <c r="AR20" s="24">
        <v>6.4</v>
      </c>
      <c r="AS20" s="27">
        <v>6</v>
      </c>
      <c r="AT20" s="28"/>
      <c r="AU20" s="22">
        <f t="shared" si="329"/>
        <v>6.2</v>
      </c>
      <c r="AV20" s="29">
        <f t="shared" si="330"/>
        <v>6.2</v>
      </c>
      <c r="AW20" s="29" t="str">
        <f t="shared" si="120"/>
        <v>6.2</v>
      </c>
      <c r="AX20" s="35" t="str">
        <f t="shared" si="331"/>
        <v>C</v>
      </c>
      <c r="AY20" s="33">
        <f t="shared" si="332"/>
        <v>2</v>
      </c>
      <c r="AZ20" s="49" t="str">
        <f t="shared" si="333"/>
        <v>2.0</v>
      </c>
      <c r="BA20" s="77">
        <v>3</v>
      </c>
      <c r="BB20" s="83">
        <v>3</v>
      </c>
      <c r="BC20" s="24">
        <v>8</v>
      </c>
      <c r="BD20" s="27">
        <v>5</v>
      </c>
      <c r="BE20" s="28"/>
      <c r="BF20" s="22">
        <f t="shared" si="334"/>
        <v>6.2</v>
      </c>
      <c r="BG20" s="29">
        <f t="shared" si="335"/>
        <v>6.2</v>
      </c>
      <c r="BH20" s="29" t="str">
        <f t="shared" si="125"/>
        <v>6.2</v>
      </c>
      <c r="BI20" s="35" t="str">
        <f t="shared" si="336"/>
        <v>C</v>
      </c>
      <c r="BJ20" s="33">
        <f t="shared" si="337"/>
        <v>2</v>
      </c>
      <c r="BK20" s="49" t="str">
        <f t="shared" si="338"/>
        <v>2.0</v>
      </c>
      <c r="BL20" s="77">
        <v>3</v>
      </c>
      <c r="BM20" s="83">
        <v>3</v>
      </c>
      <c r="BN20" s="24">
        <v>6.3</v>
      </c>
      <c r="BO20" s="27">
        <v>9</v>
      </c>
      <c r="BP20" s="28"/>
      <c r="BQ20" s="30">
        <f t="shared" si="339"/>
        <v>7.9</v>
      </c>
      <c r="BR20" s="31">
        <f t="shared" si="340"/>
        <v>7.9</v>
      </c>
      <c r="BS20" s="29" t="str">
        <f t="shared" si="130"/>
        <v>7.9</v>
      </c>
      <c r="BT20" s="35" t="str">
        <f t="shared" si="341"/>
        <v>B</v>
      </c>
      <c r="BU20" s="33">
        <f t="shared" si="342"/>
        <v>3</v>
      </c>
      <c r="BV20" s="49" t="str">
        <f t="shared" si="343"/>
        <v>3.0</v>
      </c>
      <c r="BW20" s="77">
        <v>2</v>
      </c>
      <c r="BX20" s="83">
        <v>2</v>
      </c>
      <c r="BY20" s="41">
        <f t="shared" si="134"/>
        <v>16</v>
      </c>
      <c r="BZ20" s="43">
        <f t="shared" si="135"/>
        <v>2.40625</v>
      </c>
      <c r="CA20" s="45" t="str">
        <f t="shared" si="136"/>
        <v>2.41</v>
      </c>
      <c r="CB20" s="47" t="str">
        <f t="shared" si="137"/>
        <v>Lên lớp</v>
      </c>
      <c r="CC20" s="145">
        <f t="shared" si="138"/>
        <v>16</v>
      </c>
      <c r="CD20" s="146">
        <f t="shared" si="139"/>
        <v>2.40625</v>
      </c>
      <c r="CE20" s="47" t="str">
        <f t="shared" si="140"/>
        <v>Lên lớp</v>
      </c>
      <c r="CF20" s="142" t="s">
        <v>1143</v>
      </c>
      <c r="CG20" s="24">
        <v>6</v>
      </c>
      <c r="CH20" s="27">
        <v>7</v>
      </c>
      <c r="CI20" s="28"/>
      <c r="CJ20" s="30">
        <f t="shared" si="344"/>
        <v>6.6</v>
      </c>
      <c r="CK20" s="31">
        <f t="shared" si="345"/>
        <v>6.6</v>
      </c>
      <c r="CL20" s="29" t="str">
        <f t="shared" si="143"/>
        <v>6.6</v>
      </c>
      <c r="CM20" s="35" t="str">
        <f t="shared" si="346"/>
        <v>C+</v>
      </c>
      <c r="CN20" s="157">
        <f t="shared" si="347"/>
        <v>2.5</v>
      </c>
      <c r="CO20" s="49" t="str">
        <f t="shared" si="348"/>
        <v>2.5</v>
      </c>
      <c r="CP20" s="77">
        <v>3</v>
      </c>
      <c r="CQ20" s="151">
        <v>3</v>
      </c>
      <c r="CR20" s="24">
        <v>5.3</v>
      </c>
      <c r="CS20" s="27">
        <v>6</v>
      </c>
      <c r="CT20" s="28"/>
      <c r="CU20" s="30">
        <f t="shared" si="349"/>
        <v>5.7</v>
      </c>
      <c r="CV20" s="31">
        <f t="shared" si="350"/>
        <v>5.7</v>
      </c>
      <c r="CW20" s="29" t="str">
        <f t="shared" si="148"/>
        <v>5.7</v>
      </c>
      <c r="CX20" s="35" t="str">
        <f t="shared" si="351"/>
        <v>C</v>
      </c>
      <c r="CY20" s="157">
        <f t="shared" si="352"/>
        <v>2</v>
      </c>
      <c r="CZ20" s="49" t="str">
        <f t="shared" si="353"/>
        <v>2.0</v>
      </c>
      <c r="DA20" s="77">
        <v>2</v>
      </c>
      <c r="DB20" s="151">
        <v>2</v>
      </c>
      <c r="DC20" s="24">
        <v>5.2</v>
      </c>
      <c r="DD20" s="27">
        <v>7</v>
      </c>
      <c r="DE20" s="28"/>
      <c r="DF20" s="30">
        <f t="shared" si="354"/>
        <v>6.3</v>
      </c>
      <c r="DG20" s="31">
        <f t="shared" si="355"/>
        <v>6.3</v>
      </c>
      <c r="DH20" s="29" t="str">
        <f t="shared" si="154"/>
        <v>6.3</v>
      </c>
      <c r="DI20" s="35" t="str">
        <f t="shared" si="356"/>
        <v>C</v>
      </c>
      <c r="DJ20" s="157">
        <f t="shared" si="357"/>
        <v>2</v>
      </c>
      <c r="DK20" s="49" t="str">
        <f t="shared" si="358"/>
        <v>2.0</v>
      </c>
      <c r="DL20" s="77">
        <v>4</v>
      </c>
      <c r="DM20" s="151">
        <v>4</v>
      </c>
      <c r="DN20" s="63">
        <v>4.4000000000000004</v>
      </c>
      <c r="DO20" s="27"/>
      <c r="DP20" s="28"/>
      <c r="DQ20" s="22">
        <f t="shared" si="359"/>
        <v>1.8</v>
      </c>
      <c r="DR20" s="29">
        <f t="shared" si="360"/>
        <v>1.8</v>
      </c>
      <c r="DS20" s="29" t="str">
        <f t="shared" si="160"/>
        <v>1.8</v>
      </c>
      <c r="DT20" s="35" t="str">
        <f t="shared" si="361"/>
        <v>F</v>
      </c>
      <c r="DU20" s="157">
        <f t="shared" si="362"/>
        <v>0</v>
      </c>
      <c r="DV20" s="49" t="str">
        <f t="shared" si="363"/>
        <v>0.0</v>
      </c>
      <c r="DW20" s="77">
        <v>3</v>
      </c>
      <c r="DX20" s="151"/>
      <c r="DY20" s="24">
        <v>6</v>
      </c>
      <c r="DZ20" s="27">
        <v>4</v>
      </c>
      <c r="EA20" s="28"/>
      <c r="EB20" s="22">
        <f t="shared" si="364"/>
        <v>4.8</v>
      </c>
      <c r="EC20" s="29">
        <f t="shared" si="365"/>
        <v>4.8</v>
      </c>
      <c r="ED20" s="29" t="str">
        <f t="shared" si="165"/>
        <v>4.8</v>
      </c>
      <c r="EE20" s="35" t="str">
        <f t="shared" si="366"/>
        <v>D</v>
      </c>
      <c r="EF20" s="157">
        <f t="shared" si="367"/>
        <v>1</v>
      </c>
      <c r="EG20" s="49" t="str">
        <f t="shared" si="368"/>
        <v>1.0</v>
      </c>
      <c r="EH20" s="77">
        <v>2</v>
      </c>
      <c r="EI20" s="151">
        <v>2</v>
      </c>
      <c r="EJ20" s="24">
        <v>7.2</v>
      </c>
      <c r="EK20" s="27">
        <v>6</v>
      </c>
      <c r="EL20" s="28"/>
      <c r="EM20" s="30">
        <f t="shared" si="369"/>
        <v>6.5</v>
      </c>
      <c r="EN20" s="31">
        <f t="shared" si="370"/>
        <v>6.5</v>
      </c>
      <c r="EO20" s="29" t="str">
        <f t="shared" si="170"/>
        <v>6.5</v>
      </c>
      <c r="EP20" s="35" t="str">
        <f t="shared" si="371"/>
        <v>C+</v>
      </c>
      <c r="EQ20" s="157">
        <f t="shared" si="372"/>
        <v>2.5</v>
      </c>
      <c r="ER20" s="49" t="str">
        <f t="shared" si="373"/>
        <v>2.5</v>
      </c>
      <c r="ES20" s="77">
        <v>2</v>
      </c>
      <c r="ET20" s="151">
        <v>2</v>
      </c>
      <c r="EU20" s="24">
        <v>7.1</v>
      </c>
      <c r="EV20" s="27">
        <v>9</v>
      </c>
      <c r="EW20" s="28"/>
      <c r="EX20" s="30">
        <f t="shared" si="374"/>
        <v>8.1999999999999993</v>
      </c>
      <c r="EY20" s="31">
        <f t="shared" si="375"/>
        <v>8.1999999999999993</v>
      </c>
      <c r="EZ20" s="29" t="str">
        <f t="shared" si="175"/>
        <v>8.2</v>
      </c>
      <c r="FA20" s="35" t="str">
        <f t="shared" si="376"/>
        <v>B+</v>
      </c>
      <c r="FB20" s="157">
        <f t="shared" si="377"/>
        <v>3.5</v>
      </c>
      <c r="FC20" s="49" t="str">
        <f t="shared" si="378"/>
        <v>3.5</v>
      </c>
      <c r="FD20" s="77">
        <v>3</v>
      </c>
      <c r="FE20" s="151">
        <v>3</v>
      </c>
      <c r="FF20" s="155">
        <v>7</v>
      </c>
      <c r="FG20" s="165">
        <v>7.9</v>
      </c>
      <c r="FH20" s="165"/>
      <c r="FI20" s="22">
        <f t="shared" si="379"/>
        <v>7.5</v>
      </c>
      <c r="FJ20" s="29">
        <f t="shared" si="380"/>
        <v>7.5</v>
      </c>
      <c r="FK20" s="29" t="str">
        <f t="shared" si="181"/>
        <v>7.5</v>
      </c>
      <c r="FL20" s="35" t="str">
        <f t="shared" si="381"/>
        <v>B</v>
      </c>
      <c r="FM20" s="33">
        <f t="shared" si="382"/>
        <v>3</v>
      </c>
      <c r="FN20" s="49" t="str">
        <f t="shared" si="383"/>
        <v>3.0</v>
      </c>
      <c r="FO20" s="77">
        <v>1</v>
      </c>
      <c r="FP20" s="151">
        <v>1</v>
      </c>
      <c r="FQ20" s="41">
        <f t="shared" si="185"/>
        <v>20</v>
      </c>
      <c r="FR20" s="43">
        <f t="shared" si="186"/>
        <v>2</v>
      </c>
      <c r="FS20" s="45" t="str">
        <f t="shared" si="187"/>
        <v>2.00</v>
      </c>
      <c r="FT20" s="47" t="str">
        <f t="shared" si="188"/>
        <v>Lên lớp</v>
      </c>
      <c r="FU20" s="145">
        <f t="shared" si="189"/>
        <v>17</v>
      </c>
      <c r="FV20" s="146">
        <f t="shared" si="190"/>
        <v>2.3529411764705883</v>
      </c>
      <c r="FW20" s="174">
        <f t="shared" si="191"/>
        <v>36</v>
      </c>
      <c r="FX20" s="41">
        <f t="shared" si="192"/>
        <v>33</v>
      </c>
      <c r="FY20" s="43">
        <f t="shared" si="193"/>
        <v>2.3787878787878789</v>
      </c>
      <c r="FZ20" s="45" t="str">
        <f t="shared" si="194"/>
        <v>2.38</v>
      </c>
      <c r="GA20" s="47" t="str">
        <f t="shared" si="195"/>
        <v>Lên lớp</v>
      </c>
      <c r="GB20" s="47" t="s">
        <v>1143</v>
      </c>
      <c r="GC20" s="24">
        <v>5.7</v>
      </c>
      <c r="GD20" s="27">
        <v>6</v>
      </c>
      <c r="GE20" s="28"/>
      <c r="GF20" s="22">
        <f t="shared" si="386"/>
        <v>5.9</v>
      </c>
      <c r="GG20" s="29">
        <f t="shared" si="387"/>
        <v>5.9</v>
      </c>
      <c r="GH20" s="29" t="str">
        <f t="shared" si="197"/>
        <v>5.9</v>
      </c>
      <c r="GI20" s="35" t="str">
        <f t="shared" si="388"/>
        <v>C</v>
      </c>
      <c r="GJ20" s="33">
        <f t="shared" si="389"/>
        <v>2</v>
      </c>
      <c r="GK20" s="49" t="str">
        <f t="shared" si="390"/>
        <v>2.0</v>
      </c>
      <c r="GL20" s="77">
        <v>2</v>
      </c>
      <c r="GM20" s="151">
        <v>2</v>
      </c>
      <c r="GN20" s="24">
        <v>6.1</v>
      </c>
      <c r="GO20" s="27">
        <v>5</v>
      </c>
      <c r="GP20" s="28"/>
      <c r="GQ20" s="30">
        <f t="shared" si="391"/>
        <v>5.4</v>
      </c>
      <c r="GR20" s="31">
        <f t="shared" si="392"/>
        <v>5.4</v>
      </c>
      <c r="GS20" s="29" t="str">
        <f t="shared" si="202"/>
        <v>5.4</v>
      </c>
      <c r="GT20" s="35" t="str">
        <f t="shared" si="393"/>
        <v>D+</v>
      </c>
      <c r="GU20" s="33">
        <f t="shared" si="394"/>
        <v>1.5</v>
      </c>
      <c r="GV20" s="49" t="str">
        <f t="shared" si="395"/>
        <v>1.5</v>
      </c>
      <c r="GW20" s="77">
        <v>3</v>
      </c>
      <c r="GX20" s="151">
        <v>3</v>
      </c>
      <c r="GY20" s="24">
        <v>5</v>
      </c>
      <c r="GZ20" s="27">
        <v>3</v>
      </c>
      <c r="HA20" s="28">
        <v>2</v>
      </c>
      <c r="HB20" s="22">
        <f t="shared" si="396"/>
        <v>3.8</v>
      </c>
      <c r="HC20" s="29">
        <f t="shared" si="397"/>
        <v>3.8</v>
      </c>
      <c r="HD20" s="29" t="str">
        <f t="shared" si="207"/>
        <v>3.8</v>
      </c>
      <c r="HE20" s="35" t="str">
        <f t="shared" si="398"/>
        <v>F</v>
      </c>
      <c r="HF20" s="33">
        <f t="shared" si="399"/>
        <v>0</v>
      </c>
      <c r="HG20" s="49" t="str">
        <f t="shared" si="400"/>
        <v>0.0</v>
      </c>
      <c r="HH20" s="77">
        <v>2</v>
      </c>
      <c r="HI20" s="151"/>
      <c r="HJ20" s="24">
        <v>7.4</v>
      </c>
      <c r="HK20" s="27">
        <v>5</v>
      </c>
      <c r="HL20" s="28"/>
      <c r="HM20" s="22">
        <f t="shared" si="401"/>
        <v>6</v>
      </c>
      <c r="HN20" s="29">
        <f t="shared" si="402"/>
        <v>6</v>
      </c>
      <c r="HO20" s="29" t="str">
        <f t="shared" si="212"/>
        <v>6.0</v>
      </c>
      <c r="HP20" s="35" t="str">
        <f t="shared" si="403"/>
        <v>C</v>
      </c>
      <c r="HQ20" s="33">
        <f t="shared" si="404"/>
        <v>2</v>
      </c>
      <c r="HR20" s="49" t="str">
        <f t="shared" si="405"/>
        <v>2.0</v>
      </c>
      <c r="HS20" s="77">
        <v>2</v>
      </c>
      <c r="HT20" s="151">
        <v>2</v>
      </c>
      <c r="HU20" s="24">
        <v>6.5</v>
      </c>
      <c r="HV20" s="27">
        <v>5</v>
      </c>
      <c r="HW20" s="28"/>
      <c r="HX20" s="22">
        <f t="shared" si="406"/>
        <v>5.6</v>
      </c>
      <c r="HY20" s="29">
        <f t="shared" si="407"/>
        <v>5.6</v>
      </c>
      <c r="HZ20" s="29" t="str">
        <f t="shared" si="217"/>
        <v>5.6</v>
      </c>
      <c r="IA20" s="35" t="str">
        <f t="shared" si="408"/>
        <v>C</v>
      </c>
      <c r="IB20" s="33">
        <f t="shared" si="409"/>
        <v>2</v>
      </c>
      <c r="IC20" s="49" t="str">
        <f t="shared" si="410"/>
        <v>2.0</v>
      </c>
      <c r="ID20" s="77">
        <v>3</v>
      </c>
      <c r="IE20" s="151">
        <v>3</v>
      </c>
      <c r="IF20" s="24">
        <v>6.7</v>
      </c>
      <c r="IG20" s="27">
        <v>7</v>
      </c>
      <c r="IH20" s="126"/>
      <c r="II20" s="22">
        <f t="shared" si="411"/>
        <v>6.9</v>
      </c>
      <c r="IJ20" s="54">
        <f t="shared" si="412"/>
        <v>6.9</v>
      </c>
      <c r="IK20" s="29" t="str">
        <f t="shared" si="222"/>
        <v>6.9</v>
      </c>
      <c r="IL20" s="162" t="str">
        <f t="shared" si="413"/>
        <v>C+</v>
      </c>
      <c r="IM20" s="33">
        <f t="shared" si="414"/>
        <v>2.5</v>
      </c>
      <c r="IN20" s="49" t="str">
        <f t="shared" si="415"/>
        <v>2.5</v>
      </c>
      <c r="IO20" s="77">
        <v>2</v>
      </c>
      <c r="IP20" s="151">
        <v>2</v>
      </c>
      <c r="IQ20" s="24">
        <v>5.9</v>
      </c>
      <c r="IR20" s="27">
        <v>2</v>
      </c>
      <c r="IS20" s="28">
        <v>4</v>
      </c>
      <c r="IT20" s="30">
        <f t="shared" si="416"/>
        <v>3.6</v>
      </c>
      <c r="IU20" s="31">
        <f t="shared" si="417"/>
        <v>4.8</v>
      </c>
      <c r="IV20" s="29" t="str">
        <f t="shared" si="226"/>
        <v>4.8</v>
      </c>
      <c r="IW20" s="35" t="str">
        <f t="shared" si="418"/>
        <v>D</v>
      </c>
      <c r="IX20" s="33">
        <f t="shared" si="419"/>
        <v>1</v>
      </c>
      <c r="IY20" s="49" t="str">
        <f t="shared" si="420"/>
        <v>1.0</v>
      </c>
      <c r="IZ20" s="77">
        <v>3</v>
      </c>
      <c r="JA20" s="151">
        <v>3</v>
      </c>
      <c r="JB20" s="24">
        <v>6.8</v>
      </c>
      <c r="JC20" s="27">
        <v>2</v>
      </c>
      <c r="JD20" s="28">
        <v>6</v>
      </c>
      <c r="JE20" s="30">
        <f t="shared" si="421"/>
        <v>3.9</v>
      </c>
      <c r="JF20" s="31">
        <f t="shared" si="422"/>
        <v>6.3</v>
      </c>
      <c r="JG20" s="29" t="str">
        <f t="shared" si="230"/>
        <v>6.3</v>
      </c>
      <c r="JH20" s="35" t="str">
        <f t="shared" si="423"/>
        <v>C</v>
      </c>
      <c r="JI20" s="33">
        <f t="shared" si="424"/>
        <v>2</v>
      </c>
      <c r="JJ20" s="49" t="str">
        <f t="shared" si="425"/>
        <v>2.0</v>
      </c>
      <c r="JK20" s="77">
        <v>3</v>
      </c>
      <c r="JL20" s="151">
        <v>3</v>
      </c>
      <c r="JM20" s="24">
        <v>8</v>
      </c>
      <c r="JN20" s="214">
        <v>7</v>
      </c>
      <c r="JO20" s="140"/>
      <c r="JP20" s="30">
        <f t="shared" si="426"/>
        <v>7.4</v>
      </c>
      <c r="JQ20" s="31">
        <f t="shared" si="427"/>
        <v>7.4</v>
      </c>
      <c r="JR20" s="29" t="str">
        <f t="shared" si="234"/>
        <v>7.4</v>
      </c>
      <c r="JS20" s="35" t="str">
        <f t="shared" si="428"/>
        <v>B</v>
      </c>
      <c r="JT20" s="33">
        <f t="shared" si="429"/>
        <v>3</v>
      </c>
      <c r="JU20" s="49" t="str">
        <f t="shared" si="430"/>
        <v>3.0</v>
      </c>
      <c r="JV20" s="77">
        <v>2</v>
      </c>
      <c r="JW20" s="151">
        <v>2</v>
      </c>
      <c r="JX20" s="211">
        <f t="shared" si="238"/>
        <v>22</v>
      </c>
      <c r="JY20" s="43">
        <f t="shared" si="239"/>
        <v>1.75</v>
      </c>
      <c r="JZ20" s="45" t="str">
        <f t="shared" si="240"/>
        <v>1.75</v>
      </c>
      <c r="KA20" s="47" t="str">
        <f t="shared" si="241"/>
        <v>Lên lớp</v>
      </c>
      <c r="KB20" s="41">
        <f t="shared" si="242"/>
        <v>20</v>
      </c>
      <c r="KC20" s="43">
        <f t="shared" si="243"/>
        <v>1.925</v>
      </c>
      <c r="KD20" s="229">
        <f t="shared" si="244"/>
        <v>58</v>
      </c>
      <c r="KE20" s="230">
        <f t="shared" si="245"/>
        <v>53</v>
      </c>
      <c r="KF20" s="146">
        <f t="shared" si="246"/>
        <v>2.2075471698113209</v>
      </c>
      <c r="KG20" s="45" t="str">
        <f t="shared" si="247"/>
        <v>2.21</v>
      </c>
      <c r="KH20" s="47" t="str">
        <f t="shared" si="248"/>
        <v>Lên lớp</v>
      </c>
      <c r="KI20" s="47" t="s">
        <v>1143</v>
      </c>
      <c r="KJ20" s="24">
        <v>6.2</v>
      </c>
      <c r="KK20" s="27">
        <v>5</v>
      </c>
      <c r="KL20" s="28"/>
      <c r="KM20" s="30">
        <f t="shared" si="436"/>
        <v>5.5</v>
      </c>
      <c r="KN20" s="31">
        <f t="shared" si="437"/>
        <v>5.5</v>
      </c>
      <c r="KO20" s="29" t="str">
        <f t="shared" si="438"/>
        <v>5.5</v>
      </c>
      <c r="KP20" s="35" t="str">
        <f t="shared" si="439"/>
        <v>C</v>
      </c>
      <c r="KQ20" s="33">
        <f t="shared" si="440"/>
        <v>2</v>
      </c>
      <c r="KR20" s="49" t="str">
        <f t="shared" si="441"/>
        <v>2.0</v>
      </c>
      <c r="KS20" s="77">
        <v>2</v>
      </c>
      <c r="KT20" s="151">
        <v>2</v>
      </c>
      <c r="KU20" s="24">
        <v>7.3</v>
      </c>
      <c r="KV20" s="27">
        <v>8</v>
      </c>
      <c r="KW20" s="28"/>
      <c r="KX20" s="30">
        <f t="shared" si="442"/>
        <v>7.7</v>
      </c>
      <c r="KY20" s="31">
        <f t="shared" si="443"/>
        <v>7.7</v>
      </c>
      <c r="KZ20" s="29" t="str">
        <f t="shared" si="444"/>
        <v>7.7</v>
      </c>
      <c r="LA20" s="35" t="str">
        <f t="shared" si="445"/>
        <v>B</v>
      </c>
      <c r="LB20" s="33">
        <f t="shared" si="446"/>
        <v>3</v>
      </c>
      <c r="LC20" s="49" t="str">
        <f t="shared" si="447"/>
        <v>3.0</v>
      </c>
      <c r="LD20" s="77">
        <v>2</v>
      </c>
      <c r="LE20" s="151">
        <v>2</v>
      </c>
      <c r="LF20" s="24">
        <v>7.7</v>
      </c>
      <c r="LG20" s="27">
        <v>4</v>
      </c>
      <c r="LH20" s="28"/>
      <c r="LI20" s="30">
        <f t="shared" si="448"/>
        <v>5.5</v>
      </c>
      <c r="LJ20" s="31">
        <f t="shared" si="449"/>
        <v>5.5</v>
      </c>
      <c r="LK20" s="31" t="str">
        <f t="shared" si="450"/>
        <v>5.5</v>
      </c>
      <c r="LL20" s="35" t="str">
        <f t="shared" si="451"/>
        <v>C</v>
      </c>
      <c r="LM20" s="33">
        <f t="shared" si="452"/>
        <v>2</v>
      </c>
      <c r="LN20" s="49" t="str">
        <f t="shared" si="453"/>
        <v>2.0</v>
      </c>
      <c r="LO20" s="77">
        <v>2</v>
      </c>
      <c r="LP20" s="151">
        <v>2</v>
      </c>
      <c r="LQ20" s="24">
        <v>8</v>
      </c>
      <c r="LR20" s="27">
        <v>8</v>
      </c>
      <c r="LS20" s="28"/>
      <c r="LT20" s="30">
        <f t="shared" si="454"/>
        <v>8</v>
      </c>
      <c r="LU20" s="31">
        <f t="shared" si="455"/>
        <v>8</v>
      </c>
      <c r="LV20" s="29" t="str">
        <f t="shared" si="252"/>
        <v>8.0</v>
      </c>
      <c r="LW20" s="35" t="str">
        <f t="shared" si="456"/>
        <v>B+</v>
      </c>
      <c r="LX20" s="33">
        <f t="shared" si="457"/>
        <v>3.5</v>
      </c>
      <c r="LY20" s="49" t="str">
        <f t="shared" si="458"/>
        <v>3.5</v>
      </c>
      <c r="LZ20" s="77">
        <v>2</v>
      </c>
      <c r="MA20" s="151">
        <v>2</v>
      </c>
      <c r="MB20" s="24">
        <v>7.3</v>
      </c>
      <c r="MC20" s="27">
        <v>6</v>
      </c>
      <c r="MD20" s="28"/>
      <c r="ME20" s="30">
        <f t="shared" si="459"/>
        <v>6.5</v>
      </c>
      <c r="MF20" s="161">
        <f t="shared" si="460"/>
        <v>6.5</v>
      </c>
      <c r="MG20" s="29" t="str">
        <f t="shared" si="253"/>
        <v>6.5</v>
      </c>
      <c r="MH20" s="162" t="str">
        <f t="shared" si="461"/>
        <v>C+</v>
      </c>
      <c r="MI20" s="163">
        <f t="shared" si="462"/>
        <v>2.5</v>
      </c>
      <c r="MJ20" s="56" t="str">
        <f t="shared" si="463"/>
        <v>2.5</v>
      </c>
      <c r="MK20" s="77">
        <v>1</v>
      </c>
      <c r="ML20" s="151">
        <v>1</v>
      </c>
      <c r="MM20" s="24">
        <v>7</v>
      </c>
      <c r="MN20" s="27">
        <v>4</v>
      </c>
      <c r="MO20" s="28"/>
      <c r="MP20" s="30">
        <f t="shared" si="464"/>
        <v>5.2</v>
      </c>
      <c r="MQ20" s="161">
        <f t="shared" si="465"/>
        <v>5.2</v>
      </c>
      <c r="MR20" s="29" t="str">
        <f t="shared" si="254"/>
        <v>5.2</v>
      </c>
      <c r="MS20" s="162" t="str">
        <f t="shared" si="466"/>
        <v>D+</v>
      </c>
      <c r="MT20" s="163">
        <f t="shared" si="467"/>
        <v>1.5</v>
      </c>
      <c r="MU20" s="56" t="str">
        <f t="shared" si="468"/>
        <v>1.5</v>
      </c>
      <c r="MV20" s="77">
        <v>3</v>
      </c>
      <c r="MW20" s="151">
        <v>3</v>
      </c>
      <c r="MX20" s="24">
        <v>7</v>
      </c>
      <c r="MY20" s="27">
        <v>1</v>
      </c>
      <c r="MZ20" s="28">
        <v>5</v>
      </c>
      <c r="NA20" s="30">
        <f t="shared" si="469"/>
        <v>3.4</v>
      </c>
      <c r="NB20" s="161">
        <f t="shared" si="470"/>
        <v>5.8</v>
      </c>
      <c r="NC20" s="29" t="str">
        <f t="shared" si="255"/>
        <v>5.8</v>
      </c>
      <c r="ND20" s="162" t="str">
        <f t="shared" si="471"/>
        <v>C</v>
      </c>
      <c r="NE20" s="163">
        <f t="shared" si="472"/>
        <v>2</v>
      </c>
      <c r="NF20" s="56" t="str">
        <f t="shared" si="473"/>
        <v>2.0</v>
      </c>
      <c r="NG20" s="77">
        <v>1</v>
      </c>
      <c r="NH20" s="151">
        <v>1</v>
      </c>
      <c r="NI20" s="24">
        <v>6.6</v>
      </c>
      <c r="NJ20" s="27">
        <v>6</v>
      </c>
      <c r="NK20" s="28"/>
      <c r="NL20" s="30">
        <f t="shared" si="474"/>
        <v>6.2</v>
      </c>
      <c r="NM20" s="31">
        <f t="shared" si="475"/>
        <v>6.2</v>
      </c>
      <c r="NN20" s="29" t="str">
        <f t="shared" si="476"/>
        <v>6.2</v>
      </c>
      <c r="NO20" s="35" t="str">
        <f t="shared" si="477"/>
        <v>C</v>
      </c>
      <c r="NP20" s="33">
        <f t="shared" si="478"/>
        <v>2</v>
      </c>
      <c r="NQ20" s="49" t="str">
        <f t="shared" si="479"/>
        <v>2.0</v>
      </c>
      <c r="NR20" s="77">
        <v>3</v>
      </c>
      <c r="NS20" s="151">
        <v>3</v>
      </c>
      <c r="NT20" s="24">
        <v>8</v>
      </c>
      <c r="NU20" s="214">
        <v>7.5</v>
      </c>
      <c r="NV20" s="28"/>
      <c r="NW20" s="30">
        <f t="shared" si="480"/>
        <v>7.7</v>
      </c>
      <c r="NX20" s="31">
        <f t="shared" si="481"/>
        <v>7.7</v>
      </c>
      <c r="NY20" s="29" t="str">
        <f t="shared" si="482"/>
        <v>7.7</v>
      </c>
      <c r="NZ20" s="35" t="str">
        <f t="shared" si="483"/>
        <v>B</v>
      </c>
      <c r="OA20" s="33">
        <f t="shared" si="484"/>
        <v>3</v>
      </c>
      <c r="OB20" s="49" t="str">
        <f t="shared" si="485"/>
        <v>3.0</v>
      </c>
      <c r="OC20" s="77">
        <v>2</v>
      </c>
      <c r="OD20" s="151">
        <v>2</v>
      </c>
      <c r="OE20" s="211">
        <f t="shared" si="259"/>
        <v>18</v>
      </c>
      <c r="OF20" s="43">
        <f t="shared" si="260"/>
        <v>2.3333333333333335</v>
      </c>
      <c r="OG20" s="45" t="str">
        <f t="shared" si="261"/>
        <v>2.33</v>
      </c>
      <c r="OH20" s="47" t="str">
        <f t="shared" si="262"/>
        <v>Lên lớp</v>
      </c>
      <c r="OI20" s="41">
        <f t="shared" si="263"/>
        <v>18</v>
      </c>
      <c r="OJ20" s="43">
        <f t="shared" si="264"/>
        <v>2.3333333333333335</v>
      </c>
      <c r="OK20" s="229">
        <f t="shared" si="265"/>
        <v>76</v>
      </c>
      <c r="OL20" s="230">
        <f t="shared" si="266"/>
        <v>71</v>
      </c>
      <c r="OM20" s="146">
        <f t="shared" si="267"/>
        <v>2.23943661971831</v>
      </c>
      <c r="ON20" s="45" t="str">
        <f t="shared" si="268"/>
        <v>2.24</v>
      </c>
      <c r="OO20" s="47" t="str">
        <f t="shared" si="269"/>
        <v>Lên lớp</v>
      </c>
      <c r="OP20" s="47" t="s">
        <v>1143</v>
      </c>
      <c r="OQ20" s="24">
        <v>7</v>
      </c>
      <c r="OR20" s="27">
        <v>6</v>
      </c>
      <c r="OS20" s="28"/>
      <c r="OT20" s="30">
        <f t="shared" si="488"/>
        <v>6.4</v>
      </c>
      <c r="OU20" s="31">
        <f t="shared" si="489"/>
        <v>6.4</v>
      </c>
      <c r="OV20" s="31" t="str">
        <f t="shared" si="490"/>
        <v>6.4</v>
      </c>
      <c r="OW20" s="35" t="str">
        <f t="shared" si="491"/>
        <v>C</v>
      </c>
      <c r="OX20" s="33">
        <f t="shared" si="492"/>
        <v>2</v>
      </c>
      <c r="OY20" s="49" t="str">
        <f t="shared" si="493"/>
        <v>2.0</v>
      </c>
      <c r="OZ20" s="77">
        <v>2</v>
      </c>
      <c r="PA20" s="151">
        <v>2</v>
      </c>
      <c r="PB20" s="24">
        <v>7.4</v>
      </c>
      <c r="PC20" s="27">
        <v>5</v>
      </c>
      <c r="PD20" s="28"/>
      <c r="PE20" s="30">
        <f t="shared" si="494"/>
        <v>6</v>
      </c>
      <c r="PF20" s="31">
        <f t="shared" si="495"/>
        <v>6</v>
      </c>
      <c r="PG20" s="29" t="str">
        <f t="shared" si="496"/>
        <v>6.0</v>
      </c>
      <c r="PH20" s="35" t="str">
        <f t="shared" si="547"/>
        <v>C</v>
      </c>
      <c r="PI20" s="33">
        <f t="shared" si="497"/>
        <v>2</v>
      </c>
      <c r="PJ20" s="49" t="str">
        <f t="shared" si="498"/>
        <v>2.0</v>
      </c>
      <c r="PK20" s="77">
        <v>3</v>
      </c>
      <c r="PL20" s="151">
        <v>3</v>
      </c>
      <c r="PM20" s="24">
        <v>6.3</v>
      </c>
      <c r="PN20" s="27">
        <v>6</v>
      </c>
      <c r="PO20" s="28"/>
      <c r="PP20" s="30">
        <f t="shared" si="499"/>
        <v>6.1</v>
      </c>
      <c r="PQ20" s="31">
        <f t="shared" si="500"/>
        <v>6.1</v>
      </c>
      <c r="PR20" s="31" t="str">
        <f t="shared" si="501"/>
        <v>6.1</v>
      </c>
      <c r="PS20" s="35" t="str">
        <f t="shared" si="502"/>
        <v>C</v>
      </c>
      <c r="PT20" s="33">
        <f t="shared" si="503"/>
        <v>2</v>
      </c>
      <c r="PU20" s="49" t="str">
        <f t="shared" si="504"/>
        <v>2.0</v>
      </c>
      <c r="PV20" s="77">
        <v>2</v>
      </c>
      <c r="PW20" s="151">
        <v>2</v>
      </c>
      <c r="PX20" s="24">
        <v>7.3</v>
      </c>
      <c r="PY20" s="27">
        <v>9</v>
      </c>
      <c r="PZ20" s="28"/>
      <c r="QA20" s="30">
        <f t="shared" si="505"/>
        <v>8.3000000000000007</v>
      </c>
      <c r="QB20" s="31">
        <f t="shared" si="506"/>
        <v>8.3000000000000007</v>
      </c>
      <c r="QC20" s="31" t="str">
        <f t="shared" si="507"/>
        <v>8.3</v>
      </c>
      <c r="QD20" s="35" t="str">
        <f t="shared" si="508"/>
        <v>B+</v>
      </c>
      <c r="QE20" s="33">
        <f t="shared" si="509"/>
        <v>3.5</v>
      </c>
      <c r="QF20" s="49" t="str">
        <f t="shared" si="510"/>
        <v>3.5</v>
      </c>
      <c r="QG20" s="77">
        <v>3</v>
      </c>
      <c r="QH20" s="151">
        <v>3</v>
      </c>
      <c r="QI20" s="24">
        <v>7.1</v>
      </c>
      <c r="QJ20" s="27">
        <v>6</v>
      </c>
      <c r="QK20" s="28"/>
      <c r="QL20" s="30">
        <f t="shared" si="511"/>
        <v>6.4</v>
      </c>
      <c r="QM20" s="31">
        <f t="shared" si="512"/>
        <v>6.4</v>
      </c>
      <c r="QN20" s="31" t="str">
        <f t="shared" si="513"/>
        <v>6.4</v>
      </c>
      <c r="QO20" s="35" t="str">
        <f t="shared" si="514"/>
        <v>C</v>
      </c>
      <c r="QP20" s="33">
        <f t="shared" si="515"/>
        <v>2</v>
      </c>
      <c r="QQ20" s="49" t="str">
        <f t="shared" si="516"/>
        <v>2.0</v>
      </c>
      <c r="QR20" s="77">
        <v>1</v>
      </c>
      <c r="QS20" s="151">
        <v>1</v>
      </c>
      <c r="QT20" s="24">
        <v>7.2</v>
      </c>
      <c r="QU20" s="27">
        <v>5</v>
      </c>
      <c r="QV20" s="28"/>
      <c r="QW20" s="30">
        <f t="shared" si="517"/>
        <v>5.9</v>
      </c>
      <c r="QX20" s="31">
        <f t="shared" si="518"/>
        <v>5.9</v>
      </c>
      <c r="QY20" s="31" t="str">
        <f t="shared" si="519"/>
        <v>5.9</v>
      </c>
      <c r="QZ20" s="35" t="str">
        <f t="shared" si="520"/>
        <v>C</v>
      </c>
      <c r="RA20" s="33">
        <f t="shared" si="521"/>
        <v>2</v>
      </c>
      <c r="RB20" s="49" t="str">
        <f t="shared" si="522"/>
        <v>2.0</v>
      </c>
      <c r="RC20" s="77">
        <v>3</v>
      </c>
      <c r="RD20" s="151">
        <v>3</v>
      </c>
      <c r="RE20" s="24">
        <v>7.6</v>
      </c>
      <c r="RF20" s="27">
        <v>4</v>
      </c>
      <c r="RG20" s="28"/>
      <c r="RH20" s="30">
        <f t="shared" si="523"/>
        <v>5.4</v>
      </c>
      <c r="RI20" s="31">
        <f t="shared" si="524"/>
        <v>5.4</v>
      </c>
      <c r="RJ20" s="31" t="str">
        <f t="shared" si="525"/>
        <v>5.4</v>
      </c>
      <c r="RK20" s="35" t="str">
        <f t="shared" si="526"/>
        <v>D+</v>
      </c>
      <c r="RL20" s="33">
        <f t="shared" si="527"/>
        <v>1.5</v>
      </c>
      <c r="RM20" s="49" t="str">
        <f t="shared" si="528"/>
        <v>1.5</v>
      </c>
      <c r="RN20" s="77">
        <v>1</v>
      </c>
      <c r="RO20" s="151">
        <v>1</v>
      </c>
      <c r="RP20" s="211">
        <f t="shared" si="277"/>
        <v>15</v>
      </c>
      <c r="RQ20" s="275">
        <f t="shared" si="278"/>
        <v>6.493333333333335</v>
      </c>
      <c r="RR20" s="43">
        <f t="shared" si="279"/>
        <v>2.2666666666666666</v>
      </c>
      <c r="RS20" s="45" t="str">
        <f t="shared" si="280"/>
        <v>2.27</v>
      </c>
      <c r="RT20" s="47" t="str">
        <f t="shared" si="281"/>
        <v>Lên lớp</v>
      </c>
      <c r="RU20" s="41">
        <f t="shared" si="282"/>
        <v>15</v>
      </c>
      <c r="RV20" s="43">
        <f t="shared" si="283"/>
        <v>2.2666666666666666</v>
      </c>
      <c r="RW20" s="229">
        <f t="shared" si="284"/>
        <v>91</v>
      </c>
      <c r="RX20" s="230">
        <f t="shared" si="285"/>
        <v>86</v>
      </c>
      <c r="RY20" s="146">
        <f t="shared" si="286"/>
        <v>2.2441860465116279</v>
      </c>
      <c r="RZ20" s="45" t="str">
        <f t="shared" si="287"/>
        <v>2.24</v>
      </c>
      <c r="SA20" s="47" t="str">
        <f t="shared" si="288"/>
        <v>Lên lớp</v>
      </c>
      <c r="SB20" s="47" t="s">
        <v>1143</v>
      </c>
      <c r="SC20" s="24"/>
      <c r="SD20" s="27"/>
      <c r="SE20" s="28"/>
      <c r="SF20" s="30">
        <f t="shared" si="529"/>
        <v>0</v>
      </c>
      <c r="SG20" s="31">
        <f t="shared" si="530"/>
        <v>0</v>
      </c>
      <c r="SH20" s="31" t="str">
        <f t="shared" si="531"/>
        <v>0.0</v>
      </c>
      <c r="SI20" s="35" t="str">
        <f t="shared" si="532"/>
        <v>F</v>
      </c>
      <c r="SJ20" s="33">
        <f t="shared" si="533"/>
        <v>0</v>
      </c>
      <c r="SK20" s="49" t="str">
        <f t="shared" si="534"/>
        <v>0.0</v>
      </c>
      <c r="SL20" s="77"/>
      <c r="SM20" s="151"/>
      <c r="SN20" s="24"/>
      <c r="SO20" s="27"/>
      <c r="SP20" s="28"/>
      <c r="SQ20" s="30">
        <f t="shared" si="535"/>
        <v>0</v>
      </c>
      <c r="SR20" s="31">
        <f t="shared" si="536"/>
        <v>0</v>
      </c>
      <c r="SS20" s="29" t="str">
        <f t="shared" si="537"/>
        <v>0.0</v>
      </c>
      <c r="ST20" s="35" t="str">
        <f t="shared" si="538"/>
        <v>F</v>
      </c>
      <c r="SU20" s="33">
        <f t="shared" si="539"/>
        <v>0</v>
      </c>
      <c r="SV20" s="49" t="str">
        <f t="shared" si="540"/>
        <v>0.0</v>
      </c>
      <c r="SW20" s="77"/>
      <c r="SX20" s="151"/>
      <c r="SY20" s="24">
        <v>8</v>
      </c>
      <c r="SZ20" s="27">
        <v>6</v>
      </c>
      <c r="TA20" s="28"/>
      <c r="TB20" s="30">
        <f t="shared" si="558"/>
        <v>6.8</v>
      </c>
      <c r="TC20" s="31">
        <f t="shared" si="559"/>
        <v>6.8</v>
      </c>
      <c r="TD20" s="29" t="str">
        <f t="shared" si="543"/>
        <v>6.8</v>
      </c>
      <c r="TE20" s="35" t="str">
        <f t="shared" si="544"/>
        <v>C+</v>
      </c>
      <c r="TF20" s="33">
        <f t="shared" si="545"/>
        <v>2.5</v>
      </c>
      <c r="TG20" s="49" t="str">
        <f t="shared" si="546"/>
        <v>2.5</v>
      </c>
      <c r="TH20" s="77">
        <v>4</v>
      </c>
      <c r="TI20" s="151">
        <v>4</v>
      </c>
      <c r="TJ20" s="320"/>
      <c r="TK20" s="321">
        <v>7.2</v>
      </c>
      <c r="TL20" s="322">
        <v>7.1</v>
      </c>
      <c r="TM20" s="322">
        <v>6.9</v>
      </c>
      <c r="TN20" s="322"/>
      <c r="TO20" s="127">
        <f t="shared" si="560"/>
        <v>7</v>
      </c>
      <c r="TP20" s="29" t="str">
        <f t="shared" si="548"/>
        <v>7.0</v>
      </c>
      <c r="TQ20" s="35" t="str">
        <f t="shared" si="549"/>
        <v>B</v>
      </c>
      <c r="TR20" s="33">
        <f t="shared" si="550"/>
        <v>3</v>
      </c>
      <c r="TS20" s="49" t="str">
        <f t="shared" si="551"/>
        <v>3.0</v>
      </c>
      <c r="TT20" s="323">
        <v>5</v>
      </c>
      <c r="TU20" s="324">
        <v>5</v>
      </c>
      <c r="TV20" s="325">
        <f t="shared" si="552"/>
        <v>9</v>
      </c>
      <c r="TW20" s="341">
        <f t="shared" si="296"/>
        <v>6.9111111111111114</v>
      </c>
      <c r="TX20" s="326">
        <f t="shared" si="553"/>
        <v>2.7777777777777777</v>
      </c>
      <c r="TY20" s="45" t="str">
        <f t="shared" si="554"/>
        <v>2.78</v>
      </c>
      <c r="TZ20" s="47" t="str">
        <f t="shared" si="555"/>
        <v>Lên lớp</v>
      </c>
      <c r="UA20" s="41">
        <f t="shared" si="556"/>
        <v>9</v>
      </c>
      <c r="UB20" s="43">
        <f t="shared" si="557"/>
        <v>2.7777777777777777</v>
      </c>
    </row>
    <row r="21" spans="1:548" ht="18">
      <c r="A21" s="11">
        <v>35</v>
      </c>
      <c r="B21" s="70" t="s">
        <v>333</v>
      </c>
      <c r="C21" s="14" t="s">
        <v>390</v>
      </c>
      <c r="D21" s="71" t="s">
        <v>177</v>
      </c>
      <c r="E21" s="72" t="s">
        <v>386</v>
      </c>
      <c r="F21" s="9"/>
      <c r="G21" s="111" t="s">
        <v>810</v>
      </c>
      <c r="H21" s="112" t="s">
        <v>18</v>
      </c>
      <c r="I21" s="104" t="s">
        <v>841</v>
      </c>
      <c r="J21" s="13">
        <v>5.8</v>
      </c>
      <c r="K21" s="29" t="str">
        <f t="shared" si="100"/>
        <v>5.8</v>
      </c>
      <c r="L21" s="35" t="str">
        <f t="shared" si="313"/>
        <v>C</v>
      </c>
      <c r="M21" s="33">
        <f t="shared" si="314"/>
        <v>2</v>
      </c>
      <c r="N21" s="49" t="str">
        <f t="shared" si="315"/>
        <v>2.0</v>
      </c>
      <c r="O21" s="12">
        <v>2</v>
      </c>
      <c r="P21" s="19">
        <v>7.1</v>
      </c>
      <c r="Q21" s="29" t="str">
        <f t="shared" si="104"/>
        <v>7.1</v>
      </c>
      <c r="R21" s="35" t="str">
        <f t="shared" si="316"/>
        <v>B</v>
      </c>
      <c r="S21" s="33">
        <f t="shared" si="317"/>
        <v>3</v>
      </c>
      <c r="T21" s="49" t="str">
        <f t="shared" si="318"/>
        <v>3.0</v>
      </c>
      <c r="U21" s="12">
        <v>3</v>
      </c>
      <c r="V21" s="24">
        <v>8.3000000000000007</v>
      </c>
      <c r="W21" s="27">
        <v>7</v>
      </c>
      <c r="X21" s="28"/>
      <c r="Y21" s="22">
        <f t="shared" si="319"/>
        <v>7.5</v>
      </c>
      <c r="Z21" s="29">
        <f t="shared" si="320"/>
        <v>7.5</v>
      </c>
      <c r="AA21" s="29" t="str">
        <f t="shared" si="110"/>
        <v>7.5</v>
      </c>
      <c r="AB21" s="35" t="str">
        <f t="shared" si="321"/>
        <v>B</v>
      </c>
      <c r="AC21" s="33">
        <f t="shared" si="322"/>
        <v>3</v>
      </c>
      <c r="AD21" s="49" t="str">
        <f t="shared" si="323"/>
        <v>3.0</v>
      </c>
      <c r="AE21" s="77">
        <v>5</v>
      </c>
      <c r="AF21" s="80">
        <v>5</v>
      </c>
      <c r="AG21" s="24">
        <v>7.2</v>
      </c>
      <c r="AH21" s="27">
        <v>5</v>
      </c>
      <c r="AI21" s="28"/>
      <c r="AJ21" s="22">
        <f t="shared" si="324"/>
        <v>5.9</v>
      </c>
      <c r="AK21" s="29">
        <f t="shared" si="325"/>
        <v>5.9</v>
      </c>
      <c r="AL21" s="29" t="str">
        <f t="shared" si="116"/>
        <v>5.9</v>
      </c>
      <c r="AM21" s="35" t="str">
        <f t="shared" si="326"/>
        <v>C</v>
      </c>
      <c r="AN21" s="33">
        <f t="shared" si="327"/>
        <v>2</v>
      </c>
      <c r="AO21" s="49" t="str">
        <f t="shared" si="328"/>
        <v>2.0</v>
      </c>
      <c r="AP21" s="77">
        <v>3</v>
      </c>
      <c r="AQ21" s="83">
        <v>3</v>
      </c>
      <c r="AR21" s="24">
        <v>5.7</v>
      </c>
      <c r="AS21" s="27">
        <v>5</v>
      </c>
      <c r="AT21" s="28"/>
      <c r="AU21" s="22">
        <f t="shared" si="329"/>
        <v>5.3</v>
      </c>
      <c r="AV21" s="29">
        <f t="shared" si="330"/>
        <v>5.3</v>
      </c>
      <c r="AW21" s="29" t="str">
        <f t="shared" si="120"/>
        <v>5.3</v>
      </c>
      <c r="AX21" s="35" t="str">
        <f t="shared" si="331"/>
        <v>D+</v>
      </c>
      <c r="AY21" s="33">
        <f t="shared" si="332"/>
        <v>1.5</v>
      </c>
      <c r="AZ21" s="49" t="str">
        <f t="shared" si="333"/>
        <v>1.5</v>
      </c>
      <c r="BA21" s="77">
        <v>3</v>
      </c>
      <c r="BB21" s="83">
        <v>3</v>
      </c>
      <c r="BC21" s="24">
        <v>7</v>
      </c>
      <c r="BD21" s="27">
        <v>4</v>
      </c>
      <c r="BE21" s="28"/>
      <c r="BF21" s="22">
        <f t="shared" si="334"/>
        <v>5.2</v>
      </c>
      <c r="BG21" s="29">
        <f t="shared" si="335"/>
        <v>5.2</v>
      </c>
      <c r="BH21" s="29" t="str">
        <f t="shared" si="125"/>
        <v>5.2</v>
      </c>
      <c r="BI21" s="35" t="str">
        <f t="shared" si="336"/>
        <v>D+</v>
      </c>
      <c r="BJ21" s="33">
        <f t="shared" si="337"/>
        <v>1.5</v>
      </c>
      <c r="BK21" s="49" t="str">
        <f t="shared" si="338"/>
        <v>1.5</v>
      </c>
      <c r="BL21" s="77">
        <v>3</v>
      </c>
      <c r="BM21" s="83">
        <v>3</v>
      </c>
      <c r="BN21" s="24">
        <v>7</v>
      </c>
      <c r="BO21" s="27">
        <v>9</v>
      </c>
      <c r="BP21" s="28"/>
      <c r="BQ21" s="22">
        <f t="shared" si="339"/>
        <v>8.1999999999999993</v>
      </c>
      <c r="BR21" s="29">
        <f t="shared" si="340"/>
        <v>8.1999999999999993</v>
      </c>
      <c r="BS21" s="29" t="str">
        <f t="shared" si="130"/>
        <v>8.2</v>
      </c>
      <c r="BT21" s="35" t="str">
        <f t="shared" si="341"/>
        <v>B+</v>
      </c>
      <c r="BU21" s="33">
        <f t="shared" si="342"/>
        <v>3.5</v>
      </c>
      <c r="BV21" s="49" t="str">
        <f t="shared" si="343"/>
        <v>3.5</v>
      </c>
      <c r="BW21" s="77">
        <v>2</v>
      </c>
      <c r="BX21" s="83">
        <v>2</v>
      </c>
      <c r="BY21" s="41">
        <f t="shared" si="134"/>
        <v>16</v>
      </c>
      <c r="BZ21" s="43">
        <f t="shared" si="135"/>
        <v>2.3125</v>
      </c>
      <c r="CA21" s="45" t="str">
        <f t="shared" si="136"/>
        <v>2.31</v>
      </c>
      <c r="CB21" s="47" t="str">
        <f t="shared" si="137"/>
        <v>Lên lớp</v>
      </c>
      <c r="CC21" s="145">
        <f t="shared" si="138"/>
        <v>16</v>
      </c>
      <c r="CD21" s="146">
        <f t="shared" si="139"/>
        <v>2.3125</v>
      </c>
      <c r="CE21" s="47" t="str">
        <f t="shared" si="140"/>
        <v>Lên lớp</v>
      </c>
      <c r="CF21" s="142" t="s">
        <v>1143</v>
      </c>
      <c r="CG21" s="24">
        <v>7.2</v>
      </c>
      <c r="CH21" s="27">
        <v>9</v>
      </c>
      <c r="CI21" s="28"/>
      <c r="CJ21" s="30">
        <f t="shared" si="344"/>
        <v>8.3000000000000007</v>
      </c>
      <c r="CK21" s="31">
        <f t="shared" si="345"/>
        <v>8.3000000000000007</v>
      </c>
      <c r="CL21" s="29" t="str">
        <f t="shared" si="143"/>
        <v>8.3</v>
      </c>
      <c r="CM21" s="35" t="str">
        <f t="shared" si="346"/>
        <v>B+</v>
      </c>
      <c r="CN21" s="157">
        <f t="shared" si="347"/>
        <v>3.5</v>
      </c>
      <c r="CO21" s="49" t="str">
        <f t="shared" si="348"/>
        <v>3.5</v>
      </c>
      <c r="CP21" s="77">
        <v>3</v>
      </c>
      <c r="CQ21" s="151">
        <v>3</v>
      </c>
      <c r="CR21" s="24">
        <v>7.3</v>
      </c>
      <c r="CS21" s="27">
        <v>6</v>
      </c>
      <c r="CT21" s="28"/>
      <c r="CU21" s="30">
        <f t="shared" si="349"/>
        <v>6.5</v>
      </c>
      <c r="CV21" s="31">
        <f t="shared" si="350"/>
        <v>6.5</v>
      </c>
      <c r="CW21" s="29" t="str">
        <f t="shared" si="148"/>
        <v>6.5</v>
      </c>
      <c r="CX21" s="35" t="str">
        <f t="shared" si="351"/>
        <v>C+</v>
      </c>
      <c r="CY21" s="157">
        <f t="shared" si="352"/>
        <v>2.5</v>
      </c>
      <c r="CZ21" s="49" t="str">
        <f t="shared" si="353"/>
        <v>2.5</v>
      </c>
      <c r="DA21" s="77">
        <v>2</v>
      </c>
      <c r="DB21" s="151">
        <v>2</v>
      </c>
      <c r="DC21" s="24">
        <v>6.3</v>
      </c>
      <c r="DD21" s="27">
        <v>6</v>
      </c>
      <c r="DE21" s="28"/>
      <c r="DF21" s="30">
        <f t="shared" si="354"/>
        <v>6.1</v>
      </c>
      <c r="DG21" s="31">
        <f t="shared" si="355"/>
        <v>6.1</v>
      </c>
      <c r="DH21" s="29" t="str">
        <f t="shared" si="154"/>
        <v>6.1</v>
      </c>
      <c r="DI21" s="35" t="str">
        <f t="shared" si="356"/>
        <v>C</v>
      </c>
      <c r="DJ21" s="157">
        <f t="shared" si="357"/>
        <v>2</v>
      </c>
      <c r="DK21" s="49" t="str">
        <f t="shared" si="358"/>
        <v>2.0</v>
      </c>
      <c r="DL21" s="77">
        <v>4</v>
      </c>
      <c r="DM21" s="151">
        <v>4</v>
      </c>
      <c r="DN21" s="24">
        <v>5.8</v>
      </c>
      <c r="DO21" s="27">
        <v>4</v>
      </c>
      <c r="DP21" s="28"/>
      <c r="DQ21" s="30">
        <f t="shared" si="359"/>
        <v>4.7</v>
      </c>
      <c r="DR21" s="31">
        <f t="shared" si="360"/>
        <v>4.7</v>
      </c>
      <c r="DS21" s="29" t="str">
        <f t="shared" si="160"/>
        <v>4.7</v>
      </c>
      <c r="DT21" s="35" t="str">
        <f t="shared" si="361"/>
        <v>D</v>
      </c>
      <c r="DU21" s="157">
        <f t="shared" si="362"/>
        <v>1</v>
      </c>
      <c r="DV21" s="49" t="str">
        <f t="shared" si="363"/>
        <v>1.0</v>
      </c>
      <c r="DW21" s="77">
        <v>3</v>
      </c>
      <c r="DX21" s="151">
        <v>3</v>
      </c>
      <c r="DY21" s="24">
        <v>6.3</v>
      </c>
      <c r="DZ21" s="27">
        <v>4</v>
      </c>
      <c r="EA21" s="28"/>
      <c r="EB21" s="30">
        <f t="shared" si="364"/>
        <v>4.9000000000000004</v>
      </c>
      <c r="EC21" s="31">
        <f t="shared" si="365"/>
        <v>4.9000000000000004</v>
      </c>
      <c r="ED21" s="29" t="str">
        <f t="shared" si="165"/>
        <v>4.9</v>
      </c>
      <c r="EE21" s="35" t="str">
        <f t="shared" si="366"/>
        <v>D</v>
      </c>
      <c r="EF21" s="157">
        <f t="shared" si="367"/>
        <v>1</v>
      </c>
      <c r="EG21" s="49" t="str">
        <f t="shared" si="368"/>
        <v>1.0</v>
      </c>
      <c r="EH21" s="77">
        <v>2</v>
      </c>
      <c r="EI21" s="151">
        <v>2</v>
      </c>
      <c r="EJ21" s="24">
        <v>7.2</v>
      </c>
      <c r="EK21" s="27">
        <v>5</v>
      </c>
      <c r="EL21" s="28"/>
      <c r="EM21" s="30">
        <f t="shared" si="369"/>
        <v>5.9</v>
      </c>
      <c r="EN21" s="31">
        <f t="shared" si="370"/>
        <v>5.9</v>
      </c>
      <c r="EO21" s="29" t="str">
        <f t="shared" si="170"/>
        <v>5.9</v>
      </c>
      <c r="EP21" s="35" t="str">
        <f t="shared" si="371"/>
        <v>C</v>
      </c>
      <c r="EQ21" s="157">
        <f t="shared" si="372"/>
        <v>2</v>
      </c>
      <c r="ER21" s="49" t="str">
        <f t="shared" si="373"/>
        <v>2.0</v>
      </c>
      <c r="ES21" s="77">
        <v>2</v>
      </c>
      <c r="ET21" s="151">
        <v>2</v>
      </c>
      <c r="EU21" s="24">
        <v>7.3</v>
      </c>
      <c r="EV21" s="27">
        <v>5</v>
      </c>
      <c r="EW21" s="28"/>
      <c r="EX21" s="30">
        <f t="shared" si="374"/>
        <v>5.9</v>
      </c>
      <c r="EY21" s="31">
        <f t="shared" si="375"/>
        <v>5.9</v>
      </c>
      <c r="EZ21" s="29" t="str">
        <f t="shared" si="175"/>
        <v>5.9</v>
      </c>
      <c r="FA21" s="35" t="str">
        <f t="shared" si="376"/>
        <v>C</v>
      </c>
      <c r="FB21" s="157">
        <f t="shared" si="377"/>
        <v>2</v>
      </c>
      <c r="FC21" s="49" t="str">
        <f t="shared" si="378"/>
        <v>2.0</v>
      </c>
      <c r="FD21" s="77">
        <v>3</v>
      </c>
      <c r="FE21" s="151">
        <v>3</v>
      </c>
      <c r="FF21" s="155">
        <v>8</v>
      </c>
      <c r="FG21" s="165">
        <v>6.9</v>
      </c>
      <c r="FH21" s="165"/>
      <c r="FI21" s="22">
        <f t="shared" si="379"/>
        <v>7.3</v>
      </c>
      <c r="FJ21" s="29">
        <f t="shared" si="380"/>
        <v>7.3</v>
      </c>
      <c r="FK21" s="29" t="str">
        <f t="shared" si="181"/>
        <v>7.3</v>
      </c>
      <c r="FL21" s="35" t="str">
        <f t="shared" si="381"/>
        <v>B</v>
      </c>
      <c r="FM21" s="33">
        <f t="shared" si="382"/>
        <v>3</v>
      </c>
      <c r="FN21" s="49" t="str">
        <f t="shared" si="383"/>
        <v>3.0</v>
      </c>
      <c r="FO21" s="77">
        <v>1</v>
      </c>
      <c r="FP21" s="151">
        <v>1</v>
      </c>
      <c r="FQ21" s="41">
        <f t="shared" si="185"/>
        <v>20</v>
      </c>
      <c r="FR21" s="43">
        <f t="shared" si="186"/>
        <v>2.0750000000000002</v>
      </c>
      <c r="FS21" s="45" t="str">
        <f t="shared" si="187"/>
        <v>2.08</v>
      </c>
      <c r="FT21" s="47" t="str">
        <f t="shared" si="188"/>
        <v>Lên lớp</v>
      </c>
      <c r="FU21" s="145">
        <f t="shared" si="189"/>
        <v>20</v>
      </c>
      <c r="FV21" s="146">
        <f t="shared" si="190"/>
        <v>2.0750000000000002</v>
      </c>
      <c r="FW21" s="174">
        <f t="shared" si="191"/>
        <v>36</v>
      </c>
      <c r="FX21" s="41">
        <f t="shared" si="192"/>
        <v>36</v>
      </c>
      <c r="FY21" s="43">
        <f t="shared" si="193"/>
        <v>2.1805555555555554</v>
      </c>
      <c r="FZ21" s="45" t="str">
        <f t="shared" si="194"/>
        <v>2.18</v>
      </c>
      <c r="GA21" s="47" t="str">
        <f t="shared" si="195"/>
        <v>Lên lớp</v>
      </c>
      <c r="GB21" s="47" t="s">
        <v>1143</v>
      </c>
      <c r="GC21" s="24">
        <v>6.7</v>
      </c>
      <c r="GD21" s="124"/>
      <c r="GE21" s="28">
        <v>6</v>
      </c>
      <c r="GF21" s="30">
        <f t="shared" si="386"/>
        <v>2.7</v>
      </c>
      <c r="GG21" s="31">
        <f t="shared" si="387"/>
        <v>6.3</v>
      </c>
      <c r="GH21" s="29" t="str">
        <f t="shared" si="197"/>
        <v>6.3</v>
      </c>
      <c r="GI21" s="35" t="str">
        <f t="shared" si="388"/>
        <v>C</v>
      </c>
      <c r="GJ21" s="33">
        <f t="shared" si="389"/>
        <v>2</v>
      </c>
      <c r="GK21" s="49" t="str">
        <f t="shared" si="390"/>
        <v>2.0</v>
      </c>
      <c r="GL21" s="77">
        <v>2</v>
      </c>
      <c r="GM21" s="151">
        <v>2</v>
      </c>
      <c r="GN21" s="24">
        <v>6.7</v>
      </c>
      <c r="GO21" s="27">
        <v>4</v>
      </c>
      <c r="GP21" s="28"/>
      <c r="GQ21" s="30">
        <f t="shared" si="391"/>
        <v>5.0999999999999996</v>
      </c>
      <c r="GR21" s="31">
        <f t="shared" si="392"/>
        <v>5.0999999999999996</v>
      </c>
      <c r="GS21" s="29" t="str">
        <f t="shared" si="202"/>
        <v>5.1</v>
      </c>
      <c r="GT21" s="35" t="str">
        <f t="shared" si="393"/>
        <v>D+</v>
      </c>
      <c r="GU21" s="33">
        <f t="shared" si="394"/>
        <v>1.5</v>
      </c>
      <c r="GV21" s="49" t="str">
        <f t="shared" si="395"/>
        <v>1.5</v>
      </c>
      <c r="GW21" s="77">
        <v>3</v>
      </c>
      <c r="GX21" s="151">
        <v>3</v>
      </c>
      <c r="GY21" s="24">
        <v>5.8</v>
      </c>
      <c r="GZ21" s="27">
        <v>5</v>
      </c>
      <c r="HA21" s="28"/>
      <c r="HB21" s="30">
        <f t="shared" si="396"/>
        <v>5.3</v>
      </c>
      <c r="HC21" s="31">
        <f t="shared" si="397"/>
        <v>5.3</v>
      </c>
      <c r="HD21" s="29" t="str">
        <f t="shared" si="207"/>
        <v>5.3</v>
      </c>
      <c r="HE21" s="35" t="str">
        <f t="shared" si="398"/>
        <v>D+</v>
      </c>
      <c r="HF21" s="33">
        <f t="shared" si="399"/>
        <v>1.5</v>
      </c>
      <c r="HG21" s="49" t="str">
        <f t="shared" si="400"/>
        <v>1.5</v>
      </c>
      <c r="HH21" s="77">
        <v>2</v>
      </c>
      <c r="HI21" s="151">
        <v>2</v>
      </c>
      <c r="HJ21" s="24">
        <v>7</v>
      </c>
      <c r="HK21" s="27">
        <v>2</v>
      </c>
      <c r="HL21" s="28"/>
      <c r="HM21" s="30">
        <f t="shared" si="401"/>
        <v>4</v>
      </c>
      <c r="HN21" s="31">
        <f t="shared" si="402"/>
        <v>4</v>
      </c>
      <c r="HO21" s="29" t="str">
        <f t="shared" si="212"/>
        <v>4.0</v>
      </c>
      <c r="HP21" s="35" t="str">
        <f t="shared" si="403"/>
        <v>D</v>
      </c>
      <c r="HQ21" s="33">
        <f t="shared" si="404"/>
        <v>1</v>
      </c>
      <c r="HR21" s="49" t="str">
        <f t="shared" si="405"/>
        <v>1.0</v>
      </c>
      <c r="HS21" s="77">
        <v>2</v>
      </c>
      <c r="HT21" s="151">
        <v>2</v>
      </c>
      <c r="HU21" s="24">
        <v>5.2</v>
      </c>
      <c r="HV21" s="27">
        <v>4</v>
      </c>
      <c r="HW21" s="28"/>
      <c r="HX21" s="30">
        <f t="shared" si="406"/>
        <v>4.5</v>
      </c>
      <c r="HY21" s="31">
        <f t="shared" si="407"/>
        <v>4.5</v>
      </c>
      <c r="HZ21" s="29" t="str">
        <f t="shared" si="217"/>
        <v>4.5</v>
      </c>
      <c r="IA21" s="35" t="str">
        <f t="shared" si="408"/>
        <v>D</v>
      </c>
      <c r="IB21" s="33">
        <f t="shared" si="409"/>
        <v>1</v>
      </c>
      <c r="IC21" s="49" t="str">
        <f t="shared" si="410"/>
        <v>1.0</v>
      </c>
      <c r="ID21" s="77">
        <v>3</v>
      </c>
      <c r="IE21" s="151">
        <v>3</v>
      </c>
      <c r="IF21" s="24">
        <v>6.7</v>
      </c>
      <c r="IG21" s="27">
        <v>6</v>
      </c>
      <c r="IH21" s="28"/>
      <c r="II21" s="30">
        <f t="shared" si="411"/>
        <v>6.3</v>
      </c>
      <c r="IJ21" s="31">
        <f t="shared" si="412"/>
        <v>6.3</v>
      </c>
      <c r="IK21" s="29" t="str">
        <f t="shared" si="222"/>
        <v>6.3</v>
      </c>
      <c r="IL21" s="35" t="str">
        <f t="shared" si="413"/>
        <v>C</v>
      </c>
      <c r="IM21" s="33">
        <f t="shared" si="414"/>
        <v>2</v>
      </c>
      <c r="IN21" s="49" t="str">
        <f t="shared" si="415"/>
        <v>2.0</v>
      </c>
      <c r="IO21" s="77">
        <v>2</v>
      </c>
      <c r="IP21" s="151">
        <v>2</v>
      </c>
      <c r="IQ21" s="24">
        <v>6.4</v>
      </c>
      <c r="IR21" s="27">
        <v>3</v>
      </c>
      <c r="IS21" s="28"/>
      <c r="IT21" s="30">
        <f t="shared" si="416"/>
        <v>4.4000000000000004</v>
      </c>
      <c r="IU21" s="31">
        <f t="shared" si="417"/>
        <v>4.4000000000000004</v>
      </c>
      <c r="IV21" s="29" t="str">
        <f t="shared" si="226"/>
        <v>4.4</v>
      </c>
      <c r="IW21" s="35" t="str">
        <f t="shared" si="418"/>
        <v>D</v>
      </c>
      <c r="IX21" s="33">
        <f t="shared" si="419"/>
        <v>1</v>
      </c>
      <c r="IY21" s="49" t="str">
        <f t="shared" si="420"/>
        <v>1.0</v>
      </c>
      <c r="IZ21" s="77">
        <v>3</v>
      </c>
      <c r="JA21" s="151">
        <v>3</v>
      </c>
      <c r="JB21" s="24">
        <v>7.6</v>
      </c>
      <c r="JC21" s="27">
        <v>6</v>
      </c>
      <c r="JD21" s="28"/>
      <c r="JE21" s="30">
        <f t="shared" si="421"/>
        <v>6.6</v>
      </c>
      <c r="JF21" s="31">
        <f t="shared" si="422"/>
        <v>6.6</v>
      </c>
      <c r="JG21" s="29" t="str">
        <f t="shared" si="230"/>
        <v>6.6</v>
      </c>
      <c r="JH21" s="35" t="str">
        <f t="shared" si="423"/>
        <v>C+</v>
      </c>
      <c r="JI21" s="33">
        <f t="shared" si="424"/>
        <v>2.5</v>
      </c>
      <c r="JJ21" s="49" t="str">
        <f t="shared" si="425"/>
        <v>2.5</v>
      </c>
      <c r="JK21" s="77">
        <v>3</v>
      </c>
      <c r="JL21" s="151">
        <v>3</v>
      </c>
      <c r="JM21" s="24">
        <v>8</v>
      </c>
      <c r="JN21" s="214">
        <v>6.4</v>
      </c>
      <c r="JO21" s="140"/>
      <c r="JP21" s="30">
        <f t="shared" si="426"/>
        <v>7</v>
      </c>
      <c r="JQ21" s="31">
        <f t="shared" si="427"/>
        <v>7</v>
      </c>
      <c r="JR21" s="29" t="str">
        <f t="shared" si="234"/>
        <v>7.0</v>
      </c>
      <c r="JS21" s="35" t="str">
        <f t="shared" si="428"/>
        <v>B</v>
      </c>
      <c r="JT21" s="33">
        <f t="shared" si="429"/>
        <v>3</v>
      </c>
      <c r="JU21" s="49" t="str">
        <f t="shared" si="430"/>
        <v>3.0</v>
      </c>
      <c r="JV21" s="77">
        <v>2</v>
      </c>
      <c r="JW21" s="151">
        <v>2</v>
      </c>
      <c r="JX21" s="211">
        <f t="shared" si="238"/>
        <v>22</v>
      </c>
      <c r="JY21" s="43">
        <f t="shared" si="239"/>
        <v>1.6818181818181819</v>
      </c>
      <c r="JZ21" s="45" t="str">
        <f t="shared" si="240"/>
        <v>1.68</v>
      </c>
      <c r="KA21" s="47" t="str">
        <f t="shared" si="241"/>
        <v>Lên lớp</v>
      </c>
      <c r="KB21" s="41">
        <f t="shared" si="242"/>
        <v>22</v>
      </c>
      <c r="KC21" s="43">
        <f t="shared" si="243"/>
        <v>1.6818181818181819</v>
      </c>
      <c r="KD21" s="229">
        <f t="shared" si="244"/>
        <v>58</v>
      </c>
      <c r="KE21" s="230">
        <f t="shared" si="245"/>
        <v>58</v>
      </c>
      <c r="KF21" s="146">
        <f t="shared" si="246"/>
        <v>1.9913793103448276</v>
      </c>
      <c r="KG21" s="45" t="str">
        <f t="shared" si="247"/>
        <v>1.99</v>
      </c>
      <c r="KH21" s="47" t="str">
        <f t="shared" si="248"/>
        <v>Lên lớp</v>
      </c>
      <c r="KI21" s="47" t="s">
        <v>1143</v>
      </c>
      <c r="KJ21" s="24">
        <v>6.8</v>
      </c>
      <c r="KK21" s="27">
        <v>7</v>
      </c>
      <c r="KL21" s="28"/>
      <c r="KM21" s="30">
        <f t="shared" si="436"/>
        <v>6.9</v>
      </c>
      <c r="KN21" s="31">
        <f t="shared" si="437"/>
        <v>6.9</v>
      </c>
      <c r="KO21" s="31" t="str">
        <f t="shared" si="438"/>
        <v>6.9</v>
      </c>
      <c r="KP21" s="35" t="str">
        <f t="shared" si="439"/>
        <v>C+</v>
      </c>
      <c r="KQ21" s="33">
        <f t="shared" si="440"/>
        <v>2.5</v>
      </c>
      <c r="KR21" s="49" t="str">
        <f t="shared" si="441"/>
        <v>2.5</v>
      </c>
      <c r="KS21" s="77">
        <v>2</v>
      </c>
      <c r="KT21" s="151">
        <v>2</v>
      </c>
      <c r="KU21" s="24">
        <v>7.3</v>
      </c>
      <c r="KV21" s="27">
        <v>8</v>
      </c>
      <c r="KW21" s="28"/>
      <c r="KX21" s="22">
        <f t="shared" si="442"/>
        <v>7.7</v>
      </c>
      <c r="KY21" s="29">
        <f t="shared" si="443"/>
        <v>7.7</v>
      </c>
      <c r="KZ21" s="29" t="str">
        <f t="shared" si="444"/>
        <v>7.7</v>
      </c>
      <c r="LA21" s="35" t="str">
        <f t="shared" si="445"/>
        <v>B</v>
      </c>
      <c r="LB21" s="33">
        <f t="shared" si="446"/>
        <v>3</v>
      </c>
      <c r="LC21" s="49" t="str">
        <f t="shared" si="447"/>
        <v>3.0</v>
      </c>
      <c r="LD21" s="77">
        <v>2</v>
      </c>
      <c r="LE21" s="151">
        <v>2</v>
      </c>
      <c r="LF21" s="24">
        <v>7.7</v>
      </c>
      <c r="LG21" s="27">
        <v>6</v>
      </c>
      <c r="LH21" s="28"/>
      <c r="LI21" s="30">
        <f t="shared" si="448"/>
        <v>6.7</v>
      </c>
      <c r="LJ21" s="31">
        <f t="shared" si="449"/>
        <v>6.7</v>
      </c>
      <c r="LK21" s="29" t="str">
        <f t="shared" si="450"/>
        <v>6.7</v>
      </c>
      <c r="LL21" s="35" t="str">
        <f t="shared" si="451"/>
        <v>C+</v>
      </c>
      <c r="LM21" s="33">
        <f t="shared" si="452"/>
        <v>2.5</v>
      </c>
      <c r="LN21" s="49" t="str">
        <f t="shared" si="453"/>
        <v>2.5</v>
      </c>
      <c r="LO21" s="77">
        <v>2</v>
      </c>
      <c r="LP21" s="151">
        <v>2</v>
      </c>
      <c r="LQ21" s="24">
        <v>7.3</v>
      </c>
      <c r="LR21" s="27">
        <v>6</v>
      </c>
      <c r="LS21" s="28"/>
      <c r="LT21" s="30">
        <f t="shared" si="454"/>
        <v>6.5</v>
      </c>
      <c r="LU21" s="31">
        <f t="shared" si="455"/>
        <v>6.5</v>
      </c>
      <c r="LV21" s="29" t="str">
        <f t="shared" si="252"/>
        <v>6.5</v>
      </c>
      <c r="LW21" s="35" t="str">
        <f t="shared" si="456"/>
        <v>C+</v>
      </c>
      <c r="LX21" s="33">
        <f t="shared" si="457"/>
        <v>2.5</v>
      </c>
      <c r="LY21" s="49" t="str">
        <f t="shared" si="458"/>
        <v>2.5</v>
      </c>
      <c r="LZ21" s="77">
        <v>2</v>
      </c>
      <c r="MA21" s="151">
        <v>2</v>
      </c>
      <c r="MB21" s="24">
        <v>6.5</v>
      </c>
      <c r="MC21" s="27">
        <v>7</v>
      </c>
      <c r="MD21" s="28"/>
      <c r="ME21" s="30">
        <f t="shared" si="459"/>
        <v>6.8</v>
      </c>
      <c r="MF21" s="161">
        <f t="shared" si="460"/>
        <v>6.8</v>
      </c>
      <c r="MG21" s="29" t="str">
        <f t="shared" si="253"/>
        <v>6.8</v>
      </c>
      <c r="MH21" s="162" t="str">
        <f t="shared" si="461"/>
        <v>C+</v>
      </c>
      <c r="MI21" s="163">
        <f t="shared" si="462"/>
        <v>2.5</v>
      </c>
      <c r="MJ21" s="56" t="str">
        <f t="shared" si="463"/>
        <v>2.5</v>
      </c>
      <c r="MK21" s="77">
        <v>1</v>
      </c>
      <c r="ML21" s="151">
        <v>1</v>
      </c>
      <c r="MM21" s="24">
        <v>6.9</v>
      </c>
      <c r="MN21" s="27">
        <v>5</v>
      </c>
      <c r="MO21" s="28"/>
      <c r="MP21" s="30">
        <f t="shared" si="464"/>
        <v>5.8</v>
      </c>
      <c r="MQ21" s="161">
        <f t="shared" si="465"/>
        <v>5.8</v>
      </c>
      <c r="MR21" s="29" t="str">
        <f t="shared" si="254"/>
        <v>5.8</v>
      </c>
      <c r="MS21" s="162" t="str">
        <f t="shared" si="466"/>
        <v>C</v>
      </c>
      <c r="MT21" s="163">
        <f t="shared" si="467"/>
        <v>2</v>
      </c>
      <c r="MU21" s="56" t="str">
        <f t="shared" si="468"/>
        <v>2.0</v>
      </c>
      <c r="MV21" s="77">
        <v>3</v>
      </c>
      <c r="MW21" s="151">
        <v>3</v>
      </c>
      <c r="MX21" s="24">
        <v>6.3</v>
      </c>
      <c r="MY21" s="27">
        <v>5</v>
      </c>
      <c r="MZ21" s="28"/>
      <c r="NA21" s="30">
        <f t="shared" si="469"/>
        <v>5.5</v>
      </c>
      <c r="NB21" s="161">
        <f t="shared" si="470"/>
        <v>5.5</v>
      </c>
      <c r="NC21" s="29" t="str">
        <f t="shared" si="255"/>
        <v>5.5</v>
      </c>
      <c r="ND21" s="162" t="str">
        <f t="shared" si="471"/>
        <v>C</v>
      </c>
      <c r="NE21" s="163">
        <f t="shared" si="472"/>
        <v>2</v>
      </c>
      <c r="NF21" s="56" t="str">
        <f t="shared" si="473"/>
        <v>2.0</v>
      </c>
      <c r="NG21" s="77">
        <v>1</v>
      </c>
      <c r="NH21" s="151">
        <v>1</v>
      </c>
      <c r="NI21" s="24">
        <v>6.4</v>
      </c>
      <c r="NJ21" s="27">
        <v>6</v>
      </c>
      <c r="NK21" s="28"/>
      <c r="NL21" s="30">
        <f t="shared" si="474"/>
        <v>6.2</v>
      </c>
      <c r="NM21" s="31">
        <f t="shared" si="475"/>
        <v>6.2</v>
      </c>
      <c r="NN21" s="31" t="str">
        <f t="shared" si="476"/>
        <v>6.2</v>
      </c>
      <c r="NO21" s="35" t="str">
        <f t="shared" si="477"/>
        <v>C</v>
      </c>
      <c r="NP21" s="33">
        <f t="shared" si="478"/>
        <v>2</v>
      </c>
      <c r="NQ21" s="49" t="str">
        <f t="shared" si="479"/>
        <v>2.0</v>
      </c>
      <c r="NR21" s="77">
        <v>3</v>
      </c>
      <c r="NS21" s="151">
        <v>3</v>
      </c>
      <c r="NT21" s="24">
        <v>7.5</v>
      </c>
      <c r="NU21" s="214">
        <v>7.5</v>
      </c>
      <c r="NV21" s="28"/>
      <c r="NW21" s="30">
        <f t="shared" si="480"/>
        <v>7.5</v>
      </c>
      <c r="NX21" s="31">
        <f t="shared" si="481"/>
        <v>7.5</v>
      </c>
      <c r="NY21" s="31" t="str">
        <f t="shared" si="482"/>
        <v>7.5</v>
      </c>
      <c r="NZ21" s="35" t="str">
        <f t="shared" si="483"/>
        <v>B</v>
      </c>
      <c r="OA21" s="33">
        <f t="shared" si="484"/>
        <v>3</v>
      </c>
      <c r="OB21" s="49" t="str">
        <f t="shared" si="485"/>
        <v>3.0</v>
      </c>
      <c r="OC21" s="77">
        <v>2</v>
      </c>
      <c r="OD21" s="151">
        <v>2</v>
      </c>
      <c r="OE21" s="211">
        <f t="shared" si="259"/>
        <v>18</v>
      </c>
      <c r="OF21" s="43">
        <f t="shared" si="260"/>
        <v>2.4166666666666665</v>
      </c>
      <c r="OG21" s="45" t="str">
        <f t="shared" si="261"/>
        <v>2.42</v>
      </c>
      <c r="OH21" s="47" t="str">
        <f t="shared" si="262"/>
        <v>Lên lớp</v>
      </c>
      <c r="OI21" s="41">
        <f t="shared" si="263"/>
        <v>18</v>
      </c>
      <c r="OJ21" s="43">
        <f t="shared" si="264"/>
        <v>2.4166666666666665</v>
      </c>
      <c r="OK21" s="229">
        <f t="shared" si="265"/>
        <v>76</v>
      </c>
      <c r="OL21" s="230">
        <f t="shared" si="266"/>
        <v>76</v>
      </c>
      <c r="OM21" s="146">
        <f t="shared" si="267"/>
        <v>2.0921052631578947</v>
      </c>
      <c r="ON21" s="45" t="str">
        <f t="shared" si="268"/>
        <v>2.09</v>
      </c>
      <c r="OO21" s="47" t="str">
        <f t="shared" si="269"/>
        <v>Lên lớp</v>
      </c>
      <c r="OP21" s="47" t="s">
        <v>1143</v>
      </c>
      <c r="OQ21" s="24">
        <v>7.6</v>
      </c>
      <c r="OR21" s="27">
        <v>5</v>
      </c>
      <c r="OS21" s="28"/>
      <c r="OT21" s="30">
        <f t="shared" si="488"/>
        <v>6</v>
      </c>
      <c r="OU21" s="31">
        <f t="shared" si="489"/>
        <v>6</v>
      </c>
      <c r="OV21" s="31" t="str">
        <f t="shared" si="490"/>
        <v>6.0</v>
      </c>
      <c r="OW21" s="35" t="str">
        <f t="shared" si="491"/>
        <v>C</v>
      </c>
      <c r="OX21" s="33">
        <f t="shared" si="492"/>
        <v>2</v>
      </c>
      <c r="OY21" s="49" t="str">
        <f t="shared" si="493"/>
        <v>2.0</v>
      </c>
      <c r="OZ21" s="77">
        <v>2</v>
      </c>
      <c r="PA21" s="151">
        <v>2</v>
      </c>
      <c r="PB21" s="24">
        <v>6.8</v>
      </c>
      <c r="PC21" s="27">
        <v>5</v>
      </c>
      <c r="PD21" s="28"/>
      <c r="PE21" s="22">
        <f t="shared" si="494"/>
        <v>5.7</v>
      </c>
      <c r="PF21" s="29">
        <f t="shared" si="495"/>
        <v>5.7</v>
      </c>
      <c r="PG21" s="29" t="str">
        <f t="shared" si="496"/>
        <v>5.7</v>
      </c>
      <c r="PH21" s="35" t="str">
        <f t="shared" si="547"/>
        <v>C</v>
      </c>
      <c r="PI21" s="33">
        <f t="shared" si="497"/>
        <v>2</v>
      </c>
      <c r="PJ21" s="49" t="str">
        <f t="shared" si="498"/>
        <v>2.0</v>
      </c>
      <c r="PK21" s="77">
        <v>3</v>
      </c>
      <c r="PL21" s="151">
        <v>3</v>
      </c>
      <c r="PM21" s="24">
        <v>5.7</v>
      </c>
      <c r="PN21" s="27">
        <v>7</v>
      </c>
      <c r="PO21" s="28"/>
      <c r="PP21" s="30">
        <f t="shared" si="499"/>
        <v>6.5</v>
      </c>
      <c r="PQ21" s="31">
        <f t="shared" si="500"/>
        <v>6.5</v>
      </c>
      <c r="PR21" s="31" t="str">
        <f t="shared" si="501"/>
        <v>6.5</v>
      </c>
      <c r="PS21" s="35" t="str">
        <f t="shared" si="502"/>
        <v>C+</v>
      </c>
      <c r="PT21" s="33">
        <f t="shared" si="503"/>
        <v>2.5</v>
      </c>
      <c r="PU21" s="49" t="str">
        <f t="shared" si="504"/>
        <v>2.5</v>
      </c>
      <c r="PV21" s="77">
        <v>2</v>
      </c>
      <c r="PW21" s="151">
        <v>2</v>
      </c>
      <c r="PX21" s="24">
        <v>7.7</v>
      </c>
      <c r="PY21" s="27">
        <v>7</v>
      </c>
      <c r="PZ21" s="28"/>
      <c r="QA21" s="30">
        <f t="shared" si="505"/>
        <v>7.3</v>
      </c>
      <c r="QB21" s="31">
        <f t="shared" si="506"/>
        <v>7.3</v>
      </c>
      <c r="QC21" s="31" t="str">
        <f t="shared" si="507"/>
        <v>7.3</v>
      </c>
      <c r="QD21" s="35" t="str">
        <f t="shared" si="508"/>
        <v>B</v>
      </c>
      <c r="QE21" s="33">
        <f t="shared" si="509"/>
        <v>3</v>
      </c>
      <c r="QF21" s="49" t="str">
        <f t="shared" si="510"/>
        <v>3.0</v>
      </c>
      <c r="QG21" s="77">
        <v>3</v>
      </c>
      <c r="QH21" s="151">
        <v>3</v>
      </c>
      <c r="QI21" s="24">
        <v>7.1</v>
      </c>
      <c r="QJ21" s="27">
        <v>5</v>
      </c>
      <c r="QK21" s="28"/>
      <c r="QL21" s="30">
        <f t="shared" si="511"/>
        <v>5.8</v>
      </c>
      <c r="QM21" s="31">
        <f t="shared" si="512"/>
        <v>5.8</v>
      </c>
      <c r="QN21" s="31" t="str">
        <f t="shared" si="513"/>
        <v>5.8</v>
      </c>
      <c r="QO21" s="35" t="str">
        <f t="shared" si="514"/>
        <v>C</v>
      </c>
      <c r="QP21" s="33">
        <f t="shared" si="515"/>
        <v>2</v>
      </c>
      <c r="QQ21" s="49" t="str">
        <f t="shared" si="516"/>
        <v>2.0</v>
      </c>
      <c r="QR21" s="77">
        <v>1</v>
      </c>
      <c r="QS21" s="151">
        <v>1</v>
      </c>
      <c r="QT21" s="24">
        <v>6.5</v>
      </c>
      <c r="QU21" s="27">
        <v>7</v>
      </c>
      <c r="QV21" s="28"/>
      <c r="QW21" s="30">
        <f t="shared" si="517"/>
        <v>6.8</v>
      </c>
      <c r="QX21" s="31">
        <f t="shared" si="518"/>
        <v>6.8</v>
      </c>
      <c r="QY21" s="31" t="str">
        <f t="shared" si="519"/>
        <v>6.8</v>
      </c>
      <c r="QZ21" s="35" t="str">
        <f t="shared" si="520"/>
        <v>C+</v>
      </c>
      <c r="RA21" s="33">
        <f t="shared" si="521"/>
        <v>2.5</v>
      </c>
      <c r="RB21" s="49" t="str">
        <f t="shared" si="522"/>
        <v>2.5</v>
      </c>
      <c r="RC21" s="77">
        <v>3</v>
      </c>
      <c r="RD21" s="151">
        <v>3</v>
      </c>
      <c r="RE21" s="24">
        <v>8</v>
      </c>
      <c r="RF21" s="27">
        <v>4</v>
      </c>
      <c r="RG21" s="28"/>
      <c r="RH21" s="30">
        <f t="shared" si="523"/>
        <v>5.6</v>
      </c>
      <c r="RI21" s="31">
        <f t="shared" si="524"/>
        <v>5.6</v>
      </c>
      <c r="RJ21" s="31" t="str">
        <f t="shared" si="525"/>
        <v>5.6</v>
      </c>
      <c r="RK21" s="35" t="str">
        <f t="shared" si="526"/>
        <v>C</v>
      </c>
      <c r="RL21" s="33">
        <f t="shared" si="527"/>
        <v>2</v>
      </c>
      <c r="RM21" s="49" t="str">
        <f t="shared" si="528"/>
        <v>2.0</v>
      </c>
      <c r="RN21" s="77">
        <v>1</v>
      </c>
      <c r="RO21" s="151">
        <v>1</v>
      </c>
      <c r="RP21" s="211">
        <f t="shared" si="277"/>
        <v>15</v>
      </c>
      <c r="RQ21" s="275">
        <f t="shared" si="278"/>
        <v>6.3866666666666658</v>
      </c>
      <c r="RR21" s="43">
        <f t="shared" si="279"/>
        <v>2.3666666666666667</v>
      </c>
      <c r="RS21" s="45" t="str">
        <f t="shared" si="280"/>
        <v>2.37</v>
      </c>
      <c r="RT21" s="47" t="str">
        <f t="shared" si="281"/>
        <v>Lên lớp</v>
      </c>
      <c r="RU21" s="41">
        <f t="shared" si="282"/>
        <v>15</v>
      </c>
      <c r="RV21" s="43">
        <f t="shared" si="283"/>
        <v>2.3666666666666667</v>
      </c>
      <c r="RW21" s="229">
        <f t="shared" si="284"/>
        <v>91</v>
      </c>
      <c r="RX21" s="230">
        <f t="shared" si="285"/>
        <v>91</v>
      </c>
      <c r="RY21" s="146">
        <f t="shared" si="286"/>
        <v>2.1373626373626373</v>
      </c>
      <c r="RZ21" s="45" t="str">
        <f t="shared" si="287"/>
        <v>2.14</v>
      </c>
      <c r="SA21" s="47" t="str">
        <f t="shared" si="288"/>
        <v>Lên lớp</v>
      </c>
      <c r="SB21" s="47" t="s">
        <v>1143</v>
      </c>
      <c r="SC21" s="24"/>
      <c r="SD21" s="27"/>
      <c r="SE21" s="28"/>
      <c r="SF21" s="30">
        <f t="shared" si="529"/>
        <v>0</v>
      </c>
      <c r="SG21" s="31">
        <f t="shared" si="530"/>
        <v>0</v>
      </c>
      <c r="SH21" s="31" t="str">
        <f t="shared" si="531"/>
        <v>0.0</v>
      </c>
      <c r="SI21" s="35" t="str">
        <f t="shared" si="532"/>
        <v>F</v>
      </c>
      <c r="SJ21" s="33">
        <f t="shared" si="533"/>
        <v>0</v>
      </c>
      <c r="SK21" s="49" t="str">
        <f t="shared" si="534"/>
        <v>0.0</v>
      </c>
      <c r="SL21" s="77"/>
      <c r="SM21" s="151"/>
      <c r="SN21" s="24"/>
      <c r="SO21" s="27"/>
      <c r="SP21" s="28"/>
      <c r="SQ21" s="22">
        <f t="shared" si="535"/>
        <v>0</v>
      </c>
      <c r="SR21" s="29">
        <f t="shared" si="536"/>
        <v>0</v>
      </c>
      <c r="SS21" s="31" t="str">
        <f t="shared" si="537"/>
        <v>0.0</v>
      </c>
      <c r="ST21" s="35" t="str">
        <f t="shared" si="538"/>
        <v>F</v>
      </c>
      <c r="SU21" s="33">
        <f t="shared" si="539"/>
        <v>0</v>
      </c>
      <c r="SV21" s="49" t="str">
        <f t="shared" si="540"/>
        <v>0.0</v>
      </c>
      <c r="SW21" s="77"/>
      <c r="SX21" s="151"/>
      <c r="SY21" s="24">
        <v>8</v>
      </c>
      <c r="SZ21" s="27">
        <v>6</v>
      </c>
      <c r="TA21" s="28"/>
      <c r="TB21" s="22">
        <f t="shared" si="558"/>
        <v>6.8</v>
      </c>
      <c r="TC21" s="29">
        <f t="shared" si="559"/>
        <v>6.8</v>
      </c>
      <c r="TD21" s="31" t="str">
        <f t="shared" si="543"/>
        <v>6.8</v>
      </c>
      <c r="TE21" s="35" t="str">
        <f t="shared" si="544"/>
        <v>C+</v>
      </c>
      <c r="TF21" s="33">
        <f t="shared" si="545"/>
        <v>2.5</v>
      </c>
      <c r="TG21" s="49" t="str">
        <f t="shared" si="546"/>
        <v>2.5</v>
      </c>
      <c r="TH21" s="77">
        <v>4</v>
      </c>
      <c r="TI21" s="151">
        <v>4</v>
      </c>
      <c r="TJ21" s="320"/>
      <c r="TK21" s="321">
        <v>7.2</v>
      </c>
      <c r="TL21" s="322">
        <v>6.9</v>
      </c>
      <c r="TM21" s="322">
        <v>7.4</v>
      </c>
      <c r="TN21" s="322"/>
      <c r="TO21" s="127">
        <f t="shared" si="560"/>
        <v>7.2</v>
      </c>
      <c r="TP21" s="29" t="str">
        <f t="shared" si="548"/>
        <v>7.2</v>
      </c>
      <c r="TQ21" s="35" t="str">
        <f t="shared" si="549"/>
        <v>B</v>
      </c>
      <c r="TR21" s="33">
        <f t="shared" si="550"/>
        <v>3</v>
      </c>
      <c r="TS21" s="49" t="str">
        <f t="shared" si="551"/>
        <v>3.0</v>
      </c>
      <c r="TT21" s="323">
        <v>5</v>
      </c>
      <c r="TU21" s="324">
        <v>5</v>
      </c>
      <c r="TV21" s="325">
        <f t="shared" si="552"/>
        <v>9</v>
      </c>
      <c r="TW21" s="341">
        <f t="shared" si="296"/>
        <v>7.0222222222222221</v>
      </c>
      <c r="TX21" s="326">
        <f t="shared" si="553"/>
        <v>2.7777777777777777</v>
      </c>
      <c r="TY21" s="45" t="str">
        <f t="shared" si="554"/>
        <v>2.78</v>
      </c>
      <c r="TZ21" s="47" t="str">
        <f t="shared" si="555"/>
        <v>Lên lớp</v>
      </c>
      <c r="UA21" s="41">
        <f t="shared" si="556"/>
        <v>9</v>
      </c>
      <c r="UB21" s="43">
        <f t="shared" si="557"/>
        <v>2.7777777777777777</v>
      </c>
    </row>
    <row r="22" spans="1:548" ht="18">
      <c r="A22" s="11">
        <v>37</v>
      </c>
      <c r="B22" s="70" t="s">
        <v>333</v>
      </c>
      <c r="C22" s="14" t="s">
        <v>394</v>
      </c>
      <c r="D22" s="71" t="s">
        <v>395</v>
      </c>
      <c r="E22" s="72" t="s">
        <v>396</v>
      </c>
      <c r="F22" s="9"/>
      <c r="G22" s="111" t="s">
        <v>811</v>
      </c>
      <c r="H22" s="112" t="s">
        <v>18</v>
      </c>
      <c r="I22" s="104" t="s">
        <v>834</v>
      </c>
      <c r="J22" s="13">
        <v>6.3</v>
      </c>
      <c r="K22" s="29" t="str">
        <f t="shared" si="100"/>
        <v>6.3</v>
      </c>
      <c r="L22" s="35" t="str">
        <f t="shared" si="313"/>
        <v>C</v>
      </c>
      <c r="M22" s="33">
        <f t="shared" si="314"/>
        <v>2</v>
      </c>
      <c r="N22" s="49" t="str">
        <f t="shared" si="315"/>
        <v>2.0</v>
      </c>
      <c r="O22" s="12">
        <v>2</v>
      </c>
      <c r="P22" s="19">
        <v>6.3</v>
      </c>
      <c r="Q22" s="29" t="str">
        <f t="shared" si="104"/>
        <v>6.3</v>
      </c>
      <c r="R22" s="35" t="str">
        <f t="shared" si="316"/>
        <v>C</v>
      </c>
      <c r="S22" s="33">
        <f t="shared" si="317"/>
        <v>2</v>
      </c>
      <c r="T22" s="49" t="str">
        <f t="shared" si="318"/>
        <v>2.0</v>
      </c>
      <c r="U22" s="12">
        <v>3</v>
      </c>
      <c r="V22" s="24">
        <v>6.8</v>
      </c>
      <c r="W22" s="27">
        <v>7</v>
      </c>
      <c r="X22" s="28"/>
      <c r="Y22" s="22">
        <f t="shared" si="319"/>
        <v>6.9</v>
      </c>
      <c r="Z22" s="29">
        <f t="shared" si="320"/>
        <v>6.9</v>
      </c>
      <c r="AA22" s="29" t="str">
        <f t="shared" si="110"/>
        <v>6.9</v>
      </c>
      <c r="AB22" s="35" t="str">
        <f t="shared" si="321"/>
        <v>C+</v>
      </c>
      <c r="AC22" s="33">
        <f t="shared" si="322"/>
        <v>2.5</v>
      </c>
      <c r="AD22" s="49" t="str">
        <f t="shared" si="323"/>
        <v>2.5</v>
      </c>
      <c r="AE22" s="77">
        <v>5</v>
      </c>
      <c r="AF22" s="80">
        <v>5</v>
      </c>
      <c r="AG22" s="24">
        <v>5.4</v>
      </c>
      <c r="AH22" s="27">
        <v>3</v>
      </c>
      <c r="AI22" s="28"/>
      <c r="AJ22" s="22">
        <f t="shared" si="324"/>
        <v>4</v>
      </c>
      <c r="AK22" s="29">
        <f t="shared" si="325"/>
        <v>4</v>
      </c>
      <c r="AL22" s="29" t="str">
        <f t="shared" si="116"/>
        <v>4.0</v>
      </c>
      <c r="AM22" s="35" t="str">
        <f t="shared" si="326"/>
        <v>D</v>
      </c>
      <c r="AN22" s="33">
        <f t="shared" si="327"/>
        <v>1</v>
      </c>
      <c r="AO22" s="49" t="str">
        <f t="shared" si="328"/>
        <v>1.0</v>
      </c>
      <c r="AP22" s="77">
        <v>3</v>
      </c>
      <c r="AQ22" s="83">
        <v>3</v>
      </c>
      <c r="AR22" s="24">
        <v>6.4</v>
      </c>
      <c r="AS22" s="27">
        <v>5</v>
      </c>
      <c r="AT22" s="28"/>
      <c r="AU22" s="22">
        <f t="shared" si="329"/>
        <v>5.6</v>
      </c>
      <c r="AV22" s="29">
        <f t="shared" si="330"/>
        <v>5.6</v>
      </c>
      <c r="AW22" s="29" t="str">
        <f t="shared" si="120"/>
        <v>5.6</v>
      </c>
      <c r="AX22" s="35" t="str">
        <f t="shared" si="331"/>
        <v>C</v>
      </c>
      <c r="AY22" s="33">
        <f t="shared" si="332"/>
        <v>2</v>
      </c>
      <c r="AZ22" s="49" t="str">
        <f t="shared" si="333"/>
        <v>2.0</v>
      </c>
      <c r="BA22" s="77">
        <v>3</v>
      </c>
      <c r="BB22" s="83">
        <v>3</v>
      </c>
      <c r="BC22" s="24">
        <v>7.5</v>
      </c>
      <c r="BD22" s="27">
        <v>5</v>
      </c>
      <c r="BE22" s="28"/>
      <c r="BF22" s="22">
        <f t="shared" si="334"/>
        <v>6</v>
      </c>
      <c r="BG22" s="29">
        <f t="shared" si="335"/>
        <v>6</v>
      </c>
      <c r="BH22" s="29" t="str">
        <f t="shared" si="125"/>
        <v>6.0</v>
      </c>
      <c r="BI22" s="35" t="str">
        <f t="shared" si="336"/>
        <v>C</v>
      </c>
      <c r="BJ22" s="33">
        <f t="shared" si="337"/>
        <v>2</v>
      </c>
      <c r="BK22" s="49" t="str">
        <f t="shared" si="338"/>
        <v>2.0</v>
      </c>
      <c r="BL22" s="77">
        <v>3</v>
      </c>
      <c r="BM22" s="83">
        <v>3</v>
      </c>
      <c r="BN22" s="24">
        <v>6.3</v>
      </c>
      <c r="BO22" s="27">
        <v>9</v>
      </c>
      <c r="BP22" s="28"/>
      <c r="BQ22" s="30">
        <f t="shared" si="339"/>
        <v>7.9</v>
      </c>
      <c r="BR22" s="31">
        <f t="shared" si="340"/>
        <v>7.9</v>
      </c>
      <c r="BS22" s="29" t="str">
        <f t="shared" si="130"/>
        <v>7.9</v>
      </c>
      <c r="BT22" s="35" t="str">
        <f t="shared" si="341"/>
        <v>B</v>
      </c>
      <c r="BU22" s="33">
        <f t="shared" si="342"/>
        <v>3</v>
      </c>
      <c r="BV22" s="49" t="str">
        <f t="shared" si="343"/>
        <v>3.0</v>
      </c>
      <c r="BW22" s="77">
        <v>2</v>
      </c>
      <c r="BX22" s="83">
        <v>2</v>
      </c>
      <c r="BY22" s="41">
        <f t="shared" si="134"/>
        <v>16</v>
      </c>
      <c r="BZ22" s="43">
        <f t="shared" si="135"/>
        <v>2.09375</v>
      </c>
      <c r="CA22" s="45" t="str">
        <f t="shared" si="136"/>
        <v>2.09</v>
      </c>
      <c r="CB22" s="47" t="str">
        <f t="shared" si="137"/>
        <v>Lên lớp</v>
      </c>
      <c r="CC22" s="145">
        <f t="shared" si="138"/>
        <v>16</v>
      </c>
      <c r="CD22" s="146">
        <f t="shared" si="139"/>
        <v>2.09375</v>
      </c>
      <c r="CE22" s="47" t="str">
        <f t="shared" si="140"/>
        <v>Lên lớp</v>
      </c>
      <c r="CF22" s="142" t="s">
        <v>1143</v>
      </c>
      <c r="CG22" s="24">
        <v>7.3</v>
      </c>
      <c r="CH22" s="27">
        <v>7</v>
      </c>
      <c r="CI22" s="28"/>
      <c r="CJ22" s="30">
        <f t="shared" si="344"/>
        <v>7.1</v>
      </c>
      <c r="CK22" s="31">
        <f t="shared" si="345"/>
        <v>7.1</v>
      </c>
      <c r="CL22" s="29" t="str">
        <f t="shared" si="143"/>
        <v>7.1</v>
      </c>
      <c r="CM22" s="35" t="str">
        <f t="shared" si="346"/>
        <v>B</v>
      </c>
      <c r="CN22" s="157">
        <f t="shared" si="347"/>
        <v>3</v>
      </c>
      <c r="CO22" s="49" t="str">
        <f t="shared" si="348"/>
        <v>3.0</v>
      </c>
      <c r="CP22" s="77">
        <v>3</v>
      </c>
      <c r="CQ22" s="151">
        <v>3</v>
      </c>
      <c r="CR22" s="24">
        <v>6.3</v>
      </c>
      <c r="CS22" s="27">
        <v>5</v>
      </c>
      <c r="CT22" s="28"/>
      <c r="CU22" s="30">
        <f t="shared" si="349"/>
        <v>5.5</v>
      </c>
      <c r="CV22" s="31">
        <f t="shared" si="350"/>
        <v>5.5</v>
      </c>
      <c r="CW22" s="29" t="str">
        <f t="shared" si="148"/>
        <v>5.5</v>
      </c>
      <c r="CX22" s="35" t="str">
        <f t="shared" si="351"/>
        <v>C</v>
      </c>
      <c r="CY22" s="157">
        <f t="shared" si="352"/>
        <v>2</v>
      </c>
      <c r="CZ22" s="49" t="str">
        <f t="shared" si="353"/>
        <v>2.0</v>
      </c>
      <c r="DA22" s="77">
        <v>2</v>
      </c>
      <c r="DB22" s="151">
        <v>2</v>
      </c>
      <c r="DC22" s="133">
        <v>6.8</v>
      </c>
      <c r="DD22" s="125">
        <v>8</v>
      </c>
      <c r="DE22" s="126"/>
      <c r="DF22" s="127">
        <f t="shared" si="354"/>
        <v>7.5</v>
      </c>
      <c r="DG22" s="128">
        <f t="shared" si="355"/>
        <v>7.5</v>
      </c>
      <c r="DH22" s="29" t="str">
        <f t="shared" si="154"/>
        <v>7.5</v>
      </c>
      <c r="DI22" s="129" t="str">
        <f t="shared" si="356"/>
        <v>B</v>
      </c>
      <c r="DJ22" s="130">
        <f t="shared" si="357"/>
        <v>3</v>
      </c>
      <c r="DK22" s="131" t="str">
        <f t="shared" si="358"/>
        <v>3.0</v>
      </c>
      <c r="DL22" s="132">
        <v>4</v>
      </c>
      <c r="DM22" s="170">
        <v>4</v>
      </c>
      <c r="DN22" s="24">
        <v>6.4</v>
      </c>
      <c r="DO22" s="27">
        <v>4</v>
      </c>
      <c r="DP22" s="28"/>
      <c r="DQ22" s="30">
        <f t="shared" si="359"/>
        <v>5</v>
      </c>
      <c r="DR22" s="31">
        <f t="shared" si="360"/>
        <v>5</v>
      </c>
      <c r="DS22" s="29" t="str">
        <f t="shared" si="160"/>
        <v>5.0</v>
      </c>
      <c r="DT22" s="35" t="str">
        <f t="shared" si="361"/>
        <v>D+</v>
      </c>
      <c r="DU22" s="157">
        <f t="shared" si="362"/>
        <v>1.5</v>
      </c>
      <c r="DV22" s="49" t="str">
        <f t="shared" si="363"/>
        <v>1.5</v>
      </c>
      <c r="DW22" s="77">
        <v>3</v>
      </c>
      <c r="DX22" s="151">
        <v>3</v>
      </c>
      <c r="DY22" s="24">
        <v>6.7</v>
      </c>
      <c r="DZ22" s="27">
        <v>5</v>
      </c>
      <c r="EA22" s="28"/>
      <c r="EB22" s="30">
        <f t="shared" si="364"/>
        <v>5.7</v>
      </c>
      <c r="EC22" s="31">
        <f t="shared" si="365"/>
        <v>5.7</v>
      </c>
      <c r="ED22" s="29" t="str">
        <f t="shared" si="165"/>
        <v>5.7</v>
      </c>
      <c r="EE22" s="35" t="str">
        <f t="shared" si="366"/>
        <v>C</v>
      </c>
      <c r="EF22" s="157">
        <f t="shared" si="367"/>
        <v>2</v>
      </c>
      <c r="EG22" s="49" t="str">
        <f t="shared" si="368"/>
        <v>2.0</v>
      </c>
      <c r="EH22" s="77">
        <v>2</v>
      </c>
      <c r="EI22" s="151">
        <v>2</v>
      </c>
      <c r="EJ22" s="24">
        <v>8.1999999999999993</v>
      </c>
      <c r="EK22" s="27">
        <v>6</v>
      </c>
      <c r="EL22" s="28"/>
      <c r="EM22" s="30">
        <f t="shared" si="369"/>
        <v>6.9</v>
      </c>
      <c r="EN22" s="31">
        <f t="shared" si="370"/>
        <v>6.9</v>
      </c>
      <c r="EO22" s="29" t="str">
        <f t="shared" si="170"/>
        <v>6.9</v>
      </c>
      <c r="EP22" s="35" t="str">
        <f t="shared" si="371"/>
        <v>C+</v>
      </c>
      <c r="EQ22" s="157">
        <f t="shared" si="372"/>
        <v>2.5</v>
      </c>
      <c r="ER22" s="49" t="str">
        <f t="shared" si="373"/>
        <v>2.5</v>
      </c>
      <c r="ES22" s="77">
        <v>2</v>
      </c>
      <c r="ET22" s="151">
        <v>2</v>
      </c>
      <c r="EU22" s="24">
        <v>7.6</v>
      </c>
      <c r="EV22" s="27">
        <v>7</v>
      </c>
      <c r="EW22" s="28"/>
      <c r="EX22" s="30">
        <f t="shared" si="374"/>
        <v>7.2</v>
      </c>
      <c r="EY22" s="31">
        <f t="shared" si="375"/>
        <v>7.2</v>
      </c>
      <c r="EZ22" s="29" t="str">
        <f t="shared" si="175"/>
        <v>7.2</v>
      </c>
      <c r="FA22" s="35" t="str">
        <f t="shared" si="376"/>
        <v>B</v>
      </c>
      <c r="FB22" s="157">
        <f t="shared" si="377"/>
        <v>3</v>
      </c>
      <c r="FC22" s="49" t="str">
        <f t="shared" si="378"/>
        <v>3.0</v>
      </c>
      <c r="FD22" s="77">
        <v>3</v>
      </c>
      <c r="FE22" s="151">
        <v>3</v>
      </c>
      <c r="FF22" s="155">
        <v>8</v>
      </c>
      <c r="FG22" s="165">
        <v>8</v>
      </c>
      <c r="FH22" s="165"/>
      <c r="FI22" s="22">
        <f t="shared" si="379"/>
        <v>8</v>
      </c>
      <c r="FJ22" s="29">
        <f t="shared" si="380"/>
        <v>8</v>
      </c>
      <c r="FK22" s="29" t="str">
        <f t="shared" si="181"/>
        <v>8.0</v>
      </c>
      <c r="FL22" s="35" t="str">
        <f t="shared" si="381"/>
        <v>B+</v>
      </c>
      <c r="FM22" s="33">
        <f t="shared" si="382"/>
        <v>3.5</v>
      </c>
      <c r="FN22" s="49" t="str">
        <f t="shared" si="383"/>
        <v>3.5</v>
      </c>
      <c r="FO22" s="77">
        <v>1</v>
      </c>
      <c r="FP22" s="151">
        <v>1</v>
      </c>
      <c r="FQ22" s="41">
        <f t="shared" si="185"/>
        <v>20</v>
      </c>
      <c r="FR22" s="43">
        <f t="shared" si="186"/>
        <v>2.5499999999999998</v>
      </c>
      <c r="FS22" s="45" t="str">
        <f t="shared" si="187"/>
        <v>2.55</v>
      </c>
      <c r="FT22" s="47" t="str">
        <f t="shared" si="188"/>
        <v>Lên lớp</v>
      </c>
      <c r="FU22" s="145">
        <f t="shared" si="189"/>
        <v>20</v>
      </c>
      <c r="FV22" s="146">
        <f t="shared" si="190"/>
        <v>2.5499999999999998</v>
      </c>
      <c r="FW22" s="174">
        <f t="shared" si="191"/>
        <v>36</v>
      </c>
      <c r="FX22" s="41">
        <f t="shared" si="192"/>
        <v>36</v>
      </c>
      <c r="FY22" s="43">
        <f t="shared" si="193"/>
        <v>2.3472222222222223</v>
      </c>
      <c r="FZ22" s="45" t="str">
        <f t="shared" si="194"/>
        <v>2.35</v>
      </c>
      <c r="GA22" s="47" t="str">
        <f t="shared" si="195"/>
        <v>Lên lớp</v>
      </c>
      <c r="GB22" s="47" t="s">
        <v>1143</v>
      </c>
      <c r="GC22" s="24">
        <v>9</v>
      </c>
      <c r="GD22" s="27">
        <v>8</v>
      </c>
      <c r="GE22" s="28"/>
      <c r="GF22" s="22">
        <f t="shared" si="386"/>
        <v>8.4</v>
      </c>
      <c r="GG22" s="29">
        <f t="shared" si="387"/>
        <v>8.4</v>
      </c>
      <c r="GH22" s="29" t="str">
        <f t="shared" si="197"/>
        <v>8.4</v>
      </c>
      <c r="GI22" s="35" t="str">
        <f t="shared" si="388"/>
        <v>B+</v>
      </c>
      <c r="GJ22" s="33">
        <f t="shared" si="389"/>
        <v>3.5</v>
      </c>
      <c r="GK22" s="49" t="str">
        <f t="shared" si="390"/>
        <v>3.5</v>
      </c>
      <c r="GL22" s="77">
        <v>2</v>
      </c>
      <c r="GM22" s="151">
        <v>2</v>
      </c>
      <c r="GN22" s="24">
        <v>6.7</v>
      </c>
      <c r="GO22" s="27">
        <v>5</v>
      </c>
      <c r="GP22" s="28"/>
      <c r="GQ22" s="22">
        <f t="shared" si="391"/>
        <v>5.7</v>
      </c>
      <c r="GR22" s="29">
        <f t="shared" si="392"/>
        <v>5.7</v>
      </c>
      <c r="GS22" s="29" t="str">
        <f t="shared" si="202"/>
        <v>5.7</v>
      </c>
      <c r="GT22" s="35" t="str">
        <f t="shared" si="393"/>
        <v>C</v>
      </c>
      <c r="GU22" s="33">
        <f t="shared" si="394"/>
        <v>2</v>
      </c>
      <c r="GV22" s="49" t="str">
        <f t="shared" si="395"/>
        <v>2.0</v>
      </c>
      <c r="GW22" s="77">
        <v>3</v>
      </c>
      <c r="GX22" s="151">
        <v>3</v>
      </c>
      <c r="GY22" s="24">
        <v>7</v>
      </c>
      <c r="GZ22" s="27">
        <v>6</v>
      </c>
      <c r="HA22" s="28"/>
      <c r="HB22" s="22">
        <f t="shared" si="396"/>
        <v>6.4</v>
      </c>
      <c r="HC22" s="29">
        <f t="shared" si="397"/>
        <v>6.4</v>
      </c>
      <c r="HD22" s="29" t="str">
        <f t="shared" si="207"/>
        <v>6.4</v>
      </c>
      <c r="HE22" s="35" t="str">
        <f t="shared" si="398"/>
        <v>C</v>
      </c>
      <c r="HF22" s="33">
        <f t="shared" si="399"/>
        <v>2</v>
      </c>
      <c r="HG22" s="49" t="str">
        <f t="shared" si="400"/>
        <v>2.0</v>
      </c>
      <c r="HH22" s="77">
        <v>2</v>
      </c>
      <c r="HI22" s="151">
        <v>2</v>
      </c>
      <c r="HJ22" s="24">
        <v>7.8</v>
      </c>
      <c r="HK22" s="27">
        <v>8</v>
      </c>
      <c r="HL22" s="28"/>
      <c r="HM22" s="22">
        <f t="shared" si="401"/>
        <v>7.9</v>
      </c>
      <c r="HN22" s="29">
        <f t="shared" si="402"/>
        <v>7.9</v>
      </c>
      <c r="HO22" s="29" t="str">
        <f t="shared" si="212"/>
        <v>7.9</v>
      </c>
      <c r="HP22" s="35" t="str">
        <f t="shared" si="403"/>
        <v>B</v>
      </c>
      <c r="HQ22" s="33">
        <f t="shared" si="404"/>
        <v>3</v>
      </c>
      <c r="HR22" s="49" t="str">
        <f t="shared" si="405"/>
        <v>3.0</v>
      </c>
      <c r="HS22" s="77">
        <v>2</v>
      </c>
      <c r="HT22" s="151">
        <v>2</v>
      </c>
      <c r="HU22" s="24">
        <v>7</v>
      </c>
      <c r="HV22" s="27">
        <v>5</v>
      </c>
      <c r="HW22" s="28"/>
      <c r="HX22" s="22">
        <f t="shared" si="406"/>
        <v>5.8</v>
      </c>
      <c r="HY22" s="29">
        <f t="shared" si="407"/>
        <v>5.8</v>
      </c>
      <c r="HZ22" s="29" t="str">
        <f t="shared" si="217"/>
        <v>5.8</v>
      </c>
      <c r="IA22" s="35" t="str">
        <f t="shared" si="408"/>
        <v>C</v>
      </c>
      <c r="IB22" s="33">
        <f t="shared" si="409"/>
        <v>2</v>
      </c>
      <c r="IC22" s="49" t="str">
        <f t="shared" si="410"/>
        <v>2.0</v>
      </c>
      <c r="ID22" s="77">
        <v>3</v>
      </c>
      <c r="IE22" s="151">
        <v>3</v>
      </c>
      <c r="IF22" s="24">
        <v>6.3</v>
      </c>
      <c r="IG22" s="27">
        <v>4</v>
      </c>
      <c r="IH22" s="28"/>
      <c r="II22" s="22">
        <f t="shared" si="411"/>
        <v>4.9000000000000004</v>
      </c>
      <c r="IJ22" s="29">
        <f t="shared" si="412"/>
        <v>4.9000000000000004</v>
      </c>
      <c r="IK22" s="29" t="str">
        <f t="shared" si="222"/>
        <v>4.9</v>
      </c>
      <c r="IL22" s="35" t="str">
        <f t="shared" si="413"/>
        <v>D</v>
      </c>
      <c r="IM22" s="33">
        <f t="shared" si="414"/>
        <v>1</v>
      </c>
      <c r="IN22" s="49" t="str">
        <f t="shared" si="415"/>
        <v>1.0</v>
      </c>
      <c r="IO22" s="77">
        <v>2</v>
      </c>
      <c r="IP22" s="151">
        <v>2</v>
      </c>
      <c r="IQ22" s="24">
        <v>6.6</v>
      </c>
      <c r="IR22" s="27">
        <v>1</v>
      </c>
      <c r="IS22" s="28">
        <v>5</v>
      </c>
      <c r="IT22" s="22">
        <f t="shared" si="416"/>
        <v>3.2</v>
      </c>
      <c r="IU22" s="29">
        <f t="shared" si="417"/>
        <v>5.6</v>
      </c>
      <c r="IV22" s="29" t="str">
        <f t="shared" si="226"/>
        <v>5.6</v>
      </c>
      <c r="IW22" s="35" t="str">
        <f t="shared" si="418"/>
        <v>C</v>
      </c>
      <c r="IX22" s="33">
        <f t="shared" si="419"/>
        <v>2</v>
      </c>
      <c r="IY22" s="49" t="str">
        <f t="shared" si="420"/>
        <v>2.0</v>
      </c>
      <c r="IZ22" s="77">
        <v>3</v>
      </c>
      <c r="JA22" s="151">
        <v>3</v>
      </c>
      <c r="JB22" s="24">
        <v>7.8</v>
      </c>
      <c r="JC22" s="27">
        <v>5</v>
      </c>
      <c r="JD22" s="28"/>
      <c r="JE22" s="22">
        <f t="shared" si="421"/>
        <v>6.1</v>
      </c>
      <c r="JF22" s="29">
        <f t="shared" si="422"/>
        <v>6.1</v>
      </c>
      <c r="JG22" s="29" t="str">
        <f t="shared" si="230"/>
        <v>6.1</v>
      </c>
      <c r="JH22" s="35" t="str">
        <f t="shared" si="423"/>
        <v>C</v>
      </c>
      <c r="JI22" s="33">
        <f t="shared" si="424"/>
        <v>2</v>
      </c>
      <c r="JJ22" s="49" t="str">
        <f t="shared" si="425"/>
        <v>2.0</v>
      </c>
      <c r="JK22" s="77">
        <v>3</v>
      </c>
      <c r="JL22" s="151">
        <v>3</v>
      </c>
      <c r="JM22" s="24">
        <v>8</v>
      </c>
      <c r="JN22" s="214">
        <v>7.1</v>
      </c>
      <c r="JO22" s="140"/>
      <c r="JP22" s="22">
        <f t="shared" si="426"/>
        <v>7.5</v>
      </c>
      <c r="JQ22" s="29">
        <f t="shared" si="427"/>
        <v>7.5</v>
      </c>
      <c r="JR22" s="29" t="str">
        <f t="shared" si="234"/>
        <v>7.5</v>
      </c>
      <c r="JS22" s="35" t="str">
        <f t="shared" si="428"/>
        <v>B</v>
      </c>
      <c r="JT22" s="33">
        <f t="shared" si="429"/>
        <v>3</v>
      </c>
      <c r="JU22" s="49" t="str">
        <f t="shared" si="430"/>
        <v>3.0</v>
      </c>
      <c r="JV22" s="77">
        <v>2</v>
      </c>
      <c r="JW22" s="151">
        <v>2</v>
      </c>
      <c r="JX22" s="211">
        <f t="shared" si="238"/>
        <v>22</v>
      </c>
      <c r="JY22" s="43">
        <f t="shared" si="239"/>
        <v>2.2272727272727271</v>
      </c>
      <c r="JZ22" s="45" t="str">
        <f t="shared" si="240"/>
        <v>2.23</v>
      </c>
      <c r="KA22" s="47" t="str">
        <f t="shared" si="241"/>
        <v>Lên lớp</v>
      </c>
      <c r="KB22" s="41">
        <f t="shared" si="242"/>
        <v>22</v>
      </c>
      <c r="KC22" s="43">
        <f t="shared" si="243"/>
        <v>2.2272727272727271</v>
      </c>
      <c r="KD22" s="229">
        <f t="shared" si="244"/>
        <v>58</v>
      </c>
      <c r="KE22" s="230">
        <f t="shared" si="245"/>
        <v>58</v>
      </c>
      <c r="KF22" s="146">
        <f t="shared" si="246"/>
        <v>2.3017241379310347</v>
      </c>
      <c r="KG22" s="45" t="str">
        <f t="shared" si="247"/>
        <v>2.30</v>
      </c>
      <c r="KH22" s="47" t="str">
        <f t="shared" si="248"/>
        <v>Lên lớp</v>
      </c>
      <c r="KI22" s="47" t="s">
        <v>1143</v>
      </c>
      <c r="KJ22" s="24">
        <v>8.4</v>
      </c>
      <c r="KK22" s="27">
        <v>8</v>
      </c>
      <c r="KL22" s="28"/>
      <c r="KM22" s="30">
        <f t="shared" si="436"/>
        <v>8.1999999999999993</v>
      </c>
      <c r="KN22" s="31">
        <f t="shared" si="437"/>
        <v>8.1999999999999993</v>
      </c>
      <c r="KO22" s="29" t="str">
        <f t="shared" si="438"/>
        <v>8.2</v>
      </c>
      <c r="KP22" s="35" t="str">
        <f t="shared" si="439"/>
        <v>B+</v>
      </c>
      <c r="KQ22" s="33">
        <f t="shared" si="440"/>
        <v>3.5</v>
      </c>
      <c r="KR22" s="49" t="str">
        <f t="shared" si="441"/>
        <v>3.5</v>
      </c>
      <c r="KS22" s="77">
        <v>2</v>
      </c>
      <c r="KT22" s="151">
        <v>2</v>
      </c>
      <c r="KU22" s="24">
        <v>8</v>
      </c>
      <c r="KV22" s="27">
        <v>9</v>
      </c>
      <c r="KW22" s="28"/>
      <c r="KX22" s="30">
        <f t="shared" si="442"/>
        <v>8.6</v>
      </c>
      <c r="KY22" s="31">
        <f t="shared" si="443"/>
        <v>8.6</v>
      </c>
      <c r="KZ22" s="29" t="str">
        <f t="shared" si="444"/>
        <v>8.6</v>
      </c>
      <c r="LA22" s="35" t="str">
        <f t="shared" si="445"/>
        <v>A</v>
      </c>
      <c r="LB22" s="33">
        <f t="shared" si="446"/>
        <v>4</v>
      </c>
      <c r="LC22" s="49" t="str">
        <f t="shared" si="447"/>
        <v>4.0</v>
      </c>
      <c r="LD22" s="77">
        <v>2</v>
      </c>
      <c r="LE22" s="151">
        <v>2</v>
      </c>
      <c r="LF22" s="24">
        <v>7.7</v>
      </c>
      <c r="LG22" s="27">
        <v>5</v>
      </c>
      <c r="LH22" s="28"/>
      <c r="LI22" s="30">
        <f t="shared" si="448"/>
        <v>6.1</v>
      </c>
      <c r="LJ22" s="31">
        <f t="shared" si="449"/>
        <v>6.1</v>
      </c>
      <c r="LK22" s="31" t="str">
        <f t="shared" si="450"/>
        <v>6.1</v>
      </c>
      <c r="LL22" s="35" t="str">
        <f t="shared" si="451"/>
        <v>C</v>
      </c>
      <c r="LM22" s="33">
        <f t="shared" si="452"/>
        <v>2</v>
      </c>
      <c r="LN22" s="49" t="str">
        <f t="shared" si="453"/>
        <v>2.0</v>
      </c>
      <c r="LO22" s="77">
        <v>2</v>
      </c>
      <c r="LP22" s="151">
        <v>2</v>
      </c>
      <c r="LQ22" s="24">
        <v>7.3</v>
      </c>
      <c r="LR22" s="27">
        <v>7</v>
      </c>
      <c r="LS22" s="28"/>
      <c r="LT22" s="30">
        <f t="shared" si="454"/>
        <v>7.1</v>
      </c>
      <c r="LU22" s="31">
        <f t="shared" si="455"/>
        <v>7.1</v>
      </c>
      <c r="LV22" s="29" t="str">
        <f t="shared" si="252"/>
        <v>7.1</v>
      </c>
      <c r="LW22" s="35" t="str">
        <f t="shared" si="456"/>
        <v>B</v>
      </c>
      <c r="LX22" s="33">
        <f t="shared" si="457"/>
        <v>3</v>
      </c>
      <c r="LY22" s="49" t="str">
        <f t="shared" si="458"/>
        <v>3.0</v>
      </c>
      <c r="LZ22" s="77">
        <v>2</v>
      </c>
      <c r="MA22" s="151">
        <v>2</v>
      </c>
      <c r="MB22" s="24">
        <v>7.5</v>
      </c>
      <c r="MC22" s="27">
        <v>7</v>
      </c>
      <c r="MD22" s="28"/>
      <c r="ME22" s="30">
        <f t="shared" si="459"/>
        <v>7.2</v>
      </c>
      <c r="MF22" s="161">
        <f t="shared" si="460"/>
        <v>7.2</v>
      </c>
      <c r="MG22" s="29" t="str">
        <f t="shared" si="253"/>
        <v>7.2</v>
      </c>
      <c r="MH22" s="162" t="str">
        <f t="shared" si="461"/>
        <v>B</v>
      </c>
      <c r="MI22" s="163">
        <f t="shared" si="462"/>
        <v>3</v>
      </c>
      <c r="MJ22" s="56" t="str">
        <f t="shared" si="463"/>
        <v>3.0</v>
      </c>
      <c r="MK22" s="77">
        <v>1</v>
      </c>
      <c r="ML22" s="151">
        <v>1</v>
      </c>
      <c r="MM22" s="24">
        <v>8.1</v>
      </c>
      <c r="MN22" s="27">
        <v>7</v>
      </c>
      <c r="MO22" s="28"/>
      <c r="MP22" s="30">
        <f t="shared" si="464"/>
        <v>7.4</v>
      </c>
      <c r="MQ22" s="161">
        <f t="shared" si="465"/>
        <v>7.4</v>
      </c>
      <c r="MR22" s="29" t="str">
        <f t="shared" si="254"/>
        <v>7.4</v>
      </c>
      <c r="MS22" s="162" t="str">
        <f t="shared" si="466"/>
        <v>B</v>
      </c>
      <c r="MT22" s="163">
        <f t="shared" si="467"/>
        <v>3</v>
      </c>
      <c r="MU22" s="56" t="str">
        <f t="shared" si="468"/>
        <v>3.0</v>
      </c>
      <c r="MV22" s="77">
        <v>3</v>
      </c>
      <c r="MW22" s="151">
        <v>3</v>
      </c>
      <c r="MX22" s="24">
        <v>7</v>
      </c>
      <c r="MY22" s="27">
        <v>6</v>
      </c>
      <c r="MZ22" s="28"/>
      <c r="NA22" s="30">
        <f t="shared" si="469"/>
        <v>6.4</v>
      </c>
      <c r="NB22" s="161">
        <f t="shared" si="470"/>
        <v>6.4</v>
      </c>
      <c r="NC22" s="29" t="str">
        <f t="shared" si="255"/>
        <v>6.4</v>
      </c>
      <c r="ND22" s="162" t="str">
        <f t="shared" si="471"/>
        <v>C</v>
      </c>
      <c r="NE22" s="163">
        <f t="shared" si="472"/>
        <v>2</v>
      </c>
      <c r="NF22" s="56" t="str">
        <f t="shared" si="473"/>
        <v>2.0</v>
      </c>
      <c r="NG22" s="77">
        <v>1</v>
      </c>
      <c r="NH22" s="151">
        <v>1</v>
      </c>
      <c r="NI22" s="24">
        <v>7.6</v>
      </c>
      <c r="NJ22" s="27">
        <v>3</v>
      </c>
      <c r="NK22" s="28"/>
      <c r="NL22" s="30">
        <f t="shared" si="474"/>
        <v>4.8</v>
      </c>
      <c r="NM22" s="31">
        <f t="shared" si="475"/>
        <v>4.8</v>
      </c>
      <c r="NN22" s="29" t="str">
        <f t="shared" si="476"/>
        <v>4.8</v>
      </c>
      <c r="NO22" s="35" t="str">
        <f t="shared" si="477"/>
        <v>D</v>
      </c>
      <c r="NP22" s="33">
        <f t="shared" si="478"/>
        <v>1</v>
      </c>
      <c r="NQ22" s="49" t="str">
        <f t="shared" si="479"/>
        <v>1.0</v>
      </c>
      <c r="NR22" s="77">
        <v>3</v>
      </c>
      <c r="NS22" s="151">
        <v>3</v>
      </c>
      <c r="NT22" s="24">
        <v>8</v>
      </c>
      <c r="NU22" s="214">
        <v>7.3</v>
      </c>
      <c r="NV22" s="28"/>
      <c r="NW22" s="30">
        <f t="shared" si="480"/>
        <v>7.6</v>
      </c>
      <c r="NX22" s="31">
        <f t="shared" si="481"/>
        <v>7.6</v>
      </c>
      <c r="NY22" s="29" t="str">
        <f t="shared" si="482"/>
        <v>7.6</v>
      </c>
      <c r="NZ22" s="35" t="str">
        <f t="shared" si="483"/>
        <v>B</v>
      </c>
      <c r="OA22" s="33">
        <f t="shared" si="484"/>
        <v>3</v>
      </c>
      <c r="OB22" s="49" t="str">
        <f t="shared" si="485"/>
        <v>3.0</v>
      </c>
      <c r="OC22" s="77">
        <v>2</v>
      </c>
      <c r="OD22" s="151">
        <v>2</v>
      </c>
      <c r="OE22" s="211">
        <f t="shared" si="259"/>
        <v>18</v>
      </c>
      <c r="OF22" s="43">
        <f t="shared" si="260"/>
        <v>2.6666666666666665</v>
      </c>
      <c r="OG22" s="45" t="str">
        <f t="shared" si="261"/>
        <v>2.67</v>
      </c>
      <c r="OH22" s="47" t="str">
        <f t="shared" si="262"/>
        <v>Lên lớp</v>
      </c>
      <c r="OI22" s="41">
        <f t="shared" si="263"/>
        <v>18</v>
      </c>
      <c r="OJ22" s="43">
        <f t="shared" si="264"/>
        <v>2.6666666666666665</v>
      </c>
      <c r="OK22" s="229">
        <f t="shared" si="265"/>
        <v>76</v>
      </c>
      <c r="OL22" s="230">
        <f t="shared" si="266"/>
        <v>76</v>
      </c>
      <c r="OM22" s="146">
        <f t="shared" si="267"/>
        <v>2.388157894736842</v>
      </c>
      <c r="ON22" s="45" t="str">
        <f t="shared" si="268"/>
        <v>2.39</v>
      </c>
      <c r="OO22" s="47" t="str">
        <f t="shared" si="269"/>
        <v>Lên lớp</v>
      </c>
      <c r="OP22" s="47" t="s">
        <v>1143</v>
      </c>
      <c r="OQ22" s="24">
        <v>5.6</v>
      </c>
      <c r="OR22" s="27">
        <v>6</v>
      </c>
      <c r="OS22" s="28"/>
      <c r="OT22" s="22">
        <f t="shared" si="488"/>
        <v>5.8</v>
      </c>
      <c r="OU22" s="29">
        <f t="shared" si="489"/>
        <v>5.8</v>
      </c>
      <c r="OV22" s="29" t="str">
        <f t="shared" si="490"/>
        <v>5.8</v>
      </c>
      <c r="OW22" s="35" t="str">
        <f t="shared" si="491"/>
        <v>C</v>
      </c>
      <c r="OX22" s="33">
        <f t="shared" si="492"/>
        <v>2</v>
      </c>
      <c r="OY22" s="49" t="str">
        <f t="shared" si="493"/>
        <v>2.0</v>
      </c>
      <c r="OZ22" s="77">
        <v>2</v>
      </c>
      <c r="PA22" s="151">
        <v>2</v>
      </c>
      <c r="PB22" s="24">
        <v>6.8</v>
      </c>
      <c r="PC22" s="27">
        <v>8</v>
      </c>
      <c r="PD22" s="28"/>
      <c r="PE22" s="30">
        <f t="shared" si="494"/>
        <v>7.5</v>
      </c>
      <c r="PF22" s="31">
        <f t="shared" si="495"/>
        <v>7.5</v>
      </c>
      <c r="PG22" s="31" t="str">
        <f t="shared" si="496"/>
        <v>7.5</v>
      </c>
      <c r="PH22" s="35" t="str">
        <f t="shared" si="547"/>
        <v>B</v>
      </c>
      <c r="PI22" s="130">
        <f t="shared" si="497"/>
        <v>3</v>
      </c>
      <c r="PJ22" s="49" t="str">
        <f t="shared" si="498"/>
        <v>3.0</v>
      </c>
      <c r="PK22" s="77">
        <v>3</v>
      </c>
      <c r="PL22" s="151">
        <v>3</v>
      </c>
      <c r="PM22" s="24">
        <v>7</v>
      </c>
      <c r="PN22" s="27">
        <v>5</v>
      </c>
      <c r="PO22" s="28"/>
      <c r="PP22" s="30">
        <f t="shared" si="499"/>
        <v>5.8</v>
      </c>
      <c r="PQ22" s="31">
        <f t="shared" si="500"/>
        <v>5.8</v>
      </c>
      <c r="PR22" s="29" t="str">
        <f t="shared" si="501"/>
        <v>5.8</v>
      </c>
      <c r="PS22" s="35" t="str">
        <f t="shared" si="502"/>
        <v>C</v>
      </c>
      <c r="PT22" s="130">
        <f t="shared" si="503"/>
        <v>2</v>
      </c>
      <c r="PU22" s="49" t="str">
        <f t="shared" si="504"/>
        <v>2.0</v>
      </c>
      <c r="PV22" s="77">
        <v>2</v>
      </c>
      <c r="PW22" s="151">
        <v>2</v>
      </c>
      <c r="PX22" s="24">
        <v>8</v>
      </c>
      <c r="PY22" s="27">
        <v>6</v>
      </c>
      <c r="PZ22" s="28"/>
      <c r="QA22" s="22">
        <f t="shared" si="505"/>
        <v>6.8</v>
      </c>
      <c r="QB22" s="29">
        <f t="shared" si="506"/>
        <v>6.8</v>
      </c>
      <c r="QC22" s="29" t="str">
        <f t="shared" si="507"/>
        <v>6.8</v>
      </c>
      <c r="QD22" s="35" t="str">
        <f t="shared" si="508"/>
        <v>C+</v>
      </c>
      <c r="QE22" s="33">
        <f t="shared" si="509"/>
        <v>2.5</v>
      </c>
      <c r="QF22" s="49" t="str">
        <f t="shared" si="510"/>
        <v>2.5</v>
      </c>
      <c r="QG22" s="77">
        <v>3</v>
      </c>
      <c r="QH22" s="151">
        <v>3</v>
      </c>
      <c r="QI22" s="24">
        <v>6.4</v>
      </c>
      <c r="QJ22" s="27">
        <v>7</v>
      </c>
      <c r="QK22" s="28"/>
      <c r="QL22" s="30">
        <f t="shared" si="511"/>
        <v>6.8</v>
      </c>
      <c r="QM22" s="31">
        <f t="shared" si="512"/>
        <v>6.8</v>
      </c>
      <c r="QN22" s="29" t="str">
        <f t="shared" si="513"/>
        <v>6.8</v>
      </c>
      <c r="QO22" s="35" t="str">
        <f t="shared" si="514"/>
        <v>C+</v>
      </c>
      <c r="QP22" s="130">
        <f t="shared" si="515"/>
        <v>2.5</v>
      </c>
      <c r="QQ22" s="49" t="str">
        <f t="shared" si="516"/>
        <v>2.5</v>
      </c>
      <c r="QR22" s="77">
        <v>1</v>
      </c>
      <c r="QS22" s="151">
        <v>1</v>
      </c>
      <c r="QT22" s="24">
        <v>7.2</v>
      </c>
      <c r="QU22" s="27">
        <v>9</v>
      </c>
      <c r="QV22" s="28"/>
      <c r="QW22" s="30">
        <f t="shared" si="517"/>
        <v>8.3000000000000007</v>
      </c>
      <c r="QX22" s="31">
        <f t="shared" si="518"/>
        <v>8.3000000000000007</v>
      </c>
      <c r="QY22" s="29" t="str">
        <f t="shared" si="519"/>
        <v>8.3</v>
      </c>
      <c r="QZ22" s="35" t="str">
        <f t="shared" si="520"/>
        <v>B+</v>
      </c>
      <c r="RA22" s="130">
        <f t="shared" si="521"/>
        <v>3.5</v>
      </c>
      <c r="RB22" s="49" t="str">
        <f t="shared" si="522"/>
        <v>3.5</v>
      </c>
      <c r="RC22" s="77">
        <v>3</v>
      </c>
      <c r="RD22" s="151">
        <v>3</v>
      </c>
      <c r="RE22" s="24">
        <v>6.8</v>
      </c>
      <c r="RF22" s="27">
        <v>6</v>
      </c>
      <c r="RG22" s="28"/>
      <c r="RH22" s="22">
        <f t="shared" si="523"/>
        <v>6.3</v>
      </c>
      <c r="RI22" s="29">
        <f t="shared" si="524"/>
        <v>6.3</v>
      </c>
      <c r="RJ22" s="29" t="str">
        <f t="shared" si="525"/>
        <v>6.3</v>
      </c>
      <c r="RK22" s="35" t="str">
        <f t="shared" si="526"/>
        <v>C</v>
      </c>
      <c r="RL22" s="33">
        <f t="shared" si="527"/>
        <v>2</v>
      </c>
      <c r="RM22" s="49" t="str">
        <f t="shared" si="528"/>
        <v>2.0</v>
      </c>
      <c r="RN22" s="77">
        <v>1</v>
      </c>
      <c r="RO22" s="151">
        <v>1</v>
      </c>
      <c r="RP22" s="211">
        <f t="shared" si="277"/>
        <v>15</v>
      </c>
      <c r="RQ22" s="275">
        <f t="shared" si="278"/>
        <v>6.9399999999999995</v>
      </c>
      <c r="RR22" s="43">
        <f t="shared" si="279"/>
        <v>2.6333333333333333</v>
      </c>
      <c r="RS22" s="45" t="str">
        <f t="shared" si="280"/>
        <v>2.63</v>
      </c>
      <c r="RT22" s="47" t="str">
        <f t="shared" si="281"/>
        <v>Lên lớp</v>
      </c>
      <c r="RU22" s="41">
        <f t="shared" si="282"/>
        <v>15</v>
      </c>
      <c r="RV22" s="43">
        <f t="shared" si="283"/>
        <v>2.6333333333333333</v>
      </c>
      <c r="RW22" s="229">
        <f t="shared" si="284"/>
        <v>91</v>
      </c>
      <c r="RX22" s="230">
        <f t="shared" si="285"/>
        <v>91</v>
      </c>
      <c r="RY22" s="146">
        <f t="shared" si="286"/>
        <v>2.4285714285714284</v>
      </c>
      <c r="RZ22" s="45" t="str">
        <f t="shared" si="287"/>
        <v>2.43</v>
      </c>
      <c r="SA22" s="47" t="str">
        <f t="shared" si="288"/>
        <v>Lên lớp</v>
      </c>
      <c r="SB22" s="47" t="s">
        <v>1143</v>
      </c>
      <c r="SC22" s="24"/>
      <c r="SD22" s="27"/>
      <c r="SE22" s="28"/>
      <c r="SF22" s="22">
        <f t="shared" si="529"/>
        <v>0</v>
      </c>
      <c r="SG22" s="29">
        <f t="shared" si="530"/>
        <v>0</v>
      </c>
      <c r="SH22" s="29" t="str">
        <f t="shared" si="531"/>
        <v>0.0</v>
      </c>
      <c r="SI22" s="35" t="str">
        <f t="shared" si="532"/>
        <v>F</v>
      </c>
      <c r="SJ22" s="33">
        <f t="shared" si="533"/>
        <v>0</v>
      </c>
      <c r="SK22" s="49" t="str">
        <f t="shared" si="534"/>
        <v>0.0</v>
      </c>
      <c r="SL22" s="77"/>
      <c r="SM22" s="151"/>
      <c r="SN22" s="24"/>
      <c r="SO22" s="27"/>
      <c r="SP22" s="28"/>
      <c r="SQ22" s="30">
        <f t="shared" si="535"/>
        <v>0</v>
      </c>
      <c r="SR22" s="31">
        <f t="shared" si="536"/>
        <v>0</v>
      </c>
      <c r="SS22" s="29" t="str">
        <f t="shared" si="537"/>
        <v>0.0</v>
      </c>
      <c r="ST22" s="35" t="str">
        <f t="shared" si="538"/>
        <v>F</v>
      </c>
      <c r="SU22" s="130">
        <f t="shared" si="539"/>
        <v>0</v>
      </c>
      <c r="SV22" s="49" t="str">
        <f t="shared" si="540"/>
        <v>0.0</v>
      </c>
      <c r="SW22" s="77"/>
      <c r="SX22" s="151"/>
      <c r="SY22" s="24">
        <v>8.3000000000000007</v>
      </c>
      <c r="SZ22" s="27">
        <v>8</v>
      </c>
      <c r="TA22" s="28"/>
      <c r="TB22" s="30">
        <f t="shared" si="558"/>
        <v>8.1</v>
      </c>
      <c r="TC22" s="31">
        <f t="shared" si="559"/>
        <v>8.1</v>
      </c>
      <c r="TD22" s="29" t="str">
        <f t="shared" si="543"/>
        <v>8.1</v>
      </c>
      <c r="TE22" s="35" t="str">
        <f t="shared" si="544"/>
        <v>B+</v>
      </c>
      <c r="TF22" s="130">
        <f t="shared" si="545"/>
        <v>3.5</v>
      </c>
      <c r="TG22" s="49" t="str">
        <f t="shared" si="546"/>
        <v>3.5</v>
      </c>
      <c r="TH22" s="77">
        <v>4</v>
      </c>
      <c r="TI22" s="151">
        <v>4</v>
      </c>
      <c r="TJ22" s="320">
        <v>7.5</v>
      </c>
      <c r="TK22" s="321">
        <v>7</v>
      </c>
      <c r="TL22" s="322">
        <v>7</v>
      </c>
      <c r="TM22" s="322">
        <v>7</v>
      </c>
      <c r="TN22" s="30">
        <f>ROUND((TK22*0.8+TL22*0.1+TM22*0.1),1)</f>
        <v>7</v>
      </c>
      <c r="TO22" s="127">
        <f>ROUND((TJ22*0.4+TN22*0.6),1)</f>
        <v>7.2</v>
      </c>
      <c r="TP22" s="29" t="str">
        <f t="shared" si="548"/>
        <v>7.2</v>
      </c>
      <c r="TQ22" s="35" t="str">
        <f t="shared" si="549"/>
        <v>B</v>
      </c>
      <c r="TR22" s="33">
        <f t="shared" si="550"/>
        <v>3</v>
      </c>
      <c r="TS22" s="49" t="str">
        <f t="shared" si="551"/>
        <v>3.0</v>
      </c>
      <c r="TT22" s="323">
        <v>5</v>
      </c>
      <c r="TU22" s="324">
        <v>5</v>
      </c>
      <c r="TV22" s="325">
        <f t="shared" si="552"/>
        <v>9</v>
      </c>
      <c r="TW22" s="341">
        <f t="shared" si="296"/>
        <v>7.6000000000000005</v>
      </c>
      <c r="TX22" s="326">
        <f t="shared" si="553"/>
        <v>3.2222222222222223</v>
      </c>
      <c r="TY22" s="45" t="str">
        <f t="shared" si="554"/>
        <v>3.22</v>
      </c>
      <c r="TZ22" s="47" t="str">
        <f t="shared" si="555"/>
        <v>Lên lớp</v>
      </c>
      <c r="UA22" s="41">
        <f t="shared" si="556"/>
        <v>9</v>
      </c>
      <c r="UB22" s="43">
        <f t="shared" si="557"/>
        <v>3.2222222222222223</v>
      </c>
    </row>
    <row r="23" spans="1:548" ht="18">
      <c r="A23" s="11">
        <v>38</v>
      </c>
      <c r="B23" s="70" t="s">
        <v>333</v>
      </c>
      <c r="C23" s="14" t="s">
        <v>397</v>
      </c>
      <c r="D23" s="71" t="s">
        <v>398</v>
      </c>
      <c r="E23" s="72" t="s">
        <v>212</v>
      </c>
      <c r="F23" s="9"/>
      <c r="G23" s="111" t="s">
        <v>812</v>
      </c>
      <c r="H23" s="112" t="s">
        <v>18</v>
      </c>
      <c r="I23" s="104" t="s">
        <v>836</v>
      </c>
      <c r="J23" s="13">
        <v>6.5</v>
      </c>
      <c r="K23" s="29" t="str">
        <f t="shared" si="100"/>
        <v>6.5</v>
      </c>
      <c r="L23" s="35" t="str">
        <f t="shared" si="313"/>
        <v>C+</v>
      </c>
      <c r="M23" s="33">
        <f t="shared" si="314"/>
        <v>2.5</v>
      </c>
      <c r="N23" s="49" t="str">
        <f t="shared" si="315"/>
        <v>2.5</v>
      </c>
      <c r="O23" s="12">
        <v>2</v>
      </c>
      <c r="P23" s="19">
        <v>6.7</v>
      </c>
      <c r="Q23" s="29" t="str">
        <f t="shared" si="104"/>
        <v>6.7</v>
      </c>
      <c r="R23" s="35" t="str">
        <f t="shared" si="316"/>
        <v>C+</v>
      </c>
      <c r="S23" s="33">
        <f t="shared" si="317"/>
        <v>2.5</v>
      </c>
      <c r="T23" s="49" t="str">
        <f t="shared" si="318"/>
        <v>2.5</v>
      </c>
      <c r="U23" s="12">
        <v>3</v>
      </c>
      <c r="V23" s="24">
        <v>7.6</v>
      </c>
      <c r="W23" s="27">
        <v>8</v>
      </c>
      <c r="X23" s="28"/>
      <c r="Y23" s="22">
        <f t="shared" si="319"/>
        <v>7.8</v>
      </c>
      <c r="Z23" s="29">
        <f t="shared" si="320"/>
        <v>7.8</v>
      </c>
      <c r="AA23" s="29" t="str">
        <f t="shared" si="110"/>
        <v>7.8</v>
      </c>
      <c r="AB23" s="35" t="str">
        <f t="shared" si="321"/>
        <v>B</v>
      </c>
      <c r="AC23" s="33">
        <f t="shared" si="322"/>
        <v>3</v>
      </c>
      <c r="AD23" s="49" t="str">
        <f t="shared" si="323"/>
        <v>3.0</v>
      </c>
      <c r="AE23" s="77">
        <v>5</v>
      </c>
      <c r="AF23" s="80">
        <v>5</v>
      </c>
      <c r="AG23" s="24">
        <v>7.2</v>
      </c>
      <c r="AH23" s="27">
        <v>6</v>
      </c>
      <c r="AI23" s="28"/>
      <c r="AJ23" s="22">
        <f t="shared" si="324"/>
        <v>6.5</v>
      </c>
      <c r="AK23" s="29">
        <f t="shared" si="325"/>
        <v>6.5</v>
      </c>
      <c r="AL23" s="29" t="str">
        <f t="shared" si="116"/>
        <v>6.5</v>
      </c>
      <c r="AM23" s="35" t="str">
        <f t="shared" si="326"/>
        <v>C+</v>
      </c>
      <c r="AN23" s="33">
        <f t="shared" si="327"/>
        <v>2.5</v>
      </c>
      <c r="AO23" s="49" t="str">
        <f t="shared" si="328"/>
        <v>2.5</v>
      </c>
      <c r="AP23" s="77">
        <v>3</v>
      </c>
      <c r="AQ23" s="83">
        <v>3</v>
      </c>
      <c r="AR23" s="24">
        <v>7.4</v>
      </c>
      <c r="AS23" s="27">
        <v>7</v>
      </c>
      <c r="AT23" s="28"/>
      <c r="AU23" s="22">
        <f t="shared" si="329"/>
        <v>7.2</v>
      </c>
      <c r="AV23" s="29">
        <f t="shared" si="330"/>
        <v>7.2</v>
      </c>
      <c r="AW23" s="29" t="str">
        <f t="shared" si="120"/>
        <v>7.2</v>
      </c>
      <c r="AX23" s="35" t="str">
        <f t="shared" si="331"/>
        <v>B</v>
      </c>
      <c r="AY23" s="33">
        <f t="shared" si="332"/>
        <v>3</v>
      </c>
      <c r="AZ23" s="49" t="str">
        <f t="shared" si="333"/>
        <v>3.0</v>
      </c>
      <c r="BA23" s="77">
        <v>3</v>
      </c>
      <c r="BB23" s="83">
        <v>3</v>
      </c>
      <c r="BC23" s="24">
        <v>7.3</v>
      </c>
      <c r="BD23" s="27">
        <v>8</v>
      </c>
      <c r="BE23" s="28"/>
      <c r="BF23" s="22">
        <f t="shared" si="334"/>
        <v>7.7</v>
      </c>
      <c r="BG23" s="29">
        <f t="shared" si="335"/>
        <v>7.7</v>
      </c>
      <c r="BH23" s="29" t="str">
        <f t="shared" si="125"/>
        <v>7.7</v>
      </c>
      <c r="BI23" s="35" t="str">
        <f t="shared" si="336"/>
        <v>B</v>
      </c>
      <c r="BJ23" s="33">
        <f t="shared" si="337"/>
        <v>3</v>
      </c>
      <c r="BK23" s="49" t="str">
        <f t="shared" si="338"/>
        <v>3.0</v>
      </c>
      <c r="BL23" s="77">
        <v>3</v>
      </c>
      <c r="BM23" s="83">
        <v>3</v>
      </c>
      <c r="BN23" s="24">
        <v>7</v>
      </c>
      <c r="BO23" s="27">
        <v>9</v>
      </c>
      <c r="BP23" s="28"/>
      <c r="BQ23" s="22">
        <f t="shared" si="339"/>
        <v>8.1999999999999993</v>
      </c>
      <c r="BR23" s="29">
        <f t="shared" si="340"/>
        <v>8.1999999999999993</v>
      </c>
      <c r="BS23" s="29" t="str">
        <f t="shared" si="130"/>
        <v>8.2</v>
      </c>
      <c r="BT23" s="35" t="str">
        <f t="shared" si="341"/>
        <v>B+</v>
      </c>
      <c r="BU23" s="33">
        <f t="shared" si="342"/>
        <v>3.5</v>
      </c>
      <c r="BV23" s="49" t="str">
        <f t="shared" si="343"/>
        <v>3.5</v>
      </c>
      <c r="BW23" s="77">
        <v>2</v>
      </c>
      <c r="BX23" s="83">
        <v>2</v>
      </c>
      <c r="BY23" s="41">
        <f t="shared" si="134"/>
        <v>16</v>
      </c>
      <c r="BZ23" s="43">
        <f t="shared" si="135"/>
        <v>2.96875</v>
      </c>
      <c r="CA23" s="45" t="str">
        <f t="shared" si="136"/>
        <v>2.97</v>
      </c>
      <c r="CB23" s="47" t="str">
        <f t="shared" si="137"/>
        <v>Lên lớp</v>
      </c>
      <c r="CC23" s="145">
        <f t="shared" si="138"/>
        <v>16</v>
      </c>
      <c r="CD23" s="146">
        <f t="shared" si="139"/>
        <v>2.96875</v>
      </c>
      <c r="CE23" s="47" t="str">
        <f t="shared" si="140"/>
        <v>Lên lớp</v>
      </c>
      <c r="CF23" s="142" t="s">
        <v>1143</v>
      </c>
      <c r="CG23" s="24">
        <v>7.3</v>
      </c>
      <c r="CH23" s="27">
        <v>9</v>
      </c>
      <c r="CI23" s="28"/>
      <c r="CJ23" s="30">
        <f t="shared" si="344"/>
        <v>8.3000000000000007</v>
      </c>
      <c r="CK23" s="31">
        <f t="shared" si="345"/>
        <v>8.3000000000000007</v>
      </c>
      <c r="CL23" s="29" t="str">
        <f t="shared" si="143"/>
        <v>8.3</v>
      </c>
      <c r="CM23" s="35" t="str">
        <f t="shared" si="346"/>
        <v>B+</v>
      </c>
      <c r="CN23" s="157">
        <f t="shared" si="347"/>
        <v>3.5</v>
      </c>
      <c r="CO23" s="49" t="str">
        <f t="shared" si="348"/>
        <v>3.5</v>
      </c>
      <c r="CP23" s="77">
        <v>3</v>
      </c>
      <c r="CQ23" s="151">
        <v>3</v>
      </c>
      <c r="CR23" s="24">
        <v>8.3000000000000007</v>
      </c>
      <c r="CS23" s="27">
        <v>7</v>
      </c>
      <c r="CT23" s="28"/>
      <c r="CU23" s="30">
        <f t="shared" si="349"/>
        <v>7.5</v>
      </c>
      <c r="CV23" s="31">
        <f t="shared" si="350"/>
        <v>7.5</v>
      </c>
      <c r="CW23" s="29" t="str">
        <f t="shared" si="148"/>
        <v>7.5</v>
      </c>
      <c r="CX23" s="35" t="str">
        <f t="shared" si="351"/>
        <v>B</v>
      </c>
      <c r="CY23" s="157">
        <f t="shared" si="352"/>
        <v>3</v>
      </c>
      <c r="CZ23" s="49" t="str">
        <f t="shared" si="353"/>
        <v>3.0</v>
      </c>
      <c r="DA23" s="77">
        <v>2</v>
      </c>
      <c r="DB23" s="151">
        <v>2</v>
      </c>
      <c r="DC23" s="24">
        <v>8.4</v>
      </c>
      <c r="DD23" s="27">
        <v>7</v>
      </c>
      <c r="DE23" s="28"/>
      <c r="DF23" s="30">
        <f t="shared" si="354"/>
        <v>7.6</v>
      </c>
      <c r="DG23" s="31">
        <f t="shared" si="355"/>
        <v>7.6</v>
      </c>
      <c r="DH23" s="29" t="str">
        <f t="shared" si="154"/>
        <v>7.6</v>
      </c>
      <c r="DI23" s="35" t="str">
        <f t="shared" si="356"/>
        <v>B</v>
      </c>
      <c r="DJ23" s="157">
        <f t="shared" si="357"/>
        <v>3</v>
      </c>
      <c r="DK23" s="49" t="str">
        <f t="shared" si="358"/>
        <v>3.0</v>
      </c>
      <c r="DL23" s="77">
        <v>4</v>
      </c>
      <c r="DM23" s="151">
        <v>4</v>
      </c>
      <c r="DN23" s="24">
        <v>6.9</v>
      </c>
      <c r="DO23" s="27">
        <v>5</v>
      </c>
      <c r="DP23" s="28"/>
      <c r="DQ23" s="30">
        <f t="shared" si="359"/>
        <v>5.8</v>
      </c>
      <c r="DR23" s="31">
        <f t="shared" si="360"/>
        <v>5.8</v>
      </c>
      <c r="DS23" s="29" t="str">
        <f t="shared" si="160"/>
        <v>5.8</v>
      </c>
      <c r="DT23" s="35" t="str">
        <f t="shared" si="361"/>
        <v>C</v>
      </c>
      <c r="DU23" s="157">
        <f t="shared" si="362"/>
        <v>2</v>
      </c>
      <c r="DV23" s="49" t="str">
        <f t="shared" si="363"/>
        <v>2.0</v>
      </c>
      <c r="DW23" s="77">
        <v>3</v>
      </c>
      <c r="DX23" s="151">
        <v>3</v>
      </c>
      <c r="DY23" s="24">
        <v>7.7</v>
      </c>
      <c r="DZ23" s="27">
        <v>6</v>
      </c>
      <c r="EA23" s="28"/>
      <c r="EB23" s="30">
        <f t="shared" si="364"/>
        <v>6.7</v>
      </c>
      <c r="EC23" s="31">
        <f t="shared" si="365"/>
        <v>6.7</v>
      </c>
      <c r="ED23" s="29" t="str">
        <f t="shared" si="165"/>
        <v>6.7</v>
      </c>
      <c r="EE23" s="35" t="str">
        <f t="shared" si="366"/>
        <v>C+</v>
      </c>
      <c r="EF23" s="157">
        <f t="shared" si="367"/>
        <v>2.5</v>
      </c>
      <c r="EG23" s="49" t="str">
        <f t="shared" si="368"/>
        <v>2.5</v>
      </c>
      <c r="EH23" s="77">
        <v>2</v>
      </c>
      <c r="EI23" s="151">
        <v>2</v>
      </c>
      <c r="EJ23" s="24">
        <v>7</v>
      </c>
      <c r="EK23" s="27">
        <v>7</v>
      </c>
      <c r="EL23" s="28"/>
      <c r="EM23" s="30">
        <f t="shared" si="369"/>
        <v>7</v>
      </c>
      <c r="EN23" s="31">
        <f t="shared" si="370"/>
        <v>7</v>
      </c>
      <c r="EO23" s="29" t="str">
        <f t="shared" si="170"/>
        <v>7.0</v>
      </c>
      <c r="EP23" s="35" t="str">
        <f t="shared" si="371"/>
        <v>B</v>
      </c>
      <c r="EQ23" s="157">
        <f t="shared" si="372"/>
        <v>3</v>
      </c>
      <c r="ER23" s="49" t="str">
        <f t="shared" si="373"/>
        <v>3.0</v>
      </c>
      <c r="ES23" s="77">
        <v>2</v>
      </c>
      <c r="ET23" s="151">
        <v>2</v>
      </c>
      <c r="EU23" s="24">
        <v>7.7</v>
      </c>
      <c r="EV23" s="27">
        <v>7</v>
      </c>
      <c r="EW23" s="28"/>
      <c r="EX23" s="30">
        <f t="shared" si="374"/>
        <v>7.3</v>
      </c>
      <c r="EY23" s="31">
        <f t="shared" si="375"/>
        <v>7.3</v>
      </c>
      <c r="EZ23" s="29" t="str">
        <f t="shared" si="175"/>
        <v>7.3</v>
      </c>
      <c r="FA23" s="35" t="str">
        <f t="shared" si="376"/>
        <v>B</v>
      </c>
      <c r="FB23" s="157">
        <f t="shared" si="377"/>
        <v>3</v>
      </c>
      <c r="FC23" s="49" t="str">
        <f t="shared" si="378"/>
        <v>3.0</v>
      </c>
      <c r="FD23" s="77">
        <v>3</v>
      </c>
      <c r="FE23" s="151">
        <v>3</v>
      </c>
      <c r="FF23" s="155">
        <v>8</v>
      </c>
      <c r="FG23" s="165">
        <v>8.3000000000000007</v>
      </c>
      <c r="FH23" s="165"/>
      <c r="FI23" s="22">
        <f t="shared" si="379"/>
        <v>8.1999999999999993</v>
      </c>
      <c r="FJ23" s="29">
        <f t="shared" si="380"/>
        <v>8.1999999999999993</v>
      </c>
      <c r="FK23" s="29" t="str">
        <f t="shared" si="181"/>
        <v>8.2</v>
      </c>
      <c r="FL23" s="35" t="str">
        <f t="shared" si="381"/>
        <v>B+</v>
      </c>
      <c r="FM23" s="33">
        <f t="shared" si="382"/>
        <v>3.5</v>
      </c>
      <c r="FN23" s="49" t="str">
        <f t="shared" si="383"/>
        <v>3.5</v>
      </c>
      <c r="FO23" s="77">
        <v>1</v>
      </c>
      <c r="FP23" s="151">
        <v>1</v>
      </c>
      <c r="FQ23" s="41">
        <f t="shared" si="185"/>
        <v>20</v>
      </c>
      <c r="FR23" s="43">
        <f t="shared" si="186"/>
        <v>2.9</v>
      </c>
      <c r="FS23" s="45" t="str">
        <f t="shared" si="187"/>
        <v>2.90</v>
      </c>
      <c r="FT23" s="47" t="str">
        <f t="shared" si="188"/>
        <v>Lên lớp</v>
      </c>
      <c r="FU23" s="145">
        <f t="shared" si="189"/>
        <v>20</v>
      </c>
      <c r="FV23" s="146">
        <f t="shared" si="190"/>
        <v>2.9</v>
      </c>
      <c r="FW23" s="174">
        <f t="shared" si="191"/>
        <v>36</v>
      </c>
      <c r="FX23" s="41">
        <f t="shared" si="192"/>
        <v>36</v>
      </c>
      <c r="FY23" s="43">
        <f t="shared" si="193"/>
        <v>2.9305555555555554</v>
      </c>
      <c r="FZ23" s="45" t="str">
        <f t="shared" si="194"/>
        <v>2.93</v>
      </c>
      <c r="GA23" s="47" t="str">
        <f t="shared" si="195"/>
        <v>Lên lớp</v>
      </c>
      <c r="GB23" s="47" t="s">
        <v>1143</v>
      </c>
      <c r="GC23" s="24">
        <v>9.3000000000000007</v>
      </c>
      <c r="GD23" s="27">
        <v>9</v>
      </c>
      <c r="GE23" s="28"/>
      <c r="GF23" s="22">
        <f t="shared" si="386"/>
        <v>9.1</v>
      </c>
      <c r="GG23" s="29">
        <f t="shared" si="387"/>
        <v>9.1</v>
      </c>
      <c r="GH23" s="29" t="str">
        <f t="shared" si="197"/>
        <v>9.1</v>
      </c>
      <c r="GI23" s="35" t="str">
        <f t="shared" si="388"/>
        <v>A</v>
      </c>
      <c r="GJ23" s="33">
        <f t="shared" si="389"/>
        <v>4</v>
      </c>
      <c r="GK23" s="49" t="str">
        <f t="shared" si="390"/>
        <v>4.0</v>
      </c>
      <c r="GL23" s="77">
        <v>2</v>
      </c>
      <c r="GM23" s="151">
        <v>2</v>
      </c>
      <c r="GN23" s="24">
        <v>7.6</v>
      </c>
      <c r="GO23" s="27">
        <v>5</v>
      </c>
      <c r="GP23" s="28"/>
      <c r="GQ23" s="30">
        <f t="shared" si="391"/>
        <v>6</v>
      </c>
      <c r="GR23" s="31">
        <f t="shared" si="392"/>
        <v>6</v>
      </c>
      <c r="GS23" s="29" t="str">
        <f t="shared" si="202"/>
        <v>6.0</v>
      </c>
      <c r="GT23" s="35" t="str">
        <f t="shared" si="393"/>
        <v>C</v>
      </c>
      <c r="GU23" s="33">
        <f t="shared" si="394"/>
        <v>2</v>
      </c>
      <c r="GV23" s="49" t="str">
        <f t="shared" si="395"/>
        <v>2.0</v>
      </c>
      <c r="GW23" s="77">
        <v>3</v>
      </c>
      <c r="GX23" s="151">
        <v>3</v>
      </c>
      <c r="GY23" s="24">
        <v>8.8000000000000007</v>
      </c>
      <c r="GZ23" s="27">
        <v>9</v>
      </c>
      <c r="HA23" s="28"/>
      <c r="HB23" s="22">
        <f t="shared" si="396"/>
        <v>8.9</v>
      </c>
      <c r="HC23" s="29">
        <f t="shared" si="397"/>
        <v>8.9</v>
      </c>
      <c r="HD23" s="29" t="str">
        <f t="shared" si="207"/>
        <v>8.9</v>
      </c>
      <c r="HE23" s="35" t="str">
        <f t="shared" si="398"/>
        <v>A</v>
      </c>
      <c r="HF23" s="33">
        <f t="shared" si="399"/>
        <v>4</v>
      </c>
      <c r="HG23" s="49" t="str">
        <f t="shared" si="400"/>
        <v>4.0</v>
      </c>
      <c r="HH23" s="77">
        <v>2</v>
      </c>
      <c r="HI23" s="151">
        <v>2</v>
      </c>
      <c r="HJ23" s="24">
        <v>8.1999999999999993</v>
      </c>
      <c r="HK23" s="27">
        <v>7</v>
      </c>
      <c r="HL23" s="28"/>
      <c r="HM23" s="30">
        <f t="shared" si="401"/>
        <v>7.5</v>
      </c>
      <c r="HN23" s="31">
        <f t="shared" si="402"/>
        <v>7.5</v>
      </c>
      <c r="HO23" s="29" t="str">
        <f t="shared" si="212"/>
        <v>7.5</v>
      </c>
      <c r="HP23" s="35" t="str">
        <f t="shared" si="403"/>
        <v>B</v>
      </c>
      <c r="HQ23" s="33">
        <f t="shared" si="404"/>
        <v>3</v>
      </c>
      <c r="HR23" s="49" t="str">
        <f t="shared" si="405"/>
        <v>3.0</v>
      </c>
      <c r="HS23" s="77">
        <v>2</v>
      </c>
      <c r="HT23" s="151">
        <v>2</v>
      </c>
      <c r="HU23" s="24">
        <v>8.1999999999999993</v>
      </c>
      <c r="HV23" s="27">
        <v>5</v>
      </c>
      <c r="HW23" s="28"/>
      <c r="HX23" s="22">
        <f t="shared" si="406"/>
        <v>6.3</v>
      </c>
      <c r="HY23" s="29">
        <f t="shared" si="407"/>
        <v>6.3</v>
      </c>
      <c r="HZ23" s="29" t="str">
        <f t="shared" si="217"/>
        <v>6.3</v>
      </c>
      <c r="IA23" s="35" t="str">
        <f t="shared" si="408"/>
        <v>C</v>
      </c>
      <c r="IB23" s="33">
        <f t="shared" si="409"/>
        <v>2</v>
      </c>
      <c r="IC23" s="49" t="str">
        <f t="shared" si="410"/>
        <v>2.0</v>
      </c>
      <c r="ID23" s="77">
        <v>3</v>
      </c>
      <c r="IE23" s="151">
        <v>3</v>
      </c>
      <c r="IF23" s="24">
        <v>8.6999999999999993</v>
      </c>
      <c r="IG23" s="27">
        <v>7</v>
      </c>
      <c r="IH23" s="126"/>
      <c r="II23" s="22">
        <f t="shared" si="411"/>
        <v>7.7</v>
      </c>
      <c r="IJ23" s="54">
        <f t="shared" si="412"/>
        <v>7.7</v>
      </c>
      <c r="IK23" s="29" t="str">
        <f t="shared" si="222"/>
        <v>7.7</v>
      </c>
      <c r="IL23" s="162" t="str">
        <f t="shared" si="413"/>
        <v>B</v>
      </c>
      <c r="IM23" s="33">
        <f t="shared" si="414"/>
        <v>3</v>
      </c>
      <c r="IN23" s="49" t="str">
        <f t="shared" si="415"/>
        <v>3.0</v>
      </c>
      <c r="IO23" s="77">
        <v>2</v>
      </c>
      <c r="IP23" s="151">
        <v>2</v>
      </c>
      <c r="IQ23" s="24">
        <v>7.3</v>
      </c>
      <c r="IR23" s="27">
        <v>8</v>
      </c>
      <c r="IS23" s="28"/>
      <c r="IT23" s="30">
        <f t="shared" si="416"/>
        <v>7.7</v>
      </c>
      <c r="IU23" s="31">
        <f t="shared" si="417"/>
        <v>7.7</v>
      </c>
      <c r="IV23" s="29" t="str">
        <f t="shared" si="226"/>
        <v>7.7</v>
      </c>
      <c r="IW23" s="35" t="str">
        <f t="shared" si="418"/>
        <v>B</v>
      </c>
      <c r="IX23" s="33">
        <f t="shared" si="419"/>
        <v>3</v>
      </c>
      <c r="IY23" s="49" t="str">
        <f t="shared" si="420"/>
        <v>3.0</v>
      </c>
      <c r="IZ23" s="77">
        <v>3</v>
      </c>
      <c r="JA23" s="151">
        <v>3</v>
      </c>
      <c r="JB23" s="24">
        <v>8.1999999999999993</v>
      </c>
      <c r="JC23" s="27">
        <v>6</v>
      </c>
      <c r="JD23" s="28"/>
      <c r="JE23" s="30">
        <f t="shared" si="421"/>
        <v>6.9</v>
      </c>
      <c r="JF23" s="31">
        <f t="shared" si="422"/>
        <v>6.9</v>
      </c>
      <c r="JG23" s="29" t="str">
        <f t="shared" si="230"/>
        <v>6.9</v>
      </c>
      <c r="JH23" s="35" t="str">
        <f t="shared" si="423"/>
        <v>C+</v>
      </c>
      <c r="JI23" s="33">
        <f t="shared" si="424"/>
        <v>2.5</v>
      </c>
      <c r="JJ23" s="49" t="str">
        <f t="shared" si="425"/>
        <v>2.5</v>
      </c>
      <c r="JK23" s="77">
        <v>3</v>
      </c>
      <c r="JL23" s="151">
        <v>3</v>
      </c>
      <c r="JM23" s="24">
        <v>7.5</v>
      </c>
      <c r="JN23" s="214">
        <v>7.7</v>
      </c>
      <c r="JO23" s="140"/>
      <c r="JP23" s="30">
        <f t="shared" si="426"/>
        <v>7.6</v>
      </c>
      <c r="JQ23" s="31">
        <f t="shared" si="427"/>
        <v>7.6</v>
      </c>
      <c r="JR23" s="29" t="str">
        <f t="shared" si="234"/>
        <v>7.6</v>
      </c>
      <c r="JS23" s="35" t="str">
        <f t="shared" si="428"/>
        <v>B</v>
      </c>
      <c r="JT23" s="33">
        <f t="shared" si="429"/>
        <v>3</v>
      </c>
      <c r="JU23" s="49" t="str">
        <f t="shared" si="430"/>
        <v>3.0</v>
      </c>
      <c r="JV23" s="77">
        <v>2</v>
      </c>
      <c r="JW23" s="151">
        <v>2</v>
      </c>
      <c r="JX23" s="211">
        <f t="shared" si="238"/>
        <v>22</v>
      </c>
      <c r="JY23" s="43">
        <f t="shared" si="239"/>
        <v>2.8409090909090908</v>
      </c>
      <c r="JZ23" s="45" t="str">
        <f t="shared" si="240"/>
        <v>2.84</v>
      </c>
      <c r="KA23" s="47" t="str">
        <f t="shared" si="241"/>
        <v>Lên lớp</v>
      </c>
      <c r="KB23" s="41">
        <f t="shared" si="242"/>
        <v>22</v>
      </c>
      <c r="KC23" s="43">
        <f t="shared" si="243"/>
        <v>2.8409090909090908</v>
      </c>
      <c r="KD23" s="229">
        <f t="shared" si="244"/>
        <v>58</v>
      </c>
      <c r="KE23" s="230">
        <f t="shared" si="245"/>
        <v>58</v>
      </c>
      <c r="KF23" s="146">
        <f t="shared" si="246"/>
        <v>2.896551724137931</v>
      </c>
      <c r="KG23" s="45" t="str">
        <f t="shared" si="247"/>
        <v>2.90</v>
      </c>
      <c r="KH23" s="47" t="str">
        <f t="shared" si="248"/>
        <v>Lên lớp</v>
      </c>
      <c r="KI23" s="47" t="s">
        <v>1143</v>
      </c>
      <c r="KJ23" s="24">
        <v>8.8000000000000007</v>
      </c>
      <c r="KK23" s="27">
        <v>7</v>
      </c>
      <c r="KL23" s="28"/>
      <c r="KM23" s="30">
        <f t="shared" si="436"/>
        <v>7.7</v>
      </c>
      <c r="KN23" s="31">
        <f t="shared" si="437"/>
        <v>7.7</v>
      </c>
      <c r="KO23" s="29" t="str">
        <f t="shared" si="438"/>
        <v>7.7</v>
      </c>
      <c r="KP23" s="35" t="str">
        <f t="shared" si="439"/>
        <v>B</v>
      </c>
      <c r="KQ23" s="33">
        <f t="shared" si="440"/>
        <v>3</v>
      </c>
      <c r="KR23" s="49" t="str">
        <f t="shared" si="441"/>
        <v>3.0</v>
      </c>
      <c r="KS23" s="77">
        <v>2</v>
      </c>
      <c r="KT23" s="151">
        <v>2</v>
      </c>
      <c r="KU23" s="24">
        <v>8</v>
      </c>
      <c r="KV23" s="27">
        <v>9</v>
      </c>
      <c r="KW23" s="28"/>
      <c r="KX23" s="30">
        <f t="shared" si="442"/>
        <v>8.6</v>
      </c>
      <c r="KY23" s="31">
        <f t="shared" si="443"/>
        <v>8.6</v>
      </c>
      <c r="KZ23" s="29" t="str">
        <f t="shared" si="444"/>
        <v>8.6</v>
      </c>
      <c r="LA23" s="35" t="str">
        <f t="shared" si="445"/>
        <v>A</v>
      </c>
      <c r="LB23" s="33">
        <f t="shared" si="446"/>
        <v>4</v>
      </c>
      <c r="LC23" s="49" t="str">
        <f t="shared" si="447"/>
        <v>4.0</v>
      </c>
      <c r="LD23" s="77">
        <v>2</v>
      </c>
      <c r="LE23" s="151">
        <v>2</v>
      </c>
      <c r="LF23" s="24">
        <v>8</v>
      </c>
      <c r="LG23" s="27">
        <v>7</v>
      </c>
      <c r="LH23" s="28"/>
      <c r="LI23" s="30">
        <f t="shared" si="448"/>
        <v>7.4</v>
      </c>
      <c r="LJ23" s="31">
        <f t="shared" si="449"/>
        <v>7.4</v>
      </c>
      <c r="LK23" s="29" t="str">
        <f t="shared" si="450"/>
        <v>7.4</v>
      </c>
      <c r="LL23" s="35" t="str">
        <f t="shared" si="451"/>
        <v>B</v>
      </c>
      <c r="LM23" s="33">
        <f t="shared" si="452"/>
        <v>3</v>
      </c>
      <c r="LN23" s="49" t="str">
        <f t="shared" si="453"/>
        <v>3.0</v>
      </c>
      <c r="LO23" s="77">
        <v>2</v>
      </c>
      <c r="LP23" s="151">
        <v>2</v>
      </c>
      <c r="LQ23" s="24">
        <v>8.3000000000000007</v>
      </c>
      <c r="LR23" s="27">
        <v>9</v>
      </c>
      <c r="LS23" s="28"/>
      <c r="LT23" s="30">
        <f t="shared" si="454"/>
        <v>8.6999999999999993</v>
      </c>
      <c r="LU23" s="31">
        <f t="shared" si="455"/>
        <v>8.6999999999999993</v>
      </c>
      <c r="LV23" s="29" t="str">
        <f t="shared" si="252"/>
        <v>8.7</v>
      </c>
      <c r="LW23" s="35" t="str">
        <f t="shared" si="456"/>
        <v>A</v>
      </c>
      <c r="LX23" s="33">
        <f t="shared" si="457"/>
        <v>4</v>
      </c>
      <c r="LY23" s="49" t="str">
        <f t="shared" si="458"/>
        <v>4.0</v>
      </c>
      <c r="LZ23" s="77">
        <v>2</v>
      </c>
      <c r="MA23" s="151">
        <v>2</v>
      </c>
      <c r="MB23" s="24">
        <v>8.1</v>
      </c>
      <c r="MC23" s="27">
        <v>6</v>
      </c>
      <c r="MD23" s="28"/>
      <c r="ME23" s="30">
        <f t="shared" si="459"/>
        <v>6.8</v>
      </c>
      <c r="MF23" s="161">
        <f t="shared" si="460"/>
        <v>6.8</v>
      </c>
      <c r="MG23" s="29" t="str">
        <f t="shared" si="253"/>
        <v>6.8</v>
      </c>
      <c r="MH23" s="162" t="str">
        <f t="shared" si="461"/>
        <v>C+</v>
      </c>
      <c r="MI23" s="163">
        <f t="shared" si="462"/>
        <v>2.5</v>
      </c>
      <c r="MJ23" s="56" t="str">
        <f t="shared" si="463"/>
        <v>2.5</v>
      </c>
      <c r="MK23" s="77">
        <v>1</v>
      </c>
      <c r="ML23" s="151">
        <v>1</v>
      </c>
      <c r="MM23" s="24">
        <v>8.6</v>
      </c>
      <c r="MN23" s="27">
        <v>8</v>
      </c>
      <c r="MO23" s="28"/>
      <c r="MP23" s="30">
        <f t="shared" si="464"/>
        <v>8.1999999999999993</v>
      </c>
      <c r="MQ23" s="161">
        <f t="shared" si="465"/>
        <v>8.1999999999999993</v>
      </c>
      <c r="MR23" s="29" t="str">
        <f t="shared" si="254"/>
        <v>8.2</v>
      </c>
      <c r="MS23" s="162" t="str">
        <f t="shared" si="466"/>
        <v>B+</v>
      </c>
      <c r="MT23" s="163">
        <f t="shared" si="467"/>
        <v>3.5</v>
      </c>
      <c r="MU23" s="56" t="str">
        <f t="shared" si="468"/>
        <v>3.5</v>
      </c>
      <c r="MV23" s="77">
        <v>3</v>
      </c>
      <c r="MW23" s="151">
        <v>3</v>
      </c>
      <c r="MX23" s="24">
        <v>8.1</v>
      </c>
      <c r="MY23" s="27">
        <v>8</v>
      </c>
      <c r="MZ23" s="28"/>
      <c r="NA23" s="30">
        <f t="shared" si="469"/>
        <v>8</v>
      </c>
      <c r="NB23" s="161">
        <f t="shared" si="470"/>
        <v>8</v>
      </c>
      <c r="NC23" s="29" t="str">
        <f t="shared" si="255"/>
        <v>8.0</v>
      </c>
      <c r="ND23" s="162" t="str">
        <f t="shared" si="471"/>
        <v>B+</v>
      </c>
      <c r="NE23" s="163">
        <f t="shared" si="472"/>
        <v>3.5</v>
      </c>
      <c r="NF23" s="56" t="str">
        <f t="shared" si="473"/>
        <v>3.5</v>
      </c>
      <c r="NG23" s="77">
        <v>1</v>
      </c>
      <c r="NH23" s="151">
        <v>1</v>
      </c>
      <c r="NI23" s="24">
        <v>7.6</v>
      </c>
      <c r="NJ23" s="27">
        <v>6</v>
      </c>
      <c r="NK23" s="28"/>
      <c r="NL23" s="30">
        <f t="shared" si="474"/>
        <v>6.6</v>
      </c>
      <c r="NM23" s="31">
        <f t="shared" si="475"/>
        <v>6.6</v>
      </c>
      <c r="NN23" s="29" t="str">
        <f t="shared" si="476"/>
        <v>6.6</v>
      </c>
      <c r="NO23" s="35" t="str">
        <f t="shared" si="477"/>
        <v>C+</v>
      </c>
      <c r="NP23" s="33">
        <f t="shared" si="478"/>
        <v>2.5</v>
      </c>
      <c r="NQ23" s="49" t="str">
        <f t="shared" si="479"/>
        <v>2.5</v>
      </c>
      <c r="NR23" s="77">
        <v>3</v>
      </c>
      <c r="NS23" s="151">
        <v>3</v>
      </c>
      <c r="NT23" s="24">
        <v>8</v>
      </c>
      <c r="NU23" s="214">
        <v>7</v>
      </c>
      <c r="NV23" s="28"/>
      <c r="NW23" s="30">
        <f t="shared" si="480"/>
        <v>7.4</v>
      </c>
      <c r="NX23" s="31">
        <f t="shared" si="481"/>
        <v>7.4</v>
      </c>
      <c r="NY23" s="29" t="str">
        <f t="shared" si="482"/>
        <v>7.4</v>
      </c>
      <c r="NZ23" s="35" t="str">
        <f t="shared" si="483"/>
        <v>B</v>
      </c>
      <c r="OA23" s="33">
        <f t="shared" si="484"/>
        <v>3</v>
      </c>
      <c r="OB23" s="49" t="str">
        <f t="shared" si="485"/>
        <v>3.0</v>
      </c>
      <c r="OC23" s="77">
        <v>2</v>
      </c>
      <c r="OD23" s="151">
        <v>2</v>
      </c>
      <c r="OE23" s="211">
        <f t="shared" si="259"/>
        <v>18</v>
      </c>
      <c r="OF23" s="43">
        <f t="shared" si="260"/>
        <v>3.2222222222222223</v>
      </c>
      <c r="OG23" s="45" t="str">
        <f t="shared" si="261"/>
        <v>3.22</v>
      </c>
      <c r="OH23" s="47" t="str">
        <f t="shared" si="262"/>
        <v>Lên lớp</v>
      </c>
      <c r="OI23" s="41">
        <f t="shared" si="263"/>
        <v>18</v>
      </c>
      <c r="OJ23" s="43">
        <f t="shared" si="264"/>
        <v>3.2222222222222223</v>
      </c>
      <c r="OK23" s="229">
        <f t="shared" si="265"/>
        <v>76</v>
      </c>
      <c r="OL23" s="230">
        <f t="shared" si="266"/>
        <v>76</v>
      </c>
      <c r="OM23" s="146">
        <f t="shared" si="267"/>
        <v>2.9736842105263159</v>
      </c>
      <c r="ON23" s="45" t="str">
        <f t="shared" si="268"/>
        <v>2.97</v>
      </c>
      <c r="OO23" s="47" t="str">
        <f t="shared" si="269"/>
        <v>Lên lớp</v>
      </c>
      <c r="OP23" s="47" t="s">
        <v>1143</v>
      </c>
      <c r="OQ23" s="24">
        <v>6.6</v>
      </c>
      <c r="OR23" s="27">
        <v>6</v>
      </c>
      <c r="OS23" s="28"/>
      <c r="OT23" s="30">
        <f t="shared" si="488"/>
        <v>6.2</v>
      </c>
      <c r="OU23" s="31">
        <f t="shared" si="489"/>
        <v>6.2</v>
      </c>
      <c r="OV23" s="29" t="str">
        <f t="shared" si="490"/>
        <v>6.2</v>
      </c>
      <c r="OW23" s="35" t="str">
        <f t="shared" si="491"/>
        <v>C</v>
      </c>
      <c r="OX23" s="130">
        <f t="shared" si="492"/>
        <v>2</v>
      </c>
      <c r="OY23" s="49" t="str">
        <f t="shared" si="493"/>
        <v>2.0</v>
      </c>
      <c r="OZ23" s="77">
        <v>2</v>
      </c>
      <c r="PA23" s="151">
        <v>2</v>
      </c>
      <c r="PB23" s="24">
        <v>7</v>
      </c>
      <c r="PC23" s="27">
        <v>9</v>
      </c>
      <c r="PD23" s="28"/>
      <c r="PE23" s="30">
        <f t="shared" si="494"/>
        <v>8.1999999999999993</v>
      </c>
      <c r="PF23" s="31">
        <f t="shared" si="495"/>
        <v>8.1999999999999993</v>
      </c>
      <c r="PG23" s="31" t="str">
        <f t="shared" si="496"/>
        <v>8.2</v>
      </c>
      <c r="PH23" s="35" t="str">
        <f t="shared" si="547"/>
        <v>B+</v>
      </c>
      <c r="PI23" s="33">
        <f t="shared" si="497"/>
        <v>3.5</v>
      </c>
      <c r="PJ23" s="49" t="str">
        <f t="shared" si="498"/>
        <v>3.5</v>
      </c>
      <c r="PK23" s="77">
        <v>3</v>
      </c>
      <c r="PL23" s="151">
        <v>3</v>
      </c>
      <c r="PM23" s="24">
        <v>5.7</v>
      </c>
      <c r="PN23" s="27">
        <v>6</v>
      </c>
      <c r="PO23" s="28"/>
      <c r="PP23" s="30">
        <f t="shared" si="499"/>
        <v>5.9</v>
      </c>
      <c r="PQ23" s="31">
        <f t="shared" si="500"/>
        <v>5.9</v>
      </c>
      <c r="PR23" s="31" t="str">
        <f t="shared" si="501"/>
        <v>5.9</v>
      </c>
      <c r="PS23" s="35" t="str">
        <f t="shared" si="502"/>
        <v>C</v>
      </c>
      <c r="PT23" s="33">
        <f t="shared" si="503"/>
        <v>2</v>
      </c>
      <c r="PU23" s="49" t="str">
        <f t="shared" si="504"/>
        <v>2.0</v>
      </c>
      <c r="PV23" s="77">
        <v>2</v>
      </c>
      <c r="PW23" s="151">
        <v>2</v>
      </c>
      <c r="PX23" s="24">
        <v>9.1</v>
      </c>
      <c r="PY23" s="27">
        <v>9</v>
      </c>
      <c r="PZ23" s="28"/>
      <c r="QA23" s="30">
        <f t="shared" si="505"/>
        <v>9</v>
      </c>
      <c r="QB23" s="31">
        <f t="shared" si="506"/>
        <v>9</v>
      </c>
      <c r="QC23" s="29" t="str">
        <f t="shared" si="507"/>
        <v>9.0</v>
      </c>
      <c r="QD23" s="35" t="str">
        <f t="shared" si="508"/>
        <v>A</v>
      </c>
      <c r="QE23" s="130">
        <f t="shared" si="509"/>
        <v>4</v>
      </c>
      <c r="QF23" s="49" t="str">
        <f t="shared" si="510"/>
        <v>4.0</v>
      </c>
      <c r="QG23" s="77">
        <v>3</v>
      </c>
      <c r="QH23" s="151">
        <v>3</v>
      </c>
      <c r="QI23" s="24">
        <v>9</v>
      </c>
      <c r="QJ23" s="27">
        <v>5</v>
      </c>
      <c r="QK23" s="28"/>
      <c r="QL23" s="30">
        <f t="shared" si="511"/>
        <v>6.6</v>
      </c>
      <c r="QM23" s="31">
        <f t="shared" si="512"/>
        <v>6.6</v>
      </c>
      <c r="QN23" s="31" t="str">
        <f t="shared" si="513"/>
        <v>6.6</v>
      </c>
      <c r="QO23" s="35" t="str">
        <f t="shared" si="514"/>
        <v>C+</v>
      </c>
      <c r="QP23" s="33">
        <f t="shared" si="515"/>
        <v>2.5</v>
      </c>
      <c r="QQ23" s="49" t="str">
        <f t="shared" si="516"/>
        <v>2.5</v>
      </c>
      <c r="QR23" s="77">
        <v>1</v>
      </c>
      <c r="QS23" s="151">
        <v>1</v>
      </c>
      <c r="QT23" s="24">
        <v>7.2</v>
      </c>
      <c r="QU23" s="27">
        <v>9</v>
      </c>
      <c r="QV23" s="28"/>
      <c r="QW23" s="30">
        <f t="shared" si="517"/>
        <v>8.3000000000000007</v>
      </c>
      <c r="QX23" s="31">
        <f t="shared" si="518"/>
        <v>8.3000000000000007</v>
      </c>
      <c r="QY23" s="31" t="str">
        <f t="shared" si="519"/>
        <v>8.3</v>
      </c>
      <c r="QZ23" s="35" t="str">
        <f t="shared" si="520"/>
        <v>B+</v>
      </c>
      <c r="RA23" s="33">
        <f t="shared" si="521"/>
        <v>3.5</v>
      </c>
      <c r="RB23" s="49" t="str">
        <f t="shared" si="522"/>
        <v>3.5</v>
      </c>
      <c r="RC23" s="77">
        <v>3</v>
      </c>
      <c r="RD23" s="151">
        <v>3</v>
      </c>
      <c r="RE23" s="24">
        <v>7.5</v>
      </c>
      <c r="RF23" s="27">
        <v>8</v>
      </c>
      <c r="RG23" s="28"/>
      <c r="RH23" s="30">
        <f t="shared" si="523"/>
        <v>7.8</v>
      </c>
      <c r="RI23" s="31">
        <f t="shared" si="524"/>
        <v>7.8</v>
      </c>
      <c r="RJ23" s="29" t="str">
        <f t="shared" si="525"/>
        <v>7.8</v>
      </c>
      <c r="RK23" s="35" t="str">
        <f t="shared" si="526"/>
        <v>B</v>
      </c>
      <c r="RL23" s="130">
        <f t="shared" si="527"/>
        <v>3</v>
      </c>
      <c r="RM23" s="49" t="str">
        <f t="shared" si="528"/>
        <v>3.0</v>
      </c>
      <c r="RN23" s="77">
        <v>1</v>
      </c>
      <c r="RO23" s="151">
        <v>1</v>
      </c>
      <c r="RP23" s="211">
        <f t="shared" si="277"/>
        <v>15</v>
      </c>
      <c r="RQ23" s="275">
        <f t="shared" si="278"/>
        <v>7.6733333333333329</v>
      </c>
      <c r="RR23" s="43">
        <f t="shared" si="279"/>
        <v>3.1</v>
      </c>
      <c r="RS23" s="45" t="str">
        <f t="shared" si="280"/>
        <v>3.10</v>
      </c>
      <c r="RT23" s="47" t="str">
        <f t="shared" si="281"/>
        <v>Lên lớp</v>
      </c>
      <c r="RU23" s="41">
        <f t="shared" si="282"/>
        <v>15</v>
      </c>
      <c r="RV23" s="43">
        <f t="shared" si="283"/>
        <v>3.1</v>
      </c>
      <c r="RW23" s="229">
        <f t="shared" si="284"/>
        <v>91</v>
      </c>
      <c r="RX23" s="230">
        <f t="shared" si="285"/>
        <v>91</v>
      </c>
      <c r="RY23" s="146">
        <f t="shared" si="286"/>
        <v>2.9945054945054945</v>
      </c>
      <c r="RZ23" s="45" t="str">
        <f t="shared" si="287"/>
        <v>2.99</v>
      </c>
      <c r="SA23" s="47" t="str">
        <f t="shared" si="288"/>
        <v>Lên lớp</v>
      </c>
      <c r="SB23" s="47" t="s">
        <v>1143</v>
      </c>
      <c r="SC23" s="24"/>
      <c r="SD23" s="27"/>
      <c r="SE23" s="28"/>
      <c r="SF23" s="30">
        <f t="shared" si="529"/>
        <v>0</v>
      </c>
      <c r="SG23" s="31">
        <f t="shared" si="530"/>
        <v>0</v>
      </c>
      <c r="SH23" s="29" t="str">
        <f t="shared" si="531"/>
        <v>0.0</v>
      </c>
      <c r="SI23" s="35" t="str">
        <f t="shared" si="532"/>
        <v>F</v>
      </c>
      <c r="SJ23" s="130">
        <f t="shared" si="533"/>
        <v>0</v>
      </c>
      <c r="SK23" s="49" t="str">
        <f t="shared" si="534"/>
        <v>0.0</v>
      </c>
      <c r="SL23" s="77"/>
      <c r="SM23" s="151"/>
      <c r="SN23" s="24"/>
      <c r="SO23" s="27"/>
      <c r="SP23" s="28"/>
      <c r="SQ23" s="30">
        <f t="shared" si="535"/>
        <v>0</v>
      </c>
      <c r="SR23" s="31">
        <f t="shared" si="536"/>
        <v>0</v>
      </c>
      <c r="SS23" s="31" t="str">
        <f t="shared" si="537"/>
        <v>0.0</v>
      </c>
      <c r="ST23" s="35" t="str">
        <f t="shared" si="538"/>
        <v>F</v>
      </c>
      <c r="SU23" s="33">
        <f t="shared" si="539"/>
        <v>0</v>
      </c>
      <c r="SV23" s="49" t="str">
        <f t="shared" si="540"/>
        <v>0.0</v>
      </c>
      <c r="SW23" s="77"/>
      <c r="SX23" s="151"/>
      <c r="SY23" s="24">
        <v>8.9</v>
      </c>
      <c r="SZ23" s="27">
        <v>8</v>
      </c>
      <c r="TA23" s="28"/>
      <c r="TB23" s="30">
        <f t="shared" si="558"/>
        <v>8.4</v>
      </c>
      <c r="TC23" s="31">
        <f t="shared" si="559"/>
        <v>8.4</v>
      </c>
      <c r="TD23" s="31" t="str">
        <f t="shared" si="543"/>
        <v>8.4</v>
      </c>
      <c r="TE23" s="35" t="str">
        <f t="shared" si="544"/>
        <v>B+</v>
      </c>
      <c r="TF23" s="33">
        <f t="shared" si="545"/>
        <v>3.5</v>
      </c>
      <c r="TG23" s="49" t="str">
        <f t="shared" si="546"/>
        <v>3.5</v>
      </c>
      <c r="TH23" s="77">
        <v>4</v>
      </c>
      <c r="TI23" s="151">
        <v>4</v>
      </c>
      <c r="TJ23" s="320">
        <v>8.5</v>
      </c>
      <c r="TK23" s="321">
        <v>7.5</v>
      </c>
      <c r="TL23" s="322">
        <v>7.5</v>
      </c>
      <c r="TM23" s="322">
        <v>8</v>
      </c>
      <c r="TN23" s="30">
        <f>ROUND((TK23*0.8+TL23*0.1+TM23*0.1),1)</f>
        <v>7.6</v>
      </c>
      <c r="TO23" s="127">
        <f>ROUND((TJ23*0.4+TN23*0.6),1)</f>
        <v>8</v>
      </c>
      <c r="TP23" s="29" t="str">
        <f t="shared" si="548"/>
        <v>8.0</v>
      </c>
      <c r="TQ23" s="35" t="str">
        <f t="shared" si="549"/>
        <v>B+</v>
      </c>
      <c r="TR23" s="33">
        <f t="shared" si="550"/>
        <v>3.5</v>
      </c>
      <c r="TS23" s="49" t="str">
        <f t="shared" si="551"/>
        <v>3.5</v>
      </c>
      <c r="TT23" s="323">
        <v>5</v>
      </c>
      <c r="TU23" s="324">
        <v>5</v>
      </c>
      <c r="TV23" s="325">
        <f t="shared" si="552"/>
        <v>9</v>
      </c>
      <c r="TW23" s="341">
        <f t="shared" si="296"/>
        <v>8.1777777777777771</v>
      </c>
      <c r="TX23" s="326">
        <f t="shared" si="553"/>
        <v>3.5</v>
      </c>
      <c r="TY23" s="45" t="str">
        <f t="shared" si="554"/>
        <v>3.50</v>
      </c>
      <c r="TZ23" s="47" t="str">
        <f t="shared" si="555"/>
        <v>Lên lớp</v>
      </c>
      <c r="UA23" s="41">
        <f t="shared" si="556"/>
        <v>9</v>
      </c>
      <c r="UB23" s="43">
        <f t="shared" si="557"/>
        <v>3.5</v>
      </c>
    </row>
    <row r="24" spans="1:548" ht="18">
      <c r="A24" s="11">
        <v>39</v>
      </c>
      <c r="B24" s="70" t="s">
        <v>333</v>
      </c>
      <c r="C24" s="14" t="s">
        <v>399</v>
      </c>
      <c r="D24" s="71" t="s">
        <v>119</v>
      </c>
      <c r="E24" s="302" t="s">
        <v>212</v>
      </c>
      <c r="F24" s="9"/>
      <c r="G24" s="111" t="s">
        <v>813</v>
      </c>
      <c r="H24" s="112" t="s">
        <v>18</v>
      </c>
      <c r="I24" s="104" t="s">
        <v>692</v>
      </c>
      <c r="J24" s="65">
        <v>0</v>
      </c>
      <c r="K24" s="29" t="str">
        <f t="shared" si="100"/>
        <v>0.0</v>
      </c>
      <c r="L24" s="35" t="str">
        <f t="shared" si="313"/>
        <v>F</v>
      </c>
      <c r="M24" s="33">
        <f t="shared" si="314"/>
        <v>0</v>
      </c>
      <c r="N24" s="49" t="str">
        <f t="shared" si="315"/>
        <v>0.0</v>
      </c>
      <c r="O24" s="12">
        <v>2</v>
      </c>
      <c r="P24" s="19">
        <v>6.5</v>
      </c>
      <c r="Q24" s="29" t="str">
        <f t="shared" si="104"/>
        <v>6.5</v>
      </c>
      <c r="R24" s="35" t="str">
        <f t="shared" si="316"/>
        <v>C+</v>
      </c>
      <c r="S24" s="33">
        <f t="shared" si="317"/>
        <v>2.5</v>
      </c>
      <c r="T24" s="49" t="str">
        <f t="shared" si="318"/>
        <v>2.5</v>
      </c>
      <c r="U24" s="12">
        <v>3</v>
      </c>
      <c r="V24" s="24">
        <v>6</v>
      </c>
      <c r="W24" s="27">
        <v>6</v>
      </c>
      <c r="X24" s="28"/>
      <c r="Y24" s="30">
        <f t="shared" si="319"/>
        <v>6</v>
      </c>
      <c r="Z24" s="31">
        <f t="shared" si="320"/>
        <v>6</v>
      </c>
      <c r="AA24" s="29" t="str">
        <f t="shared" si="110"/>
        <v>6.0</v>
      </c>
      <c r="AB24" s="35" t="str">
        <f t="shared" si="321"/>
        <v>C</v>
      </c>
      <c r="AC24" s="33">
        <f t="shared" si="322"/>
        <v>2</v>
      </c>
      <c r="AD24" s="49" t="str">
        <f t="shared" si="323"/>
        <v>2.0</v>
      </c>
      <c r="AE24" s="77">
        <v>5</v>
      </c>
      <c r="AF24" s="80">
        <v>5</v>
      </c>
      <c r="AG24" s="24">
        <v>5</v>
      </c>
      <c r="AH24" s="27">
        <v>3</v>
      </c>
      <c r="AI24" s="28">
        <v>2</v>
      </c>
      <c r="AJ24" s="30">
        <f t="shared" si="324"/>
        <v>3.8</v>
      </c>
      <c r="AK24" s="31">
        <f t="shared" si="325"/>
        <v>3.8</v>
      </c>
      <c r="AL24" s="29" t="str">
        <f t="shared" si="116"/>
        <v>3.8</v>
      </c>
      <c r="AM24" s="35" t="str">
        <f t="shared" si="326"/>
        <v>F</v>
      </c>
      <c r="AN24" s="33">
        <f t="shared" si="327"/>
        <v>0</v>
      </c>
      <c r="AO24" s="49" t="str">
        <f t="shared" si="328"/>
        <v>0.0</v>
      </c>
      <c r="AP24" s="77">
        <v>3</v>
      </c>
      <c r="AQ24" s="83"/>
      <c r="AR24" s="24">
        <v>6.9</v>
      </c>
      <c r="AS24" s="27">
        <v>4</v>
      </c>
      <c r="AT24" s="28"/>
      <c r="AU24" s="30">
        <f t="shared" si="329"/>
        <v>5.2</v>
      </c>
      <c r="AV24" s="31">
        <f t="shared" si="330"/>
        <v>5.2</v>
      </c>
      <c r="AW24" s="29" t="str">
        <f t="shared" si="120"/>
        <v>5.2</v>
      </c>
      <c r="AX24" s="35" t="str">
        <f t="shared" si="331"/>
        <v>D+</v>
      </c>
      <c r="AY24" s="33">
        <f t="shared" si="332"/>
        <v>1.5</v>
      </c>
      <c r="AZ24" s="49" t="str">
        <f t="shared" si="333"/>
        <v>1.5</v>
      </c>
      <c r="BA24" s="77">
        <v>3</v>
      </c>
      <c r="BB24" s="83">
        <v>3</v>
      </c>
      <c r="BC24" s="24">
        <v>6.2</v>
      </c>
      <c r="BD24" s="27">
        <v>4</v>
      </c>
      <c r="BE24" s="28"/>
      <c r="BF24" s="30">
        <f t="shared" si="334"/>
        <v>4.9000000000000004</v>
      </c>
      <c r="BG24" s="31">
        <f t="shared" si="335"/>
        <v>4.9000000000000004</v>
      </c>
      <c r="BH24" s="29" t="str">
        <f t="shared" si="125"/>
        <v>4.9</v>
      </c>
      <c r="BI24" s="35" t="str">
        <f t="shared" si="336"/>
        <v>D</v>
      </c>
      <c r="BJ24" s="33">
        <f t="shared" si="337"/>
        <v>1</v>
      </c>
      <c r="BK24" s="49" t="str">
        <f t="shared" si="338"/>
        <v>1.0</v>
      </c>
      <c r="BL24" s="77">
        <v>3</v>
      </c>
      <c r="BM24" s="83">
        <v>3</v>
      </c>
      <c r="BN24" s="24">
        <v>6.3</v>
      </c>
      <c r="BO24" s="27">
        <v>6</v>
      </c>
      <c r="BP24" s="28"/>
      <c r="BQ24" s="30">
        <f t="shared" si="339"/>
        <v>6.1</v>
      </c>
      <c r="BR24" s="31">
        <f t="shared" si="340"/>
        <v>6.1</v>
      </c>
      <c r="BS24" s="29" t="str">
        <f t="shared" si="130"/>
        <v>6.1</v>
      </c>
      <c r="BT24" s="35" t="str">
        <f t="shared" si="341"/>
        <v>C</v>
      </c>
      <c r="BU24" s="33">
        <f t="shared" si="342"/>
        <v>2</v>
      </c>
      <c r="BV24" s="49" t="str">
        <f t="shared" si="343"/>
        <v>2.0</v>
      </c>
      <c r="BW24" s="77">
        <v>2</v>
      </c>
      <c r="BX24" s="83">
        <v>2</v>
      </c>
      <c r="BY24" s="41">
        <f t="shared" si="134"/>
        <v>16</v>
      </c>
      <c r="BZ24" s="43">
        <f t="shared" si="135"/>
        <v>1.34375</v>
      </c>
      <c r="CA24" s="45" t="str">
        <f t="shared" si="136"/>
        <v>1.34</v>
      </c>
      <c r="CB24" s="47" t="str">
        <f t="shared" si="137"/>
        <v>Lên lớp</v>
      </c>
      <c r="CC24" s="145">
        <f t="shared" si="138"/>
        <v>13</v>
      </c>
      <c r="CD24" s="146">
        <f t="shared" si="139"/>
        <v>1.6538461538461537</v>
      </c>
      <c r="CE24" s="47" t="str">
        <f t="shared" si="140"/>
        <v>Lên lớp</v>
      </c>
      <c r="CF24" s="142" t="s">
        <v>1143</v>
      </c>
      <c r="CG24" s="24">
        <v>6</v>
      </c>
      <c r="CH24" s="27">
        <v>5</v>
      </c>
      <c r="CI24" s="28"/>
      <c r="CJ24" s="30">
        <f t="shared" si="344"/>
        <v>5.4</v>
      </c>
      <c r="CK24" s="31">
        <f t="shared" si="345"/>
        <v>5.4</v>
      </c>
      <c r="CL24" s="29" t="str">
        <f t="shared" si="143"/>
        <v>5.4</v>
      </c>
      <c r="CM24" s="35" t="str">
        <f t="shared" si="346"/>
        <v>D+</v>
      </c>
      <c r="CN24" s="157">
        <f t="shared" si="347"/>
        <v>1.5</v>
      </c>
      <c r="CO24" s="49" t="str">
        <f t="shared" si="348"/>
        <v>1.5</v>
      </c>
      <c r="CP24" s="77">
        <v>3</v>
      </c>
      <c r="CQ24" s="151">
        <v>3</v>
      </c>
      <c r="CR24" s="24">
        <v>8.3000000000000007</v>
      </c>
      <c r="CS24" s="27"/>
      <c r="CT24" s="28">
        <v>5</v>
      </c>
      <c r="CU24" s="30">
        <f t="shared" si="349"/>
        <v>3.3</v>
      </c>
      <c r="CV24" s="31">
        <f t="shared" si="350"/>
        <v>6.3</v>
      </c>
      <c r="CW24" s="29" t="str">
        <f t="shared" si="148"/>
        <v>6.3</v>
      </c>
      <c r="CX24" s="35" t="str">
        <f t="shared" si="351"/>
        <v>C</v>
      </c>
      <c r="CY24" s="157">
        <f t="shared" si="352"/>
        <v>2</v>
      </c>
      <c r="CZ24" s="49" t="str">
        <f t="shared" si="353"/>
        <v>2.0</v>
      </c>
      <c r="DA24" s="77">
        <v>2</v>
      </c>
      <c r="DB24" s="151">
        <v>2</v>
      </c>
      <c r="DC24" s="24">
        <v>5.0999999999999996</v>
      </c>
      <c r="DD24" s="27">
        <v>2</v>
      </c>
      <c r="DE24" s="28">
        <v>2</v>
      </c>
      <c r="DF24" s="30">
        <f t="shared" si="354"/>
        <v>3.2</v>
      </c>
      <c r="DG24" s="31">
        <f t="shared" si="355"/>
        <v>3.2</v>
      </c>
      <c r="DH24" s="29" t="str">
        <f t="shared" si="154"/>
        <v>3.2</v>
      </c>
      <c r="DI24" s="35" t="str">
        <f t="shared" si="356"/>
        <v>F</v>
      </c>
      <c r="DJ24" s="157">
        <f t="shared" si="357"/>
        <v>0</v>
      </c>
      <c r="DK24" s="49" t="str">
        <f t="shared" si="358"/>
        <v>0.0</v>
      </c>
      <c r="DL24" s="77">
        <v>4</v>
      </c>
      <c r="DM24" s="151"/>
      <c r="DN24" s="63">
        <v>1.7</v>
      </c>
      <c r="DO24" s="27"/>
      <c r="DP24" s="28"/>
      <c r="DQ24" s="22">
        <f t="shared" si="359"/>
        <v>0.7</v>
      </c>
      <c r="DR24" s="29">
        <f t="shared" si="360"/>
        <v>0.7</v>
      </c>
      <c r="DS24" s="29" t="str">
        <f t="shared" si="160"/>
        <v>0.7</v>
      </c>
      <c r="DT24" s="35" t="str">
        <f t="shared" si="361"/>
        <v>F</v>
      </c>
      <c r="DU24" s="157">
        <f t="shared" si="362"/>
        <v>0</v>
      </c>
      <c r="DV24" s="49" t="str">
        <f t="shared" si="363"/>
        <v>0.0</v>
      </c>
      <c r="DW24" s="77">
        <v>3</v>
      </c>
      <c r="DX24" s="151"/>
      <c r="DY24" s="24">
        <v>5.7</v>
      </c>
      <c r="DZ24" s="27">
        <v>4</v>
      </c>
      <c r="EA24" s="28"/>
      <c r="EB24" s="22">
        <f t="shared" si="364"/>
        <v>4.7</v>
      </c>
      <c r="EC24" s="29">
        <f t="shared" si="365"/>
        <v>4.7</v>
      </c>
      <c r="ED24" s="29" t="str">
        <f t="shared" si="165"/>
        <v>4.7</v>
      </c>
      <c r="EE24" s="35" t="str">
        <f t="shared" si="366"/>
        <v>D</v>
      </c>
      <c r="EF24" s="157">
        <f t="shared" si="367"/>
        <v>1</v>
      </c>
      <c r="EG24" s="49" t="str">
        <f t="shared" si="368"/>
        <v>1.0</v>
      </c>
      <c r="EH24" s="77">
        <v>2</v>
      </c>
      <c r="EI24" s="151">
        <v>2</v>
      </c>
      <c r="EJ24" s="24">
        <v>7.2</v>
      </c>
      <c r="EK24" s="27"/>
      <c r="EL24" s="28"/>
      <c r="EM24" s="30">
        <f t="shared" si="369"/>
        <v>2.9</v>
      </c>
      <c r="EN24" s="31">
        <f t="shared" si="370"/>
        <v>2.9</v>
      </c>
      <c r="EO24" s="29" t="str">
        <f t="shared" si="170"/>
        <v>2.9</v>
      </c>
      <c r="EP24" s="35" t="str">
        <f t="shared" si="371"/>
        <v>F</v>
      </c>
      <c r="EQ24" s="157">
        <f t="shared" si="372"/>
        <v>0</v>
      </c>
      <c r="ER24" s="49" t="str">
        <f t="shared" si="373"/>
        <v>0.0</v>
      </c>
      <c r="ES24" s="77">
        <v>2</v>
      </c>
      <c r="ET24" s="151"/>
      <c r="EU24" s="63">
        <v>3.7</v>
      </c>
      <c r="EV24" s="27"/>
      <c r="EW24" s="28"/>
      <c r="EX24" s="30">
        <f t="shared" si="374"/>
        <v>1.5</v>
      </c>
      <c r="EY24" s="31">
        <f t="shared" si="375"/>
        <v>1.5</v>
      </c>
      <c r="EZ24" s="29" t="str">
        <f t="shared" si="175"/>
        <v>1.5</v>
      </c>
      <c r="FA24" s="35" t="str">
        <f t="shared" si="376"/>
        <v>F</v>
      </c>
      <c r="FB24" s="157">
        <f t="shared" si="377"/>
        <v>0</v>
      </c>
      <c r="FC24" s="49" t="str">
        <f t="shared" si="378"/>
        <v>0.0</v>
      </c>
      <c r="FD24" s="77">
        <v>3</v>
      </c>
      <c r="FE24" s="151"/>
      <c r="FF24" s="155">
        <v>5</v>
      </c>
      <c r="FG24" s="165">
        <v>4</v>
      </c>
      <c r="FH24" s="165"/>
      <c r="FI24" s="22">
        <f t="shared" si="379"/>
        <v>4.4000000000000004</v>
      </c>
      <c r="FJ24" s="29">
        <f t="shared" si="380"/>
        <v>4.4000000000000004</v>
      </c>
      <c r="FK24" s="29" t="str">
        <f t="shared" si="181"/>
        <v>4.4</v>
      </c>
      <c r="FL24" s="35" t="str">
        <f t="shared" si="381"/>
        <v>D</v>
      </c>
      <c r="FM24" s="33">
        <f t="shared" si="382"/>
        <v>1</v>
      </c>
      <c r="FN24" s="49" t="str">
        <f t="shared" si="383"/>
        <v>1.0</v>
      </c>
      <c r="FO24" s="77">
        <v>1</v>
      </c>
      <c r="FP24" s="151">
        <v>1</v>
      </c>
      <c r="FQ24" s="41">
        <f t="shared" si="185"/>
        <v>20</v>
      </c>
      <c r="FR24" s="43">
        <f t="shared" si="186"/>
        <v>0.57499999999999996</v>
      </c>
      <c r="FS24" s="45" t="str">
        <f t="shared" si="187"/>
        <v>0.58</v>
      </c>
      <c r="FT24" s="148" t="str">
        <f t="shared" si="188"/>
        <v>Cảnh báo KQHT</v>
      </c>
      <c r="FU24" s="145">
        <f t="shared" si="189"/>
        <v>8</v>
      </c>
      <c r="FV24" s="146">
        <f t="shared" si="190"/>
        <v>1.4375</v>
      </c>
      <c r="FW24" s="174">
        <f t="shared" si="191"/>
        <v>36</v>
      </c>
      <c r="FX24" s="41">
        <f t="shared" si="192"/>
        <v>21</v>
      </c>
      <c r="FY24" s="43">
        <f t="shared" si="193"/>
        <v>1.5714285714285714</v>
      </c>
      <c r="FZ24" s="45" t="str">
        <f t="shared" si="194"/>
        <v>1.57</v>
      </c>
      <c r="GA24" s="47" t="str">
        <f t="shared" si="195"/>
        <v>Lên lớp</v>
      </c>
      <c r="GB24" s="209" t="s">
        <v>1135</v>
      </c>
      <c r="GC24" s="24">
        <v>5.5</v>
      </c>
      <c r="GD24" s="27">
        <v>5</v>
      </c>
      <c r="GE24" s="28"/>
      <c r="GF24" s="30">
        <f t="shared" si="386"/>
        <v>5.2</v>
      </c>
      <c r="GG24" s="31">
        <f t="shared" si="387"/>
        <v>5.2</v>
      </c>
      <c r="GH24" s="29" t="str">
        <f t="shared" si="197"/>
        <v>5.2</v>
      </c>
      <c r="GI24" s="35" t="str">
        <f t="shared" si="388"/>
        <v>D+</v>
      </c>
      <c r="GJ24" s="33">
        <f t="shared" si="389"/>
        <v>1.5</v>
      </c>
      <c r="GK24" s="49" t="str">
        <f t="shared" si="390"/>
        <v>1.5</v>
      </c>
      <c r="GL24" s="77">
        <v>2</v>
      </c>
      <c r="GM24" s="151">
        <v>2</v>
      </c>
      <c r="GN24" s="24">
        <v>6.7</v>
      </c>
      <c r="GO24" s="27">
        <v>5</v>
      </c>
      <c r="GP24" s="28"/>
      <c r="GQ24" s="30">
        <f t="shared" si="391"/>
        <v>5.7</v>
      </c>
      <c r="GR24" s="31">
        <f t="shared" si="392"/>
        <v>5.7</v>
      </c>
      <c r="GS24" s="29" t="str">
        <f t="shared" si="202"/>
        <v>5.7</v>
      </c>
      <c r="GT24" s="35" t="str">
        <f t="shared" si="393"/>
        <v>C</v>
      </c>
      <c r="GU24" s="33">
        <f t="shared" si="394"/>
        <v>2</v>
      </c>
      <c r="GV24" s="49" t="str">
        <f t="shared" si="395"/>
        <v>2.0</v>
      </c>
      <c r="GW24" s="77">
        <v>3</v>
      </c>
      <c r="GX24" s="151">
        <v>3</v>
      </c>
      <c r="GY24" s="24">
        <v>5.4</v>
      </c>
      <c r="GZ24" s="27">
        <v>4</v>
      </c>
      <c r="HA24" s="28"/>
      <c r="HB24" s="30">
        <f t="shared" si="396"/>
        <v>4.5999999999999996</v>
      </c>
      <c r="HC24" s="31">
        <f t="shared" si="397"/>
        <v>4.5999999999999996</v>
      </c>
      <c r="HD24" s="29" t="str">
        <f t="shared" si="207"/>
        <v>4.6</v>
      </c>
      <c r="HE24" s="35" t="str">
        <f t="shared" si="398"/>
        <v>D</v>
      </c>
      <c r="HF24" s="33">
        <f t="shared" si="399"/>
        <v>1</v>
      </c>
      <c r="HG24" s="49" t="str">
        <f t="shared" si="400"/>
        <v>1.0</v>
      </c>
      <c r="HH24" s="77">
        <v>2</v>
      </c>
      <c r="HI24" s="151">
        <v>2</v>
      </c>
      <c r="HJ24" s="24">
        <v>6</v>
      </c>
      <c r="HK24" s="27">
        <v>0</v>
      </c>
      <c r="HL24" s="28">
        <v>3</v>
      </c>
      <c r="HM24" s="22">
        <f t="shared" si="401"/>
        <v>2.4</v>
      </c>
      <c r="HN24" s="29">
        <f t="shared" si="402"/>
        <v>4.2</v>
      </c>
      <c r="HO24" s="29" t="str">
        <f t="shared" si="212"/>
        <v>4.2</v>
      </c>
      <c r="HP24" s="35" t="str">
        <f t="shared" si="403"/>
        <v>D</v>
      </c>
      <c r="HQ24" s="33">
        <f t="shared" si="404"/>
        <v>1</v>
      </c>
      <c r="HR24" s="49" t="str">
        <f t="shared" si="405"/>
        <v>1.0</v>
      </c>
      <c r="HS24" s="77">
        <v>2</v>
      </c>
      <c r="HT24" s="151">
        <v>2</v>
      </c>
      <c r="HU24" s="24">
        <v>6.3</v>
      </c>
      <c r="HV24" s="27">
        <v>4</v>
      </c>
      <c r="HW24" s="28"/>
      <c r="HX24" s="30">
        <f t="shared" si="406"/>
        <v>4.9000000000000004</v>
      </c>
      <c r="HY24" s="31">
        <f t="shared" si="407"/>
        <v>4.9000000000000004</v>
      </c>
      <c r="HZ24" s="29" t="str">
        <f t="shared" si="217"/>
        <v>4.9</v>
      </c>
      <c r="IA24" s="35" t="str">
        <f t="shared" si="408"/>
        <v>D</v>
      </c>
      <c r="IB24" s="33">
        <f t="shared" si="409"/>
        <v>1</v>
      </c>
      <c r="IC24" s="49" t="str">
        <f t="shared" si="410"/>
        <v>1.0</v>
      </c>
      <c r="ID24" s="77">
        <v>3</v>
      </c>
      <c r="IE24" s="151">
        <v>3</v>
      </c>
      <c r="IF24" s="63">
        <v>0</v>
      </c>
      <c r="IG24" s="27"/>
      <c r="IH24" s="28"/>
      <c r="II24" s="30">
        <f t="shared" si="411"/>
        <v>0</v>
      </c>
      <c r="IJ24" s="31">
        <f t="shared" si="412"/>
        <v>0</v>
      </c>
      <c r="IK24" s="29" t="str">
        <f t="shared" si="222"/>
        <v>0.0</v>
      </c>
      <c r="IL24" s="35" t="str">
        <f t="shared" si="413"/>
        <v>F</v>
      </c>
      <c r="IM24" s="33">
        <f t="shared" si="414"/>
        <v>0</v>
      </c>
      <c r="IN24" s="49" t="str">
        <f t="shared" si="415"/>
        <v>0.0</v>
      </c>
      <c r="IO24" s="77">
        <v>2</v>
      </c>
      <c r="IP24" s="151"/>
      <c r="IQ24" s="24">
        <v>5.9</v>
      </c>
      <c r="IR24" s="27">
        <v>2</v>
      </c>
      <c r="IS24" s="28">
        <v>4</v>
      </c>
      <c r="IT24" s="30">
        <f t="shared" si="416"/>
        <v>3.6</v>
      </c>
      <c r="IU24" s="31">
        <f t="shared" si="417"/>
        <v>4.8</v>
      </c>
      <c r="IV24" s="29" t="str">
        <f t="shared" si="226"/>
        <v>4.8</v>
      </c>
      <c r="IW24" s="35" t="str">
        <f t="shared" si="418"/>
        <v>D</v>
      </c>
      <c r="IX24" s="33">
        <f t="shared" si="419"/>
        <v>1</v>
      </c>
      <c r="IY24" s="49" t="str">
        <f t="shared" si="420"/>
        <v>1.0</v>
      </c>
      <c r="IZ24" s="77">
        <v>3</v>
      </c>
      <c r="JA24" s="151">
        <v>3</v>
      </c>
      <c r="JB24" s="24">
        <v>5.4</v>
      </c>
      <c r="JC24" s="27">
        <v>6</v>
      </c>
      <c r="JD24" s="28"/>
      <c r="JE24" s="30">
        <f t="shared" si="421"/>
        <v>5.8</v>
      </c>
      <c r="JF24" s="31">
        <f t="shared" si="422"/>
        <v>5.8</v>
      </c>
      <c r="JG24" s="29" t="str">
        <f t="shared" si="230"/>
        <v>5.8</v>
      </c>
      <c r="JH24" s="35" t="str">
        <f t="shared" si="423"/>
        <v>C</v>
      </c>
      <c r="JI24" s="33">
        <f t="shared" si="424"/>
        <v>2</v>
      </c>
      <c r="JJ24" s="49" t="str">
        <f t="shared" si="425"/>
        <v>2.0</v>
      </c>
      <c r="JK24" s="77">
        <v>3</v>
      </c>
      <c r="JL24" s="151">
        <v>3</v>
      </c>
      <c r="JM24" s="24">
        <v>7.5</v>
      </c>
      <c r="JN24" s="214">
        <v>7.3</v>
      </c>
      <c r="JO24" s="140"/>
      <c r="JP24" s="30">
        <f t="shared" si="426"/>
        <v>7.4</v>
      </c>
      <c r="JQ24" s="31">
        <f t="shared" si="427"/>
        <v>7.4</v>
      </c>
      <c r="JR24" s="29" t="str">
        <f t="shared" si="234"/>
        <v>7.4</v>
      </c>
      <c r="JS24" s="35" t="str">
        <f t="shared" si="428"/>
        <v>B</v>
      </c>
      <c r="JT24" s="33">
        <f t="shared" si="429"/>
        <v>3</v>
      </c>
      <c r="JU24" s="49" t="str">
        <f t="shared" si="430"/>
        <v>3.0</v>
      </c>
      <c r="JV24" s="77">
        <v>2</v>
      </c>
      <c r="JW24" s="151">
        <v>2</v>
      </c>
      <c r="JX24" s="211">
        <f t="shared" si="238"/>
        <v>22</v>
      </c>
      <c r="JY24" s="43">
        <f t="shared" si="239"/>
        <v>1.4090909090909092</v>
      </c>
      <c r="JZ24" s="45" t="str">
        <f t="shared" si="240"/>
        <v>1.41</v>
      </c>
      <c r="KA24" s="47" t="str">
        <f t="shared" si="241"/>
        <v>Lên lớp</v>
      </c>
      <c r="KB24" s="41">
        <f t="shared" si="242"/>
        <v>20</v>
      </c>
      <c r="KC24" s="43">
        <f t="shared" si="243"/>
        <v>1.55</v>
      </c>
      <c r="KD24" s="229">
        <f t="shared" si="244"/>
        <v>58</v>
      </c>
      <c r="KE24" s="230">
        <f t="shared" si="245"/>
        <v>41</v>
      </c>
      <c r="KF24" s="146">
        <f t="shared" si="246"/>
        <v>1.5609756097560976</v>
      </c>
      <c r="KG24" s="45" t="str">
        <f t="shared" si="247"/>
        <v>1.56</v>
      </c>
      <c r="KH24" s="47" t="str">
        <f t="shared" si="248"/>
        <v>Lên lớp</v>
      </c>
      <c r="KI24" s="47" t="s">
        <v>1143</v>
      </c>
      <c r="KJ24" s="24">
        <v>5.8</v>
      </c>
      <c r="KK24" s="27">
        <v>6</v>
      </c>
      <c r="KL24" s="28"/>
      <c r="KM24" s="30">
        <f t="shared" si="436"/>
        <v>5.9</v>
      </c>
      <c r="KN24" s="31">
        <f t="shared" si="437"/>
        <v>5.9</v>
      </c>
      <c r="KO24" s="31" t="str">
        <f t="shared" si="438"/>
        <v>5.9</v>
      </c>
      <c r="KP24" s="35" t="str">
        <f t="shared" si="439"/>
        <v>C</v>
      </c>
      <c r="KQ24" s="33">
        <f t="shared" si="440"/>
        <v>2</v>
      </c>
      <c r="KR24" s="49" t="str">
        <f t="shared" si="441"/>
        <v>2.0</v>
      </c>
      <c r="KS24" s="77">
        <v>2</v>
      </c>
      <c r="KT24" s="151">
        <v>2</v>
      </c>
      <c r="KU24" s="24">
        <v>7</v>
      </c>
      <c r="KV24" s="27">
        <v>9</v>
      </c>
      <c r="KW24" s="28"/>
      <c r="KX24" s="22">
        <f t="shared" si="442"/>
        <v>8.1999999999999993</v>
      </c>
      <c r="KY24" s="29">
        <f t="shared" si="443"/>
        <v>8.1999999999999993</v>
      </c>
      <c r="KZ24" s="29" t="str">
        <f t="shared" si="444"/>
        <v>8.2</v>
      </c>
      <c r="LA24" s="35" t="str">
        <f t="shared" si="445"/>
        <v>B+</v>
      </c>
      <c r="LB24" s="33">
        <f t="shared" si="446"/>
        <v>3.5</v>
      </c>
      <c r="LC24" s="49" t="str">
        <f t="shared" si="447"/>
        <v>3.5</v>
      </c>
      <c r="LD24" s="77">
        <v>2</v>
      </c>
      <c r="LE24" s="151">
        <v>2</v>
      </c>
      <c r="LF24" s="24">
        <v>7.7</v>
      </c>
      <c r="LG24" s="27">
        <v>5</v>
      </c>
      <c r="LH24" s="28"/>
      <c r="LI24" s="30">
        <f t="shared" si="448"/>
        <v>6.1</v>
      </c>
      <c r="LJ24" s="31">
        <f t="shared" si="449"/>
        <v>6.1</v>
      </c>
      <c r="LK24" s="31" t="str">
        <f t="shared" si="450"/>
        <v>6.1</v>
      </c>
      <c r="LL24" s="35" t="str">
        <f t="shared" si="451"/>
        <v>C</v>
      </c>
      <c r="LM24" s="33">
        <f t="shared" si="452"/>
        <v>2</v>
      </c>
      <c r="LN24" s="49" t="str">
        <f t="shared" si="453"/>
        <v>2.0</v>
      </c>
      <c r="LO24" s="77">
        <v>2</v>
      </c>
      <c r="LP24" s="151">
        <v>2</v>
      </c>
      <c r="LQ24" s="24">
        <v>6</v>
      </c>
      <c r="LR24" s="27">
        <v>1</v>
      </c>
      <c r="LS24" s="28">
        <v>6</v>
      </c>
      <c r="LT24" s="30">
        <f t="shared" si="454"/>
        <v>3</v>
      </c>
      <c r="LU24" s="31">
        <f t="shared" si="455"/>
        <v>6</v>
      </c>
      <c r="LV24" s="29" t="str">
        <f t="shared" si="252"/>
        <v>6.0</v>
      </c>
      <c r="LW24" s="35" t="str">
        <f t="shared" si="456"/>
        <v>C</v>
      </c>
      <c r="LX24" s="33">
        <f t="shared" si="457"/>
        <v>2</v>
      </c>
      <c r="LY24" s="49" t="str">
        <f t="shared" si="458"/>
        <v>2.0</v>
      </c>
      <c r="LZ24" s="77">
        <v>2</v>
      </c>
      <c r="MA24" s="151">
        <v>2</v>
      </c>
      <c r="MB24" s="24">
        <v>6</v>
      </c>
      <c r="MC24" s="124"/>
      <c r="MD24" s="28"/>
      <c r="ME24" s="30">
        <f t="shared" si="459"/>
        <v>2.4</v>
      </c>
      <c r="MF24" s="161">
        <f t="shared" si="460"/>
        <v>2.4</v>
      </c>
      <c r="MG24" s="29" t="str">
        <f t="shared" si="253"/>
        <v>2.4</v>
      </c>
      <c r="MH24" s="162" t="str">
        <f t="shared" si="461"/>
        <v>F</v>
      </c>
      <c r="MI24" s="163">
        <f t="shared" si="462"/>
        <v>0</v>
      </c>
      <c r="MJ24" s="56" t="str">
        <f t="shared" si="463"/>
        <v>0.0</v>
      </c>
      <c r="MK24" s="77">
        <v>1</v>
      </c>
      <c r="ML24" s="151"/>
      <c r="MM24" s="24">
        <v>5.6</v>
      </c>
      <c r="MN24" s="27">
        <v>2</v>
      </c>
      <c r="MO24" s="28">
        <v>3</v>
      </c>
      <c r="MP24" s="30">
        <f t="shared" si="464"/>
        <v>3.4</v>
      </c>
      <c r="MQ24" s="161">
        <f t="shared" si="465"/>
        <v>4</v>
      </c>
      <c r="MR24" s="29" t="str">
        <f t="shared" si="254"/>
        <v>4.0</v>
      </c>
      <c r="MS24" s="162" t="str">
        <f t="shared" si="466"/>
        <v>D</v>
      </c>
      <c r="MT24" s="163">
        <f t="shared" si="467"/>
        <v>1</v>
      </c>
      <c r="MU24" s="56" t="str">
        <f t="shared" si="468"/>
        <v>1.0</v>
      </c>
      <c r="MV24" s="77">
        <v>3</v>
      </c>
      <c r="MW24" s="151">
        <v>3</v>
      </c>
      <c r="MX24" s="24">
        <v>5</v>
      </c>
      <c r="MY24" s="124"/>
      <c r="MZ24" s="28"/>
      <c r="NA24" s="30">
        <f t="shared" si="469"/>
        <v>2</v>
      </c>
      <c r="NB24" s="161">
        <f t="shared" si="470"/>
        <v>2</v>
      </c>
      <c r="NC24" s="29" t="str">
        <f t="shared" si="255"/>
        <v>2.0</v>
      </c>
      <c r="ND24" s="162" t="str">
        <f t="shared" si="471"/>
        <v>F</v>
      </c>
      <c r="NE24" s="163">
        <f t="shared" si="472"/>
        <v>0</v>
      </c>
      <c r="NF24" s="56" t="str">
        <f t="shared" si="473"/>
        <v>0.0</v>
      </c>
      <c r="NG24" s="77">
        <v>1</v>
      </c>
      <c r="NH24" s="151"/>
      <c r="NI24" s="24">
        <v>6.8</v>
      </c>
      <c r="NJ24" s="27">
        <v>5</v>
      </c>
      <c r="NK24" s="28"/>
      <c r="NL24" s="30">
        <f t="shared" si="474"/>
        <v>5.7</v>
      </c>
      <c r="NM24" s="31">
        <f t="shared" si="475"/>
        <v>5.7</v>
      </c>
      <c r="NN24" s="31" t="str">
        <f t="shared" si="476"/>
        <v>5.7</v>
      </c>
      <c r="NO24" s="35" t="str">
        <f t="shared" si="477"/>
        <v>C</v>
      </c>
      <c r="NP24" s="33">
        <f t="shared" si="478"/>
        <v>2</v>
      </c>
      <c r="NQ24" s="49" t="str">
        <f t="shared" si="479"/>
        <v>2.0</v>
      </c>
      <c r="NR24" s="77">
        <v>3</v>
      </c>
      <c r="NS24" s="151">
        <v>3</v>
      </c>
      <c r="NT24" s="24">
        <v>7.5</v>
      </c>
      <c r="NU24" s="214">
        <v>5.5</v>
      </c>
      <c r="NV24" s="28"/>
      <c r="NW24" s="30">
        <f t="shared" si="480"/>
        <v>6.3</v>
      </c>
      <c r="NX24" s="31">
        <f t="shared" si="481"/>
        <v>6.3</v>
      </c>
      <c r="NY24" s="31" t="str">
        <f t="shared" si="482"/>
        <v>6.3</v>
      </c>
      <c r="NZ24" s="35" t="str">
        <f t="shared" si="483"/>
        <v>C</v>
      </c>
      <c r="OA24" s="33">
        <f t="shared" si="484"/>
        <v>2</v>
      </c>
      <c r="OB24" s="49" t="str">
        <f t="shared" si="485"/>
        <v>2.0</v>
      </c>
      <c r="OC24" s="77">
        <v>2</v>
      </c>
      <c r="OD24" s="151">
        <v>2</v>
      </c>
      <c r="OE24" s="211">
        <f t="shared" si="259"/>
        <v>18</v>
      </c>
      <c r="OF24" s="43">
        <f t="shared" si="260"/>
        <v>1.7777777777777777</v>
      </c>
      <c r="OG24" s="45" t="str">
        <f t="shared" si="261"/>
        <v>1.78</v>
      </c>
      <c r="OH24" s="47" t="str">
        <f t="shared" si="262"/>
        <v>Lên lớp</v>
      </c>
      <c r="OI24" s="41">
        <f t="shared" si="263"/>
        <v>16</v>
      </c>
      <c r="OJ24" s="43">
        <f t="shared" si="264"/>
        <v>2</v>
      </c>
      <c r="OK24" s="229">
        <f t="shared" si="265"/>
        <v>76</v>
      </c>
      <c r="OL24" s="230">
        <f t="shared" si="266"/>
        <v>57</v>
      </c>
      <c r="OM24" s="146">
        <f t="shared" si="267"/>
        <v>1.6842105263157894</v>
      </c>
      <c r="ON24" s="45" t="str">
        <f t="shared" si="268"/>
        <v>1.68</v>
      </c>
      <c r="OO24" s="47" t="str">
        <f t="shared" si="269"/>
        <v>Lên lớp</v>
      </c>
      <c r="OP24" s="47" t="s">
        <v>1143</v>
      </c>
      <c r="OQ24" s="24">
        <v>6.2</v>
      </c>
      <c r="OR24" s="27">
        <v>6</v>
      </c>
      <c r="OS24" s="28"/>
      <c r="OT24" s="30">
        <f t="shared" si="488"/>
        <v>6.1</v>
      </c>
      <c r="OU24" s="31">
        <f t="shared" si="489"/>
        <v>6.1</v>
      </c>
      <c r="OV24" s="31" t="str">
        <f t="shared" si="490"/>
        <v>6.1</v>
      </c>
      <c r="OW24" s="35" t="str">
        <f t="shared" si="491"/>
        <v>C</v>
      </c>
      <c r="OX24" s="33">
        <f t="shared" si="492"/>
        <v>2</v>
      </c>
      <c r="OY24" s="49" t="str">
        <f t="shared" si="493"/>
        <v>2.0</v>
      </c>
      <c r="OZ24" s="77">
        <v>2</v>
      </c>
      <c r="PA24" s="151">
        <v>2</v>
      </c>
      <c r="PB24" s="24">
        <v>7.2</v>
      </c>
      <c r="PC24" s="27">
        <v>4</v>
      </c>
      <c r="PD24" s="28"/>
      <c r="PE24" s="30">
        <f t="shared" si="494"/>
        <v>5.3</v>
      </c>
      <c r="PF24" s="31">
        <f t="shared" si="495"/>
        <v>5.3</v>
      </c>
      <c r="PG24" s="31" t="str">
        <f t="shared" si="496"/>
        <v>5.3</v>
      </c>
      <c r="PH24" s="35" t="str">
        <f t="shared" si="547"/>
        <v>D+</v>
      </c>
      <c r="PI24" s="33">
        <f t="shared" si="497"/>
        <v>1.5</v>
      </c>
      <c r="PJ24" s="49" t="str">
        <f t="shared" si="498"/>
        <v>1.5</v>
      </c>
      <c r="PK24" s="77">
        <v>3</v>
      </c>
      <c r="PL24" s="151">
        <v>3</v>
      </c>
      <c r="PM24" s="24">
        <v>6.3</v>
      </c>
      <c r="PN24" s="27">
        <v>6</v>
      </c>
      <c r="PO24" s="28"/>
      <c r="PP24" s="30">
        <f t="shared" si="499"/>
        <v>6.1</v>
      </c>
      <c r="PQ24" s="31">
        <f t="shared" si="500"/>
        <v>6.1</v>
      </c>
      <c r="PR24" s="31" t="str">
        <f t="shared" si="501"/>
        <v>6.1</v>
      </c>
      <c r="PS24" s="35" t="str">
        <f t="shared" si="502"/>
        <v>C</v>
      </c>
      <c r="PT24" s="33">
        <f t="shared" si="503"/>
        <v>2</v>
      </c>
      <c r="PU24" s="49" t="str">
        <f t="shared" si="504"/>
        <v>2.0</v>
      </c>
      <c r="PV24" s="77">
        <v>2</v>
      </c>
      <c r="PW24" s="151">
        <v>2</v>
      </c>
      <c r="PX24" s="24">
        <v>6.9</v>
      </c>
      <c r="PY24" s="27">
        <v>8</v>
      </c>
      <c r="PZ24" s="28"/>
      <c r="QA24" s="30">
        <f t="shared" si="505"/>
        <v>7.6</v>
      </c>
      <c r="QB24" s="31">
        <f t="shared" si="506"/>
        <v>7.6</v>
      </c>
      <c r="QC24" s="31" t="str">
        <f t="shared" si="507"/>
        <v>7.6</v>
      </c>
      <c r="QD24" s="35" t="str">
        <f t="shared" si="508"/>
        <v>B</v>
      </c>
      <c r="QE24" s="33">
        <f t="shared" si="509"/>
        <v>3</v>
      </c>
      <c r="QF24" s="49" t="str">
        <f t="shared" si="510"/>
        <v>3.0</v>
      </c>
      <c r="QG24" s="77">
        <v>3</v>
      </c>
      <c r="QH24" s="151">
        <v>3</v>
      </c>
      <c r="QI24" s="24">
        <v>7.3</v>
      </c>
      <c r="QJ24" s="27">
        <v>6</v>
      </c>
      <c r="QK24" s="28"/>
      <c r="QL24" s="30">
        <f t="shared" si="511"/>
        <v>6.5</v>
      </c>
      <c r="QM24" s="31">
        <f t="shared" si="512"/>
        <v>6.5</v>
      </c>
      <c r="QN24" s="31" t="str">
        <f t="shared" si="513"/>
        <v>6.5</v>
      </c>
      <c r="QO24" s="35" t="str">
        <f t="shared" si="514"/>
        <v>C+</v>
      </c>
      <c r="QP24" s="33">
        <f t="shared" si="515"/>
        <v>2.5</v>
      </c>
      <c r="QQ24" s="49" t="str">
        <f t="shared" si="516"/>
        <v>2.5</v>
      </c>
      <c r="QR24" s="77">
        <v>1</v>
      </c>
      <c r="QS24" s="151">
        <v>1</v>
      </c>
      <c r="QT24" s="24">
        <v>6.2</v>
      </c>
      <c r="QU24" s="27">
        <v>6</v>
      </c>
      <c r="QV24" s="28"/>
      <c r="QW24" s="30">
        <f t="shared" si="517"/>
        <v>6.1</v>
      </c>
      <c r="QX24" s="31">
        <f t="shared" si="518"/>
        <v>6.1</v>
      </c>
      <c r="QY24" s="31" t="str">
        <f t="shared" si="519"/>
        <v>6.1</v>
      </c>
      <c r="QZ24" s="35" t="str">
        <f t="shared" si="520"/>
        <v>C</v>
      </c>
      <c r="RA24" s="33">
        <f t="shared" si="521"/>
        <v>2</v>
      </c>
      <c r="RB24" s="49" t="str">
        <f t="shared" si="522"/>
        <v>2.0</v>
      </c>
      <c r="RC24" s="77">
        <v>3</v>
      </c>
      <c r="RD24" s="151">
        <v>3</v>
      </c>
      <c r="RE24" s="63">
        <v>2.1</v>
      </c>
      <c r="RF24" s="27"/>
      <c r="RG24" s="28"/>
      <c r="RH24" s="30">
        <f t="shared" si="523"/>
        <v>0.8</v>
      </c>
      <c r="RI24" s="31">
        <f t="shared" si="524"/>
        <v>0.8</v>
      </c>
      <c r="RJ24" s="31" t="str">
        <f t="shared" si="525"/>
        <v>0.8</v>
      </c>
      <c r="RK24" s="35" t="str">
        <f t="shared" si="526"/>
        <v>F</v>
      </c>
      <c r="RL24" s="33">
        <f t="shared" si="527"/>
        <v>0</v>
      </c>
      <c r="RM24" s="49" t="str">
        <f t="shared" si="528"/>
        <v>0.0</v>
      </c>
      <c r="RN24" s="77">
        <v>1</v>
      </c>
      <c r="RO24" s="151"/>
      <c r="RP24" s="211">
        <f t="shared" si="277"/>
        <v>15</v>
      </c>
      <c r="RQ24" s="275">
        <f t="shared" si="278"/>
        <v>5.9133333333333322</v>
      </c>
      <c r="RR24" s="43">
        <f t="shared" si="279"/>
        <v>2</v>
      </c>
      <c r="RS24" s="45" t="str">
        <f t="shared" si="280"/>
        <v>2.00</v>
      </c>
      <c r="RT24" s="47" t="str">
        <f t="shared" si="281"/>
        <v>Lên lớp</v>
      </c>
      <c r="RU24" s="41">
        <f t="shared" si="282"/>
        <v>14</v>
      </c>
      <c r="RV24" s="43">
        <f t="shared" si="283"/>
        <v>2.1428571428571428</v>
      </c>
      <c r="RW24" s="229">
        <f t="shared" si="284"/>
        <v>91</v>
      </c>
      <c r="RX24" s="230">
        <f t="shared" si="285"/>
        <v>71</v>
      </c>
      <c r="RY24" s="146">
        <f t="shared" si="286"/>
        <v>1.7746478873239437</v>
      </c>
      <c r="RZ24" s="45" t="str">
        <f t="shared" si="287"/>
        <v>1.77</v>
      </c>
      <c r="SA24" s="47" t="str">
        <f t="shared" si="288"/>
        <v>Lên lớp</v>
      </c>
      <c r="SB24" s="47" t="s">
        <v>1143</v>
      </c>
      <c r="SC24" s="63">
        <v>0</v>
      </c>
      <c r="SD24" s="27"/>
      <c r="SE24" s="28"/>
      <c r="SF24" s="30">
        <f t="shared" si="529"/>
        <v>0</v>
      </c>
      <c r="SG24" s="31">
        <f t="shared" si="530"/>
        <v>0</v>
      </c>
      <c r="SH24" s="31" t="str">
        <f t="shared" si="531"/>
        <v>0.0</v>
      </c>
      <c r="SI24" s="35" t="str">
        <f t="shared" si="532"/>
        <v>F</v>
      </c>
      <c r="SJ24" s="33">
        <f t="shared" si="533"/>
        <v>0</v>
      </c>
      <c r="SK24" s="49" t="str">
        <f t="shared" si="534"/>
        <v>0.0</v>
      </c>
      <c r="SL24" s="77">
        <v>2</v>
      </c>
      <c r="SM24" s="151"/>
      <c r="SN24" s="63">
        <v>0.8</v>
      </c>
      <c r="SO24" s="27"/>
      <c r="SP24" s="28"/>
      <c r="SQ24" s="30">
        <f t="shared" si="535"/>
        <v>0.3</v>
      </c>
      <c r="SR24" s="31">
        <f t="shared" si="536"/>
        <v>0.3</v>
      </c>
      <c r="SS24" s="31" t="str">
        <f t="shared" si="537"/>
        <v>0.3</v>
      </c>
      <c r="ST24" s="35" t="str">
        <f t="shared" si="538"/>
        <v>F</v>
      </c>
      <c r="SU24" s="33">
        <f t="shared" si="539"/>
        <v>0</v>
      </c>
      <c r="SV24" s="49" t="str">
        <f t="shared" si="540"/>
        <v>0.0</v>
      </c>
      <c r="SW24" s="77">
        <v>2</v>
      </c>
      <c r="SX24" s="151"/>
      <c r="SY24" s="24"/>
      <c r="SZ24" s="27"/>
      <c r="TA24" s="28"/>
      <c r="TB24" s="22">
        <f t="shared" ref="TB24" si="569">ROUND((SF24*0.5+SQ24*0.5),1)</f>
        <v>0.2</v>
      </c>
      <c r="TC24" s="29">
        <f t="shared" ref="TC24" si="570">ROUND((SG24*0.5+SR24*0.5),1)</f>
        <v>0.2</v>
      </c>
      <c r="TD24" s="31" t="str">
        <f t="shared" si="543"/>
        <v>0.2</v>
      </c>
      <c r="TE24" s="35" t="str">
        <f t="shared" si="544"/>
        <v>F</v>
      </c>
      <c r="TF24" s="33">
        <f t="shared" si="545"/>
        <v>0</v>
      </c>
      <c r="TG24" s="49" t="str">
        <f t="shared" si="546"/>
        <v>0.0</v>
      </c>
      <c r="TH24" s="77">
        <v>4</v>
      </c>
      <c r="TI24" s="151"/>
      <c r="TJ24" s="320"/>
      <c r="TK24" s="321"/>
      <c r="TL24" s="322"/>
      <c r="TM24" s="322"/>
      <c r="TN24" s="322"/>
      <c r="TO24" s="127">
        <f t="shared" si="560"/>
        <v>0</v>
      </c>
      <c r="TP24" s="29" t="str">
        <f t="shared" si="548"/>
        <v>0.0</v>
      </c>
      <c r="TQ24" s="35" t="str">
        <f t="shared" si="549"/>
        <v>F</v>
      </c>
      <c r="TR24" s="33">
        <f t="shared" si="550"/>
        <v>0</v>
      </c>
      <c r="TS24" s="49" t="str">
        <f t="shared" si="551"/>
        <v>0.0</v>
      </c>
      <c r="TT24" s="323"/>
      <c r="TU24" s="324"/>
      <c r="TV24" s="325">
        <f t="shared" si="552"/>
        <v>4</v>
      </c>
      <c r="TW24" s="341">
        <f t="shared" si="296"/>
        <v>0.2</v>
      </c>
      <c r="TX24" s="326">
        <f t="shared" si="553"/>
        <v>0</v>
      </c>
      <c r="TY24" s="45" t="str">
        <f t="shared" si="554"/>
        <v>0.00</v>
      </c>
      <c r="TZ24" s="47" t="str">
        <f t="shared" si="555"/>
        <v>Cảnh báo KQHT</v>
      </c>
      <c r="UA24" s="41">
        <f t="shared" si="556"/>
        <v>0</v>
      </c>
      <c r="UB24" s="43" t="e">
        <f t="shared" si="557"/>
        <v>#DIV/0!</v>
      </c>
    </row>
    <row r="25" spans="1:548" ht="18">
      <c r="A25" s="11">
        <v>40</v>
      </c>
      <c r="B25" s="70" t="s">
        <v>333</v>
      </c>
      <c r="C25" s="14" t="s">
        <v>400</v>
      </c>
      <c r="D25" s="71" t="s">
        <v>193</v>
      </c>
      <c r="E25" s="302" t="s">
        <v>212</v>
      </c>
      <c r="F25" s="9"/>
      <c r="G25" s="111" t="s">
        <v>814</v>
      </c>
      <c r="H25" s="112" t="s">
        <v>18</v>
      </c>
      <c r="I25" s="103" t="s">
        <v>21</v>
      </c>
      <c r="J25" s="13">
        <v>5.5</v>
      </c>
      <c r="K25" s="29" t="str">
        <f t="shared" si="100"/>
        <v>5.5</v>
      </c>
      <c r="L25" s="35" t="str">
        <f t="shared" si="313"/>
        <v>C</v>
      </c>
      <c r="M25" s="33">
        <f t="shared" si="314"/>
        <v>2</v>
      </c>
      <c r="N25" s="49" t="str">
        <f t="shared" si="315"/>
        <v>2.0</v>
      </c>
      <c r="O25" s="12">
        <v>2</v>
      </c>
      <c r="P25" s="19">
        <v>6.5</v>
      </c>
      <c r="Q25" s="29" t="str">
        <f t="shared" si="104"/>
        <v>6.5</v>
      </c>
      <c r="R25" s="35" t="str">
        <f t="shared" si="316"/>
        <v>C+</v>
      </c>
      <c r="S25" s="33">
        <f t="shared" si="317"/>
        <v>2.5</v>
      </c>
      <c r="T25" s="49" t="str">
        <f t="shared" si="318"/>
        <v>2.5</v>
      </c>
      <c r="U25" s="12">
        <v>3</v>
      </c>
      <c r="V25" s="24">
        <v>7</v>
      </c>
      <c r="W25" s="27">
        <v>8</v>
      </c>
      <c r="X25" s="28"/>
      <c r="Y25" s="22">
        <f t="shared" si="319"/>
        <v>7.6</v>
      </c>
      <c r="Z25" s="29">
        <f t="shared" si="320"/>
        <v>7.6</v>
      </c>
      <c r="AA25" s="29" t="str">
        <f t="shared" si="110"/>
        <v>7.6</v>
      </c>
      <c r="AB25" s="35" t="str">
        <f t="shared" si="321"/>
        <v>B</v>
      </c>
      <c r="AC25" s="33">
        <f t="shared" si="322"/>
        <v>3</v>
      </c>
      <c r="AD25" s="49" t="str">
        <f t="shared" si="323"/>
        <v>3.0</v>
      </c>
      <c r="AE25" s="77">
        <v>5</v>
      </c>
      <c r="AF25" s="80">
        <v>5</v>
      </c>
      <c r="AG25" s="24">
        <v>5</v>
      </c>
      <c r="AH25" s="27">
        <v>4</v>
      </c>
      <c r="AI25" s="28"/>
      <c r="AJ25" s="22">
        <f t="shared" si="324"/>
        <v>4.4000000000000004</v>
      </c>
      <c r="AK25" s="29">
        <f t="shared" si="325"/>
        <v>4.4000000000000004</v>
      </c>
      <c r="AL25" s="29" t="str">
        <f t="shared" si="116"/>
        <v>4.4</v>
      </c>
      <c r="AM25" s="35" t="str">
        <f t="shared" si="326"/>
        <v>D</v>
      </c>
      <c r="AN25" s="33">
        <f t="shared" si="327"/>
        <v>1</v>
      </c>
      <c r="AO25" s="49" t="str">
        <f t="shared" si="328"/>
        <v>1.0</v>
      </c>
      <c r="AP25" s="77">
        <v>3</v>
      </c>
      <c r="AQ25" s="83">
        <v>3</v>
      </c>
      <c r="AR25" s="24">
        <v>6</v>
      </c>
      <c r="AS25" s="27">
        <v>7</v>
      </c>
      <c r="AT25" s="28"/>
      <c r="AU25" s="22">
        <f t="shared" si="329"/>
        <v>6.6</v>
      </c>
      <c r="AV25" s="29">
        <f t="shared" si="330"/>
        <v>6.6</v>
      </c>
      <c r="AW25" s="29" t="str">
        <f t="shared" si="120"/>
        <v>6.6</v>
      </c>
      <c r="AX25" s="35" t="str">
        <f t="shared" si="331"/>
        <v>C+</v>
      </c>
      <c r="AY25" s="33">
        <f t="shared" si="332"/>
        <v>2.5</v>
      </c>
      <c r="AZ25" s="49" t="str">
        <f t="shared" si="333"/>
        <v>2.5</v>
      </c>
      <c r="BA25" s="77">
        <v>3</v>
      </c>
      <c r="BB25" s="83">
        <v>3</v>
      </c>
      <c r="BC25" s="24">
        <v>6.5</v>
      </c>
      <c r="BD25" s="27">
        <v>4</v>
      </c>
      <c r="BE25" s="28"/>
      <c r="BF25" s="22">
        <f t="shared" si="334"/>
        <v>5</v>
      </c>
      <c r="BG25" s="29">
        <f t="shared" si="335"/>
        <v>5</v>
      </c>
      <c r="BH25" s="29" t="str">
        <f t="shared" si="125"/>
        <v>5.0</v>
      </c>
      <c r="BI25" s="35" t="str">
        <f t="shared" si="336"/>
        <v>D+</v>
      </c>
      <c r="BJ25" s="33">
        <f t="shared" si="337"/>
        <v>1.5</v>
      </c>
      <c r="BK25" s="49" t="str">
        <f t="shared" si="338"/>
        <v>1.5</v>
      </c>
      <c r="BL25" s="77">
        <v>3</v>
      </c>
      <c r="BM25" s="83">
        <v>3</v>
      </c>
      <c r="BN25" s="24">
        <v>6</v>
      </c>
      <c r="BO25" s="27">
        <v>9</v>
      </c>
      <c r="BP25" s="28"/>
      <c r="BQ25" s="30">
        <f t="shared" si="339"/>
        <v>7.8</v>
      </c>
      <c r="BR25" s="31">
        <f t="shared" si="340"/>
        <v>7.8</v>
      </c>
      <c r="BS25" s="29" t="str">
        <f t="shared" si="130"/>
        <v>7.8</v>
      </c>
      <c r="BT25" s="35" t="str">
        <f t="shared" si="341"/>
        <v>B</v>
      </c>
      <c r="BU25" s="33">
        <f t="shared" si="342"/>
        <v>3</v>
      </c>
      <c r="BV25" s="49" t="str">
        <f t="shared" si="343"/>
        <v>3.0</v>
      </c>
      <c r="BW25" s="77">
        <v>2</v>
      </c>
      <c r="BX25" s="83">
        <v>2</v>
      </c>
      <c r="BY25" s="41">
        <f t="shared" si="134"/>
        <v>16</v>
      </c>
      <c r="BZ25" s="43">
        <f t="shared" si="135"/>
        <v>2.25</v>
      </c>
      <c r="CA25" s="45" t="str">
        <f t="shared" si="136"/>
        <v>2.25</v>
      </c>
      <c r="CB25" s="47" t="str">
        <f t="shared" si="137"/>
        <v>Lên lớp</v>
      </c>
      <c r="CC25" s="145">
        <f t="shared" si="138"/>
        <v>16</v>
      </c>
      <c r="CD25" s="146">
        <f t="shared" si="139"/>
        <v>2.25</v>
      </c>
      <c r="CE25" s="47" t="str">
        <f t="shared" si="140"/>
        <v>Lên lớp</v>
      </c>
      <c r="CF25" s="142" t="s">
        <v>1143</v>
      </c>
      <c r="CG25" s="24">
        <v>6</v>
      </c>
      <c r="CH25" s="27">
        <v>5</v>
      </c>
      <c r="CI25" s="28"/>
      <c r="CJ25" s="30">
        <f t="shared" si="344"/>
        <v>5.4</v>
      </c>
      <c r="CK25" s="31">
        <f t="shared" si="345"/>
        <v>5.4</v>
      </c>
      <c r="CL25" s="29" t="str">
        <f t="shared" si="143"/>
        <v>5.4</v>
      </c>
      <c r="CM25" s="35" t="str">
        <f t="shared" si="346"/>
        <v>D+</v>
      </c>
      <c r="CN25" s="157">
        <f t="shared" si="347"/>
        <v>1.5</v>
      </c>
      <c r="CO25" s="49" t="str">
        <f t="shared" si="348"/>
        <v>1.5</v>
      </c>
      <c r="CP25" s="77">
        <v>3</v>
      </c>
      <c r="CQ25" s="151">
        <v>3</v>
      </c>
      <c r="CR25" s="24">
        <v>7.3</v>
      </c>
      <c r="CS25" s="27">
        <v>5</v>
      </c>
      <c r="CT25" s="28"/>
      <c r="CU25" s="30">
        <f t="shared" si="349"/>
        <v>5.9</v>
      </c>
      <c r="CV25" s="31">
        <f t="shared" si="350"/>
        <v>5.9</v>
      </c>
      <c r="CW25" s="29" t="str">
        <f t="shared" si="148"/>
        <v>5.9</v>
      </c>
      <c r="CX25" s="35" t="str">
        <f t="shared" si="351"/>
        <v>C</v>
      </c>
      <c r="CY25" s="157">
        <f t="shared" si="352"/>
        <v>2</v>
      </c>
      <c r="CZ25" s="49" t="str">
        <f t="shared" si="353"/>
        <v>2.0</v>
      </c>
      <c r="DA25" s="77">
        <v>2</v>
      </c>
      <c r="DB25" s="151">
        <v>2</v>
      </c>
      <c r="DC25" s="24">
        <v>5.0999999999999996</v>
      </c>
      <c r="DD25" s="27">
        <v>6</v>
      </c>
      <c r="DE25" s="28"/>
      <c r="DF25" s="30">
        <f t="shared" si="354"/>
        <v>5.6</v>
      </c>
      <c r="DG25" s="31">
        <f t="shared" si="355"/>
        <v>5.6</v>
      </c>
      <c r="DH25" s="29" t="str">
        <f t="shared" si="154"/>
        <v>5.6</v>
      </c>
      <c r="DI25" s="35" t="str">
        <f t="shared" si="356"/>
        <v>C</v>
      </c>
      <c r="DJ25" s="157">
        <f t="shared" si="357"/>
        <v>2</v>
      </c>
      <c r="DK25" s="49" t="str">
        <f t="shared" si="358"/>
        <v>2.0</v>
      </c>
      <c r="DL25" s="77">
        <v>4</v>
      </c>
      <c r="DM25" s="151">
        <v>4</v>
      </c>
      <c r="DN25" s="24">
        <v>6</v>
      </c>
      <c r="DO25" s="27">
        <v>4</v>
      </c>
      <c r="DP25" s="28"/>
      <c r="DQ25" s="30">
        <f t="shared" si="359"/>
        <v>4.8</v>
      </c>
      <c r="DR25" s="31">
        <f t="shared" si="360"/>
        <v>4.8</v>
      </c>
      <c r="DS25" s="29" t="str">
        <f t="shared" si="160"/>
        <v>4.8</v>
      </c>
      <c r="DT25" s="35" t="str">
        <f t="shared" si="361"/>
        <v>D</v>
      </c>
      <c r="DU25" s="157">
        <f t="shared" si="362"/>
        <v>1</v>
      </c>
      <c r="DV25" s="49" t="str">
        <f t="shared" si="363"/>
        <v>1.0</v>
      </c>
      <c r="DW25" s="77">
        <v>3</v>
      </c>
      <c r="DX25" s="151">
        <v>3</v>
      </c>
      <c r="DY25" s="24">
        <v>6.3</v>
      </c>
      <c r="DZ25" s="27">
        <v>5</v>
      </c>
      <c r="EA25" s="28"/>
      <c r="EB25" s="30">
        <f t="shared" si="364"/>
        <v>5.5</v>
      </c>
      <c r="EC25" s="31">
        <f t="shared" si="365"/>
        <v>5.5</v>
      </c>
      <c r="ED25" s="29" t="str">
        <f t="shared" si="165"/>
        <v>5.5</v>
      </c>
      <c r="EE25" s="35" t="str">
        <f t="shared" si="366"/>
        <v>C</v>
      </c>
      <c r="EF25" s="157">
        <f t="shared" si="367"/>
        <v>2</v>
      </c>
      <c r="EG25" s="49" t="str">
        <f t="shared" si="368"/>
        <v>2.0</v>
      </c>
      <c r="EH25" s="77">
        <v>2</v>
      </c>
      <c r="EI25" s="151">
        <v>2</v>
      </c>
      <c r="EJ25" s="24">
        <v>7.2</v>
      </c>
      <c r="EK25" s="27">
        <v>7</v>
      </c>
      <c r="EL25" s="28"/>
      <c r="EM25" s="30">
        <f t="shared" si="369"/>
        <v>7.1</v>
      </c>
      <c r="EN25" s="31">
        <f t="shared" si="370"/>
        <v>7.1</v>
      </c>
      <c r="EO25" s="29" t="str">
        <f t="shared" si="170"/>
        <v>7.1</v>
      </c>
      <c r="EP25" s="35" t="str">
        <f t="shared" si="371"/>
        <v>B</v>
      </c>
      <c r="EQ25" s="157">
        <f t="shared" si="372"/>
        <v>3</v>
      </c>
      <c r="ER25" s="49" t="str">
        <f t="shared" si="373"/>
        <v>3.0</v>
      </c>
      <c r="ES25" s="77">
        <v>2</v>
      </c>
      <c r="ET25" s="151">
        <v>2</v>
      </c>
      <c r="EU25" s="24">
        <v>7</v>
      </c>
      <c r="EV25" s="27">
        <v>8</v>
      </c>
      <c r="EW25" s="28"/>
      <c r="EX25" s="30">
        <f t="shared" si="374"/>
        <v>7.6</v>
      </c>
      <c r="EY25" s="31">
        <f t="shared" si="375"/>
        <v>7.6</v>
      </c>
      <c r="EZ25" s="29" t="str">
        <f t="shared" si="175"/>
        <v>7.6</v>
      </c>
      <c r="FA25" s="35" t="str">
        <f t="shared" si="376"/>
        <v>B</v>
      </c>
      <c r="FB25" s="157">
        <f t="shared" si="377"/>
        <v>3</v>
      </c>
      <c r="FC25" s="49" t="str">
        <f t="shared" si="378"/>
        <v>3.0</v>
      </c>
      <c r="FD25" s="77">
        <v>3</v>
      </c>
      <c r="FE25" s="151">
        <v>3</v>
      </c>
      <c r="FF25" s="155">
        <v>7</v>
      </c>
      <c r="FG25" s="165">
        <v>5.9</v>
      </c>
      <c r="FH25" s="165"/>
      <c r="FI25" s="22">
        <f t="shared" si="379"/>
        <v>6.3</v>
      </c>
      <c r="FJ25" s="29">
        <f t="shared" si="380"/>
        <v>6.3</v>
      </c>
      <c r="FK25" s="29" t="str">
        <f t="shared" si="181"/>
        <v>6.3</v>
      </c>
      <c r="FL25" s="35" t="str">
        <f t="shared" si="381"/>
        <v>C</v>
      </c>
      <c r="FM25" s="33">
        <f t="shared" si="382"/>
        <v>2</v>
      </c>
      <c r="FN25" s="49" t="str">
        <f t="shared" si="383"/>
        <v>2.0</v>
      </c>
      <c r="FO25" s="77">
        <v>1</v>
      </c>
      <c r="FP25" s="151">
        <v>1</v>
      </c>
      <c r="FQ25" s="41">
        <f t="shared" si="185"/>
        <v>20</v>
      </c>
      <c r="FR25" s="43">
        <f t="shared" si="186"/>
        <v>2.0249999999999999</v>
      </c>
      <c r="FS25" s="45" t="str">
        <f t="shared" si="187"/>
        <v>2.03</v>
      </c>
      <c r="FT25" s="47" t="str">
        <f t="shared" si="188"/>
        <v>Lên lớp</v>
      </c>
      <c r="FU25" s="145">
        <f t="shared" si="189"/>
        <v>20</v>
      </c>
      <c r="FV25" s="146">
        <f t="shared" si="190"/>
        <v>2.0249999999999999</v>
      </c>
      <c r="FW25" s="174">
        <f t="shared" si="191"/>
        <v>36</v>
      </c>
      <c r="FX25" s="41">
        <f t="shared" si="192"/>
        <v>36</v>
      </c>
      <c r="FY25" s="43">
        <f t="shared" si="193"/>
        <v>2.125</v>
      </c>
      <c r="FZ25" s="45" t="str">
        <f t="shared" si="194"/>
        <v>2.13</v>
      </c>
      <c r="GA25" s="47" t="str">
        <f t="shared" si="195"/>
        <v>Lên lớp</v>
      </c>
      <c r="GB25" s="47" t="s">
        <v>1143</v>
      </c>
      <c r="GC25" s="24">
        <v>7.3</v>
      </c>
      <c r="GD25" s="27">
        <v>7</v>
      </c>
      <c r="GE25" s="28"/>
      <c r="GF25" s="22">
        <f t="shared" si="386"/>
        <v>7.1</v>
      </c>
      <c r="GG25" s="29">
        <f t="shared" si="387"/>
        <v>7.1</v>
      </c>
      <c r="GH25" s="29" t="str">
        <f t="shared" si="197"/>
        <v>7.1</v>
      </c>
      <c r="GI25" s="35" t="str">
        <f t="shared" si="388"/>
        <v>B</v>
      </c>
      <c r="GJ25" s="33">
        <f t="shared" si="389"/>
        <v>3</v>
      </c>
      <c r="GK25" s="49" t="str">
        <f t="shared" si="390"/>
        <v>3.0</v>
      </c>
      <c r="GL25" s="77">
        <v>2</v>
      </c>
      <c r="GM25" s="151">
        <v>2</v>
      </c>
      <c r="GN25" s="24">
        <v>7.3</v>
      </c>
      <c r="GO25" s="27">
        <v>7</v>
      </c>
      <c r="GP25" s="28"/>
      <c r="GQ25" s="22">
        <f t="shared" si="391"/>
        <v>7.1</v>
      </c>
      <c r="GR25" s="29">
        <f t="shared" si="392"/>
        <v>7.1</v>
      </c>
      <c r="GS25" s="29" t="str">
        <f t="shared" si="202"/>
        <v>7.1</v>
      </c>
      <c r="GT25" s="35" t="str">
        <f t="shared" si="393"/>
        <v>B</v>
      </c>
      <c r="GU25" s="33">
        <f t="shared" si="394"/>
        <v>3</v>
      </c>
      <c r="GV25" s="49" t="str">
        <f t="shared" si="395"/>
        <v>3.0</v>
      </c>
      <c r="GW25" s="77">
        <v>3</v>
      </c>
      <c r="GX25" s="151">
        <v>3</v>
      </c>
      <c r="GY25" s="24">
        <v>5</v>
      </c>
      <c r="GZ25" s="27">
        <v>7</v>
      </c>
      <c r="HA25" s="28"/>
      <c r="HB25" s="22">
        <f t="shared" si="396"/>
        <v>6.2</v>
      </c>
      <c r="HC25" s="29">
        <f t="shared" si="397"/>
        <v>6.2</v>
      </c>
      <c r="HD25" s="29" t="str">
        <f t="shared" si="207"/>
        <v>6.2</v>
      </c>
      <c r="HE25" s="35" t="str">
        <f t="shared" si="398"/>
        <v>C</v>
      </c>
      <c r="HF25" s="33">
        <f t="shared" si="399"/>
        <v>2</v>
      </c>
      <c r="HG25" s="49" t="str">
        <f t="shared" si="400"/>
        <v>2.0</v>
      </c>
      <c r="HH25" s="77">
        <v>2</v>
      </c>
      <c r="HI25" s="151">
        <v>2</v>
      </c>
      <c r="HJ25" s="24">
        <v>7.2</v>
      </c>
      <c r="HK25" s="27">
        <v>7</v>
      </c>
      <c r="HL25" s="28"/>
      <c r="HM25" s="30">
        <f t="shared" si="401"/>
        <v>7.1</v>
      </c>
      <c r="HN25" s="31">
        <f t="shared" si="402"/>
        <v>7.1</v>
      </c>
      <c r="HO25" s="29" t="str">
        <f t="shared" si="212"/>
        <v>7.1</v>
      </c>
      <c r="HP25" s="35" t="str">
        <f t="shared" si="403"/>
        <v>B</v>
      </c>
      <c r="HQ25" s="33">
        <f t="shared" si="404"/>
        <v>3</v>
      </c>
      <c r="HR25" s="49" t="str">
        <f t="shared" si="405"/>
        <v>3.0</v>
      </c>
      <c r="HS25" s="77">
        <v>2</v>
      </c>
      <c r="HT25" s="151">
        <v>2</v>
      </c>
      <c r="HU25" s="24">
        <v>5.7</v>
      </c>
      <c r="HV25" s="27">
        <v>4</v>
      </c>
      <c r="HW25" s="28"/>
      <c r="HX25" s="22">
        <f t="shared" si="406"/>
        <v>4.7</v>
      </c>
      <c r="HY25" s="29">
        <f t="shared" si="407"/>
        <v>4.7</v>
      </c>
      <c r="HZ25" s="29" t="str">
        <f t="shared" si="217"/>
        <v>4.7</v>
      </c>
      <c r="IA25" s="35" t="str">
        <f t="shared" si="408"/>
        <v>D</v>
      </c>
      <c r="IB25" s="33">
        <f t="shared" si="409"/>
        <v>1</v>
      </c>
      <c r="IC25" s="49" t="str">
        <f t="shared" si="410"/>
        <v>1.0</v>
      </c>
      <c r="ID25" s="77">
        <v>3</v>
      </c>
      <c r="IE25" s="151">
        <v>3</v>
      </c>
      <c r="IF25" s="24">
        <v>6.7</v>
      </c>
      <c r="IG25" s="27">
        <v>7</v>
      </c>
      <c r="IH25" s="28"/>
      <c r="II25" s="22">
        <f t="shared" si="411"/>
        <v>6.9</v>
      </c>
      <c r="IJ25" s="29">
        <f t="shared" si="412"/>
        <v>6.9</v>
      </c>
      <c r="IK25" s="29" t="str">
        <f t="shared" si="222"/>
        <v>6.9</v>
      </c>
      <c r="IL25" s="35" t="str">
        <f t="shared" si="413"/>
        <v>C+</v>
      </c>
      <c r="IM25" s="33">
        <f t="shared" si="414"/>
        <v>2.5</v>
      </c>
      <c r="IN25" s="49" t="str">
        <f t="shared" si="415"/>
        <v>2.5</v>
      </c>
      <c r="IO25" s="77">
        <v>2</v>
      </c>
      <c r="IP25" s="151">
        <v>2</v>
      </c>
      <c r="IQ25" s="24">
        <v>5.9</v>
      </c>
      <c r="IR25" s="27">
        <v>5</v>
      </c>
      <c r="IS25" s="28"/>
      <c r="IT25" s="22">
        <f t="shared" si="416"/>
        <v>5.4</v>
      </c>
      <c r="IU25" s="29">
        <f t="shared" si="417"/>
        <v>5.4</v>
      </c>
      <c r="IV25" s="29" t="str">
        <f t="shared" si="226"/>
        <v>5.4</v>
      </c>
      <c r="IW25" s="35" t="str">
        <f t="shared" si="418"/>
        <v>D+</v>
      </c>
      <c r="IX25" s="33">
        <f t="shared" si="419"/>
        <v>1.5</v>
      </c>
      <c r="IY25" s="49" t="str">
        <f t="shared" si="420"/>
        <v>1.5</v>
      </c>
      <c r="IZ25" s="77">
        <v>3</v>
      </c>
      <c r="JA25" s="151">
        <v>3</v>
      </c>
      <c r="JB25" s="24">
        <v>6.4</v>
      </c>
      <c r="JC25" s="27">
        <v>5</v>
      </c>
      <c r="JD25" s="28"/>
      <c r="JE25" s="22">
        <f t="shared" si="421"/>
        <v>5.6</v>
      </c>
      <c r="JF25" s="29">
        <f t="shared" si="422"/>
        <v>5.6</v>
      </c>
      <c r="JG25" s="29" t="str">
        <f t="shared" si="230"/>
        <v>5.6</v>
      </c>
      <c r="JH25" s="35" t="str">
        <f t="shared" si="423"/>
        <v>C</v>
      </c>
      <c r="JI25" s="33">
        <f t="shared" si="424"/>
        <v>2</v>
      </c>
      <c r="JJ25" s="49" t="str">
        <f t="shared" si="425"/>
        <v>2.0</v>
      </c>
      <c r="JK25" s="77">
        <v>3</v>
      </c>
      <c r="JL25" s="151">
        <v>3</v>
      </c>
      <c r="JM25" s="24">
        <v>7.5</v>
      </c>
      <c r="JN25" s="214">
        <v>6.9</v>
      </c>
      <c r="JO25" s="140"/>
      <c r="JP25" s="22">
        <f t="shared" si="426"/>
        <v>7.1</v>
      </c>
      <c r="JQ25" s="29">
        <f t="shared" si="427"/>
        <v>7.1</v>
      </c>
      <c r="JR25" s="29" t="str">
        <f t="shared" si="234"/>
        <v>7.1</v>
      </c>
      <c r="JS25" s="35" t="str">
        <f t="shared" si="428"/>
        <v>B</v>
      </c>
      <c r="JT25" s="33">
        <f t="shared" si="429"/>
        <v>3</v>
      </c>
      <c r="JU25" s="49" t="str">
        <f t="shared" si="430"/>
        <v>3.0</v>
      </c>
      <c r="JV25" s="77">
        <v>2</v>
      </c>
      <c r="JW25" s="151">
        <v>2</v>
      </c>
      <c r="JX25" s="211">
        <f t="shared" si="238"/>
        <v>22</v>
      </c>
      <c r="JY25" s="43">
        <f t="shared" si="239"/>
        <v>2.25</v>
      </c>
      <c r="JZ25" s="45" t="str">
        <f t="shared" si="240"/>
        <v>2.25</v>
      </c>
      <c r="KA25" s="47" t="str">
        <f t="shared" si="241"/>
        <v>Lên lớp</v>
      </c>
      <c r="KB25" s="41">
        <f t="shared" si="242"/>
        <v>22</v>
      </c>
      <c r="KC25" s="43">
        <f t="shared" si="243"/>
        <v>2.25</v>
      </c>
      <c r="KD25" s="229">
        <f t="shared" si="244"/>
        <v>58</v>
      </c>
      <c r="KE25" s="230">
        <f t="shared" si="245"/>
        <v>58</v>
      </c>
      <c r="KF25" s="146">
        <f t="shared" si="246"/>
        <v>2.1724137931034484</v>
      </c>
      <c r="KG25" s="45" t="str">
        <f t="shared" si="247"/>
        <v>2.17</v>
      </c>
      <c r="KH25" s="47" t="str">
        <f t="shared" si="248"/>
        <v>Lên lớp</v>
      </c>
      <c r="KI25" s="47" t="s">
        <v>1143</v>
      </c>
      <c r="KJ25" s="24">
        <v>7.4</v>
      </c>
      <c r="KK25" s="27">
        <v>7</v>
      </c>
      <c r="KL25" s="28"/>
      <c r="KM25" s="30">
        <f t="shared" si="436"/>
        <v>7.2</v>
      </c>
      <c r="KN25" s="31">
        <f t="shared" si="437"/>
        <v>7.2</v>
      </c>
      <c r="KO25" s="29" t="str">
        <f t="shared" si="438"/>
        <v>7.2</v>
      </c>
      <c r="KP25" s="35" t="str">
        <f t="shared" si="439"/>
        <v>B</v>
      </c>
      <c r="KQ25" s="33">
        <f t="shared" si="440"/>
        <v>3</v>
      </c>
      <c r="KR25" s="49" t="str">
        <f t="shared" si="441"/>
        <v>3.0</v>
      </c>
      <c r="KS25" s="77">
        <v>2</v>
      </c>
      <c r="KT25" s="151">
        <v>2</v>
      </c>
      <c r="KU25" s="24">
        <v>7.7</v>
      </c>
      <c r="KV25" s="27">
        <v>8</v>
      </c>
      <c r="KW25" s="28"/>
      <c r="KX25" s="30">
        <f t="shared" si="442"/>
        <v>7.9</v>
      </c>
      <c r="KY25" s="31">
        <f t="shared" si="443"/>
        <v>7.9</v>
      </c>
      <c r="KZ25" s="29" t="str">
        <f t="shared" si="444"/>
        <v>7.9</v>
      </c>
      <c r="LA25" s="35" t="str">
        <f t="shared" si="445"/>
        <v>B</v>
      </c>
      <c r="LB25" s="33">
        <f t="shared" si="446"/>
        <v>3</v>
      </c>
      <c r="LC25" s="49" t="str">
        <f t="shared" si="447"/>
        <v>3.0</v>
      </c>
      <c r="LD25" s="77">
        <v>2</v>
      </c>
      <c r="LE25" s="151">
        <v>2</v>
      </c>
      <c r="LF25" s="24">
        <v>7.7</v>
      </c>
      <c r="LG25" s="27">
        <v>5</v>
      </c>
      <c r="LH25" s="28"/>
      <c r="LI25" s="30">
        <f t="shared" si="448"/>
        <v>6.1</v>
      </c>
      <c r="LJ25" s="31">
        <f t="shared" si="449"/>
        <v>6.1</v>
      </c>
      <c r="LK25" s="29" t="str">
        <f t="shared" si="450"/>
        <v>6.1</v>
      </c>
      <c r="LL25" s="35" t="str">
        <f t="shared" si="451"/>
        <v>C</v>
      </c>
      <c r="LM25" s="33">
        <f t="shared" si="452"/>
        <v>2</v>
      </c>
      <c r="LN25" s="49" t="str">
        <f t="shared" si="453"/>
        <v>2.0</v>
      </c>
      <c r="LO25" s="77">
        <v>2</v>
      </c>
      <c r="LP25" s="151">
        <v>2</v>
      </c>
      <c r="LQ25" s="24">
        <v>7.3</v>
      </c>
      <c r="LR25" s="27">
        <v>7</v>
      </c>
      <c r="LS25" s="28"/>
      <c r="LT25" s="30">
        <f t="shared" si="454"/>
        <v>7.1</v>
      </c>
      <c r="LU25" s="31">
        <f t="shared" si="455"/>
        <v>7.1</v>
      </c>
      <c r="LV25" s="29" t="str">
        <f t="shared" si="252"/>
        <v>7.1</v>
      </c>
      <c r="LW25" s="35" t="str">
        <f t="shared" si="456"/>
        <v>B</v>
      </c>
      <c r="LX25" s="33">
        <f t="shared" si="457"/>
        <v>3</v>
      </c>
      <c r="LY25" s="49" t="str">
        <f t="shared" si="458"/>
        <v>3.0</v>
      </c>
      <c r="LZ25" s="77">
        <v>2</v>
      </c>
      <c r="MA25" s="151">
        <v>2</v>
      </c>
      <c r="MB25" s="24">
        <v>7.4</v>
      </c>
      <c r="MC25" s="27">
        <v>8</v>
      </c>
      <c r="MD25" s="28"/>
      <c r="ME25" s="30">
        <f t="shared" si="459"/>
        <v>7.8</v>
      </c>
      <c r="MF25" s="161">
        <f t="shared" si="460"/>
        <v>7.8</v>
      </c>
      <c r="MG25" s="29" t="str">
        <f t="shared" si="253"/>
        <v>7.8</v>
      </c>
      <c r="MH25" s="162" t="str">
        <f t="shared" si="461"/>
        <v>B</v>
      </c>
      <c r="MI25" s="163">
        <f t="shared" si="462"/>
        <v>3</v>
      </c>
      <c r="MJ25" s="56" t="str">
        <f t="shared" si="463"/>
        <v>3.0</v>
      </c>
      <c r="MK25" s="77">
        <v>1</v>
      </c>
      <c r="ML25" s="151">
        <v>1</v>
      </c>
      <c r="MM25" s="24">
        <v>7</v>
      </c>
      <c r="MN25" s="27">
        <v>5</v>
      </c>
      <c r="MO25" s="28"/>
      <c r="MP25" s="30">
        <f t="shared" si="464"/>
        <v>5.8</v>
      </c>
      <c r="MQ25" s="161">
        <f t="shared" si="465"/>
        <v>5.8</v>
      </c>
      <c r="MR25" s="29" t="str">
        <f t="shared" si="254"/>
        <v>5.8</v>
      </c>
      <c r="MS25" s="162" t="str">
        <f t="shared" si="466"/>
        <v>C</v>
      </c>
      <c r="MT25" s="163">
        <f t="shared" si="467"/>
        <v>2</v>
      </c>
      <c r="MU25" s="56" t="str">
        <f t="shared" si="468"/>
        <v>2.0</v>
      </c>
      <c r="MV25" s="77">
        <v>3</v>
      </c>
      <c r="MW25" s="151">
        <v>3</v>
      </c>
      <c r="MX25" s="24">
        <v>5</v>
      </c>
      <c r="MY25" s="27">
        <v>1</v>
      </c>
      <c r="MZ25" s="28">
        <v>5</v>
      </c>
      <c r="NA25" s="30">
        <f t="shared" si="469"/>
        <v>2.6</v>
      </c>
      <c r="NB25" s="161">
        <f t="shared" si="470"/>
        <v>5</v>
      </c>
      <c r="NC25" s="29" t="str">
        <f t="shared" si="255"/>
        <v>5.0</v>
      </c>
      <c r="ND25" s="162" t="str">
        <f t="shared" si="471"/>
        <v>D+</v>
      </c>
      <c r="NE25" s="163">
        <f t="shared" si="472"/>
        <v>1.5</v>
      </c>
      <c r="NF25" s="56" t="str">
        <f t="shared" si="473"/>
        <v>1.5</v>
      </c>
      <c r="NG25" s="77">
        <v>1</v>
      </c>
      <c r="NH25" s="151">
        <v>1</v>
      </c>
      <c r="NI25" s="24">
        <v>6.4</v>
      </c>
      <c r="NJ25" s="27">
        <v>7</v>
      </c>
      <c r="NK25" s="28"/>
      <c r="NL25" s="30">
        <f t="shared" si="474"/>
        <v>6.8</v>
      </c>
      <c r="NM25" s="31">
        <f t="shared" si="475"/>
        <v>6.8</v>
      </c>
      <c r="NN25" s="29" t="str">
        <f t="shared" si="476"/>
        <v>6.8</v>
      </c>
      <c r="NO25" s="35" t="str">
        <f t="shared" si="477"/>
        <v>C+</v>
      </c>
      <c r="NP25" s="33">
        <f t="shared" si="478"/>
        <v>2.5</v>
      </c>
      <c r="NQ25" s="49" t="str">
        <f t="shared" si="479"/>
        <v>2.5</v>
      </c>
      <c r="NR25" s="77">
        <v>3</v>
      </c>
      <c r="NS25" s="151">
        <v>3</v>
      </c>
      <c r="NT25" s="24">
        <v>8</v>
      </c>
      <c r="NU25" s="214">
        <v>7.7</v>
      </c>
      <c r="NV25" s="28"/>
      <c r="NW25" s="30">
        <f t="shared" si="480"/>
        <v>7.8</v>
      </c>
      <c r="NX25" s="31">
        <f t="shared" si="481"/>
        <v>7.8</v>
      </c>
      <c r="NY25" s="29" t="str">
        <f t="shared" si="482"/>
        <v>7.8</v>
      </c>
      <c r="NZ25" s="35" t="str">
        <f t="shared" si="483"/>
        <v>B</v>
      </c>
      <c r="OA25" s="33">
        <f t="shared" si="484"/>
        <v>3</v>
      </c>
      <c r="OB25" s="49" t="str">
        <f t="shared" si="485"/>
        <v>3.0</v>
      </c>
      <c r="OC25" s="77">
        <v>2</v>
      </c>
      <c r="OD25" s="151">
        <v>2</v>
      </c>
      <c r="OE25" s="211">
        <f t="shared" si="259"/>
        <v>18</v>
      </c>
      <c r="OF25" s="43">
        <f t="shared" si="260"/>
        <v>2.5555555555555554</v>
      </c>
      <c r="OG25" s="45" t="str">
        <f t="shared" si="261"/>
        <v>2.56</v>
      </c>
      <c r="OH25" s="47" t="str">
        <f t="shared" si="262"/>
        <v>Lên lớp</v>
      </c>
      <c r="OI25" s="41">
        <f t="shared" si="263"/>
        <v>18</v>
      </c>
      <c r="OJ25" s="43">
        <f t="shared" si="264"/>
        <v>2.5555555555555554</v>
      </c>
      <c r="OK25" s="229">
        <f t="shared" si="265"/>
        <v>76</v>
      </c>
      <c r="OL25" s="230">
        <f t="shared" si="266"/>
        <v>76</v>
      </c>
      <c r="OM25" s="146">
        <f t="shared" si="267"/>
        <v>2.263157894736842</v>
      </c>
      <c r="ON25" s="45" t="str">
        <f t="shared" si="268"/>
        <v>2.26</v>
      </c>
      <c r="OO25" s="47" t="str">
        <f t="shared" si="269"/>
        <v>Lên lớp</v>
      </c>
      <c r="OP25" s="47" t="s">
        <v>1143</v>
      </c>
      <c r="OQ25" s="24">
        <v>7</v>
      </c>
      <c r="OR25" s="27">
        <v>6</v>
      </c>
      <c r="OS25" s="28"/>
      <c r="OT25" s="30">
        <f t="shared" si="488"/>
        <v>6.4</v>
      </c>
      <c r="OU25" s="31">
        <f t="shared" si="489"/>
        <v>6.4</v>
      </c>
      <c r="OV25" s="31" t="str">
        <f t="shared" si="490"/>
        <v>6.4</v>
      </c>
      <c r="OW25" s="35" t="str">
        <f t="shared" si="491"/>
        <v>C</v>
      </c>
      <c r="OX25" s="33">
        <f t="shared" si="492"/>
        <v>2</v>
      </c>
      <c r="OY25" s="49" t="str">
        <f t="shared" si="493"/>
        <v>2.0</v>
      </c>
      <c r="OZ25" s="77">
        <v>2</v>
      </c>
      <c r="PA25" s="151">
        <v>2</v>
      </c>
      <c r="PB25" s="24">
        <v>6.8</v>
      </c>
      <c r="PC25" s="27">
        <v>3</v>
      </c>
      <c r="PD25" s="28"/>
      <c r="PE25" s="30">
        <f t="shared" si="494"/>
        <v>4.5</v>
      </c>
      <c r="PF25" s="31">
        <f t="shared" si="495"/>
        <v>4.5</v>
      </c>
      <c r="PG25" s="29" t="str">
        <f t="shared" si="496"/>
        <v>4.5</v>
      </c>
      <c r="PH25" s="35" t="str">
        <f t="shared" si="547"/>
        <v>D</v>
      </c>
      <c r="PI25" s="33">
        <f t="shared" si="497"/>
        <v>1</v>
      </c>
      <c r="PJ25" s="49" t="str">
        <f t="shared" si="498"/>
        <v>1.0</v>
      </c>
      <c r="PK25" s="77">
        <v>3</v>
      </c>
      <c r="PL25" s="151">
        <v>3</v>
      </c>
      <c r="PM25" s="24">
        <v>6.7</v>
      </c>
      <c r="PN25" s="27">
        <v>7</v>
      </c>
      <c r="PO25" s="28"/>
      <c r="PP25" s="30">
        <f t="shared" si="499"/>
        <v>6.9</v>
      </c>
      <c r="PQ25" s="31">
        <f t="shared" si="500"/>
        <v>6.9</v>
      </c>
      <c r="PR25" s="29" t="str">
        <f t="shared" si="501"/>
        <v>6.9</v>
      </c>
      <c r="PS25" s="35" t="str">
        <f t="shared" si="502"/>
        <v>C+</v>
      </c>
      <c r="PT25" s="130">
        <f t="shared" si="503"/>
        <v>2.5</v>
      </c>
      <c r="PU25" s="49" t="str">
        <f t="shared" si="504"/>
        <v>2.5</v>
      </c>
      <c r="PV25" s="77">
        <v>2</v>
      </c>
      <c r="PW25" s="151">
        <v>2</v>
      </c>
      <c r="PX25" s="24">
        <v>6.9</v>
      </c>
      <c r="PY25" s="27">
        <v>8</v>
      </c>
      <c r="PZ25" s="28"/>
      <c r="QA25" s="30">
        <f t="shared" si="505"/>
        <v>7.6</v>
      </c>
      <c r="QB25" s="31">
        <f t="shared" si="506"/>
        <v>7.6</v>
      </c>
      <c r="QC25" s="31" t="str">
        <f t="shared" si="507"/>
        <v>7.6</v>
      </c>
      <c r="QD25" s="35" t="str">
        <f t="shared" si="508"/>
        <v>B</v>
      </c>
      <c r="QE25" s="33">
        <f t="shared" si="509"/>
        <v>3</v>
      </c>
      <c r="QF25" s="49" t="str">
        <f t="shared" si="510"/>
        <v>3.0</v>
      </c>
      <c r="QG25" s="77">
        <v>3</v>
      </c>
      <c r="QH25" s="151">
        <v>3</v>
      </c>
      <c r="QI25" s="24">
        <v>6.6</v>
      </c>
      <c r="QJ25" s="27">
        <v>5</v>
      </c>
      <c r="QK25" s="28"/>
      <c r="QL25" s="30">
        <f t="shared" si="511"/>
        <v>5.6</v>
      </c>
      <c r="QM25" s="31">
        <f t="shared" si="512"/>
        <v>5.6</v>
      </c>
      <c r="QN25" s="29" t="str">
        <f t="shared" si="513"/>
        <v>5.6</v>
      </c>
      <c r="QO25" s="35" t="str">
        <f t="shared" si="514"/>
        <v>C</v>
      </c>
      <c r="QP25" s="130">
        <f t="shared" si="515"/>
        <v>2</v>
      </c>
      <c r="QQ25" s="49" t="str">
        <f t="shared" si="516"/>
        <v>2.0</v>
      </c>
      <c r="QR25" s="77">
        <v>1</v>
      </c>
      <c r="QS25" s="151">
        <v>1</v>
      </c>
      <c r="QT25" s="24">
        <v>6.8</v>
      </c>
      <c r="QU25" s="27">
        <v>9</v>
      </c>
      <c r="QV25" s="28"/>
      <c r="QW25" s="30">
        <f t="shared" si="517"/>
        <v>8.1</v>
      </c>
      <c r="QX25" s="31">
        <f t="shared" si="518"/>
        <v>8.1</v>
      </c>
      <c r="QY25" s="29" t="str">
        <f t="shared" si="519"/>
        <v>8.1</v>
      </c>
      <c r="QZ25" s="35" t="str">
        <f t="shared" si="520"/>
        <v>B+</v>
      </c>
      <c r="RA25" s="130">
        <f t="shared" si="521"/>
        <v>3.5</v>
      </c>
      <c r="RB25" s="49" t="str">
        <f t="shared" si="522"/>
        <v>3.5</v>
      </c>
      <c r="RC25" s="77">
        <v>3</v>
      </c>
      <c r="RD25" s="151">
        <v>3</v>
      </c>
      <c r="RE25" s="63">
        <v>2</v>
      </c>
      <c r="RF25" s="27"/>
      <c r="RG25" s="28"/>
      <c r="RH25" s="30">
        <f t="shared" si="523"/>
        <v>0.8</v>
      </c>
      <c r="RI25" s="31">
        <f t="shared" si="524"/>
        <v>0.8</v>
      </c>
      <c r="RJ25" s="31" t="str">
        <f t="shared" si="525"/>
        <v>0.8</v>
      </c>
      <c r="RK25" s="35" t="str">
        <f t="shared" si="526"/>
        <v>F</v>
      </c>
      <c r="RL25" s="33">
        <f t="shared" si="527"/>
        <v>0</v>
      </c>
      <c r="RM25" s="49" t="str">
        <f t="shared" si="528"/>
        <v>0.0</v>
      </c>
      <c r="RN25" s="77">
        <v>1</v>
      </c>
      <c r="RO25" s="151"/>
      <c r="RP25" s="211">
        <f t="shared" si="277"/>
        <v>15</v>
      </c>
      <c r="RQ25" s="275">
        <f t="shared" si="278"/>
        <v>6.2399999999999993</v>
      </c>
      <c r="RR25" s="43">
        <f t="shared" si="279"/>
        <v>2.2333333333333334</v>
      </c>
      <c r="RS25" s="45" t="str">
        <f t="shared" si="280"/>
        <v>2.23</v>
      </c>
      <c r="RT25" s="47" t="str">
        <f t="shared" si="281"/>
        <v>Lên lớp</v>
      </c>
      <c r="RU25" s="41">
        <f t="shared" si="282"/>
        <v>14</v>
      </c>
      <c r="RV25" s="43">
        <f t="shared" si="283"/>
        <v>2.3928571428571428</v>
      </c>
      <c r="RW25" s="229">
        <f t="shared" si="284"/>
        <v>91</v>
      </c>
      <c r="RX25" s="230">
        <f t="shared" si="285"/>
        <v>90</v>
      </c>
      <c r="RY25" s="146">
        <f t="shared" si="286"/>
        <v>2.2833333333333332</v>
      </c>
      <c r="RZ25" s="45" t="str">
        <f t="shared" si="287"/>
        <v>2.28</v>
      </c>
      <c r="SA25" s="47" t="str">
        <f t="shared" si="288"/>
        <v>Lên lớp</v>
      </c>
      <c r="SB25" s="47" t="s">
        <v>1143</v>
      </c>
      <c r="SC25" s="24">
        <v>7.7</v>
      </c>
      <c r="SD25" s="27">
        <v>5</v>
      </c>
      <c r="SE25" s="28"/>
      <c r="SF25" s="30">
        <f t="shared" si="529"/>
        <v>6.1</v>
      </c>
      <c r="SG25" s="31">
        <f t="shared" si="530"/>
        <v>6.1</v>
      </c>
      <c r="SH25" s="31" t="str">
        <f t="shared" si="531"/>
        <v>6.1</v>
      </c>
      <c r="SI25" s="35" t="str">
        <f t="shared" si="532"/>
        <v>C</v>
      </c>
      <c r="SJ25" s="33">
        <f t="shared" si="533"/>
        <v>2</v>
      </c>
      <c r="SK25" s="49" t="str">
        <f t="shared" si="534"/>
        <v>2.0</v>
      </c>
      <c r="SL25" s="77">
        <v>2</v>
      </c>
      <c r="SM25" s="151">
        <v>2</v>
      </c>
      <c r="SN25" s="24">
        <v>7.1</v>
      </c>
      <c r="SO25" s="27">
        <v>6</v>
      </c>
      <c r="SP25" s="28"/>
      <c r="SQ25" s="30">
        <f t="shared" si="535"/>
        <v>6.4</v>
      </c>
      <c r="SR25" s="31">
        <f t="shared" si="536"/>
        <v>6.4</v>
      </c>
      <c r="SS25" s="29" t="str">
        <f t="shared" si="537"/>
        <v>6.4</v>
      </c>
      <c r="ST25" s="35" t="str">
        <f t="shared" si="538"/>
        <v>C</v>
      </c>
      <c r="SU25" s="33">
        <f t="shared" si="539"/>
        <v>2</v>
      </c>
      <c r="SV25" s="49" t="str">
        <f t="shared" si="540"/>
        <v>2.0</v>
      </c>
      <c r="SW25" s="77">
        <v>2</v>
      </c>
      <c r="SX25" s="151">
        <v>2</v>
      </c>
      <c r="SY25" s="24"/>
      <c r="SZ25" s="27"/>
      <c r="TA25" s="28"/>
      <c r="TB25" s="22">
        <f t="shared" ref="TB25" si="571">ROUND((SF25*0.5+SQ25*0.5),1)</f>
        <v>6.3</v>
      </c>
      <c r="TC25" s="29">
        <f t="shared" ref="TC25" si="572">ROUND((SG25*0.5+SR25*0.5),1)</f>
        <v>6.3</v>
      </c>
      <c r="TD25" s="29" t="str">
        <f t="shared" si="543"/>
        <v>6.3</v>
      </c>
      <c r="TE25" s="35" t="str">
        <f t="shared" si="544"/>
        <v>C</v>
      </c>
      <c r="TF25" s="33">
        <f t="shared" si="545"/>
        <v>2</v>
      </c>
      <c r="TG25" s="49" t="str">
        <f t="shared" si="546"/>
        <v>2.0</v>
      </c>
      <c r="TH25" s="77">
        <v>4</v>
      </c>
      <c r="TI25" s="151">
        <v>4</v>
      </c>
      <c r="TJ25" s="320"/>
      <c r="TK25" s="321"/>
      <c r="TL25" s="322"/>
      <c r="TM25" s="322"/>
      <c r="TN25" s="322"/>
      <c r="TO25" s="127">
        <f t="shared" si="560"/>
        <v>0</v>
      </c>
      <c r="TP25" s="29" t="str">
        <f t="shared" si="548"/>
        <v>0.0</v>
      </c>
      <c r="TQ25" s="35" t="str">
        <f t="shared" si="549"/>
        <v>F</v>
      </c>
      <c r="TR25" s="33">
        <f t="shared" si="550"/>
        <v>0</v>
      </c>
      <c r="TS25" s="49" t="str">
        <f t="shared" si="551"/>
        <v>0.0</v>
      </c>
      <c r="TT25" s="323"/>
      <c r="TU25" s="324"/>
      <c r="TV25" s="325">
        <f t="shared" si="552"/>
        <v>4</v>
      </c>
      <c r="TW25" s="341">
        <f t="shared" si="296"/>
        <v>6.3</v>
      </c>
      <c r="TX25" s="326">
        <f t="shared" si="553"/>
        <v>2</v>
      </c>
      <c r="TY25" s="45" t="str">
        <f t="shared" si="554"/>
        <v>2.00</v>
      </c>
      <c r="TZ25" s="47" t="str">
        <f t="shared" si="555"/>
        <v>Lên lớp</v>
      </c>
      <c r="UA25" s="41">
        <f t="shared" si="556"/>
        <v>4</v>
      </c>
      <c r="UB25" s="43">
        <f t="shared" si="557"/>
        <v>2</v>
      </c>
    </row>
    <row r="26" spans="1:548" ht="18">
      <c r="A26" s="11">
        <v>41</v>
      </c>
      <c r="B26" s="70" t="s">
        <v>333</v>
      </c>
      <c r="C26" s="14" t="s">
        <v>401</v>
      </c>
      <c r="D26" s="71" t="s">
        <v>402</v>
      </c>
      <c r="E26" s="302" t="s">
        <v>212</v>
      </c>
      <c r="F26" s="9"/>
      <c r="G26" s="111" t="s">
        <v>815</v>
      </c>
      <c r="H26" s="112" t="s">
        <v>18</v>
      </c>
      <c r="I26" s="103" t="s">
        <v>674</v>
      </c>
      <c r="J26" s="13">
        <v>5.5</v>
      </c>
      <c r="K26" s="29" t="str">
        <f t="shared" si="100"/>
        <v>5.5</v>
      </c>
      <c r="L26" s="35" t="str">
        <f t="shared" si="313"/>
        <v>C</v>
      </c>
      <c r="M26" s="33">
        <f t="shared" si="314"/>
        <v>2</v>
      </c>
      <c r="N26" s="49" t="str">
        <f t="shared" si="315"/>
        <v>2.0</v>
      </c>
      <c r="O26" s="12">
        <v>2</v>
      </c>
      <c r="P26" s="19">
        <v>6.4</v>
      </c>
      <c r="Q26" s="29" t="str">
        <f t="shared" si="104"/>
        <v>6.4</v>
      </c>
      <c r="R26" s="35" t="str">
        <f t="shared" si="316"/>
        <v>C</v>
      </c>
      <c r="S26" s="33">
        <f t="shared" si="317"/>
        <v>2</v>
      </c>
      <c r="T26" s="49" t="str">
        <f t="shared" si="318"/>
        <v>2.0</v>
      </c>
      <c r="U26" s="12">
        <v>3</v>
      </c>
      <c r="V26" s="24">
        <v>5.6</v>
      </c>
      <c r="W26" s="27">
        <v>8</v>
      </c>
      <c r="X26" s="28"/>
      <c r="Y26" s="22">
        <f t="shared" si="319"/>
        <v>7</v>
      </c>
      <c r="Z26" s="29">
        <f t="shared" si="320"/>
        <v>7</v>
      </c>
      <c r="AA26" s="29" t="str">
        <f t="shared" si="110"/>
        <v>7.0</v>
      </c>
      <c r="AB26" s="35" t="str">
        <f t="shared" si="321"/>
        <v>B</v>
      </c>
      <c r="AC26" s="33">
        <f t="shared" si="322"/>
        <v>3</v>
      </c>
      <c r="AD26" s="49" t="str">
        <f t="shared" si="323"/>
        <v>3.0</v>
      </c>
      <c r="AE26" s="77">
        <v>5</v>
      </c>
      <c r="AF26" s="80">
        <v>5</v>
      </c>
      <c r="AG26" s="24">
        <v>6.1</v>
      </c>
      <c r="AH26" s="27">
        <v>3</v>
      </c>
      <c r="AI26" s="28"/>
      <c r="AJ26" s="22">
        <f t="shared" si="324"/>
        <v>4.2</v>
      </c>
      <c r="AK26" s="29">
        <f t="shared" si="325"/>
        <v>4.2</v>
      </c>
      <c r="AL26" s="29" t="str">
        <f t="shared" si="116"/>
        <v>4.2</v>
      </c>
      <c r="AM26" s="35" t="str">
        <f t="shared" si="326"/>
        <v>D</v>
      </c>
      <c r="AN26" s="33">
        <f t="shared" si="327"/>
        <v>1</v>
      </c>
      <c r="AO26" s="49" t="str">
        <f t="shared" si="328"/>
        <v>1.0</v>
      </c>
      <c r="AP26" s="77">
        <v>3</v>
      </c>
      <c r="AQ26" s="83">
        <v>3</v>
      </c>
      <c r="AR26" s="24">
        <v>5</v>
      </c>
      <c r="AS26" s="27">
        <v>4</v>
      </c>
      <c r="AT26" s="28"/>
      <c r="AU26" s="22">
        <f t="shared" si="329"/>
        <v>4.4000000000000004</v>
      </c>
      <c r="AV26" s="29">
        <f t="shared" si="330"/>
        <v>4.4000000000000004</v>
      </c>
      <c r="AW26" s="29" t="str">
        <f t="shared" si="120"/>
        <v>4.4</v>
      </c>
      <c r="AX26" s="35" t="str">
        <f t="shared" si="331"/>
        <v>D</v>
      </c>
      <c r="AY26" s="33">
        <f t="shared" si="332"/>
        <v>1</v>
      </c>
      <c r="AZ26" s="49" t="str">
        <f t="shared" si="333"/>
        <v>1.0</v>
      </c>
      <c r="BA26" s="77">
        <v>3</v>
      </c>
      <c r="BB26" s="83">
        <v>3</v>
      </c>
      <c r="BC26" s="24">
        <v>6.7</v>
      </c>
      <c r="BD26" s="27">
        <v>5</v>
      </c>
      <c r="BE26" s="28"/>
      <c r="BF26" s="22">
        <f t="shared" si="334"/>
        <v>5.7</v>
      </c>
      <c r="BG26" s="29">
        <f t="shared" si="335"/>
        <v>5.7</v>
      </c>
      <c r="BH26" s="29" t="str">
        <f t="shared" si="125"/>
        <v>5.7</v>
      </c>
      <c r="BI26" s="35" t="str">
        <f t="shared" si="336"/>
        <v>C</v>
      </c>
      <c r="BJ26" s="33">
        <f t="shared" si="337"/>
        <v>2</v>
      </c>
      <c r="BK26" s="49" t="str">
        <f t="shared" si="338"/>
        <v>2.0</v>
      </c>
      <c r="BL26" s="77">
        <v>3</v>
      </c>
      <c r="BM26" s="83">
        <v>3</v>
      </c>
      <c r="BN26" s="24">
        <v>6.3</v>
      </c>
      <c r="BO26" s="27">
        <v>9</v>
      </c>
      <c r="BP26" s="28"/>
      <c r="BQ26" s="22">
        <f t="shared" si="339"/>
        <v>7.9</v>
      </c>
      <c r="BR26" s="29">
        <f t="shared" si="340"/>
        <v>7.9</v>
      </c>
      <c r="BS26" s="29" t="str">
        <f t="shared" si="130"/>
        <v>7.9</v>
      </c>
      <c r="BT26" s="35" t="str">
        <f t="shared" si="341"/>
        <v>B</v>
      </c>
      <c r="BU26" s="33">
        <f t="shared" si="342"/>
        <v>3</v>
      </c>
      <c r="BV26" s="49" t="str">
        <f t="shared" si="343"/>
        <v>3.0</v>
      </c>
      <c r="BW26" s="77">
        <v>2</v>
      </c>
      <c r="BX26" s="83">
        <v>2</v>
      </c>
      <c r="BY26" s="41">
        <f t="shared" si="134"/>
        <v>16</v>
      </c>
      <c r="BZ26" s="43">
        <f t="shared" si="135"/>
        <v>2.0625</v>
      </c>
      <c r="CA26" s="45" t="str">
        <f t="shared" si="136"/>
        <v>2.06</v>
      </c>
      <c r="CB26" s="47" t="str">
        <f t="shared" si="137"/>
        <v>Lên lớp</v>
      </c>
      <c r="CC26" s="145">
        <f t="shared" si="138"/>
        <v>16</v>
      </c>
      <c r="CD26" s="146">
        <f t="shared" si="139"/>
        <v>2.0625</v>
      </c>
      <c r="CE26" s="47" t="str">
        <f t="shared" si="140"/>
        <v>Lên lớp</v>
      </c>
      <c r="CF26" s="142" t="s">
        <v>1143</v>
      </c>
      <c r="CG26" s="24">
        <v>6.2</v>
      </c>
      <c r="CH26" s="27">
        <v>5</v>
      </c>
      <c r="CI26" s="28"/>
      <c r="CJ26" s="30">
        <f t="shared" si="344"/>
        <v>5.5</v>
      </c>
      <c r="CK26" s="31">
        <f t="shared" si="345"/>
        <v>5.5</v>
      </c>
      <c r="CL26" s="29" t="str">
        <f t="shared" si="143"/>
        <v>5.5</v>
      </c>
      <c r="CM26" s="35" t="str">
        <f t="shared" si="346"/>
        <v>C</v>
      </c>
      <c r="CN26" s="157">
        <f t="shared" si="347"/>
        <v>2</v>
      </c>
      <c r="CO26" s="49" t="str">
        <f t="shared" si="348"/>
        <v>2.0</v>
      </c>
      <c r="CP26" s="77">
        <v>3</v>
      </c>
      <c r="CQ26" s="151">
        <v>3</v>
      </c>
      <c r="CR26" s="24">
        <v>6.3</v>
      </c>
      <c r="CS26" s="27">
        <v>5</v>
      </c>
      <c r="CT26" s="28"/>
      <c r="CU26" s="30">
        <f t="shared" si="349"/>
        <v>5.5</v>
      </c>
      <c r="CV26" s="31">
        <f t="shared" si="350"/>
        <v>5.5</v>
      </c>
      <c r="CW26" s="29" t="str">
        <f t="shared" si="148"/>
        <v>5.5</v>
      </c>
      <c r="CX26" s="35" t="str">
        <f t="shared" si="351"/>
        <v>C</v>
      </c>
      <c r="CY26" s="157">
        <f t="shared" si="352"/>
        <v>2</v>
      </c>
      <c r="CZ26" s="49" t="str">
        <f t="shared" si="353"/>
        <v>2.0</v>
      </c>
      <c r="DA26" s="77">
        <v>2</v>
      </c>
      <c r="DB26" s="151">
        <v>2</v>
      </c>
      <c r="DC26" s="24">
        <v>5.8</v>
      </c>
      <c r="DD26" s="27">
        <v>8</v>
      </c>
      <c r="DE26" s="28"/>
      <c r="DF26" s="30">
        <f t="shared" si="354"/>
        <v>7.1</v>
      </c>
      <c r="DG26" s="31">
        <f t="shared" si="355"/>
        <v>7.1</v>
      </c>
      <c r="DH26" s="29" t="str">
        <f t="shared" si="154"/>
        <v>7.1</v>
      </c>
      <c r="DI26" s="35" t="str">
        <f t="shared" si="356"/>
        <v>B</v>
      </c>
      <c r="DJ26" s="157">
        <f t="shared" si="357"/>
        <v>3</v>
      </c>
      <c r="DK26" s="49" t="str">
        <f t="shared" si="358"/>
        <v>3.0</v>
      </c>
      <c r="DL26" s="77">
        <v>4</v>
      </c>
      <c r="DM26" s="151">
        <v>4</v>
      </c>
      <c r="DN26" s="133">
        <v>6.3</v>
      </c>
      <c r="DO26" s="125">
        <v>9</v>
      </c>
      <c r="DP26" s="126"/>
      <c r="DQ26" s="127">
        <f t="shared" si="359"/>
        <v>7.9</v>
      </c>
      <c r="DR26" s="128">
        <f t="shared" si="360"/>
        <v>7.9</v>
      </c>
      <c r="DS26" s="29" t="str">
        <f t="shared" si="160"/>
        <v>7.9</v>
      </c>
      <c r="DT26" s="129" t="str">
        <f t="shared" si="361"/>
        <v>B</v>
      </c>
      <c r="DU26" s="130">
        <f t="shared" si="362"/>
        <v>3</v>
      </c>
      <c r="DV26" s="131" t="str">
        <f t="shared" si="363"/>
        <v>3.0</v>
      </c>
      <c r="DW26" s="132">
        <v>3</v>
      </c>
      <c r="DX26" s="170">
        <v>3</v>
      </c>
      <c r="DY26" s="24">
        <v>6.3</v>
      </c>
      <c r="DZ26" s="27">
        <v>5</v>
      </c>
      <c r="EA26" s="28"/>
      <c r="EB26" s="30">
        <f t="shared" si="364"/>
        <v>5.5</v>
      </c>
      <c r="EC26" s="31">
        <f t="shared" si="365"/>
        <v>5.5</v>
      </c>
      <c r="ED26" s="29" t="str">
        <f t="shared" si="165"/>
        <v>5.5</v>
      </c>
      <c r="EE26" s="35" t="str">
        <f t="shared" si="366"/>
        <v>C</v>
      </c>
      <c r="EF26" s="157">
        <f t="shared" si="367"/>
        <v>2</v>
      </c>
      <c r="EG26" s="49" t="str">
        <f t="shared" si="368"/>
        <v>2.0</v>
      </c>
      <c r="EH26" s="77">
        <v>2</v>
      </c>
      <c r="EI26" s="151">
        <v>2</v>
      </c>
      <c r="EJ26" s="24">
        <v>6.6</v>
      </c>
      <c r="EK26" s="27">
        <v>5</v>
      </c>
      <c r="EL26" s="28"/>
      <c r="EM26" s="30">
        <f t="shared" si="369"/>
        <v>5.6</v>
      </c>
      <c r="EN26" s="31">
        <f t="shared" si="370"/>
        <v>5.6</v>
      </c>
      <c r="EO26" s="29" t="str">
        <f t="shared" si="170"/>
        <v>5.6</v>
      </c>
      <c r="EP26" s="35" t="str">
        <f t="shared" si="371"/>
        <v>C</v>
      </c>
      <c r="EQ26" s="157">
        <f t="shared" si="372"/>
        <v>2</v>
      </c>
      <c r="ER26" s="49" t="str">
        <f t="shared" si="373"/>
        <v>2.0</v>
      </c>
      <c r="ES26" s="77">
        <v>2</v>
      </c>
      <c r="ET26" s="151">
        <v>2</v>
      </c>
      <c r="EU26" s="24">
        <v>6.3</v>
      </c>
      <c r="EV26" s="27">
        <v>6</v>
      </c>
      <c r="EW26" s="28"/>
      <c r="EX26" s="30">
        <f t="shared" si="374"/>
        <v>6.1</v>
      </c>
      <c r="EY26" s="31">
        <f t="shared" si="375"/>
        <v>6.1</v>
      </c>
      <c r="EZ26" s="29" t="str">
        <f t="shared" si="175"/>
        <v>6.1</v>
      </c>
      <c r="FA26" s="35" t="str">
        <f t="shared" si="376"/>
        <v>C</v>
      </c>
      <c r="FB26" s="157">
        <f t="shared" si="377"/>
        <v>2</v>
      </c>
      <c r="FC26" s="49" t="str">
        <f t="shared" si="378"/>
        <v>2.0</v>
      </c>
      <c r="FD26" s="77">
        <v>3</v>
      </c>
      <c r="FE26" s="151">
        <v>3</v>
      </c>
      <c r="FF26" s="155">
        <v>7</v>
      </c>
      <c r="FG26" s="165">
        <v>6.2</v>
      </c>
      <c r="FH26" s="165"/>
      <c r="FI26" s="22">
        <f t="shared" si="379"/>
        <v>6.5</v>
      </c>
      <c r="FJ26" s="29">
        <f t="shared" si="380"/>
        <v>6.5</v>
      </c>
      <c r="FK26" s="29" t="str">
        <f t="shared" si="181"/>
        <v>6.5</v>
      </c>
      <c r="FL26" s="35" t="str">
        <f t="shared" si="381"/>
        <v>C+</v>
      </c>
      <c r="FM26" s="33">
        <f t="shared" si="382"/>
        <v>2.5</v>
      </c>
      <c r="FN26" s="49" t="str">
        <f t="shared" si="383"/>
        <v>2.5</v>
      </c>
      <c r="FO26" s="77">
        <v>1</v>
      </c>
      <c r="FP26" s="151">
        <v>1</v>
      </c>
      <c r="FQ26" s="41">
        <f t="shared" si="185"/>
        <v>20</v>
      </c>
      <c r="FR26" s="43">
        <f t="shared" si="186"/>
        <v>2.375</v>
      </c>
      <c r="FS26" s="45" t="str">
        <f t="shared" si="187"/>
        <v>2.38</v>
      </c>
      <c r="FT26" s="47" t="str">
        <f t="shared" si="188"/>
        <v>Lên lớp</v>
      </c>
      <c r="FU26" s="145">
        <f t="shared" si="189"/>
        <v>20</v>
      </c>
      <c r="FV26" s="146">
        <f t="shared" si="190"/>
        <v>2.375</v>
      </c>
      <c r="FW26" s="174">
        <f t="shared" si="191"/>
        <v>36</v>
      </c>
      <c r="FX26" s="41">
        <f t="shared" si="192"/>
        <v>36</v>
      </c>
      <c r="FY26" s="43">
        <f t="shared" si="193"/>
        <v>2.2361111111111112</v>
      </c>
      <c r="FZ26" s="45" t="str">
        <f t="shared" si="194"/>
        <v>2.24</v>
      </c>
      <c r="GA26" s="47" t="str">
        <f t="shared" si="195"/>
        <v>Lên lớp</v>
      </c>
      <c r="GB26" s="47" t="s">
        <v>1143</v>
      </c>
      <c r="GC26" s="133">
        <v>8.1999999999999993</v>
      </c>
      <c r="GD26" s="125">
        <v>9</v>
      </c>
      <c r="GE26" s="126"/>
      <c r="GF26" s="159">
        <f t="shared" si="386"/>
        <v>8.6999999999999993</v>
      </c>
      <c r="GG26" s="160">
        <f t="shared" si="387"/>
        <v>8.6999999999999993</v>
      </c>
      <c r="GH26" s="160" t="str">
        <f t="shared" si="197"/>
        <v>8.7</v>
      </c>
      <c r="GI26" s="129" t="str">
        <f t="shared" si="388"/>
        <v>A</v>
      </c>
      <c r="GJ26" s="130">
        <f t="shared" si="389"/>
        <v>4</v>
      </c>
      <c r="GK26" s="131" t="str">
        <f t="shared" si="390"/>
        <v>4.0</v>
      </c>
      <c r="GL26" s="132">
        <v>2</v>
      </c>
      <c r="GM26" s="170">
        <v>2</v>
      </c>
      <c r="GN26" s="24">
        <v>7</v>
      </c>
      <c r="GO26" s="27">
        <v>5</v>
      </c>
      <c r="GP26" s="28"/>
      <c r="GQ26" s="30">
        <f t="shared" si="391"/>
        <v>5.8</v>
      </c>
      <c r="GR26" s="31">
        <f t="shared" si="392"/>
        <v>5.8</v>
      </c>
      <c r="GS26" s="29" t="str">
        <f t="shared" si="202"/>
        <v>5.8</v>
      </c>
      <c r="GT26" s="35" t="str">
        <f t="shared" si="393"/>
        <v>C</v>
      </c>
      <c r="GU26" s="33">
        <f t="shared" si="394"/>
        <v>2</v>
      </c>
      <c r="GV26" s="49" t="str">
        <f t="shared" si="395"/>
        <v>2.0</v>
      </c>
      <c r="GW26" s="77">
        <v>3</v>
      </c>
      <c r="GX26" s="151">
        <v>3</v>
      </c>
      <c r="GY26" s="24">
        <v>5</v>
      </c>
      <c r="GZ26" s="27">
        <v>3</v>
      </c>
      <c r="HA26" s="28">
        <v>3</v>
      </c>
      <c r="HB26" s="22">
        <f t="shared" si="396"/>
        <v>3.8</v>
      </c>
      <c r="HC26" s="29">
        <f t="shared" si="397"/>
        <v>3.8</v>
      </c>
      <c r="HD26" s="29" t="str">
        <f t="shared" si="207"/>
        <v>3.8</v>
      </c>
      <c r="HE26" s="35" t="str">
        <f t="shared" si="398"/>
        <v>F</v>
      </c>
      <c r="HF26" s="33">
        <f t="shared" si="399"/>
        <v>0</v>
      </c>
      <c r="HG26" s="49" t="str">
        <f t="shared" si="400"/>
        <v>0.0</v>
      </c>
      <c r="HH26" s="77">
        <v>2</v>
      </c>
      <c r="HI26" s="151"/>
      <c r="HJ26" s="24">
        <v>7</v>
      </c>
      <c r="HK26" s="27">
        <v>1</v>
      </c>
      <c r="HL26" s="28">
        <v>3</v>
      </c>
      <c r="HM26" s="22">
        <f t="shared" si="401"/>
        <v>3.4</v>
      </c>
      <c r="HN26" s="29">
        <f t="shared" si="402"/>
        <v>4.5999999999999996</v>
      </c>
      <c r="HO26" s="29" t="str">
        <f t="shared" si="212"/>
        <v>4.6</v>
      </c>
      <c r="HP26" s="35" t="str">
        <f t="shared" si="403"/>
        <v>D</v>
      </c>
      <c r="HQ26" s="33">
        <f t="shared" si="404"/>
        <v>1</v>
      </c>
      <c r="HR26" s="49" t="str">
        <f t="shared" si="405"/>
        <v>1.0</v>
      </c>
      <c r="HS26" s="77">
        <v>2</v>
      </c>
      <c r="HT26" s="151">
        <v>2</v>
      </c>
      <c r="HU26" s="63">
        <v>4</v>
      </c>
      <c r="HV26" s="27"/>
      <c r="HW26" s="28"/>
      <c r="HX26" s="22">
        <f t="shared" si="406"/>
        <v>1.6</v>
      </c>
      <c r="HY26" s="29">
        <f t="shared" si="407"/>
        <v>1.6</v>
      </c>
      <c r="HZ26" s="29" t="str">
        <f t="shared" si="217"/>
        <v>1.6</v>
      </c>
      <c r="IA26" s="35" t="str">
        <f t="shared" si="408"/>
        <v>F</v>
      </c>
      <c r="IB26" s="33">
        <f t="shared" si="409"/>
        <v>0</v>
      </c>
      <c r="IC26" s="49" t="str">
        <f t="shared" si="410"/>
        <v>0.0</v>
      </c>
      <c r="ID26" s="77">
        <v>3</v>
      </c>
      <c r="IE26" s="151"/>
      <c r="IF26" s="24">
        <v>6</v>
      </c>
      <c r="IG26" s="27">
        <v>8</v>
      </c>
      <c r="IH26" s="126"/>
      <c r="II26" s="22">
        <f t="shared" si="411"/>
        <v>7.2</v>
      </c>
      <c r="IJ26" s="54">
        <f t="shared" si="412"/>
        <v>7.2</v>
      </c>
      <c r="IK26" s="29" t="str">
        <f t="shared" si="222"/>
        <v>7.2</v>
      </c>
      <c r="IL26" s="162" t="str">
        <f t="shared" si="413"/>
        <v>B</v>
      </c>
      <c r="IM26" s="33">
        <f t="shared" si="414"/>
        <v>3</v>
      </c>
      <c r="IN26" s="49" t="str">
        <f t="shared" si="415"/>
        <v>3.0</v>
      </c>
      <c r="IO26" s="77">
        <v>2</v>
      </c>
      <c r="IP26" s="151">
        <v>2</v>
      </c>
      <c r="IQ26" s="24">
        <v>6.1</v>
      </c>
      <c r="IR26" s="27">
        <v>2</v>
      </c>
      <c r="IS26" s="28">
        <v>6</v>
      </c>
      <c r="IT26" s="30">
        <f t="shared" si="416"/>
        <v>3.6</v>
      </c>
      <c r="IU26" s="31">
        <f t="shared" si="417"/>
        <v>6</v>
      </c>
      <c r="IV26" s="29" t="str">
        <f t="shared" si="226"/>
        <v>6.0</v>
      </c>
      <c r="IW26" s="35" t="str">
        <f t="shared" si="418"/>
        <v>C</v>
      </c>
      <c r="IX26" s="33">
        <f t="shared" si="419"/>
        <v>2</v>
      </c>
      <c r="IY26" s="49" t="str">
        <f t="shared" si="420"/>
        <v>2.0</v>
      </c>
      <c r="IZ26" s="77">
        <v>3</v>
      </c>
      <c r="JA26" s="151">
        <v>3</v>
      </c>
      <c r="JB26" s="24">
        <v>7</v>
      </c>
      <c r="JC26" s="27">
        <v>6</v>
      </c>
      <c r="JD26" s="28"/>
      <c r="JE26" s="30">
        <f t="shared" si="421"/>
        <v>6.4</v>
      </c>
      <c r="JF26" s="31">
        <f t="shared" si="422"/>
        <v>6.4</v>
      </c>
      <c r="JG26" s="29" t="str">
        <f t="shared" si="230"/>
        <v>6.4</v>
      </c>
      <c r="JH26" s="35" t="str">
        <f t="shared" si="423"/>
        <v>C</v>
      </c>
      <c r="JI26" s="33">
        <f t="shared" si="424"/>
        <v>2</v>
      </c>
      <c r="JJ26" s="49" t="str">
        <f t="shared" si="425"/>
        <v>2.0</v>
      </c>
      <c r="JK26" s="77">
        <v>3</v>
      </c>
      <c r="JL26" s="151">
        <v>3</v>
      </c>
      <c r="JM26" s="24">
        <v>7.5</v>
      </c>
      <c r="JN26" s="214">
        <v>6.9</v>
      </c>
      <c r="JO26" s="140"/>
      <c r="JP26" s="30">
        <f t="shared" si="426"/>
        <v>7.1</v>
      </c>
      <c r="JQ26" s="31">
        <f t="shared" si="427"/>
        <v>7.1</v>
      </c>
      <c r="JR26" s="29" t="str">
        <f t="shared" si="234"/>
        <v>7.1</v>
      </c>
      <c r="JS26" s="35" t="str">
        <f t="shared" si="428"/>
        <v>B</v>
      </c>
      <c r="JT26" s="33">
        <f t="shared" si="429"/>
        <v>3</v>
      </c>
      <c r="JU26" s="49" t="str">
        <f t="shared" si="430"/>
        <v>3.0</v>
      </c>
      <c r="JV26" s="77">
        <v>2</v>
      </c>
      <c r="JW26" s="151">
        <v>2</v>
      </c>
      <c r="JX26" s="211">
        <f t="shared" si="238"/>
        <v>22</v>
      </c>
      <c r="JY26" s="43">
        <f t="shared" si="239"/>
        <v>1.8181818181818181</v>
      </c>
      <c r="JZ26" s="45" t="str">
        <f t="shared" si="240"/>
        <v>1.82</v>
      </c>
      <c r="KA26" s="47" t="str">
        <f t="shared" si="241"/>
        <v>Lên lớp</v>
      </c>
      <c r="KB26" s="41">
        <f t="shared" si="242"/>
        <v>17</v>
      </c>
      <c r="KC26" s="43">
        <f t="shared" si="243"/>
        <v>2.3529411764705883</v>
      </c>
      <c r="KD26" s="229">
        <f t="shared" si="244"/>
        <v>58</v>
      </c>
      <c r="KE26" s="230">
        <f t="shared" si="245"/>
        <v>53</v>
      </c>
      <c r="KF26" s="146">
        <f t="shared" si="246"/>
        <v>2.2735849056603774</v>
      </c>
      <c r="KG26" s="45" t="str">
        <f t="shared" si="247"/>
        <v>2.27</v>
      </c>
      <c r="KH26" s="47" t="str">
        <f t="shared" si="248"/>
        <v>Lên lớp</v>
      </c>
      <c r="KI26" s="47" t="s">
        <v>1143</v>
      </c>
      <c r="KJ26" s="24">
        <v>6</v>
      </c>
      <c r="KK26" s="27">
        <v>7</v>
      </c>
      <c r="KL26" s="28"/>
      <c r="KM26" s="30">
        <f t="shared" si="436"/>
        <v>6.6</v>
      </c>
      <c r="KN26" s="31">
        <f t="shared" si="437"/>
        <v>6.6</v>
      </c>
      <c r="KO26" s="29" t="str">
        <f t="shared" si="438"/>
        <v>6.6</v>
      </c>
      <c r="KP26" s="35" t="str">
        <f t="shared" si="439"/>
        <v>C+</v>
      </c>
      <c r="KQ26" s="33">
        <f t="shared" si="440"/>
        <v>2.5</v>
      </c>
      <c r="KR26" s="49" t="str">
        <f t="shared" si="441"/>
        <v>2.5</v>
      </c>
      <c r="KS26" s="77">
        <v>2</v>
      </c>
      <c r="KT26" s="151">
        <v>2</v>
      </c>
      <c r="KU26" s="24">
        <v>7.3</v>
      </c>
      <c r="KV26" s="27">
        <v>8</v>
      </c>
      <c r="KW26" s="28"/>
      <c r="KX26" s="30">
        <f t="shared" si="442"/>
        <v>7.7</v>
      </c>
      <c r="KY26" s="31">
        <f t="shared" si="443"/>
        <v>7.7</v>
      </c>
      <c r="KZ26" s="29" t="str">
        <f t="shared" si="444"/>
        <v>7.7</v>
      </c>
      <c r="LA26" s="35" t="str">
        <f t="shared" si="445"/>
        <v>B</v>
      </c>
      <c r="LB26" s="33">
        <f t="shared" si="446"/>
        <v>3</v>
      </c>
      <c r="LC26" s="49" t="str">
        <f t="shared" si="447"/>
        <v>3.0</v>
      </c>
      <c r="LD26" s="77">
        <v>2</v>
      </c>
      <c r="LE26" s="151">
        <v>2</v>
      </c>
      <c r="LF26" s="24">
        <v>6.7</v>
      </c>
      <c r="LG26" s="27">
        <v>6</v>
      </c>
      <c r="LH26" s="28"/>
      <c r="LI26" s="30">
        <f t="shared" si="448"/>
        <v>6.3</v>
      </c>
      <c r="LJ26" s="31">
        <f t="shared" si="449"/>
        <v>6.3</v>
      </c>
      <c r="LK26" s="31" t="str">
        <f t="shared" si="450"/>
        <v>6.3</v>
      </c>
      <c r="LL26" s="35" t="str">
        <f t="shared" si="451"/>
        <v>C</v>
      </c>
      <c r="LM26" s="33">
        <f t="shared" si="452"/>
        <v>2</v>
      </c>
      <c r="LN26" s="49" t="str">
        <f t="shared" si="453"/>
        <v>2.0</v>
      </c>
      <c r="LO26" s="77">
        <v>2</v>
      </c>
      <c r="LP26" s="151">
        <v>2</v>
      </c>
      <c r="LQ26" s="24">
        <v>7.3</v>
      </c>
      <c r="LR26" s="27">
        <v>6</v>
      </c>
      <c r="LS26" s="28"/>
      <c r="LT26" s="30">
        <f t="shared" si="454"/>
        <v>6.5</v>
      </c>
      <c r="LU26" s="31">
        <f t="shared" si="455"/>
        <v>6.5</v>
      </c>
      <c r="LV26" s="29" t="str">
        <f t="shared" si="252"/>
        <v>6.5</v>
      </c>
      <c r="LW26" s="35" t="str">
        <f t="shared" si="456"/>
        <v>C+</v>
      </c>
      <c r="LX26" s="33">
        <f t="shared" si="457"/>
        <v>2.5</v>
      </c>
      <c r="LY26" s="49" t="str">
        <f t="shared" si="458"/>
        <v>2.5</v>
      </c>
      <c r="LZ26" s="77">
        <v>2</v>
      </c>
      <c r="MA26" s="151">
        <v>2</v>
      </c>
      <c r="MB26" s="24">
        <v>5.5</v>
      </c>
      <c r="MC26" s="27">
        <v>8</v>
      </c>
      <c r="MD26" s="28"/>
      <c r="ME26" s="30">
        <f t="shared" si="459"/>
        <v>7</v>
      </c>
      <c r="MF26" s="161">
        <f t="shared" si="460"/>
        <v>7</v>
      </c>
      <c r="MG26" s="29" t="str">
        <f t="shared" si="253"/>
        <v>7.0</v>
      </c>
      <c r="MH26" s="162" t="str">
        <f t="shared" si="461"/>
        <v>B</v>
      </c>
      <c r="MI26" s="163">
        <f t="shared" si="462"/>
        <v>3</v>
      </c>
      <c r="MJ26" s="56" t="str">
        <f t="shared" si="463"/>
        <v>3.0</v>
      </c>
      <c r="MK26" s="77">
        <v>1</v>
      </c>
      <c r="ML26" s="151">
        <v>1</v>
      </c>
      <c r="MM26" s="133">
        <v>7</v>
      </c>
      <c r="MN26" s="125">
        <v>6</v>
      </c>
      <c r="MO26" s="126"/>
      <c r="MP26" s="127">
        <f t="shared" si="464"/>
        <v>6.4</v>
      </c>
      <c r="MQ26" s="128">
        <f t="shared" si="465"/>
        <v>6.4</v>
      </c>
      <c r="MR26" s="29" t="str">
        <f t="shared" si="254"/>
        <v>6.4</v>
      </c>
      <c r="MS26" s="129" t="str">
        <f t="shared" si="466"/>
        <v>C</v>
      </c>
      <c r="MT26" s="130">
        <f t="shared" si="467"/>
        <v>2</v>
      </c>
      <c r="MU26" s="131" t="str">
        <f t="shared" si="468"/>
        <v>2.0</v>
      </c>
      <c r="MV26" s="132">
        <v>3</v>
      </c>
      <c r="MW26" s="170">
        <v>3</v>
      </c>
      <c r="MX26" s="24">
        <v>5</v>
      </c>
      <c r="MY26" s="27">
        <v>6</v>
      </c>
      <c r="MZ26" s="28"/>
      <c r="NA26" s="30">
        <f t="shared" si="469"/>
        <v>5.6</v>
      </c>
      <c r="NB26" s="161">
        <f t="shared" si="470"/>
        <v>5.6</v>
      </c>
      <c r="NC26" s="29" t="str">
        <f t="shared" si="255"/>
        <v>5.6</v>
      </c>
      <c r="ND26" s="162" t="str">
        <f t="shared" si="471"/>
        <v>C</v>
      </c>
      <c r="NE26" s="163">
        <f t="shared" si="472"/>
        <v>2</v>
      </c>
      <c r="NF26" s="56" t="str">
        <f t="shared" si="473"/>
        <v>2.0</v>
      </c>
      <c r="NG26" s="77">
        <v>1</v>
      </c>
      <c r="NH26" s="151">
        <v>1</v>
      </c>
      <c r="NI26" s="24">
        <v>6.4</v>
      </c>
      <c r="NJ26" s="27">
        <v>2</v>
      </c>
      <c r="NK26" s="28">
        <v>4</v>
      </c>
      <c r="NL26" s="30">
        <f t="shared" si="474"/>
        <v>3.8</v>
      </c>
      <c r="NM26" s="31">
        <f t="shared" si="475"/>
        <v>5</v>
      </c>
      <c r="NN26" s="29" t="str">
        <f t="shared" si="476"/>
        <v>5.0</v>
      </c>
      <c r="NO26" s="35" t="str">
        <f t="shared" si="477"/>
        <v>D+</v>
      </c>
      <c r="NP26" s="33">
        <f t="shared" si="478"/>
        <v>1.5</v>
      </c>
      <c r="NQ26" s="49" t="str">
        <f t="shared" si="479"/>
        <v>1.5</v>
      </c>
      <c r="NR26" s="77">
        <v>3</v>
      </c>
      <c r="NS26" s="151">
        <v>3</v>
      </c>
      <c r="NT26" s="24">
        <v>8</v>
      </c>
      <c r="NU26" s="214">
        <v>7.1</v>
      </c>
      <c r="NV26" s="28"/>
      <c r="NW26" s="30">
        <f t="shared" si="480"/>
        <v>7.5</v>
      </c>
      <c r="NX26" s="31">
        <f t="shared" si="481"/>
        <v>7.5</v>
      </c>
      <c r="NY26" s="29" t="str">
        <f t="shared" si="482"/>
        <v>7.5</v>
      </c>
      <c r="NZ26" s="35" t="str">
        <f t="shared" si="483"/>
        <v>B</v>
      </c>
      <c r="OA26" s="33">
        <f t="shared" si="484"/>
        <v>3</v>
      </c>
      <c r="OB26" s="49" t="str">
        <f t="shared" si="485"/>
        <v>3.0</v>
      </c>
      <c r="OC26" s="77">
        <v>2</v>
      </c>
      <c r="OD26" s="151">
        <v>2</v>
      </c>
      <c r="OE26" s="211">
        <f t="shared" si="259"/>
        <v>18</v>
      </c>
      <c r="OF26" s="43">
        <f t="shared" si="260"/>
        <v>2.3055555555555554</v>
      </c>
      <c r="OG26" s="45" t="str">
        <f t="shared" si="261"/>
        <v>2.31</v>
      </c>
      <c r="OH26" s="47" t="str">
        <f t="shared" si="262"/>
        <v>Lên lớp</v>
      </c>
      <c r="OI26" s="41">
        <f t="shared" si="263"/>
        <v>18</v>
      </c>
      <c r="OJ26" s="43">
        <f t="shared" si="264"/>
        <v>2.3055555555555554</v>
      </c>
      <c r="OK26" s="229">
        <f t="shared" si="265"/>
        <v>76</v>
      </c>
      <c r="OL26" s="230">
        <f t="shared" si="266"/>
        <v>71</v>
      </c>
      <c r="OM26" s="146">
        <f t="shared" si="267"/>
        <v>2.2816901408450705</v>
      </c>
      <c r="ON26" s="45" t="str">
        <f t="shared" si="268"/>
        <v>2.28</v>
      </c>
      <c r="OO26" s="47" t="str">
        <f t="shared" si="269"/>
        <v>Lên lớp</v>
      </c>
      <c r="OP26" s="47" t="s">
        <v>1143</v>
      </c>
      <c r="OQ26" s="24">
        <v>5.8</v>
      </c>
      <c r="OR26" s="27">
        <v>5</v>
      </c>
      <c r="OS26" s="28"/>
      <c r="OT26" s="22">
        <f t="shared" si="488"/>
        <v>5.3</v>
      </c>
      <c r="OU26" s="29">
        <f t="shared" si="489"/>
        <v>5.3</v>
      </c>
      <c r="OV26" s="29" t="str">
        <f t="shared" si="490"/>
        <v>5.3</v>
      </c>
      <c r="OW26" s="35" t="str">
        <f t="shared" si="491"/>
        <v>D+</v>
      </c>
      <c r="OX26" s="33">
        <f t="shared" si="492"/>
        <v>1.5</v>
      </c>
      <c r="OY26" s="49" t="str">
        <f t="shared" si="493"/>
        <v>1.5</v>
      </c>
      <c r="OZ26" s="77">
        <v>2</v>
      </c>
      <c r="PA26" s="151">
        <v>2</v>
      </c>
      <c r="PB26" s="24">
        <v>7.8</v>
      </c>
      <c r="PC26" s="27">
        <v>8</v>
      </c>
      <c r="PD26" s="28"/>
      <c r="PE26" s="22">
        <f t="shared" si="494"/>
        <v>7.9</v>
      </c>
      <c r="PF26" s="29">
        <f t="shared" si="495"/>
        <v>7.9</v>
      </c>
      <c r="PG26" s="29" t="str">
        <f t="shared" si="496"/>
        <v>7.9</v>
      </c>
      <c r="PH26" s="35" t="str">
        <f t="shared" si="547"/>
        <v>B</v>
      </c>
      <c r="PI26" s="33">
        <f t="shared" si="497"/>
        <v>3</v>
      </c>
      <c r="PJ26" s="49" t="str">
        <f t="shared" si="498"/>
        <v>3.0</v>
      </c>
      <c r="PK26" s="77">
        <v>3</v>
      </c>
      <c r="PL26" s="151">
        <v>3</v>
      </c>
      <c r="PM26" s="24">
        <v>6.3</v>
      </c>
      <c r="PN26" s="27">
        <v>5</v>
      </c>
      <c r="PO26" s="28"/>
      <c r="PP26" s="30">
        <f t="shared" si="499"/>
        <v>5.5</v>
      </c>
      <c r="PQ26" s="31">
        <f t="shared" si="500"/>
        <v>5.5</v>
      </c>
      <c r="PR26" s="31" t="str">
        <f t="shared" si="501"/>
        <v>5.5</v>
      </c>
      <c r="PS26" s="35" t="str">
        <f t="shared" si="502"/>
        <v>C</v>
      </c>
      <c r="PT26" s="33">
        <f t="shared" si="503"/>
        <v>2</v>
      </c>
      <c r="PU26" s="49" t="str">
        <f t="shared" si="504"/>
        <v>2.0</v>
      </c>
      <c r="PV26" s="77">
        <v>2</v>
      </c>
      <c r="PW26" s="151">
        <v>2</v>
      </c>
      <c r="PX26" s="24">
        <v>7.1</v>
      </c>
      <c r="PY26" s="27">
        <v>8</v>
      </c>
      <c r="PZ26" s="28"/>
      <c r="QA26" s="22">
        <f t="shared" si="505"/>
        <v>7.6</v>
      </c>
      <c r="QB26" s="29">
        <f t="shared" si="506"/>
        <v>7.6</v>
      </c>
      <c r="QC26" s="29" t="str">
        <f t="shared" si="507"/>
        <v>7.6</v>
      </c>
      <c r="QD26" s="35" t="str">
        <f t="shared" si="508"/>
        <v>B</v>
      </c>
      <c r="QE26" s="33">
        <f t="shared" si="509"/>
        <v>3</v>
      </c>
      <c r="QF26" s="49" t="str">
        <f t="shared" si="510"/>
        <v>3.0</v>
      </c>
      <c r="QG26" s="77">
        <v>3</v>
      </c>
      <c r="QH26" s="151">
        <v>3</v>
      </c>
      <c r="QI26" s="24">
        <v>6.5</v>
      </c>
      <c r="QJ26" s="27">
        <v>5</v>
      </c>
      <c r="QK26" s="28"/>
      <c r="QL26" s="30">
        <f t="shared" si="511"/>
        <v>5.6</v>
      </c>
      <c r="QM26" s="31">
        <f t="shared" si="512"/>
        <v>5.6</v>
      </c>
      <c r="QN26" s="31" t="str">
        <f t="shared" si="513"/>
        <v>5.6</v>
      </c>
      <c r="QO26" s="35" t="str">
        <f t="shared" si="514"/>
        <v>C</v>
      </c>
      <c r="QP26" s="33">
        <f t="shared" si="515"/>
        <v>2</v>
      </c>
      <c r="QQ26" s="49" t="str">
        <f t="shared" si="516"/>
        <v>2.0</v>
      </c>
      <c r="QR26" s="77">
        <v>1</v>
      </c>
      <c r="QS26" s="151">
        <v>1</v>
      </c>
      <c r="QT26" s="24">
        <v>6.2</v>
      </c>
      <c r="QU26" s="27">
        <v>8</v>
      </c>
      <c r="QV26" s="28"/>
      <c r="QW26" s="30">
        <f t="shared" si="517"/>
        <v>7.3</v>
      </c>
      <c r="QX26" s="31">
        <f t="shared" si="518"/>
        <v>7.3</v>
      </c>
      <c r="QY26" s="31" t="str">
        <f t="shared" si="519"/>
        <v>7.3</v>
      </c>
      <c r="QZ26" s="35" t="str">
        <f t="shared" si="520"/>
        <v>B</v>
      </c>
      <c r="RA26" s="33">
        <f t="shared" si="521"/>
        <v>3</v>
      </c>
      <c r="RB26" s="49" t="str">
        <f t="shared" si="522"/>
        <v>3.0</v>
      </c>
      <c r="RC26" s="77">
        <v>3</v>
      </c>
      <c r="RD26" s="151">
        <v>3</v>
      </c>
      <c r="RE26" s="24">
        <v>6.6</v>
      </c>
      <c r="RF26" s="27">
        <v>9</v>
      </c>
      <c r="RG26" s="28"/>
      <c r="RH26" s="22">
        <f t="shared" si="523"/>
        <v>8</v>
      </c>
      <c r="RI26" s="29">
        <f t="shared" si="524"/>
        <v>8</v>
      </c>
      <c r="RJ26" s="29" t="str">
        <f t="shared" si="525"/>
        <v>8.0</v>
      </c>
      <c r="RK26" s="35" t="str">
        <f t="shared" si="526"/>
        <v>B+</v>
      </c>
      <c r="RL26" s="33">
        <f t="shared" si="527"/>
        <v>3.5</v>
      </c>
      <c r="RM26" s="49" t="str">
        <f t="shared" si="528"/>
        <v>3.5</v>
      </c>
      <c r="RN26" s="77">
        <v>1</v>
      </c>
      <c r="RO26" s="151">
        <v>1</v>
      </c>
      <c r="RP26" s="211">
        <f t="shared" si="277"/>
        <v>15</v>
      </c>
      <c r="RQ26" s="275">
        <f t="shared" si="278"/>
        <v>6.9066666666666663</v>
      </c>
      <c r="RR26" s="43">
        <f t="shared" si="279"/>
        <v>2.6333333333333333</v>
      </c>
      <c r="RS26" s="45" t="str">
        <f t="shared" si="280"/>
        <v>2.63</v>
      </c>
      <c r="RT26" s="47" t="str">
        <f t="shared" si="281"/>
        <v>Lên lớp</v>
      </c>
      <c r="RU26" s="41">
        <f t="shared" si="282"/>
        <v>15</v>
      </c>
      <c r="RV26" s="43">
        <f t="shared" si="283"/>
        <v>2.6333333333333333</v>
      </c>
      <c r="RW26" s="229">
        <f t="shared" si="284"/>
        <v>91</v>
      </c>
      <c r="RX26" s="230">
        <f t="shared" si="285"/>
        <v>86</v>
      </c>
      <c r="RY26" s="146">
        <f t="shared" si="286"/>
        <v>2.3430232558139537</v>
      </c>
      <c r="RZ26" s="45" t="str">
        <f t="shared" si="287"/>
        <v>2.34</v>
      </c>
      <c r="SA26" s="47" t="str">
        <f t="shared" si="288"/>
        <v>Lên lớp</v>
      </c>
      <c r="SB26" s="47" t="s">
        <v>1143</v>
      </c>
      <c r="SC26" s="24"/>
      <c r="SD26" s="27"/>
      <c r="SE26" s="28"/>
      <c r="SF26" s="22">
        <f t="shared" si="529"/>
        <v>0</v>
      </c>
      <c r="SG26" s="29">
        <f t="shared" si="530"/>
        <v>0</v>
      </c>
      <c r="SH26" s="29" t="str">
        <f t="shared" si="531"/>
        <v>0.0</v>
      </c>
      <c r="SI26" s="35" t="str">
        <f t="shared" si="532"/>
        <v>F</v>
      </c>
      <c r="SJ26" s="33">
        <f t="shared" si="533"/>
        <v>0</v>
      </c>
      <c r="SK26" s="49" t="str">
        <f t="shared" si="534"/>
        <v>0.0</v>
      </c>
      <c r="SL26" s="77"/>
      <c r="SM26" s="151"/>
      <c r="SN26" s="24"/>
      <c r="SO26" s="27"/>
      <c r="SP26" s="28"/>
      <c r="SQ26" s="22">
        <f t="shared" si="535"/>
        <v>0</v>
      </c>
      <c r="SR26" s="29">
        <f t="shared" si="536"/>
        <v>0</v>
      </c>
      <c r="SS26" s="31" t="str">
        <f t="shared" si="537"/>
        <v>0.0</v>
      </c>
      <c r="ST26" s="35" t="str">
        <f t="shared" si="538"/>
        <v>F</v>
      </c>
      <c r="SU26" s="33">
        <f t="shared" si="539"/>
        <v>0</v>
      </c>
      <c r="SV26" s="49" t="str">
        <f t="shared" si="540"/>
        <v>0.0</v>
      </c>
      <c r="SW26" s="77"/>
      <c r="SX26" s="151"/>
      <c r="SY26" s="24">
        <v>8</v>
      </c>
      <c r="SZ26" s="27">
        <v>6</v>
      </c>
      <c r="TA26" s="28"/>
      <c r="TB26" s="22">
        <f t="shared" si="558"/>
        <v>6.8</v>
      </c>
      <c r="TC26" s="29">
        <f t="shared" si="559"/>
        <v>6.8</v>
      </c>
      <c r="TD26" s="31" t="str">
        <f t="shared" si="543"/>
        <v>6.8</v>
      </c>
      <c r="TE26" s="35" t="str">
        <f t="shared" si="544"/>
        <v>C+</v>
      </c>
      <c r="TF26" s="33">
        <f t="shared" si="545"/>
        <v>2.5</v>
      </c>
      <c r="TG26" s="49" t="str">
        <f t="shared" si="546"/>
        <v>2.5</v>
      </c>
      <c r="TH26" s="77">
        <v>4</v>
      </c>
      <c r="TI26" s="151">
        <v>4</v>
      </c>
      <c r="TJ26" s="320"/>
      <c r="TK26" s="321">
        <v>5.5</v>
      </c>
      <c r="TL26" s="322">
        <v>7.5</v>
      </c>
      <c r="TM26" s="322">
        <v>6.7</v>
      </c>
      <c r="TN26" s="322"/>
      <c r="TO26" s="127">
        <f t="shared" si="560"/>
        <v>6.7</v>
      </c>
      <c r="TP26" s="29" t="str">
        <f t="shared" si="548"/>
        <v>6.7</v>
      </c>
      <c r="TQ26" s="35" t="str">
        <f t="shared" si="549"/>
        <v>C+</v>
      </c>
      <c r="TR26" s="33">
        <f t="shared" si="550"/>
        <v>2.5</v>
      </c>
      <c r="TS26" s="49" t="str">
        <f t="shared" si="551"/>
        <v>2.5</v>
      </c>
      <c r="TT26" s="323">
        <v>5</v>
      </c>
      <c r="TU26" s="324">
        <v>5</v>
      </c>
      <c r="TV26" s="325">
        <f t="shared" si="552"/>
        <v>9</v>
      </c>
      <c r="TW26" s="341">
        <f t="shared" si="296"/>
        <v>6.7444444444444445</v>
      </c>
      <c r="TX26" s="326">
        <f t="shared" si="553"/>
        <v>2.5</v>
      </c>
      <c r="TY26" s="45" t="str">
        <f t="shared" si="554"/>
        <v>2.50</v>
      </c>
      <c r="TZ26" s="47" t="str">
        <f t="shared" si="555"/>
        <v>Lên lớp</v>
      </c>
      <c r="UA26" s="41">
        <f t="shared" si="556"/>
        <v>9</v>
      </c>
      <c r="UB26" s="43">
        <f t="shared" si="557"/>
        <v>2.5</v>
      </c>
    </row>
    <row r="27" spans="1:548" ht="18">
      <c r="A27" s="11">
        <v>43</v>
      </c>
      <c r="B27" s="70" t="s">
        <v>333</v>
      </c>
      <c r="C27" s="14" t="s">
        <v>405</v>
      </c>
      <c r="D27" s="73" t="s">
        <v>46</v>
      </c>
      <c r="E27" s="74" t="s">
        <v>406</v>
      </c>
      <c r="F27" s="9"/>
      <c r="G27" s="111" t="s">
        <v>727</v>
      </c>
      <c r="H27" s="112" t="s">
        <v>18</v>
      </c>
      <c r="I27" s="103" t="s">
        <v>675</v>
      </c>
      <c r="J27" s="13">
        <v>7</v>
      </c>
      <c r="K27" s="29" t="str">
        <f t="shared" si="100"/>
        <v>7.0</v>
      </c>
      <c r="L27" s="35" t="str">
        <f t="shared" si="313"/>
        <v>B</v>
      </c>
      <c r="M27" s="33">
        <f t="shared" si="314"/>
        <v>3</v>
      </c>
      <c r="N27" s="49" t="str">
        <f t="shared" si="315"/>
        <v>3.0</v>
      </c>
      <c r="O27" s="12">
        <v>2</v>
      </c>
      <c r="P27" s="19">
        <v>6.9</v>
      </c>
      <c r="Q27" s="29" t="str">
        <f t="shared" si="104"/>
        <v>6.9</v>
      </c>
      <c r="R27" s="35" t="str">
        <f t="shared" si="316"/>
        <v>C+</v>
      </c>
      <c r="S27" s="33">
        <f t="shared" si="317"/>
        <v>2.5</v>
      </c>
      <c r="T27" s="49" t="str">
        <f t="shared" si="318"/>
        <v>2.5</v>
      </c>
      <c r="U27" s="12">
        <v>3</v>
      </c>
      <c r="V27" s="24">
        <v>7.3</v>
      </c>
      <c r="W27" s="27">
        <v>9</v>
      </c>
      <c r="X27" s="28"/>
      <c r="Y27" s="22">
        <f t="shared" si="319"/>
        <v>8.3000000000000007</v>
      </c>
      <c r="Z27" s="29">
        <f t="shared" si="320"/>
        <v>8.3000000000000007</v>
      </c>
      <c r="AA27" s="29" t="str">
        <f t="shared" si="110"/>
        <v>8.3</v>
      </c>
      <c r="AB27" s="35" t="str">
        <f t="shared" si="321"/>
        <v>B+</v>
      </c>
      <c r="AC27" s="33">
        <f t="shared" si="322"/>
        <v>3.5</v>
      </c>
      <c r="AD27" s="49" t="str">
        <f t="shared" si="323"/>
        <v>3.5</v>
      </c>
      <c r="AE27" s="77">
        <v>5</v>
      </c>
      <c r="AF27" s="80">
        <v>5</v>
      </c>
      <c r="AG27" s="24">
        <v>5.7</v>
      </c>
      <c r="AH27" s="27">
        <v>2</v>
      </c>
      <c r="AI27" s="28">
        <v>3</v>
      </c>
      <c r="AJ27" s="22">
        <f t="shared" si="324"/>
        <v>3.5</v>
      </c>
      <c r="AK27" s="29">
        <f t="shared" si="325"/>
        <v>4.0999999999999996</v>
      </c>
      <c r="AL27" s="29" t="str">
        <f t="shared" si="116"/>
        <v>4.1</v>
      </c>
      <c r="AM27" s="35" t="str">
        <f t="shared" si="326"/>
        <v>D</v>
      </c>
      <c r="AN27" s="33">
        <f t="shared" si="327"/>
        <v>1</v>
      </c>
      <c r="AO27" s="49" t="str">
        <f t="shared" si="328"/>
        <v>1.0</v>
      </c>
      <c r="AP27" s="77">
        <v>3</v>
      </c>
      <c r="AQ27" s="83">
        <v>3</v>
      </c>
      <c r="AR27" s="24">
        <v>5.6</v>
      </c>
      <c r="AS27" s="27">
        <v>3</v>
      </c>
      <c r="AT27" s="28"/>
      <c r="AU27" s="22">
        <f t="shared" si="329"/>
        <v>4</v>
      </c>
      <c r="AV27" s="29">
        <f t="shared" si="330"/>
        <v>4</v>
      </c>
      <c r="AW27" s="29" t="str">
        <f t="shared" si="120"/>
        <v>4.0</v>
      </c>
      <c r="AX27" s="35" t="str">
        <f t="shared" si="331"/>
        <v>D</v>
      </c>
      <c r="AY27" s="33">
        <f t="shared" si="332"/>
        <v>1</v>
      </c>
      <c r="AZ27" s="49" t="str">
        <f t="shared" si="333"/>
        <v>1.0</v>
      </c>
      <c r="BA27" s="77">
        <v>3</v>
      </c>
      <c r="BB27" s="83">
        <v>3</v>
      </c>
      <c r="BC27" s="24">
        <v>7.2</v>
      </c>
      <c r="BD27" s="27">
        <v>7</v>
      </c>
      <c r="BE27" s="28"/>
      <c r="BF27" s="22">
        <f t="shared" si="334"/>
        <v>7.1</v>
      </c>
      <c r="BG27" s="29">
        <f t="shared" si="335"/>
        <v>7.1</v>
      </c>
      <c r="BH27" s="29" t="str">
        <f t="shared" si="125"/>
        <v>7.1</v>
      </c>
      <c r="BI27" s="35" t="str">
        <f t="shared" si="336"/>
        <v>B</v>
      </c>
      <c r="BJ27" s="33">
        <f t="shared" si="337"/>
        <v>3</v>
      </c>
      <c r="BK27" s="49" t="str">
        <f t="shared" si="338"/>
        <v>3.0</v>
      </c>
      <c r="BL27" s="77">
        <v>3</v>
      </c>
      <c r="BM27" s="83">
        <v>3</v>
      </c>
      <c r="BN27" s="24">
        <v>7</v>
      </c>
      <c r="BO27" s="27">
        <v>8</v>
      </c>
      <c r="BP27" s="28"/>
      <c r="BQ27" s="30">
        <f t="shared" si="339"/>
        <v>7.6</v>
      </c>
      <c r="BR27" s="31">
        <f t="shared" si="340"/>
        <v>7.6</v>
      </c>
      <c r="BS27" s="29" t="str">
        <f t="shared" si="130"/>
        <v>7.6</v>
      </c>
      <c r="BT27" s="35" t="str">
        <f t="shared" si="341"/>
        <v>B</v>
      </c>
      <c r="BU27" s="33">
        <f t="shared" si="342"/>
        <v>3</v>
      </c>
      <c r="BV27" s="49" t="str">
        <f t="shared" si="343"/>
        <v>3.0</v>
      </c>
      <c r="BW27" s="77">
        <v>2</v>
      </c>
      <c r="BX27" s="83">
        <v>2</v>
      </c>
      <c r="BY27" s="41">
        <f t="shared" si="134"/>
        <v>16</v>
      </c>
      <c r="BZ27" s="43">
        <f t="shared" si="135"/>
        <v>2.40625</v>
      </c>
      <c r="CA27" s="45" t="str">
        <f t="shared" si="136"/>
        <v>2.41</v>
      </c>
      <c r="CB27" s="47" t="str">
        <f t="shared" si="137"/>
        <v>Lên lớp</v>
      </c>
      <c r="CC27" s="145">
        <f t="shared" si="138"/>
        <v>16</v>
      </c>
      <c r="CD27" s="146">
        <f t="shared" si="139"/>
        <v>2.40625</v>
      </c>
      <c r="CE27" s="47" t="str">
        <f t="shared" si="140"/>
        <v>Lên lớp</v>
      </c>
      <c r="CF27" s="142" t="s">
        <v>1143</v>
      </c>
      <c r="CG27" s="24">
        <v>6.9</v>
      </c>
      <c r="CH27" s="27">
        <v>6</v>
      </c>
      <c r="CI27" s="28"/>
      <c r="CJ27" s="30">
        <f t="shared" si="344"/>
        <v>6.4</v>
      </c>
      <c r="CK27" s="31">
        <f t="shared" si="345"/>
        <v>6.4</v>
      </c>
      <c r="CL27" s="29" t="str">
        <f t="shared" si="143"/>
        <v>6.4</v>
      </c>
      <c r="CM27" s="35" t="str">
        <f t="shared" si="346"/>
        <v>C</v>
      </c>
      <c r="CN27" s="157">
        <f t="shared" si="347"/>
        <v>2</v>
      </c>
      <c r="CO27" s="49" t="str">
        <f t="shared" si="348"/>
        <v>2.0</v>
      </c>
      <c r="CP27" s="77">
        <v>3</v>
      </c>
      <c r="CQ27" s="151">
        <v>3</v>
      </c>
      <c r="CR27" s="24">
        <v>7.3</v>
      </c>
      <c r="CS27" s="27">
        <v>6</v>
      </c>
      <c r="CT27" s="28"/>
      <c r="CU27" s="30">
        <f t="shared" si="349"/>
        <v>6.5</v>
      </c>
      <c r="CV27" s="31">
        <f t="shared" si="350"/>
        <v>6.5</v>
      </c>
      <c r="CW27" s="29" t="str">
        <f t="shared" si="148"/>
        <v>6.5</v>
      </c>
      <c r="CX27" s="35" t="str">
        <f t="shared" si="351"/>
        <v>C+</v>
      </c>
      <c r="CY27" s="157">
        <f t="shared" si="352"/>
        <v>2.5</v>
      </c>
      <c r="CZ27" s="49" t="str">
        <f t="shared" si="353"/>
        <v>2.5</v>
      </c>
      <c r="DA27" s="77">
        <v>2</v>
      </c>
      <c r="DB27" s="151">
        <v>2</v>
      </c>
      <c r="DC27" s="24">
        <v>5.7</v>
      </c>
      <c r="DD27" s="27">
        <v>3</v>
      </c>
      <c r="DE27" s="28"/>
      <c r="DF27" s="30">
        <f t="shared" si="354"/>
        <v>4.0999999999999996</v>
      </c>
      <c r="DG27" s="31">
        <f t="shared" si="355"/>
        <v>4.0999999999999996</v>
      </c>
      <c r="DH27" s="29" t="str">
        <f t="shared" si="154"/>
        <v>4.1</v>
      </c>
      <c r="DI27" s="35" t="str">
        <f t="shared" si="356"/>
        <v>D</v>
      </c>
      <c r="DJ27" s="157">
        <f t="shared" si="357"/>
        <v>1</v>
      </c>
      <c r="DK27" s="49" t="str">
        <f t="shared" si="358"/>
        <v>1.0</v>
      </c>
      <c r="DL27" s="77">
        <v>4</v>
      </c>
      <c r="DM27" s="151">
        <v>4</v>
      </c>
      <c r="DN27" s="24">
        <v>5.3</v>
      </c>
      <c r="DO27" s="27">
        <v>4</v>
      </c>
      <c r="DP27" s="28"/>
      <c r="DQ27" s="22">
        <f t="shared" si="359"/>
        <v>4.5</v>
      </c>
      <c r="DR27" s="29">
        <f t="shared" si="360"/>
        <v>4.5</v>
      </c>
      <c r="DS27" s="29" t="str">
        <f t="shared" si="160"/>
        <v>4.5</v>
      </c>
      <c r="DT27" s="35" t="str">
        <f t="shared" si="361"/>
        <v>D</v>
      </c>
      <c r="DU27" s="157">
        <f t="shared" si="362"/>
        <v>1</v>
      </c>
      <c r="DV27" s="49" t="str">
        <f t="shared" si="363"/>
        <v>1.0</v>
      </c>
      <c r="DW27" s="77">
        <v>3</v>
      </c>
      <c r="DX27" s="151">
        <v>3</v>
      </c>
      <c r="DY27" s="24">
        <v>6.3</v>
      </c>
      <c r="DZ27" s="27">
        <v>5</v>
      </c>
      <c r="EA27" s="28"/>
      <c r="EB27" s="22">
        <f t="shared" si="364"/>
        <v>5.5</v>
      </c>
      <c r="EC27" s="29">
        <f t="shared" si="365"/>
        <v>5.5</v>
      </c>
      <c r="ED27" s="29" t="str">
        <f t="shared" si="165"/>
        <v>5.5</v>
      </c>
      <c r="EE27" s="35" t="str">
        <f t="shared" si="366"/>
        <v>C</v>
      </c>
      <c r="EF27" s="157">
        <f t="shared" si="367"/>
        <v>2</v>
      </c>
      <c r="EG27" s="49" t="str">
        <f t="shared" si="368"/>
        <v>2.0</v>
      </c>
      <c r="EH27" s="77">
        <v>2</v>
      </c>
      <c r="EI27" s="151">
        <v>2</v>
      </c>
      <c r="EJ27" s="24">
        <v>7</v>
      </c>
      <c r="EK27" s="27">
        <v>7</v>
      </c>
      <c r="EL27" s="28"/>
      <c r="EM27" s="30">
        <f t="shared" si="369"/>
        <v>7</v>
      </c>
      <c r="EN27" s="31">
        <f t="shared" si="370"/>
        <v>7</v>
      </c>
      <c r="EO27" s="29" t="str">
        <f t="shared" si="170"/>
        <v>7.0</v>
      </c>
      <c r="EP27" s="35" t="str">
        <f t="shared" si="371"/>
        <v>B</v>
      </c>
      <c r="EQ27" s="157">
        <f t="shared" si="372"/>
        <v>3</v>
      </c>
      <c r="ER27" s="49" t="str">
        <f t="shared" si="373"/>
        <v>3.0</v>
      </c>
      <c r="ES27" s="77">
        <v>2</v>
      </c>
      <c r="ET27" s="151">
        <v>2</v>
      </c>
      <c r="EU27" s="24">
        <v>7.3</v>
      </c>
      <c r="EV27" s="27">
        <v>9</v>
      </c>
      <c r="EW27" s="28"/>
      <c r="EX27" s="30">
        <f t="shared" si="374"/>
        <v>8.3000000000000007</v>
      </c>
      <c r="EY27" s="31">
        <f t="shared" si="375"/>
        <v>8.3000000000000007</v>
      </c>
      <c r="EZ27" s="29" t="str">
        <f t="shared" si="175"/>
        <v>8.3</v>
      </c>
      <c r="FA27" s="35" t="str">
        <f t="shared" si="376"/>
        <v>B+</v>
      </c>
      <c r="FB27" s="157">
        <f t="shared" si="377"/>
        <v>3.5</v>
      </c>
      <c r="FC27" s="49" t="str">
        <f t="shared" si="378"/>
        <v>3.5</v>
      </c>
      <c r="FD27" s="77">
        <v>3</v>
      </c>
      <c r="FE27" s="151">
        <v>3</v>
      </c>
      <c r="FF27" s="155">
        <v>7</v>
      </c>
      <c r="FG27" s="165">
        <v>7.9</v>
      </c>
      <c r="FH27" s="165"/>
      <c r="FI27" s="22">
        <f t="shared" si="379"/>
        <v>7.5</v>
      </c>
      <c r="FJ27" s="29">
        <f t="shared" si="380"/>
        <v>7.5</v>
      </c>
      <c r="FK27" s="29" t="str">
        <f t="shared" si="181"/>
        <v>7.5</v>
      </c>
      <c r="FL27" s="35" t="str">
        <f t="shared" si="381"/>
        <v>B</v>
      </c>
      <c r="FM27" s="33">
        <f t="shared" si="382"/>
        <v>3</v>
      </c>
      <c r="FN27" s="49" t="str">
        <f t="shared" si="383"/>
        <v>3.0</v>
      </c>
      <c r="FO27" s="77">
        <v>1</v>
      </c>
      <c r="FP27" s="151">
        <v>1</v>
      </c>
      <c r="FQ27" s="41">
        <f t="shared" si="185"/>
        <v>20</v>
      </c>
      <c r="FR27" s="43">
        <f t="shared" si="186"/>
        <v>2.0750000000000002</v>
      </c>
      <c r="FS27" s="45" t="str">
        <f t="shared" si="187"/>
        <v>2.08</v>
      </c>
      <c r="FT27" s="47" t="str">
        <f t="shared" si="188"/>
        <v>Lên lớp</v>
      </c>
      <c r="FU27" s="145">
        <f t="shared" si="189"/>
        <v>20</v>
      </c>
      <c r="FV27" s="146">
        <f t="shared" si="190"/>
        <v>2.0750000000000002</v>
      </c>
      <c r="FW27" s="174">
        <f t="shared" si="191"/>
        <v>36</v>
      </c>
      <c r="FX27" s="41">
        <f t="shared" si="192"/>
        <v>36</v>
      </c>
      <c r="FY27" s="43">
        <f t="shared" si="193"/>
        <v>2.2222222222222223</v>
      </c>
      <c r="FZ27" s="45" t="str">
        <f t="shared" si="194"/>
        <v>2.22</v>
      </c>
      <c r="GA27" s="47" t="str">
        <f t="shared" si="195"/>
        <v>Lên lớp</v>
      </c>
      <c r="GB27" s="47" t="s">
        <v>1143</v>
      </c>
      <c r="GC27" s="24">
        <v>7</v>
      </c>
      <c r="GD27" s="27">
        <v>2</v>
      </c>
      <c r="GE27" s="239">
        <v>8</v>
      </c>
      <c r="GF27" s="22">
        <f t="shared" si="386"/>
        <v>4</v>
      </c>
      <c r="GG27" s="29">
        <f t="shared" si="387"/>
        <v>7.6</v>
      </c>
      <c r="GH27" s="29" t="str">
        <f t="shared" si="197"/>
        <v>7.6</v>
      </c>
      <c r="GI27" s="35" t="str">
        <f t="shared" si="388"/>
        <v>B</v>
      </c>
      <c r="GJ27" s="33">
        <f t="shared" si="389"/>
        <v>3</v>
      </c>
      <c r="GK27" s="49" t="str">
        <f t="shared" si="390"/>
        <v>3.0</v>
      </c>
      <c r="GL27" s="77">
        <v>2</v>
      </c>
      <c r="GM27" s="151">
        <v>2</v>
      </c>
      <c r="GN27" s="24">
        <v>7.3</v>
      </c>
      <c r="GO27" s="27">
        <v>5</v>
      </c>
      <c r="GP27" s="28"/>
      <c r="GQ27" s="22">
        <f t="shared" si="391"/>
        <v>5.9</v>
      </c>
      <c r="GR27" s="29">
        <f t="shared" si="392"/>
        <v>5.9</v>
      </c>
      <c r="GS27" s="29" t="str">
        <f t="shared" si="202"/>
        <v>5.9</v>
      </c>
      <c r="GT27" s="35" t="str">
        <f t="shared" si="393"/>
        <v>C</v>
      </c>
      <c r="GU27" s="33">
        <f t="shared" si="394"/>
        <v>2</v>
      </c>
      <c r="GV27" s="49" t="str">
        <f t="shared" si="395"/>
        <v>2.0</v>
      </c>
      <c r="GW27" s="77">
        <v>3</v>
      </c>
      <c r="GX27" s="151">
        <v>3</v>
      </c>
      <c r="GY27" s="24">
        <v>6.2</v>
      </c>
      <c r="GZ27" s="27">
        <v>4</v>
      </c>
      <c r="HA27" s="28"/>
      <c r="HB27" s="22">
        <f t="shared" si="396"/>
        <v>4.9000000000000004</v>
      </c>
      <c r="HC27" s="29">
        <f t="shared" si="397"/>
        <v>4.9000000000000004</v>
      </c>
      <c r="HD27" s="29" t="str">
        <f t="shared" si="207"/>
        <v>4.9</v>
      </c>
      <c r="HE27" s="35" t="str">
        <f t="shared" si="398"/>
        <v>D</v>
      </c>
      <c r="HF27" s="33">
        <f t="shared" si="399"/>
        <v>1</v>
      </c>
      <c r="HG27" s="49" t="str">
        <f t="shared" si="400"/>
        <v>1.0</v>
      </c>
      <c r="HH27" s="77">
        <v>2</v>
      </c>
      <c r="HI27" s="151">
        <v>2</v>
      </c>
      <c r="HJ27" s="24">
        <v>8.4</v>
      </c>
      <c r="HK27" s="27">
        <v>9</v>
      </c>
      <c r="HL27" s="28"/>
      <c r="HM27" s="22">
        <f t="shared" si="401"/>
        <v>8.8000000000000007</v>
      </c>
      <c r="HN27" s="29">
        <f t="shared" si="402"/>
        <v>8.8000000000000007</v>
      </c>
      <c r="HO27" s="29" t="str">
        <f t="shared" si="212"/>
        <v>8.8</v>
      </c>
      <c r="HP27" s="35" t="str">
        <f t="shared" si="403"/>
        <v>A</v>
      </c>
      <c r="HQ27" s="33">
        <f t="shared" si="404"/>
        <v>4</v>
      </c>
      <c r="HR27" s="49" t="str">
        <f t="shared" si="405"/>
        <v>4.0</v>
      </c>
      <c r="HS27" s="77">
        <v>2</v>
      </c>
      <c r="HT27" s="151">
        <v>2</v>
      </c>
      <c r="HU27" s="24">
        <v>6.3</v>
      </c>
      <c r="HV27" s="27">
        <v>5</v>
      </c>
      <c r="HW27" s="28"/>
      <c r="HX27" s="22">
        <f t="shared" si="406"/>
        <v>5.5</v>
      </c>
      <c r="HY27" s="29">
        <f t="shared" si="407"/>
        <v>5.5</v>
      </c>
      <c r="HZ27" s="29" t="str">
        <f t="shared" si="217"/>
        <v>5.5</v>
      </c>
      <c r="IA27" s="35" t="str">
        <f t="shared" si="408"/>
        <v>C</v>
      </c>
      <c r="IB27" s="33">
        <f t="shared" si="409"/>
        <v>2</v>
      </c>
      <c r="IC27" s="49" t="str">
        <f t="shared" si="410"/>
        <v>2.0</v>
      </c>
      <c r="ID27" s="77">
        <v>3</v>
      </c>
      <c r="IE27" s="151">
        <v>3</v>
      </c>
      <c r="IF27" s="24">
        <v>7.3</v>
      </c>
      <c r="IG27" s="27">
        <v>6</v>
      </c>
      <c r="IH27" s="28"/>
      <c r="II27" s="22">
        <f t="shared" si="411"/>
        <v>6.5</v>
      </c>
      <c r="IJ27" s="29">
        <f t="shared" si="412"/>
        <v>6.5</v>
      </c>
      <c r="IK27" s="29" t="str">
        <f t="shared" si="222"/>
        <v>6.5</v>
      </c>
      <c r="IL27" s="35" t="str">
        <f t="shared" si="413"/>
        <v>C+</v>
      </c>
      <c r="IM27" s="33">
        <f t="shared" si="414"/>
        <v>2.5</v>
      </c>
      <c r="IN27" s="49" t="str">
        <f t="shared" si="415"/>
        <v>2.5</v>
      </c>
      <c r="IO27" s="77">
        <v>2</v>
      </c>
      <c r="IP27" s="151">
        <v>2</v>
      </c>
      <c r="IQ27" s="24">
        <v>6.1</v>
      </c>
      <c r="IR27" s="27">
        <v>5</v>
      </c>
      <c r="IS27" s="28"/>
      <c r="IT27" s="22">
        <f t="shared" si="416"/>
        <v>5.4</v>
      </c>
      <c r="IU27" s="29">
        <f t="shared" si="417"/>
        <v>5.4</v>
      </c>
      <c r="IV27" s="29" t="str">
        <f t="shared" si="226"/>
        <v>5.4</v>
      </c>
      <c r="IW27" s="35" t="str">
        <f t="shared" si="418"/>
        <v>D+</v>
      </c>
      <c r="IX27" s="33">
        <f t="shared" si="419"/>
        <v>1.5</v>
      </c>
      <c r="IY27" s="49" t="str">
        <f t="shared" si="420"/>
        <v>1.5</v>
      </c>
      <c r="IZ27" s="77">
        <v>3</v>
      </c>
      <c r="JA27" s="151">
        <v>3</v>
      </c>
      <c r="JB27" s="24">
        <v>7</v>
      </c>
      <c r="JC27" s="27">
        <v>6</v>
      </c>
      <c r="JD27" s="28"/>
      <c r="JE27" s="22">
        <f t="shared" si="421"/>
        <v>6.4</v>
      </c>
      <c r="JF27" s="29">
        <f t="shared" si="422"/>
        <v>6.4</v>
      </c>
      <c r="JG27" s="29" t="str">
        <f t="shared" si="230"/>
        <v>6.4</v>
      </c>
      <c r="JH27" s="35" t="str">
        <f t="shared" si="423"/>
        <v>C</v>
      </c>
      <c r="JI27" s="33">
        <f t="shared" si="424"/>
        <v>2</v>
      </c>
      <c r="JJ27" s="49" t="str">
        <f t="shared" si="425"/>
        <v>2.0</v>
      </c>
      <c r="JK27" s="77">
        <v>3</v>
      </c>
      <c r="JL27" s="151">
        <v>3</v>
      </c>
      <c r="JM27" s="24">
        <v>8</v>
      </c>
      <c r="JN27" s="214">
        <v>7.4</v>
      </c>
      <c r="JO27" s="140"/>
      <c r="JP27" s="22">
        <f t="shared" si="426"/>
        <v>7.6</v>
      </c>
      <c r="JQ27" s="29">
        <f t="shared" si="427"/>
        <v>7.6</v>
      </c>
      <c r="JR27" s="29" t="str">
        <f t="shared" si="234"/>
        <v>7.6</v>
      </c>
      <c r="JS27" s="35" t="str">
        <f t="shared" si="428"/>
        <v>B</v>
      </c>
      <c r="JT27" s="33">
        <f t="shared" si="429"/>
        <v>3</v>
      </c>
      <c r="JU27" s="49" t="str">
        <f t="shared" si="430"/>
        <v>3.0</v>
      </c>
      <c r="JV27" s="77">
        <v>2</v>
      </c>
      <c r="JW27" s="151">
        <v>2</v>
      </c>
      <c r="JX27" s="211">
        <f t="shared" si="238"/>
        <v>22</v>
      </c>
      <c r="JY27" s="43">
        <f t="shared" si="239"/>
        <v>2.25</v>
      </c>
      <c r="JZ27" s="45" t="str">
        <f t="shared" si="240"/>
        <v>2.25</v>
      </c>
      <c r="KA27" s="47" t="str">
        <f t="shared" si="241"/>
        <v>Lên lớp</v>
      </c>
      <c r="KB27" s="41">
        <f t="shared" si="242"/>
        <v>22</v>
      </c>
      <c r="KC27" s="43">
        <f t="shared" si="243"/>
        <v>2.25</v>
      </c>
      <c r="KD27" s="229">
        <f t="shared" si="244"/>
        <v>58</v>
      </c>
      <c r="KE27" s="230">
        <f t="shared" si="245"/>
        <v>58</v>
      </c>
      <c r="KF27" s="146">
        <f t="shared" si="246"/>
        <v>2.2327586206896552</v>
      </c>
      <c r="KG27" s="45" t="str">
        <f t="shared" si="247"/>
        <v>2.23</v>
      </c>
      <c r="KH27" s="47" t="str">
        <f t="shared" si="248"/>
        <v>Lên lớp</v>
      </c>
      <c r="KI27" s="47" t="s">
        <v>1143</v>
      </c>
      <c r="KJ27" s="24">
        <v>6.8</v>
      </c>
      <c r="KK27" s="27">
        <v>7</v>
      </c>
      <c r="KL27" s="28"/>
      <c r="KM27" s="30">
        <f t="shared" si="436"/>
        <v>6.9</v>
      </c>
      <c r="KN27" s="31">
        <f t="shared" si="437"/>
        <v>6.9</v>
      </c>
      <c r="KO27" s="29" t="str">
        <f t="shared" si="438"/>
        <v>6.9</v>
      </c>
      <c r="KP27" s="35" t="str">
        <f t="shared" si="439"/>
        <v>C+</v>
      </c>
      <c r="KQ27" s="33">
        <f t="shared" si="440"/>
        <v>2.5</v>
      </c>
      <c r="KR27" s="49" t="str">
        <f t="shared" si="441"/>
        <v>2.5</v>
      </c>
      <c r="KS27" s="77">
        <v>2</v>
      </c>
      <c r="KT27" s="151">
        <v>2</v>
      </c>
      <c r="KU27" s="24">
        <v>8</v>
      </c>
      <c r="KV27" s="27">
        <v>8</v>
      </c>
      <c r="KW27" s="28"/>
      <c r="KX27" s="30">
        <f t="shared" si="442"/>
        <v>8</v>
      </c>
      <c r="KY27" s="31">
        <f t="shared" si="443"/>
        <v>8</v>
      </c>
      <c r="KZ27" s="29" t="str">
        <f t="shared" si="444"/>
        <v>8.0</v>
      </c>
      <c r="LA27" s="35" t="str">
        <f t="shared" si="445"/>
        <v>B+</v>
      </c>
      <c r="LB27" s="33">
        <f t="shared" si="446"/>
        <v>3.5</v>
      </c>
      <c r="LC27" s="49" t="str">
        <f t="shared" si="447"/>
        <v>3.5</v>
      </c>
      <c r="LD27" s="77">
        <v>2</v>
      </c>
      <c r="LE27" s="151">
        <v>2</v>
      </c>
      <c r="LF27" s="24">
        <v>7.7</v>
      </c>
      <c r="LG27" s="27">
        <v>3</v>
      </c>
      <c r="LH27" s="28"/>
      <c r="LI27" s="30">
        <f t="shared" si="448"/>
        <v>4.9000000000000004</v>
      </c>
      <c r="LJ27" s="31">
        <f t="shared" si="449"/>
        <v>4.9000000000000004</v>
      </c>
      <c r="LK27" s="31" t="str">
        <f t="shared" si="450"/>
        <v>4.9</v>
      </c>
      <c r="LL27" s="35" t="str">
        <f t="shared" si="451"/>
        <v>D</v>
      </c>
      <c r="LM27" s="33">
        <f t="shared" si="452"/>
        <v>1</v>
      </c>
      <c r="LN27" s="49" t="str">
        <f t="shared" si="453"/>
        <v>1.0</v>
      </c>
      <c r="LO27" s="77">
        <v>2</v>
      </c>
      <c r="LP27" s="151">
        <v>2</v>
      </c>
      <c r="LQ27" s="24">
        <v>8.3000000000000007</v>
      </c>
      <c r="LR27" s="27">
        <v>8</v>
      </c>
      <c r="LS27" s="28"/>
      <c r="LT27" s="30">
        <f t="shared" si="454"/>
        <v>8.1</v>
      </c>
      <c r="LU27" s="31">
        <f t="shared" si="455"/>
        <v>8.1</v>
      </c>
      <c r="LV27" s="29" t="str">
        <f t="shared" si="252"/>
        <v>8.1</v>
      </c>
      <c r="LW27" s="35" t="str">
        <f t="shared" si="456"/>
        <v>B+</v>
      </c>
      <c r="LX27" s="33">
        <f t="shared" si="457"/>
        <v>3.5</v>
      </c>
      <c r="LY27" s="49" t="str">
        <f t="shared" si="458"/>
        <v>3.5</v>
      </c>
      <c r="LZ27" s="77">
        <v>2</v>
      </c>
      <c r="MA27" s="151">
        <v>2</v>
      </c>
      <c r="MB27" s="24">
        <v>7.5</v>
      </c>
      <c r="MC27" s="27">
        <v>8</v>
      </c>
      <c r="MD27" s="28"/>
      <c r="ME27" s="30">
        <f t="shared" si="459"/>
        <v>7.8</v>
      </c>
      <c r="MF27" s="161">
        <f t="shared" si="460"/>
        <v>7.8</v>
      </c>
      <c r="MG27" s="29" t="str">
        <f t="shared" si="253"/>
        <v>7.8</v>
      </c>
      <c r="MH27" s="162" t="str">
        <f t="shared" si="461"/>
        <v>B</v>
      </c>
      <c r="MI27" s="163">
        <f t="shared" si="462"/>
        <v>3</v>
      </c>
      <c r="MJ27" s="56" t="str">
        <f t="shared" si="463"/>
        <v>3.0</v>
      </c>
      <c r="MK27" s="77">
        <v>1</v>
      </c>
      <c r="ML27" s="151">
        <v>1</v>
      </c>
      <c r="MM27" s="24">
        <v>8.1</v>
      </c>
      <c r="MN27" s="27">
        <v>6</v>
      </c>
      <c r="MO27" s="28"/>
      <c r="MP27" s="30">
        <f t="shared" si="464"/>
        <v>6.8</v>
      </c>
      <c r="MQ27" s="161">
        <f t="shared" si="465"/>
        <v>6.8</v>
      </c>
      <c r="MR27" s="29" t="str">
        <f t="shared" si="254"/>
        <v>6.8</v>
      </c>
      <c r="MS27" s="162" t="str">
        <f t="shared" si="466"/>
        <v>C+</v>
      </c>
      <c r="MT27" s="163">
        <f t="shared" si="467"/>
        <v>2.5</v>
      </c>
      <c r="MU27" s="56" t="str">
        <f t="shared" si="468"/>
        <v>2.5</v>
      </c>
      <c r="MV27" s="77">
        <v>3</v>
      </c>
      <c r="MW27" s="151">
        <v>3</v>
      </c>
      <c r="MX27" s="24">
        <v>8.3000000000000007</v>
      </c>
      <c r="MY27" s="27">
        <v>5</v>
      </c>
      <c r="MZ27" s="28"/>
      <c r="NA27" s="30">
        <f t="shared" si="469"/>
        <v>6.3</v>
      </c>
      <c r="NB27" s="161">
        <f t="shared" si="470"/>
        <v>6.3</v>
      </c>
      <c r="NC27" s="29" t="str">
        <f t="shared" si="255"/>
        <v>6.3</v>
      </c>
      <c r="ND27" s="162" t="str">
        <f t="shared" si="471"/>
        <v>C</v>
      </c>
      <c r="NE27" s="163">
        <f t="shared" si="472"/>
        <v>2</v>
      </c>
      <c r="NF27" s="56" t="str">
        <f t="shared" si="473"/>
        <v>2.0</v>
      </c>
      <c r="NG27" s="77">
        <v>1</v>
      </c>
      <c r="NH27" s="151">
        <v>1</v>
      </c>
      <c r="NI27" s="24">
        <v>6.8</v>
      </c>
      <c r="NJ27" s="27">
        <v>5</v>
      </c>
      <c r="NK27" s="28"/>
      <c r="NL27" s="30">
        <f t="shared" si="474"/>
        <v>5.7</v>
      </c>
      <c r="NM27" s="31">
        <f t="shared" si="475"/>
        <v>5.7</v>
      </c>
      <c r="NN27" s="29" t="str">
        <f t="shared" si="476"/>
        <v>5.7</v>
      </c>
      <c r="NO27" s="35" t="str">
        <f t="shared" si="477"/>
        <v>C</v>
      </c>
      <c r="NP27" s="33">
        <f t="shared" si="478"/>
        <v>2</v>
      </c>
      <c r="NQ27" s="49" t="str">
        <f t="shared" si="479"/>
        <v>2.0</v>
      </c>
      <c r="NR27" s="77">
        <v>3</v>
      </c>
      <c r="NS27" s="151">
        <v>3</v>
      </c>
      <c r="NT27" s="24">
        <v>7.5</v>
      </c>
      <c r="NU27" s="214">
        <v>7.3</v>
      </c>
      <c r="NV27" s="28"/>
      <c r="NW27" s="30">
        <f t="shared" si="480"/>
        <v>7.4</v>
      </c>
      <c r="NX27" s="31">
        <f t="shared" si="481"/>
        <v>7.4</v>
      </c>
      <c r="NY27" s="29" t="str">
        <f t="shared" si="482"/>
        <v>7.4</v>
      </c>
      <c r="NZ27" s="35" t="str">
        <f t="shared" si="483"/>
        <v>B</v>
      </c>
      <c r="OA27" s="33">
        <f t="shared" si="484"/>
        <v>3</v>
      </c>
      <c r="OB27" s="49" t="str">
        <f t="shared" si="485"/>
        <v>3.0</v>
      </c>
      <c r="OC27" s="77">
        <v>2</v>
      </c>
      <c r="OD27" s="151">
        <v>2</v>
      </c>
      <c r="OE27" s="211">
        <f t="shared" si="259"/>
        <v>18</v>
      </c>
      <c r="OF27" s="43">
        <f t="shared" si="260"/>
        <v>2.5277777777777777</v>
      </c>
      <c r="OG27" s="45" t="str">
        <f t="shared" si="261"/>
        <v>2.53</v>
      </c>
      <c r="OH27" s="47" t="str">
        <f t="shared" si="262"/>
        <v>Lên lớp</v>
      </c>
      <c r="OI27" s="41">
        <f t="shared" si="263"/>
        <v>18</v>
      </c>
      <c r="OJ27" s="43">
        <f t="shared" si="264"/>
        <v>2.5277777777777777</v>
      </c>
      <c r="OK27" s="229">
        <f t="shared" si="265"/>
        <v>76</v>
      </c>
      <c r="OL27" s="230">
        <f t="shared" si="266"/>
        <v>76</v>
      </c>
      <c r="OM27" s="146">
        <f t="shared" si="267"/>
        <v>2.3026315789473686</v>
      </c>
      <c r="ON27" s="45" t="str">
        <f t="shared" si="268"/>
        <v>2.30</v>
      </c>
      <c r="OO27" s="47" t="str">
        <f t="shared" si="269"/>
        <v>Lên lớp</v>
      </c>
      <c r="OP27" s="47" t="s">
        <v>1143</v>
      </c>
      <c r="OQ27" s="24">
        <v>5.6</v>
      </c>
      <c r="OR27" s="27">
        <v>8</v>
      </c>
      <c r="OS27" s="28"/>
      <c r="OT27" s="30">
        <f t="shared" si="488"/>
        <v>7</v>
      </c>
      <c r="OU27" s="31">
        <f t="shared" si="489"/>
        <v>7</v>
      </c>
      <c r="OV27" s="31" t="str">
        <f t="shared" si="490"/>
        <v>7.0</v>
      </c>
      <c r="OW27" s="35" t="str">
        <f t="shared" si="491"/>
        <v>B</v>
      </c>
      <c r="OX27" s="33">
        <f t="shared" si="492"/>
        <v>3</v>
      </c>
      <c r="OY27" s="49" t="str">
        <f t="shared" si="493"/>
        <v>3.0</v>
      </c>
      <c r="OZ27" s="77">
        <v>2</v>
      </c>
      <c r="PA27" s="151">
        <v>2</v>
      </c>
      <c r="PB27" s="24">
        <v>5.2</v>
      </c>
      <c r="PC27" s="27">
        <v>5</v>
      </c>
      <c r="PD27" s="28"/>
      <c r="PE27" s="30">
        <f t="shared" si="494"/>
        <v>5.0999999999999996</v>
      </c>
      <c r="PF27" s="31">
        <f t="shared" si="495"/>
        <v>5.0999999999999996</v>
      </c>
      <c r="PG27" s="31" t="str">
        <f t="shared" si="496"/>
        <v>5.1</v>
      </c>
      <c r="PH27" s="35" t="str">
        <f t="shared" si="547"/>
        <v>D+</v>
      </c>
      <c r="PI27" s="130">
        <f t="shared" si="497"/>
        <v>1.5</v>
      </c>
      <c r="PJ27" s="49" t="str">
        <f t="shared" si="498"/>
        <v>1.5</v>
      </c>
      <c r="PK27" s="77">
        <v>3</v>
      </c>
      <c r="PL27" s="151">
        <v>3</v>
      </c>
      <c r="PM27" s="24">
        <v>5.7</v>
      </c>
      <c r="PN27" s="27">
        <v>6</v>
      </c>
      <c r="PO27" s="28"/>
      <c r="PP27" s="30">
        <f t="shared" si="499"/>
        <v>5.9</v>
      </c>
      <c r="PQ27" s="31">
        <f t="shared" si="500"/>
        <v>5.9</v>
      </c>
      <c r="PR27" s="31" t="str">
        <f t="shared" si="501"/>
        <v>5.9</v>
      </c>
      <c r="PS27" s="35" t="str">
        <f t="shared" si="502"/>
        <v>C</v>
      </c>
      <c r="PT27" s="33">
        <f t="shared" si="503"/>
        <v>2</v>
      </c>
      <c r="PU27" s="49" t="str">
        <f t="shared" si="504"/>
        <v>2.0</v>
      </c>
      <c r="PV27" s="77">
        <v>2</v>
      </c>
      <c r="PW27" s="151">
        <v>2</v>
      </c>
      <c r="PX27" s="24">
        <v>8.3000000000000007</v>
      </c>
      <c r="PY27" s="27">
        <v>6</v>
      </c>
      <c r="PZ27" s="28"/>
      <c r="QA27" s="30">
        <f t="shared" si="505"/>
        <v>6.9</v>
      </c>
      <c r="QB27" s="31">
        <f t="shared" si="506"/>
        <v>6.9</v>
      </c>
      <c r="QC27" s="29" t="str">
        <f t="shared" si="507"/>
        <v>6.9</v>
      </c>
      <c r="QD27" s="35" t="str">
        <f t="shared" si="508"/>
        <v>C+</v>
      </c>
      <c r="QE27" s="130">
        <f t="shared" si="509"/>
        <v>2.5</v>
      </c>
      <c r="QF27" s="49" t="str">
        <f t="shared" si="510"/>
        <v>2.5</v>
      </c>
      <c r="QG27" s="77">
        <v>3</v>
      </c>
      <c r="QH27" s="151">
        <v>3</v>
      </c>
      <c r="QI27" s="24">
        <v>7.4</v>
      </c>
      <c r="QJ27" s="27">
        <v>7</v>
      </c>
      <c r="QK27" s="28"/>
      <c r="QL27" s="30">
        <f t="shared" si="511"/>
        <v>7.2</v>
      </c>
      <c r="QM27" s="31">
        <f t="shared" si="512"/>
        <v>7.2</v>
      </c>
      <c r="QN27" s="31" t="str">
        <f t="shared" si="513"/>
        <v>7.2</v>
      </c>
      <c r="QO27" s="35" t="str">
        <f t="shared" si="514"/>
        <v>B</v>
      </c>
      <c r="QP27" s="33">
        <f t="shared" si="515"/>
        <v>3</v>
      </c>
      <c r="QQ27" s="49" t="str">
        <f t="shared" si="516"/>
        <v>3.0</v>
      </c>
      <c r="QR27" s="77">
        <v>1</v>
      </c>
      <c r="QS27" s="151">
        <v>1</v>
      </c>
      <c r="QT27" s="24">
        <v>7.2</v>
      </c>
      <c r="QU27" s="27">
        <v>2</v>
      </c>
      <c r="QV27" s="28"/>
      <c r="QW27" s="30">
        <f t="shared" si="517"/>
        <v>4.0999999999999996</v>
      </c>
      <c r="QX27" s="31">
        <f t="shared" si="518"/>
        <v>4.0999999999999996</v>
      </c>
      <c r="QY27" s="31" t="str">
        <f t="shared" si="519"/>
        <v>4.1</v>
      </c>
      <c r="QZ27" s="35" t="str">
        <f t="shared" si="520"/>
        <v>D</v>
      </c>
      <c r="RA27" s="33">
        <f t="shared" si="521"/>
        <v>1</v>
      </c>
      <c r="RB27" s="49" t="str">
        <f t="shared" si="522"/>
        <v>1.0</v>
      </c>
      <c r="RC27" s="77">
        <v>3</v>
      </c>
      <c r="RD27" s="151">
        <v>3</v>
      </c>
      <c r="RE27" s="24">
        <v>8</v>
      </c>
      <c r="RF27" s="27">
        <v>6</v>
      </c>
      <c r="RG27" s="28"/>
      <c r="RH27" s="30">
        <f t="shared" si="523"/>
        <v>6.8</v>
      </c>
      <c r="RI27" s="31">
        <f t="shared" si="524"/>
        <v>6.8</v>
      </c>
      <c r="RJ27" s="29" t="str">
        <f t="shared" si="525"/>
        <v>6.8</v>
      </c>
      <c r="RK27" s="35" t="str">
        <f t="shared" si="526"/>
        <v>C+</v>
      </c>
      <c r="RL27" s="130">
        <f t="shared" si="527"/>
        <v>2.5</v>
      </c>
      <c r="RM27" s="49" t="str">
        <f t="shared" si="528"/>
        <v>2.5</v>
      </c>
      <c r="RN27" s="77">
        <v>1</v>
      </c>
      <c r="RO27" s="151">
        <v>1</v>
      </c>
      <c r="RP27" s="211">
        <f t="shared" si="277"/>
        <v>15</v>
      </c>
      <c r="RQ27" s="275">
        <f t="shared" si="278"/>
        <v>5.8733333333333331</v>
      </c>
      <c r="RR27" s="43">
        <f t="shared" si="279"/>
        <v>2.0333333333333332</v>
      </c>
      <c r="RS27" s="45" t="str">
        <f t="shared" si="280"/>
        <v>2.03</v>
      </c>
      <c r="RT27" s="47" t="str">
        <f t="shared" si="281"/>
        <v>Lên lớp</v>
      </c>
      <c r="RU27" s="41">
        <f t="shared" si="282"/>
        <v>15</v>
      </c>
      <c r="RV27" s="43">
        <f t="shared" si="283"/>
        <v>2.0333333333333332</v>
      </c>
      <c r="RW27" s="229">
        <f t="shared" si="284"/>
        <v>91</v>
      </c>
      <c r="RX27" s="230">
        <f t="shared" si="285"/>
        <v>91</v>
      </c>
      <c r="RY27" s="146">
        <f t="shared" si="286"/>
        <v>2.2582417582417582</v>
      </c>
      <c r="RZ27" s="45" t="str">
        <f t="shared" si="287"/>
        <v>2.26</v>
      </c>
      <c r="SA27" s="47" t="str">
        <f t="shared" si="288"/>
        <v>Lên lớp</v>
      </c>
      <c r="SB27" s="47" t="s">
        <v>1143</v>
      </c>
      <c r="SC27" s="24"/>
      <c r="SD27" s="27"/>
      <c r="SE27" s="28"/>
      <c r="SF27" s="30">
        <f t="shared" si="529"/>
        <v>0</v>
      </c>
      <c r="SG27" s="31">
        <f t="shared" si="530"/>
        <v>0</v>
      </c>
      <c r="SH27" s="29" t="str">
        <f t="shared" si="531"/>
        <v>0.0</v>
      </c>
      <c r="SI27" s="35" t="str">
        <f t="shared" si="532"/>
        <v>F</v>
      </c>
      <c r="SJ27" s="130">
        <f t="shared" si="533"/>
        <v>0</v>
      </c>
      <c r="SK27" s="49" t="str">
        <f t="shared" si="534"/>
        <v>0.0</v>
      </c>
      <c r="SL27" s="77"/>
      <c r="SM27" s="151"/>
      <c r="SN27" s="24"/>
      <c r="SO27" s="27"/>
      <c r="SP27" s="28"/>
      <c r="SQ27" s="30">
        <f t="shared" si="535"/>
        <v>0</v>
      </c>
      <c r="SR27" s="31">
        <f t="shared" si="536"/>
        <v>0</v>
      </c>
      <c r="SS27" s="29" t="str">
        <f t="shared" si="537"/>
        <v>0.0</v>
      </c>
      <c r="ST27" s="35" t="str">
        <f t="shared" si="538"/>
        <v>F</v>
      </c>
      <c r="SU27" s="130">
        <f t="shared" si="539"/>
        <v>0</v>
      </c>
      <c r="SV27" s="49" t="str">
        <f t="shared" si="540"/>
        <v>0.0</v>
      </c>
      <c r="SW27" s="77"/>
      <c r="SX27" s="151"/>
      <c r="SY27" s="24">
        <v>8</v>
      </c>
      <c r="SZ27" s="27">
        <v>6</v>
      </c>
      <c r="TA27" s="28"/>
      <c r="TB27" s="30">
        <f t="shared" si="558"/>
        <v>6.8</v>
      </c>
      <c r="TC27" s="31">
        <f t="shared" si="559"/>
        <v>6.8</v>
      </c>
      <c r="TD27" s="29" t="str">
        <f t="shared" si="543"/>
        <v>6.8</v>
      </c>
      <c r="TE27" s="35" t="str">
        <f t="shared" si="544"/>
        <v>C+</v>
      </c>
      <c r="TF27" s="130">
        <f t="shared" si="545"/>
        <v>2.5</v>
      </c>
      <c r="TG27" s="49" t="str">
        <f t="shared" si="546"/>
        <v>2.5</v>
      </c>
      <c r="TH27" s="77">
        <v>4</v>
      </c>
      <c r="TI27" s="151">
        <v>4</v>
      </c>
      <c r="TJ27" s="320">
        <v>8</v>
      </c>
      <c r="TK27" s="321">
        <v>7</v>
      </c>
      <c r="TL27" s="322">
        <v>7.5</v>
      </c>
      <c r="TM27" s="322">
        <v>6.5</v>
      </c>
      <c r="TN27" s="30">
        <f>ROUND((TK27*0.1+TL27*0.1+TM27*0.8),1)</f>
        <v>6.7</v>
      </c>
      <c r="TO27" s="127">
        <f>ROUND((TJ27*0.4+TN27*0.6),1)</f>
        <v>7.2</v>
      </c>
      <c r="TP27" s="29" t="str">
        <f t="shared" si="548"/>
        <v>7.2</v>
      </c>
      <c r="TQ27" s="35" t="str">
        <f t="shared" si="549"/>
        <v>B</v>
      </c>
      <c r="TR27" s="33">
        <f t="shared" si="550"/>
        <v>3</v>
      </c>
      <c r="TS27" s="49" t="str">
        <f t="shared" si="551"/>
        <v>3.0</v>
      </c>
      <c r="TT27" s="323">
        <v>5</v>
      </c>
      <c r="TU27" s="324">
        <v>5</v>
      </c>
      <c r="TV27" s="325">
        <f t="shared" si="552"/>
        <v>9</v>
      </c>
      <c r="TW27" s="341">
        <f t="shared" si="296"/>
        <v>7.0222222222222221</v>
      </c>
      <c r="TX27" s="326">
        <f t="shared" si="553"/>
        <v>2.7777777777777777</v>
      </c>
      <c r="TY27" s="45" t="str">
        <f t="shared" si="554"/>
        <v>2.78</v>
      </c>
      <c r="TZ27" s="47" t="str">
        <f t="shared" si="555"/>
        <v>Lên lớp</v>
      </c>
      <c r="UA27" s="41">
        <f t="shared" si="556"/>
        <v>9</v>
      </c>
      <c r="UB27" s="43">
        <f t="shared" si="557"/>
        <v>2.7777777777777777</v>
      </c>
    </row>
    <row r="28" spans="1:548" ht="19.5" customHeight="1">
      <c r="A28" s="11">
        <v>44</v>
      </c>
      <c r="B28" s="70" t="s">
        <v>333</v>
      </c>
      <c r="C28" s="14" t="s">
        <v>407</v>
      </c>
      <c r="D28" s="71" t="s">
        <v>259</v>
      </c>
      <c r="E28" s="72" t="s">
        <v>408</v>
      </c>
      <c r="F28" s="9"/>
      <c r="G28" s="111" t="s">
        <v>817</v>
      </c>
      <c r="H28" s="112" t="s">
        <v>18</v>
      </c>
      <c r="I28" s="103" t="s">
        <v>843</v>
      </c>
      <c r="J28" s="65">
        <v>6.3</v>
      </c>
      <c r="K28" s="29" t="str">
        <f t="shared" si="100"/>
        <v>6.3</v>
      </c>
      <c r="L28" s="35" t="str">
        <f t="shared" si="313"/>
        <v>C</v>
      </c>
      <c r="M28" s="33">
        <f t="shared" si="314"/>
        <v>2</v>
      </c>
      <c r="N28" s="49" t="str">
        <f t="shared" si="315"/>
        <v>2.0</v>
      </c>
      <c r="O28" s="12">
        <v>2</v>
      </c>
      <c r="P28" s="19">
        <v>6.4</v>
      </c>
      <c r="Q28" s="29" t="str">
        <f t="shared" si="104"/>
        <v>6.4</v>
      </c>
      <c r="R28" s="35" t="str">
        <f t="shared" si="316"/>
        <v>C</v>
      </c>
      <c r="S28" s="33">
        <f t="shared" si="317"/>
        <v>2</v>
      </c>
      <c r="T28" s="49" t="str">
        <f t="shared" si="318"/>
        <v>2.0</v>
      </c>
      <c r="U28" s="12">
        <v>3</v>
      </c>
      <c r="V28" s="24">
        <v>6.7</v>
      </c>
      <c r="W28" s="27">
        <v>6</v>
      </c>
      <c r="X28" s="28"/>
      <c r="Y28" s="22">
        <f t="shared" si="319"/>
        <v>6.3</v>
      </c>
      <c r="Z28" s="29">
        <f t="shared" si="320"/>
        <v>6.3</v>
      </c>
      <c r="AA28" s="29" t="str">
        <f t="shared" si="110"/>
        <v>6.3</v>
      </c>
      <c r="AB28" s="35" t="str">
        <f t="shared" si="321"/>
        <v>C</v>
      </c>
      <c r="AC28" s="33">
        <f t="shared" si="322"/>
        <v>2</v>
      </c>
      <c r="AD28" s="49" t="str">
        <f t="shared" si="323"/>
        <v>2.0</v>
      </c>
      <c r="AE28" s="77">
        <v>5</v>
      </c>
      <c r="AF28" s="80">
        <v>5</v>
      </c>
      <c r="AG28" s="24">
        <v>5.3</v>
      </c>
      <c r="AH28" s="27">
        <v>5</v>
      </c>
      <c r="AI28" s="28"/>
      <c r="AJ28" s="22">
        <f t="shared" si="324"/>
        <v>5.0999999999999996</v>
      </c>
      <c r="AK28" s="29">
        <f t="shared" si="325"/>
        <v>5.0999999999999996</v>
      </c>
      <c r="AL28" s="29" t="str">
        <f t="shared" si="116"/>
        <v>5.1</v>
      </c>
      <c r="AM28" s="35" t="str">
        <f t="shared" si="326"/>
        <v>D+</v>
      </c>
      <c r="AN28" s="33">
        <f t="shared" si="327"/>
        <v>1.5</v>
      </c>
      <c r="AO28" s="49" t="str">
        <f t="shared" si="328"/>
        <v>1.5</v>
      </c>
      <c r="AP28" s="77">
        <v>3</v>
      </c>
      <c r="AQ28" s="83">
        <v>3</v>
      </c>
      <c r="AR28" s="24">
        <v>5.7</v>
      </c>
      <c r="AS28" s="27">
        <v>4</v>
      </c>
      <c r="AT28" s="28"/>
      <c r="AU28" s="22">
        <f t="shared" si="329"/>
        <v>4.7</v>
      </c>
      <c r="AV28" s="29">
        <f t="shared" si="330"/>
        <v>4.7</v>
      </c>
      <c r="AW28" s="29" t="str">
        <f t="shared" si="120"/>
        <v>4.7</v>
      </c>
      <c r="AX28" s="35" t="str">
        <f t="shared" si="331"/>
        <v>D</v>
      </c>
      <c r="AY28" s="33">
        <f t="shared" si="332"/>
        <v>1</v>
      </c>
      <c r="AZ28" s="49" t="str">
        <f t="shared" si="333"/>
        <v>1.0</v>
      </c>
      <c r="BA28" s="77">
        <v>3</v>
      </c>
      <c r="BB28" s="83">
        <v>3</v>
      </c>
      <c r="BC28" s="24">
        <v>7</v>
      </c>
      <c r="BD28" s="27">
        <v>7</v>
      </c>
      <c r="BE28" s="28"/>
      <c r="BF28" s="22">
        <f t="shared" si="334"/>
        <v>7</v>
      </c>
      <c r="BG28" s="29">
        <f t="shared" si="335"/>
        <v>7</v>
      </c>
      <c r="BH28" s="29" t="str">
        <f t="shared" si="125"/>
        <v>7.0</v>
      </c>
      <c r="BI28" s="35" t="str">
        <f t="shared" si="336"/>
        <v>B</v>
      </c>
      <c r="BJ28" s="33">
        <f t="shared" si="337"/>
        <v>3</v>
      </c>
      <c r="BK28" s="49" t="str">
        <f t="shared" si="338"/>
        <v>3.0</v>
      </c>
      <c r="BL28" s="77">
        <v>3</v>
      </c>
      <c r="BM28" s="83">
        <v>3</v>
      </c>
      <c r="BN28" s="24">
        <v>7</v>
      </c>
      <c r="BO28" s="27">
        <v>9</v>
      </c>
      <c r="BP28" s="28"/>
      <c r="BQ28" s="22">
        <f t="shared" si="339"/>
        <v>8.1999999999999993</v>
      </c>
      <c r="BR28" s="29">
        <f t="shared" si="340"/>
        <v>8.1999999999999993</v>
      </c>
      <c r="BS28" s="29" t="str">
        <f t="shared" si="130"/>
        <v>8.2</v>
      </c>
      <c r="BT28" s="35" t="str">
        <f t="shared" si="341"/>
        <v>B+</v>
      </c>
      <c r="BU28" s="33">
        <f t="shared" si="342"/>
        <v>3.5</v>
      </c>
      <c r="BV28" s="49" t="str">
        <f t="shared" si="343"/>
        <v>3.5</v>
      </c>
      <c r="BW28" s="77">
        <v>2</v>
      </c>
      <c r="BX28" s="83">
        <v>2</v>
      </c>
      <c r="BY28" s="41">
        <f t="shared" si="134"/>
        <v>16</v>
      </c>
      <c r="BZ28" s="43">
        <f t="shared" si="135"/>
        <v>2.09375</v>
      </c>
      <c r="CA28" s="45" t="str">
        <f t="shared" si="136"/>
        <v>2.09</v>
      </c>
      <c r="CB28" s="47" t="str">
        <f t="shared" si="137"/>
        <v>Lên lớp</v>
      </c>
      <c r="CC28" s="145">
        <f t="shared" si="138"/>
        <v>16</v>
      </c>
      <c r="CD28" s="146">
        <f t="shared" si="139"/>
        <v>2.09375</v>
      </c>
      <c r="CE28" s="47" t="str">
        <f t="shared" si="140"/>
        <v>Lên lớp</v>
      </c>
      <c r="CF28" s="142" t="s">
        <v>1143</v>
      </c>
      <c r="CG28" s="24">
        <v>6</v>
      </c>
      <c r="CH28" s="27">
        <v>7</v>
      </c>
      <c r="CI28" s="28"/>
      <c r="CJ28" s="30">
        <f t="shared" si="344"/>
        <v>6.6</v>
      </c>
      <c r="CK28" s="31">
        <f t="shared" si="345"/>
        <v>6.6</v>
      </c>
      <c r="CL28" s="29" t="str">
        <f t="shared" si="143"/>
        <v>6.6</v>
      </c>
      <c r="CM28" s="35" t="str">
        <f t="shared" si="346"/>
        <v>C+</v>
      </c>
      <c r="CN28" s="157">
        <f t="shared" si="347"/>
        <v>2.5</v>
      </c>
      <c r="CO28" s="49" t="str">
        <f t="shared" si="348"/>
        <v>2.5</v>
      </c>
      <c r="CP28" s="77">
        <v>3</v>
      </c>
      <c r="CQ28" s="151">
        <v>3</v>
      </c>
      <c r="CR28" s="24">
        <v>7.3</v>
      </c>
      <c r="CS28" s="27">
        <v>7</v>
      </c>
      <c r="CT28" s="28"/>
      <c r="CU28" s="30">
        <f t="shared" si="349"/>
        <v>7.1</v>
      </c>
      <c r="CV28" s="31">
        <f t="shared" si="350"/>
        <v>7.1</v>
      </c>
      <c r="CW28" s="29" t="str">
        <f t="shared" si="148"/>
        <v>7.1</v>
      </c>
      <c r="CX28" s="35" t="str">
        <f t="shared" si="351"/>
        <v>B</v>
      </c>
      <c r="CY28" s="157">
        <f t="shared" si="352"/>
        <v>3</v>
      </c>
      <c r="CZ28" s="49" t="str">
        <f t="shared" si="353"/>
        <v>3.0</v>
      </c>
      <c r="DA28" s="77">
        <v>2</v>
      </c>
      <c r="DB28" s="151">
        <v>2</v>
      </c>
      <c r="DC28" s="24">
        <v>6.1</v>
      </c>
      <c r="DD28" s="27">
        <v>8</v>
      </c>
      <c r="DE28" s="28"/>
      <c r="DF28" s="30">
        <f t="shared" si="354"/>
        <v>7.2</v>
      </c>
      <c r="DG28" s="31">
        <f t="shared" si="355"/>
        <v>7.2</v>
      </c>
      <c r="DH28" s="29" t="str">
        <f t="shared" si="154"/>
        <v>7.2</v>
      </c>
      <c r="DI28" s="35" t="str">
        <f t="shared" si="356"/>
        <v>B</v>
      </c>
      <c r="DJ28" s="157">
        <f t="shared" si="357"/>
        <v>3</v>
      </c>
      <c r="DK28" s="49" t="str">
        <f t="shared" si="358"/>
        <v>3.0</v>
      </c>
      <c r="DL28" s="77">
        <v>4</v>
      </c>
      <c r="DM28" s="151">
        <v>4</v>
      </c>
      <c r="DN28" s="24">
        <v>6.6</v>
      </c>
      <c r="DO28" s="27">
        <v>4</v>
      </c>
      <c r="DP28" s="28"/>
      <c r="DQ28" s="30">
        <f t="shared" si="359"/>
        <v>5</v>
      </c>
      <c r="DR28" s="31">
        <f t="shared" si="360"/>
        <v>5</v>
      </c>
      <c r="DS28" s="29" t="str">
        <f t="shared" si="160"/>
        <v>5.0</v>
      </c>
      <c r="DT28" s="35" t="str">
        <f t="shared" si="361"/>
        <v>D+</v>
      </c>
      <c r="DU28" s="157">
        <f t="shared" si="362"/>
        <v>1.5</v>
      </c>
      <c r="DV28" s="49" t="str">
        <f t="shared" si="363"/>
        <v>1.5</v>
      </c>
      <c r="DW28" s="77">
        <v>3</v>
      </c>
      <c r="DX28" s="151">
        <v>3</v>
      </c>
      <c r="DY28" s="24">
        <v>6.7</v>
      </c>
      <c r="DZ28" s="27">
        <v>5</v>
      </c>
      <c r="EA28" s="28"/>
      <c r="EB28" s="30">
        <f t="shared" si="364"/>
        <v>5.7</v>
      </c>
      <c r="EC28" s="31">
        <f t="shared" si="365"/>
        <v>5.7</v>
      </c>
      <c r="ED28" s="29" t="str">
        <f t="shared" si="165"/>
        <v>5.7</v>
      </c>
      <c r="EE28" s="35" t="str">
        <f t="shared" si="366"/>
        <v>C</v>
      </c>
      <c r="EF28" s="157">
        <f t="shared" si="367"/>
        <v>2</v>
      </c>
      <c r="EG28" s="49" t="str">
        <f t="shared" si="368"/>
        <v>2.0</v>
      </c>
      <c r="EH28" s="77">
        <v>2</v>
      </c>
      <c r="EI28" s="151">
        <v>2</v>
      </c>
      <c r="EJ28" s="24">
        <v>7.4</v>
      </c>
      <c r="EK28" s="27">
        <v>7</v>
      </c>
      <c r="EL28" s="28"/>
      <c r="EM28" s="30">
        <f t="shared" si="369"/>
        <v>7.2</v>
      </c>
      <c r="EN28" s="31">
        <f t="shared" si="370"/>
        <v>7.2</v>
      </c>
      <c r="EO28" s="29" t="str">
        <f t="shared" si="170"/>
        <v>7.2</v>
      </c>
      <c r="EP28" s="35" t="str">
        <f t="shared" si="371"/>
        <v>B</v>
      </c>
      <c r="EQ28" s="157">
        <f t="shared" si="372"/>
        <v>3</v>
      </c>
      <c r="ER28" s="49" t="str">
        <f t="shared" si="373"/>
        <v>3.0</v>
      </c>
      <c r="ES28" s="77">
        <v>2</v>
      </c>
      <c r="ET28" s="151">
        <v>2</v>
      </c>
      <c r="EU28" s="24">
        <v>7.1</v>
      </c>
      <c r="EV28" s="27">
        <v>8</v>
      </c>
      <c r="EW28" s="28"/>
      <c r="EX28" s="30">
        <f t="shared" si="374"/>
        <v>7.6</v>
      </c>
      <c r="EY28" s="31">
        <f t="shared" si="375"/>
        <v>7.6</v>
      </c>
      <c r="EZ28" s="29" t="str">
        <f t="shared" si="175"/>
        <v>7.6</v>
      </c>
      <c r="FA28" s="35" t="str">
        <f t="shared" si="376"/>
        <v>B</v>
      </c>
      <c r="FB28" s="157">
        <f t="shared" si="377"/>
        <v>3</v>
      </c>
      <c r="FC28" s="49" t="str">
        <f t="shared" si="378"/>
        <v>3.0</v>
      </c>
      <c r="FD28" s="77">
        <v>3</v>
      </c>
      <c r="FE28" s="151">
        <v>3</v>
      </c>
      <c r="FF28" s="155">
        <v>7.5</v>
      </c>
      <c r="FG28" s="165">
        <v>6.8</v>
      </c>
      <c r="FH28" s="165"/>
      <c r="FI28" s="22">
        <f t="shared" si="379"/>
        <v>7.1</v>
      </c>
      <c r="FJ28" s="29">
        <f t="shared" si="380"/>
        <v>7.1</v>
      </c>
      <c r="FK28" s="29" t="str">
        <f t="shared" si="181"/>
        <v>7.1</v>
      </c>
      <c r="FL28" s="35" t="str">
        <f t="shared" si="381"/>
        <v>B</v>
      </c>
      <c r="FM28" s="33">
        <f t="shared" si="382"/>
        <v>3</v>
      </c>
      <c r="FN28" s="49" t="str">
        <f t="shared" si="383"/>
        <v>3.0</v>
      </c>
      <c r="FO28" s="77">
        <v>1</v>
      </c>
      <c r="FP28" s="151">
        <v>1</v>
      </c>
      <c r="FQ28" s="41">
        <f t="shared" si="185"/>
        <v>20</v>
      </c>
      <c r="FR28" s="43">
        <f t="shared" si="186"/>
        <v>2.6</v>
      </c>
      <c r="FS28" s="45" t="str">
        <f t="shared" si="187"/>
        <v>2.60</v>
      </c>
      <c r="FT28" s="47" t="str">
        <f t="shared" si="188"/>
        <v>Lên lớp</v>
      </c>
      <c r="FU28" s="145">
        <f t="shared" si="189"/>
        <v>20</v>
      </c>
      <c r="FV28" s="146">
        <f t="shared" si="190"/>
        <v>2.6</v>
      </c>
      <c r="FW28" s="174">
        <f t="shared" si="191"/>
        <v>36</v>
      </c>
      <c r="FX28" s="41">
        <f t="shared" si="192"/>
        <v>36</v>
      </c>
      <c r="FY28" s="43">
        <f t="shared" si="193"/>
        <v>2.375</v>
      </c>
      <c r="FZ28" s="45" t="str">
        <f t="shared" si="194"/>
        <v>2.38</v>
      </c>
      <c r="GA28" s="47" t="str">
        <f t="shared" si="195"/>
        <v>Lên lớp</v>
      </c>
      <c r="GB28" s="47" t="s">
        <v>1143</v>
      </c>
      <c r="GC28" s="24">
        <v>8.5</v>
      </c>
      <c r="GD28" s="27">
        <v>8</v>
      </c>
      <c r="GE28" s="28"/>
      <c r="GF28" s="22">
        <f t="shared" si="386"/>
        <v>8.1999999999999993</v>
      </c>
      <c r="GG28" s="29">
        <f t="shared" si="387"/>
        <v>8.1999999999999993</v>
      </c>
      <c r="GH28" s="29" t="str">
        <f t="shared" si="197"/>
        <v>8.2</v>
      </c>
      <c r="GI28" s="35" t="str">
        <f t="shared" si="388"/>
        <v>B+</v>
      </c>
      <c r="GJ28" s="33">
        <f t="shared" si="389"/>
        <v>3.5</v>
      </c>
      <c r="GK28" s="49" t="str">
        <f t="shared" si="390"/>
        <v>3.5</v>
      </c>
      <c r="GL28" s="77">
        <v>2</v>
      </c>
      <c r="GM28" s="151">
        <v>2</v>
      </c>
      <c r="GN28" s="24">
        <v>6.7</v>
      </c>
      <c r="GO28" s="27">
        <v>6</v>
      </c>
      <c r="GP28" s="28"/>
      <c r="GQ28" s="30">
        <f t="shared" si="391"/>
        <v>6.3</v>
      </c>
      <c r="GR28" s="31">
        <f t="shared" si="392"/>
        <v>6.3</v>
      </c>
      <c r="GS28" s="29" t="str">
        <f t="shared" si="202"/>
        <v>6.3</v>
      </c>
      <c r="GT28" s="35" t="str">
        <f t="shared" si="393"/>
        <v>C</v>
      </c>
      <c r="GU28" s="33">
        <f t="shared" si="394"/>
        <v>2</v>
      </c>
      <c r="GV28" s="49" t="str">
        <f t="shared" si="395"/>
        <v>2.0</v>
      </c>
      <c r="GW28" s="77">
        <v>3</v>
      </c>
      <c r="GX28" s="151">
        <v>3</v>
      </c>
      <c r="GY28" s="24">
        <v>5</v>
      </c>
      <c r="GZ28" s="27">
        <v>8</v>
      </c>
      <c r="HA28" s="28"/>
      <c r="HB28" s="22">
        <f t="shared" si="396"/>
        <v>6.8</v>
      </c>
      <c r="HC28" s="29">
        <f t="shared" si="397"/>
        <v>6.8</v>
      </c>
      <c r="HD28" s="29" t="str">
        <f t="shared" si="207"/>
        <v>6.8</v>
      </c>
      <c r="HE28" s="35" t="str">
        <f t="shared" si="398"/>
        <v>C+</v>
      </c>
      <c r="HF28" s="33">
        <f t="shared" si="399"/>
        <v>2.5</v>
      </c>
      <c r="HG28" s="49" t="str">
        <f t="shared" si="400"/>
        <v>2.5</v>
      </c>
      <c r="HH28" s="77">
        <v>2</v>
      </c>
      <c r="HI28" s="151">
        <v>2</v>
      </c>
      <c r="HJ28" s="24">
        <v>6.8</v>
      </c>
      <c r="HK28" s="27">
        <v>3</v>
      </c>
      <c r="HL28" s="28"/>
      <c r="HM28" s="30">
        <f t="shared" si="401"/>
        <v>4.5</v>
      </c>
      <c r="HN28" s="31">
        <f t="shared" si="402"/>
        <v>4.5</v>
      </c>
      <c r="HO28" s="29" t="str">
        <f t="shared" si="212"/>
        <v>4.5</v>
      </c>
      <c r="HP28" s="35" t="str">
        <f t="shared" si="403"/>
        <v>D</v>
      </c>
      <c r="HQ28" s="33">
        <f t="shared" si="404"/>
        <v>1</v>
      </c>
      <c r="HR28" s="49" t="str">
        <f t="shared" si="405"/>
        <v>1.0</v>
      </c>
      <c r="HS28" s="77">
        <v>2</v>
      </c>
      <c r="HT28" s="151">
        <v>2</v>
      </c>
      <c r="HU28" s="24">
        <v>6.7</v>
      </c>
      <c r="HV28" s="27">
        <v>6</v>
      </c>
      <c r="HW28" s="28"/>
      <c r="HX28" s="22">
        <f t="shared" si="406"/>
        <v>6.3</v>
      </c>
      <c r="HY28" s="29">
        <f t="shared" si="407"/>
        <v>6.3</v>
      </c>
      <c r="HZ28" s="29" t="str">
        <f t="shared" si="217"/>
        <v>6.3</v>
      </c>
      <c r="IA28" s="35" t="str">
        <f t="shared" si="408"/>
        <v>C</v>
      </c>
      <c r="IB28" s="33">
        <f t="shared" si="409"/>
        <v>2</v>
      </c>
      <c r="IC28" s="49" t="str">
        <f t="shared" si="410"/>
        <v>2.0</v>
      </c>
      <c r="ID28" s="77">
        <v>3</v>
      </c>
      <c r="IE28" s="151">
        <v>3</v>
      </c>
      <c r="IF28" s="24">
        <v>7.7</v>
      </c>
      <c r="IG28" s="27">
        <v>8</v>
      </c>
      <c r="IH28" s="126"/>
      <c r="II28" s="22">
        <f t="shared" si="411"/>
        <v>7.9</v>
      </c>
      <c r="IJ28" s="54">
        <f t="shared" si="412"/>
        <v>7.9</v>
      </c>
      <c r="IK28" s="29" t="str">
        <f t="shared" si="222"/>
        <v>7.9</v>
      </c>
      <c r="IL28" s="162" t="str">
        <f t="shared" si="413"/>
        <v>B</v>
      </c>
      <c r="IM28" s="33">
        <f t="shared" si="414"/>
        <v>3</v>
      </c>
      <c r="IN28" s="49" t="str">
        <f t="shared" si="415"/>
        <v>3.0</v>
      </c>
      <c r="IO28" s="77">
        <v>2</v>
      </c>
      <c r="IP28" s="151">
        <v>2</v>
      </c>
      <c r="IQ28" s="133">
        <v>5.3</v>
      </c>
      <c r="IR28" s="125">
        <v>3</v>
      </c>
      <c r="IS28" s="126">
        <v>5</v>
      </c>
      <c r="IT28" s="127">
        <f t="shared" si="416"/>
        <v>3.9</v>
      </c>
      <c r="IU28" s="128">
        <f t="shared" si="417"/>
        <v>5.0999999999999996</v>
      </c>
      <c r="IV28" s="29" t="str">
        <f t="shared" si="226"/>
        <v>5.1</v>
      </c>
      <c r="IW28" s="129" t="str">
        <f t="shared" si="418"/>
        <v>D+</v>
      </c>
      <c r="IX28" s="130">
        <f t="shared" si="419"/>
        <v>1.5</v>
      </c>
      <c r="IY28" s="131" t="str">
        <f t="shared" si="420"/>
        <v>1.5</v>
      </c>
      <c r="IZ28" s="132">
        <v>3</v>
      </c>
      <c r="JA28" s="170">
        <v>3</v>
      </c>
      <c r="JB28" s="24">
        <v>5.8</v>
      </c>
      <c r="JC28" s="27">
        <v>6</v>
      </c>
      <c r="JD28" s="28"/>
      <c r="JE28" s="30">
        <f t="shared" si="421"/>
        <v>5.9</v>
      </c>
      <c r="JF28" s="31">
        <f t="shared" si="422"/>
        <v>5.9</v>
      </c>
      <c r="JG28" s="29" t="str">
        <f t="shared" si="230"/>
        <v>5.9</v>
      </c>
      <c r="JH28" s="35" t="str">
        <f t="shared" si="423"/>
        <v>C</v>
      </c>
      <c r="JI28" s="33">
        <f t="shared" si="424"/>
        <v>2</v>
      </c>
      <c r="JJ28" s="49" t="str">
        <f t="shared" si="425"/>
        <v>2.0</v>
      </c>
      <c r="JK28" s="77">
        <v>3</v>
      </c>
      <c r="JL28" s="151">
        <v>3</v>
      </c>
      <c r="JM28" s="24">
        <v>8</v>
      </c>
      <c r="JN28" s="214">
        <v>7.4</v>
      </c>
      <c r="JO28" s="140"/>
      <c r="JP28" s="30">
        <f t="shared" si="426"/>
        <v>7.6</v>
      </c>
      <c r="JQ28" s="31">
        <f t="shared" si="427"/>
        <v>7.6</v>
      </c>
      <c r="JR28" s="29" t="str">
        <f t="shared" si="234"/>
        <v>7.6</v>
      </c>
      <c r="JS28" s="35" t="str">
        <f t="shared" si="428"/>
        <v>B</v>
      </c>
      <c r="JT28" s="33">
        <f t="shared" si="429"/>
        <v>3</v>
      </c>
      <c r="JU28" s="49" t="str">
        <f t="shared" si="430"/>
        <v>3.0</v>
      </c>
      <c r="JV28" s="77">
        <v>2</v>
      </c>
      <c r="JW28" s="151">
        <v>2</v>
      </c>
      <c r="JX28" s="211">
        <f t="shared" si="238"/>
        <v>22</v>
      </c>
      <c r="JY28" s="43">
        <f t="shared" si="239"/>
        <v>2.2045454545454546</v>
      </c>
      <c r="JZ28" s="45" t="str">
        <f t="shared" si="240"/>
        <v>2.20</v>
      </c>
      <c r="KA28" s="47" t="str">
        <f t="shared" si="241"/>
        <v>Lên lớp</v>
      </c>
      <c r="KB28" s="41">
        <f t="shared" si="242"/>
        <v>22</v>
      </c>
      <c r="KC28" s="43">
        <f t="shared" si="243"/>
        <v>2.2045454545454546</v>
      </c>
      <c r="KD28" s="229">
        <f t="shared" si="244"/>
        <v>58</v>
      </c>
      <c r="KE28" s="230">
        <f t="shared" si="245"/>
        <v>58</v>
      </c>
      <c r="KF28" s="146">
        <f t="shared" si="246"/>
        <v>2.3103448275862069</v>
      </c>
      <c r="KG28" s="45" t="str">
        <f t="shared" si="247"/>
        <v>2.31</v>
      </c>
      <c r="KH28" s="47" t="str">
        <f t="shared" si="248"/>
        <v>Lên lớp</v>
      </c>
      <c r="KI28" s="47" t="s">
        <v>1143</v>
      </c>
      <c r="KJ28" s="24">
        <v>6.2</v>
      </c>
      <c r="KK28" s="27">
        <v>5</v>
      </c>
      <c r="KL28" s="28"/>
      <c r="KM28" s="30">
        <f t="shared" si="436"/>
        <v>5.5</v>
      </c>
      <c r="KN28" s="31">
        <f t="shared" si="437"/>
        <v>5.5</v>
      </c>
      <c r="KO28" s="29" t="str">
        <f t="shared" si="438"/>
        <v>5.5</v>
      </c>
      <c r="KP28" s="35" t="str">
        <f t="shared" si="439"/>
        <v>C</v>
      </c>
      <c r="KQ28" s="33">
        <f t="shared" si="440"/>
        <v>2</v>
      </c>
      <c r="KR28" s="49" t="str">
        <f t="shared" si="441"/>
        <v>2.0</v>
      </c>
      <c r="KS28" s="77">
        <v>2</v>
      </c>
      <c r="KT28" s="151">
        <v>2</v>
      </c>
      <c r="KU28" s="24">
        <v>8</v>
      </c>
      <c r="KV28" s="27">
        <v>8</v>
      </c>
      <c r="KW28" s="28"/>
      <c r="KX28" s="30">
        <f t="shared" si="442"/>
        <v>8</v>
      </c>
      <c r="KY28" s="31">
        <f t="shared" si="443"/>
        <v>8</v>
      </c>
      <c r="KZ28" s="29" t="str">
        <f t="shared" si="444"/>
        <v>8.0</v>
      </c>
      <c r="LA28" s="35" t="str">
        <f t="shared" si="445"/>
        <v>B+</v>
      </c>
      <c r="LB28" s="33">
        <f t="shared" si="446"/>
        <v>3.5</v>
      </c>
      <c r="LC28" s="49" t="str">
        <f t="shared" si="447"/>
        <v>3.5</v>
      </c>
      <c r="LD28" s="77">
        <v>2</v>
      </c>
      <c r="LE28" s="151">
        <v>2</v>
      </c>
      <c r="LF28" s="24">
        <v>7.7</v>
      </c>
      <c r="LG28" s="27">
        <v>4</v>
      </c>
      <c r="LH28" s="28"/>
      <c r="LI28" s="30">
        <f t="shared" si="448"/>
        <v>5.5</v>
      </c>
      <c r="LJ28" s="31">
        <f t="shared" si="449"/>
        <v>5.5</v>
      </c>
      <c r="LK28" s="29" t="str">
        <f t="shared" si="450"/>
        <v>5.5</v>
      </c>
      <c r="LL28" s="35" t="str">
        <f t="shared" si="451"/>
        <v>C</v>
      </c>
      <c r="LM28" s="33">
        <f t="shared" si="452"/>
        <v>2</v>
      </c>
      <c r="LN28" s="49" t="str">
        <f t="shared" si="453"/>
        <v>2.0</v>
      </c>
      <c r="LO28" s="77">
        <v>2</v>
      </c>
      <c r="LP28" s="151">
        <v>2</v>
      </c>
      <c r="LQ28" s="24">
        <v>7.3</v>
      </c>
      <c r="LR28" s="27">
        <v>5</v>
      </c>
      <c r="LS28" s="28"/>
      <c r="LT28" s="30">
        <f t="shared" si="454"/>
        <v>5.9</v>
      </c>
      <c r="LU28" s="31">
        <f t="shared" si="455"/>
        <v>5.9</v>
      </c>
      <c r="LV28" s="29" t="str">
        <f t="shared" si="252"/>
        <v>5.9</v>
      </c>
      <c r="LW28" s="35" t="str">
        <f t="shared" si="456"/>
        <v>C</v>
      </c>
      <c r="LX28" s="33">
        <f t="shared" si="457"/>
        <v>2</v>
      </c>
      <c r="LY28" s="49" t="str">
        <f t="shared" si="458"/>
        <v>2.0</v>
      </c>
      <c r="LZ28" s="77">
        <v>2</v>
      </c>
      <c r="MA28" s="151">
        <v>2</v>
      </c>
      <c r="MB28" s="24">
        <v>7.5</v>
      </c>
      <c r="MC28" s="27">
        <v>7</v>
      </c>
      <c r="MD28" s="28"/>
      <c r="ME28" s="30">
        <f t="shared" si="459"/>
        <v>7.2</v>
      </c>
      <c r="MF28" s="161">
        <f t="shared" si="460"/>
        <v>7.2</v>
      </c>
      <c r="MG28" s="29" t="str">
        <f t="shared" si="253"/>
        <v>7.2</v>
      </c>
      <c r="MH28" s="162" t="str">
        <f t="shared" si="461"/>
        <v>B</v>
      </c>
      <c r="MI28" s="163">
        <f t="shared" si="462"/>
        <v>3</v>
      </c>
      <c r="MJ28" s="56" t="str">
        <f t="shared" si="463"/>
        <v>3.0</v>
      </c>
      <c r="MK28" s="77">
        <v>1</v>
      </c>
      <c r="ML28" s="151">
        <v>1</v>
      </c>
      <c r="MM28" s="24">
        <v>8.1</v>
      </c>
      <c r="MN28" s="27">
        <v>5</v>
      </c>
      <c r="MO28" s="28"/>
      <c r="MP28" s="30">
        <f t="shared" si="464"/>
        <v>6.2</v>
      </c>
      <c r="MQ28" s="161">
        <f t="shared" si="465"/>
        <v>6.2</v>
      </c>
      <c r="MR28" s="29" t="str">
        <f t="shared" si="254"/>
        <v>6.2</v>
      </c>
      <c r="MS28" s="162" t="str">
        <f t="shared" si="466"/>
        <v>C</v>
      </c>
      <c r="MT28" s="163">
        <f t="shared" si="467"/>
        <v>2</v>
      </c>
      <c r="MU28" s="56" t="str">
        <f t="shared" si="468"/>
        <v>2.0</v>
      </c>
      <c r="MV28" s="77">
        <v>3</v>
      </c>
      <c r="MW28" s="151">
        <v>3</v>
      </c>
      <c r="MX28" s="24">
        <v>7</v>
      </c>
      <c r="MY28" s="27">
        <v>8</v>
      </c>
      <c r="MZ28" s="28"/>
      <c r="NA28" s="30">
        <f t="shared" si="469"/>
        <v>7.6</v>
      </c>
      <c r="NB28" s="161">
        <f t="shared" si="470"/>
        <v>7.6</v>
      </c>
      <c r="NC28" s="29" t="str">
        <f t="shared" si="255"/>
        <v>7.6</v>
      </c>
      <c r="ND28" s="162" t="str">
        <f t="shared" si="471"/>
        <v>B</v>
      </c>
      <c r="NE28" s="163">
        <f t="shared" si="472"/>
        <v>3</v>
      </c>
      <c r="NF28" s="56" t="str">
        <f t="shared" si="473"/>
        <v>3.0</v>
      </c>
      <c r="NG28" s="77">
        <v>1</v>
      </c>
      <c r="NH28" s="151">
        <v>1</v>
      </c>
      <c r="NI28" s="24">
        <v>7.2</v>
      </c>
      <c r="NJ28" s="27">
        <v>5</v>
      </c>
      <c r="NK28" s="28"/>
      <c r="NL28" s="30">
        <f t="shared" si="474"/>
        <v>5.9</v>
      </c>
      <c r="NM28" s="31">
        <f t="shared" si="475"/>
        <v>5.9</v>
      </c>
      <c r="NN28" s="29" t="str">
        <f t="shared" si="476"/>
        <v>5.9</v>
      </c>
      <c r="NO28" s="35" t="str">
        <f t="shared" si="477"/>
        <v>C</v>
      </c>
      <c r="NP28" s="33">
        <f t="shared" si="478"/>
        <v>2</v>
      </c>
      <c r="NQ28" s="49" t="str">
        <f t="shared" si="479"/>
        <v>2.0</v>
      </c>
      <c r="NR28" s="77">
        <v>3</v>
      </c>
      <c r="NS28" s="151">
        <v>3</v>
      </c>
      <c r="NT28" s="24">
        <v>8</v>
      </c>
      <c r="NU28" s="214">
        <v>7.7</v>
      </c>
      <c r="NV28" s="28"/>
      <c r="NW28" s="30">
        <f t="shared" si="480"/>
        <v>7.8</v>
      </c>
      <c r="NX28" s="31">
        <f t="shared" si="481"/>
        <v>7.8</v>
      </c>
      <c r="NY28" s="29" t="str">
        <f t="shared" si="482"/>
        <v>7.8</v>
      </c>
      <c r="NZ28" s="35" t="str">
        <f t="shared" si="483"/>
        <v>B</v>
      </c>
      <c r="OA28" s="33">
        <f t="shared" si="484"/>
        <v>3</v>
      </c>
      <c r="OB28" s="49" t="str">
        <f t="shared" si="485"/>
        <v>3.0</v>
      </c>
      <c r="OC28" s="77">
        <v>2</v>
      </c>
      <c r="OD28" s="151">
        <v>2</v>
      </c>
      <c r="OE28" s="211">
        <f t="shared" si="259"/>
        <v>18</v>
      </c>
      <c r="OF28" s="43">
        <f t="shared" si="260"/>
        <v>2.3888888888888888</v>
      </c>
      <c r="OG28" s="45" t="str">
        <f t="shared" si="261"/>
        <v>2.39</v>
      </c>
      <c r="OH28" s="47" t="str">
        <f t="shared" si="262"/>
        <v>Lên lớp</v>
      </c>
      <c r="OI28" s="41">
        <f t="shared" si="263"/>
        <v>18</v>
      </c>
      <c r="OJ28" s="43">
        <f t="shared" si="264"/>
        <v>2.3888888888888888</v>
      </c>
      <c r="OK28" s="229">
        <f t="shared" si="265"/>
        <v>76</v>
      </c>
      <c r="OL28" s="230">
        <f t="shared" si="266"/>
        <v>76</v>
      </c>
      <c r="OM28" s="146">
        <f t="shared" si="267"/>
        <v>2.3289473684210527</v>
      </c>
      <c r="ON28" s="45" t="str">
        <f t="shared" si="268"/>
        <v>2.33</v>
      </c>
      <c r="OO28" s="47" t="str">
        <f t="shared" si="269"/>
        <v>Lên lớp</v>
      </c>
      <c r="OP28" s="47" t="s">
        <v>1143</v>
      </c>
      <c r="OQ28" s="24">
        <v>6.6</v>
      </c>
      <c r="OR28" s="27">
        <v>6</v>
      </c>
      <c r="OS28" s="28"/>
      <c r="OT28" s="30">
        <f t="shared" si="488"/>
        <v>6.2</v>
      </c>
      <c r="OU28" s="31">
        <f t="shared" si="489"/>
        <v>6.2</v>
      </c>
      <c r="OV28" s="31" t="str">
        <f t="shared" si="490"/>
        <v>6.2</v>
      </c>
      <c r="OW28" s="35" t="str">
        <f t="shared" si="491"/>
        <v>C</v>
      </c>
      <c r="OX28" s="33">
        <f t="shared" si="492"/>
        <v>2</v>
      </c>
      <c r="OY28" s="49" t="str">
        <f t="shared" si="493"/>
        <v>2.0</v>
      </c>
      <c r="OZ28" s="77">
        <v>2</v>
      </c>
      <c r="PA28" s="151">
        <v>2</v>
      </c>
      <c r="PB28" s="24">
        <v>7</v>
      </c>
      <c r="PC28" s="27">
        <v>5</v>
      </c>
      <c r="PD28" s="28"/>
      <c r="PE28" s="30">
        <f t="shared" si="494"/>
        <v>5.8</v>
      </c>
      <c r="PF28" s="31">
        <f t="shared" si="495"/>
        <v>5.8</v>
      </c>
      <c r="PG28" s="31" t="str">
        <f t="shared" si="496"/>
        <v>5.8</v>
      </c>
      <c r="PH28" s="35" t="str">
        <f t="shared" si="547"/>
        <v>C</v>
      </c>
      <c r="PI28" s="33">
        <f t="shared" si="497"/>
        <v>2</v>
      </c>
      <c r="PJ28" s="49" t="str">
        <f t="shared" si="498"/>
        <v>2.0</v>
      </c>
      <c r="PK28" s="77">
        <v>3</v>
      </c>
      <c r="PL28" s="151">
        <v>3</v>
      </c>
      <c r="PM28" s="24">
        <v>7</v>
      </c>
      <c r="PN28" s="27">
        <v>8</v>
      </c>
      <c r="PO28" s="28"/>
      <c r="PP28" s="30">
        <f t="shared" si="499"/>
        <v>7.6</v>
      </c>
      <c r="PQ28" s="31">
        <f t="shared" si="500"/>
        <v>7.6</v>
      </c>
      <c r="PR28" s="29" t="str">
        <f t="shared" si="501"/>
        <v>7.6</v>
      </c>
      <c r="PS28" s="35" t="str">
        <f t="shared" si="502"/>
        <v>B</v>
      </c>
      <c r="PT28" s="130">
        <f t="shared" si="503"/>
        <v>3</v>
      </c>
      <c r="PU28" s="49" t="str">
        <f t="shared" si="504"/>
        <v>3.0</v>
      </c>
      <c r="PV28" s="77">
        <v>2</v>
      </c>
      <c r="PW28" s="151">
        <v>2</v>
      </c>
      <c r="PX28" s="24">
        <v>7.4</v>
      </c>
      <c r="PY28" s="27">
        <v>6</v>
      </c>
      <c r="PZ28" s="28"/>
      <c r="QA28" s="30">
        <f t="shared" si="505"/>
        <v>6.6</v>
      </c>
      <c r="QB28" s="31">
        <f t="shared" si="506"/>
        <v>6.6</v>
      </c>
      <c r="QC28" s="31" t="str">
        <f t="shared" si="507"/>
        <v>6.6</v>
      </c>
      <c r="QD28" s="35" t="str">
        <f t="shared" si="508"/>
        <v>C+</v>
      </c>
      <c r="QE28" s="33">
        <f t="shared" si="509"/>
        <v>2.5</v>
      </c>
      <c r="QF28" s="49" t="str">
        <f t="shared" si="510"/>
        <v>2.5</v>
      </c>
      <c r="QG28" s="77">
        <v>3</v>
      </c>
      <c r="QH28" s="151">
        <v>3</v>
      </c>
      <c r="QI28" s="24">
        <v>7</v>
      </c>
      <c r="QJ28" s="27">
        <v>7</v>
      </c>
      <c r="QK28" s="28"/>
      <c r="QL28" s="30">
        <f t="shared" si="511"/>
        <v>7</v>
      </c>
      <c r="QM28" s="31">
        <f t="shared" si="512"/>
        <v>7</v>
      </c>
      <c r="QN28" s="29" t="str">
        <f t="shared" si="513"/>
        <v>7.0</v>
      </c>
      <c r="QO28" s="35" t="str">
        <f t="shared" si="514"/>
        <v>B</v>
      </c>
      <c r="QP28" s="130">
        <f t="shared" si="515"/>
        <v>3</v>
      </c>
      <c r="QQ28" s="49" t="str">
        <f t="shared" si="516"/>
        <v>3.0</v>
      </c>
      <c r="QR28" s="77">
        <v>1</v>
      </c>
      <c r="QS28" s="151">
        <v>1</v>
      </c>
      <c r="QT28" s="24">
        <v>7.2</v>
      </c>
      <c r="QU28" s="27">
        <v>9</v>
      </c>
      <c r="QV28" s="28"/>
      <c r="QW28" s="30">
        <f t="shared" si="517"/>
        <v>8.3000000000000007</v>
      </c>
      <c r="QX28" s="31">
        <f t="shared" si="518"/>
        <v>8.3000000000000007</v>
      </c>
      <c r="QY28" s="29" t="str">
        <f t="shared" si="519"/>
        <v>8.3</v>
      </c>
      <c r="QZ28" s="35" t="str">
        <f t="shared" si="520"/>
        <v>B+</v>
      </c>
      <c r="RA28" s="130">
        <f t="shared" si="521"/>
        <v>3.5</v>
      </c>
      <c r="RB28" s="49" t="str">
        <f t="shared" si="522"/>
        <v>3.5</v>
      </c>
      <c r="RC28" s="77">
        <v>3</v>
      </c>
      <c r="RD28" s="151">
        <v>3</v>
      </c>
      <c r="RE28" s="24">
        <v>7.4</v>
      </c>
      <c r="RF28" s="27">
        <v>5</v>
      </c>
      <c r="RG28" s="28"/>
      <c r="RH28" s="30">
        <f t="shared" si="523"/>
        <v>6</v>
      </c>
      <c r="RI28" s="31">
        <f t="shared" si="524"/>
        <v>6</v>
      </c>
      <c r="RJ28" s="31" t="str">
        <f t="shared" si="525"/>
        <v>6.0</v>
      </c>
      <c r="RK28" s="35" t="str">
        <f t="shared" si="526"/>
        <v>C</v>
      </c>
      <c r="RL28" s="33">
        <f t="shared" si="527"/>
        <v>2</v>
      </c>
      <c r="RM28" s="49" t="str">
        <f t="shared" si="528"/>
        <v>2.0</v>
      </c>
      <c r="RN28" s="77">
        <v>1</v>
      </c>
      <c r="RO28" s="151">
        <v>1</v>
      </c>
      <c r="RP28" s="211">
        <f t="shared" si="277"/>
        <v>15</v>
      </c>
      <c r="RQ28" s="275">
        <f t="shared" si="278"/>
        <v>6.8466666666666667</v>
      </c>
      <c r="RR28" s="43">
        <f t="shared" si="279"/>
        <v>2.6</v>
      </c>
      <c r="RS28" s="45" t="str">
        <f t="shared" si="280"/>
        <v>2.60</v>
      </c>
      <c r="RT28" s="47" t="str">
        <f t="shared" si="281"/>
        <v>Lên lớp</v>
      </c>
      <c r="RU28" s="41">
        <f t="shared" si="282"/>
        <v>15</v>
      </c>
      <c r="RV28" s="43">
        <f t="shared" si="283"/>
        <v>2.6</v>
      </c>
      <c r="RW28" s="229">
        <f t="shared" si="284"/>
        <v>91</v>
      </c>
      <c r="RX28" s="230">
        <f t="shared" si="285"/>
        <v>91</v>
      </c>
      <c r="RY28" s="146">
        <f t="shared" si="286"/>
        <v>2.3736263736263736</v>
      </c>
      <c r="RZ28" s="45" t="str">
        <f t="shared" si="287"/>
        <v>2.37</v>
      </c>
      <c r="SA28" s="47" t="str">
        <f t="shared" si="288"/>
        <v>Lên lớp</v>
      </c>
      <c r="SB28" s="47" t="s">
        <v>1143</v>
      </c>
      <c r="SC28" s="24"/>
      <c r="SD28" s="27"/>
      <c r="SE28" s="28"/>
      <c r="SF28" s="30">
        <f t="shared" si="529"/>
        <v>0</v>
      </c>
      <c r="SG28" s="31">
        <f t="shared" si="530"/>
        <v>0</v>
      </c>
      <c r="SH28" s="31" t="str">
        <f t="shared" si="531"/>
        <v>0.0</v>
      </c>
      <c r="SI28" s="35" t="str">
        <f t="shared" si="532"/>
        <v>F</v>
      </c>
      <c r="SJ28" s="33">
        <f t="shared" si="533"/>
        <v>0</v>
      </c>
      <c r="SK28" s="49" t="str">
        <f t="shared" si="534"/>
        <v>0.0</v>
      </c>
      <c r="SL28" s="77"/>
      <c r="SM28" s="151"/>
      <c r="SN28" s="24"/>
      <c r="SO28" s="27"/>
      <c r="SP28" s="28"/>
      <c r="SQ28" s="30">
        <f t="shared" si="535"/>
        <v>0</v>
      </c>
      <c r="SR28" s="31">
        <f t="shared" si="536"/>
        <v>0</v>
      </c>
      <c r="SS28" s="31" t="str">
        <f t="shared" si="537"/>
        <v>0.0</v>
      </c>
      <c r="ST28" s="35" t="str">
        <f t="shared" si="538"/>
        <v>F</v>
      </c>
      <c r="SU28" s="33">
        <f t="shared" si="539"/>
        <v>0</v>
      </c>
      <c r="SV28" s="49" t="str">
        <f t="shared" si="540"/>
        <v>0.0</v>
      </c>
      <c r="SW28" s="77"/>
      <c r="SX28" s="151"/>
      <c r="SY28" s="24">
        <v>8</v>
      </c>
      <c r="SZ28" s="27">
        <v>7</v>
      </c>
      <c r="TA28" s="28"/>
      <c r="TB28" s="30">
        <f t="shared" si="558"/>
        <v>7.4</v>
      </c>
      <c r="TC28" s="31">
        <f t="shared" si="559"/>
        <v>7.4</v>
      </c>
      <c r="TD28" s="31" t="str">
        <f t="shared" si="543"/>
        <v>7.4</v>
      </c>
      <c r="TE28" s="35" t="str">
        <f t="shared" si="544"/>
        <v>B</v>
      </c>
      <c r="TF28" s="33">
        <f t="shared" si="545"/>
        <v>3</v>
      </c>
      <c r="TG28" s="49" t="str">
        <f t="shared" si="546"/>
        <v>3.0</v>
      </c>
      <c r="TH28" s="77">
        <v>4</v>
      </c>
      <c r="TI28" s="151">
        <v>4</v>
      </c>
      <c r="TJ28" s="320">
        <v>8</v>
      </c>
      <c r="TK28" s="321">
        <v>7</v>
      </c>
      <c r="TL28" s="322">
        <v>8</v>
      </c>
      <c r="TM28" s="322">
        <v>7</v>
      </c>
      <c r="TN28" s="30">
        <f>ROUND((TK28*0.1+TL28*0.1+TM28*0.8),1)</f>
        <v>7.1</v>
      </c>
      <c r="TO28" s="127">
        <f>ROUND((TJ28*0.4+TN28*0.6),1)</f>
        <v>7.5</v>
      </c>
      <c r="TP28" s="29" t="str">
        <f t="shared" si="548"/>
        <v>7.5</v>
      </c>
      <c r="TQ28" s="35" t="str">
        <f t="shared" si="549"/>
        <v>B</v>
      </c>
      <c r="TR28" s="33">
        <f t="shared" si="550"/>
        <v>3</v>
      </c>
      <c r="TS28" s="49" t="str">
        <f t="shared" si="551"/>
        <v>3.0</v>
      </c>
      <c r="TT28" s="323">
        <v>5</v>
      </c>
      <c r="TU28" s="324">
        <v>5</v>
      </c>
      <c r="TV28" s="325">
        <f t="shared" si="552"/>
        <v>9</v>
      </c>
      <c r="TW28" s="341">
        <f t="shared" si="296"/>
        <v>7.4555555555555548</v>
      </c>
      <c r="TX28" s="326">
        <f t="shared" si="553"/>
        <v>3</v>
      </c>
      <c r="TY28" s="45" t="str">
        <f t="shared" si="554"/>
        <v>3.00</v>
      </c>
      <c r="TZ28" s="47" t="str">
        <f t="shared" si="555"/>
        <v>Lên lớp</v>
      </c>
      <c r="UA28" s="41">
        <f t="shared" si="556"/>
        <v>9</v>
      </c>
      <c r="UB28" s="43">
        <f t="shared" si="557"/>
        <v>3</v>
      </c>
    </row>
    <row r="29" spans="1:548" ht="18">
      <c r="A29" s="11">
        <v>45</v>
      </c>
      <c r="B29" s="70" t="s">
        <v>333</v>
      </c>
      <c r="C29" s="14" t="s">
        <v>409</v>
      </c>
      <c r="D29" s="71" t="s">
        <v>410</v>
      </c>
      <c r="E29" s="302" t="s">
        <v>411</v>
      </c>
      <c r="F29" s="9"/>
      <c r="G29" s="111" t="s">
        <v>795</v>
      </c>
      <c r="H29" s="112" t="s">
        <v>18</v>
      </c>
      <c r="I29" s="103" t="s">
        <v>690</v>
      </c>
      <c r="J29" s="13">
        <v>6.5</v>
      </c>
      <c r="K29" s="29" t="str">
        <f t="shared" si="100"/>
        <v>6.5</v>
      </c>
      <c r="L29" s="35" t="str">
        <f t="shared" si="313"/>
        <v>C+</v>
      </c>
      <c r="M29" s="33">
        <f t="shared" si="314"/>
        <v>2.5</v>
      </c>
      <c r="N29" s="49" t="str">
        <f t="shared" si="315"/>
        <v>2.5</v>
      </c>
      <c r="O29" s="12">
        <v>2</v>
      </c>
      <c r="P29" s="19">
        <v>6.7</v>
      </c>
      <c r="Q29" s="29" t="str">
        <f t="shared" si="104"/>
        <v>6.7</v>
      </c>
      <c r="R29" s="35" t="str">
        <f t="shared" si="316"/>
        <v>C+</v>
      </c>
      <c r="S29" s="33">
        <f t="shared" si="317"/>
        <v>2.5</v>
      </c>
      <c r="T29" s="49" t="str">
        <f t="shared" si="318"/>
        <v>2.5</v>
      </c>
      <c r="U29" s="12">
        <v>3</v>
      </c>
      <c r="V29" s="24">
        <v>6.4</v>
      </c>
      <c r="W29" s="27">
        <v>7</v>
      </c>
      <c r="X29" s="28"/>
      <c r="Y29" s="30">
        <f t="shared" si="319"/>
        <v>6.8</v>
      </c>
      <c r="Z29" s="31">
        <f t="shared" si="320"/>
        <v>6.8</v>
      </c>
      <c r="AA29" s="29" t="str">
        <f t="shared" si="110"/>
        <v>6.8</v>
      </c>
      <c r="AB29" s="35" t="str">
        <f t="shared" si="321"/>
        <v>C+</v>
      </c>
      <c r="AC29" s="33">
        <f t="shared" si="322"/>
        <v>2.5</v>
      </c>
      <c r="AD29" s="49" t="str">
        <f t="shared" si="323"/>
        <v>2.5</v>
      </c>
      <c r="AE29" s="77">
        <v>5</v>
      </c>
      <c r="AF29" s="80">
        <v>5</v>
      </c>
      <c r="AG29" s="24">
        <v>5</v>
      </c>
      <c r="AH29" s="27">
        <v>3</v>
      </c>
      <c r="AI29" s="28">
        <v>5</v>
      </c>
      <c r="AJ29" s="30">
        <f t="shared" si="324"/>
        <v>3.8</v>
      </c>
      <c r="AK29" s="31">
        <f t="shared" si="325"/>
        <v>5</v>
      </c>
      <c r="AL29" s="29" t="str">
        <f t="shared" si="116"/>
        <v>5.0</v>
      </c>
      <c r="AM29" s="35" t="str">
        <f t="shared" si="326"/>
        <v>D+</v>
      </c>
      <c r="AN29" s="33">
        <f t="shared" si="327"/>
        <v>1.5</v>
      </c>
      <c r="AO29" s="49" t="str">
        <f t="shared" si="328"/>
        <v>1.5</v>
      </c>
      <c r="AP29" s="77">
        <v>3</v>
      </c>
      <c r="AQ29" s="83">
        <v>3</v>
      </c>
      <c r="AR29" s="24">
        <v>6.6</v>
      </c>
      <c r="AS29" s="27">
        <v>3</v>
      </c>
      <c r="AT29" s="28"/>
      <c r="AU29" s="30">
        <f t="shared" si="329"/>
        <v>4.4000000000000004</v>
      </c>
      <c r="AV29" s="31">
        <f t="shared" si="330"/>
        <v>4.4000000000000004</v>
      </c>
      <c r="AW29" s="29" t="str">
        <f t="shared" si="120"/>
        <v>4.4</v>
      </c>
      <c r="AX29" s="35" t="str">
        <f t="shared" si="331"/>
        <v>D</v>
      </c>
      <c r="AY29" s="33">
        <f t="shared" si="332"/>
        <v>1</v>
      </c>
      <c r="AZ29" s="49" t="str">
        <f t="shared" si="333"/>
        <v>1.0</v>
      </c>
      <c r="BA29" s="77">
        <v>3</v>
      </c>
      <c r="BB29" s="83">
        <v>3</v>
      </c>
      <c r="BC29" s="24">
        <v>6.3</v>
      </c>
      <c r="BD29" s="27">
        <v>4</v>
      </c>
      <c r="BE29" s="28"/>
      <c r="BF29" s="30">
        <f t="shared" si="334"/>
        <v>4.9000000000000004</v>
      </c>
      <c r="BG29" s="31">
        <f t="shared" si="335"/>
        <v>4.9000000000000004</v>
      </c>
      <c r="BH29" s="29" t="str">
        <f t="shared" si="125"/>
        <v>4.9</v>
      </c>
      <c r="BI29" s="35" t="str">
        <f t="shared" si="336"/>
        <v>D</v>
      </c>
      <c r="BJ29" s="33">
        <f t="shared" si="337"/>
        <v>1</v>
      </c>
      <c r="BK29" s="49" t="str">
        <f t="shared" si="338"/>
        <v>1.0</v>
      </c>
      <c r="BL29" s="77">
        <v>3</v>
      </c>
      <c r="BM29" s="83">
        <v>3</v>
      </c>
      <c r="BN29" s="24">
        <v>6</v>
      </c>
      <c r="BO29" s="27">
        <v>9</v>
      </c>
      <c r="BP29" s="28"/>
      <c r="BQ29" s="30">
        <f t="shared" si="339"/>
        <v>7.8</v>
      </c>
      <c r="BR29" s="31">
        <f t="shared" si="340"/>
        <v>7.8</v>
      </c>
      <c r="BS29" s="29" t="str">
        <f t="shared" si="130"/>
        <v>7.8</v>
      </c>
      <c r="BT29" s="35" t="str">
        <f t="shared" si="341"/>
        <v>B</v>
      </c>
      <c r="BU29" s="33">
        <f t="shared" si="342"/>
        <v>3</v>
      </c>
      <c r="BV29" s="49" t="str">
        <f t="shared" si="343"/>
        <v>3.0</v>
      </c>
      <c r="BW29" s="77">
        <v>2</v>
      </c>
      <c r="BX29" s="83">
        <v>2</v>
      </c>
      <c r="BY29" s="41">
        <f t="shared" si="134"/>
        <v>16</v>
      </c>
      <c r="BZ29" s="43">
        <f t="shared" si="135"/>
        <v>1.8125</v>
      </c>
      <c r="CA29" s="45" t="str">
        <f t="shared" si="136"/>
        <v>1.81</v>
      </c>
      <c r="CB29" s="47" t="str">
        <f t="shared" si="137"/>
        <v>Lên lớp</v>
      </c>
      <c r="CC29" s="145">
        <f t="shared" si="138"/>
        <v>16</v>
      </c>
      <c r="CD29" s="146">
        <f t="shared" si="139"/>
        <v>1.8125</v>
      </c>
      <c r="CE29" s="47" t="str">
        <f t="shared" si="140"/>
        <v>Lên lớp</v>
      </c>
      <c r="CF29" s="142" t="s">
        <v>1143</v>
      </c>
      <c r="CG29" s="24">
        <v>5.8</v>
      </c>
      <c r="CH29" s="27">
        <v>6</v>
      </c>
      <c r="CI29" s="28"/>
      <c r="CJ29" s="30">
        <f t="shared" si="344"/>
        <v>5.9</v>
      </c>
      <c r="CK29" s="31">
        <f t="shared" si="345"/>
        <v>5.9</v>
      </c>
      <c r="CL29" s="29" t="str">
        <f t="shared" si="143"/>
        <v>5.9</v>
      </c>
      <c r="CM29" s="35" t="str">
        <f t="shared" si="346"/>
        <v>C</v>
      </c>
      <c r="CN29" s="157">
        <f t="shared" si="347"/>
        <v>2</v>
      </c>
      <c r="CO29" s="49" t="str">
        <f t="shared" si="348"/>
        <v>2.0</v>
      </c>
      <c r="CP29" s="77">
        <v>3</v>
      </c>
      <c r="CQ29" s="151">
        <v>3</v>
      </c>
      <c r="CR29" s="24">
        <v>6.3</v>
      </c>
      <c r="CS29" s="27">
        <v>5</v>
      </c>
      <c r="CT29" s="28"/>
      <c r="CU29" s="30">
        <f t="shared" si="349"/>
        <v>5.5</v>
      </c>
      <c r="CV29" s="31">
        <f t="shared" si="350"/>
        <v>5.5</v>
      </c>
      <c r="CW29" s="29" t="str">
        <f t="shared" si="148"/>
        <v>5.5</v>
      </c>
      <c r="CX29" s="35" t="str">
        <f t="shared" si="351"/>
        <v>C</v>
      </c>
      <c r="CY29" s="157">
        <f t="shared" si="352"/>
        <v>2</v>
      </c>
      <c r="CZ29" s="49" t="str">
        <f t="shared" si="353"/>
        <v>2.0</v>
      </c>
      <c r="DA29" s="77">
        <v>2</v>
      </c>
      <c r="DB29" s="151">
        <v>2</v>
      </c>
      <c r="DC29" s="24">
        <v>5.7</v>
      </c>
      <c r="DD29" s="27">
        <v>4</v>
      </c>
      <c r="DE29" s="28"/>
      <c r="DF29" s="30">
        <f t="shared" si="354"/>
        <v>4.7</v>
      </c>
      <c r="DG29" s="31">
        <f t="shared" si="355"/>
        <v>4.7</v>
      </c>
      <c r="DH29" s="29" t="str">
        <f t="shared" si="154"/>
        <v>4.7</v>
      </c>
      <c r="DI29" s="35" t="str">
        <f t="shared" si="356"/>
        <v>D</v>
      </c>
      <c r="DJ29" s="157">
        <f t="shared" si="357"/>
        <v>1</v>
      </c>
      <c r="DK29" s="49" t="str">
        <f t="shared" si="358"/>
        <v>1.0</v>
      </c>
      <c r="DL29" s="77">
        <v>4</v>
      </c>
      <c r="DM29" s="151">
        <v>4</v>
      </c>
      <c r="DN29" s="63">
        <v>3.1</v>
      </c>
      <c r="DO29" s="27"/>
      <c r="DP29" s="28"/>
      <c r="DQ29" s="30">
        <f t="shared" si="359"/>
        <v>1.2</v>
      </c>
      <c r="DR29" s="31">
        <f t="shared" si="360"/>
        <v>1.2</v>
      </c>
      <c r="DS29" s="29" t="str">
        <f t="shared" si="160"/>
        <v>1.2</v>
      </c>
      <c r="DT29" s="35" t="str">
        <f t="shared" si="361"/>
        <v>F</v>
      </c>
      <c r="DU29" s="157">
        <f t="shared" si="362"/>
        <v>0</v>
      </c>
      <c r="DV29" s="49" t="str">
        <f t="shared" si="363"/>
        <v>0.0</v>
      </c>
      <c r="DW29" s="77">
        <v>3</v>
      </c>
      <c r="DX29" s="151"/>
      <c r="DY29" s="24">
        <v>6</v>
      </c>
      <c r="DZ29" s="27">
        <v>5</v>
      </c>
      <c r="EA29" s="28"/>
      <c r="EB29" s="30">
        <f t="shared" si="364"/>
        <v>5.4</v>
      </c>
      <c r="EC29" s="31">
        <f t="shared" si="365"/>
        <v>5.4</v>
      </c>
      <c r="ED29" s="29" t="str">
        <f t="shared" si="165"/>
        <v>5.4</v>
      </c>
      <c r="EE29" s="35" t="str">
        <f t="shared" si="366"/>
        <v>D+</v>
      </c>
      <c r="EF29" s="157">
        <f t="shared" si="367"/>
        <v>1.5</v>
      </c>
      <c r="EG29" s="49" t="str">
        <f t="shared" si="368"/>
        <v>1.5</v>
      </c>
      <c r="EH29" s="77">
        <v>2</v>
      </c>
      <c r="EI29" s="151">
        <v>2</v>
      </c>
      <c r="EJ29" s="24">
        <v>7.4</v>
      </c>
      <c r="EK29" s="27">
        <v>6</v>
      </c>
      <c r="EL29" s="28"/>
      <c r="EM29" s="30">
        <f t="shared" si="369"/>
        <v>6.6</v>
      </c>
      <c r="EN29" s="31">
        <f t="shared" si="370"/>
        <v>6.6</v>
      </c>
      <c r="EO29" s="29" t="str">
        <f t="shared" si="170"/>
        <v>6.6</v>
      </c>
      <c r="EP29" s="35" t="str">
        <f t="shared" si="371"/>
        <v>C+</v>
      </c>
      <c r="EQ29" s="157">
        <f t="shared" si="372"/>
        <v>2.5</v>
      </c>
      <c r="ER29" s="49" t="str">
        <f t="shared" si="373"/>
        <v>2.5</v>
      </c>
      <c r="ES29" s="77">
        <v>2</v>
      </c>
      <c r="ET29" s="151">
        <v>2</v>
      </c>
      <c r="EU29" s="24">
        <v>6.4</v>
      </c>
      <c r="EV29" s="27">
        <v>8</v>
      </c>
      <c r="EW29" s="28"/>
      <c r="EX29" s="30">
        <f t="shared" si="374"/>
        <v>7.4</v>
      </c>
      <c r="EY29" s="31">
        <f t="shared" si="375"/>
        <v>7.4</v>
      </c>
      <c r="EZ29" s="29" t="str">
        <f t="shared" si="175"/>
        <v>7.4</v>
      </c>
      <c r="FA29" s="35" t="str">
        <f t="shared" si="376"/>
        <v>B</v>
      </c>
      <c r="FB29" s="157">
        <f t="shared" si="377"/>
        <v>3</v>
      </c>
      <c r="FC29" s="49" t="str">
        <f t="shared" si="378"/>
        <v>3.0</v>
      </c>
      <c r="FD29" s="77">
        <v>3</v>
      </c>
      <c r="FE29" s="151">
        <v>3</v>
      </c>
      <c r="FF29" s="155">
        <v>7.5</v>
      </c>
      <c r="FG29" s="165">
        <v>6.5</v>
      </c>
      <c r="FH29" s="165"/>
      <c r="FI29" s="22">
        <f t="shared" si="379"/>
        <v>6.9</v>
      </c>
      <c r="FJ29" s="29">
        <f t="shared" si="380"/>
        <v>6.9</v>
      </c>
      <c r="FK29" s="29" t="str">
        <f t="shared" si="181"/>
        <v>6.9</v>
      </c>
      <c r="FL29" s="35" t="str">
        <f t="shared" si="381"/>
        <v>C+</v>
      </c>
      <c r="FM29" s="33">
        <f t="shared" si="382"/>
        <v>2.5</v>
      </c>
      <c r="FN29" s="49" t="str">
        <f t="shared" si="383"/>
        <v>2.5</v>
      </c>
      <c r="FO29" s="77">
        <v>1</v>
      </c>
      <c r="FP29" s="151">
        <v>1</v>
      </c>
      <c r="FQ29" s="41">
        <f t="shared" si="185"/>
        <v>20</v>
      </c>
      <c r="FR29" s="43">
        <f t="shared" si="186"/>
        <v>1.675</v>
      </c>
      <c r="FS29" s="45" t="str">
        <f t="shared" si="187"/>
        <v>1.68</v>
      </c>
      <c r="FT29" s="47" t="str">
        <f t="shared" si="188"/>
        <v>Lên lớp</v>
      </c>
      <c r="FU29" s="145">
        <f t="shared" si="189"/>
        <v>17</v>
      </c>
      <c r="FV29" s="146">
        <f t="shared" si="190"/>
        <v>1.9705882352941178</v>
      </c>
      <c r="FW29" s="174">
        <f t="shared" si="191"/>
        <v>36</v>
      </c>
      <c r="FX29" s="41">
        <f t="shared" si="192"/>
        <v>33</v>
      </c>
      <c r="FY29" s="43">
        <f t="shared" si="193"/>
        <v>1.893939393939394</v>
      </c>
      <c r="FZ29" s="45" t="str">
        <f t="shared" si="194"/>
        <v>1.89</v>
      </c>
      <c r="GA29" s="47" t="str">
        <f t="shared" si="195"/>
        <v>Lên lớp</v>
      </c>
      <c r="GB29" s="47" t="s">
        <v>1143</v>
      </c>
      <c r="GC29" s="24">
        <v>5.7</v>
      </c>
      <c r="GD29" s="27">
        <v>5</v>
      </c>
      <c r="GE29" s="28"/>
      <c r="GF29" s="30">
        <f t="shared" si="386"/>
        <v>5.3</v>
      </c>
      <c r="GG29" s="31">
        <f t="shared" si="387"/>
        <v>5.3</v>
      </c>
      <c r="GH29" s="29" t="str">
        <f t="shared" si="197"/>
        <v>5.3</v>
      </c>
      <c r="GI29" s="35" t="str">
        <f t="shared" si="388"/>
        <v>D+</v>
      </c>
      <c r="GJ29" s="33">
        <f t="shared" si="389"/>
        <v>1.5</v>
      </c>
      <c r="GK29" s="49" t="str">
        <f t="shared" si="390"/>
        <v>1.5</v>
      </c>
      <c r="GL29" s="77">
        <v>2</v>
      </c>
      <c r="GM29" s="151">
        <v>2</v>
      </c>
      <c r="GN29" s="24">
        <v>7</v>
      </c>
      <c r="GO29" s="27">
        <v>4</v>
      </c>
      <c r="GP29" s="28"/>
      <c r="GQ29" s="30">
        <f t="shared" si="391"/>
        <v>5.2</v>
      </c>
      <c r="GR29" s="31">
        <f t="shared" si="392"/>
        <v>5.2</v>
      </c>
      <c r="GS29" s="29" t="str">
        <f t="shared" si="202"/>
        <v>5.2</v>
      </c>
      <c r="GT29" s="35" t="str">
        <f t="shared" si="393"/>
        <v>D+</v>
      </c>
      <c r="GU29" s="33">
        <f t="shared" si="394"/>
        <v>1.5</v>
      </c>
      <c r="GV29" s="49" t="str">
        <f t="shared" si="395"/>
        <v>1.5</v>
      </c>
      <c r="GW29" s="77">
        <v>3</v>
      </c>
      <c r="GX29" s="151">
        <v>3</v>
      </c>
      <c r="GY29" s="24">
        <v>5.2</v>
      </c>
      <c r="GZ29" s="27">
        <v>5</v>
      </c>
      <c r="HA29" s="28"/>
      <c r="HB29" s="30">
        <f t="shared" si="396"/>
        <v>5.0999999999999996</v>
      </c>
      <c r="HC29" s="31">
        <f t="shared" si="397"/>
        <v>5.0999999999999996</v>
      </c>
      <c r="HD29" s="29" t="str">
        <f t="shared" si="207"/>
        <v>5.1</v>
      </c>
      <c r="HE29" s="35" t="str">
        <f t="shared" si="398"/>
        <v>D+</v>
      </c>
      <c r="HF29" s="33">
        <f t="shared" si="399"/>
        <v>1.5</v>
      </c>
      <c r="HG29" s="49" t="str">
        <f t="shared" si="400"/>
        <v>1.5</v>
      </c>
      <c r="HH29" s="77">
        <v>2</v>
      </c>
      <c r="HI29" s="151">
        <v>2</v>
      </c>
      <c r="HJ29" s="133">
        <v>7.6</v>
      </c>
      <c r="HK29" s="125">
        <v>7</v>
      </c>
      <c r="HL29" s="126"/>
      <c r="HM29" s="159">
        <f t="shared" si="401"/>
        <v>7.2</v>
      </c>
      <c r="HN29" s="160">
        <f t="shared" si="402"/>
        <v>7.2</v>
      </c>
      <c r="HO29" s="29" t="str">
        <f t="shared" si="212"/>
        <v>7.2</v>
      </c>
      <c r="HP29" s="129" t="str">
        <f t="shared" si="403"/>
        <v>B</v>
      </c>
      <c r="HQ29" s="130">
        <f t="shared" si="404"/>
        <v>3</v>
      </c>
      <c r="HR29" s="131" t="str">
        <f t="shared" si="405"/>
        <v>3.0</v>
      </c>
      <c r="HS29" s="132">
        <v>2</v>
      </c>
      <c r="HT29" s="170">
        <v>2</v>
      </c>
      <c r="HU29" s="24">
        <v>5.2</v>
      </c>
      <c r="HV29" s="27">
        <v>4</v>
      </c>
      <c r="HW29" s="28"/>
      <c r="HX29" s="30">
        <f t="shared" si="406"/>
        <v>4.5</v>
      </c>
      <c r="HY29" s="31">
        <f t="shared" si="407"/>
        <v>4.5</v>
      </c>
      <c r="HZ29" s="29" t="str">
        <f t="shared" si="217"/>
        <v>4.5</v>
      </c>
      <c r="IA29" s="35" t="str">
        <f t="shared" si="408"/>
        <v>D</v>
      </c>
      <c r="IB29" s="33">
        <f t="shared" si="409"/>
        <v>1</v>
      </c>
      <c r="IC29" s="49" t="str">
        <f t="shared" si="410"/>
        <v>1.0</v>
      </c>
      <c r="ID29" s="77">
        <v>3</v>
      </c>
      <c r="IE29" s="151">
        <v>3</v>
      </c>
      <c r="IF29" s="24">
        <v>6.3</v>
      </c>
      <c r="IG29" s="27">
        <v>5</v>
      </c>
      <c r="IH29" s="28"/>
      <c r="II29" s="30">
        <f t="shared" si="411"/>
        <v>5.5</v>
      </c>
      <c r="IJ29" s="31">
        <f t="shared" si="412"/>
        <v>5.5</v>
      </c>
      <c r="IK29" s="29" t="str">
        <f t="shared" si="222"/>
        <v>5.5</v>
      </c>
      <c r="IL29" s="35" t="str">
        <f t="shared" si="413"/>
        <v>C</v>
      </c>
      <c r="IM29" s="33">
        <f t="shared" si="414"/>
        <v>2</v>
      </c>
      <c r="IN29" s="49" t="str">
        <f t="shared" si="415"/>
        <v>2.0</v>
      </c>
      <c r="IO29" s="77">
        <v>2</v>
      </c>
      <c r="IP29" s="151">
        <v>2</v>
      </c>
      <c r="IQ29" s="133">
        <v>5.6</v>
      </c>
      <c r="IR29" s="125">
        <v>2</v>
      </c>
      <c r="IS29" s="126">
        <v>2</v>
      </c>
      <c r="IT29" s="127">
        <f t="shared" si="416"/>
        <v>3.4</v>
      </c>
      <c r="IU29" s="128">
        <f t="shared" si="417"/>
        <v>3.4</v>
      </c>
      <c r="IV29" s="29" t="str">
        <f t="shared" si="226"/>
        <v>3.4</v>
      </c>
      <c r="IW29" s="129" t="str">
        <f t="shared" si="418"/>
        <v>F</v>
      </c>
      <c r="IX29" s="130">
        <f t="shared" si="419"/>
        <v>0</v>
      </c>
      <c r="IY29" s="131" t="str">
        <f t="shared" si="420"/>
        <v>0.0</v>
      </c>
      <c r="IZ29" s="132">
        <v>3</v>
      </c>
      <c r="JA29" s="170"/>
      <c r="JB29" s="24">
        <v>6</v>
      </c>
      <c r="JC29" s="27">
        <v>3</v>
      </c>
      <c r="JD29" s="28"/>
      <c r="JE29" s="30">
        <f t="shared" si="421"/>
        <v>4.2</v>
      </c>
      <c r="JF29" s="31">
        <f t="shared" si="422"/>
        <v>4.2</v>
      </c>
      <c r="JG29" s="29" t="str">
        <f t="shared" si="230"/>
        <v>4.2</v>
      </c>
      <c r="JH29" s="35" t="str">
        <f t="shared" si="423"/>
        <v>D</v>
      </c>
      <c r="JI29" s="33">
        <f t="shared" si="424"/>
        <v>1</v>
      </c>
      <c r="JJ29" s="49" t="str">
        <f t="shared" si="425"/>
        <v>1.0</v>
      </c>
      <c r="JK29" s="77">
        <v>3</v>
      </c>
      <c r="JL29" s="151">
        <v>3</v>
      </c>
      <c r="JM29" s="24">
        <v>8</v>
      </c>
      <c r="JN29" s="214">
        <v>7.2</v>
      </c>
      <c r="JO29" s="140"/>
      <c r="JP29" s="30">
        <f t="shared" si="426"/>
        <v>7.5</v>
      </c>
      <c r="JQ29" s="31">
        <f t="shared" si="427"/>
        <v>7.5</v>
      </c>
      <c r="JR29" s="29" t="str">
        <f t="shared" si="234"/>
        <v>7.5</v>
      </c>
      <c r="JS29" s="35" t="str">
        <f t="shared" si="428"/>
        <v>B</v>
      </c>
      <c r="JT29" s="33">
        <f t="shared" si="429"/>
        <v>3</v>
      </c>
      <c r="JU29" s="49" t="str">
        <f t="shared" si="430"/>
        <v>3.0</v>
      </c>
      <c r="JV29" s="77">
        <v>2</v>
      </c>
      <c r="JW29" s="151">
        <v>2</v>
      </c>
      <c r="JX29" s="211">
        <f t="shared" si="238"/>
        <v>22</v>
      </c>
      <c r="JY29" s="43">
        <f t="shared" si="239"/>
        <v>1.4772727272727273</v>
      </c>
      <c r="JZ29" s="45" t="str">
        <f t="shared" si="240"/>
        <v>1.48</v>
      </c>
      <c r="KA29" s="47" t="str">
        <f t="shared" si="241"/>
        <v>Lên lớp</v>
      </c>
      <c r="KB29" s="41">
        <f t="shared" si="242"/>
        <v>19</v>
      </c>
      <c r="KC29" s="43">
        <f t="shared" si="243"/>
        <v>1.7105263157894737</v>
      </c>
      <c r="KD29" s="229">
        <f t="shared" si="244"/>
        <v>58</v>
      </c>
      <c r="KE29" s="230">
        <f t="shared" si="245"/>
        <v>52</v>
      </c>
      <c r="KF29" s="146">
        <f t="shared" si="246"/>
        <v>1.8269230769230769</v>
      </c>
      <c r="KG29" s="45" t="str">
        <f t="shared" si="247"/>
        <v>1.83</v>
      </c>
      <c r="KH29" s="47" t="str">
        <f t="shared" si="248"/>
        <v>Lên lớp</v>
      </c>
      <c r="KI29" s="47" t="s">
        <v>1143</v>
      </c>
      <c r="KJ29" s="24">
        <v>6.4</v>
      </c>
      <c r="KK29" s="27">
        <v>4</v>
      </c>
      <c r="KL29" s="28"/>
      <c r="KM29" s="30">
        <f t="shared" si="436"/>
        <v>5</v>
      </c>
      <c r="KN29" s="31">
        <f t="shared" si="437"/>
        <v>5</v>
      </c>
      <c r="KO29" s="31" t="str">
        <f t="shared" si="438"/>
        <v>5.0</v>
      </c>
      <c r="KP29" s="35" t="str">
        <f t="shared" si="439"/>
        <v>D+</v>
      </c>
      <c r="KQ29" s="33">
        <f t="shared" si="440"/>
        <v>1.5</v>
      </c>
      <c r="KR29" s="49" t="str">
        <f t="shared" si="441"/>
        <v>1.5</v>
      </c>
      <c r="KS29" s="77">
        <v>2</v>
      </c>
      <c r="KT29" s="151">
        <v>2</v>
      </c>
      <c r="KU29" s="24">
        <v>7.3</v>
      </c>
      <c r="KV29" s="27">
        <v>8</v>
      </c>
      <c r="KW29" s="28"/>
      <c r="KX29" s="22">
        <f t="shared" si="442"/>
        <v>7.7</v>
      </c>
      <c r="KY29" s="29">
        <f t="shared" si="443"/>
        <v>7.7</v>
      </c>
      <c r="KZ29" s="29" t="str">
        <f t="shared" si="444"/>
        <v>7.7</v>
      </c>
      <c r="LA29" s="35" t="str">
        <f t="shared" si="445"/>
        <v>B</v>
      </c>
      <c r="LB29" s="33">
        <f t="shared" si="446"/>
        <v>3</v>
      </c>
      <c r="LC29" s="49" t="str">
        <f t="shared" si="447"/>
        <v>3.0</v>
      </c>
      <c r="LD29" s="77">
        <v>2</v>
      </c>
      <c r="LE29" s="151">
        <v>2</v>
      </c>
      <c r="LF29" s="24">
        <v>7.7</v>
      </c>
      <c r="LG29" s="27">
        <v>2</v>
      </c>
      <c r="LH29" s="28"/>
      <c r="LI29" s="30">
        <f t="shared" si="448"/>
        <v>4.3</v>
      </c>
      <c r="LJ29" s="31">
        <f t="shared" si="449"/>
        <v>4.3</v>
      </c>
      <c r="LK29" s="31" t="str">
        <f t="shared" si="450"/>
        <v>4.3</v>
      </c>
      <c r="LL29" s="35" t="str">
        <f t="shared" si="451"/>
        <v>D</v>
      </c>
      <c r="LM29" s="33">
        <f t="shared" si="452"/>
        <v>1</v>
      </c>
      <c r="LN29" s="49" t="str">
        <f t="shared" si="453"/>
        <v>1.0</v>
      </c>
      <c r="LO29" s="77">
        <v>2</v>
      </c>
      <c r="LP29" s="151">
        <v>2</v>
      </c>
      <c r="LQ29" s="24">
        <v>6.7</v>
      </c>
      <c r="LR29" s="27">
        <v>5</v>
      </c>
      <c r="LS29" s="28"/>
      <c r="LT29" s="30">
        <f t="shared" si="454"/>
        <v>5.7</v>
      </c>
      <c r="LU29" s="31">
        <f t="shared" si="455"/>
        <v>5.7</v>
      </c>
      <c r="LV29" s="29" t="str">
        <f t="shared" si="252"/>
        <v>5.7</v>
      </c>
      <c r="LW29" s="35" t="str">
        <f t="shared" si="456"/>
        <v>C</v>
      </c>
      <c r="LX29" s="33">
        <f t="shared" si="457"/>
        <v>2</v>
      </c>
      <c r="LY29" s="49" t="str">
        <f t="shared" si="458"/>
        <v>2.0</v>
      </c>
      <c r="LZ29" s="77">
        <v>2</v>
      </c>
      <c r="MA29" s="151">
        <v>2</v>
      </c>
      <c r="MB29" s="24">
        <v>6.5</v>
      </c>
      <c r="MC29" s="124"/>
      <c r="MD29" s="28">
        <v>5</v>
      </c>
      <c r="ME29" s="30">
        <f t="shared" si="459"/>
        <v>2.6</v>
      </c>
      <c r="MF29" s="161">
        <f t="shared" si="460"/>
        <v>5.6</v>
      </c>
      <c r="MG29" s="29" t="str">
        <f t="shared" si="253"/>
        <v>5.6</v>
      </c>
      <c r="MH29" s="162" t="str">
        <f t="shared" si="461"/>
        <v>C</v>
      </c>
      <c r="MI29" s="163">
        <f t="shared" si="462"/>
        <v>2</v>
      </c>
      <c r="MJ29" s="56" t="str">
        <f t="shared" si="463"/>
        <v>2.0</v>
      </c>
      <c r="MK29" s="77">
        <v>1</v>
      </c>
      <c r="ML29" s="151">
        <v>1</v>
      </c>
      <c r="MM29" s="24">
        <v>7.3</v>
      </c>
      <c r="MN29" s="27">
        <v>3</v>
      </c>
      <c r="MO29" s="28"/>
      <c r="MP29" s="30">
        <f t="shared" si="464"/>
        <v>4.7</v>
      </c>
      <c r="MQ29" s="161">
        <f t="shared" si="465"/>
        <v>4.7</v>
      </c>
      <c r="MR29" s="29" t="str">
        <f t="shared" si="254"/>
        <v>4.7</v>
      </c>
      <c r="MS29" s="162" t="str">
        <f t="shared" si="466"/>
        <v>D</v>
      </c>
      <c r="MT29" s="163">
        <f t="shared" si="467"/>
        <v>1</v>
      </c>
      <c r="MU29" s="56" t="str">
        <f t="shared" si="468"/>
        <v>1.0</v>
      </c>
      <c r="MV29" s="77">
        <v>3</v>
      </c>
      <c r="MW29" s="151">
        <v>3</v>
      </c>
      <c r="MX29" s="24">
        <v>7.7</v>
      </c>
      <c r="MY29" s="27">
        <v>4</v>
      </c>
      <c r="MZ29" s="28"/>
      <c r="NA29" s="30">
        <f t="shared" si="469"/>
        <v>5.5</v>
      </c>
      <c r="NB29" s="161">
        <f t="shared" si="470"/>
        <v>5.5</v>
      </c>
      <c r="NC29" s="29" t="str">
        <f t="shared" si="255"/>
        <v>5.5</v>
      </c>
      <c r="ND29" s="162" t="str">
        <f t="shared" si="471"/>
        <v>C</v>
      </c>
      <c r="NE29" s="163">
        <f t="shared" si="472"/>
        <v>2</v>
      </c>
      <c r="NF29" s="56" t="str">
        <f t="shared" si="473"/>
        <v>2.0</v>
      </c>
      <c r="NG29" s="77">
        <v>1</v>
      </c>
      <c r="NH29" s="151">
        <v>1</v>
      </c>
      <c r="NI29" s="24">
        <v>7.2</v>
      </c>
      <c r="NJ29" s="27">
        <v>3</v>
      </c>
      <c r="NK29" s="28"/>
      <c r="NL29" s="30">
        <f t="shared" si="474"/>
        <v>4.7</v>
      </c>
      <c r="NM29" s="31">
        <f t="shared" si="475"/>
        <v>4.7</v>
      </c>
      <c r="NN29" s="31" t="str">
        <f t="shared" si="476"/>
        <v>4.7</v>
      </c>
      <c r="NO29" s="35" t="str">
        <f t="shared" si="477"/>
        <v>D</v>
      </c>
      <c r="NP29" s="33">
        <f t="shared" si="478"/>
        <v>1</v>
      </c>
      <c r="NQ29" s="49" t="str">
        <f t="shared" si="479"/>
        <v>1.0</v>
      </c>
      <c r="NR29" s="77">
        <v>3</v>
      </c>
      <c r="NS29" s="151">
        <v>3</v>
      </c>
      <c r="NT29" s="24">
        <v>7</v>
      </c>
      <c r="NU29" s="214">
        <v>7.6</v>
      </c>
      <c r="NV29" s="28"/>
      <c r="NW29" s="30">
        <f t="shared" si="480"/>
        <v>7.4</v>
      </c>
      <c r="NX29" s="31">
        <f t="shared" si="481"/>
        <v>7.4</v>
      </c>
      <c r="NY29" s="31" t="str">
        <f t="shared" si="482"/>
        <v>7.4</v>
      </c>
      <c r="NZ29" s="35" t="str">
        <f t="shared" si="483"/>
        <v>B</v>
      </c>
      <c r="OA29" s="33">
        <f t="shared" si="484"/>
        <v>3</v>
      </c>
      <c r="OB29" s="49" t="str">
        <f t="shared" si="485"/>
        <v>3.0</v>
      </c>
      <c r="OC29" s="77">
        <v>2</v>
      </c>
      <c r="OD29" s="151">
        <v>2</v>
      </c>
      <c r="OE29" s="211">
        <f t="shared" si="259"/>
        <v>18</v>
      </c>
      <c r="OF29" s="43">
        <f t="shared" si="260"/>
        <v>1.7222222222222223</v>
      </c>
      <c r="OG29" s="45" t="str">
        <f t="shared" si="261"/>
        <v>1.72</v>
      </c>
      <c r="OH29" s="47" t="str">
        <f t="shared" si="262"/>
        <v>Lên lớp</v>
      </c>
      <c r="OI29" s="41">
        <f t="shared" si="263"/>
        <v>18</v>
      </c>
      <c r="OJ29" s="43">
        <f t="shared" si="264"/>
        <v>1.7222222222222223</v>
      </c>
      <c r="OK29" s="229">
        <f t="shared" si="265"/>
        <v>76</v>
      </c>
      <c r="OL29" s="230">
        <f t="shared" si="266"/>
        <v>70</v>
      </c>
      <c r="OM29" s="146">
        <f t="shared" si="267"/>
        <v>1.8</v>
      </c>
      <c r="ON29" s="45" t="str">
        <f t="shared" si="268"/>
        <v>1.80</v>
      </c>
      <c r="OO29" s="47" t="str">
        <f t="shared" si="269"/>
        <v>Lên lớp</v>
      </c>
      <c r="OP29" s="47" t="s">
        <v>1143</v>
      </c>
      <c r="OQ29" s="24">
        <v>5.6</v>
      </c>
      <c r="OR29" s="27">
        <v>2</v>
      </c>
      <c r="OS29" s="28">
        <v>6</v>
      </c>
      <c r="OT29" s="22">
        <f t="shared" si="488"/>
        <v>3.4</v>
      </c>
      <c r="OU29" s="29">
        <f t="shared" si="489"/>
        <v>5.8</v>
      </c>
      <c r="OV29" s="29" t="str">
        <f t="shared" si="490"/>
        <v>5.8</v>
      </c>
      <c r="OW29" s="35" t="str">
        <f t="shared" si="491"/>
        <v>C</v>
      </c>
      <c r="OX29" s="33">
        <f t="shared" si="492"/>
        <v>2</v>
      </c>
      <c r="OY29" s="49" t="str">
        <f t="shared" si="493"/>
        <v>2.0</v>
      </c>
      <c r="OZ29" s="77">
        <v>2</v>
      </c>
      <c r="PA29" s="151">
        <v>2</v>
      </c>
      <c r="PB29" s="24">
        <v>6.2</v>
      </c>
      <c r="PC29" s="27">
        <v>4</v>
      </c>
      <c r="PD29" s="28"/>
      <c r="PE29" s="30">
        <f t="shared" si="494"/>
        <v>4.9000000000000004</v>
      </c>
      <c r="PF29" s="31">
        <f t="shared" si="495"/>
        <v>4.9000000000000004</v>
      </c>
      <c r="PG29" s="31" t="str">
        <f t="shared" si="496"/>
        <v>4.9</v>
      </c>
      <c r="PH29" s="35" t="str">
        <f t="shared" si="547"/>
        <v>D</v>
      </c>
      <c r="PI29" s="33">
        <f t="shared" si="497"/>
        <v>1</v>
      </c>
      <c r="PJ29" s="49" t="str">
        <f t="shared" si="498"/>
        <v>1.0</v>
      </c>
      <c r="PK29" s="77">
        <v>3</v>
      </c>
      <c r="PL29" s="151">
        <v>3</v>
      </c>
      <c r="PM29" s="24">
        <v>6.3</v>
      </c>
      <c r="PN29" s="27">
        <v>7</v>
      </c>
      <c r="PO29" s="28"/>
      <c r="PP29" s="30">
        <f t="shared" si="499"/>
        <v>6.7</v>
      </c>
      <c r="PQ29" s="31">
        <f t="shared" si="500"/>
        <v>6.7</v>
      </c>
      <c r="PR29" s="31" t="str">
        <f t="shared" si="501"/>
        <v>6.7</v>
      </c>
      <c r="PS29" s="35" t="str">
        <f t="shared" si="502"/>
        <v>C+</v>
      </c>
      <c r="PT29" s="33">
        <f t="shared" si="503"/>
        <v>2.5</v>
      </c>
      <c r="PU29" s="49" t="str">
        <f t="shared" si="504"/>
        <v>2.5</v>
      </c>
      <c r="PV29" s="77">
        <v>2</v>
      </c>
      <c r="PW29" s="151">
        <v>2</v>
      </c>
      <c r="PX29" s="24">
        <v>7.6</v>
      </c>
      <c r="PY29" s="27">
        <v>7</v>
      </c>
      <c r="PZ29" s="28"/>
      <c r="QA29" s="30">
        <f t="shared" si="505"/>
        <v>7.2</v>
      </c>
      <c r="QB29" s="31">
        <f t="shared" si="506"/>
        <v>7.2</v>
      </c>
      <c r="QC29" s="31" t="str">
        <f t="shared" si="507"/>
        <v>7.2</v>
      </c>
      <c r="QD29" s="35" t="str">
        <f t="shared" si="508"/>
        <v>B</v>
      </c>
      <c r="QE29" s="33">
        <f t="shared" si="509"/>
        <v>3</v>
      </c>
      <c r="QF29" s="49" t="str">
        <f t="shared" si="510"/>
        <v>3.0</v>
      </c>
      <c r="QG29" s="77">
        <v>3</v>
      </c>
      <c r="QH29" s="151">
        <v>3</v>
      </c>
      <c r="QI29" s="24">
        <v>8</v>
      </c>
      <c r="QJ29" s="27">
        <v>6</v>
      </c>
      <c r="QK29" s="28"/>
      <c r="QL29" s="30">
        <f t="shared" si="511"/>
        <v>6.8</v>
      </c>
      <c r="QM29" s="31">
        <f t="shared" si="512"/>
        <v>6.8</v>
      </c>
      <c r="QN29" s="31" t="str">
        <f t="shared" si="513"/>
        <v>6.8</v>
      </c>
      <c r="QO29" s="35" t="str">
        <f t="shared" si="514"/>
        <v>C+</v>
      </c>
      <c r="QP29" s="33">
        <f t="shared" si="515"/>
        <v>2.5</v>
      </c>
      <c r="QQ29" s="49" t="str">
        <f t="shared" si="516"/>
        <v>2.5</v>
      </c>
      <c r="QR29" s="77">
        <v>1</v>
      </c>
      <c r="QS29" s="151">
        <v>1</v>
      </c>
      <c r="QT29" s="24">
        <v>7.5</v>
      </c>
      <c r="QU29" s="27">
        <v>6</v>
      </c>
      <c r="QV29" s="28"/>
      <c r="QW29" s="30">
        <f t="shared" si="517"/>
        <v>6.6</v>
      </c>
      <c r="QX29" s="31">
        <f t="shared" si="518"/>
        <v>6.6</v>
      </c>
      <c r="QY29" s="31" t="str">
        <f t="shared" si="519"/>
        <v>6.6</v>
      </c>
      <c r="QZ29" s="35" t="str">
        <f t="shared" si="520"/>
        <v>C+</v>
      </c>
      <c r="RA29" s="33">
        <f t="shared" si="521"/>
        <v>2.5</v>
      </c>
      <c r="RB29" s="49" t="str">
        <f t="shared" si="522"/>
        <v>2.5</v>
      </c>
      <c r="RC29" s="77">
        <v>3</v>
      </c>
      <c r="RD29" s="151">
        <v>3</v>
      </c>
      <c r="RE29" s="24">
        <v>7.5</v>
      </c>
      <c r="RF29" s="27">
        <v>4</v>
      </c>
      <c r="RG29" s="28"/>
      <c r="RH29" s="30">
        <f t="shared" si="523"/>
        <v>5.4</v>
      </c>
      <c r="RI29" s="31">
        <f t="shared" si="524"/>
        <v>5.4</v>
      </c>
      <c r="RJ29" s="31" t="str">
        <f t="shared" si="525"/>
        <v>5.4</v>
      </c>
      <c r="RK29" s="35" t="str">
        <f t="shared" si="526"/>
        <v>D+</v>
      </c>
      <c r="RL29" s="33">
        <f t="shared" si="527"/>
        <v>1.5</v>
      </c>
      <c r="RM29" s="49" t="str">
        <f t="shared" si="528"/>
        <v>1.5</v>
      </c>
      <c r="RN29" s="77">
        <v>1</v>
      </c>
      <c r="RO29" s="151">
        <v>1</v>
      </c>
      <c r="RP29" s="211">
        <f t="shared" si="277"/>
        <v>15</v>
      </c>
      <c r="RQ29" s="275">
        <f t="shared" si="278"/>
        <v>6.2200000000000006</v>
      </c>
      <c r="RR29" s="43">
        <f t="shared" si="279"/>
        <v>2.1666666666666665</v>
      </c>
      <c r="RS29" s="45" t="str">
        <f t="shared" si="280"/>
        <v>2.17</v>
      </c>
      <c r="RT29" s="47" t="str">
        <f t="shared" si="281"/>
        <v>Lên lớp</v>
      </c>
      <c r="RU29" s="41">
        <f t="shared" si="282"/>
        <v>15</v>
      </c>
      <c r="RV29" s="43">
        <f t="shared" si="283"/>
        <v>2.1666666666666665</v>
      </c>
      <c r="RW29" s="229">
        <f t="shared" si="284"/>
        <v>91</v>
      </c>
      <c r="RX29" s="230">
        <f t="shared" si="285"/>
        <v>85</v>
      </c>
      <c r="RY29" s="146">
        <f t="shared" si="286"/>
        <v>1.8647058823529412</v>
      </c>
      <c r="RZ29" s="45" t="str">
        <f t="shared" si="287"/>
        <v>1.86</v>
      </c>
      <c r="SA29" s="47" t="str">
        <f t="shared" si="288"/>
        <v>Lên lớp</v>
      </c>
      <c r="SB29" s="47" t="s">
        <v>1143</v>
      </c>
      <c r="SC29" s="24"/>
      <c r="SD29" s="27"/>
      <c r="SE29" s="28"/>
      <c r="SF29" s="30">
        <f t="shared" si="529"/>
        <v>0</v>
      </c>
      <c r="SG29" s="31">
        <f t="shared" si="530"/>
        <v>0</v>
      </c>
      <c r="SH29" s="31" t="str">
        <f t="shared" si="531"/>
        <v>0.0</v>
      </c>
      <c r="SI29" s="35" t="str">
        <f t="shared" si="532"/>
        <v>F</v>
      </c>
      <c r="SJ29" s="33">
        <f t="shared" si="533"/>
        <v>0</v>
      </c>
      <c r="SK29" s="49" t="str">
        <f t="shared" si="534"/>
        <v>0.0</v>
      </c>
      <c r="SL29" s="77"/>
      <c r="SM29" s="151"/>
      <c r="SN29" s="24"/>
      <c r="SO29" s="27"/>
      <c r="SP29" s="28"/>
      <c r="SQ29" s="30">
        <f t="shared" si="535"/>
        <v>0</v>
      </c>
      <c r="SR29" s="31">
        <f t="shared" si="536"/>
        <v>0</v>
      </c>
      <c r="SS29" s="31" t="str">
        <f t="shared" si="537"/>
        <v>0.0</v>
      </c>
      <c r="ST29" s="35" t="str">
        <f t="shared" si="538"/>
        <v>F</v>
      </c>
      <c r="SU29" s="33">
        <f t="shared" si="539"/>
        <v>0</v>
      </c>
      <c r="SV29" s="49" t="str">
        <f t="shared" si="540"/>
        <v>0.0</v>
      </c>
      <c r="SW29" s="77"/>
      <c r="SX29" s="151"/>
      <c r="SY29" s="24">
        <v>8.1999999999999993</v>
      </c>
      <c r="SZ29" s="27">
        <v>7</v>
      </c>
      <c r="TA29" s="28"/>
      <c r="TB29" s="30">
        <f t="shared" si="558"/>
        <v>7.5</v>
      </c>
      <c r="TC29" s="31">
        <f t="shared" si="559"/>
        <v>7.5</v>
      </c>
      <c r="TD29" s="31" t="str">
        <f t="shared" si="543"/>
        <v>7.5</v>
      </c>
      <c r="TE29" s="35" t="str">
        <f t="shared" si="544"/>
        <v>B</v>
      </c>
      <c r="TF29" s="33">
        <f t="shared" si="545"/>
        <v>3</v>
      </c>
      <c r="TG29" s="49" t="str">
        <f t="shared" si="546"/>
        <v>3.0</v>
      </c>
      <c r="TH29" s="77">
        <v>4</v>
      </c>
      <c r="TI29" s="151">
        <v>4</v>
      </c>
      <c r="TJ29" s="320"/>
      <c r="TK29" s="321">
        <v>6.5</v>
      </c>
      <c r="TL29" s="322">
        <v>6.4</v>
      </c>
      <c r="TM29" s="322">
        <v>6.7</v>
      </c>
      <c r="TN29" s="322"/>
      <c r="TO29" s="127">
        <f t="shared" si="560"/>
        <v>6.6</v>
      </c>
      <c r="TP29" s="29" t="str">
        <f t="shared" si="548"/>
        <v>6.6</v>
      </c>
      <c r="TQ29" s="35" t="str">
        <f t="shared" si="549"/>
        <v>C+</v>
      </c>
      <c r="TR29" s="33">
        <f t="shared" si="550"/>
        <v>2.5</v>
      </c>
      <c r="TS29" s="49" t="str">
        <f t="shared" si="551"/>
        <v>2.5</v>
      </c>
      <c r="TT29" s="323">
        <v>5</v>
      </c>
      <c r="TU29" s="324">
        <v>5</v>
      </c>
      <c r="TV29" s="325">
        <f t="shared" si="552"/>
        <v>9</v>
      </c>
      <c r="TW29" s="341">
        <f t="shared" si="296"/>
        <v>7</v>
      </c>
      <c r="TX29" s="326">
        <f t="shared" si="553"/>
        <v>2.7222222222222223</v>
      </c>
      <c r="TY29" s="45" t="str">
        <f t="shared" si="554"/>
        <v>2.72</v>
      </c>
      <c r="TZ29" s="47" t="str">
        <f t="shared" si="555"/>
        <v>Lên lớp</v>
      </c>
      <c r="UA29" s="41">
        <f t="shared" si="556"/>
        <v>9</v>
      </c>
      <c r="UB29" s="43">
        <f t="shared" si="557"/>
        <v>2.7222222222222223</v>
      </c>
    </row>
    <row r="30" spans="1:548" ht="18">
      <c r="A30" s="11">
        <v>46</v>
      </c>
      <c r="B30" s="70" t="s">
        <v>333</v>
      </c>
      <c r="C30" s="14" t="s">
        <v>412</v>
      </c>
      <c r="D30" s="71" t="s">
        <v>413</v>
      </c>
      <c r="E30" s="305" t="s">
        <v>414</v>
      </c>
      <c r="F30" s="9"/>
      <c r="G30" s="111" t="s">
        <v>818</v>
      </c>
      <c r="H30" s="112" t="s">
        <v>18</v>
      </c>
      <c r="I30" s="103" t="s">
        <v>821</v>
      </c>
      <c r="J30" s="13">
        <v>6.3</v>
      </c>
      <c r="K30" s="29" t="str">
        <f t="shared" si="100"/>
        <v>6.3</v>
      </c>
      <c r="L30" s="35" t="str">
        <f t="shared" si="313"/>
        <v>C</v>
      </c>
      <c r="M30" s="33">
        <f t="shared" si="314"/>
        <v>2</v>
      </c>
      <c r="N30" s="49" t="str">
        <f t="shared" si="315"/>
        <v>2.0</v>
      </c>
      <c r="O30" s="12">
        <v>2</v>
      </c>
      <c r="P30" s="19">
        <v>7</v>
      </c>
      <c r="Q30" s="29" t="str">
        <f t="shared" si="104"/>
        <v>7.0</v>
      </c>
      <c r="R30" s="35" t="str">
        <f t="shared" si="316"/>
        <v>B</v>
      </c>
      <c r="S30" s="33">
        <f t="shared" si="317"/>
        <v>3</v>
      </c>
      <c r="T30" s="49" t="str">
        <f t="shared" si="318"/>
        <v>3.0</v>
      </c>
      <c r="U30" s="12">
        <v>3</v>
      </c>
      <c r="V30" s="24">
        <v>8.1</v>
      </c>
      <c r="W30" s="27">
        <v>6</v>
      </c>
      <c r="X30" s="28"/>
      <c r="Y30" s="30">
        <f t="shared" si="319"/>
        <v>6.8</v>
      </c>
      <c r="Z30" s="31">
        <f t="shared" si="320"/>
        <v>6.8</v>
      </c>
      <c r="AA30" s="29" t="str">
        <f t="shared" si="110"/>
        <v>6.8</v>
      </c>
      <c r="AB30" s="35" t="str">
        <f t="shared" si="321"/>
        <v>C+</v>
      </c>
      <c r="AC30" s="33">
        <f t="shared" si="322"/>
        <v>2.5</v>
      </c>
      <c r="AD30" s="49" t="str">
        <f t="shared" si="323"/>
        <v>2.5</v>
      </c>
      <c r="AE30" s="77">
        <v>5</v>
      </c>
      <c r="AF30" s="80">
        <v>5</v>
      </c>
      <c r="AG30" s="24">
        <v>7.1</v>
      </c>
      <c r="AH30" s="27">
        <v>4</v>
      </c>
      <c r="AI30" s="28"/>
      <c r="AJ30" s="30">
        <f t="shared" si="324"/>
        <v>5.2</v>
      </c>
      <c r="AK30" s="31">
        <f t="shared" si="325"/>
        <v>5.2</v>
      </c>
      <c r="AL30" s="29" t="str">
        <f t="shared" si="116"/>
        <v>5.2</v>
      </c>
      <c r="AM30" s="35" t="str">
        <f t="shared" si="326"/>
        <v>D+</v>
      </c>
      <c r="AN30" s="33">
        <f t="shared" si="327"/>
        <v>1.5</v>
      </c>
      <c r="AO30" s="49" t="str">
        <f t="shared" si="328"/>
        <v>1.5</v>
      </c>
      <c r="AP30" s="77">
        <v>3</v>
      </c>
      <c r="AQ30" s="83">
        <v>3</v>
      </c>
      <c r="AR30" s="24">
        <v>6.6</v>
      </c>
      <c r="AS30" s="27">
        <v>4</v>
      </c>
      <c r="AT30" s="28"/>
      <c r="AU30" s="30">
        <f t="shared" si="329"/>
        <v>5</v>
      </c>
      <c r="AV30" s="31">
        <f t="shared" si="330"/>
        <v>5</v>
      </c>
      <c r="AW30" s="29" t="str">
        <f t="shared" si="120"/>
        <v>5.0</v>
      </c>
      <c r="AX30" s="35" t="str">
        <f t="shared" si="331"/>
        <v>D+</v>
      </c>
      <c r="AY30" s="33">
        <f t="shared" si="332"/>
        <v>1.5</v>
      </c>
      <c r="AZ30" s="49" t="str">
        <f t="shared" si="333"/>
        <v>1.5</v>
      </c>
      <c r="BA30" s="77">
        <v>3</v>
      </c>
      <c r="BB30" s="83">
        <v>3</v>
      </c>
      <c r="BC30" s="24">
        <v>6.5</v>
      </c>
      <c r="BD30" s="27">
        <v>4</v>
      </c>
      <c r="BE30" s="28"/>
      <c r="BF30" s="30">
        <f t="shared" si="334"/>
        <v>5</v>
      </c>
      <c r="BG30" s="31">
        <f t="shared" si="335"/>
        <v>5</v>
      </c>
      <c r="BH30" s="29" t="str">
        <f t="shared" si="125"/>
        <v>5.0</v>
      </c>
      <c r="BI30" s="35" t="str">
        <f t="shared" si="336"/>
        <v>D+</v>
      </c>
      <c r="BJ30" s="33">
        <f t="shared" si="337"/>
        <v>1.5</v>
      </c>
      <c r="BK30" s="49" t="str">
        <f t="shared" si="338"/>
        <v>1.5</v>
      </c>
      <c r="BL30" s="77">
        <v>3</v>
      </c>
      <c r="BM30" s="83">
        <v>3</v>
      </c>
      <c r="BN30" s="24">
        <v>7</v>
      </c>
      <c r="BO30" s="27">
        <v>7</v>
      </c>
      <c r="BP30" s="28"/>
      <c r="BQ30" s="30">
        <f t="shared" si="339"/>
        <v>7</v>
      </c>
      <c r="BR30" s="31">
        <f t="shared" si="340"/>
        <v>7</v>
      </c>
      <c r="BS30" s="29" t="str">
        <f t="shared" si="130"/>
        <v>7.0</v>
      </c>
      <c r="BT30" s="35" t="str">
        <f t="shared" si="341"/>
        <v>B</v>
      </c>
      <c r="BU30" s="33">
        <f t="shared" si="342"/>
        <v>3</v>
      </c>
      <c r="BV30" s="49" t="str">
        <f t="shared" si="343"/>
        <v>3.0</v>
      </c>
      <c r="BW30" s="77">
        <v>2</v>
      </c>
      <c r="BX30" s="83">
        <v>2</v>
      </c>
      <c r="BY30" s="41">
        <f t="shared" si="134"/>
        <v>16</v>
      </c>
      <c r="BZ30" s="43">
        <f t="shared" si="135"/>
        <v>2</v>
      </c>
      <c r="CA30" s="45" t="str">
        <f t="shared" si="136"/>
        <v>2.00</v>
      </c>
      <c r="CB30" s="47" t="str">
        <f t="shared" si="137"/>
        <v>Lên lớp</v>
      </c>
      <c r="CC30" s="145">
        <f t="shared" si="138"/>
        <v>16</v>
      </c>
      <c r="CD30" s="146">
        <f t="shared" si="139"/>
        <v>2</v>
      </c>
      <c r="CE30" s="47" t="str">
        <f t="shared" si="140"/>
        <v>Lên lớp</v>
      </c>
      <c r="CF30" s="11" t="s">
        <v>1143</v>
      </c>
      <c r="CG30" s="24">
        <v>6.6</v>
      </c>
      <c r="CH30" s="27">
        <v>5</v>
      </c>
      <c r="CI30" s="28"/>
      <c r="CJ30" s="30">
        <f t="shared" si="344"/>
        <v>5.6</v>
      </c>
      <c r="CK30" s="31">
        <f t="shared" si="345"/>
        <v>5.6</v>
      </c>
      <c r="CL30" s="29" t="str">
        <f t="shared" si="143"/>
        <v>5.6</v>
      </c>
      <c r="CM30" s="35" t="str">
        <f t="shared" si="346"/>
        <v>C</v>
      </c>
      <c r="CN30" s="157">
        <f t="shared" si="347"/>
        <v>2</v>
      </c>
      <c r="CO30" s="49" t="str">
        <f t="shared" si="348"/>
        <v>2.0</v>
      </c>
      <c r="CP30" s="77">
        <v>3</v>
      </c>
      <c r="CQ30" s="151">
        <v>3</v>
      </c>
      <c r="CR30" s="24">
        <v>8.3000000000000007</v>
      </c>
      <c r="CS30" s="27">
        <v>6</v>
      </c>
      <c r="CT30" s="28"/>
      <c r="CU30" s="30">
        <f t="shared" si="349"/>
        <v>6.9</v>
      </c>
      <c r="CV30" s="31">
        <f t="shared" si="350"/>
        <v>6.9</v>
      </c>
      <c r="CW30" s="29" t="str">
        <f t="shared" si="148"/>
        <v>6.9</v>
      </c>
      <c r="CX30" s="35" t="str">
        <f t="shared" si="351"/>
        <v>C+</v>
      </c>
      <c r="CY30" s="157">
        <f t="shared" si="352"/>
        <v>2.5</v>
      </c>
      <c r="CZ30" s="49" t="str">
        <f t="shared" si="353"/>
        <v>2.5</v>
      </c>
      <c r="DA30" s="77">
        <v>2</v>
      </c>
      <c r="DB30" s="151">
        <v>2</v>
      </c>
      <c r="DC30" s="24">
        <v>6.4</v>
      </c>
      <c r="DD30" s="27">
        <v>4</v>
      </c>
      <c r="DE30" s="28"/>
      <c r="DF30" s="30">
        <f t="shared" si="354"/>
        <v>5</v>
      </c>
      <c r="DG30" s="31">
        <f t="shared" si="355"/>
        <v>5</v>
      </c>
      <c r="DH30" s="29" t="str">
        <f t="shared" si="154"/>
        <v>5.0</v>
      </c>
      <c r="DI30" s="35" t="str">
        <f t="shared" si="356"/>
        <v>D+</v>
      </c>
      <c r="DJ30" s="157">
        <f t="shared" si="357"/>
        <v>1.5</v>
      </c>
      <c r="DK30" s="49" t="str">
        <f t="shared" si="358"/>
        <v>1.5</v>
      </c>
      <c r="DL30" s="77">
        <v>4</v>
      </c>
      <c r="DM30" s="151">
        <v>4</v>
      </c>
      <c r="DN30" s="24">
        <v>5.3</v>
      </c>
      <c r="DO30" s="27">
        <v>5</v>
      </c>
      <c r="DP30" s="28"/>
      <c r="DQ30" s="30">
        <f t="shared" si="359"/>
        <v>5.0999999999999996</v>
      </c>
      <c r="DR30" s="31">
        <f t="shared" si="360"/>
        <v>5.0999999999999996</v>
      </c>
      <c r="DS30" s="29" t="str">
        <f t="shared" si="160"/>
        <v>5.1</v>
      </c>
      <c r="DT30" s="35" t="str">
        <f t="shared" si="361"/>
        <v>D+</v>
      </c>
      <c r="DU30" s="157">
        <f t="shared" si="362"/>
        <v>1.5</v>
      </c>
      <c r="DV30" s="49" t="str">
        <f t="shared" si="363"/>
        <v>1.5</v>
      </c>
      <c r="DW30" s="77">
        <v>3</v>
      </c>
      <c r="DX30" s="151">
        <v>3</v>
      </c>
      <c r="DY30" s="24">
        <v>7.3</v>
      </c>
      <c r="DZ30" s="27">
        <v>4</v>
      </c>
      <c r="EA30" s="28"/>
      <c r="EB30" s="30">
        <f t="shared" si="364"/>
        <v>5.3</v>
      </c>
      <c r="EC30" s="31">
        <f t="shared" si="365"/>
        <v>5.3</v>
      </c>
      <c r="ED30" s="29" t="str">
        <f t="shared" si="165"/>
        <v>5.3</v>
      </c>
      <c r="EE30" s="35" t="str">
        <f t="shared" si="366"/>
        <v>D+</v>
      </c>
      <c r="EF30" s="157">
        <f t="shared" si="367"/>
        <v>1.5</v>
      </c>
      <c r="EG30" s="49" t="str">
        <f t="shared" si="368"/>
        <v>1.5</v>
      </c>
      <c r="EH30" s="77">
        <v>2</v>
      </c>
      <c r="EI30" s="151">
        <v>2</v>
      </c>
      <c r="EJ30" s="24">
        <v>7</v>
      </c>
      <c r="EK30" s="27">
        <v>6</v>
      </c>
      <c r="EL30" s="28"/>
      <c r="EM30" s="30">
        <f t="shared" si="369"/>
        <v>6.4</v>
      </c>
      <c r="EN30" s="31">
        <f t="shared" si="370"/>
        <v>6.4</v>
      </c>
      <c r="EO30" s="29" t="str">
        <f t="shared" si="170"/>
        <v>6.4</v>
      </c>
      <c r="EP30" s="35" t="str">
        <f t="shared" si="371"/>
        <v>C</v>
      </c>
      <c r="EQ30" s="157">
        <f t="shared" si="372"/>
        <v>2</v>
      </c>
      <c r="ER30" s="49" t="str">
        <f t="shared" si="373"/>
        <v>2.0</v>
      </c>
      <c r="ES30" s="77">
        <v>2</v>
      </c>
      <c r="ET30" s="151">
        <v>2</v>
      </c>
      <c r="EU30" s="24">
        <v>7.9</v>
      </c>
      <c r="EV30" s="27">
        <v>6</v>
      </c>
      <c r="EW30" s="28"/>
      <c r="EX30" s="30">
        <f t="shared" si="374"/>
        <v>6.8</v>
      </c>
      <c r="EY30" s="31">
        <f t="shared" si="375"/>
        <v>6.8</v>
      </c>
      <c r="EZ30" s="29" t="str">
        <f t="shared" si="175"/>
        <v>6.8</v>
      </c>
      <c r="FA30" s="35" t="str">
        <f t="shared" si="376"/>
        <v>C+</v>
      </c>
      <c r="FB30" s="157">
        <f t="shared" si="377"/>
        <v>2.5</v>
      </c>
      <c r="FC30" s="49" t="str">
        <f t="shared" si="378"/>
        <v>2.5</v>
      </c>
      <c r="FD30" s="77">
        <v>3</v>
      </c>
      <c r="FE30" s="151">
        <v>3</v>
      </c>
      <c r="FF30" s="155">
        <v>7.5</v>
      </c>
      <c r="FG30" s="165">
        <v>6.6</v>
      </c>
      <c r="FH30" s="165"/>
      <c r="FI30" s="30">
        <f t="shared" si="379"/>
        <v>7</v>
      </c>
      <c r="FJ30" s="31">
        <f t="shared" si="380"/>
        <v>7</v>
      </c>
      <c r="FK30" s="29" t="str">
        <f t="shared" si="181"/>
        <v>7.0</v>
      </c>
      <c r="FL30" s="35" t="str">
        <f t="shared" si="381"/>
        <v>B</v>
      </c>
      <c r="FM30" s="33">
        <f t="shared" si="382"/>
        <v>3</v>
      </c>
      <c r="FN30" s="49" t="str">
        <f t="shared" si="383"/>
        <v>3.0</v>
      </c>
      <c r="FO30" s="77">
        <v>1</v>
      </c>
      <c r="FP30" s="151">
        <v>1</v>
      </c>
      <c r="FQ30" s="41">
        <f t="shared" si="185"/>
        <v>20</v>
      </c>
      <c r="FR30" s="43">
        <f t="shared" si="186"/>
        <v>1.95</v>
      </c>
      <c r="FS30" s="45" t="str">
        <f t="shared" si="187"/>
        <v>1.95</v>
      </c>
      <c r="FT30" s="47" t="str">
        <f t="shared" si="188"/>
        <v>Lên lớp</v>
      </c>
      <c r="FU30" s="145">
        <f t="shared" si="189"/>
        <v>20</v>
      </c>
      <c r="FV30" s="146">
        <f t="shared" si="190"/>
        <v>1.95</v>
      </c>
      <c r="FW30" s="174">
        <f t="shared" si="191"/>
        <v>36</v>
      </c>
      <c r="FX30" s="41">
        <f t="shared" si="192"/>
        <v>36</v>
      </c>
      <c r="FY30" s="43">
        <f t="shared" si="193"/>
        <v>1.9722222222222223</v>
      </c>
      <c r="FZ30" s="45" t="str">
        <f t="shared" si="194"/>
        <v>1.97</v>
      </c>
      <c r="GA30" s="47" t="str">
        <f t="shared" si="195"/>
        <v>Lên lớp</v>
      </c>
      <c r="GB30" s="47" t="s">
        <v>1143</v>
      </c>
      <c r="GC30" s="24">
        <v>9</v>
      </c>
      <c r="GD30" s="27">
        <v>8</v>
      </c>
      <c r="GE30" s="28"/>
      <c r="GF30" s="22">
        <f t="shared" si="386"/>
        <v>8.4</v>
      </c>
      <c r="GG30" s="29">
        <f t="shared" si="387"/>
        <v>8.4</v>
      </c>
      <c r="GH30" s="29" t="str">
        <f t="shared" si="197"/>
        <v>8.4</v>
      </c>
      <c r="GI30" s="35" t="str">
        <f t="shared" si="388"/>
        <v>B+</v>
      </c>
      <c r="GJ30" s="33">
        <f t="shared" si="389"/>
        <v>3.5</v>
      </c>
      <c r="GK30" s="49" t="str">
        <f t="shared" si="390"/>
        <v>3.5</v>
      </c>
      <c r="GL30" s="77">
        <v>2</v>
      </c>
      <c r="GM30" s="151">
        <v>2</v>
      </c>
      <c r="GN30" s="24">
        <v>7.3</v>
      </c>
      <c r="GO30" s="27">
        <v>6</v>
      </c>
      <c r="GP30" s="28"/>
      <c r="GQ30" s="30">
        <f t="shared" si="391"/>
        <v>6.5</v>
      </c>
      <c r="GR30" s="31">
        <f t="shared" si="392"/>
        <v>6.5</v>
      </c>
      <c r="GS30" s="29" t="str">
        <f t="shared" si="202"/>
        <v>6.5</v>
      </c>
      <c r="GT30" s="35" t="str">
        <f t="shared" si="393"/>
        <v>C+</v>
      </c>
      <c r="GU30" s="33">
        <f t="shared" si="394"/>
        <v>2.5</v>
      </c>
      <c r="GV30" s="49" t="str">
        <f t="shared" si="395"/>
        <v>2.5</v>
      </c>
      <c r="GW30" s="77">
        <v>3</v>
      </c>
      <c r="GX30" s="151">
        <v>3</v>
      </c>
      <c r="GY30" s="24">
        <v>5.8</v>
      </c>
      <c r="GZ30" s="27">
        <v>6</v>
      </c>
      <c r="HA30" s="28"/>
      <c r="HB30" s="22">
        <f t="shared" si="396"/>
        <v>5.9</v>
      </c>
      <c r="HC30" s="29">
        <f t="shared" si="397"/>
        <v>5.9</v>
      </c>
      <c r="HD30" s="29" t="str">
        <f t="shared" si="207"/>
        <v>5.9</v>
      </c>
      <c r="HE30" s="35" t="str">
        <f t="shared" si="398"/>
        <v>C</v>
      </c>
      <c r="HF30" s="33">
        <f t="shared" si="399"/>
        <v>2</v>
      </c>
      <c r="HG30" s="49" t="str">
        <f t="shared" si="400"/>
        <v>2.0</v>
      </c>
      <c r="HH30" s="77">
        <v>2</v>
      </c>
      <c r="HI30" s="151">
        <v>2</v>
      </c>
      <c r="HJ30" s="24">
        <v>8.1999999999999993</v>
      </c>
      <c r="HK30" s="27">
        <v>7</v>
      </c>
      <c r="HL30" s="28"/>
      <c r="HM30" s="30">
        <f t="shared" si="401"/>
        <v>7.5</v>
      </c>
      <c r="HN30" s="31">
        <f t="shared" si="402"/>
        <v>7.5</v>
      </c>
      <c r="HO30" s="29" t="str">
        <f t="shared" si="212"/>
        <v>7.5</v>
      </c>
      <c r="HP30" s="35" t="str">
        <f t="shared" si="403"/>
        <v>B</v>
      </c>
      <c r="HQ30" s="33">
        <f t="shared" si="404"/>
        <v>3</v>
      </c>
      <c r="HR30" s="49" t="str">
        <f t="shared" si="405"/>
        <v>3.0</v>
      </c>
      <c r="HS30" s="77">
        <v>2</v>
      </c>
      <c r="HT30" s="151">
        <v>2</v>
      </c>
      <c r="HU30" s="24">
        <v>7.7</v>
      </c>
      <c r="HV30" s="27">
        <v>4</v>
      </c>
      <c r="HW30" s="28"/>
      <c r="HX30" s="22">
        <f t="shared" si="406"/>
        <v>5.5</v>
      </c>
      <c r="HY30" s="29">
        <f t="shared" si="407"/>
        <v>5.5</v>
      </c>
      <c r="HZ30" s="29" t="str">
        <f t="shared" si="217"/>
        <v>5.5</v>
      </c>
      <c r="IA30" s="35" t="str">
        <f t="shared" si="408"/>
        <v>C</v>
      </c>
      <c r="IB30" s="33">
        <f t="shared" si="409"/>
        <v>2</v>
      </c>
      <c r="IC30" s="49" t="str">
        <f t="shared" si="410"/>
        <v>2.0</v>
      </c>
      <c r="ID30" s="77">
        <v>3</v>
      </c>
      <c r="IE30" s="151">
        <v>3</v>
      </c>
      <c r="IF30" s="24">
        <v>7.3</v>
      </c>
      <c r="IG30" s="27">
        <v>7</v>
      </c>
      <c r="IH30" s="28"/>
      <c r="II30" s="22">
        <f t="shared" si="411"/>
        <v>7.1</v>
      </c>
      <c r="IJ30" s="29">
        <f t="shared" si="412"/>
        <v>7.1</v>
      </c>
      <c r="IK30" s="29" t="str">
        <f t="shared" si="222"/>
        <v>7.1</v>
      </c>
      <c r="IL30" s="35" t="str">
        <f t="shared" si="413"/>
        <v>B</v>
      </c>
      <c r="IM30" s="33">
        <f t="shared" si="414"/>
        <v>3</v>
      </c>
      <c r="IN30" s="49" t="str">
        <f t="shared" si="415"/>
        <v>3.0</v>
      </c>
      <c r="IO30" s="77">
        <v>2</v>
      </c>
      <c r="IP30" s="151">
        <v>2</v>
      </c>
      <c r="IQ30" s="24">
        <v>6.7</v>
      </c>
      <c r="IR30" s="27">
        <v>1</v>
      </c>
      <c r="IS30" s="28">
        <v>5</v>
      </c>
      <c r="IT30" s="22">
        <f t="shared" si="416"/>
        <v>3.3</v>
      </c>
      <c r="IU30" s="29">
        <f t="shared" si="417"/>
        <v>5.7</v>
      </c>
      <c r="IV30" s="29" t="str">
        <f t="shared" si="226"/>
        <v>5.7</v>
      </c>
      <c r="IW30" s="35" t="str">
        <f t="shared" si="418"/>
        <v>C</v>
      </c>
      <c r="IX30" s="33">
        <f t="shared" si="419"/>
        <v>2</v>
      </c>
      <c r="IY30" s="49" t="str">
        <f t="shared" si="420"/>
        <v>2.0</v>
      </c>
      <c r="IZ30" s="77">
        <v>3</v>
      </c>
      <c r="JA30" s="151">
        <v>3</v>
      </c>
      <c r="JB30" s="24">
        <v>8.4</v>
      </c>
      <c r="JC30" s="27">
        <v>6</v>
      </c>
      <c r="JD30" s="28"/>
      <c r="JE30" s="22">
        <f t="shared" si="421"/>
        <v>7</v>
      </c>
      <c r="JF30" s="29">
        <f t="shared" si="422"/>
        <v>7</v>
      </c>
      <c r="JG30" s="29" t="str">
        <f t="shared" si="230"/>
        <v>7.0</v>
      </c>
      <c r="JH30" s="35" t="str">
        <f t="shared" si="423"/>
        <v>B</v>
      </c>
      <c r="JI30" s="33">
        <f t="shared" si="424"/>
        <v>3</v>
      </c>
      <c r="JJ30" s="49" t="str">
        <f t="shared" si="425"/>
        <v>3.0</v>
      </c>
      <c r="JK30" s="77">
        <v>3</v>
      </c>
      <c r="JL30" s="151">
        <v>3</v>
      </c>
      <c r="JM30" s="24">
        <v>5.5</v>
      </c>
      <c r="JN30" s="214">
        <v>6.8</v>
      </c>
      <c r="JO30" s="140"/>
      <c r="JP30" s="22">
        <f t="shared" si="426"/>
        <v>6.3</v>
      </c>
      <c r="JQ30" s="29">
        <f t="shared" si="427"/>
        <v>6.3</v>
      </c>
      <c r="JR30" s="29" t="str">
        <f t="shared" si="234"/>
        <v>6.3</v>
      </c>
      <c r="JS30" s="35" t="str">
        <f t="shared" si="428"/>
        <v>C</v>
      </c>
      <c r="JT30" s="33">
        <f t="shared" si="429"/>
        <v>2</v>
      </c>
      <c r="JU30" s="49" t="str">
        <f t="shared" si="430"/>
        <v>2.0</v>
      </c>
      <c r="JV30" s="77">
        <v>2</v>
      </c>
      <c r="JW30" s="151">
        <v>2</v>
      </c>
      <c r="JX30" s="211">
        <f t="shared" si="238"/>
        <v>22</v>
      </c>
      <c r="JY30" s="43">
        <f t="shared" si="239"/>
        <v>2.5227272727272729</v>
      </c>
      <c r="JZ30" s="45" t="str">
        <f t="shared" si="240"/>
        <v>2.52</v>
      </c>
      <c r="KA30" s="47" t="str">
        <f t="shared" si="241"/>
        <v>Lên lớp</v>
      </c>
      <c r="KB30" s="41">
        <f t="shared" si="242"/>
        <v>22</v>
      </c>
      <c r="KC30" s="43">
        <f t="shared" si="243"/>
        <v>2.5227272727272729</v>
      </c>
      <c r="KD30" s="229">
        <f t="shared" si="244"/>
        <v>58</v>
      </c>
      <c r="KE30" s="230">
        <f t="shared" si="245"/>
        <v>58</v>
      </c>
      <c r="KF30" s="146">
        <f t="shared" si="246"/>
        <v>2.1810344827586206</v>
      </c>
      <c r="KG30" s="45" t="str">
        <f t="shared" si="247"/>
        <v>2.18</v>
      </c>
      <c r="KH30" s="47" t="str">
        <f t="shared" si="248"/>
        <v>Lên lớp</v>
      </c>
      <c r="KI30" s="47" t="s">
        <v>1143</v>
      </c>
      <c r="KJ30" s="24">
        <v>7.6</v>
      </c>
      <c r="KK30" s="27">
        <v>6</v>
      </c>
      <c r="KL30" s="28"/>
      <c r="KM30" s="30">
        <f t="shared" si="436"/>
        <v>6.6</v>
      </c>
      <c r="KN30" s="31">
        <f t="shared" si="437"/>
        <v>6.6</v>
      </c>
      <c r="KO30" s="29" t="str">
        <f t="shared" si="438"/>
        <v>6.6</v>
      </c>
      <c r="KP30" s="35" t="str">
        <f t="shared" si="439"/>
        <v>C+</v>
      </c>
      <c r="KQ30" s="33">
        <f t="shared" si="440"/>
        <v>2.5</v>
      </c>
      <c r="KR30" s="49" t="str">
        <f t="shared" si="441"/>
        <v>2.5</v>
      </c>
      <c r="KS30" s="77">
        <v>2</v>
      </c>
      <c r="KT30" s="151">
        <v>2</v>
      </c>
      <c r="KU30" s="24">
        <v>8.3000000000000007</v>
      </c>
      <c r="KV30" s="27">
        <v>8</v>
      </c>
      <c r="KW30" s="28"/>
      <c r="KX30" s="30">
        <f t="shared" si="442"/>
        <v>8.1</v>
      </c>
      <c r="KY30" s="31">
        <f t="shared" si="443"/>
        <v>8.1</v>
      </c>
      <c r="KZ30" s="29" t="str">
        <f t="shared" si="444"/>
        <v>8.1</v>
      </c>
      <c r="LA30" s="35" t="str">
        <f t="shared" si="445"/>
        <v>B+</v>
      </c>
      <c r="LB30" s="33">
        <f t="shared" si="446"/>
        <v>3.5</v>
      </c>
      <c r="LC30" s="49" t="str">
        <f t="shared" si="447"/>
        <v>3.5</v>
      </c>
      <c r="LD30" s="77">
        <v>2</v>
      </c>
      <c r="LE30" s="151">
        <v>2</v>
      </c>
      <c r="LF30" s="24">
        <v>8</v>
      </c>
      <c r="LG30" s="27">
        <v>5</v>
      </c>
      <c r="LH30" s="28"/>
      <c r="LI30" s="30">
        <f t="shared" si="448"/>
        <v>6.2</v>
      </c>
      <c r="LJ30" s="31">
        <f t="shared" si="449"/>
        <v>6.2</v>
      </c>
      <c r="LK30" s="29" t="str">
        <f t="shared" si="450"/>
        <v>6.2</v>
      </c>
      <c r="LL30" s="35" t="str">
        <f t="shared" si="451"/>
        <v>C</v>
      </c>
      <c r="LM30" s="33">
        <f t="shared" si="452"/>
        <v>2</v>
      </c>
      <c r="LN30" s="49" t="str">
        <f t="shared" si="453"/>
        <v>2.0</v>
      </c>
      <c r="LO30" s="77">
        <v>2</v>
      </c>
      <c r="LP30" s="151">
        <v>2</v>
      </c>
      <c r="LQ30" s="24">
        <v>8.3000000000000007</v>
      </c>
      <c r="LR30" s="27">
        <v>8</v>
      </c>
      <c r="LS30" s="28"/>
      <c r="LT30" s="30">
        <f t="shared" si="454"/>
        <v>8.1</v>
      </c>
      <c r="LU30" s="31">
        <f t="shared" si="455"/>
        <v>8.1</v>
      </c>
      <c r="LV30" s="29" t="str">
        <f t="shared" si="252"/>
        <v>8.1</v>
      </c>
      <c r="LW30" s="35" t="str">
        <f t="shared" si="456"/>
        <v>B+</v>
      </c>
      <c r="LX30" s="33">
        <f t="shared" si="457"/>
        <v>3.5</v>
      </c>
      <c r="LY30" s="49" t="str">
        <f t="shared" si="458"/>
        <v>3.5</v>
      </c>
      <c r="LZ30" s="77">
        <v>2</v>
      </c>
      <c r="MA30" s="151">
        <v>2</v>
      </c>
      <c r="MB30" s="24">
        <v>8</v>
      </c>
      <c r="MC30" s="27">
        <v>8</v>
      </c>
      <c r="MD30" s="28"/>
      <c r="ME30" s="30">
        <f t="shared" si="459"/>
        <v>8</v>
      </c>
      <c r="MF30" s="161">
        <f t="shared" si="460"/>
        <v>8</v>
      </c>
      <c r="MG30" s="29" t="str">
        <f t="shared" si="253"/>
        <v>8.0</v>
      </c>
      <c r="MH30" s="162" t="str">
        <f t="shared" si="461"/>
        <v>B+</v>
      </c>
      <c r="MI30" s="163">
        <f t="shared" si="462"/>
        <v>3.5</v>
      </c>
      <c r="MJ30" s="56" t="str">
        <f t="shared" si="463"/>
        <v>3.5</v>
      </c>
      <c r="MK30" s="77">
        <v>1</v>
      </c>
      <c r="ML30" s="151">
        <v>1</v>
      </c>
      <c r="MM30" s="24">
        <v>8.6</v>
      </c>
      <c r="MN30" s="27">
        <v>4</v>
      </c>
      <c r="MO30" s="28"/>
      <c r="MP30" s="30">
        <f t="shared" si="464"/>
        <v>5.8</v>
      </c>
      <c r="MQ30" s="161">
        <f t="shared" si="465"/>
        <v>5.8</v>
      </c>
      <c r="MR30" s="29" t="str">
        <f t="shared" si="254"/>
        <v>5.8</v>
      </c>
      <c r="MS30" s="162" t="str">
        <f t="shared" si="466"/>
        <v>C</v>
      </c>
      <c r="MT30" s="163">
        <f t="shared" si="467"/>
        <v>2</v>
      </c>
      <c r="MU30" s="56" t="str">
        <f t="shared" si="468"/>
        <v>2.0</v>
      </c>
      <c r="MV30" s="77">
        <v>3</v>
      </c>
      <c r="MW30" s="151">
        <v>3</v>
      </c>
      <c r="MX30" s="24">
        <v>8.1</v>
      </c>
      <c r="MY30" s="27">
        <v>8</v>
      </c>
      <c r="MZ30" s="28"/>
      <c r="NA30" s="30">
        <f t="shared" si="469"/>
        <v>8</v>
      </c>
      <c r="NB30" s="161">
        <f t="shared" si="470"/>
        <v>8</v>
      </c>
      <c r="NC30" s="29" t="str">
        <f t="shared" si="255"/>
        <v>8.0</v>
      </c>
      <c r="ND30" s="162" t="str">
        <f t="shared" si="471"/>
        <v>B+</v>
      </c>
      <c r="NE30" s="163">
        <f t="shared" si="472"/>
        <v>3.5</v>
      </c>
      <c r="NF30" s="56" t="str">
        <f t="shared" si="473"/>
        <v>3.5</v>
      </c>
      <c r="NG30" s="77">
        <v>1</v>
      </c>
      <c r="NH30" s="151">
        <v>1</v>
      </c>
      <c r="NI30" s="24">
        <v>7</v>
      </c>
      <c r="NJ30" s="27">
        <v>7</v>
      </c>
      <c r="NK30" s="28"/>
      <c r="NL30" s="30">
        <f t="shared" si="474"/>
        <v>7</v>
      </c>
      <c r="NM30" s="31">
        <f t="shared" si="475"/>
        <v>7</v>
      </c>
      <c r="NN30" s="29" t="str">
        <f t="shared" si="476"/>
        <v>7.0</v>
      </c>
      <c r="NO30" s="35" t="str">
        <f t="shared" si="477"/>
        <v>B</v>
      </c>
      <c r="NP30" s="33">
        <f t="shared" si="478"/>
        <v>3</v>
      </c>
      <c r="NQ30" s="49" t="str">
        <f t="shared" si="479"/>
        <v>3.0</v>
      </c>
      <c r="NR30" s="77">
        <v>3</v>
      </c>
      <c r="NS30" s="151">
        <v>3</v>
      </c>
      <c r="NT30" s="24">
        <v>7.5</v>
      </c>
      <c r="NU30" s="214">
        <v>6.5</v>
      </c>
      <c r="NV30" s="28"/>
      <c r="NW30" s="30">
        <f t="shared" si="480"/>
        <v>6.9</v>
      </c>
      <c r="NX30" s="31">
        <f t="shared" si="481"/>
        <v>6.9</v>
      </c>
      <c r="NY30" s="29" t="str">
        <f t="shared" si="482"/>
        <v>6.9</v>
      </c>
      <c r="NZ30" s="35" t="str">
        <f t="shared" si="483"/>
        <v>C+</v>
      </c>
      <c r="OA30" s="33">
        <f t="shared" si="484"/>
        <v>2.5</v>
      </c>
      <c r="OB30" s="49" t="str">
        <f t="shared" si="485"/>
        <v>2.5</v>
      </c>
      <c r="OC30" s="77">
        <v>2</v>
      </c>
      <c r="OD30" s="151">
        <v>2</v>
      </c>
      <c r="OE30" s="211">
        <f t="shared" si="259"/>
        <v>18</v>
      </c>
      <c r="OF30" s="43">
        <f t="shared" si="260"/>
        <v>2.7777777777777777</v>
      </c>
      <c r="OG30" s="45" t="str">
        <f t="shared" si="261"/>
        <v>2.78</v>
      </c>
      <c r="OH30" s="47" t="str">
        <f t="shared" si="262"/>
        <v>Lên lớp</v>
      </c>
      <c r="OI30" s="41">
        <f t="shared" si="263"/>
        <v>18</v>
      </c>
      <c r="OJ30" s="43">
        <f t="shared" si="264"/>
        <v>2.7777777777777777</v>
      </c>
      <c r="OK30" s="229">
        <f t="shared" si="265"/>
        <v>76</v>
      </c>
      <c r="OL30" s="230">
        <f t="shared" si="266"/>
        <v>76</v>
      </c>
      <c r="OM30" s="146">
        <f t="shared" si="267"/>
        <v>2.3223684210526314</v>
      </c>
      <c r="ON30" s="45" t="str">
        <f t="shared" si="268"/>
        <v>2.32</v>
      </c>
      <c r="OO30" s="47" t="str">
        <f t="shared" si="269"/>
        <v>Lên lớp</v>
      </c>
      <c r="OP30" s="47" t="s">
        <v>1143</v>
      </c>
      <c r="OQ30" s="24">
        <v>6.6</v>
      </c>
      <c r="OR30" s="27">
        <v>7</v>
      </c>
      <c r="OS30" s="28"/>
      <c r="OT30" s="30">
        <f t="shared" si="488"/>
        <v>6.8</v>
      </c>
      <c r="OU30" s="31">
        <f t="shared" si="489"/>
        <v>6.8</v>
      </c>
      <c r="OV30" s="29" t="str">
        <f t="shared" si="490"/>
        <v>6.8</v>
      </c>
      <c r="OW30" s="35" t="str">
        <f t="shared" si="491"/>
        <v>C+</v>
      </c>
      <c r="OX30" s="130">
        <f t="shared" si="492"/>
        <v>2.5</v>
      </c>
      <c r="OY30" s="49" t="str">
        <f t="shared" si="493"/>
        <v>2.5</v>
      </c>
      <c r="OZ30" s="77">
        <v>2</v>
      </c>
      <c r="PA30" s="151">
        <v>2</v>
      </c>
      <c r="PB30" s="24">
        <v>8.1999999999999993</v>
      </c>
      <c r="PC30" s="27">
        <v>7</v>
      </c>
      <c r="PD30" s="28"/>
      <c r="PE30" s="30">
        <f t="shared" si="494"/>
        <v>7.5</v>
      </c>
      <c r="PF30" s="31">
        <f t="shared" si="495"/>
        <v>7.5</v>
      </c>
      <c r="PG30" s="29" t="str">
        <f t="shared" si="496"/>
        <v>7.5</v>
      </c>
      <c r="PH30" s="35" t="str">
        <f t="shared" si="547"/>
        <v>B</v>
      </c>
      <c r="PI30" s="33">
        <f t="shared" si="497"/>
        <v>3</v>
      </c>
      <c r="PJ30" s="49" t="str">
        <f t="shared" si="498"/>
        <v>3.0</v>
      </c>
      <c r="PK30" s="77">
        <v>3</v>
      </c>
      <c r="PL30" s="151">
        <v>3</v>
      </c>
      <c r="PM30" s="24">
        <v>6</v>
      </c>
      <c r="PN30" s="27">
        <v>5</v>
      </c>
      <c r="PO30" s="28"/>
      <c r="PP30" s="30">
        <f t="shared" si="499"/>
        <v>5.4</v>
      </c>
      <c r="PQ30" s="31">
        <f t="shared" si="500"/>
        <v>5.4</v>
      </c>
      <c r="PR30" s="31" t="str">
        <f t="shared" si="501"/>
        <v>5.4</v>
      </c>
      <c r="PS30" s="35" t="str">
        <f t="shared" si="502"/>
        <v>D+</v>
      </c>
      <c r="PT30" s="33">
        <f t="shared" si="503"/>
        <v>1.5</v>
      </c>
      <c r="PU30" s="49" t="str">
        <f t="shared" si="504"/>
        <v>1.5</v>
      </c>
      <c r="PV30" s="77">
        <v>2</v>
      </c>
      <c r="PW30" s="151">
        <v>2</v>
      </c>
      <c r="PX30" s="24">
        <v>8.6</v>
      </c>
      <c r="PY30" s="27">
        <v>9</v>
      </c>
      <c r="PZ30" s="28"/>
      <c r="QA30" s="22">
        <f t="shared" si="505"/>
        <v>8.8000000000000007</v>
      </c>
      <c r="QB30" s="29">
        <f t="shared" si="506"/>
        <v>8.8000000000000007</v>
      </c>
      <c r="QC30" s="29" t="str">
        <f t="shared" si="507"/>
        <v>8.8</v>
      </c>
      <c r="QD30" s="35" t="str">
        <f t="shared" si="508"/>
        <v>A</v>
      </c>
      <c r="QE30" s="33">
        <f t="shared" si="509"/>
        <v>4</v>
      </c>
      <c r="QF30" s="49" t="str">
        <f t="shared" si="510"/>
        <v>4.0</v>
      </c>
      <c r="QG30" s="77">
        <v>3</v>
      </c>
      <c r="QH30" s="151">
        <v>3</v>
      </c>
      <c r="QI30" s="24">
        <v>7.9</v>
      </c>
      <c r="QJ30" s="27">
        <v>7</v>
      </c>
      <c r="QK30" s="28"/>
      <c r="QL30" s="30">
        <f t="shared" si="511"/>
        <v>7.4</v>
      </c>
      <c r="QM30" s="31">
        <f t="shared" si="512"/>
        <v>7.4</v>
      </c>
      <c r="QN30" s="31" t="str">
        <f t="shared" si="513"/>
        <v>7.4</v>
      </c>
      <c r="QO30" s="35" t="str">
        <f t="shared" si="514"/>
        <v>B</v>
      </c>
      <c r="QP30" s="33">
        <f t="shared" si="515"/>
        <v>3</v>
      </c>
      <c r="QQ30" s="49" t="str">
        <f t="shared" si="516"/>
        <v>3.0</v>
      </c>
      <c r="QR30" s="77">
        <v>1</v>
      </c>
      <c r="QS30" s="151">
        <v>1</v>
      </c>
      <c r="QT30" s="24">
        <v>7.5</v>
      </c>
      <c r="QU30" s="27">
        <v>8</v>
      </c>
      <c r="QV30" s="28"/>
      <c r="QW30" s="30">
        <f t="shared" si="517"/>
        <v>7.8</v>
      </c>
      <c r="QX30" s="31">
        <f t="shared" si="518"/>
        <v>7.8</v>
      </c>
      <c r="QY30" s="31" t="str">
        <f t="shared" si="519"/>
        <v>7.8</v>
      </c>
      <c r="QZ30" s="35" t="str">
        <f t="shared" si="520"/>
        <v>B</v>
      </c>
      <c r="RA30" s="33">
        <f t="shared" si="521"/>
        <v>3</v>
      </c>
      <c r="RB30" s="49" t="str">
        <f t="shared" si="522"/>
        <v>3.0</v>
      </c>
      <c r="RC30" s="77">
        <v>3</v>
      </c>
      <c r="RD30" s="151">
        <v>3</v>
      </c>
      <c r="RE30" s="24">
        <v>8.1999999999999993</v>
      </c>
      <c r="RF30" s="27">
        <v>5</v>
      </c>
      <c r="RG30" s="28"/>
      <c r="RH30" s="22">
        <f t="shared" si="523"/>
        <v>6.3</v>
      </c>
      <c r="RI30" s="29">
        <f t="shared" si="524"/>
        <v>6.3</v>
      </c>
      <c r="RJ30" s="29" t="str">
        <f t="shared" si="525"/>
        <v>6.3</v>
      </c>
      <c r="RK30" s="35" t="str">
        <f t="shared" si="526"/>
        <v>C</v>
      </c>
      <c r="RL30" s="33">
        <f t="shared" si="527"/>
        <v>2</v>
      </c>
      <c r="RM30" s="49" t="str">
        <f t="shared" si="528"/>
        <v>2.0</v>
      </c>
      <c r="RN30" s="77">
        <v>1</v>
      </c>
      <c r="RO30" s="151">
        <v>1</v>
      </c>
      <c r="RP30" s="211">
        <f t="shared" si="277"/>
        <v>15</v>
      </c>
      <c r="RQ30" s="275">
        <f t="shared" si="278"/>
        <v>7.3600000000000012</v>
      </c>
      <c r="RR30" s="43">
        <f t="shared" si="279"/>
        <v>2.8666666666666667</v>
      </c>
      <c r="RS30" s="45" t="str">
        <f t="shared" si="280"/>
        <v>2.87</v>
      </c>
      <c r="RT30" s="47" t="str">
        <f t="shared" si="281"/>
        <v>Lên lớp</v>
      </c>
      <c r="RU30" s="41">
        <f t="shared" si="282"/>
        <v>15</v>
      </c>
      <c r="RV30" s="43">
        <f t="shared" si="283"/>
        <v>2.8666666666666667</v>
      </c>
      <c r="RW30" s="229">
        <f t="shared" si="284"/>
        <v>91</v>
      </c>
      <c r="RX30" s="230">
        <f t="shared" si="285"/>
        <v>91</v>
      </c>
      <c r="RY30" s="146">
        <f t="shared" si="286"/>
        <v>2.412087912087912</v>
      </c>
      <c r="RZ30" s="45" t="str">
        <f t="shared" si="287"/>
        <v>2.41</v>
      </c>
      <c r="SA30" s="47" t="str">
        <f t="shared" si="288"/>
        <v>Lên lớp</v>
      </c>
      <c r="SB30" s="47" t="s">
        <v>1143</v>
      </c>
      <c r="SC30" s="24">
        <v>8.3000000000000007</v>
      </c>
      <c r="SD30" s="27">
        <v>9</v>
      </c>
      <c r="SE30" s="28"/>
      <c r="SF30" s="22">
        <f t="shared" si="529"/>
        <v>8.6999999999999993</v>
      </c>
      <c r="SG30" s="29">
        <f t="shared" si="530"/>
        <v>8.6999999999999993</v>
      </c>
      <c r="SH30" s="29" t="str">
        <f t="shared" si="531"/>
        <v>8.7</v>
      </c>
      <c r="SI30" s="35" t="str">
        <f t="shared" si="532"/>
        <v>A</v>
      </c>
      <c r="SJ30" s="33">
        <f t="shared" si="533"/>
        <v>4</v>
      </c>
      <c r="SK30" s="49" t="str">
        <f t="shared" si="534"/>
        <v>4.0</v>
      </c>
      <c r="SL30" s="77">
        <v>2</v>
      </c>
      <c r="SM30" s="151">
        <v>2</v>
      </c>
      <c r="SN30" s="24">
        <v>6.2</v>
      </c>
      <c r="SO30" s="27">
        <v>2</v>
      </c>
      <c r="SP30" s="28">
        <v>6</v>
      </c>
      <c r="SQ30" s="30">
        <f t="shared" si="535"/>
        <v>3.7</v>
      </c>
      <c r="SR30" s="31">
        <f t="shared" si="536"/>
        <v>6.1</v>
      </c>
      <c r="SS30" s="29" t="str">
        <f t="shared" si="537"/>
        <v>6.1</v>
      </c>
      <c r="ST30" s="35" t="str">
        <f t="shared" si="538"/>
        <v>C</v>
      </c>
      <c r="SU30" s="33">
        <f t="shared" si="539"/>
        <v>2</v>
      </c>
      <c r="SV30" s="49" t="str">
        <f t="shared" si="540"/>
        <v>2.0</v>
      </c>
      <c r="SW30" s="77">
        <v>2</v>
      </c>
      <c r="SX30" s="151">
        <v>2</v>
      </c>
      <c r="SY30" s="24"/>
      <c r="SZ30" s="27"/>
      <c r="TA30" s="28"/>
      <c r="TB30" s="22">
        <f t="shared" ref="TB30" si="573">ROUND((SF30*0.5+SQ30*0.5),1)</f>
        <v>6.2</v>
      </c>
      <c r="TC30" s="29">
        <f t="shared" ref="TC30" si="574">ROUND((SG30*0.5+SR30*0.5),1)</f>
        <v>7.4</v>
      </c>
      <c r="TD30" s="29" t="str">
        <f t="shared" si="543"/>
        <v>7.4</v>
      </c>
      <c r="TE30" s="35" t="str">
        <f t="shared" si="544"/>
        <v>B</v>
      </c>
      <c r="TF30" s="33">
        <f t="shared" si="545"/>
        <v>3</v>
      </c>
      <c r="TG30" s="49" t="str">
        <f t="shared" si="546"/>
        <v>3.0</v>
      </c>
      <c r="TH30" s="77">
        <v>4</v>
      </c>
      <c r="TI30" s="151">
        <v>4</v>
      </c>
      <c r="TJ30" s="320"/>
      <c r="TK30" s="321">
        <v>7</v>
      </c>
      <c r="TL30" s="322">
        <v>8</v>
      </c>
      <c r="TM30" s="322">
        <v>7.4</v>
      </c>
      <c r="TN30" s="322"/>
      <c r="TO30" s="127">
        <f t="shared" si="560"/>
        <v>7.5</v>
      </c>
      <c r="TP30" s="29" t="str">
        <f t="shared" si="548"/>
        <v>7.5</v>
      </c>
      <c r="TQ30" s="35" t="str">
        <f t="shared" si="549"/>
        <v>B</v>
      </c>
      <c r="TR30" s="33">
        <f t="shared" si="550"/>
        <v>3</v>
      </c>
      <c r="TS30" s="49" t="str">
        <f t="shared" si="551"/>
        <v>3.0</v>
      </c>
      <c r="TT30" s="323">
        <v>5</v>
      </c>
      <c r="TU30" s="324">
        <v>5</v>
      </c>
      <c r="TV30" s="325">
        <f t="shared" si="552"/>
        <v>9</v>
      </c>
      <c r="TW30" s="341">
        <f t="shared" si="296"/>
        <v>7.4555555555555548</v>
      </c>
      <c r="TX30" s="326">
        <f t="shared" si="553"/>
        <v>3</v>
      </c>
      <c r="TY30" s="45" t="str">
        <f t="shared" si="554"/>
        <v>3.00</v>
      </c>
      <c r="TZ30" s="47" t="str">
        <f t="shared" si="555"/>
        <v>Lên lớp</v>
      </c>
      <c r="UA30" s="41">
        <f t="shared" si="556"/>
        <v>9</v>
      </c>
      <c r="UB30" s="43">
        <f t="shared" si="557"/>
        <v>3</v>
      </c>
    </row>
    <row r="31" spans="1:548" ht="18">
      <c r="A31" s="11">
        <v>47</v>
      </c>
      <c r="B31" s="70" t="s">
        <v>1089</v>
      </c>
      <c r="C31" s="14" t="s">
        <v>1199</v>
      </c>
      <c r="D31" s="71" t="s">
        <v>1200</v>
      </c>
      <c r="E31" s="302" t="s">
        <v>396</v>
      </c>
      <c r="F31" s="123" t="s">
        <v>1257</v>
      </c>
      <c r="G31" s="111" t="s">
        <v>1258</v>
      </c>
      <c r="H31" s="112" t="s">
        <v>18</v>
      </c>
      <c r="I31" s="103" t="s">
        <v>688</v>
      </c>
      <c r="J31" s="13">
        <v>6</v>
      </c>
      <c r="K31" s="29" t="str">
        <f t="shared" si="100"/>
        <v>6.0</v>
      </c>
      <c r="L31" s="35" t="str">
        <f t="shared" ref="L31" si="575">IF(J31&gt;=8.5,"A",IF(J31&gt;=8,"B+",IF(J31&gt;=7,"B",IF(J31&gt;=6.5,"C+",IF(J31&gt;=5.5,"C",IF(J31&gt;=5,"D+",IF(J31&gt;=4,"D","F")))))))</f>
        <v>C</v>
      </c>
      <c r="M31" s="33">
        <f t="shared" ref="M31" si="576">IF(L31="A",4,IF(L31="B+",3.5,IF(L31="B",3,IF(L31="C+",2.5,IF(L31="C",2,IF(L31="D+",1.5,IF(L31="D",1,0)))))))</f>
        <v>2</v>
      </c>
      <c r="N31" s="49" t="str">
        <f t="shared" ref="N31" si="577">TEXT(M31,"0.0")</f>
        <v>2.0</v>
      </c>
      <c r="O31" s="12">
        <v>2</v>
      </c>
      <c r="P31" s="19">
        <v>5</v>
      </c>
      <c r="Q31" s="29" t="str">
        <f t="shared" si="104"/>
        <v>5.0</v>
      </c>
      <c r="R31" s="35" t="str">
        <f t="shared" si="316"/>
        <v>D+</v>
      </c>
      <c r="S31" s="33">
        <f t="shared" si="317"/>
        <v>1.5</v>
      </c>
      <c r="T31" s="49" t="str">
        <f t="shared" si="318"/>
        <v>1.5</v>
      </c>
      <c r="U31" s="12">
        <v>3</v>
      </c>
      <c r="V31" s="24">
        <v>6.4</v>
      </c>
      <c r="W31" s="27">
        <v>6</v>
      </c>
      <c r="X31" s="28"/>
      <c r="Y31" s="30">
        <f t="shared" ref="Y31" si="578">ROUND((V31*0.4+W31*0.6),1)</f>
        <v>6.2</v>
      </c>
      <c r="Z31" s="31">
        <f t="shared" ref="Z31" si="579">ROUND(MAX((V31*0.4+W31*0.6),(V31*0.4+X31*0.6)),1)</f>
        <v>6.2</v>
      </c>
      <c r="AA31" s="29" t="str">
        <f t="shared" si="110"/>
        <v>6.2</v>
      </c>
      <c r="AB31" s="35" t="str">
        <f t="shared" ref="AB31" si="580">IF(Z31&gt;=8.5,"A",IF(Z31&gt;=8,"B+",IF(Z31&gt;=7,"B",IF(Z31&gt;=6.5,"C+",IF(Z31&gt;=5.5,"C",IF(Z31&gt;=5,"D+",IF(Z31&gt;=4,"D","F")))))))</f>
        <v>C</v>
      </c>
      <c r="AC31" s="33">
        <f t="shared" ref="AC31" si="581">IF(AB31="A",4,IF(AB31="B+",3.5,IF(AB31="B",3,IF(AB31="C+",2.5,IF(AB31="C",2,IF(AB31="D+",1.5,IF(AB31="D",1,0)))))))</f>
        <v>2</v>
      </c>
      <c r="AD31" s="49" t="str">
        <f t="shared" ref="AD31" si="582">TEXT(AC31,"0.0")</f>
        <v>2.0</v>
      </c>
      <c r="AE31" s="77">
        <v>5</v>
      </c>
      <c r="AF31" s="80">
        <v>5</v>
      </c>
      <c r="AG31" s="24">
        <v>5</v>
      </c>
      <c r="AH31" s="27">
        <v>1</v>
      </c>
      <c r="AI31" s="28">
        <v>4</v>
      </c>
      <c r="AJ31" s="30">
        <f t="shared" ref="AJ31" si="583">ROUND((AG31*0.4+AH31*0.6),1)</f>
        <v>2.6</v>
      </c>
      <c r="AK31" s="31">
        <f t="shared" ref="AK31" si="584">ROUND(MAX((AG31*0.4+AH31*0.6),(AG31*0.4+AI31*0.6)),1)</f>
        <v>4.4000000000000004</v>
      </c>
      <c r="AL31" s="29" t="str">
        <f t="shared" si="116"/>
        <v>4.4</v>
      </c>
      <c r="AM31" s="35" t="str">
        <f t="shared" ref="AM31" si="585">IF(AK31&gt;=8.5,"A",IF(AK31&gt;=8,"B+",IF(AK31&gt;=7,"B",IF(AK31&gt;=6.5,"C+",IF(AK31&gt;=5.5,"C",IF(AK31&gt;=5,"D+",IF(AK31&gt;=4,"D","F")))))))</f>
        <v>D</v>
      </c>
      <c r="AN31" s="33">
        <f t="shared" ref="AN31" si="586">IF(AM31="A",4,IF(AM31="B+",3.5,IF(AM31="B",3,IF(AM31="C+",2.5,IF(AM31="C",2,IF(AM31="D+",1.5,IF(AM31="D",1,0)))))))</f>
        <v>1</v>
      </c>
      <c r="AO31" s="49" t="str">
        <f t="shared" ref="AO31" si="587">TEXT(AN31,"0.0")</f>
        <v>1.0</v>
      </c>
      <c r="AP31" s="77">
        <v>3</v>
      </c>
      <c r="AQ31" s="83">
        <v>3</v>
      </c>
      <c r="AR31" s="24">
        <v>5.3</v>
      </c>
      <c r="AS31" s="27">
        <v>5</v>
      </c>
      <c r="AT31" s="28"/>
      <c r="AU31" s="30">
        <f t="shared" ref="AU31" si="588">ROUND((AR31*0.4+AS31*0.6),1)</f>
        <v>5.0999999999999996</v>
      </c>
      <c r="AV31" s="31">
        <f t="shared" ref="AV31" si="589">ROUND(MAX((AR31*0.4+AS31*0.6),(AR31*0.4+AT31*0.6)),1)</f>
        <v>5.0999999999999996</v>
      </c>
      <c r="AW31" s="29" t="str">
        <f t="shared" si="120"/>
        <v>5.1</v>
      </c>
      <c r="AX31" s="35" t="str">
        <f t="shared" ref="AX31" si="590">IF(AV31&gt;=8.5,"A",IF(AV31&gt;=8,"B+",IF(AV31&gt;=7,"B",IF(AV31&gt;=6.5,"C+",IF(AV31&gt;=5.5,"C",IF(AV31&gt;=5,"D+",IF(AV31&gt;=4,"D","F")))))))</f>
        <v>D+</v>
      </c>
      <c r="AY31" s="33">
        <f t="shared" ref="AY31" si="591">IF(AX31="A",4,IF(AX31="B+",3.5,IF(AX31="B",3,IF(AX31="C+",2.5,IF(AX31="C",2,IF(AX31="D+",1.5,IF(AX31="D",1,0)))))))</f>
        <v>1.5</v>
      </c>
      <c r="AZ31" s="49" t="str">
        <f t="shared" ref="AZ31" si="592">TEXT(AY31,"0.0")</f>
        <v>1.5</v>
      </c>
      <c r="BA31" s="77">
        <v>3</v>
      </c>
      <c r="BB31" s="83">
        <v>3</v>
      </c>
      <c r="BC31" s="24">
        <v>7.3</v>
      </c>
      <c r="BD31" s="27">
        <v>3</v>
      </c>
      <c r="BE31" s="28"/>
      <c r="BF31" s="30">
        <f t="shared" ref="BF31" si="593">ROUND((BC31*0.4+BD31*0.6),1)</f>
        <v>4.7</v>
      </c>
      <c r="BG31" s="31">
        <f t="shared" ref="BG31" si="594">ROUND(MAX((BC31*0.4+BD31*0.6),(BC31*0.4+BE31*0.6)),1)</f>
        <v>4.7</v>
      </c>
      <c r="BH31" s="29" t="str">
        <f t="shared" si="125"/>
        <v>4.7</v>
      </c>
      <c r="BI31" s="35" t="str">
        <f t="shared" ref="BI31" si="595">IF(BG31&gt;=8.5,"A",IF(BG31&gt;=8,"B+",IF(BG31&gt;=7,"B",IF(BG31&gt;=6.5,"C+",IF(BG31&gt;=5.5,"C",IF(BG31&gt;=5,"D+",IF(BG31&gt;=4,"D","F")))))))</f>
        <v>D</v>
      </c>
      <c r="BJ31" s="33">
        <f t="shared" ref="BJ31" si="596">IF(BI31="A",4,IF(BI31="B+",3.5,IF(BI31="B",3,IF(BI31="C+",2.5,IF(BI31="C",2,IF(BI31="D+",1.5,IF(BI31="D",1,0)))))))</f>
        <v>1</v>
      </c>
      <c r="BK31" s="49" t="str">
        <f t="shared" ref="BK31" si="597">TEXT(BJ31,"0.0")</f>
        <v>1.0</v>
      </c>
      <c r="BL31" s="77">
        <v>3</v>
      </c>
      <c r="BM31" s="83">
        <v>3</v>
      </c>
      <c r="BN31" s="24">
        <v>7</v>
      </c>
      <c r="BO31" s="27">
        <v>7</v>
      </c>
      <c r="BP31" s="28"/>
      <c r="BQ31" s="30">
        <f t="shared" ref="BQ31" si="598">ROUND((BN31*0.4+BO31*0.6),1)</f>
        <v>7</v>
      </c>
      <c r="BR31" s="31">
        <f t="shared" ref="BR31" si="599">ROUND(MAX((BN31*0.4+BO31*0.6),(BN31*0.4+BP31*0.6)),1)</f>
        <v>7</v>
      </c>
      <c r="BS31" s="29" t="str">
        <f t="shared" si="130"/>
        <v>7.0</v>
      </c>
      <c r="BT31" s="35" t="str">
        <f t="shared" ref="BT31" si="600">IF(BR31&gt;=8.5,"A",IF(BR31&gt;=8,"B+",IF(BR31&gt;=7,"B",IF(BR31&gt;=6.5,"C+",IF(BR31&gt;=5.5,"C",IF(BR31&gt;=5,"D+",IF(BR31&gt;=4,"D","F")))))))</f>
        <v>B</v>
      </c>
      <c r="BU31" s="33">
        <f t="shared" ref="BU31" si="601">IF(BT31="A",4,IF(BT31="B+",3.5,IF(BT31="B",3,IF(BT31="C+",2.5,IF(BT31="C",2,IF(BT31="D+",1.5,IF(BT31="D",1,0)))))))</f>
        <v>3</v>
      </c>
      <c r="BV31" s="49" t="str">
        <f t="shared" ref="BV31" si="602">TEXT(BU31,"0.0")</f>
        <v>3.0</v>
      </c>
      <c r="BW31" s="77">
        <v>2</v>
      </c>
      <c r="BX31" s="83">
        <v>2</v>
      </c>
      <c r="BY31" s="41">
        <f t="shared" ref="BY31" si="603">AE31+AP31+BA31+BL31+BW31</f>
        <v>16</v>
      </c>
      <c r="BZ31" s="43">
        <f t="shared" ref="BZ31" si="604">(AC31*AE31+AN31*AP31+AY31*BA31+BJ31*BL31+BU31*BW31)/BY31</f>
        <v>1.65625</v>
      </c>
      <c r="CA31" s="45" t="str">
        <f t="shared" ref="CA31" si="605">TEXT(BZ31,"0.00")</f>
        <v>1.66</v>
      </c>
      <c r="CB31" s="47" t="str">
        <f t="shared" ref="CB31" si="606">IF(AND(BZ31&lt;0.8),"Cảnh báo KQHT","Lên lớp")</f>
        <v>Lên lớp</v>
      </c>
      <c r="CC31" s="145">
        <f t="shared" ref="CC31" si="607">AF31+AQ31+BB31+BM31+BX31</f>
        <v>16</v>
      </c>
      <c r="CD31" s="146">
        <f t="shared" ref="CD31" si="608" xml:space="preserve"> (AC31*AF31+AN31*AQ31+AY31*BB31+BJ31*BM31+BU31*BX31)/CC31</f>
        <v>1.65625</v>
      </c>
      <c r="CE31" s="47"/>
      <c r="CF31" s="11"/>
      <c r="CG31" s="139">
        <v>0</v>
      </c>
      <c r="CH31" s="125"/>
      <c r="CI31" s="126"/>
      <c r="CJ31" s="127">
        <f t="shared" ref="CJ31" si="609">ROUND((CG31*0.4+CH31*0.6),1)</f>
        <v>0</v>
      </c>
      <c r="CK31" s="128">
        <f t="shared" ref="CK31" si="610">ROUND(MAX((CG31*0.4+CH31*0.6),(CG31*0.4+CI31*0.6)),1)</f>
        <v>0</v>
      </c>
      <c r="CL31" s="29" t="str">
        <f t="shared" si="143"/>
        <v>0.0</v>
      </c>
      <c r="CM31" s="129" t="str">
        <f t="shared" ref="CM31" si="611">IF(CK31&gt;=8.5,"A",IF(CK31&gt;=8,"B+",IF(CK31&gt;=7,"B",IF(CK31&gt;=6.5,"C+",IF(CK31&gt;=5.5,"C",IF(CK31&gt;=5,"D+",IF(CK31&gt;=4,"D","F")))))))</f>
        <v>F</v>
      </c>
      <c r="CN31" s="130">
        <f t="shared" ref="CN31" si="612">IF(CM31="A",4,IF(CM31="B+",3.5,IF(CM31="B",3,IF(CM31="C+",2.5,IF(CM31="C",2,IF(CM31="D+",1.5,IF(CM31="D",1,0)))))))</f>
        <v>0</v>
      </c>
      <c r="CO31" s="131" t="str">
        <f t="shared" ref="CO31" si="613">TEXT(CN31,"0.0")</f>
        <v>0.0</v>
      </c>
      <c r="CP31" s="132">
        <v>3</v>
      </c>
      <c r="CQ31" s="170"/>
      <c r="CR31" s="24">
        <v>5.7</v>
      </c>
      <c r="CS31" s="27">
        <v>6</v>
      </c>
      <c r="CT31" s="28"/>
      <c r="CU31" s="30">
        <f t="shared" ref="CU31" si="614">ROUND((CR31*0.4+CS31*0.6),1)</f>
        <v>5.9</v>
      </c>
      <c r="CV31" s="31">
        <f t="shared" ref="CV31" si="615">ROUND(MAX((CR31*0.4+CS31*0.6),(CR31*0.4+CT31*0.6)),1)</f>
        <v>5.9</v>
      </c>
      <c r="CW31" s="29" t="str">
        <f t="shared" si="148"/>
        <v>5.9</v>
      </c>
      <c r="CX31" s="35" t="str">
        <f t="shared" ref="CX31" si="616">IF(CV31&gt;=8.5,"A",IF(CV31&gt;=8,"B+",IF(CV31&gt;=7,"B",IF(CV31&gt;=6.5,"C+",IF(CV31&gt;=5.5,"C",IF(CV31&gt;=5,"D+",IF(CV31&gt;=4,"D","F")))))))</f>
        <v>C</v>
      </c>
      <c r="CY31" s="157">
        <f t="shared" ref="CY31" si="617">IF(CX31="A",4,IF(CX31="B+",3.5,IF(CX31="B",3,IF(CX31="C+",2.5,IF(CX31="C",2,IF(CX31="D+",1.5,IF(CX31="D",1,0)))))))</f>
        <v>2</v>
      </c>
      <c r="CZ31" s="49" t="str">
        <f t="shared" ref="CZ31" si="618">TEXT(CY31,"0.0")</f>
        <v>2.0</v>
      </c>
      <c r="DA31" s="77">
        <v>2</v>
      </c>
      <c r="DB31" s="151">
        <v>2</v>
      </c>
      <c r="DC31" s="24">
        <v>5</v>
      </c>
      <c r="DD31" s="27">
        <v>4</v>
      </c>
      <c r="DE31" s="28"/>
      <c r="DF31" s="30">
        <f t="shared" ref="DF31" si="619">ROUND((DC31*0.4+DD31*0.6),1)</f>
        <v>4.4000000000000004</v>
      </c>
      <c r="DG31" s="31">
        <f t="shared" ref="DG31" si="620">ROUND(MAX((DC31*0.4+DD31*0.6),(DC31*0.4+DE31*0.6)),1)</f>
        <v>4.4000000000000004</v>
      </c>
      <c r="DH31" s="29" t="str">
        <f t="shared" si="154"/>
        <v>4.4</v>
      </c>
      <c r="DI31" s="35" t="str">
        <f t="shared" ref="DI31" si="621">IF(DG31&gt;=8.5,"A",IF(DG31&gt;=8,"B+",IF(DG31&gt;=7,"B",IF(DG31&gt;=6.5,"C+",IF(DG31&gt;=5.5,"C",IF(DG31&gt;=5,"D+",IF(DG31&gt;=4,"D","F")))))))</f>
        <v>D</v>
      </c>
      <c r="DJ31" s="157">
        <f t="shared" ref="DJ31" si="622">IF(DI31="A",4,IF(DI31="B+",3.5,IF(DI31="B",3,IF(DI31="C+",2.5,IF(DI31="C",2,IF(DI31="D+",1.5,IF(DI31="D",1,0)))))))</f>
        <v>1</v>
      </c>
      <c r="DK31" s="49" t="str">
        <f t="shared" ref="DK31" si="623">TEXT(DJ31,"0.0")</f>
        <v>1.0</v>
      </c>
      <c r="DL31" s="77">
        <v>4</v>
      </c>
      <c r="DM31" s="151">
        <v>4</v>
      </c>
      <c r="DN31" s="24">
        <v>5.2</v>
      </c>
      <c r="DO31" s="27">
        <v>4</v>
      </c>
      <c r="DP31" s="28"/>
      <c r="DQ31" s="30">
        <f t="shared" ref="DQ31" si="624">ROUND((DN31*0.4+DO31*0.6),1)</f>
        <v>4.5</v>
      </c>
      <c r="DR31" s="31">
        <f t="shared" ref="DR31" si="625">ROUND(MAX((DN31*0.4+DO31*0.6),(DN31*0.4+DP31*0.6)),1)</f>
        <v>4.5</v>
      </c>
      <c r="DS31" s="29" t="str">
        <f t="shared" si="160"/>
        <v>4.5</v>
      </c>
      <c r="DT31" s="35" t="str">
        <f t="shared" ref="DT31" si="626">IF(DR31&gt;=8.5,"A",IF(DR31&gt;=8,"B+",IF(DR31&gt;=7,"B",IF(DR31&gt;=6.5,"C+",IF(DR31&gt;=5.5,"C",IF(DR31&gt;=5,"D+",IF(DR31&gt;=4,"D","F")))))))</f>
        <v>D</v>
      </c>
      <c r="DU31" s="157">
        <f t="shared" ref="DU31" si="627">IF(DT31="A",4,IF(DT31="B+",3.5,IF(DT31="B",3,IF(DT31="C+",2.5,IF(DT31="C",2,IF(DT31="D+",1.5,IF(DT31="D",1,0)))))))</f>
        <v>1</v>
      </c>
      <c r="DV31" s="49" t="str">
        <f t="shared" ref="DV31" si="628">TEXT(DU31,"0.0")</f>
        <v>1.0</v>
      </c>
      <c r="DW31" s="77">
        <v>3</v>
      </c>
      <c r="DX31" s="151">
        <v>3</v>
      </c>
      <c r="DY31" s="24"/>
      <c r="DZ31" s="27"/>
      <c r="EA31" s="28"/>
      <c r="EB31" s="30">
        <f t="shared" ref="EB31" si="629">ROUND((DY31*0.4+DZ31*0.6),1)</f>
        <v>0</v>
      </c>
      <c r="EC31" s="31">
        <f t="shared" ref="EC31" si="630">ROUND(MAX((DY31*0.4+DZ31*0.6),(DY31*0.4+EA31*0.6)),1)</f>
        <v>0</v>
      </c>
      <c r="ED31" s="29" t="str">
        <f t="shared" si="165"/>
        <v>0.0</v>
      </c>
      <c r="EE31" s="35" t="str">
        <f t="shared" ref="EE31" si="631">IF(EC31&gt;=8.5,"A",IF(EC31&gt;=8,"B+",IF(EC31&gt;=7,"B",IF(EC31&gt;=6.5,"C+",IF(EC31&gt;=5.5,"C",IF(EC31&gt;=5,"D+",IF(EC31&gt;=4,"D","F")))))))</f>
        <v>F</v>
      </c>
      <c r="EF31" s="157">
        <f t="shared" ref="EF31" si="632">IF(EE31="A",4,IF(EE31="B+",3.5,IF(EE31="B",3,IF(EE31="C+",2.5,IF(EE31="C",2,IF(EE31="D+",1.5,IF(EE31="D",1,0)))))))</f>
        <v>0</v>
      </c>
      <c r="EG31" s="49" t="str">
        <f t="shared" ref="EG31" si="633">TEXT(EF31,"0.0")</f>
        <v>0.0</v>
      </c>
      <c r="EH31" s="77">
        <v>2</v>
      </c>
      <c r="EI31" s="151"/>
      <c r="EJ31" s="24">
        <v>5.6</v>
      </c>
      <c r="EK31" s="27">
        <v>6</v>
      </c>
      <c r="EL31" s="28"/>
      <c r="EM31" s="30">
        <f t="shared" ref="EM31" si="634">ROUND((EJ31*0.4+EK31*0.6),1)</f>
        <v>5.8</v>
      </c>
      <c r="EN31" s="31">
        <f t="shared" ref="EN31" si="635">ROUND(MAX((EJ31*0.4+EK31*0.6),(EJ31*0.4+EL31*0.6)),1)</f>
        <v>5.8</v>
      </c>
      <c r="EO31" s="29" t="str">
        <f t="shared" si="170"/>
        <v>5.8</v>
      </c>
      <c r="EP31" s="35" t="str">
        <f t="shared" ref="EP31" si="636">IF(EN31&gt;=8.5,"A",IF(EN31&gt;=8,"B+",IF(EN31&gt;=7,"B",IF(EN31&gt;=6.5,"C+",IF(EN31&gt;=5.5,"C",IF(EN31&gt;=5,"D+",IF(EN31&gt;=4,"D","F")))))))</f>
        <v>C</v>
      </c>
      <c r="EQ31" s="157">
        <f t="shared" ref="EQ31" si="637">IF(EP31="A",4,IF(EP31="B+",3.5,IF(EP31="B",3,IF(EP31="C+",2.5,IF(EP31="C",2,IF(EP31="D+",1.5,IF(EP31="D",1,0)))))))</f>
        <v>2</v>
      </c>
      <c r="ER31" s="49" t="str">
        <f t="shared" ref="ER31" si="638">TEXT(EQ31,"0.0")</f>
        <v>2.0</v>
      </c>
      <c r="ES31" s="77">
        <v>2</v>
      </c>
      <c r="ET31" s="151">
        <v>2</v>
      </c>
      <c r="EU31" s="24"/>
      <c r="EV31" s="27"/>
      <c r="EW31" s="28"/>
      <c r="EX31" s="30">
        <f t="shared" ref="EX31" si="639">ROUND((EU31*0.4+EV31*0.6),1)</f>
        <v>0</v>
      </c>
      <c r="EY31" s="31">
        <f t="shared" ref="EY31" si="640">ROUND(MAX((EU31*0.4+EV31*0.6),(EU31*0.4+EW31*0.6)),1)</f>
        <v>0</v>
      </c>
      <c r="EZ31" s="29" t="str">
        <f t="shared" si="175"/>
        <v>0.0</v>
      </c>
      <c r="FA31" s="35" t="str">
        <f t="shared" ref="FA31" si="641">IF(EY31&gt;=8.5,"A",IF(EY31&gt;=8,"B+",IF(EY31&gt;=7,"B",IF(EY31&gt;=6.5,"C+",IF(EY31&gt;=5.5,"C",IF(EY31&gt;=5,"D+",IF(EY31&gt;=4,"D","F")))))))</f>
        <v>F</v>
      </c>
      <c r="FB31" s="157">
        <f t="shared" ref="FB31" si="642">IF(FA31="A",4,IF(FA31="B+",3.5,IF(FA31="B",3,IF(FA31="C+",2.5,IF(FA31="C",2,IF(FA31="D+",1.5,IF(FA31="D",1,0)))))))</f>
        <v>0</v>
      </c>
      <c r="FC31" s="49" t="str">
        <f t="shared" ref="FC31" si="643">TEXT(FB31,"0.0")</f>
        <v>0.0</v>
      </c>
      <c r="FD31" s="77">
        <v>3</v>
      </c>
      <c r="FE31" s="151"/>
      <c r="FF31" s="155"/>
      <c r="FG31" s="165"/>
      <c r="FH31" s="165"/>
      <c r="FI31" s="30">
        <f t="shared" ref="FI31" si="644">ROUND((FF31*0.4+FG31*0.6),1)</f>
        <v>0</v>
      </c>
      <c r="FJ31" s="31">
        <f t="shared" ref="FJ31" si="645">ROUND(MAX((FF31*0.4+FG31*0.6),(FF31*0.4+FH31*0.6)),1)</f>
        <v>0</v>
      </c>
      <c r="FK31" s="29" t="str">
        <f t="shared" si="181"/>
        <v>0.0</v>
      </c>
      <c r="FL31" s="35" t="str">
        <f t="shared" ref="FL31" si="646">IF(FJ31&gt;=8.5,"A",IF(FJ31&gt;=8,"B+",IF(FJ31&gt;=7,"B",IF(FJ31&gt;=6.5,"C+",IF(FJ31&gt;=5.5,"C",IF(FJ31&gt;=5,"D+",IF(FJ31&gt;=4,"D","F")))))))</f>
        <v>F</v>
      </c>
      <c r="FM31" s="33">
        <f t="shared" ref="FM31" si="647">IF(FL31="A",4,IF(FL31="B+",3.5,IF(FL31="B",3,IF(FL31="C+",2.5,IF(FL31="C",2,IF(FL31="D+",1.5,IF(FL31="D",1,0)))))))</f>
        <v>0</v>
      </c>
      <c r="FN31" s="49" t="str">
        <f t="shared" ref="FN31" si="648">TEXT(FM31,"0.0")</f>
        <v>0.0</v>
      </c>
      <c r="FO31" s="77">
        <v>1</v>
      </c>
      <c r="FP31" s="151"/>
      <c r="FQ31" s="41">
        <f t="shared" ref="FQ31" si="649">CP31+DA31+DL31+DW31+EH31+ES31+FD31+FO31</f>
        <v>20</v>
      </c>
      <c r="FR31" s="43">
        <f t="shared" ref="FR31" si="650">(CN31*CP31+CY31*DA31+DJ31*DL31+DU31*DW31+EF31*EH31+EQ31*ES31+FB31*FD31+FM31*FO31)/FQ31</f>
        <v>0.75</v>
      </c>
      <c r="FS31" s="45" t="str">
        <f t="shared" ref="FS31" si="651">TEXT(FR31,"0.00")</f>
        <v>0.75</v>
      </c>
      <c r="FT31" s="47"/>
      <c r="FU31" s="145">
        <f>CQ31+DB31+DM31+DX31+EI31+ET31+FE31+FP31</f>
        <v>11</v>
      </c>
      <c r="FV31" s="146">
        <f xml:space="preserve"> (CN31*CQ31+CY31*DB31+DJ31*DM31+DU31*DX31+EF31*EI31+EQ31*ET31+FB31*FE31+FM31*FP31)/FU31</f>
        <v>1.3636363636363635</v>
      </c>
      <c r="FW31" s="174">
        <f t="shared" ref="FW31" si="652">BY31+FQ31</f>
        <v>36</v>
      </c>
      <c r="FX31" s="41">
        <f t="shared" ref="FX31" si="653">CC31+FU31</f>
        <v>27</v>
      </c>
      <c r="FY31" s="43">
        <f t="shared" ref="FY31" si="654">(CD31*CC31+FV31*FU31)/FX31</f>
        <v>1.537037037037037</v>
      </c>
      <c r="FZ31" s="45" t="str">
        <f t="shared" ref="FZ31" si="655">TEXT(FY31,"0.00")</f>
        <v>1.54</v>
      </c>
      <c r="GA31" s="47" t="str">
        <f t="shared" ref="GA31" si="656">IF(AND(FY31&lt;1.2),"Cảnh báo KQHT","Lên lớp")</f>
        <v>Lên lớp</v>
      </c>
      <c r="GB31" s="47"/>
      <c r="GC31" s="139">
        <v>2</v>
      </c>
      <c r="GD31" s="125"/>
      <c r="GE31" s="126"/>
      <c r="GF31" s="127">
        <f t="shared" si="386"/>
        <v>0.8</v>
      </c>
      <c r="GG31" s="128">
        <f t="shared" si="387"/>
        <v>0.8</v>
      </c>
      <c r="GH31" s="29" t="str">
        <f t="shared" si="197"/>
        <v>0.8</v>
      </c>
      <c r="GI31" s="129" t="str">
        <f t="shared" si="388"/>
        <v>F</v>
      </c>
      <c r="GJ31" s="130">
        <f t="shared" si="389"/>
        <v>0</v>
      </c>
      <c r="GK31" s="131" t="str">
        <f t="shared" si="390"/>
        <v>0.0</v>
      </c>
      <c r="GL31" s="132">
        <v>2</v>
      </c>
      <c r="GM31" s="170"/>
      <c r="GN31" s="24">
        <v>6.1</v>
      </c>
      <c r="GO31" s="124"/>
      <c r="GP31" s="28">
        <v>3</v>
      </c>
      <c r="GQ31" s="30">
        <f t="shared" ref="GQ31" si="657">ROUND((GN31*0.4+GO31*0.6),1)</f>
        <v>2.4</v>
      </c>
      <c r="GR31" s="31">
        <f t="shared" ref="GR31" si="658">ROUND(MAX((GN31*0.4+GO31*0.6),(GN31*0.4+GP31*0.6)),1)</f>
        <v>4.2</v>
      </c>
      <c r="GS31" s="29" t="str">
        <f t="shared" si="202"/>
        <v>4.2</v>
      </c>
      <c r="GT31" s="35" t="str">
        <f t="shared" ref="GT31" si="659">IF(GR31&gt;=8.5,"A",IF(GR31&gt;=8,"B+",IF(GR31&gt;=7,"B",IF(GR31&gt;=6.5,"C+",IF(GR31&gt;=5.5,"C",IF(GR31&gt;=5,"D+",IF(GR31&gt;=4,"D","F")))))))</f>
        <v>D</v>
      </c>
      <c r="GU31" s="33">
        <f t="shared" ref="GU31" si="660">IF(GT31="A",4,IF(GT31="B+",3.5,IF(GT31="B",3,IF(GT31="C+",2.5,IF(GT31="C",2,IF(GT31="D+",1.5,IF(GT31="D",1,0)))))))</f>
        <v>1</v>
      </c>
      <c r="GV31" s="49" t="str">
        <f t="shared" ref="GV31" si="661">TEXT(GU31,"0.0")</f>
        <v>1.0</v>
      </c>
      <c r="GW31" s="77">
        <v>3</v>
      </c>
      <c r="GX31" s="151">
        <v>3</v>
      </c>
      <c r="GY31" s="24">
        <v>5</v>
      </c>
      <c r="GZ31" s="27">
        <v>3</v>
      </c>
      <c r="HA31" s="28">
        <v>5</v>
      </c>
      <c r="HB31" s="30">
        <f t="shared" si="396"/>
        <v>3.8</v>
      </c>
      <c r="HC31" s="31">
        <f t="shared" si="397"/>
        <v>5</v>
      </c>
      <c r="HD31" s="29" t="str">
        <f t="shared" si="207"/>
        <v>5.0</v>
      </c>
      <c r="HE31" s="35" t="str">
        <f t="shared" si="398"/>
        <v>D+</v>
      </c>
      <c r="HF31" s="33">
        <f t="shared" si="399"/>
        <v>1.5</v>
      </c>
      <c r="HG31" s="49" t="str">
        <f t="shared" si="400"/>
        <v>1.5</v>
      </c>
      <c r="HH31" s="77">
        <v>2</v>
      </c>
      <c r="HI31" s="151">
        <v>2</v>
      </c>
      <c r="HJ31" s="24">
        <v>7</v>
      </c>
      <c r="HK31" s="124"/>
      <c r="HL31" s="28">
        <v>5</v>
      </c>
      <c r="HM31" s="30">
        <f t="shared" ref="HM31" si="662">ROUND((HJ31*0.4+HK31*0.6),1)</f>
        <v>2.8</v>
      </c>
      <c r="HN31" s="31">
        <f t="shared" ref="HN31" si="663">ROUND(MAX((HJ31*0.4+HK31*0.6),(HJ31*0.4+HL31*0.6)),1)</f>
        <v>5.8</v>
      </c>
      <c r="HO31" s="29" t="str">
        <f t="shared" si="212"/>
        <v>5.8</v>
      </c>
      <c r="HP31" s="35" t="str">
        <f t="shared" ref="HP31" si="664">IF(HN31&gt;=8.5,"A",IF(HN31&gt;=8,"B+",IF(HN31&gt;=7,"B",IF(HN31&gt;=6.5,"C+",IF(HN31&gt;=5.5,"C",IF(HN31&gt;=5,"D+",IF(HN31&gt;=4,"D","F")))))))</f>
        <v>C</v>
      </c>
      <c r="HQ31" s="33">
        <f t="shared" ref="HQ31" si="665">IF(HP31="A",4,IF(HP31="B+",3.5,IF(HP31="B",3,IF(HP31="C+",2.5,IF(HP31="C",2,IF(HP31="D+",1.5,IF(HP31="D",1,0)))))))</f>
        <v>2</v>
      </c>
      <c r="HR31" s="49" t="str">
        <f t="shared" ref="HR31" si="666">TEXT(HQ31,"0.0")</f>
        <v>2.0</v>
      </c>
      <c r="HS31" s="77">
        <v>2</v>
      </c>
      <c r="HT31" s="151">
        <v>2</v>
      </c>
      <c r="HU31" s="63">
        <v>0</v>
      </c>
      <c r="HV31" s="27"/>
      <c r="HW31" s="28"/>
      <c r="HX31" s="30">
        <f t="shared" si="406"/>
        <v>0</v>
      </c>
      <c r="HY31" s="31">
        <f t="shared" si="407"/>
        <v>0</v>
      </c>
      <c r="HZ31" s="29" t="str">
        <f t="shared" si="217"/>
        <v>0.0</v>
      </c>
      <c r="IA31" s="35" t="str">
        <f t="shared" si="408"/>
        <v>F</v>
      </c>
      <c r="IB31" s="33">
        <f t="shared" si="409"/>
        <v>0</v>
      </c>
      <c r="IC31" s="49" t="str">
        <f t="shared" si="410"/>
        <v>0.0</v>
      </c>
      <c r="ID31" s="77">
        <v>3</v>
      </c>
      <c r="IE31" s="151"/>
      <c r="IF31" s="63">
        <v>0</v>
      </c>
      <c r="IG31" s="27"/>
      <c r="IH31" s="126"/>
      <c r="II31" s="30">
        <f t="shared" si="411"/>
        <v>0</v>
      </c>
      <c r="IJ31" s="161">
        <f t="shared" si="412"/>
        <v>0</v>
      </c>
      <c r="IK31" s="29" t="str">
        <f t="shared" si="222"/>
        <v>0.0</v>
      </c>
      <c r="IL31" s="162" t="str">
        <f t="shared" si="413"/>
        <v>F</v>
      </c>
      <c r="IM31" s="33">
        <f t="shared" si="414"/>
        <v>0</v>
      </c>
      <c r="IN31" s="49" t="str">
        <f t="shared" si="415"/>
        <v>0.0</v>
      </c>
      <c r="IO31" s="77">
        <v>2</v>
      </c>
      <c r="IP31" s="151"/>
      <c r="IQ31" s="24">
        <v>5.3</v>
      </c>
      <c r="IR31" s="27">
        <v>3</v>
      </c>
      <c r="IS31" s="138"/>
      <c r="IT31" s="30">
        <f t="shared" si="416"/>
        <v>3.9</v>
      </c>
      <c r="IU31" s="31">
        <f t="shared" si="417"/>
        <v>3.9</v>
      </c>
      <c r="IV31" s="29" t="str">
        <f t="shared" si="226"/>
        <v>3.9</v>
      </c>
      <c r="IW31" s="35" t="str">
        <f t="shared" si="418"/>
        <v>F</v>
      </c>
      <c r="IX31" s="33">
        <f t="shared" si="419"/>
        <v>0</v>
      </c>
      <c r="IY31" s="49" t="str">
        <f t="shared" si="420"/>
        <v>0.0</v>
      </c>
      <c r="IZ31" s="77">
        <v>3</v>
      </c>
      <c r="JA31" s="151"/>
      <c r="JB31" s="24">
        <v>5.2</v>
      </c>
      <c r="JC31" s="27">
        <v>5</v>
      </c>
      <c r="JD31" s="28"/>
      <c r="JE31" s="30">
        <f t="shared" si="421"/>
        <v>5.0999999999999996</v>
      </c>
      <c r="JF31" s="31">
        <f t="shared" si="422"/>
        <v>5.0999999999999996</v>
      </c>
      <c r="JG31" s="29" t="str">
        <f t="shared" si="230"/>
        <v>5.1</v>
      </c>
      <c r="JH31" s="35" t="str">
        <f t="shared" si="423"/>
        <v>D+</v>
      </c>
      <c r="JI31" s="33">
        <f t="shared" si="424"/>
        <v>1.5</v>
      </c>
      <c r="JJ31" s="49" t="str">
        <f t="shared" si="425"/>
        <v>1.5</v>
      </c>
      <c r="JK31" s="77">
        <v>3</v>
      </c>
      <c r="JL31" s="151">
        <v>3</v>
      </c>
      <c r="JM31" s="24">
        <v>8</v>
      </c>
      <c r="JN31" s="214">
        <v>6.9</v>
      </c>
      <c r="JO31" s="140"/>
      <c r="JP31" s="30">
        <f t="shared" si="426"/>
        <v>7.3</v>
      </c>
      <c r="JQ31" s="31">
        <f t="shared" si="427"/>
        <v>7.3</v>
      </c>
      <c r="JR31" s="29" t="str">
        <f t="shared" si="234"/>
        <v>7.3</v>
      </c>
      <c r="JS31" s="35" t="str">
        <f t="shared" si="428"/>
        <v>B</v>
      </c>
      <c r="JT31" s="33">
        <f t="shared" si="429"/>
        <v>3</v>
      </c>
      <c r="JU31" s="49" t="str">
        <f t="shared" si="430"/>
        <v>3.0</v>
      </c>
      <c r="JV31" s="77">
        <v>2</v>
      </c>
      <c r="JW31" s="151">
        <v>2</v>
      </c>
      <c r="JX31" s="211">
        <f t="shared" si="238"/>
        <v>22</v>
      </c>
      <c r="JY31" s="43">
        <f t="shared" si="239"/>
        <v>0.93181818181818177</v>
      </c>
      <c r="JZ31" s="45" t="str">
        <f t="shared" si="240"/>
        <v>0.93</v>
      </c>
      <c r="KA31" s="47" t="str">
        <f t="shared" si="241"/>
        <v>Cảnh báo KQHT</v>
      </c>
      <c r="KB31" s="41">
        <f t="shared" si="242"/>
        <v>12</v>
      </c>
      <c r="KC31" s="43">
        <f t="shared" si="243"/>
        <v>1.7083333333333333</v>
      </c>
      <c r="KD31" s="229">
        <f t="shared" si="244"/>
        <v>58</v>
      </c>
      <c r="KE31" s="230">
        <f t="shared" si="245"/>
        <v>39</v>
      </c>
      <c r="KF31" s="146">
        <f t="shared" si="246"/>
        <v>1.5897435897435896</v>
      </c>
      <c r="KG31" s="45" t="str">
        <f t="shared" si="247"/>
        <v>1.59</v>
      </c>
      <c r="KH31" s="47" t="str">
        <f t="shared" si="248"/>
        <v>Lên lớp</v>
      </c>
      <c r="KI31" s="148" t="s">
        <v>1067</v>
      </c>
      <c r="KJ31" s="24">
        <v>5</v>
      </c>
      <c r="KK31" s="27">
        <v>3</v>
      </c>
      <c r="KL31" s="28">
        <v>5</v>
      </c>
      <c r="KM31" s="30">
        <f t="shared" si="436"/>
        <v>3.8</v>
      </c>
      <c r="KN31" s="31">
        <f t="shared" si="437"/>
        <v>5</v>
      </c>
      <c r="KO31" s="31" t="str">
        <f t="shared" si="438"/>
        <v>5.0</v>
      </c>
      <c r="KP31" s="35" t="str">
        <f t="shared" si="439"/>
        <v>D+</v>
      </c>
      <c r="KQ31" s="33">
        <f t="shared" si="440"/>
        <v>1.5</v>
      </c>
      <c r="KR31" s="49" t="str">
        <f t="shared" si="441"/>
        <v>1.5</v>
      </c>
      <c r="KS31" s="77">
        <v>2</v>
      </c>
      <c r="KT31" s="151">
        <v>2</v>
      </c>
      <c r="KU31" s="24">
        <v>7</v>
      </c>
      <c r="KV31" s="27">
        <v>7</v>
      </c>
      <c r="KW31" s="28"/>
      <c r="KX31" s="30">
        <f t="shared" si="442"/>
        <v>7</v>
      </c>
      <c r="KY31" s="31">
        <f t="shared" si="443"/>
        <v>7</v>
      </c>
      <c r="KZ31" s="31" t="str">
        <f t="shared" si="444"/>
        <v>7.0</v>
      </c>
      <c r="LA31" s="35" t="str">
        <f t="shared" si="445"/>
        <v>B</v>
      </c>
      <c r="LB31" s="33">
        <f t="shared" si="446"/>
        <v>3</v>
      </c>
      <c r="LC31" s="49" t="str">
        <f t="shared" si="447"/>
        <v>3.0</v>
      </c>
      <c r="LD31" s="77">
        <v>2</v>
      </c>
      <c r="LE31" s="151">
        <v>2</v>
      </c>
      <c r="LF31" s="24">
        <v>5.7</v>
      </c>
      <c r="LG31" s="27">
        <v>2</v>
      </c>
      <c r="LH31" s="28">
        <v>2</v>
      </c>
      <c r="LI31" s="30">
        <f t="shared" si="448"/>
        <v>3.5</v>
      </c>
      <c r="LJ31" s="31">
        <f t="shared" si="449"/>
        <v>3.5</v>
      </c>
      <c r="LK31" s="31" t="str">
        <f t="shared" si="450"/>
        <v>3.5</v>
      </c>
      <c r="LL31" s="35" t="str">
        <f t="shared" si="451"/>
        <v>F</v>
      </c>
      <c r="LM31" s="33">
        <f t="shared" si="452"/>
        <v>0</v>
      </c>
      <c r="LN31" s="49" t="str">
        <f t="shared" si="453"/>
        <v>0.0</v>
      </c>
      <c r="LO31" s="77">
        <v>2</v>
      </c>
      <c r="LP31" s="151"/>
      <c r="LQ31" s="24">
        <v>7</v>
      </c>
      <c r="LR31" s="27">
        <v>1</v>
      </c>
      <c r="LS31" s="28">
        <v>7</v>
      </c>
      <c r="LT31" s="30">
        <f t="shared" si="454"/>
        <v>3.4</v>
      </c>
      <c r="LU31" s="31">
        <f t="shared" si="455"/>
        <v>7</v>
      </c>
      <c r="LV31" s="29" t="str">
        <f t="shared" si="252"/>
        <v>7.0</v>
      </c>
      <c r="LW31" s="35" t="str">
        <f t="shared" si="456"/>
        <v>B</v>
      </c>
      <c r="LX31" s="33">
        <f t="shared" si="457"/>
        <v>3</v>
      </c>
      <c r="LY31" s="49" t="str">
        <f t="shared" si="458"/>
        <v>3.0</v>
      </c>
      <c r="LZ31" s="77">
        <v>2</v>
      </c>
      <c r="MA31" s="151">
        <v>2</v>
      </c>
      <c r="MB31" s="63">
        <v>0</v>
      </c>
      <c r="MC31" s="27"/>
      <c r="MD31" s="28"/>
      <c r="ME31" s="30">
        <f t="shared" si="459"/>
        <v>0</v>
      </c>
      <c r="MF31" s="161">
        <f t="shared" si="460"/>
        <v>0</v>
      </c>
      <c r="MG31" s="29" t="str">
        <f t="shared" si="253"/>
        <v>0.0</v>
      </c>
      <c r="MH31" s="162" t="str">
        <f t="shared" si="461"/>
        <v>F</v>
      </c>
      <c r="MI31" s="163">
        <f t="shared" si="462"/>
        <v>0</v>
      </c>
      <c r="MJ31" s="56" t="str">
        <f t="shared" si="463"/>
        <v>0.0</v>
      </c>
      <c r="MK31" s="77">
        <v>1</v>
      </c>
      <c r="ML31" s="151"/>
      <c r="MM31" s="24">
        <v>5.3</v>
      </c>
      <c r="MN31" s="27">
        <v>2</v>
      </c>
      <c r="MO31" s="28">
        <v>5</v>
      </c>
      <c r="MP31" s="30">
        <f t="shared" si="464"/>
        <v>3.3</v>
      </c>
      <c r="MQ31" s="161">
        <f t="shared" si="465"/>
        <v>5.0999999999999996</v>
      </c>
      <c r="MR31" s="29" t="str">
        <f t="shared" si="254"/>
        <v>5.1</v>
      </c>
      <c r="MS31" s="162" t="str">
        <f t="shared" si="466"/>
        <v>D+</v>
      </c>
      <c r="MT31" s="163">
        <f t="shared" si="467"/>
        <v>1.5</v>
      </c>
      <c r="MU31" s="56" t="str">
        <f t="shared" si="468"/>
        <v>1.5</v>
      </c>
      <c r="MV31" s="77">
        <v>3</v>
      </c>
      <c r="MW31" s="151">
        <v>3</v>
      </c>
      <c r="MX31" s="63">
        <v>0</v>
      </c>
      <c r="MY31" s="27"/>
      <c r="MZ31" s="28"/>
      <c r="NA31" s="30">
        <f t="shared" si="469"/>
        <v>0</v>
      </c>
      <c r="NB31" s="161">
        <f t="shared" si="470"/>
        <v>0</v>
      </c>
      <c r="NC31" s="29" t="str">
        <f t="shared" si="255"/>
        <v>0.0</v>
      </c>
      <c r="ND31" s="162" t="str">
        <f t="shared" si="471"/>
        <v>F</v>
      </c>
      <c r="NE31" s="163">
        <f t="shared" si="472"/>
        <v>0</v>
      </c>
      <c r="NF31" s="56" t="str">
        <f t="shared" si="473"/>
        <v>0.0</v>
      </c>
      <c r="NG31" s="77">
        <v>1</v>
      </c>
      <c r="NH31" s="151"/>
      <c r="NI31" s="24">
        <v>6.8</v>
      </c>
      <c r="NJ31" s="27">
        <v>6</v>
      </c>
      <c r="NK31" s="28"/>
      <c r="NL31" s="30">
        <f t="shared" si="474"/>
        <v>6.3</v>
      </c>
      <c r="NM31" s="31">
        <f t="shared" si="475"/>
        <v>6.3</v>
      </c>
      <c r="NN31" s="31" t="str">
        <f t="shared" si="476"/>
        <v>6.3</v>
      </c>
      <c r="NO31" s="35" t="str">
        <f t="shared" si="477"/>
        <v>C</v>
      </c>
      <c r="NP31" s="33">
        <f t="shared" si="478"/>
        <v>2</v>
      </c>
      <c r="NQ31" s="49" t="str">
        <f t="shared" si="479"/>
        <v>2.0</v>
      </c>
      <c r="NR31" s="77">
        <v>3</v>
      </c>
      <c r="NS31" s="151">
        <v>3</v>
      </c>
      <c r="NT31" s="24">
        <v>8</v>
      </c>
      <c r="NU31" s="214">
        <v>7</v>
      </c>
      <c r="NV31" s="28"/>
      <c r="NW31" s="30">
        <f t="shared" si="480"/>
        <v>7.4</v>
      </c>
      <c r="NX31" s="31">
        <f t="shared" si="481"/>
        <v>7.4</v>
      </c>
      <c r="NY31" s="31" t="str">
        <f t="shared" si="482"/>
        <v>7.4</v>
      </c>
      <c r="NZ31" s="35" t="str">
        <f t="shared" si="483"/>
        <v>B</v>
      </c>
      <c r="OA31" s="33">
        <f t="shared" si="484"/>
        <v>3</v>
      </c>
      <c r="OB31" s="49" t="str">
        <f t="shared" si="485"/>
        <v>3.0</v>
      </c>
      <c r="OC31" s="77">
        <v>2</v>
      </c>
      <c r="OD31" s="151">
        <v>2</v>
      </c>
      <c r="OE31" s="211">
        <f t="shared" si="259"/>
        <v>18</v>
      </c>
      <c r="OF31" s="43">
        <f t="shared" si="260"/>
        <v>1.75</v>
      </c>
      <c r="OG31" s="45" t="str">
        <f t="shared" si="261"/>
        <v>1.75</v>
      </c>
      <c r="OH31" s="47" t="str">
        <f t="shared" si="262"/>
        <v>Lên lớp</v>
      </c>
      <c r="OI31" s="41">
        <f t="shared" si="263"/>
        <v>14</v>
      </c>
      <c r="OJ31" s="43">
        <f t="shared" si="264"/>
        <v>2.25</v>
      </c>
      <c r="OK31" s="229">
        <f t="shared" si="265"/>
        <v>76</v>
      </c>
      <c r="OL31" s="230">
        <f t="shared" si="266"/>
        <v>53</v>
      </c>
      <c r="OM31" s="146">
        <f t="shared" si="267"/>
        <v>1.7641509433962264</v>
      </c>
      <c r="ON31" s="45" t="str">
        <f t="shared" si="268"/>
        <v>1.76</v>
      </c>
      <c r="OO31" s="47" t="str">
        <f t="shared" si="269"/>
        <v>Lên lớp</v>
      </c>
      <c r="OP31" s="47" t="s">
        <v>1143</v>
      </c>
      <c r="OQ31" s="24">
        <v>5</v>
      </c>
      <c r="OR31" s="27">
        <v>1</v>
      </c>
      <c r="OS31" s="28">
        <v>5</v>
      </c>
      <c r="OT31" s="30">
        <f t="shared" si="488"/>
        <v>2.6</v>
      </c>
      <c r="OU31" s="31">
        <f t="shared" si="489"/>
        <v>5</v>
      </c>
      <c r="OV31" s="31" t="str">
        <f t="shared" si="490"/>
        <v>5.0</v>
      </c>
      <c r="OW31" s="35" t="str">
        <f t="shared" si="491"/>
        <v>D+</v>
      </c>
      <c r="OX31" s="33">
        <f t="shared" si="492"/>
        <v>1.5</v>
      </c>
      <c r="OY31" s="49" t="str">
        <f t="shared" si="493"/>
        <v>1.5</v>
      </c>
      <c r="OZ31" s="77">
        <v>2</v>
      </c>
      <c r="PA31" s="151">
        <v>2</v>
      </c>
      <c r="PB31" s="24">
        <v>7.6</v>
      </c>
      <c r="PC31" s="27">
        <v>5</v>
      </c>
      <c r="PD31" s="28"/>
      <c r="PE31" s="30">
        <f t="shared" si="494"/>
        <v>6</v>
      </c>
      <c r="PF31" s="31">
        <f t="shared" si="495"/>
        <v>6</v>
      </c>
      <c r="PG31" s="31" t="str">
        <f t="shared" si="496"/>
        <v>6.0</v>
      </c>
      <c r="PH31" s="35" t="str">
        <f t="shared" si="547"/>
        <v>C</v>
      </c>
      <c r="PI31" s="33">
        <f t="shared" si="497"/>
        <v>2</v>
      </c>
      <c r="PJ31" s="49" t="str">
        <f t="shared" si="498"/>
        <v>2.0</v>
      </c>
      <c r="PK31" s="77">
        <v>3</v>
      </c>
      <c r="PL31" s="151">
        <v>3</v>
      </c>
      <c r="PM31" s="24">
        <v>6</v>
      </c>
      <c r="PN31" s="27">
        <v>5</v>
      </c>
      <c r="PO31" s="28"/>
      <c r="PP31" s="30">
        <f t="shared" si="499"/>
        <v>5.4</v>
      </c>
      <c r="PQ31" s="31">
        <f t="shared" si="500"/>
        <v>5.4</v>
      </c>
      <c r="PR31" s="31" t="str">
        <f t="shared" si="501"/>
        <v>5.4</v>
      </c>
      <c r="PS31" s="35" t="str">
        <f t="shared" si="502"/>
        <v>D+</v>
      </c>
      <c r="PT31" s="130">
        <f t="shared" si="503"/>
        <v>1.5</v>
      </c>
      <c r="PU31" s="49" t="str">
        <f t="shared" si="504"/>
        <v>1.5</v>
      </c>
      <c r="PV31" s="77">
        <v>2</v>
      </c>
      <c r="PW31" s="151">
        <v>2</v>
      </c>
      <c r="PX31" s="24">
        <v>6.9</v>
      </c>
      <c r="PY31" s="27">
        <v>4</v>
      </c>
      <c r="PZ31" s="28"/>
      <c r="QA31" s="30">
        <f t="shared" si="505"/>
        <v>5.2</v>
      </c>
      <c r="QB31" s="31">
        <f t="shared" si="506"/>
        <v>5.2</v>
      </c>
      <c r="QC31" s="31" t="str">
        <f t="shared" si="507"/>
        <v>5.2</v>
      </c>
      <c r="QD31" s="35" t="str">
        <f t="shared" si="508"/>
        <v>D+</v>
      </c>
      <c r="QE31" s="130">
        <f t="shared" si="509"/>
        <v>1.5</v>
      </c>
      <c r="QF31" s="49" t="str">
        <f t="shared" si="510"/>
        <v>1.5</v>
      </c>
      <c r="QG31" s="77">
        <v>3</v>
      </c>
      <c r="QH31" s="151">
        <v>3</v>
      </c>
      <c r="QI31" s="63">
        <v>1</v>
      </c>
      <c r="QJ31" s="27"/>
      <c r="QK31" s="28"/>
      <c r="QL31" s="30">
        <f t="shared" si="511"/>
        <v>0.4</v>
      </c>
      <c r="QM31" s="31">
        <f t="shared" si="512"/>
        <v>0.4</v>
      </c>
      <c r="QN31" s="31" t="str">
        <f t="shared" si="513"/>
        <v>0.4</v>
      </c>
      <c r="QO31" s="35" t="str">
        <f t="shared" si="514"/>
        <v>F</v>
      </c>
      <c r="QP31" s="130">
        <f t="shared" si="515"/>
        <v>0</v>
      </c>
      <c r="QQ31" s="49" t="str">
        <f t="shared" si="516"/>
        <v>0.0</v>
      </c>
      <c r="QR31" s="77">
        <v>1</v>
      </c>
      <c r="QS31" s="151"/>
      <c r="QT31" s="63">
        <v>0</v>
      </c>
      <c r="QU31" s="27"/>
      <c r="QV31" s="28"/>
      <c r="QW31" s="30">
        <f t="shared" si="517"/>
        <v>0</v>
      </c>
      <c r="QX31" s="31">
        <f t="shared" si="518"/>
        <v>0</v>
      </c>
      <c r="QY31" s="31" t="str">
        <f t="shared" si="519"/>
        <v>0.0</v>
      </c>
      <c r="QZ31" s="35" t="str">
        <f t="shared" si="520"/>
        <v>F</v>
      </c>
      <c r="RA31" s="130">
        <f t="shared" si="521"/>
        <v>0</v>
      </c>
      <c r="RB31" s="49" t="str">
        <f t="shared" si="522"/>
        <v>0.0</v>
      </c>
      <c r="RC31" s="77">
        <v>3</v>
      </c>
      <c r="RD31" s="151"/>
      <c r="RE31" s="63">
        <v>2</v>
      </c>
      <c r="RF31" s="27"/>
      <c r="RG31" s="28"/>
      <c r="RH31" s="30">
        <f t="shared" si="523"/>
        <v>0.8</v>
      </c>
      <c r="RI31" s="31">
        <f t="shared" si="524"/>
        <v>0.8</v>
      </c>
      <c r="RJ31" s="31" t="str">
        <f t="shared" si="525"/>
        <v>0.8</v>
      </c>
      <c r="RK31" s="35" t="str">
        <f t="shared" si="526"/>
        <v>F</v>
      </c>
      <c r="RL31" s="130">
        <f t="shared" si="527"/>
        <v>0</v>
      </c>
      <c r="RM31" s="49" t="str">
        <f t="shared" si="528"/>
        <v>0.0</v>
      </c>
      <c r="RN31" s="77">
        <v>1</v>
      </c>
      <c r="RO31" s="151"/>
      <c r="RP31" s="211">
        <f t="shared" si="277"/>
        <v>15</v>
      </c>
      <c r="RQ31" s="275">
        <f t="shared" si="278"/>
        <v>3.7066666666666661</v>
      </c>
      <c r="RR31" s="43">
        <f t="shared" si="279"/>
        <v>1.1000000000000001</v>
      </c>
      <c r="RS31" s="45" t="str">
        <f t="shared" si="280"/>
        <v>1.10</v>
      </c>
      <c r="RT31" s="47" t="str">
        <f t="shared" si="281"/>
        <v>Lên lớp</v>
      </c>
      <c r="RU31" s="41">
        <f t="shared" si="282"/>
        <v>10</v>
      </c>
      <c r="RV31" s="43">
        <f t="shared" si="283"/>
        <v>1.65</v>
      </c>
      <c r="RW31" s="229">
        <f t="shared" si="284"/>
        <v>91</v>
      </c>
      <c r="RX31" s="230">
        <f t="shared" si="285"/>
        <v>63</v>
      </c>
      <c r="RY31" s="146">
        <f t="shared" si="286"/>
        <v>1.746031746031746</v>
      </c>
      <c r="RZ31" s="45" t="str">
        <f t="shared" si="287"/>
        <v>1.75</v>
      </c>
      <c r="SA31" s="47" t="str">
        <f t="shared" si="288"/>
        <v>Lên lớp</v>
      </c>
      <c r="SB31" s="47" t="s">
        <v>1143</v>
      </c>
      <c r="SC31" s="63">
        <v>0.7</v>
      </c>
      <c r="SD31" s="27"/>
      <c r="SE31" s="28"/>
      <c r="SF31" s="30">
        <f t="shared" si="529"/>
        <v>0.3</v>
      </c>
      <c r="SG31" s="31">
        <f t="shared" si="530"/>
        <v>0.3</v>
      </c>
      <c r="SH31" s="31" t="str">
        <f t="shared" si="531"/>
        <v>0.3</v>
      </c>
      <c r="SI31" s="35" t="str">
        <f t="shared" si="532"/>
        <v>F</v>
      </c>
      <c r="SJ31" s="130">
        <f t="shared" si="533"/>
        <v>0</v>
      </c>
      <c r="SK31" s="49" t="str">
        <f t="shared" si="534"/>
        <v>0.0</v>
      </c>
      <c r="SL31" s="77">
        <v>2</v>
      </c>
      <c r="SM31" s="151"/>
      <c r="SN31" s="63">
        <v>0</v>
      </c>
      <c r="SO31" s="27"/>
      <c r="SP31" s="28"/>
      <c r="SQ31" s="30">
        <f t="shared" si="535"/>
        <v>0</v>
      </c>
      <c r="SR31" s="31">
        <f t="shared" si="536"/>
        <v>0</v>
      </c>
      <c r="SS31" s="31" t="str">
        <f t="shared" si="537"/>
        <v>0.0</v>
      </c>
      <c r="ST31" s="35" t="str">
        <f t="shared" si="538"/>
        <v>F</v>
      </c>
      <c r="SU31" s="33">
        <f t="shared" si="539"/>
        <v>0</v>
      </c>
      <c r="SV31" s="49" t="str">
        <f t="shared" si="540"/>
        <v>0.0</v>
      </c>
      <c r="SW31" s="77">
        <v>2</v>
      </c>
      <c r="SX31" s="151"/>
      <c r="SY31" s="24"/>
      <c r="SZ31" s="27"/>
      <c r="TA31" s="28"/>
      <c r="TB31" s="22">
        <f t="shared" ref="TB31" si="667">ROUND((SF31*0.5+SQ31*0.5),1)</f>
        <v>0.2</v>
      </c>
      <c r="TC31" s="29">
        <f t="shared" ref="TC31" si="668">ROUND((SG31*0.5+SR31*0.5),1)</f>
        <v>0.2</v>
      </c>
      <c r="TD31" s="31" t="str">
        <f t="shared" si="543"/>
        <v>0.2</v>
      </c>
      <c r="TE31" s="35" t="str">
        <f t="shared" si="544"/>
        <v>F</v>
      </c>
      <c r="TF31" s="33">
        <f t="shared" si="545"/>
        <v>0</v>
      </c>
      <c r="TG31" s="49" t="str">
        <f t="shared" si="546"/>
        <v>0.0</v>
      </c>
      <c r="TH31" s="77">
        <v>4</v>
      </c>
      <c r="TI31" s="151"/>
      <c r="TJ31" s="320"/>
      <c r="TK31" s="321"/>
      <c r="TL31" s="322"/>
      <c r="TM31" s="322"/>
      <c r="TN31" s="322"/>
      <c r="TO31" s="127">
        <f t="shared" si="560"/>
        <v>0</v>
      </c>
      <c r="TP31" s="29" t="str">
        <f t="shared" si="548"/>
        <v>0.0</v>
      </c>
      <c r="TQ31" s="35" t="str">
        <f t="shared" si="549"/>
        <v>F</v>
      </c>
      <c r="TR31" s="33">
        <f t="shared" si="550"/>
        <v>0</v>
      </c>
      <c r="TS31" s="49" t="str">
        <f t="shared" si="551"/>
        <v>0.0</v>
      </c>
      <c r="TT31" s="323"/>
      <c r="TU31" s="324"/>
      <c r="TV31" s="325">
        <f t="shared" si="552"/>
        <v>4</v>
      </c>
      <c r="TW31" s="341">
        <f t="shared" si="296"/>
        <v>0.2</v>
      </c>
      <c r="TX31" s="326">
        <f t="shared" si="553"/>
        <v>0</v>
      </c>
      <c r="TY31" s="45" t="str">
        <f t="shared" si="554"/>
        <v>0.00</v>
      </c>
      <c r="TZ31" s="47" t="str">
        <f t="shared" si="555"/>
        <v>Cảnh báo KQHT</v>
      </c>
      <c r="UA31" s="41">
        <f t="shared" si="556"/>
        <v>0</v>
      </c>
      <c r="UB31" s="43" t="e">
        <f t="shared" si="557"/>
        <v>#DIV/0!</v>
      </c>
    </row>
    <row r="36" spans="1:461" ht="18">
      <c r="A36" s="11">
        <v>32</v>
      </c>
      <c r="B36" s="70" t="s">
        <v>333</v>
      </c>
      <c r="C36" s="14" t="s">
        <v>384</v>
      </c>
      <c r="D36" s="71" t="s">
        <v>385</v>
      </c>
      <c r="E36" s="72" t="s">
        <v>386</v>
      </c>
      <c r="F36" s="123" t="s">
        <v>1255</v>
      </c>
      <c r="G36" s="111" t="s">
        <v>807</v>
      </c>
      <c r="H36" s="112" t="s">
        <v>18</v>
      </c>
      <c r="I36" s="104" t="s">
        <v>839</v>
      </c>
      <c r="J36" s="13">
        <v>5.5</v>
      </c>
      <c r="K36" s="13"/>
      <c r="L36" s="35" t="str">
        <f>IF(J36&gt;=8.5,"A",IF(J36&gt;=8,"B+",IF(J36&gt;=7,"B",IF(J36&gt;=6.5,"C+",IF(J36&gt;=5.5,"C",IF(J36&gt;=5,"D+",IF(J36&gt;=4,"D","F")))))))</f>
        <v>C</v>
      </c>
      <c r="M36" s="33">
        <f>IF(L36="A",4,IF(L36="B+",3.5,IF(L36="B",3,IF(L36="C+",2.5,IF(L36="C",2,IF(L36="D+",1.5,IF(L36="D",1,0)))))))</f>
        <v>2</v>
      </c>
      <c r="N36" s="49" t="str">
        <f>TEXT(M36,"0.0")</f>
        <v>2.0</v>
      </c>
      <c r="O36" s="12">
        <v>2</v>
      </c>
      <c r="V36" s="24">
        <v>7.1</v>
      </c>
      <c r="W36" s="27">
        <v>8</v>
      </c>
      <c r="X36" s="28"/>
      <c r="Y36" s="22">
        <f>ROUND((V36*0.4+W36*0.6),1)</f>
        <v>7.6</v>
      </c>
      <c r="Z36" s="29">
        <f>ROUND(MAX((V36*0.4+W36*0.6),(V36*0.4+X36*0.6)),1)</f>
        <v>7.6</v>
      </c>
      <c r="AA36" s="29"/>
      <c r="AB36" s="35" t="str">
        <f>IF(Z36&gt;=8.5,"A",IF(Z36&gt;=8,"B+",IF(Z36&gt;=7,"B",IF(Z36&gt;=6.5,"C+",IF(Z36&gt;=5.5,"C",IF(Z36&gt;=5,"D+",IF(Z36&gt;=4,"D","F")))))))</f>
        <v>B</v>
      </c>
      <c r="AC36" s="33">
        <f>IF(AB36="A",4,IF(AB36="B+",3.5,IF(AB36="B",3,IF(AB36="C+",2.5,IF(AB36="C",2,IF(AB36="D+",1.5,IF(AB36="D",1,0)))))))</f>
        <v>3</v>
      </c>
      <c r="AD36" s="49" t="str">
        <f>TEXT(AC36,"0.0")</f>
        <v>3.0</v>
      </c>
      <c r="AE36" s="77">
        <v>5</v>
      </c>
      <c r="AF36" s="80">
        <v>5</v>
      </c>
      <c r="AG36" s="63">
        <v>1.8</v>
      </c>
      <c r="AH36" s="27"/>
      <c r="AI36" s="28"/>
      <c r="AJ36" s="22">
        <f>ROUND((AG36*0.4+AH36*0.6),1)</f>
        <v>0.7</v>
      </c>
      <c r="AK36" s="29">
        <f>ROUND(MAX((AG36*0.4+AH36*0.6),(AG36*0.4+AI36*0.6)),1)</f>
        <v>0.7</v>
      </c>
      <c r="AL36" s="29"/>
      <c r="AM36" s="35" t="str">
        <f>IF(AK36&gt;=8.5,"A",IF(AK36&gt;=8,"B+",IF(AK36&gt;=7,"B",IF(AK36&gt;=6.5,"C+",IF(AK36&gt;=5.5,"C",IF(AK36&gt;=5,"D+",IF(AK36&gt;=4,"D","F")))))))</f>
        <v>F</v>
      </c>
      <c r="AN36" s="33">
        <f>IF(AM36="A",4,IF(AM36="B+",3.5,IF(AM36="B",3,IF(AM36="C+",2.5,IF(AM36="C",2,IF(AM36="D+",1.5,IF(AM36="D",1,0)))))))</f>
        <v>0</v>
      </c>
      <c r="AO36" s="49" t="str">
        <f>TEXT(AN36,"0.0")</f>
        <v>0.0</v>
      </c>
      <c r="AP36" s="77">
        <v>3</v>
      </c>
      <c r="AQ36" s="83"/>
      <c r="AR36" s="24">
        <v>6.3</v>
      </c>
      <c r="AS36" s="27">
        <v>7</v>
      </c>
      <c r="AT36" s="28"/>
      <c r="AU36" s="22">
        <f>ROUND((AR36*0.4+AS36*0.6),1)</f>
        <v>6.7</v>
      </c>
      <c r="AV36" s="29">
        <f>ROUND(MAX((AR36*0.4+AS36*0.6),(AR36*0.4+AT36*0.6)),1)</f>
        <v>6.7</v>
      </c>
      <c r="AW36" s="29"/>
      <c r="AX36" s="35" t="str">
        <f>IF(AV36&gt;=8.5,"A",IF(AV36&gt;=8,"B+",IF(AV36&gt;=7,"B",IF(AV36&gt;=6.5,"C+",IF(AV36&gt;=5.5,"C",IF(AV36&gt;=5,"D+",IF(AV36&gt;=4,"D","F")))))))</f>
        <v>C+</v>
      </c>
      <c r="AY36" s="33">
        <f>IF(AX36="A",4,IF(AX36="B+",3.5,IF(AX36="B",3,IF(AX36="C+",2.5,IF(AX36="C",2,IF(AX36="D+",1.5,IF(AX36="D",1,0)))))))</f>
        <v>2.5</v>
      </c>
      <c r="AZ36" s="49" t="str">
        <f>TEXT(AY36,"0.0")</f>
        <v>2.5</v>
      </c>
      <c r="BA36" s="77">
        <v>3</v>
      </c>
      <c r="BB36" s="83">
        <v>3</v>
      </c>
      <c r="BC36" s="24">
        <v>6</v>
      </c>
      <c r="BD36" s="27">
        <v>5</v>
      </c>
      <c r="BE36" s="28"/>
      <c r="BF36" s="22">
        <f>ROUND((BC36*0.4+BD36*0.6),1)</f>
        <v>5.4</v>
      </c>
      <c r="BG36" s="29">
        <f>ROUND(MAX((BC36*0.4+BD36*0.6),(BC36*0.4+BE36*0.6)),1)</f>
        <v>5.4</v>
      </c>
      <c r="BH36" s="29"/>
      <c r="BI36" s="35" t="str">
        <f>IF(BG36&gt;=8.5,"A",IF(BG36&gt;=8,"B+",IF(BG36&gt;=7,"B",IF(BG36&gt;=6.5,"C+",IF(BG36&gt;=5.5,"C",IF(BG36&gt;=5,"D+",IF(BG36&gt;=4,"D","F")))))))</f>
        <v>D+</v>
      </c>
      <c r="BJ36" s="33">
        <f>IF(BI36="A",4,IF(BI36="B+",3.5,IF(BI36="B",3,IF(BI36="C+",2.5,IF(BI36="C",2,IF(BI36="D+",1.5,IF(BI36="D",1,0)))))))</f>
        <v>1.5</v>
      </c>
      <c r="BK36" s="49" t="str">
        <f>TEXT(BJ36,"0.0")</f>
        <v>1.5</v>
      </c>
      <c r="BL36" s="77">
        <v>3</v>
      </c>
      <c r="BM36" s="83">
        <v>3</v>
      </c>
      <c r="BN36" s="24">
        <v>6.7</v>
      </c>
      <c r="BO36" s="27">
        <v>9</v>
      </c>
      <c r="BP36" s="28"/>
      <c r="BQ36" s="22">
        <f>ROUND((BN36*0.4+BO36*0.6),1)</f>
        <v>8.1</v>
      </c>
      <c r="BR36" s="29">
        <f>ROUND(MAX((BN36*0.4+BO36*0.6),(BN36*0.4+BP36*0.6)),1)</f>
        <v>8.1</v>
      </c>
      <c r="BS36" s="29"/>
      <c r="BT36" s="35" t="str">
        <f>IF(BR36&gt;=8.5,"A",IF(BR36&gt;=8,"B+",IF(BR36&gt;=7,"B",IF(BR36&gt;=6.5,"C+",IF(BR36&gt;=5.5,"C",IF(BR36&gt;=5,"D+",IF(BR36&gt;=4,"D","F")))))))</f>
        <v>B+</v>
      </c>
      <c r="BU36" s="33">
        <f>IF(BT36="A",4,IF(BT36="B+",3.5,IF(BT36="B",3,IF(BT36="C+",2.5,IF(BT36="C",2,IF(BT36="D+",1.5,IF(BT36="D",1,0)))))))</f>
        <v>3.5</v>
      </c>
      <c r="BV36" s="49" t="str">
        <f>TEXT(BU36,"0.0")</f>
        <v>3.5</v>
      </c>
      <c r="BW36" s="77">
        <v>2</v>
      </c>
      <c r="BX36" s="83">
        <v>2</v>
      </c>
      <c r="BY36" s="41">
        <f>AE36+AP36+BA36+BL36+BW36</f>
        <v>16</v>
      </c>
      <c r="BZ36" s="43">
        <f>(AC36*AE36+AN36*AP36+AY36*BA36+BJ36*BL36+BU36*BW36)/BY36</f>
        <v>2.125</v>
      </c>
      <c r="CA36" s="45" t="str">
        <f>TEXT(BZ36,"0.00")</f>
        <v>2.13</v>
      </c>
      <c r="CB36" s="47" t="str">
        <f>IF(AND(BZ36&lt;0.8),"Cảnh báo KQHT","Lên lớp")</f>
        <v>Lên lớp</v>
      </c>
      <c r="CC36" s="145">
        <f>AF36+AQ36+BB36+BM36+BX36</f>
        <v>13</v>
      </c>
      <c r="CD36" s="146">
        <f xml:space="preserve"> (AC36*AF36+AN36*AQ36+AY36*BB36+BJ36*BM36+BU36*BX36)/CC36</f>
        <v>2.6153846153846154</v>
      </c>
      <c r="CE36" s="47" t="str">
        <f>IF(AND(CD36&lt;1.2),"Cảnh báo KQHT","Lên lớp")</f>
        <v>Lên lớp</v>
      </c>
      <c r="CF36" s="142"/>
      <c r="CR36" s="63">
        <v>0</v>
      </c>
      <c r="CS36" s="27"/>
      <c r="CT36" s="28"/>
      <c r="CU36" s="30">
        <f>ROUND((CR36*0.4+CS36*0.6),1)</f>
        <v>0</v>
      </c>
      <c r="CV36" s="31">
        <f>ROUND(MAX((CR36*0.4+CS36*0.6),(CR36*0.4+CT36*0.6)),1)</f>
        <v>0</v>
      </c>
      <c r="CW36" s="31"/>
      <c r="CX36" s="35" t="str">
        <f>IF(CV36&gt;=8.5,"A",IF(CV36&gt;=8,"B+",IF(CV36&gt;=7,"B",IF(CV36&gt;=6.5,"C+",IF(CV36&gt;=5.5,"C",IF(CV36&gt;=5,"D+",IF(CV36&gt;=4,"D","F")))))))</f>
        <v>F</v>
      </c>
      <c r="CY36" s="157">
        <f>IF(CX36="A",4,IF(CX36="B+",3.5,IF(CX36="B",3,IF(CX36="C+",2.5,IF(CX36="C",2,IF(CX36="D+",1.5,IF(CX36="D",1,0)))))))</f>
        <v>0</v>
      </c>
      <c r="CZ36" s="49" t="str">
        <f>TEXT(CY36,"0.0")</f>
        <v>0.0</v>
      </c>
      <c r="DA36" s="77">
        <v>2</v>
      </c>
      <c r="DB36" s="151"/>
      <c r="EJ36" s="24">
        <v>5.4</v>
      </c>
      <c r="EK36" s="27"/>
      <c r="EL36" s="28"/>
      <c r="EM36" s="30">
        <f>ROUND((EJ36*0.4+EK36*0.6),1)</f>
        <v>2.2000000000000002</v>
      </c>
      <c r="EN36" s="31">
        <f>ROUND(MAX((EJ36*0.4+EK36*0.6),(EJ36*0.4+EL36*0.6)),1)</f>
        <v>2.2000000000000002</v>
      </c>
      <c r="EO36" s="31"/>
      <c r="EP36" s="35" t="str">
        <f>IF(EN36&gt;=8.5,"A",IF(EN36&gt;=8,"B+",IF(EN36&gt;=7,"B",IF(EN36&gt;=6.5,"C+",IF(EN36&gt;=5.5,"C",IF(EN36&gt;=5,"D+",IF(EN36&gt;=4,"D","F")))))))</f>
        <v>F</v>
      </c>
      <c r="EQ36" s="157">
        <f>IF(EP36="A",4,IF(EP36="B+",3.5,IF(EP36="B",3,IF(EP36="C+",2.5,IF(EP36="C",2,IF(EP36="D+",1.5,IF(EP36="D",1,0)))))))</f>
        <v>0</v>
      </c>
      <c r="ER36" s="49" t="str">
        <f>TEXT(EQ36,"0.0")</f>
        <v>0.0</v>
      </c>
      <c r="ES36" s="77">
        <v>2</v>
      </c>
      <c r="ET36" s="151"/>
    </row>
    <row r="37" spans="1:461" ht="18">
      <c r="A37" s="11">
        <v>9</v>
      </c>
      <c r="B37" s="70" t="s">
        <v>333</v>
      </c>
      <c r="C37" s="14" t="s">
        <v>347</v>
      </c>
      <c r="D37" s="71" t="s">
        <v>46</v>
      </c>
      <c r="E37" s="72" t="s">
        <v>128</v>
      </c>
      <c r="F37" s="147" t="s">
        <v>1256</v>
      </c>
      <c r="G37" s="111" t="s">
        <v>786</v>
      </c>
      <c r="H37" s="112" t="s">
        <v>18</v>
      </c>
      <c r="I37" s="104" t="s">
        <v>825</v>
      </c>
      <c r="J37" s="13">
        <v>6.3</v>
      </c>
      <c r="K37" s="13"/>
      <c r="L37" s="35" t="str">
        <f>IF(J37&gt;=8.5,"A",IF(J37&gt;=8,"B+",IF(J37&gt;=7,"B",IF(J37&gt;=6.5,"C+",IF(J37&gt;=5.5,"C",IF(J37&gt;=5,"D+",IF(J37&gt;=4,"D","F")))))))</f>
        <v>C</v>
      </c>
      <c r="M37" s="50">
        <f>IF(L37="A",4,IF(L37="B+",3.5,IF(L37="B",3,IF(L37="C+",2.5,IF(L37="C",2,IF(L37="D+",1.5,IF(L37="D",1,0)))))))</f>
        <v>2</v>
      </c>
      <c r="N37" s="49" t="str">
        <f>TEXT(M37,"0.0")</f>
        <v>2.0</v>
      </c>
      <c r="O37" s="12">
        <v>2</v>
      </c>
      <c r="V37" s="24">
        <v>6.8</v>
      </c>
      <c r="W37" s="27">
        <v>5</v>
      </c>
      <c r="X37" s="28"/>
      <c r="Y37" s="30">
        <f>ROUND((V37*0.4+W37*0.6),1)</f>
        <v>5.7</v>
      </c>
      <c r="Z37" s="31">
        <f>ROUND(MAX((V37*0.4+W37*0.6),(V37*0.4+X37*0.6)),1)</f>
        <v>5.7</v>
      </c>
      <c r="AA37" s="31"/>
      <c r="AB37" s="35" t="str">
        <f>IF(Z37&gt;=8.5,"A",IF(Z37&gt;=8,"B+",IF(Z37&gt;=7,"B",IF(Z37&gt;=6.5,"C+",IF(Z37&gt;=5.5,"C",IF(Z37&gt;=5,"D+",IF(Z37&gt;=4,"D","F")))))))</f>
        <v>C</v>
      </c>
      <c r="AC37" s="33">
        <f>IF(AB37="A",4,IF(AB37="B+",3.5,IF(AB37="B",3,IF(AB37="C+",2.5,IF(AB37="C",2,IF(AB37="D+",1.5,IF(AB37="D",1,0)))))))</f>
        <v>2</v>
      </c>
      <c r="AD37" s="49" t="str">
        <f>TEXT(AC37,"0.0")</f>
        <v>2.0</v>
      </c>
      <c r="AE37" s="77">
        <v>5</v>
      </c>
      <c r="AF37" s="80">
        <v>5</v>
      </c>
      <c r="AG37" s="24">
        <v>5</v>
      </c>
      <c r="AH37" s="27">
        <v>3</v>
      </c>
      <c r="AI37" s="138"/>
      <c r="AJ37" s="30">
        <f>ROUND((AG37*0.4+AH37*0.6),1)</f>
        <v>3.8</v>
      </c>
      <c r="AK37" s="31">
        <f>ROUND(MAX((AG37*0.4+AH37*0.6),(AG37*0.4+AI37*0.6)),1)</f>
        <v>3.8</v>
      </c>
      <c r="AL37" s="31"/>
      <c r="AM37" s="35" t="str">
        <f>IF(AK37&gt;=8.5,"A",IF(AK37&gt;=8,"B+",IF(AK37&gt;=7,"B",IF(AK37&gt;=6.5,"C+",IF(AK37&gt;=5.5,"C",IF(AK37&gt;=5,"D+",IF(AK37&gt;=4,"D","F")))))))</f>
        <v>F</v>
      </c>
      <c r="AN37" s="33">
        <f>IF(AM37="A",4,IF(AM37="B+",3.5,IF(AM37="B",3,IF(AM37="C+",2.5,IF(AM37="C",2,IF(AM37="D+",1.5,IF(AM37="D",1,0)))))))</f>
        <v>0</v>
      </c>
      <c r="AO37" s="49" t="str">
        <f>TEXT(AN37,"0.0")</f>
        <v>0.0</v>
      </c>
      <c r="AP37" s="77">
        <v>3</v>
      </c>
      <c r="AQ37" s="83"/>
      <c r="AR37" s="24">
        <v>5.4</v>
      </c>
      <c r="AS37" s="27">
        <v>3</v>
      </c>
      <c r="AT37" s="28"/>
      <c r="AU37" s="30">
        <f>ROUND((AR37*0.4+AS37*0.6),1)</f>
        <v>4</v>
      </c>
      <c r="AV37" s="31">
        <f>ROUND(MAX((AR37*0.4+AS37*0.6),(AR37*0.4+AT37*0.6)),1)</f>
        <v>4</v>
      </c>
      <c r="AW37" s="31"/>
      <c r="AX37" s="35" t="str">
        <f>IF(AV37&gt;=8.5,"A",IF(AV37&gt;=8,"B+",IF(AV37&gt;=7,"B",IF(AV37&gt;=6.5,"C+",IF(AV37&gt;=5.5,"C",IF(AV37&gt;=5,"D+",IF(AV37&gt;=4,"D","F")))))))</f>
        <v>D</v>
      </c>
      <c r="AY37" s="33">
        <f>IF(AX37="A",4,IF(AX37="B+",3.5,IF(AX37="B",3,IF(AX37="C+",2.5,IF(AX37="C",2,IF(AX37="D+",1.5,IF(AX37="D",1,0)))))))</f>
        <v>1</v>
      </c>
      <c r="AZ37" s="49" t="str">
        <f>TEXT(AY37,"0.0")</f>
        <v>1.0</v>
      </c>
      <c r="BA37" s="77">
        <v>3</v>
      </c>
      <c r="BB37" s="83">
        <v>3</v>
      </c>
      <c r="BC37" s="63">
        <v>4</v>
      </c>
      <c r="BD37" s="27"/>
      <c r="BE37" s="28"/>
      <c r="BF37" s="30">
        <f>ROUND((BC37*0.4+BD37*0.6),1)</f>
        <v>1.6</v>
      </c>
      <c r="BG37" s="31">
        <f>ROUND(MAX((BC37*0.4+BD37*0.6),(BC37*0.4+BE37*0.6)),1)</f>
        <v>1.6</v>
      </c>
      <c r="BH37" s="31"/>
      <c r="BI37" s="35" t="str">
        <f>IF(BG37&gt;=8.5,"A",IF(BG37&gt;=8,"B+",IF(BG37&gt;=7,"B",IF(BG37&gt;=6.5,"C+",IF(BG37&gt;=5.5,"C",IF(BG37&gt;=5,"D+",IF(BG37&gt;=4,"D","F")))))))</f>
        <v>F</v>
      </c>
      <c r="BJ37" s="33">
        <f>IF(BI37="A",4,IF(BI37="B+",3.5,IF(BI37="B",3,IF(BI37="C+",2.5,IF(BI37="C",2,IF(BI37="D+",1.5,IF(BI37="D",1,0)))))))</f>
        <v>0</v>
      </c>
      <c r="BK37" s="49" t="str">
        <f>TEXT(BJ37,"0.0")</f>
        <v>0.0</v>
      </c>
      <c r="BL37" s="77">
        <v>3</v>
      </c>
      <c r="BM37" s="83"/>
      <c r="BN37" s="24">
        <v>7.7</v>
      </c>
      <c r="BO37" s="27">
        <v>8</v>
      </c>
      <c r="BP37" s="28"/>
      <c r="BQ37" s="30">
        <f>ROUND((BN37*0.4+BO37*0.6),1)</f>
        <v>7.9</v>
      </c>
      <c r="BR37" s="31">
        <f>ROUND(MAX((BN37*0.4+BO37*0.6),(BN37*0.4+BP37*0.6)),1)</f>
        <v>7.9</v>
      </c>
      <c r="BS37" s="31"/>
      <c r="BT37" s="35" t="str">
        <f>IF(BR37&gt;=8.5,"A",IF(BR37&gt;=8,"B+",IF(BR37&gt;=7,"B",IF(BR37&gt;=6.5,"C+",IF(BR37&gt;=5.5,"C",IF(BR37&gt;=5,"D+",IF(BR37&gt;=4,"D","F")))))))</f>
        <v>B</v>
      </c>
      <c r="BU37" s="33">
        <f>IF(BT37="A",4,IF(BT37="B+",3.5,IF(BT37="B",3,IF(BT37="C+",2.5,IF(BT37="C",2,IF(BT37="D+",1.5,IF(BT37="D",1,0)))))))</f>
        <v>3</v>
      </c>
      <c r="BV37" s="49" t="str">
        <f>TEXT(BU37,"0.0")</f>
        <v>3.0</v>
      </c>
      <c r="BW37" s="77">
        <v>2</v>
      </c>
      <c r="BX37" s="83">
        <v>2</v>
      </c>
      <c r="BY37" s="41">
        <f t="shared" ref="BY37" si="669">AE37+AP37+BA37+BL37+BW37</f>
        <v>16</v>
      </c>
      <c r="BZ37" s="43">
        <f t="shared" ref="BZ37" si="670">(AC37*AE37+AN37*AP37+AY37*BA37+BJ37*BL37+BU37*BW37)/BY37</f>
        <v>1.1875</v>
      </c>
      <c r="CA37" s="45" t="str">
        <f t="shared" ref="CA37" si="671">TEXT(BZ37,"0.00")</f>
        <v>1.19</v>
      </c>
      <c r="CB37" s="47" t="str">
        <f t="shared" ref="CB37" si="672">IF(AND(BZ37&lt;0.8),"Cảnh báo KQHT","Lên lớp")</f>
        <v>Lên lớp</v>
      </c>
      <c r="CC37" s="145">
        <f t="shared" ref="CC37" si="673">AF37+AQ37+BB37+BM37+BX37</f>
        <v>10</v>
      </c>
      <c r="CD37" s="146">
        <f t="shared" ref="CD37" si="674" xml:space="preserve"> (AC37*AF37+AN37*AQ37+AY37*BB37+BJ37*BM37+BU37*BX37)/CC37</f>
        <v>1.9</v>
      </c>
      <c r="CE37" s="47" t="str">
        <f t="shared" ref="CE37" si="675">IF(AND(CD37&lt;1.2),"Cảnh báo KQHT","Lên lớp")</f>
        <v>Lên lớp</v>
      </c>
      <c r="CF37" s="142" t="s">
        <v>1143</v>
      </c>
      <c r="CG37" s="63">
        <v>0</v>
      </c>
      <c r="CH37" s="27"/>
      <c r="CI37" s="28"/>
      <c r="CJ37" s="30">
        <f>ROUND((CG37*0.4+CH37*0.6),1)</f>
        <v>0</v>
      </c>
      <c r="CK37" s="31">
        <f>ROUND(MAX((CG37*0.4+CH37*0.6),(CG37*0.4+CI37*0.6)),1)</f>
        <v>0</v>
      </c>
      <c r="CL37" s="31"/>
      <c r="CM37" s="35" t="str">
        <f>IF(CK37&gt;=8.5,"A",IF(CK37&gt;=8,"B+",IF(CK37&gt;=7,"B",IF(CK37&gt;=6.5,"C+",IF(CK37&gt;=5.5,"C",IF(CK37&gt;=5,"D+",IF(CK37&gt;=4,"D","F")))))))</f>
        <v>F</v>
      </c>
      <c r="CN37" s="157">
        <f>IF(CM37="A",4,IF(CM37="B+",3.5,IF(CM37="B",3,IF(CM37="C+",2.5,IF(CM37="C",2,IF(CM37="D+",1.5,IF(CM37="D",1,0)))))))</f>
        <v>0</v>
      </c>
      <c r="CO37" s="49" t="str">
        <f>TEXT(CN37,"0.0")</f>
        <v>0.0</v>
      </c>
      <c r="CP37" s="77">
        <v>3</v>
      </c>
      <c r="CQ37" s="151"/>
      <c r="CR37" s="63">
        <v>0</v>
      </c>
      <c r="CS37" s="27"/>
      <c r="CT37" s="28"/>
      <c r="CU37" s="30">
        <f>ROUND((CR37*0.4+CS37*0.6),1)</f>
        <v>0</v>
      </c>
      <c r="CV37" s="31">
        <f>ROUND(MAX((CR37*0.4+CS37*0.6),(CR37*0.4+CT37*0.6)),1)</f>
        <v>0</v>
      </c>
      <c r="CW37" s="31"/>
      <c r="CX37" s="35" t="str">
        <f>IF(CV37&gt;=8.5,"A",IF(CV37&gt;=8,"B+",IF(CV37&gt;=7,"B",IF(CV37&gt;=6.5,"C+",IF(CV37&gt;=5.5,"C",IF(CV37&gt;=5,"D+",IF(CV37&gt;=4,"D","F")))))))</f>
        <v>F</v>
      </c>
      <c r="CY37" s="157">
        <f>IF(CX37="A",4,IF(CX37="B+",3.5,IF(CX37="B",3,IF(CX37="C+",2.5,IF(CX37="C",2,IF(CX37="D+",1.5,IF(CX37="D",1,0)))))))</f>
        <v>0</v>
      </c>
      <c r="CZ37" s="49" t="str">
        <f>TEXT(CY37,"0.0")</f>
        <v>0.0</v>
      </c>
      <c r="DA37" s="77">
        <v>2</v>
      </c>
      <c r="DB37" s="151"/>
      <c r="DC37" s="24">
        <v>5.4</v>
      </c>
      <c r="DD37" s="27">
        <v>4</v>
      </c>
      <c r="DE37" s="28"/>
      <c r="DF37" s="30">
        <f>ROUND((DC37*0.4+DD37*0.6),1)</f>
        <v>4.5999999999999996</v>
      </c>
      <c r="DG37" s="31">
        <f>ROUND(MAX((DC37*0.4+DD37*0.6),(DC37*0.4+DE37*0.6)),1)</f>
        <v>4.5999999999999996</v>
      </c>
      <c r="DH37" s="31"/>
      <c r="DI37" s="35" t="str">
        <f>IF(DG37&gt;=8.5,"A",IF(DG37&gt;=8,"B+",IF(DG37&gt;=7,"B",IF(DG37&gt;=6.5,"C+",IF(DG37&gt;=5.5,"C",IF(DG37&gt;=5,"D+",IF(DG37&gt;=4,"D","F")))))))</f>
        <v>D</v>
      </c>
      <c r="DJ37" s="157">
        <f>IF(DI37="A",4,IF(DI37="B+",3.5,IF(DI37="B",3,IF(DI37="C+",2.5,IF(DI37="C",2,IF(DI37="D+",1.5,IF(DI37="D",1,0)))))))</f>
        <v>1</v>
      </c>
      <c r="DK37" s="49" t="str">
        <f>TEXT(DJ37,"0.0")</f>
        <v>1.0</v>
      </c>
      <c r="DL37" s="77">
        <v>4</v>
      </c>
      <c r="DM37" s="151">
        <v>4</v>
      </c>
      <c r="DN37" s="63">
        <v>0</v>
      </c>
      <c r="DO37" s="27"/>
      <c r="DP37" s="28"/>
      <c r="DQ37" s="30">
        <f>ROUND((DN37*0.4+DO37*0.6),1)</f>
        <v>0</v>
      </c>
      <c r="DR37" s="31">
        <f>ROUND(MAX((DN37*0.4+DO37*0.6),(DN37*0.4+DP37*0.6)),1)</f>
        <v>0</v>
      </c>
      <c r="DS37" s="31"/>
      <c r="DT37" s="35" t="str">
        <f>IF(DR37&gt;=8.5,"A",IF(DR37&gt;=8,"B+",IF(DR37&gt;=7,"B",IF(DR37&gt;=6.5,"C+",IF(DR37&gt;=5.5,"C",IF(DR37&gt;=5,"D+",IF(DR37&gt;=4,"D","F")))))))</f>
        <v>F</v>
      </c>
      <c r="DU37" s="157">
        <f>IF(DT37="A",4,IF(DT37="B+",3.5,IF(DT37="B",3,IF(DT37="C+",2.5,IF(DT37="C",2,IF(DT37="D+",1.5,IF(DT37="D",1,0)))))))</f>
        <v>0</v>
      </c>
      <c r="DV37" s="49" t="str">
        <f>TEXT(DU37,"0.0")</f>
        <v>0.0</v>
      </c>
      <c r="DW37" s="77">
        <v>3</v>
      </c>
      <c r="DX37" s="151"/>
      <c r="DY37" s="24">
        <v>5</v>
      </c>
      <c r="DZ37" s="27">
        <v>6</v>
      </c>
      <c r="EA37" s="28"/>
      <c r="EB37" s="30">
        <f>ROUND((DY37*0.4+DZ37*0.6),1)</f>
        <v>5.6</v>
      </c>
      <c r="EC37" s="31">
        <f>ROUND(MAX((DY37*0.4+DZ37*0.6),(DY37*0.4+EA37*0.6)),1)</f>
        <v>5.6</v>
      </c>
      <c r="ED37" s="31"/>
      <c r="EE37" s="35" t="str">
        <f>IF(EC37&gt;=8.5,"A",IF(EC37&gt;=8,"B+",IF(EC37&gt;=7,"B",IF(EC37&gt;=6.5,"C+",IF(EC37&gt;=5.5,"C",IF(EC37&gt;=5,"D+",IF(EC37&gt;=4,"D","F")))))))</f>
        <v>C</v>
      </c>
      <c r="EF37" s="157">
        <f>IF(EE37="A",4,IF(EE37="B+",3.5,IF(EE37="B",3,IF(EE37="C+",2.5,IF(EE37="C",2,IF(EE37="D+",1.5,IF(EE37="D",1,0)))))))</f>
        <v>2</v>
      </c>
      <c r="EG37" s="49" t="str">
        <f>TEXT(EF37,"0.0")</f>
        <v>2.0</v>
      </c>
      <c r="EH37" s="77">
        <v>2</v>
      </c>
      <c r="EI37" s="151">
        <v>2</v>
      </c>
      <c r="EJ37" s="24">
        <v>5.4</v>
      </c>
      <c r="EK37" s="27">
        <v>4</v>
      </c>
      <c r="EL37" s="28"/>
      <c r="EM37" s="30">
        <f>ROUND((EJ37*0.4+EK37*0.6),1)</f>
        <v>4.5999999999999996</v>
      </c>
      <c r="EN37" s="31">
        <f>ROUND(MAX((EJ37*0.4+EK37*0.6),(EJ37*0.4+EL37*0.6)),1)</f>
        <v>4.5999999999999996</v>
      </c>
      <c r="EO37" s="31"/>
      <c r="EP37" s="35" t="str">
        <f>IF(EN37&gt;=8.5,"A",IF(EN37&gt;=8,"B+",IF(EN37&gt;=7,"B",IF(EN37&gt;=6.5,"C+",IF(EN37&gt;=5.5,"C",IF(EN37&gt;=5,"D+",IF(EN37&gt;=4,"D","F")))))))</f>
        <v>D</v>
      </c>
      <c r="EQ37" s="157">
        <f>IF(EP37="A",4,IF(EP37="B+",3.5,IF(EP37="B",3,IF(EP37="C+",2.5,IF(EP37="C",2,IF(EP37="D+",1.5,IF(EP37="D",1,0)))))))</f>
        <v>1</v>
      </c>
      <c r="ER37" s="49" t="str">
        <f>TEXT(EQ37,"0.0")</f>
        <v>1.0</v>
      </c>
      <c r="ES37" s="77">
        <v>2</v>
      </c>
      <c r="ET37" s="151">
        <v>2</v>
      </c>
      <c r="EU37" s="63">
        <v>3</v>
      </c>
      <c r="EV37" s="27"/>
      <c r="EW37" s="28"/>
      <c r="EX37" s="30">
        <f>ROUND((EU37*0.4+EV37*0.6),1)</f>
        <v>1.2</v>
      </c>
      <c r="EY37" s="31">
        <f>ROUND(MAX((EU37*0.4+EV37*0.6),(EU37*0.4+EW37*0.6)),1)</f>
        <v>1.2</v>
      </c>
      <c r="EZ37" s="31"/>
      <c r="FA37" s="35" t="str">
        <f>IF(EY37&gt;=8.5,"A",IF(EY37&gt;=8,"B+",IF(EY37&gt;=7,"B",IF(EY37&gt;=6.5,"C+",IF(EY37&gt;=5.5,"C",IF(EY37&gt;=5,"D+",IF(EY37&gt;=4,"D","F")))))))</f>
        <v>F</v>
      </c>
      <c r="FB37" s="157">
        <f>IF(FA37="A",4,IF(FA37="B+",3.5,IF(FA37="B",3,IF(FA37="C+",2.5,IF(FA37="C",2,IF(FA37="D+",1.5,IF(FA37="D",1,0)))))))</f>
        <v>0</v>
      </c>
      <c r="FC37" s="49" t="str">
        <f>TEXT(FB37,"0.0")</f>
        <v>0.0</v>
      </c>
      <c r="FD37" s="77">
        <v>3</v>
      </c>
      <c r="FE37" s="151"/>
      <c r="FF37" s="155">
        <v>7</v>
      </c>
      <c r="FG37" s="165">
        <v>7.4</v>
      </c>
      <c r="FH37" s="165"/>
      <c r="FI37" s="22">
        <f>ROUND((FF37*0.4+FG37*0.6),1)</f>
        <v>7.2</v>
      </c>
      <c r="FJ37" s="29">
        <f>ROUND(MAX((FF37*0.4+FG37*0.6),(FF37*0.4+FH37*0.6)),1)</f>
        <v>7.2</v>
      </c>
      <c r="FK37" s="29"/>
      <c r="FL37" s="35" t="str">
        <f>IF(FJ37&gt;=8.5,"A",IF(FJ37&gt;=8,"B+",IF(FJ37&gt;=7,"B",IF(FJ37&gt;=6.5,"C+",IF(FJ37&gt;=5.5,"C",IF(FJ37&gt;=5,"D+",IF(FJ37&gt;=4,"D","F")))))))</f>
        <v>B</v>
      </c>
      <c r="FM37" s="33">
        <f>IF(FL37="A",4,IF(FL37="B+",3.5,IF(FL37="B",3,IF(FL37="C+",2.5,IF(FL37="C",2,IF(FL37="D+",1.5,IF(FL37="D",1,0)))))))</f>
        <v>3</v>
      </c>
      <c r="FN37" s="49" t="str">
        <f>TEXT(FM37,"0.0")</f>
        <v>3.0</v>
      </c>
      <c r="FO37" s="77">
        <v>1</v>
      </c>
      <c r="FP37" s="151">
        <v>1</v>
      </c>
      <c r="FQ37" s="41">
        <f>CP37+DA37+DL37+DW37+EH37+ES37+FD37+FO37</f>
        <v>20</v>
      </c>
      <c r="FR37" s="43">
        <f>(CN37*CP37+CY37*DA37+DJ37*DL37+DU37*DW37+EF37*EH37+EQ37*ES37+FB37*FD37+FM37*FO37)/FQ37</f>
        <v>0.65</v>
      </c>
      <c r="FS37" s="45" t="str">
        <f>TEXT(FR37,"0.00")</f>
        <v>0.65</v>
      </c>
      <c r="FT37" s="148" t="str">
        <f>IF(AND(FR37&lt;1),"Cảnh báo KQHT","Lên lớp")</f>
        <v>Cảnh báo KQHT</v>
      </c>
      <c r="FU37" s="145">
        <f>CQ37+DB37+DM37+DX37+EI37+ET37+FE37+FP37</f>
        <v>9</v>
      </c>
      <c r="FV37" s="146">
        <f xml:space="preserve"> (CN37*CQ37+CY37*DB37+DJ37*DM37+DU37*DX37+EF37*EI37+EQ37*ET37+FB37*FE37+FM37*FP37)/FU37</f>
        <v>1.4444444444444444</v>
      </c>
      <c r="FW37" s="174">
        <f>BY37+FQ37</f>
        <v>36</v>
      </c>
      <c r="FX37" s="41">
        <f>CC37+FU37</f>
        <v>19</v>
      </c>
      <c r="FY37" s="43">
        <f>(CD37*CC37+FV37*FU37)/FX37</f>
        <v>1.6842105263157894</v>
      </c>
      <c r="FZ37" s="45" t="str">
        <f>TEXT(FY37,"0.00")</f>
        <v>1.68</v>
      </c>
      <c r="GA37" s="47" t="str">
        <f>IF(AND(FY37&lt;1.2),"Cảnh báo KQHT","Lên lớp")</f>
        <v>Lên lớp</v>
      </c>
      <c r="GB37" s="209" t="s">
        <v>1135</v>
      </c>
      <c r="GC37" s="63">
        <v>0</v>
      </c>
      <c r="GD37" s="27"/>
      <c r="GE37" s="28"/>
      <c r="GF37" s="22">
        <f>ROUND((GC37*0.4+GD37*0.6),1)</f>
        <v>0</v>
      </c>
      <c r="GG37" s="29">
        <f>ROUND(MAX((GC37*0.4+GD37*0.6),(GC37*0.4+GE37*0.6)),1)</f>
        <v>0</v>
      </c>
      <c r="GH37" s="29"/>
      <c r="GI37" s="35" t="str">
        <f>IF(GG37&gt;=8.5,"A",IF(GG37&gt;=8,"B+",IF(GG37&gt;=7,"B",IF(GG37&gt;=6.5,"C+",IF(GG37&gt;=5.5,"C",IF(GG37&gt;=5,"D+",IF(GG37&gt;=4,"D","F")))))))</f>
        <v>F</v>
      </c>
      <c r="GJ37" s="33">
        <f>IF(GI37="A",4,IF(GI37="B+",3.5,IF(GI37="B",3,IF(GI37="C+",2.5,IF(GI37="C",2,IF(GI37="D+",1.5,IF(GI37="D",1,0)))))))</f>
        <v>0</v>
      </c>
      <c r="GK37" s="49" t="str">
        <f>TEXT(GJ37,"0.0")</f>
        <v>0.0</v>
      </c>
      <c r="GL37" s="77">
        <v>2</v>
      </c>
      <c r="GM37" s="151"/>
      <c r="GN37" s="63">
        <v>0</v>
      </c>
      <c r="GO37" s="27"/>
      <c r="GP37" s="28"/>
      <c r="GQ37" s="30">
        <f>ROUND((GN37*0.4+GO37*0.6),1)</f>
        <v>0</v>
      </c>
      <c r="GR37" s="31">
        <f>ROUND(MAX((GN37*0.4+GO37*0.6),(GN37*0.4+GP37*0.6)),1)</f>
        <v>0</v>
      </c>
      <c r="GS37" s="31"/>
      <c r="GT37" s="35" t="str">
        <f>IF(GR37&gt;=8.5,"A",IF(GR37&gt;=8,"B+",IF(GR37&gt;=7,"B",IF(GR37&gt;=6.5,"C+",IF(GR37&gt;=5.5,"C",IF(GR37&gt;=5,"D+",IF(GR37&gt;=4,"D","F")))))))</f>
        <v>F</v>
      </c>
      <c r="GU37" s="33">
        <f>IF(GT37="A",4,IF(GT37="B+",3.5,IF(GT37="B",3,IF(GT37="C+",2.5,IF(GT37="C",2,IF(GT37="D+",1.5,IF(GT37="D",1,0)))))))</f>
        <v>0</v>
      </c>
      <c r="GV37" s="49" t="str">
        <f>TEXT(GU37,"0.0")</f>
        <v>0.0</v>
      </c>
      <c r="GW37" s="77">
        <v>3</v>
      </c>
      <c r="GX37" s="151"/>
      <c r="GY37" s="63">
        <v>3</v>
      </c>
      <c r="GZ37" s="27"/>
      <c r="HA37" s="28"/>
      <c r="HB37" s="22">
        <f>ROUND((GY37*0.4+GZ37*0.6),1)</f>
        <v>1.2</v>
      </c>
      <c r="HC37" s="29">
        <f>ROUND(MAX((GY37*0.4+GZ37*0.6),(GY37*0.4+HA37*0.6)),1)</f>
        <v>1.2</v>
      </c>
      <c r="HD37" s="29"/>
      <c r="HE37" s="35" t="str">
        <f>IF(HC37&gt;=8.5,"A",IF(HC37&gt;=8,"B+",IF(HC37&gt;=7,"B",IF(HC37&gt;=6.5,"C+",IF(HC37&gt;=5.5,"C",IF(HC37&gt;=5,"D+",IF(HC37&gt;=4,"D","F")))))))</f>
        <v>F</v>
      </c>
      <c r="HF37" s="33">
        <f>IF(HE37="A",4,IF(HE37="B+",3.5,IF(HE37="B",3,IF(HE37="C+",2.5,IF(HE37="C",2,IF(HE37="D+",1.5,IF(HE37="D",1,0)))))))</f>
        <v>0</v>
      </c>
      <c r="HG37" s="49" t="str">
        <f>TEXT(HF37,"0.0")</f>
        <v>0.0</v>
      </c>
      <c r="HH37" s="77">
        <v>2</v>
      </c>
      <c r="HI37" s="151"/>
      <c r="HJ37" s="63">
        <v>1</v>
      </c>
      <c r="HK37" s="27"/>
      <c r="HL37" s="28"/>
      <c r="HM37" s="22">
        <f>ROUND((HJ37*0.4+HK37*0.6),1)</f>
        <v>0.4</v>
      </c>
      <c r="HN37" s="29">
        <f>ROUND(MAX((HJ37*0.4+HK37*0.6),(HJ37*0.4+HL37*0.6)),1)</f>
        <v>0.4</v>
      </c>
      <c r="HO37" s="29"/>
      <c r="HP37" s="35" t="str">
        <f>IF(HN37&gt;=8.5,"A",IF(HN37&gt;=8,"B+",IF(HN37&gt;=7,"B",IF(HN37&gt;=6.5,"C+",IF(HN37&gt;=5.5,"C",IF(HN37&gt;=5,"D+",IF(HN37&gt;=4,"D","F")))))))</f>
        <v>F</v>
      </c>
      <c r="HQ37" s="33">
        <f>IF(HP37="A",4,IF(HP37="B+",3.5,IF(HP37="B",3,IF(HP37="C+",2.5,IF(HP37="C",2,IF(HP37="D+",1.5,IF(HP37="D",1,0)))))))</f>
        <v>0</v>
      </c>
      <c r="HR37" s="49" t="str">
        <f>TEXT(HQ37,"0.0")</f>
        <v>0.0</v>
      </c>
      <c r="HS37" s="77">
        <v>2</v>
      </c>
      <c r="HT37" s="151"/>
      <c r="HU37" s="63">
        <v>0</v>
      </c>
      <c r="HV37" s="27"/>
      <c r="HW37" s="28"/>
      <c r="HX37" s="22">
        <f>ROUND((HU37*0.4+HV37*0.6),1)</f>
        <v>0</v>
      </c>
      <c r="HY37" s="29">
        <f>ROUND(MAX((HU37*0.4+HV37*0.6),(HU37*0.4+HW37*0.6)),1)</f>
        <v>0</v>
      </c>
      <c r="HZ37" s="29"/>
      <c r="IA37" s="35" t="str">
        <f>IF(HY37&gt;=8.5,"A",IF(HY37&gt;=8,"B+",IF(HY37&gt;=7,"B",IF(HY37&gt;=6.5,"C+",IF(HY37&gt;=5.5,"C",IF(HY37&gt;=5,"D+",IF(HY37&gt;=4,"D","F")))))))</f>
        <v>F</v>
      </c>
      <c r="IB37" s="33">
        <f>IF(IA37="A",4,IF(IA37="B+",3.5,IF(IA37="B",3,IF(IA37="C+",2.5,IF(IA37="C",2,IF(IA37="D+",1.5,IF(IA37="D",1,0)))))))</f>
        <v>0</v>
      </c>
      <c r="IC37" s="49" t="str">
        <f>TEXT(IB37,"0.0")</f>
        <v>0.0</v>
      </c>
      <c r="ID37" s="77">
        <v>3</v>
      </c>
      <c r="IE37" s="151"/>
      <c r="IF37" s="63">
        <v>0</v>
      </c>
      <c r="IG37" s="27"/>
      <c r="IH37" s="126"/>
      <c r="II37" s="22">
        <f>ROUND((IF37*0.4+IG37*0.6),1)</f>
        <v>0</v>
      </c>
      <c r="IJ37" s="54">
        <f>ROUND(MAX((IF37*0.4+IG37*0.6),(IF37*0.4+IH37*0.6)),1)</f>
        <v>0</v>
      </c>
      <c r="IK37" s="54"/>
      <c r="IL37" s="162" t="str">
        <f>IF(IJ37&gt;=8.5,"A",IF(IJ37&gt;=8,"B+",IF(IJ37&gt;=7,"B",IF(IJ37&gt;=6.5,"C+",IF(IJ37&gt;=5.5,"C",IF(IJ37&gt;=5,"D+",IF(IJ37&gt;=4,"D","F")))))))</f>
        <v>F</v>
      </c>
      <c r="IM37" s="33">
        <f>IF(IL37="A",4,IF(IL37="B+",3.5,IF(IL37="B",3,IF(IL37="C+",2.5,IF(IL37="C",2,IF(IL37="D+",1.5,IF(IL37="D",1,0)))))))</f>
        <v>0</v>
      </c>
      <c r="IN37" s="49" t="str">
        <f>TEXT(IM37,"0.0")</f>
        <v>0.0</v>
      </c>
      <c r="IO37" s="77">
        <v>2</v>
      </c>
      <c r="IP37" s="170"/>
      <c r="IQ37" s="63">
        <v>2</v>
      </c>
      <c r="IR37" s="27"/>
      <c r="IS37" s="28"/>
      <c r="IT37" s="30">
        <f>ROUND((IQ37*0.4+IR37*0.6),1)</f>
        <v>0.8</v>
      </c>
      <c r="IU37" s="31">
        <f>ROUND(MAX((IQ37*0.4+IR37*0.6),(IQ37*0.4+IS37*0.6)),1)</f>
        <v>0.8</v>
      </c>
      <c r="IV37" s="31"/>
      <c r="IW37" s="35" t="str">
        <f>IF(IU37&gt;=8.5,"A",IF(IU37&gt;=8,"B+",IF(IU37&gt;=7,"B",IF(IU37&gt;=6.5,"C+",IF(IU37&gt;=5.5,"C",IF(IU37&gt;=5,"D+",IF(IU37&gt;=4,"D","F")))))))</f>
        <v>F</v>
      </c>
      <c r="IX37" s="33">
        <f>IF(IW37="A",4,IF(IW37="B+",3.5,IF(IW37="B",3,IF(IW37="C+",2.5,IF(IW37="C",2,IF(IW37="D+",1.5,IF(IW37="D",1,0)))))))</f>
        <v>0</v>
      </c>
      <c r="IY37" s="49" t="str">
        <f>TEXT(IX37,"0.0")</f>
        <v>0.0</v>
      </c>
      <c r="IZ37" s="77">
        <v>3</v>
      </c>
      <c r="JA37" s="151"/>
      <c r="JB37" s="63">
        <v>0</v>
      </c>
      <c r="JC37" s="27"/>
      <c r="JD37" s="28"/>
      <c r="JE37" s="30">
        <f>ROUND((JB37*0.4+JC37*0.6),1)</f>
        <v>0</v>
      </c>
      <c r="JF37" s="31">
        <f>ROUND(MAX((JB37*0.4+JC37*0.6),(JB37*0.4+JD37*0.6)),1)</f>
        <v>0</v>
      </c>
      <c r="JG37" s="31"/>
      <c r="JH37" s="35" t="str">
        <f>IF(JF37&gt;=8.5,"A",IF(JF37&gt;=8,"B+",IF(JF37&gt;=7,"B",IF(JF37&gt;=6.5,"C+",IF(JF37&gt;=5.5,"C",IF(JF37&gt;=5,"D+",IF(JF37&gt;=4,"D","F")))))))</f>
        <v>F</v>
      </c>
      <c r="JI37" s="33">
        <f>IF(JH37="A",4,IF(JH37="B+",3.5,IF(JH37="B",3,IF(JH37="C+",2.5,IF(JH37="C",2,IF(JH37="D+",1.5,IF(JH37="D",1,0)))))))</f>
        <v>0</v>
      </c>
      <c r="JJ37" s="49" t="str">
        <f>TEXT(JI37,"0.0")</f>
        <v>0.0</v>
      </c>
      <c r="JK37" s="77">
        <v>3</v>
      </c>
      <c r="JL37" s="151"/>
      <c r="JM37" s="63">
        <v>0</v>
      </c>
      <c r="JN37" s="214"/>
      <c r="JO37" s="140"/>
      <c r="JP37" s="30">
        <f>ROUND((JM37*0.4+JN37*0.6),1)</f>
        <v>0</v>
      </c>
      <c r="JQ37" s="31">
        <f>ROUND(MAX((JM37*0.4+JN37*0.6),(JM37*0.4+JO37*0.6)),1)</f>
        <v>0</v>
      </c>
      <c r="JR37" s="31"/>
      <c r="JS37" s="35" t="str">
        <f>IF(JQ37&gt;=8.5,"A",IF(JQ37&gt;=8,"B+",IF(JQ37&gt;=7,"B",IF(JQ37&gt;=6.5,"C+",IF(JQ37&gt;=5.5,"C",IF(JQ37&gt;=5,"D+",IF(JQ37&gt;=4,"D","F")))))))</f>
        <v>F</v>
      </c>
      <c r="JT37" s="33">
        <f>IF(JS37="A",4,IF(JS37="B+",3.5,IF(JS37="B",3,IF(JS37="C+",2.5,IF(JS37="C",2,IF(JS37="D+",1.5,IF(JS37="D",1,0)))))))</f>
        <v>0</v>
      </c>
      <c r="JU37" s="49" t="str">
        <f>TEXT(JT37,"0.0")</f>
        <v>0.0</v>
      </c>
      <c r="JV37" s="77">
        <v>2</v>
      </c>
      <c r="JW37" s="151"/>
      <c r="JX37" s="211">
        <f>GL37+GW37+HH37+HS37+ID37+IO37+IZ37+JK37+JV37</f>
        <v>22</v>
      </c>
      <c r="JY37" s="43">
        <f>(GJ37*GL37+GU37*GW37+HF37*HH37+HQ37*HS37+IB37*ID37+IM37*IO37+IX37*IZ37+JI37*JK37+JT37*JV37)/JX37</f>
        <v>0</v>
      </c>
      <c r="JZ37" s="45" t="str">
        <f>TEXT(JY37,"0.00")</f>
        <v>0.00</v>
      </c>
    </row>
    <row r="38" spans="1:461" ht="18">
      <c r="A38" s="11">
        <v>42</v>
      </c>
      <c r="B38" s="70" t="s">
        <v>333</v>
      </c>
      <c r="C38" s="14" t="s">
        <v>403</v>
      </c>
      <c r="D38" s="73" t="s">
        <v>404</v>
      </c>
      <c r="E38" s="74" t="s">
        <v>216</v>
      </c>
      <c r="F38" s="277" t="s">
        <v>1449</v>
      </c>
      <c r="G38" s="111" t="s">
        <v>816</v>
      </c>
      <c r="H38" s="112" t="s">
        <v>18</v>
      </c>
      <c r="I38" s="103" t="s">
        <v>842</v>
      </c>
      <c r="J38" s="13">
        <v>7</v>
      </c>
      <c r="K38" s="13"/>
      <c r="L38" s="35" t="str">
        <f>IF(J38&gt;=8.5,"A",IF(J38&gt;=8,"B+",IF(J38&gt;=7,"B",IF(J38&gt;=6.5,"C+",IF(J38&gt;=5.5,"C",IF(J38&gt;=5,"D+",IF(J38&gt;=4,"D","F")))))))</f>
        <v>B</v>
      </c>
      <c r="M38" s="33">
        <f>IF(L38="A",4,IF(L38="B+",3.5,IF(L38="B",3,IF(L38="C+",2.5,IF(L38="C",2,IF(L38="D+",1.5,IF(L38="D",1,0)))))))</f>
        <v>3</v>
      </c>
      <c r="N38" s="49" t="str">
        <f>TEXT(M38,"0.0")</f>
        <v>3.0</v>
      </c>
      <c r="O38" s="12">
        <v>2</v>
      </c>
      <c r="P38" s="19">
        <v>6.8</v>
      </c>
      <c r="Q38" s="19"/>
      <c r="R38" s="35" t="str">
        <f>IF(P38&gt;=8.5,"A",IF(P38&gt;=8,"B+",IF(P38&gt;=7,"B",IF(P38&gt;=6.5,"C+",IF(P38&gt;=5.5,"C",IF(P38&gt;=5,"D+",IF(P38&gt;=4,"D","F")))))))</f>
        <v>C+</v>
      </c>
      <c r="S38" s="33">
        <f>IF(R38="A",4,IF(R38="B+",3.5,IF(R38="B",3,IF(R38="C+",2.5,IF(R38="C",2,IF(R38="D+",1.5,IF(R38="D",1,0)))))))</f>
        <v>2.5</v>
      </c>
      <c r="T38" s="49" t="str">
        <f>TEXT(S38,"0.0")</f>
        <v>2.5</v>
      </c>
      <c r="U38" s="12">
        <v>3</v>
      </c>
      <c r="V38" s="24">
        <v>7.6</v>
      </c>
      <c r="W38" s="27">
        <v>8</v>
      </c>
      <c r="X38" s="28"/>
      <c r="Y38" s="30">
        <f>ROUND((V38*0.4+W38*0.6),1)</f>
        <v>7.8</v>
      </c>
      <c r="Z38" s="31">
        <f>ROUND(MAX((V38*0.4+W38*0.6),(V38*0.4+X38*0.6)),1)</f>
        <v>7.8</v>
      </c>
      <c r="AA38" s="31"/>
      <c r="AB38" s="35" t="str">
        <f>IF(Z38&gt;=8.5,"A",IF(Z38&gt;=8,"B+",IF(Z38&gt;=7,"B",IF(Z38&gt;=6.5,"C+",IF(Z38&gt;=5.5,"C",IF(Z38&gt;=5,"D+",IF(Z38&gt;=4,"D","F")))))))</f>
        <v>B</v>
      </c>
      <c r="AC38" s="33">
        <f>IF(AB38="A",4,IF(AB38="B+",3.5,IF(AB38="B",3,IF(AB38="C+",2.5,IF(AB38="C",2,IF(AB38="D+",1.5,IF(AB38="D",1,0)))))))</f>
        <v>3</v>
      </c>
      <c r="AD38" s="49" t="str">
        <f>TEXT(AC38,"0.0")</f>
        <v>3.0</v>
      </c>
      <c r="AE38" s="77">
        <v>5</v>
      </c>
      <c r="AF38" s="80">
        <v>5</v>
      </c>
      <c r="AG38" s="24">
        <v>5.4</v>
      </c>
      <c r="AH38" s="27">
        <v>3</v>
      </c>
      <c r="AI38" s="28"/>
      <c r="AJ38" s="30">
        <f>ROUND((AG38*0.4+AH38*0.6),1)</f>
        <v>4</v>
      </c>
      <c r="AK38" s="31">
        <f>ROUND(MAX((AG38*0.4+AH38*0.6),(AG38*0.4+AI38*0.6)),1)</f>
        <v>4</v>
      </c>
      <c r="AL38" s="31"/>
      <c r="AM38" s="35" t="str">
        <f>IF(AK38&gt;=8.5,"A",IF(AK38&gt;=8,"B+",IF(AK38&gt;=7,"B",IF(AK38&gt;=6.5,"C+",IF(AK38&gt;=5.5,"C",IF(AK38&gt;=5,"D+",IF(AK38&gt;=4,"D","F")))))))</f>
        <v>D</v>
      </c>
      <c r="AN38" s="33">
        <f>IF(AM38="A",4,IF(AM38="B+",3.5,IF(AM38="B",3,IF(AM38="C+",2.5,IF(AM38="C",2,IF(AM38="D+",1.5,IF(AM38="D",1,0)))))))</f>
        <v>1</v>
      </c>
      <c r="AO38" s="49" t="str">
        <f>TEXT(AN38,"0.0")</f>
        <v>1.0</v>
      </c>
      <c r="AP38" s="77">
        <v>3</v>
      </c>
      <c r="AQ38" s="83">
        <v>3</v>
      </c>
      <c r="AR38" s="24">
        <v>7.3</v>
      </c>
      <c r="AS38" s="27">
        <v>7</v>
      </c>
      <c r="AT38" s="28"/>
      <c r="AU38" s="30">
        <f>ROUND((AR38*0.4+AS38*0.6),1)</f>
        <v>7.1</v>
      </c>
      <c r="AV38" s="31">
        <f>ROUND(MAX((AR38*0.4+AS38*0.6),(AR38*0.4+AT38*0.6)),1)</f>
        <v>7.1</v>
      </c>
      <c r="AW38" s="31"/>
      <c r="AX38" s="35" t="str">
        <f>IF(AV38&gt;=8.5,"A",IF(AV38&gt;=8,"B+",IF(AV38&gt;=7,"B",IF(AV38&gt;=6.5,"C+",IF(AV38&gt;=5.5,"C",IF(AV38&gt;=5,"D+",IF(AV38&gt;=4,"D","F")))))))</f>
        <v>B</v>
      </c>
      <c r="AY38" s="33">
        <f>IF(AX38="A",4,IF(AX38="B+",3.5,IF(AX38="B",3,IF(AX38="C+",2.5,IF(AX38="C",2,IF(AX38="D+",1.5,IF(AX38="D",1,0)))))))</f>
        <v>3</v>
      </c>
      <c r="AZ38" s="49" t="str">
        <f>TEXT(AY38,"0.0")</f>
        <v>3.0</v>
      </c>
      <c r="BA38" s="77">
        <v>3</v>
      </c>
      <c r="BB38" s="83">
        <v>3</v>
      </c>
      <c r="BC38" s="63">
        <v>3.3</v>
      </c>
      <c r="BD38" s="27"/>
      <c r="BE38" s="28"/>
      <c r="BF38" s="30">
        <f>ROUND((BC38*0.4+BD38*0.6),1)</f>
        <v>1.3</v>
      </c>
      <c r="BG38" s="31">
        <f>ROUND(MAX((BC38*0.4+BD38*0.6),(BC38*0.4+BE38*0.6)),1)</f>
        <v>1.3</v>
      </c>
      <c r="BH38" s="31"/>
      <c r="BI38" s="35" t="str">
        <f>IF(BG38&gt;=8.5,"A",IF(BG38&gt;=8,"B+",IF(BG38&gt;=7,"B",IF(BG38&gt;=6.5,"C+",IF(BG38&gt;=5.5,"C",IF(BG38&gt;=5,"D+",IF(BG38&gt;=4,"D","F")))))))</f>
        <v>F</v>
      </c>
      <c r="BJ38" s="33">
        <f>IF(BI38="A",4,IF(BI38="B+",3.5,IF(BI38="B",3,IF(BI38="C+",2.5,IF(BI38="C",2,IF(BI38="D+",1.5,IF(BI38="D",1,0)))))))</f>
        <v>0</v>
      </c>
      <c r="BK38" s="49" t="str">
        <f>TEXT(BJ38,"0.0")</f>
        <v>0.0</v>
      </c>
      <c r="BL38" s="77">
        <v>3</v>
      </c>
      <c r="BM38" s="83"/>
      <c r="BN38" s="24">
        <v>5.7</v>
      </c>
      <c r="BO38" s="27">
        <v>9</v>
      </c>
      <c r="BP38" s="28"/>
      <c r="BQ38" s="30">
        <f>ROUND((BN38*0.4+BO38*0.6),1)</f>
        <v>7.7</v>
      </c>
      <c r="BR38" s="31">
        <f>ROUND(MAX((BN38*0.4+BO38*0.6),(BN38*0.4+BP38*0.6)),1)</f>
        <v>7.7</v>
      </c>
      <c r="BS38" s="31"/>
      <c r="BT38" s="35" t="str">
        <f>IF(BR38&gt;=8.5,"A",IF(BR38&gt;=8,"B+",IF(BR38&gt;=7,"B",IF(BR38&gt;=6.5,"C+",IF(BR38&gt;=5.5,"C",IF(BR38&gt;=5,"D+",IF(BR38&gt;=4,"D","F")))))))</f>
        <v>B</v>
      </c>
      <c r="BU38" s="33">
        <f>IF(BT38="A",4,IF(BT38="B+",3.5,IF(BT38="B",3,IF(BT38="C+",2.5,IF(BT38="C",2,IF(BT38="D+",1.5,IF(BT38="D",1,0)))))))</f>
        <v>3</v>
      </c>
      <c r="BV38" s="49" t="str">
        <f>TEXT(BU38,"0.0")</f>
        <v>3.0</v>
      </c>
      <c r="BW38" s="77">
        <v>2</v>
      </c>
      <c r="BX38" s="83">
        <v>2</v>
      </c>
      <c r="BY38" s="41">
        <f>AE38+AP38+BA38+BL38+BW38</f>
        <v>16</v>
      </c>
      <c r="BZ38" s="43">
        <f>(AC38*AE38+AN38*AP38+AY38*BA38+BJ38*BL38+BU38*BW38)/BY38</f>
        <v>2.0625</v>
      </c>
      <c r="CA38" s="45" t="str">
        <f>TEXT(BZ38,"0.00")</f>
        <v>2.06</v>
      </c>
      <c r="CB38" s="47" t="str">
        <f>IF(AND(BZ38&lt;0.8),"Cảnh báo KQHT","Lên lớp")</f>
        <v>Lên lớp</v>
      </c>
      <c r="CC38" s="145">
        <f>AF38+AQ38+BB38+BM38+BX38</f>
        <v>13</v>
      </c>
      <c r="CD38" s="146">
        <f xml:space="preserve"> (AC38*AF38+AN38*AQ38+AY38*BB38+BJ38*BM38+BU38*BX38)/CC38</f>
        <v>2.5384615384615383</v>
      </c>
      <c r="CE38" s="47" t="str">
        <f>IF(AND(CD38&lt;1.2),"Cảnh báo KQHT","Lên lớp")</f>
        <v>Lên lớp</v>
      </c>
      <c r="CF38" s="142" t="s">
        <v>1143</v>
      </c>
      <c r="CG38" s="63">
        <v>0</v>
      </c>
      <c r="CH38" s="27"/>
      <c r="CI38" s="28"/>
      <c r="CJ38" s="30">
        <f>ROUND((CG38*0.4+CH38*0.6),1)</f>
        <v>0</v>
      </c>
      <c r="CK38" s="31">
        <f>ROUND(MAX((CG38*0.4+CH38*0.6),(CG38*0.4+CI38*0.6)),1)</f>
        <v>0</v>
      </c>
      <c r="CL38" s="31"/>
      <c r="CM38" s="35" t="str">
        <f>IF(CK38&gt;=8.5,"A",IF(CK38&gt;=8,"B+",IF(CK38&gt;=7,"B",IF(CK38&gt;=6.5,"C+",IF(CK38&gt;=5.5,"C",IF(CK38&gt;=5,"D+",IF(CK38&gt;=4,"D","F")))))))</f>
        <v>F</v>
      </c>
      <c r="CN38" s="157">
        <f>IF(CM38="A",4,IF(CM38="B+",3.5,IF(CM38="B",3,IF(CM38="C+",2.5,IF(CM38="C",2,IF(CM38="D+",1.5,IF(CM38="D",1,0)))))))</f>
        <v>0</v>
      </c>
      <c r="CO38" s="49" t="str">
        <f>TEXT(CN38,"0.0")</f>
        <v>0.0</v>
      </c>
      <c r="CP38" s="77">
        <v>3</v>
      </c>
      <c r="CQ38" s="151"/>
      <c r="CR38" s="63">
        <v>0</v>
      </c>
      <c r="CS38" s="27"/>
      <c r="CT38" s="28"/>
      <c r="CU38" s="30">
        <f>ROUND((CR38*0.4+CS38*0.6),1)</f>
        <v>0</v>
      </c>
      <c r="CV38" s="31">
        <f>ROUND(MAX((CR38*0.4+CS38*0.6),(CR38*0.4+CT38*0.6)),1)</f>
        <v>0</v>
      </c>
      <c r="CW38" s="31"/>
      <c r="CX38" s="35" t="str">
        <f>IF(CV38&gt;=8.5,"A",IF(CV38&gt;=8,"B+",IF(CV38&gt;=7,"B",IF(CV38&gt;=6.5,"C+",IF(CV38&gt;=5.5,"C",IF(CV38&gt;=5,"D+",IF(CV38&gt;=4,"D","F")))))))</f>
        <v>F</v>
      </c>
      <c r="CY38" s="157">
        <f>IF(CX38="A",4,IF(CX38="B+",3.5,IF(CX38="B",3,IF(CX38="C+",2.5,IF(CX38="C",2,IF(CX38="D+",1.5,IF(CX38="D",1,0)))))))</f>
        <v>0</v>
      </c>
      <c r="CZ38" s="49" t="str">
        <f>TEXT(CY38,"0.0")</f>
        <v>0.0</v>
      </c>
      <c r="DA38" s="77">
        <v>2</v>
      </c>
      <c r="DB38" s="151"/>
      <c r="DC38" s="133">
        <v>8</v>
      </c>
      <c r="DD38" s="125">
        <v>7</v>
      </c>
      <c r="DE38" s="126"/>
      <c r="DF38" s="127">
        <f>ROUND((DC38*0.4+DD38*0.6),1)</f>
        <v>7.4</v>
      </c>
      <c r="DG38" s="128">
        <f>ROUND(MAX((DC38*0.4+DD38*0.6),(DC38*0.4+DE38*0.6)),1)</f>
        <v>7.4</v>
      </c>
      <c r="DH38" s="128"/>
      <c r="DI38" s="129" t="str">
        <f>IF(DG38&gt;=8.5,"A",IF(DG38&gt;=8,"B+",IF(DG38&gt;=7,"B",IF(DG38&gt;=6.5,"C+",IF(DG38&gt;=5.5,"C",IF(DG38&gt;=5,"D+",IF(DG38&gt;=4,"D","F")))))))</f>
        <v>B</v>
      </c>
      <c r="DJ38" s="130">
        <f>IF(DI38="A",4,IF(DI38="B+",3.5,IF(DI38="B",3,IF(DI38="C+",2.5,IF(DI38="C",2,IF(DI38="D+",1.5,IF(DI38="D",1,0)))))))</f>
        <v>3</v>
      </c>
      <c r="DK38" s="131" t="str">
        <f>TEXT(DJ38,"0.0")</f>
        <v>3.0</v>
      </c>
      <c r="DL38" s="132">
        <v>4</v>
      </c>
      <c r="DM38" s="170">
        <v>4</v>
      </c>
      <c r="DN38" s="133">
        <v>7.2</v>
      </c>
      <c r="DO38" s="125">
        <v>5</v>
      </c>
      <c r="DP38" s="126"/>
      <c r="DQ38" s="127">
        <f>ROUND((DN38*0.4+DO38*0.6),1)</f>
        <v>5.9</v>
      </c>
      <c r="DR38" s="128">
        <f>ROUND(MAX((DN38*0.4+DO38*0.6),(DN38*0.4+DP38*0.6)),1)</f>
        <v>5.9</v>
      </c>
      <c r="DS38" s="128"/>
      <c r="DT38" s="129" t="str">
        <f>IF(DR38&gt;=8.5,"A",IF(DR38&gt;=8,"B+",IF(DR38&gt;=7,"B",IF(DR38&gt;=6.5,"C+",IF(DR38&gt;=5.5,"C",IF(DR38&gt;=5,"D+",IF(DR38&gt;=4,"D","F")))))))</f>
        <v>C</v>
      </c>
      <c r="DU38" s="130">
        <f>IF(DT38="A",4,IF(DT38="B+",3.5,IF(DT38="B",3,IF(DT38="C+",2.5,IF(DT38="C",2,IF(DT38="D+",1.5,IF(DT38="D",1,0)))))))</f>
        <v>2</v>
      </c>
      <c r="DV38" s="131" t="str">
        <f>TEXT(DU38,"0.0")</f>
        <v>2.0</v>
      </c>
      <c r="DW38" s="132">
        <v>3</v>
      </c>
      <c r="DX38" s="151">
        <v>3</v>
      </c>
      <c r="DY38" s="24">
        <v>7</v>
      </c>
      <c r="DZ38" s="27">
        <v>4</v>
      </c>
      <c r="EA38" s="28"/>
      <c r="EB38" s="30">
        <f>ROUND((DY38*0.4+DZ38*0.6),1)</f>
        <v>5.2</v>
      </c>
      <c r="EC38" s="31">
        <f>ROUND(MAX((DY38*0.4+DZ38*0.6),(DY38*0.4+EA38*0.6)),1)</f>
        <v>5.2</v>
      </c>
      <c r="ED38" s="31"/>
      <c r="EE38" s="35" t="str">
        <f>IF(EC38&gt;=8.5,"A",IF(EC38&gt;=8,"B+",IF(EC38&gt;=7,"B",IF(EC38&gt;=6.5,"C+",IF(EC38&gt;=5.5,"C",IF(EC38&gt;=5,"D+",IF(EC38&gt;=4,"D","F")))))))</f>
        <v>D+</v>
      </c>
      <c r="EF38" s="157">
        <f>IF(EE38="A",4,IF(EE38="B+",3.5,IF(EE38="B",3,IF(EE38="C+",2.5,IF(EE38="C",2,IF(EE38="D+",1.5,IF(EE38="D",1,0)))))))</f>
        <v>1.5</v>
      </c>
      <c r="EG38" s="49" t="str">
        <f>TEXT(EF38,"0.0")</f>
        <v>1.5</v>
      </c>
      <c r="EH38" s="77">
        <v>2</v>
      </c>
      <c r="EI38" s="151">
        <v>2</v>
      </c>
      <c r="EJ38" s="24">
        <v>5.4</v>
      </c>
      <c r="EK38" s="124"/>
      <c r="EL38" s="138"/>
      <c r="EM38" s="30">
        <f>ROUND((EJ38*0.4+EK38*0.6),1)</f>
        <v>2.2000000000000002</v>
      </c>
      <c r="EN38" s="31">
        <f>ROUND(MAX((EJ38*0.4+EK38*0.6),(EJ38*0.4+EL38*0.6)),1)</f>
        <v>2.2000000000000002</v>
      </c>
      <c r="EO38" s="31"/>
      <c r="EP38" s="35" t="str">
        <f>IF(EN38&gt;=8.5,"A",IF(EN38&gt;=8,"B+",IF(EN38&gt;=7,"B",IF(EN38&gt;=6.5,"C+",IF(EN38&gt;=5.5,"C",IF(EN38&gt;=5,"D+",IF(EN38&gt;=4,"D","F")))))))</f>
        <v>F</v>
      </c>
      <c r="EQ38" s="157">
        <f>IF(EP38="A",4,IF(EP38="B+",3.5,IF(EP38="B",3,IF(EP38="C+",2.5,IF(EP38="C",2,IF(EP38="D+",1.5,IF(EP38="D",1,0)))))))</f>
        <v>0</v>
      </c>
      <c r="ER38" s="49" t="str">
        <f>TEXT(EQ38,"0.0")</f>
        <v>0.0</v>
      </c>
      <c r="ES38" s="77">
        <v>2</v>
      </c>
      <c r="ET38" s="151"/>
      <c r="EU38" s="63">
        <v>3.7</v>
      </c>
      <c r="EV38" s="27"/>
      <c r="EW38" s="28"/>
      <c r="EX38" s="30">
        <f>ROUND((EU38*0.4+EV38*0.6),1)</f>
        <v>1.5</v>
      </c>
      <c r="EY38" s="31">
        <f>ROUND(MAX((EU38*0.4+EV38*0.6),(EU38*0.4+EW38*0.6)),1)</f>
        <v>1.5</v>
      </c>
      <c r="EZ38" s="31"/>
      <c r="FA38" s="35" t="str">
        <f>IF(EY38&gt;=8.5,"A",IF(EY38&gt;=8,"B+",IF(EY38&gt;=7,"B",IF(EY38&gt;=6.5,"C+",IF(EY38&gt;=5.5,"C",IF(EY38&gt;=5,"D+",IF(EY38&gt;=4,"D","F")))))))</f>
        <v>F</v>
      </c>
      <c r="FB38" s="157">
        <f>IF(FA38="A",4,IF(FA38="B+",3.5,IF(FA38="B",3,IF(FA38="C+",2.5,IF(FA38="C",2,IF(FA38="D+",1.5,IF(FA38="D",1,0)))))))</f>
        <v>0</v>
      </c>
      <c r="FC38" s="49" t="str">
        <f>TEXT(FB38,"0.0")</f>
        <v>0.0</v>
      </c>
      <c r="FD38" s="77">
        <v>3</v>
      </c>
      <c r="FE38" s="151"/>
      <c r="FF38" s="63">
        <v>3</v>
      </c>
      <c r="FG38" s="165"/>
      <c r="FH38" s="165"/>
      <c r="FI38" s="22">
        <f>ROUND((FF38*0.4+FG38*0.6),1)</f>
        <v>1.2</v>
      </c>
      <c r="FJ38" s="29">
        <f>ROUND(MAX((FF38*0.4+FG38*0.6),(FF38*0.4+FH38*0.6)),1)</f>
        <v>1.2</v>
      </c>
      <c r="FK38" s="29"/>
      <c r="FL38" s="35" t="str">
        <f>IF(FJ38&gt;=8.5,"A",IF(FJ38&gt;=8,"B+",IF(FJ38&gt;=7,"B",IF(FJ38&gt;=6.5,"C+",IF(FJ38&gt;=5.5,"C",IF(FJ38&gt;=5,"D+",IF(FJ38&gt;=4,"D","F")))))))</f>
        <v>F</v>
      </c>
      <c r="FM38" s="33">
        <f>IF(FL38="A",4,IF(FL38="B+",3.5,IF(FL38="B",3,IF(FL38="C+",2.5,IF(FL38="C",2,IF(FL38="D+",1.5,IF(FL38="D",1,0)))))))</f>
        <v>0</v>
      </c>
      <c r="FN38" s="49" t="str">
        <f>TEXT(FM38,"0.0")</f>
        <v>0.0</v>
      </c>
      <c r="FO38" s="77">
        <v>1</v>
      </c>
      <c r="FP38" s="151"/>
      <c r="FQ38" s="41">
        <f>CP38+DA38+DL38+DW38+EH38+ES38+FD38+FO38</f>
        <v>20</v>
      </c>
      <c r="FR38" s="43">
        <f>(CN38*CP38+CY38*DA38+DJ38*DL38+DU38*DW38+EF38*EH38+EQ38*ES38+FB38*FD38+FM38*FO38)/FQ38</f>
        <v>1.05</v>
      </c>
      <c r="FS38" s="45" t="str">
        <f>TEXT(FR38,"0.00")</f>
        <v>1.05</v>
      </c>
      <c r="FT38" s="47" t="str">
        <f>IF(AND(FR38&lt;1),"Cảnh báo KQHT","Lên lớp")</f>
        <v>Lên lớp</v>
      </c>
      <c r="FU38" s="145">
        <f>CQ38+DB38+DM38+DX38+EI38+ET38+FE38+FP38</f>
        <v>9</v>
      </c>
      <c r="FV38" s="146">
        <f xml:space="preserve"> (CN38*CQ38+CY38*DB38+DJ38*DM38+DU38*DX38+EF38*EI38+EQ38*ET38+FB38*FE38+FM38*FP38)/FU38</f>
        <v>2.3333333333333335</v>
      </c>
      <c r="FW38" s="174">
        <f>BY38+FQ38</f>
        <v>36</v>
      </c>
      <c r="FX38" s="41">
        <f>CC38+FU38</f>
        <v>22</v>
      </c>
      <c r="FY38" s="43">
        <f>(CD38*CC38+FV38*FU38)/FX38</f>
        <v>2.4545454545454546</v>
      </c>
      <c r="FZ38" s="45" t="str">
        <f>TEXT(FY38,"0.00")</f>
        <v>2.45</v>
      </c>
      <c r="GA38" s="47" t="str">
        <f>IF(AND(FY38&lt;1.2),"Cảnh báo KQHT","Lên lớp")</f>
        <v>Lên lớp</v>
      </c>
      <c r="GB38" s="47" t="s">
        <v>1143</v>
      </c>
      <c r="GC38" s="63">
        <v>4.8</v>
      </c>
      <c r="GD38" s="27"/>
      <c r="GE38" s="28"/>
      <c r="GF38" s="30">
        <f>ROUND((GC38*0.4+GD38*0.6),1)</f>
        <v>1.9</v>
      </c>
      <c r="GG38" s="31">
        <f>ROUND(MAX((GC38*0.4+GD38*0.6),(GC38*0.4+GE38*0.6)),1)</f>
        <v>1.9</v>
      </c>
      <c r="GH38" s="31"/>
      <c r="GI38" s="35" t="str">
        <f>IF(GG38&gt;=8.5,"A",IF(GG38&gt;=8,"B+",IF(GG38&gt;=7,"B",IF(GG38&gt;=6.5,"C+",IF(GG38&gt;=5.5,"C",IF(GG38&gt;=5,"D+",IF(GG38&gt;=4,"D","F")))))))</f>
        <v>F</v>
      </c>
      <c r="GJ38" s="33">
        <f>IF(GI38="A",4,IF(GI38="B+",3.5,IF(GI38="B",3,IF(GI38="C+",2.5,IF(GI38="C",2,IF(GI38="D+",1.5,IF(GI38="D",1,0)))))))</f>
        <v>0</v>
      </c>
      <c r="GK38" s="49" t="str">
        <f>TEXT(GJ38,"0.0")</f>
        <v>0.0</v>
      </c>
      <c r="GL38" s="77">
        <v>2</v>
      </c>
      <c r="GM38" s="151"/>
      <c r="GN38" s="24">
        <v>7</v>
      </c>
      <c r="GO38" s="27">
        <v>5</v>
      </c>
      <c r="GP38" s="28"/>
      <c r="GQ38" s="30">
        <f>ROUND((GN38*0.4+GO38*0.6),1)</f>
        <v>5.8</v>
      </c>
      <c r="GR38" s="31">
        <f>ROUND(MAX((GN38*0.4+GO38*0.6),(GN38*0.4+GP38*0.6)),1)</f>
        <v>5.8</v>
      </c>
      <c r="GS38" s="31"/>
      <c r="GT38" s="35" t="str">
        <f>IF(GR38&gt;=8.5,"A",IF(GR38&gt;=8,"B+",IF(GR38&gt;=7,"B",IF(GR38&gt;=6.5,"C+",IF(GR38&gt;=5.5,"C",IF(GR38&gt;=5,"D+",IF(GR38&gt;=4,"D","F")))))))</f>
        <v>C</v>
      </c>
      <c r="GU38" s="33">
        <f>IF(GT38="A",4,IF(GT38="B+",3.5,IF(GT38="B",3,IF(GT38="C+",2.5,IF(GT38="C",2,IF(GT38="D+",1.5,IF(GT38="D",1,0)))))))</f>
        <v>2</v>
      </c>
      <c r="GV38" s="49" t="str">
        <f>TEXT(GU38,"0.0")</f>
        <v>2.0</v>
      </c>
      <c r="GW38" s="77">
        <v>3</v>
      </c>
      <c r="GX38" s="151">
        <v>3</v>
      </c>
      <c r="GY38" s="24">
        <v>9</v>
      </c>
      <c r="GZ38" s="27">
        <v>7</v>
      </c>
      <c r="HA38" s="28"/>
      <c r="HB38" s="30">
        <f>ROUND((GY38*0.4+GZ38*0.6),1)</f>
        <v>7.8</v>
      </c>
      <c r="HC38" s="31">
        <f>ROUND(MAX((GY38*0.4+GZ38*0.6),(GY38*0.4+HA38*0.6)),1)</f>
        <v>7.8</v>
      </c>
      <c r="HD38" s="31"/>
      <c r="HE38" s="35" t="str">
        <f>IF(HC38&gt;=8.5,"A",IF(HC38&gt;=8,"B+",IF(HC38&gt;=7,"B",IF(HC38&gt;=6.5,"C+",IF(HC38&gt;=5.5,"C",IF(HC38&gt;=5,"D+",IF(HC38&gt;=4,"D","F")))))))</f>
        <v>B</v>
      </c>
      <c r="HF38" s="33">
        <f>IF(HE38="A",4,IF(HE38="B+",3.5,IF(HE38="B",3,IF(HE38="C+",2.5,IF(HE38="C",2,IF(HE38="D+",1.5,IF(HE38="D",1,0)))))))</f>
        <v>3</v>
      </c>
      <c r="HG38" s="49" t="str">
        <f>TEXT(HF38,"0.0")</f>
        <v>3.0</v>
      </c>
      <c r="HH38" s="77">
        <v>2</v>
      </c>
      <c r="HI38" s="151">
        <v>2</v>
      </c>
      <c r="HJ38" s="24">
        <v>8.1999999999999993</v>
      </c>
      <c r="HK38" s="27">
        <v>8</v>
      </c>
      <c r="HL38" s="28"/>
      <c r="HM38" s="30">
        <f>ROUND((HJ38*0.4+HK38*0.6),1)</f>
        <v>8.1</v>
      </c>
      <c r="HN38" s="31">
        <f>ROUND(MAX((HJ38*0.4+HK38*0.6),(HJ38*0.4+HL38*0.6)),1)</f>
        <v>8.1</v>
      </c>
      <c r="HO38" s="31"/>
      <c r="HP38" s="35" t="str">
        <f>IF(HN38&gt;=8.5,"A",IF(HN38&gt;=8,"B+",IF(HN38&gt;=7,"B",IF(HN38&gt;=6.5,"C+",IF(HN38&gt;=5.5,"C",IF(HN38&gt;=5,"D+",IF(HN38&gt;=4,"D","F")))))))</f>
        <v>B+</v>
      </c>
      <c r="HQ38" s="33">
        <f>IF(HP38="A",4,IF(HP38="B+",3.5,IF(HP38="B",3,IF(HP38="C+",2.5,IF(HP38="C",2,IF(HP38="D+",1.5,IF(HP38="D",1,0)))))))</f>
        <v>3.5</v>
      </c>
      <c r="HR38" s="49" t="str">
        <f>TEXT(HQ38,"0.0")</f>
        <v>3.5</v>
      </c>
      <c r="HS38" s="77">
        <v>2</v>
      </c>
      <c r="HT38" s="151">
        <v>2</v>
      </c>
      <c r="HU38" s="24">
        <v>7.5</v>
      </c>
      <c r="HV38" s="27">
        <v>5</v>
      </c>
      <c r="HW38" s="28"/>
      <c r="HX38" s="30">
        <f>ROUND((HU38*0.4+HV38*0.6),1)</f>
        <v>6</v>
      </c>
      <c r="HY38" s="31">
        <f>ROUND(MAX((HU38*0.4+HV38*0.6),(HU38*0.4+HW38*0.6)),1)</f>
        <v>6</v>
      </c>
      <c r="HZ38" s="31"/>
      <c r="IA38" s="35" t="str">
        <f>IF(HY38&gt;=8.5,"A",IF(HY38&gt;=8,"B+",IF(HY38&gt;=7,"B",IF(HY38&gt;=6.5,"C+",IF(HY38&gt;=5.5,"C",IF(HY38&gt;=5,"D+",IF(HY38&gt;=4,"D","F")))))))</f>
        <v>C</v>
      </c>
      <c r="IB38" s="33">
        <f>IF(IA38="A",4,IF(IA38="B+",3.5,IF(IA38="B",3,IF(IA38="C+",2.5,IF(IA38="C",2,IF(IA38="D+",1.5,IF(IA38="D",1,0)))))))</f>
        <v>2</v>
      </c>
      <c r="IC38" s="49" t="str">
        <f>TEXT(IB38,"0.0")</f>
        <v>2.0</v>
      </c>
      <c r="ID38" s="77">
        <v>3</v>
      </c>
      <c r="IE38" s="151">
        <v>3</v>
      </c>
      <c r="IF38" s="24">
        <v>6.7</v>
      </c>
      <c r="IG38" s="27">
        <v>6</v>
      </c>
      <c r="IH38" s="28"/>
      <c r="II38" s="30">
        <f>ROUND((IF38*0.4+IG38*0.6),1)</f>
        <v>6.3</v>
      </c>
      <c r="IJ38" s="31">
        <f>ROUND(MAX((IF38*0.4+IG38*0.6),(IF38*0.4+IH38*0.6)),1)</f>
        <v>6.3</v>
      </c>
      <c r="IK38" s="31"/>
      <c r="IL38" s="35" t="str">
        <f>IF(IJ38&gt;=8.5,"A",IF(IJ38&gt;=8,"B+",IF(IJ38&gt;=7,"B",IF(IJ38&gt;=6.5,"C+",IF(IJ38&gt;=5.5,"C",IF(IJ38&gt;=5,"D+",IF(IJ38&gt;=4,"D","F")))))))</f>
        <v>C</v>
      </c>
      <c r="IM38" s="33">
        <f>IF(IL38="A",4,IF(IL38="B+",3.5,IF(IL38="B",3,IF(IL38="C+",2.5,IF(IL38="C",2,IF(IL38="D+",1.5,IF(IL38="D",1,0)))))))</f>
        <v>2</v>
      </c>
      <c r="IN38" s="49" t="str">
        <f>TEXT(IM38,"0.0")</f>
        <v>2.0</v>
      </c>
      <c r="IO38" s="77">
        <v>2</v>
      </c>
      <c r="IP38" s="151">
        <v>2</v>
      </c>
      <c r="IQ38" s="24">
        <v>5.3</v>
      </c>
      <c r="IR38" s="27">
        <v>2</v>
      </c>
      <c r="IS38" s="138"/>
      <c r="IT38" s="30">
        <f>ROUND((IQ38*0.4+IR38*0.6),1)</f>
        <v>3.3</v>
      </c>
      <c r="IU38" s="31">
        <f>ROUND(MAX((IQ38*0.4+IR38*0.6),(IQ38*0.4+IS38*0.6)),1)</f>
        <v>3.3</v>
      </c>
      <c r="IV38" s="31"/>
      <c r="IW38" s="35" t="str">
        <f>IF(IU38&gt;=8.5,"A",IF(IU38&gt;=8,"B+",IF(IU38&gt;=7,"B",IF(IU38&gt;=6.5,"C+",IF(IU38&gt;=5.5,"C",IF(IU38&gt;=5,"D+",IF(IU38&gt;=4,"D","F")))))))</f>
        <v>F</v>
      </c>
      <c r="IX38" s="33">
        <f>IF(IW38="A",4,IF(IW38="B+",3.5,IF(IW38="B",3,IF(IW38="C+",2.5,IF(IW38="C",2,IF(IW38="D+",1.5,IF(IW38="D",1,0)))))))</f>
        <v>0</v>
      </c>
      <c r="IY38" s="49" t="str">
        <f>TEXT(IX38,"0.0")</f>
        <v>0.0</v>
      </c>
      <c r="IZ38" s="77">
        <v>3</v>
      </c>
      <c r="JA38" s="151"/>
      <c r="JB38" s="24">
        <v>7.2</v>
      </c>
      <c r="JC38" s="27">
        <v>6</v>
      </c>
      <c r="JD38" s="28"/>
      <c r="JE38" s="30">
        <f>ROUND((JB38*0.4+JC38*0.6),1)</f>
        <v>6.5</v>
      </c>
      <c r="JF38" s="31">
        <f>ROUND(MAX((JB38*0.4+JC38*0.6),(JB38*0.4+JD38*0.6)),1)</f>
        <v>6.5</v>
      </c>
      <c r="JG38" s="31"/>
      <c r="JH38" s="35" t="str">
        <f>IF(JF38&gt;=8.5,"A",IF(JF38&gt;=8,"B+",IF(JF38&gt;=7,"B",IF(JF38&gt;=6.5,"C+",IF(JF38&gt;=5.5,"C",IF(JF38&gt;=5,"D+",IF(JF38&gt;=4,"D","F")))))))</f>
        <v>C+</v>
      </c>
      <c r="JI38" s="33">
        <f>IF(JH38="A",4,IF(JH38="B+",3.5,IF(JH38="B",3,IF(JH38="C+",2.5,IF(JH38="C",2,IF(JH38="D+",1.5,IF(JH38="D",1,0)))))))</f>
        <v>2.5</v>
      </c>
      <c r="JJ38" s="49" t="str">
        <f>TEXT(JI38,"0.0")</f>
        <v>2.5</v>
      </c>
      <c r="JK38" s="77">
        <v>3</v>
      </c>
      <c r="JL38" s="151">
        <v>3</v>
      </c>
      <c r="JM38" s="24">
        <v>7.5</v>
      </c>
      <c r="JN38" s="214">
        <v>7.3</v>
      </c>
      <c r="JO38" s="140"/>
      <c r="JP38" s="30">
        <f>ROUND((JM38*0.4+JN38*0.6),1)</f>
        <v>7.4</v>
      </c>
      <c r="JQ38" s="31">
        <f>ROUND(MAX((JM38*0.4+JN38*0.6),(JM38*0.4+JO38*0.6)),1)</f>
        <v>7.4</v>
      </c>
      <c r="JR38" s="31"/>
      <c r="JS38" s="35" t="str">
        <f>IF(JQ38&gt;=8.5,"A",IF(JQ38&gt;=8,"B+",IF(JQ38&gt;=7,"B",IF(JQ38&gt;=6.5,"C+",IF(JQ38&gt;=5.5,"C",IF(JQ38&gt;=5,"D+",IF(JQ38&gt;=4,"D","F")))))))</f>
        <v>B</v>
      </c>
      <c r="JT38" s="33">
        <f>IF(JS38="A",4,IF(JS38="B+",3.5,IF(JS38="B",3,IF(JS38="C+",2.5,IF(JS38="C",2,IF(JS38="D+",1.5,IF(JS38="D",1,0)))))))</f>
        <v>3</v>
      </c>
      <c r="JU38" s="49" t="str">
        <f>TEXT(JT38,"0.0")</f>
        <v>3.0</v>
      </c>
      <c r="JV38" s="77">
        <v>2</v>
      </c>
      <c r="JW38" s="151">
        <v>2</v>
      </c>
      <c r="JX38" s="211">
        <f>GL38+GW38+HH38+HS38+ID38+IO38+IZ38+JK38+JV38</f>
        <v>22</v>
      </c>
      <c r="JY38" s="43">
        <f>(GJ38*GL38+GU38*GW38+HF38*HH38+HQ38*HS38+IB38*ID38+IM38*IO38+IX38*IZ38+JI38*JK38+JT38*JV38)/JX38</f>
        <v>1.9318181818181819</v>
      </c>
      <c r="JZ38" s="45" t="str">
        <f>TEXT(JY38,"0.00")</f>
        <v>1.93</v>
      </c>
      <c r="KA38" s="47" t="str">
        <f>IF(AND(JY38&lt;1),"Cảnh báo KQHT","Lên lớp")</f>
        <v>Lên lớp</v>
      </c>
      <c r="KB38" s="41">
        <f>GM38+GX38+HI38+HT38+IE38+IP38+JA38+JL38+JW38</f>
        <v>17</v>
      </c>
      <c r="KC38" s="43">
        <f>(GJ38*GM38+GU38*GX38+HF38*HI38+HQ38*HT38+IB38*IE38+IM38*IP38+IX38*JA38+JI38*JL38+JT38*JW38)/KB38</f>
        <v>2.5</v>
      </c>
      <c r="KD38" s="229">
        <f>BY38+FQ38+JX38</f>
        <v>58</v>
      </c>
      <c r="KE38" s="230">
        <f>CC38+FU38+KB38</f>
        <v>39</v>
      </c>
      <c r="KF38" s="146">
        <f xml:space="preserve"> (CD38*CC38+FU38*FV38+KC38*KB38)/KE38</f>
        <v>2.4743589743589745</v>
      </c>
      <c r="KG38" s="45" t="str">
        <f>TEXT(KF38,"0.00")</f>
        <v>2.47</v>
      </c>
      <c r="KH38" s="47" t="str">
        <f>IF(AND(KF38&lt;1.4),"Cảnh báo KQHT","Lên lớp")</f>
        <v>Lên lớp</v>
      </c>
      <c r="KI38" s="47" t="s">
        <v>1143</v>
      </c>
      <c r="KJ38" s="24">
        <v>8.6</v>
      </c>
      <c r="KK38" s="27">
        <v>7</v>
      </c>
      <c r="KL38" s="28"/>
      <c r="KM38" s="30">
        <f>ROUND((KJ38*0.4+KK38*0.6),1)</f>
        <v>7.6</v>
      </c>
      <c r="KN38" s="31">
        <f>ROUND(MAX((KJ38*0.4+KK38*0.6),(KJ38*0.4+KL38*0.6)),1)</f>
        <v>7.6</v>
      </c>
      <c r="KO38" s="31" t="str">
        <f>TEXT(KN38,"0.0")</f>
        <v>7.6</v>
      </c>
      <c r="KP38" s="35" t="str">
        <f>IF(KN38&gt;=8.5,"A",IF(KN38&gt;=8,"B+",IF(KN38&gt;=7,"B",IF(KN38&gt;=6.5,"C+",IF(KN38&gt;=5.5,"C",IF(KN38&gt;=5,"D+",IF(KN38&gt;=4,"D","F")))))))</f>
        <v>B</v>
      </c>
      <c r="KQ38" s="33">
        <f>IF(KP38="A",4,IF(KP38="B+",3.5,IF(KP38="B",3,IF(KP38="C+",2.5,IF(KP38="C",2,IF(KP38="D+",1.5,IF(KP38="D",1,0)))))))</f>
        <v>3</v>
      </c>
      <c r="KR38" s="49" t="str">
        <f>TEXT(KQ38,"0.0")</f>
        <v>3.0</v>
      </c>
      <c r="KS38" s="77">
        <v>2</v>
      </c>
      <c r="KT38" s="151">
        <v>2</v>
      </c>
      <c r="KU38" s="24">
        <v>8</v>
      </c>
      <c r="KV38" s="27">
        <v>7</v>
      </c>
      <c r="KW38" s="28"/>
      <c r="KX38" s="22">
        <f>ROUND((KU38*0.4+KV38*0.6),1)</f>
        <v>7.4</v>
      </c>
      <c r="KY38" s="29">
        <f>ROUND(MAX((KU38*0.4+KV38*0.6),(KU38*0.4+KW38*0.6)),1)</f>
        <v>7.4</v>
      </c>
      <c r="KZ38" s="29" t="str">
        <f>TEXT(KY38,"0.0")</f>
        <v>7.4</v>
      </c>
      <c r="LA38" s="35" t="str">
        <f>IF(KY38&gt;=8.5,"A",IF(KY38&gt;=8,"B+",IF(KY38&gt;=7,"B",IF(KY38&gt;=6.5,"C+",IF(KY38&gt;=5.5,"C",IF(KY38&gt;=5,"D+",IF(KY38&gt;=4,"D","F")))))))</f>
        <v>B</v>
      </c>
      <c r="LB38" s="33">
        <f>IF(LA38="A",4,IF(LA38="B+",3.5,IF(LA38="B",3,IF(LA38="C+",2.5,IF(LA38="C",2,IF(LA38="D+",1.5,IF(LA38="D",1,0)))))))</f>
        <v>3</v>
      </c>
      <c r="LC38" s="49" t="str">
        <f>TEXT(LB38,"0.0")</f>
        <v>3.0</v>
      </c>
      <c r="LD38" s="77">
        <v>2</v>
      </c>
      <c r="LE38" s="151">
        <v>2</v>
      </c>
      <c r="LF38" s="24">
        <v>7.7</v>
      </c>
      <c r="LG38" s="27">
        <v>6</v>
      </c>
      <c r="LH38" s="28"/>
      <c r="LI38" s="30">
        <f>ROUND((LF38*0.4+LG38*0.6),1)</f>
        <v>6.7</v>
      </c>
      <c r="LJ38" s="31">
        <f>ROUND(MAX((LF38*0.4+LG38*0.6),(LF38*0.4+LH38*0.6)),1)</f>
        <v>6.7</v>
      </c>
      <c r="LK38" s="29" t="str">
        <f>TEXT(LJ38,"0.0")</f>
        <v>6.7</v>
      </c>
      <c r="LL38" s="35" t="str">
        <f>IF(LJ38&gt;=8.5,"A",IF(LJ38&gt;=8,"B+",IF(LJ38&gt;=7,"B",IF(LJ38&gt;=6.5,"C+",IF(LJ38&gt;=5.5,"C",IF(LJ38&gt;=5,"D+",IF(LJ38&gt;=4,"D","F")))))))</f>
        <v>C+</v>
      </c>
      <c r="LM38" s="33">
        <f>IF(LL38="A",4,IF(LL38="B+",3.5,IF(LL38="B",3,IF(LL38="C+",2.5,IF(LL38="C",2,IF(LL38="D+",1.5,IF(LL38="D",1,0)))))))</f>
        <v>2.5</v>
      </c>
      <c r="LN38" s="49" t="str">
        <f>TEXT(LM38,"0.0")</f>
        <v>2.5</v>
      </c>
      <c r="LO38" s="77">
        <v>2</v>
      </c>
      <c r="LP38" s="151">
        <v>2</v>
      </c>
      <c r="LQ38" s="24">
        <v>7</v>
      </c>
      <c r="LR38" s="27">
        <v>8</v>
      </c>
      <c r="LS38" s="28"/>
      <c r="LT38" s="30">
        <f>ROUND((LQ38*0.4+LR38*0.6),1)</f>
        <v>7.6</v>
      </c>
      <c r="LU38" s="31">
        <f>ROUND(MAX((LQ38*0.4+LR38*0.6),(LQ38*0.4+LS38*0.6)),1)</f>
        <v>7.6</v>
      </c>
      <c r="LV38" s="31"/>
      <c r="LW38" s="35" t="str">
        <f>IF(LU38&gt;=8.5,"A",IF(LU38&gt;=8,"B+",IF(LU38&gt;=7,"B",IF(LU38&gt;=6.5,"C+",IF(LU38&gt;=5.5,"C",IF(LU38&gt;=5,"D+",IF(LU38&gt;=4,"D","F")))))))</f>
        <v>B</v>
      </c>
      <c r="LX38" s="33">
        <f>IF(LW38="A",4,IF(LW38="B+",3.5,IF(LW38="B",3,IF(LW38="C+",2.5,IF(LW38="C",2,IF(LW38="D+",1.5,IF(LW38="D",1,0)))))))</f>
        <v>3</v>
      </c>
      <c r="LY38" s="49" t="str">
        <f>TEXT(LX38,"0.0")</f>
        <v>3.0</v>
      </c>
      <c r="LZ38" s="77">
        <v>2</v>
      </c>
      <c r="MA38" s="151">
        <v>2</v>
      </c>
      <c r="MB38" s="24">
        <v>6.5</v>
      </c>
      <c r="MC38" s="217"/>
      <c r="MD38" s="138"/>
      <c r="ME38" s="30">
        <f>ROUND((MB38*0.4+MC38*0.6),1)</f>
        <v>2.6</v>
      </c>
      <c r="MF38" s="161">
        <f>ROUND(MAX((MB38*0.4+MC38*0.6),(MB38*0.4+MD38*0.6)),1)</f>
        <v>2.6</v>
      </c>
      <c r="MG38" s="161"/>
      <c r="MH38" s="162" t="str">
        <f>IF(MF38&gt;=8.5,"A",IF(MF38&gt;=8,"B+",IF(MF38&gt;=7,"B",IF(MF38&gt;=6.5,"C+",IF(MF38&gt;=5.5,"C",IF(MF38&gt;=5,"D+",IF(MF38&gt;=4,"D","F")))))))</f>
        <v>F</v>
      </c>
      <c r="MI38" s="163">
        <f>IF(MH38="A",4,IF(MH38="B+",3.5,IF(MH38="B",3,IF(MH38="C+",2.5,IF(MH38="C",2,IF(MH38="D+",1.5,IF(MH38="D",1,0)))))))</f>
        <v>0</v>
      </c>
      <c r="MJ38" s="56" t="str">
        <f>TEXT(MI38,"0.0")</f>
        <v>0.0</v>
      </c>
      <c r="MK38" s="77">
        <v>1</v>
      </c>
      <c r="ML38" s="151"/>
      <c r="MM38" s="63">
        <v>0</v>
      </c>
      <c r="MN38" s="27"/>
      <c r="MO38" s="28"/>
      <c r="MP38" s="30">
        <f>ROUND((MM38*0.4+MN38*0.6),1)</f>
        <v>0</v>
      </c>
      <c r="MQ38" s="161">
        <f>ROUND(MAX((MM38*0.4+MN38*0.6),(MM38*0.4+MO38*0.6)),1)</f>
        <v>0</v>
      </c>
      <c r="MR38" s="161"/>
      <c r="MS38" s="162" t="str">
        <f>IF(MQ38&gt;=8.5,"A",IF(MQ38&gt;=8,"B+",IF(MQ38&gt;=7,"B",IF(MQ38&gt;=6.5,"C+",IF(MQ38&gt;=5.5,"C",IF(MQ38&gt;=5,"D+",IF(MQ38&gt;=4,"D","F")))))))</f>
        <v>F</v>
      </c>
      <c r="MT38" s="163">
        <f>IF(MS38="A",4,IF(MS38="B+",3.5,IF(MS38="B",3,IF(MS38="C+",2.5,IF(MS38="C",2,IF(MS38="D+",1.5,IF(MS38="D",1,0)))))))</f>
        <v>0</v>
      </c>
      <c r="MU38" s="56" t="str">
        <f>TEXT(MT38,"0.0")</f>
        <v>0.0</v>
      </c>
      <c r="MV38" s="77">
        <v>3</v>
      </c>
      <c r="MW38" s="151"/>
      <c r="MX38" s="63">
        <v>0</v>
      </c>
      <c r="MY38" s="27"/>
      <c r="MZ38" s="28"/>
      <c r="NA38" s="30">
        <f>ROUND((MX38*0.4+MY38*0.6),1)</f>
        <v>0</v>
      </c>
      <c r="NB38" s="161">
        <f>ROUND(MAX((MX38*0.4+MY38*0.6),(MX38*0.4+MZ38*0.6)),1)</f>
        <v>0</v>
      </c>
      <c r="NC38" s="161"/>
      <c r="ND38" s="162" t="str">
        <f>IF(NB38&gt;=8.5,"A",IF(NB38&gt;=8,"B+",IF(NB38&gt;=7,"B",IF(NB38&gt;=6.5,"C+",IF(NB38&gt;=5.5,"C",IF(NB38&gt;=5,"D+",IF(NB38&gt;=4,"D","F")))))))</f>
        <v>F</v>
      </c>
      <c r="NE38" s="163">
        <f>IF(ND38="A",4,IF(ND38="B+",3.5,IF(ND38="B",3,IF(ND38="C+",2.5,IF(ND38="C",2,IF(ND38="D+",1.5,IF(ND38="D",1,0)))))))</f>
        <v>0</v>
      </c>
      <c r="NF38" s="56" t="str">
        <f>TEXT(NE38,"0.0")</f>
        <v>0.0</v>
      </c>
      <c r="NG38" s="77">
        <v>1</v>
      </c>
      <c r="NH38" s="151"/>
      <c r="NI38" s="24">
        <v>6</v>
      </c>
      <c r="NJ38" s="124"/>
      <c r="NK38" s="28"/>
      <c r="NL38" s="30">
        <f>ROUND((NI38*0.4+NJ38*0.6),1)</f>
        <v>2.4</v>
      </c>
      <c r="NM38" s="31">
        <f>ROUND(MAX((NI38*0.4+NJ38*0.6),(NI38*0.4+NK38*0.6)),1)</f>
        <v>2.4</v>
      </c>
      <c r="NN38" s="31" t="str">
        <f>TEXT(NM38,"0.0")</f>
        <v>2.4</v>
      </c>
      <c r="NO38" s="35" t="str">
        <f>IF(NM38&gt;=8.5,"A",IF(NM38&gt;=8,"B+",IF(NM38&gt;=7,"B",IF(NM38&gt;=6.5,"C+",IF(NM38&gt;=5.5,"C",IF(NM38&gt;=5,"D+",IF(NM38&gt;=4,"D","F")))))))</f>
        <v>F</v>
      </c>
      <c r="NP38" s="33">
        <f>IF(NO38="A",4,IF(NO38="B+",3.5,IF(NO38="B",3,IF(NO38="C+",2.5,IF(NO38="C",2,IF(NO38="D+",1.5,IF(NO38="D",1,0)))))))</f>
        <v>0</v>
      </c>
      <c r="NQ38" s="49" t="str">
        <f>TEXT(NP38,"0.0")</f>
        <v>0.0</v>
      </c>
      <c r="NR38" s="77">
        <v>3</v>
      </c>
      <c r="NS38" s="151"/>
      <c r="NT38" s="63">
        <v>2</v>
      </c>
      <c r="NU38" s="214"/>
      <c r="NV38" s="28"/>
      <c r="NW38" s="30">
        <f>ROUND((NT38*0.4+NU38*0.6),1)</f>
        <v>0.8</v>
      </c>
      <c r="NX38" s="31">
        <f>ROUND(MAX((NT38*0.4+NU38*0.6),(NT38*0.4+NV38*0.6)),1)</f>
        <v>0.8</v>
      </c>
      <c r="NY38" s="31" t="str">
        <f>TEXT(NX38,"0.0")</f>
        <v>0.8</v>
      </c>
      <c r="NZ38" s="35" t="str">
        <f>IF(NX38&gt;=8.5,"A",IF(NX38&gt;=8,"B+",IF(NX38&gt;=7,"B",IF(NX38&gt;=6.5,"C+",IF(NX38&gt;=5.5,"C",IF(NX38&gt;=5,"D+",IF(NX38&gt;=4,"D","F")))))))</f>
        <v>F</v>
      </c>
      <c r="OA38" s="33">
        <f>IF(NZ38="A",4,IF(NZ38="B+",3.5,IF(NZ38="B",3,IF(NZ38="C+",2.5,IF(NZ38="C",2,IF(NZ38="D+",1.5,IF(NZ38="D",1,0)))))))</f>
        <v>0</v>
      </c>
      <c r="OB38" s="49" t="str">
        <f>TEXT(OA38,"0.0")</f>
        <v>0.0</v>
      </c>
      <c r="OC38" s="77">
        <v>2</v>
      </c>
      <c r="OD38" s="151"/>
      <c r="OE38" s="211">
        <f>KS38+LD38+LO38+LZ38+MK38+MV38+NG38+NR38+OC38</f>
        <v>18</v>
      </c>
      <c r="OF38" s="43">
        <f>(KQ38*KS38+LB38*LD38+LM38*LO38+LX38*LZ38+MI38*MK38+MT38*MV38+NE38*NG38+NP38*NR38+OA38*OC38)/OE38</f>
        <v>1.2777777777777777</v>
      </c>
      <c r="OG38" s="45" t="str">
        <f>TEXT(OF38,"0.00")</f>
        <v>1.28</v>
      </c>
      <c r="OH38" s="47" t="str">
        <f>IF(AND(OF38&lt;1),"Cảnh báo KQHT","Lên lớp")</f>
        <v>Lên lớp</v>
      </c>
      <c r="OI38" s="41">
        <f>KT38+LE38+LP38+MA38+ML38+MW38+NH38+NS38+OD38</f>
        <v>8</v>
      </c>
      <c r="OJ38" s="43">
        <f>(KQ38*KT38+LB38*LE38+LM38*LP38+LX38*MA38+MI38*ML38+MT38*MW38+NE38*NH38+NP38*NS38+OA38*OD38)/OI38</f>
        <v>2.875</v>
      </c>
      <c r="OK38" s="229">
        <f>KD38+OE38</f>
        <v>76</v>
      </c>
      <c r="OL38" s="230">
        <f>KE38+OI38</f>
        <v>47</v>
      </c>
      <c r="OM38" s="146">
        <f xml:space="preserve"> (KF38*KE38+OJ38*OI38)/OL38</f>
        <v>2.5425531914893615</v>
      </c>
      <c r="ON38" s="45" t="str">
        <f>TEXT(OM38,"0.00")</f>
        <v>2.54</v>
      </c>
      <c r="OO38" s="47" t="str">
        <f>IF(AND(OM38&lt;1.4),"Cảnh báo KQHT","Lên lớp")</f>
        <v>Lên lớp</v>
      </c>
      <c r="OQ38" s="63"/>
      <c r="OR38" s="27"/>
      <c r="OS38" s="28"/>
      <c r="OT38" s="30">
        <f>ROUND((OQ38*0.4+OR38*0.6),1)</f>
        <v>0</v>
      </c>
      <c r="OU38" s="31">
        <f>ROUND(MAX((OQ38*0.4+OR38*0.6),(OQ38*0.4+OS38*0.6)),1)</f>
        <v>0</v>
      </c>
      <c r="OV38" s="29" t="str">
        <f>TEXT(OU38,"0.0")</f>
        <v>0.0</v>
      </c>
      <c r="OW38" s="35" t="str">
        <f>IF(OU38&gt;=8.5,"A",IF(OU38&gt;=8,"B+",IF(OU38&gt;=7,"B",IF(OU38&gt;=6.5,"C+",IF(OU38&gt;=5.5,"C",IF(OU38&gt;=5,"D+",IF(OU38&gt;=4,"D","F")))))))</f>
        <v>F</v>
      </c>
      <c r="OX38" s="130">
        <f>IF(OW38="A",4,IF(OW38="B+",3.5,IF(OW38="B",3,IF(OW38="C+",2.5,IF(OW38="C",2,IF(OW38="D+",1.5,IF(OW38="D",1,0)))))))</f>
        <v>0</v>
      </c>
      <c r="OY38" s="49" t="str">
        <f>TEXT(OX38,"0.0")</f>
        <v>0.0</v>
      </c>
      <c r="OZ38" s="77">
        <v>2</v>
      </c>
      <c r="PA38" s="151"/>
      <c r="QI38" s="63"/>
      <c r="QJ38" s="27"/>
      <c r="QK38" s="28"/>
      <c r="QL38" s="30">
        <f t="shared" ref="QL38" si="676">ROUND((QI38*0.4+QJ38*0.6),1)</f>
        <v>0</v>
      </c>
      <c r="QM38" s="31">
        <f t="shared" ref="QM38" si="677">ROUND(MAX((QI38*0.4+QJ38*0.6),(QI38*0.4+QK38*0.6)),1)</f>
        <v>0</v>
      </c>
      <c r="QN38" s="31" t="str">
        <f t="shared" ref="QN38" si="678">TEXT(QM38,"0.0")</f>
        <v>0.0</v>
      </c>
      <c r="QO38" s="35" t="str">
        <f t="shared" ref="QO38" si="679">IF(QM38&gt;=8.5,"A",IF(QM38&gt;=8,"B+",IF(QM38&gt;=7,"B",IF(QM38&gt;=6.5,"C+",IF(QM38&gt;=5.5,"C",IF(QM38&gt;=5,"D+",IF(QM38&gt;=4,"D","F")))))))</f>
        <v>F</v>
      </c>
      <c r="QP38" s="130">
        <f t="shared" ref="QP38" si="680">IF(QO38="A",4,IF(QO38="B+",3.5,IF(QO38="B",3,IF(QO38="C+",2.5,IF(QO38="C",2,IF(QO38="D+",1.5,IF(QO38="D",1,0)))))))</f>
        <v>0</v>
      </c>
      <c r="QQ38" s="49" t="str">
        <f t="shared" ref="QQ38" si="681">TEXT(QP38,"0.0")</f>
        <v>0.0</v>
      </c>
      <c r="QR38" s="77">
        <v>1</v>
      </c>
      <c r="QS38" s="151"/>
    </row>
    <row r="42" spans="1:461" ht="18">
      <c r="A42" s="11">
        <v>6</v>
      </c>
      <c r="B42" s="70" t="s">
        <v>333</v>
      </c>
      <c r="C42" s="14" t="s">
        <v>342</v>
      </c>
      <c r="D42" s="71" t="s">
        <v>343</v>
      </c>
      <c r="E42" s="72" t="s">
        <v>120</v>
      </c>
      <c r="F42" s="123" t="s">
        <v>1038</v>
      </c>
      <c r="G42" s="111" t="s">
        <v>644</v>
      </c>
      <c r="H42" s="112" t="s">
        <v>18</v>
      </c>
      <c r="I42" s="104" t="s">
        <v>823</v>
      </c>
      <c r="J42" s="65">
        <v>0</v>
      </c>
      <c r="K42" s="65"/>
      <c r="L42" s="35" t="str">
        <f t="shared" ref="L42:L47" si="682">IF(J42&gt;=8.5,"A",IF(J42&gt;=8,"B+",IF(J42&gt;=7,"B",IF(J42&gt;=6.5,"C+",IF(J42&gt;=5.5,"C",IF(J42&gt;=5,"D+",IF(J42&gt;=4,"D","F")))))))</f>
        <v>F</v>
      </c>
      <c r="M42" s="50">
        <f t="shared" ref="M42:M47" si="683">IF(L42="A",4,IF(L42="B+",3.5,IF(L42="B",3,IF(L42="C+",2.5,IF(L42="C",2,IF(L42="D+",1.5,IF(L42="D",1,0)))))))</f>
        <v>0</v>
      </c>
      <c r="N42" s="49" t="str">
        <f t="shared" ref="N42:N47" si="684">TEXT(M42,"0.0")</f>
        <v>0.0</v>
      </c>
      <c r="O42" s="12">
        <v>2</v>
      </c>
      <c r="P42" s="19"/>
      <c r="Q42" s="19"/>
      <c r="R42" s="35" t="str">
        <f>IF(P42&gt;=8.5,"A",IF(P42&gt;=8,"B+",IF(P42&gt;=7,"B",IF(P42&gt;=6.5,"C+",IF(P42&gt;=5.5,"C",IF(P42&gt;=5,"D+",IF(P42&gt;=4,"D","F")))))))</f>
        <v>F</v>
      </c>
      <c r="S42" s="50">
        <f>IF(R42="A",4,IF(R42="B+",3.5,IF(R42="B",3,IF(R42="C+",2.5,IF(R42="C",2,IF(R42="D+",1.5,IF(R42="D",1,0)))))))</f>
        <v>0</v>
      </c>
      <c r="T42" s="49" t="str">
        <f>TEXT(S42,"0.0")</f>
        <v>0.0</v>
      </c>
      <c r="U42" s="12">
        <v>3</v>
      </c>
      <c r="V42" s="63">
        <v>0</v>
      </c>
      <c r="W42" s="27"/>
      <c r="X42" s="28"/>
      <c r="Y42" s="30">
        <f t="shared" ref="Y42:Y47" si="685">ROUND((V42*0.4+W42*0.6),1)</f>
        <v>0</v>
      </c>
      <c r="Z42" s="31">
        <f t="shared" ref="Z42:Z47" si="686">ROUND(MAX((V42*0.4+W42*0.6),(V42*0.4+X42*0.6)),1)</f>
        <v>0</v>
      </c>
      <c r="AA42" s="31"/>
      <c r="AB42" s="35" t="str">
        <f t="shared" ref="AB42:AB47" si="687">IF(Z42&gt;=8.5,"A",IF(Z42&gt;=8,"B+",IF(Z42&gt;=7,"B",IF(Z42&gt;=6.5,"C+",IF(Z42&gt;=5.5,"C",IF(Z42&gt;=5,"D+",IF(Z42&gt;=4,"D","F")))))))</f>
        <v>F</v>
      </c>
      <c r="AC42" s="33">
        <f t="shared" ref="AC42:AC47" si="688">IF(AB42="A",4,IF(AB42="B+",3.5,IF(AB42="B",3,IF(AB42="C+",2.5,IF(AB42="C",2,IF(AB42="D+",1.5,IF(AB42="D",1,0)))))))</f>
        <v>0</v>
      </c>
      <c r="AD42" s="49" t="str">
        <f t="shared" ref="AD42:AD47" si="689">TEXT(AC42,"0.0")</f>
        <v>0.0</v>
      </c>
      <c r="AE42" s="77">
        <v>5</v>
      </c>
      <c r="AF42" s="80"/>
      <c r="AG42" s="63">
        <v>0</v>
      </c>
      <c r="AH42" s="27"/>
      <c r="AI42" s="28"/>
      <c r="AJ42" s="30">
        <f t="shared" ref="AJ42:AJ47" si="690">ROUND((AG42*0.4+AH42*0.6),1)</f>
        <v>0</v>
      </c>
      <c r="AK42" s="31">
        <f t="shared" ref="AK42:AK47" si="691">ROUND(MAX((AG42*0.4+AH42*0.6),(AG42*0.4+AI42*0.6)),1)</f>
        <v>0</v>
      </c>
      <c r="AL42" s="31"/>
      <c r="AM42" s="35" t="str">
        <f t="shared" ref="AM42:AM47" si="692">IF(AK42&gt;=8.5,"A",IF(AK42&gt;=8,"B+",IF(AK42&gt;=7,"B",IF(AK42&gt;=6.5,"C+",IF(AK42&gt;=5.5,"C",IF(AK42&gt;=5,"D+",IF(AK42&gt;=4,"D","F")))))))</f>
        <v>F</v>
      </c>
      <c r="AN42" s="33">
        <f t="shared" ref="AN42:AN47" si="693">IF(AM42="A",4,IF(AM42="B+",3.5,IF(AM42="B",3,IF(AM42="C+",2.5,IF(AM42="C",2,IF(AM42="D+",1.5,IF(AM42="D",1,0)))))))</f>
        <v>0</v>
      </c>
      <c r="AO42" s="49" t="str">
        <f t="shared" ref="AO42:AO47" si="694">TEXT(AN42,"0.0")</f>
        <v>0.0</v>
      </c>
      <c r="AP42" s="77">
        <v>3</v>
      </c>
      <c r="AQ42" s="83"/>
      <c r="AR42" s="63">
        <v>0</v>
      </c>
      <c r="AS42" s="27"/>
      <c r="AT42" s="28"/>
      <c r="AU42" s="30">
        <f t="shared" ref="AU42:AU47" si="695">ROUND((AR42*0.4+AS42*0.6),1)</f>
        <v>0</v>
      </c>
      <c r="AV42" s="31">
        <f t="shared" ref="AV42:AV47" si="696">ROUND(MAX((AR42*0.4+AS42*0.6),(AR42*0.4+AT42*0.6)),1)</f>
        <v>0</v>
      </c>
      <c r="AW42" s="31"/>
      <c r="AX42" s="35" t="str">
        <f t="shared" ref="AX42:AX47" si="697">IF(AV42&gt;=8.5,"A",IF(AV42&gt;=8,"B+",IF(AV42&gt;=7,"B",IF(AV42&gt;=6.5,"C+",IF(AV42&gt;=5.5,"C",IF(AV42&gt;=5,"D+",IF(AV42&gt;=4,"D","F")))))))</f>
        <v>F</v>
      </c>
      <c r="AY42" s="33">
        <f t="shared" ref="AY42:AY47" si="698">IF(AX42="A",4,IF(AX42="B+",3.5,IF(AX42="B",3,IF(AX42="C+",2.5,IF(AX42="C",2,IF(AX42="D+",1.5,IF(AX42="D",1,0)))))))</f>
        <v>0</v>
      </c>
      <c r="AZ42" s="49" t="str">
        <f t="shared" ref="AZ42:AZ47" si="699">TEXT(AY42,"0.0")</f>
        <v>0.0</v>
      </c>
      <c r="BA42" s="77">
        <v>3</v>
      </c>
      <c r="BB42" s="83"/>
      <c r="BC42" s="63">
        <v>0</v>
      </c>
      <c r="BD42" s="27"/>
      <c r="BE42" s="28"/>
      <c r="BF42" s="30">
        <f t="shared" ref="BF42:BF47" si="700">ROUND((BC42*0.4+BD42*0.6),1)</f>
        <v>0</v>
      </c>
      <c r="BG42" s="31">
        <f t="shared" ref="BG42:BG47" si="701">ROUND(MAX((BC42*0.4+BD42*0.6),(BC42*0.4+BE42*0.6)),1)</f>
        <v>0</v>
      </c>
      <c r="BH42" s="31"/>
      <c r="BI42" s="35" t="str">
        <f t="shared" ref="BI42:BI47" si="702">IF(BG42&gt;=8.5,"A",IF(BG42&gt;=8,"B+",IF(BG42&gt;=7,"B",IF(BG42&gt;=6.5,"C+",IF(BG42&gt;=5.5,"C",IF(BG42&gt;=5,"D+",IF(BG42&gt;=4,"D","F")))))))</f>
        <v>F</v>
      </c>
      <c r="BJ42" s="33">
        <f t="shared" ref="BJ42:BJ47" si="703">IF(BI42="A",4,IF(BI42="B+",3.5,IF(BI42="B",3,IF(BI42="C+",2.5,IF(BI42="C",2,IF(BI42="D+",1.5,IF(BI42="D",1,0)))))))</f>
        <v>0</v>
      </c>
      <c r="BK42" s="49" t="str">
        <f t="shared" ref="BK42:BK47" si="704">TEXT(BJ42,"0.0")</f>
        <v>0.0</v>
      </c>
      <c r="BL42" s="77">
        <v>3</v>
      </c>
      <c r="BM42" s="83"/>
      <c r="BN42" s="63">
        <v>0</v>
      </c>
      <c r="BO42" s="27"/>
      <c r="BP42" s="28"/>
      <c r="BQ42" s="30">
        <f t="shared" ref="BQ42:BQ47" si="705">ROUND((BN42*0.4+BO42*0.6),1)</f>
        <v>0</v>
      </c>
      <c r="BR42" s="31">
        <f t="shared" ref="BR42:BR47" si="706">ROUND(MAX((BN42*0.4+BO42*0.6),(BN42*0.4+BP42*0.6)),1)</f>
        <v>0</v>
      </c>
      <c r="BS42" s="31"/>
      <c r="BT42" s="35" t="str">
        <f t="shared" ref="BT42:BT47" si="707">IF(BR42&gt;=8.5,"A",IF(BR42&gt;=8,"B+",IF(BR42&gt;=7,"B",IF(BR42&gt;=6.5,"C+",IF(BR42&gt;=5.5,"C",IF(BR42&gt;=5,"D+",IF(BR42&gt;=4,"D","F")))))))</f>
        <v>F</v>
      </c>
      <c r="BU42" s="33">
        <f t="shared" ref="BU42:BU47" si="708">IF(BT42="A",4,IF(BT42="B+",3.5,IF(BT42="B",3,IF(BT42="C+",2.5,IF(BT42="C",2,IF(BT42="D+",1.5,IF(BT42="D",1,0)))))))</f>
        <v>0</v>
      </c>
      <c r="BV42" s="49" t="str">
        <f t="shared" ref="BV42:BV47" si="709">TEXT(BU42,"0.0")</f>
        <v>0.0</v>
      </c>
      <c r="BW42" s="77">
        <v>2</v>
      </c>
      <c r="BX42" s="12">
        <v>2</v>
      </c>
    </row>
    <row r="43" spans="1:461" ht="18">
      <c r="A43" s="11">
        <v>29</v>
      </c>
      <c r="B43" s="70" t="s">
        <v>333</v>
      </c>
      <c r="C43" s="14" t="s">
        <v>378</v>
      </c>
      <c r="D43" s="71" t="s">
        <v>19</v>
      </c>
      <c r="E43" s="72" t="s">
        <v>379</v>
      </c>
      <c r="F43" s="123" t="s">
        <v>1038</v>
      </c>
      <c r="G43" s="111" t="s">
        <v>718</v>
      </c>
      <c r="H43" s="112" t="s">
        <v>18</v>
      </c>
      <c r="I43" s="104" t="s">
        <v>838</v>
      </c>
      <c r="J43" s="65">
        <v>0</v>
      </c>
      <c r="K43" s="65"/>
      <c r="L43" s="35" t="str">
        <f t="shared" si="682"/>
        <v>F</v>
      </c>
      <c r="M43" s="50">
        <f t="shared" si="683"/>
        <v>0</v>
      </c>
      <c r="N43" s="49" t="str">
        <f t="shared" si="684"/>
        <v>0.0</v>
      </c>
      <c r="O43" s="12">
        <v>2</v>
      </c>
      <c r="V43" s="63">
        <v>0</v>
      </c>
      <c r="W43" s="27"/>
      <c r="X43" s="28"/>
      <c r="Y43" s="22">
        <f t="shared" si="685"/>
        <v>0</v>
      </c>
      <c r="Z43" s="29">
        <f t="shared" si="686"/>
        <v>0</v>
      </c>
      <c r="AA43" s="29"/>
      <c r="AB43" s="35" t="str">
        <f t="shared" si="687"/>
        <v>F</v>
      </c>
      <c r="AC43" s="33">
        <f t="shared" si="688"/>
        <v>0</v>
      </c>
      <c r="AD43" s="49" t="str">
        <f t="shared" si="689"/>
        <v>0.0</v>
      </c>
      <c r="AE43" s="77">
        <v>5</v>
      </c>
      <c r="AF43" s="80"/>
      <c r="AG43" s="63">
        <v>0</v>
      </c>
      <c r="AH43" s="27"/>
      <c r="AI43" s="28"/>
      <c r="AJ43" s="22">
        <f t="shared" si="690"/>
        <v>0</v>
      </c>
      <c r="AK43" s="29">
        <f t="shared" si="691"/>
        <v>0</v>
      </c>
      <c r="AL43" s="29"/>
      <c r="AM43" s="35" t="str">
        <f t="shared" si="692"/>
        <v>F</v>
      </c>
      <c r="AN43" s="33">
        <f t="shared" si="693"/>
        <v>0</v>
      </c>
      <c r="AO43" s="49" t="str">
        <f t="shared" si="694"/>
        <v>0.0</v>
      </c>
      <c r="AP43" s="77">
        <v>3</v>
      </c>
      <c r="AQ43" s="83"/>
      <c r="AR43" s="63">
        <v>0</v>
      </c>
      <c r="AS43" s="27"/>
      <c r="AT43" s="28"/>
      <c r="AU43" s="22">
        <f t="shared" si="695"/>
        <v>0</v>
      </c>
      <c r="AV43" s="29">
        <f t="shared" si="696"/>
        <v>0</v>
      </c>
      <c r="AW43" s="29"/>
      <c r="AX43" s="35" t="str">
        <f t="shared" si="697"/>
        <v>F</v>
      </c>
      <c r="AY43" s="33">
        <f t="shared" si="698"/>
        <v>0</v>
      </c>
      <c r="AZ43" s="49" t="str">
        <f t="shared" si="699"/>
        <v>0.0</v>
      </c>
      <c r="BA43" s="77">
        <v>3</v>
      </c>
      <c r="BB43" s="83"/>
      <c r="BC43" s="63">
        <v>0</v>
      </c>
      <c r="BD43" s="27"/>
      <c r="BE43" s="28"/>
      <c r="BF43" s="22">
        <f t="shared" si="700"/>
        <v>0</v>
      </c>
      <c r="BG43" s="29">
        <f t="shared" si="701"/>
        <v>0</v>
      </c>
      <c r="BH43" s="29"/>
      <c r="BI43" s="35" t="str">
        <f t="shared" si="702"/>
        <v>F</v>
      </c>
      <c r="BJ43" s="33">
        <f t="shared" si="703"/>
        <v>0</v>
      </c>
      <c r="BK43" s="49" t="str">
        <f t="shared" si="704"/>
        <v>0.0</v>
      </c>
      <c r="BL43" s="77">
        <v>3</v>
      </c>
      <c r="BM43" s="83"/>
      <c r="BN43" s="63">
        <v>0</v>
      </c>
      <c r="BO43" s="27"/>
      <c r="BP43" s="28"/>
      <c r="BQ43" s="22">
        <f t="shared" si="705"/>
        <v>0</v>
      </c>
      <c r="BR43" s="29">
        <f t="shared" si="706"/>
        <v>0</v>
      </c>
      <c r="BS43" s="29"/>
      <c r="BT43" s="35" t="str">
        <f t="shared" si="707"/>
        <v>F</v>
      </c>
      <c r="BU43" s="33">
        <f t="shared" si="708"/>
        <v>0</v>
      </c>
      <c r="BV43" s="49" t="str">
        <f t="shared" si="709"/>
        <v>0.0</v>
      </c>
      <c r="BW43" s="77">
        <v>2</v>
      </c>
      <c r="BX43" s="12">
        <v>2</v>
      </c>
    </row>
    <row r="44" spans="1:461" ht="18">
      <c r="A44" s="11">
        <v>8</v>
      </c>
      <c r="B44" s="70" t="s">
        <v>333</v>
      </c>
      <c r="C44" s="14" t="s">
        <v>346</v>
      </c>
      <c r="D44" s="71" t="s">
        <v>46</v>
      </c>
      <c r="E44" s="72" t="s">
        <v>128</v>
      </c>
      <c r="F44" s="123" t="s">
        <v>1038</v>
      </c>
      <c r="G44" s="111" t="s">
        <v>650</v>
      </c>
      <c r="H44" s="112" t="s">
        <v>18</v>
      </c>
      <c r="I44" s="104" t="s">
        <v>677</v>
      </c>
      <c r="J44" s="65">
        <v>0</v>
      </c>
      <c r="K44" s="65"/>
      <c r="L44" s="35" t="str">
        <f t="shared" si="682"/>
        <v>F</v>
      </c>
      <c r="M44" s="33">
        <f t="shared" si="683"/>
        <v>0</v>
      </c>
      <c r="N44" s="49" t="str">
        <f t="shared" si="684"/>
        <v>0.0</v>
      </c>
      <c r="O44" s="12">
        <v>2</v>
      </c>
      <c r="V44" s="24">
        <v>7.3</v>
      </c>
      <c r="W44" s="124"/>
      <c r="X44" s="28"/>
      <c r="Y44" s="22">
        <f t="shared" si="685"/>
        <v>2.9</v>
      </c>
      <c r="Z44" s="29">
        <f t="shared" si="686"/>
        <v>2.9</v>
      </c>
      <c r="AA44" s="29"/>
      <c r="AB44" s="35" t="str">
        <f t="shared" si="687"/>
        <v>F</v>
      </c>
      <c r="AC44" s="33">
        <f t="shared" si="688"/>
        <v>0</v>
      </c>
      <c r="AD44" s="49" t="str">
        <f t="shared" si="689"/>
        <v>0.0</v>
      </c>
      <c r="AE44" s="77">
        <v>5</v>
      </c>
      <c r="AF44" s="80"/>
      <c r="AG44" s="63">
        <v>0</v>
      </c>
      <c r="AH44" s="27"/>
      <c r="AI44" s="28"/>
      <c r="AJ44" s="22">
        <f t="shared" si="690"/>
        <v>0</v>
      </c>
      <c r="AK44" s="29">
        <f t="shared" si="691"/>
        <v>0</v>
      </c>
      <c r="AL44" s="29"/>
      <c r="AM44" s="35" t="str">
        <f t="shared" si="692"/>
        <v>F</v>
      </c>
      <c r="AN44" s="33">
        <f t="shared" si="693"/>
        <v>0</v>
      </c>
      <c r="AO44" s="49" t="str">
        <f t="shared" si="694"/>
        <v>0.0</v>
      </c>
      <c r="AP44" s="77">
        <v>3</v>
      </c>
      <c r="AQ44" s="83"/>
      <c r="AR44" s="63">
        <v>2.1</v>
      </c>
      <c r="AS44" s="27"/>
      <c r="AT44" s="28"/>
      <c r="AU44" s="22">
        <f t="shared" si="695"/>
        <v>0.8</v>
      </c>
      <c r="AV44" s="29">
        <f t="shared" si="696"/>
        <v>0.8</v>
      </c>
      <c r="AW44" s="29"/>
      <c r="AX44" s="35" t="str">
        <f t="shared" si="697"/>
        <v>F</v>
      </c>
      <c r="AY44" s="33">
        <f t="shared" si="698"/>
        <v>0</v>
      </c>
      <c r="AZ44" s="49" t="str">
        <f t="shared" si="699"/>
        <v>0.0</v>
      </c>
      <c r="BA44" s="77">
        <v>3</v>
      </c>
      <c r="BB44" s="83"/>
      <c r="BC44" s="63">
        <v>3.8</v>
      </c>
      <c r="BD44" s="27"/>
      <c r="BE44" s="28"/>
      <c r="BF44" s="22">
        <f t="shared" si="700"/>
        <v>1.5</v>
      </c>
      <c r="BG44" s="29">
        <f t="shared" si="701"/>
        <v>1.5</v>
      </c>
      <c r="BH44" s="29"/>
      <c r="BI44" s="35" t="str">
        <f t="shared" si="702"/>
        <v>F</v>
      </c>
      <c r="BJ44" s="33">
        <f t="shared" si="703"/>
        <v>0</v>
      </c>
      <c r="BK44" s="49" t="str">
        <f t="shared" si="704"/>
        <v>0.0</v>
      </c>
      <c r="BL44" s="77">
        <v>3</v>
      </c>
      <c r="BM44" s="83"/>
      <c r="BN44" s="24">
        <v>7</v>
      </c>
      <c r="BO44" s="27">
        <v>9</v>
      </c>
      <c r="BP44" s="28"/>
      <c r="BQ44" s="22">
        <f t="shared" si="705"/>
        <v>8.1999999999999993</v>
      </c>
      <c r="BR44" s="29">
        <f t="shared" si="706"/>
        <v>8.1999999999999993</v>
      </c>
      <c r="BS44" s="29"/>
      <c r="BT44" s="35" t="str">
        <f t="shared" si="707"/>
        <v>B+</v>
      </c>
      <c r="BU44" s="33">
        <f t="shared" si="708"/>
        <v>3.5</v>
      </c>
      <c r="BV44" s="49" t="str">
        <f t="shared" si="709"/>
        <v>3.5</v>
      </c>
      <c r="BW44" s="77">
        <v>2</v>
      </c>
      <c r="BX44" s="83">
        <v>2</v>
      </c>
    </row>
    <row r="45" spans="1:461" ht="18">
      <c r="A45" s="11">
        <v>10</v>
      </c>
      <c r="B45" s="70" t="s">
        <v>333</v>
      </c>
      <c r="C45" s="14" t="s">
        <v>348</v>
      </c>
      <c r="D45" s="73" t="s">
        <v>248</v>
      </c>
      <c r="E45" s="74" t="s">
        <v>349</v>
      </c>
      <c r="F45" s="123" t="s">
        <v>1038</v>
      </c>
      <c r="G45" s="111" t="s">
        <v>787</v>
      </c>
      <c r="H45" s="112" t="s">
        <v>18</v>
      </c>
      <c r="I45" s="104" t="s">
        <v>826</v>
      </c>
      <c r="J45" s="13">
        <v>7.5</v>
      </c>
      <c r="K45" s="13"/>
      <c r="L45" s="35" t="str">
        <f t="shared" si="682"/>
        <v>B</v>
      </c>
      <c r="M45" s="50">
        <f t="shared" si="683"/>
        <v>3</v>
      </c>
      <c r="N45" s="49" t="str">
        <f t="shared" si="684"/>
        <v>3.0</v>
      </c>
      <c r="O45" s="12">
        <v>2</v>
      </c>
      <c r="V45" s="24">
        <v>9.3000000000000007</v>
      </c>
      <c r="W45" s="124"/>
      <c r="X45" s="28"/>
      <c r="Y45" s="22">
        <f t="shared" si="685"/>
        <v>3.7</v>
      </c>
      <c r="Z45" s="29">
        <f t="shared" si="686"/>
        <v>3.7</v>
      </c>
      <c r="AA45" s="29"/>
      <c r="AB45" s="35" t="str">
        <f t="shared" si="687"/>
        <v>F</v>
      </c>
      <c r="AC45" s="33">
        <f t="shared" si="688"/>
        <v>0</v>
      </c>
      <c r="AD45" s="49" t="str">
        <f t="shared" si="689"/>
        <v>0.0</v>
      </c>
      <c r="AE45" s="77">
        <v>5</v>
      </c>
      <c r="AF45" s="80"/>
      <c r="AG45" s="63">
        <v>1.8</v>
      </c>
      <c r="AH45" s="27"/>
      <c r="AI45" s="28"/>
      <c r="AJ45" s="22">
        <f t="shared" si="690"/>
        <v>0.7</v>
      </c>
      <c r="AK45" s="29">
        <f t="shared" si="691"/>
        <v>0.7</v>
      </c>
      <c r="AL45" s="29"/>
      <c r="AM45" s="35" t="str">
        <f t="shared" si="692"/>
        <v>F</v>
      </c>
      <c r="AN45" s="33">
        <f t="shared" si="693"/>
        <v>0</v>
      </c>
      <c r="AO45" s="49" t="str">
        <f t="shared" si="694"/>
        <v>0.0</v>
      </c>
      <c r="AP45" s="77">
        <v>3</v>
      </c>
      <c r="AQ45" s="83"/>
      <c r="AR45" s="63">
        <v>4.7</v>
      </c>
      <c r="AS45" s="27"/>
      <c r="AT45" s="28"/>
      <c r="AU45" s="22">
        <f t="shared" si="695"/>
        <v>1.9</v>
      </c>
      <c r="AV45" s="29">
        <f t="shared" si="696"/>
        <v>1.9</v>
      </c>
      <c r="AW45" s="29"/>
      <c r="AX45" s="35" t="str">
        <f t="shared" si="697"/>
        <v>F</v>
      </c>
      <c r="AY45" s="33">
        <f t="shared" si="698"/>
        <v>0</v>
      </c>
      <c r="AZ45" s="49" t="str">
        <f t="shared" si="699"/>
        <v>0.0</v>
      </c>
      <c r="BA45" s="77">
        <v>3</v>
      </c>
      <c r="BB45" s="83"/>
      <c r="BC45" s="24">
        <v>7.7</v>
      </c>
      <c r="BD45" s="124"/>
      <c r="BE45" s="138"/>
      <c r="BF45" s="22">
        <f t="shared" si="700"/>
        <v>3.1</v>
      </c>
      <c r="BG45" s="29">
        <f t="shared" si="701"/>
        <v>3.1</v>
      </c>
      <c r="BH45" s="29"/>
      <c r="BI45" s="35" t="str">
        <f t="shared" si="702"/>
        <v>F</v>
      </c>
      <c r="BJ45" s="33">
        <f t="shared" si="703"/>
        <v>0</v>
      </c>
      <c r="BK45" s="49" t="str">
        <f t="shared" si="704"/>
        <v>0.0</v>
      </c>
      <c r="BL45" s="77">
        <v>3</v>
      </c>
      <c r="BM45" s="83"/>
      <c r="BN45" s="24">
        <v>6.3</v>
      </c>
      <c r="BO45" s="27">
        <v>9</v>
      </c>
      <c r="BP45" s="28"/>
      <c r="BQ45" s="30">
        <f t="shared" si="705"/>
        <v>7.9</v>
      </c>
      <c r="BR45" s="31">
        <f t="shared" si="706"/>
        <v>7.9</v>
      </c>
      <c r="BS45" s="31"/>
      <c r="BT45" s="35" t="str">
        <f t="shared" si="707"/>
        <v>B</v>
      </c>
      <c r="BU45" s="33">
        <f t="shared" si="708"/>
        <v>3</v>
      </c>
      <c r="BV45" s="49" t="str">
        <f t="shared" si="709"/>
        <v>3.0</v>
      </c>
      <c r="BW45" s="77">
        <v>2</v>
      </c>
      <c r="BX45" s="12">
        <v>2</v>
      </c>
    </row>
    <row r="46" spans="1:461" ht="18">
      <c r="A46" s="11">
        <v>36</v>
      </c>
      <c r="B46" s="70" t="s">
        <v>333</v>
      </c>
      <c r="C46" s="14" t="s">
        <v>391</v>
      </c>
      <c r="D46" s="71" t="s">
        <v>392</v>
      </c>
      <c r="E46" s="72" t="s">
        <v>393</v>
      </c>
      <c r="F46" s="123" t="s">
        <v>1038</v>
      </c>
      <c r="G46" s="111" t="s">
        <v>646</v>
      </c>
      <c r="H46" s="112" t="s">
        <v>18</v>
      </c>
      <c r="I46" s="104" t="s">
        <v>832</v>
      </c>
      <c r="J46" s="65">
        <v>0</v>
      </c>
      <c r="K46" s="65"/>
      <c r="L46" s="35" t="str">
        <f t="shared" si="682"/>
        <v>F</v>
      </c>
      <c r="M46" s="50">
        <f t="shared" si="683"/>
        <v>0</v>
      </c>
      <c r="N46" s="49" t="str">
        <f t="shared" si="684"/>
        <v>0.0</v>
      </c>
      <c r="O46" s="12">
        <v>2</v>
      </c>
      <c r="V46" s="63">
        <v>0</v>
      </c>
      <c r="W46" s="27"/>
      <c r="X46" s="28"/>
      <c r="Y46" s="30">
        <f t="shared" si="685"/>
        <v>0</v>
      </c>
      <c r="Z46" s="31">
        <f t="shared" si="686"/>
        <v>0</v>
      </c>
      <c r="AA46" s="31"/>
      <c r="AB46" s="35" t="str">
        <f t="shared" si="687"/>
        <v>F</v>
      </c>
      <c r="AC46" s="33">
        <f t="shared" si="688"/>
        <v>0</v>
      </c>
      <c r="AD46" s="49" t="str">
        <f t="shared" si="689"/>
        <v>0.0</v>
      </c>
      <c r="AE46" s="77">
        <v>5</v>
      </c>
      <c r="AF46" s="80"/>
      <c r="AG46" s="63">
        <v>0</v>
      </c>
      <c r="AH46" s="27"/>
      <c r="AI46" s="28"/>
      <c r="AJ46" s="30">
        <f t="shared" si="690"/>
        <v>0</v>
      </c>
      <c r="AK46" s="31">
        <f t="shared" si="691"/>
        <v>0</v>
      </c>
      <c r="AL46" s="31"/>
      <c r="AM46" s="35" t="str">
        <f t="shared" si="692"/>
        <v>F</v>
      </c>
      <c r="AN46" s="33">
        <f t="shared" si="693"/>
        <v>0</v>
      </c>
      <c r="AO46" s="49" t="str">
        <f t="shared" si="694"/>
        <v>0.0</v>
      </c>
      <c r="AP46" s="77">
        <v>3</v>
      </c>
      <c r="AQ46" s="83"/>
      <c r="AR46" s="63">
        <v>0</v>
      </c>
      <c r="AS46" s="27"/>
      <c r="AT46" s="28"/>
      <c r="AU46" s="30">
        <f t="shared" si="695"/>
        <v>0</v>
      </c>
      <c r="AV46" s="31">
        <f t="shared" si="696"/>
        <v>0</v>
      </c>
      <c r="AW46" s="31"/>
      <c r="AX46" s="35" t="str">
        <f t="shared" si="697"/>
        <v>F</v>
      </c>
      <c r="AY46" s="33">
        <f t="shared" si="698"/>
        <v>0</v>
      </c>
      <c r="AZ46" s="49" t="str">
        <f t="shared" si="699"/>
        <v>0.0</v>
      </c>
      <c r="BA46" s="77">
        <v>3</v>
      </c>
      <c r="BB46" s="83"/>
      <c r="BC46" s="63">
        <v>0</v>
      </c>
      <c r="BD46" s="27"/>
      <c r="BE46" s="28"/>
      <c r="BF46" s="30">
        <f t="shared" si="700"/>
        <v>0</v>
      </c>
      <c r="BG46" s="31">
        <f t="shared" si="701"/>
        <v>0</v>
      </c>
      <c r="BH46" s="31"/>
      <c r="BI46" s="35" t="str">
        <f t="shared" si="702"/>
        <v>F</v>
      </c>
      <c r="BJ46" s="33">
        <f t="shared" si="703"/>
        <v>0</v>
      </c>
      <c r="BK46" s="49" t="str">
        <f t="shared" si="704"/>
        <v>0.0</v>
      </c>
      <c r="BL46" s="77">
        <v>3</v>
      </c>
      <c r="BM46" s="83"/>
      <c r="BN46" s="63">
        <v>0</v>
      </c>
      <c r="BO46" s="27"/>
      <c r="BP46" s="28"/>
      <c r="BQ46" s="30">
        <f t="shared" si="705"/>
        <v>0</v>
      </c>
      <c r="BR46" s="31">
        <f t="shared" si="706"/>
        <v>0</v>
      </c>
      <c r="BS46" s="31"/>
      <c r="BT46" s="35" t="str">
        <f t="shared" si="707"/>
        <v>F</v>
      </c>
      <c r="BU46" s="33">
        <f t="shared" si="708"/>
        <v>0</v>
      </c>
      <c r="BV46" s="49" t="str">
        <f t="shared" si="709"/>
        <v>0.0</v>
      </c>
      <c r="BW46" s="77">
        <v>2</v>
      </c>
      <c r="BX46" s="12">
        <v>2</v>
      </c>
    </row>
    <row r="47" spans="1:461" ht="18">
      <c r="A47" s="11">
        <v>12</v>
      </c>
      <c r="B47" s="70" t="s">
        <v>333</v>
      </c>
      <c r="C47" s="14" t="s">
        <v>351</v>
      </c>
      <c r="D47" s="71" t="s">
        <v>352</v>
      </c>
      <c r="E47" s="72" t="s">
        <v>349</v>
      </c>
      <c r="F47" s="123" t="s">
        <v>1136</v>
      </c>
      <c r="G47" s="111" t="s">
        <v>789</v>
      </c>
      <c r="H47" s="112" t="s">
        <v>18</v>
      </c>
      <c r="I47" s="104" t="s">
        <v>826</v>
      </c>
      <c r="J47" s="65">
        <v>0</v>
      </c>
      <c r="K47" s="65"/>
      <c r="L47" s="35" t="str">
        <f t="shared" si="682"/>
        <v>F</v>
      </c>
      <c r="M47" s="33">
        <f t="shared" si="683"/>
        <v>0</v>
      </c>
      <c r="N47" s="49" t="str">
        <f t="shared" si="684"/>
        <v>0.0</v>
      </c>
      <c r="O47" s="12">
        <v>2</v>
      </c>
      <c r="V47" s="24">
        <v>5.8</v>
      </c>
      <c r="W47" s="124"/>
      <c r="X47" s="28"/>
      <c r="Y47" s="30">
        <f t="shared" si="685"/>
        <v>2.2999999999999998</v>
      </c>
      <c r="Z47" s="31">
        <f t="shared" si="686"/>
        <v>2.2999999999999998</v>
      </c>
      <c r="AA47" s="31"/>
      <c r="AB47" s="35" t="str">
        <f t="shared" si="687"/>
        <v>F</v>
      </c>
      <c r="AC47" s="33">
        <f t="shared" si="688"/>
        <v>0</v>
      </c>
      <c r="AD47" s="49" t="str">
        <f t="shared" si="689"/>
        <v>0.0</v>
      </c>
      <c r="AE47" s="77">
        <v>5</v>
      </c>
      <c r="AF47" s="80"/>
      <c r="AG47" s="63">
        <v>0</v>
      </c>
      <c r="AH47" s="27"/>
      <c r="AI47" s="28"/>
      <c r="AJ47" s="30">
        <f t="shared" si="690"/>
        <v>0</v>
      </c>
      <c r="AK47" s="31">
        <f t="shared" si="691"/>
        <v>0</v>
      </c>
      <c r="AL47" s="31"/>
      <c r="AM47" s="35" t="str">
        <f t="shared" si="692"/>
        <v>F</v>
      </c>
      <c r="AN47" s="33">
        <f t="shared" si="693"/>
        <v>0</v>
      </c>
      <c r="AO47" s="49" t="str">
        <f t="shared" si="694"/>
        <v>0.0</v>
      </c>
      <c r="AP47" s="77">
        <v>3</v>
      </c>
      <c r="AQ47" s="83"/>
      <c r="AR47" s="63">
        <v>0.3</v>
      </c>
      <c r="AS47" s="27"/>
      <c r="AT47" s="28"/>
      <c r="AU47" s="30">
        <f t="shared" si="695"/>
        <v>0.1</v>
      </c>
      <c r="AV47" s="31">
        <f t="shared" si="696"/>
        <v>0.1</v>
      </c>
      <c r="AW47" s="31"/>
      <c r="AX47" s="35" t="str">
        <f t="shared" si="697"/>
        <v>F</v>
      </c>
      <c r="AY47" s="33">
        <f t="shared" si="698"/>
        <v>0</v>
      </c>
      <c r="AZ47" s="49" t="str">
        <f t="shared" si="699"/>
        <v>0.0</v>
      </c>
      <c r="BA47" s="77">
        <v>3</v>
      </c>
      <c r="BB47" s="83"/>
      <c r="BC47" s="63">
        <v>4.2</v>
      </c>
      <c r="BD47" s="27"/>
      <c r="BE47" s="28"/>
      <c r="BF47" s="30">
        <f t="shared" si="700"/>
        <v>1.7</v>
      </c>
      <c r="BG47" s="31">
        <f t="shared" si="701"/>
        <v>1.7</v>
      </c>
      <c r="BH47" s="31"/>
      <c r="BI47" s="35" t="str">
        <f t="shared" si="702"/>
        <v>F</v>
      </c>
      <c r="BJ47" s="33">
        <f t="shared" si="703"/>
        <v>0</v>
      </c>
      <c r="BK47" s="49" t="str">
        <f t="shared" si="704"/>
        <v>0.0</v>
      </c>
      <c r="BL47" s="77">
        <v>3</v>
      </c>
      <c r="BM47" s="83"/>
      <c r="BN47" s="24">
        <v>7</v>
      </c>
      <c r="BO47" s="27">
        <v>9</v>
      </c>
      <c r="BP47" s="28"/>
      <c r="BQ47" s="30">
        <f t="shared" si="705"/>
        <v>8.1999999999999993</v>
      </c>
      <c r="BR47" s="31">
        <f t="shared" si="706"/>
        <v>8.1999999999999993</v>
      </c>
      <c r="BS47" s="31"/>
      <c r="BT47" s="35" t="str">
        <f t="shared" si="707"/>
        <v>B+</v>
      </c>
      <c r="BU47" s="33">
        <f t="shared" si="708"/>
        <v>3.5</v>
      </c>
      <c r="BV47" s="49" t="str">
        <f t="shared" si="709"/>
        <v>3.5</v>
      </c>
      <c r="BW47" s="77">
        <v>2</v>
      </c>
      <c r="BX47" s="83">
        <v>2</v>
      </c>
      <c r="BY47" s="41">
        <f t="shared" ref="BY47:BY52" si="710">AE47+AP47+BA47+BL47+BW47</f>
        <v>16</v>
      </c>
      <c r="BZ47" s="43">
        <f t="shared" ref="BZ47:BZ52" si="711">(AC47*AE47+AN47*AP47+AY47*BA47+BJ47*BL47+BU47*BW47)/BY47</f>
        <v>0.4375</v>
      </c>
      <c r="CA47" s="45" t="str">
        <f t="shared" ref="CA47:CA52" si="712">TEXT(BZ47,"0.00")</f>
        <v>0.44</v>
      </c>
      <c r="CB47" s="148" t="str">
        <f t="shared" ref="CB47:CB52" si="713">IF(AND(BZ47&lt;0.8),"Cảnh báo KQHT","Lên lớp")</f>
        <v>Cảnh báo KQHT</v>
      </c>
      <c r="CC47" s="145">
        <f t="shared" ref="CC47:CC52" si="714">AF47+AQ47+BB47+BM47+BX47</f>
        <v>2</v>
      </c>
      <c r="CD47" s="146">
        <f t="shared" ref="CD47:CD52" si="715" xml:space="preserve"> (AC47*AF47+AN47*AQ47+AY47*BB47+BJ47*BM47+BU47*BX47)/CC47</f>
        <v>3.5</v>
      </c>
      <c r="CE47" s="148" t="s">
        <v>1135</v>
      </c>
      <c r="CF47" s="142"/>
      <c r="CR47" s="63">
        <v>0</v>
      </c>
      <c r="CS47" s="27"/>
      <c r="CT47" s="28"/>
      <c r="CU47" s="30">
        <f t="shared" ref="CU47:CU52" si="716">ROUND((CR47*0.4+CS47*0.6),1)</f>
        <v>0</v>
      </c>
      <c r="CV47" s="31">
        <f t="shared" ref="CV47:CV52" si="717">ROUND(MAX((CR47*0.4+CS47*0.6),(CR47*0.4+CT47*0.6)),1)</f>
        <v>0</v>
      </c>
      <c r="CW47" s="31"/>
      <c r="CX47" s="35" t="str">
        <f t="shared" ref="CX47:CX52" si="718">IF(CV47&gt;=8.5,"A",IF(CV47&gt;=8,"B+",IF(CV47&gt;=7,"B",IF(CV47&gt;=6.5,"C+",IF(CV47&gt;=5.5,"C",IF(CV47&gt;=5,"D+",IF(CV47&gt;=4,"D","F")))))))</f>
        <v>F</v>
      </c>
      <c r="CY47" s="157">
        <f t="shared" ref="CY47:CY52" si="719">IF(CX47="A",4,IF(CX47="B+",3.5,IF(CX47="B",3,IF(CX47="C+",2.5,IF(CX47="C",2,IF(CX47="D+",1.5,IF(CX47="D",1,0)))))))</f>
        <v>0</v>
      </c>
      <c r="CZ47" s="49" t="str">
        <f t="shared" ref="CZ47:CZ52" si="720">TEXT(CY47,"0.0")</f>
        <v>0.0</v>
      </c>
      <c r="DA47" s="77">
        <v>2</v>
      </c>
      <c r="DB47" s="151"/>
      <c r="DC47" s="63">
        <v>0</v>
      </c>
      <c r="DD47" s="27"/>
      <c r="DE47" s="28"/>
      <c r="DF47" s="30">
        <f t="shared" ref="DF47:DF52" si="721">ROUND((DC47*0.4+DD47*0.6),1)</f>
        <v>0</v>
      </c>
      <c r="DG47" s="31">
        <f t="shared" ref="DG47:DG52" si="722">ROUND(MAX((DC47*0.4+DD47*0.6),(DC47*0.4+DE47*0.6)),1)</f>
        <v>0</v>
      </c>
      <c r="DH47" s="31"/>
      <c r="DI47" s="35" t="str">
        <f t="shared" ref="DI47:DI52" si="723">IF(DG47&gt;=8.5,"A",IF(DG47&gt;=8,"B+",IF(DG47&gt;=7,"B",IF(DG47&gt;=6.5,"C+",IF(DG47&gt;=5.5,"C",IF(DG47&gt;=5,"D+",IF(DG47&gt;=4,"D","F")))))))</f>
        <v>F</v>
      </c>
      <c r="DJ47" s="157">
        <f t="shared" ref="DJ47:DJ52" si="724">IF(DI47="A",4,IF(DI47="B+",3.5,IF(DI47="B",3,IF(DI47="C+",2.5,IF(DI47="C",2,IF(DI47="D+",1.5,IF(DI47="D",1,0)))))))</f>
        <v>0</v>
      </c>
      <c r="DK47" s="49" t="str">
        <f t="shared" ref="DK47:DK52" si="725">TEXT(DJ47,"0.0")</f>
        <v>0.0</v>
      </c>
      <c r="DL47" s="77">
        <v>4</v>
      </c>
      <c r="DM47" s="151"/>
      <c r="EJ47" s="24">
        <v>5.4</v>
      </c>
      <c r="EK47" s="27"/>
      <c r="EL47" s="28"/>
      <c r="EM47" s="30">
        <f t="shared" ref="EM47:EM52" si="726">ROUND((EJ47*0.4+EK47*0.6),1)</f>
        <v>2.2000000000000002</v>
      </c>
      <c r="EN47" s="31">
        <f t="shared" ref="EN47:EN52" si="727">ROUND(MAX((EJ47*0.4+EK47*0.6),(EJ47*0.4+EL47*0.6)),1)</f>
        <v>2.2000000000000002</v>
      </c>
      <c r="EO47" s="31"/>
      <c r="EP47" s="35" t="str">
        <f t="shared" ref="EP47:EP52" si="728">IF(EN47&gt;=8.5,"A",IF(EN47&gt;=8,"B+",IF(EN47&gt;=7,"B",IF(EN47&gt;=6.5,"C+",IF(EN47&gt;=5.5,"C",IF(EN47&gt;=5,"D+",IF(EN47&gt;=4,"D","F")))))))</f>
        <v>F</v>
      </c>
      <c r="EQ47" s="157">
        <f t="shared" ref="EQ47:EQ52" si="729">IF(EP47="A",4,IF(EP47="B+",3.5,IF(EP47="B",3,IF(EP47="C+",2.5,IF(EP47="C",2,IF(EP47="D+",1.5,IF(EP47="D",1,0)))))))</f>
        <v>0</v>
      </c>
      <c r="ER47" s="49" t="str">
        <f t="shared" ref="ER47:ER52" si="730">TEXT(EQ47,"0.0")</f>
        <v>0.0</v>
      </c>
      <c r="ES47" s="77">
        <v>2</v>
      </c>
      <c r="ET47" s="151"/>
      <c r="FF47" s="63">
        <v>0</v>
      </c>
      <c r="FG47" s="165"/>
      <c r="FH47" s="165"/>
      <c r="FI47" s="22">
        <f t="shared" ref="FI47:FI52" si="731">ROUND((FF47*0.4+FG47*0.6),1)</f>
        <v>0</v>
      </c>
      <c r="FJ47" s="29">
        <f t="shared" ref="FJ47:FJ52" si="732">ROUND(MAX((FF47*0.4+FG47*0.6),(FF47*0.4+FH47*0.6)),1)</f>
        <v>0</v>
      </c>
      <c r="FK47" s="29"/>
      <c r="FL47" s="35" t="str">
        <f t="shared" ref="FL47:FL52" si="733">IF(FJ47&gt;=8.5,"A",IF(FJ47&gt;=8,"B+",IF(FJ47&gt;=7,"B",IF(FJ47&gt;=6.5,"C+",IF(FJ47&gt;=5.5,"C",IF(FJ47&gt;=5,"D+",IF(FJ47&gt;=4,"D","F")))))))</f>
        <v>F</v>
      </c>
      <c r="FM47" s="33">
        <f t="shared" ref="FM47:FM52" si="734">IF(FL47="A",4,IF(FL47="B+",3.5,IF(FL47="B",3,IF(FL47="C+",2.5,IF(FL47="C",2,IF(FL47="D+",1.5,IF(FL47="D",1,0)))))))</f>
        <v>0</v>
      </c>
      <c r="FN47" s="49" t="str">
        <f t="shared" ref="FN47:FN52" si="735">TEXT(FM47,"0.0")</f>
        <v>0.0</v>
      </c>
      <c r="FO47" s="77">
        <v>1</v>
      </c>
      <c r="FP47" s="151"/>
    </row>
    <row r="48" spans="1:461" ht="18">
      <c r="A48" s="11">
        <v>5</v>
      </c>
      <c r="B48" s="70" t="s">
        <v>333</v>
      </c>
      <c r="C48" s="14" t="s">
        <v>341</v>
      </c>
      <c r="D48" s="71" t="s">
        <v>209</v>
      </c>
      <c r="E48" s="72" t="s">
        <v>239</v>
      </c>
      <c r="F48" s="123" t="s">
        <v>1144</v>
      </c>
      <c r="G48" s="111" t="s">
        <v>633</v>
      </c>
      <c r="H48" s="112" t="s">
        <v>18</v>
      </c>
      <c r="I48" s="104" t="s">
        <v>822</v>
      </c>
      <c r="J48" s="65">
        <v>0</v>
      </c>
      <c r="K48" s="65"/>
      <c r="L48" s="35" t="str">
        <f t="shared" ref="L48:L53" si="736">IF(J48&gt;=8.5,"A",IF(J48&gt;=8,"B+",IF(J48&gt;=7,"B",IF(J48&gt;=6.5,"C+",IF(J48&gt;=5.5,"C",IF(J48&gt;=5,"D+",IF(J48&gt;=4,"D","F")))))))</f>
        <v>F</v>
      </c>
      <c r="M48" s="33">
        <f t="shared" ref="M48:M53" si="737">IF(L48="A",4,IF(L48="B+",3.5,IF(L48="B",3,IF(L48="C+",2.5,IF(L48="C",2,IF(L48="D+",1.5,IF(L48="D",1,0)))))))</f>
        <v>0</v>
      </c>
      <c r="N48" s="49" t="str">
        <f t="shared" ref="N48:N53" si="738">TEXT(M48,"0.0")</f>
        <v>0.0</v>
      </c>
      <c r="O48" s="12">
        <v>2</v>
      </c>
      <c r="P48" s="19"/>
      <c r="Q48" s="19"/>
      <c r="R48" s="35" t="str">
        <f>IF(P48&gt;=8.5,"A",IF(P48&gt;=8,"B+",IF(P48&gt;=7,"B",IF(P48&gt;=6.5,"C+",IF(P48&gt;=5.5,"C",IF(P48&gt;=5,"D+",IF(P48&gt;=4,"D","F")))))))</f>
        <v>F</v>
      </c>
      <c r="S48" s="33">
        <f>IF(R48="A",4,IF(R48="B+",3.5,IF(R48="B",3,IF(R48="C+",2.5,IF(R48="C",2,IF(R48="D+",1.5,IF(R48="D",1,0)))))))</f>
        <v>0</v>
      </c>
      <c r="T48" s="49" t="str">
        <f>TEXT(S48,"0.0")</f>
        <v>0.0</v>
      </c>
      <c r="U48" s="12">
        <v>3</v>
      </c>
      <c r="V48" s="24">
        <v>5.7</v>
      </c>
      <c r="W48" s="27">
        <v>8</v>
      </c>
      <c r="X48" s="28"/>
      <c r="Y48" s="22">
        <f t="shared" ref="Y48:Y53" si="739">ROUND((V48*0.4+W48*0.6),1)</f>
        <v>7.1</v>
      </c>
      <c r="Z48" s="29">
        <f t="shared" ref="Z48:Z53" si="740">ROUND(MAX((V48*0.4+W48*0.6),(V48*0.4+X48*0.6)),1)</f>
        <v>7.1</v>
      </c>
      <c r="AA48" s="29"/>
      <c r="AB48" s="35" t="str">
        <f t="shared" ref="AB48:AB53" si="741">IF(Z48&gt;=8.5,"A",IF(Z48&gt;=8,"B+",IF(Z48&gt;=7,"B",IF(Z48&gt;=6.5,"C+",IF(Z48&gt;=5.5,"C",IF(Z48&gt;=5,"D+",IF(Z48&gt;=4,"D","F")))))))</f>
        <v>B</v>
      </c>
      <c r="AC48" s="33">
        <f t="shared" ref="AC48:AC53" si="742">IF(AB48="A",4,IF(AB48="B+",3.5,IF(AB48="B",3,IF(AB48="C+",2.5,IF(AB48="C",2,IF(AB48="D+",1.5,IF(AB48="D",1,0)))))))</f>
        <v>3</v>
      </c>
      <c r="AD48" s="49" t="str">
        <f t="shared" ref="AD48:AD53" si="743">TEXT(AC48,"0.0")</f>
        <v>3.0</v>
      </c>
      <c r="AE48" s="77">
        <v>5</v>
      </c>
      <c r="AF48" s="80">
        <v>5</v>
      </c>
      <c r="AG48" s="63">
        <v>0</v>
      </c>
      <c r="AH48" s="27"/>
      <c r="AI48" s="28"/>
      <c r="AJ48" s="22">
        <f t="shared" ref="AJ48:AJ53" si="744">ROUND((AG48*0.4+AH48*0.6),1)</f>
        <v>0</v>
      </c>
      <c r="AK48" s="29">
        <f t="shared" ref="AK48:AK53" si="745">ROUND(MAX((AG48*0.4+AH48*0.6),(AG48*0.4+AI48*0.6)),1)</f>
        <v>0</v>
      </c>
      <c r="AL48" s="29"/>
      <c r="AM48" s="35" t="str">
        <f t="shared" ref="AM48:AM53" si="746">IF(AK48&gt;=8.5,"A",IF(AK48&gt;=8,"B+",IF(AK48&gt;=7,"B",IF(AK48&gt;=6.5,"C+",IF(AK48&gt;=5.5,"C",IF(AK48&gt;=5,"D+",IF(AK48&gt;=4,"D","F")))))))</f>
        <v>F</v>
      </c>
      <c r="AN48" s="33">
        <f t="shared" ref="AN48:AN53" si="747">IF(AM48="A",4,IF(AM48="B+",3.5,IF(AM48="B",3,IF(AM48="C+",2.5,IF(AM48="C",2,IF(AM48="D+",1.5,IF(AM48="D",1,0)))))))</f>
        <v>0</v>
      </c>
      <c r="AO48" s="49" t="str">
        <f t="shared" ref="AO48:AO53" si="748">TEXT(AN48,"0.0")</f>
        <v>0.0</v>
      </c>
      <c r="AP48" s="77">
        <v>3</v>
      </c>
      <c r="AQ48" s="83"/>
      <c r="AR48" s="24">
        <v>5.7</v>
      </c>
      <c r="AS48" s="27">
        <v>5</v>
      </c>
      <c r="AT48" s="28"/>
      <c r="AU48" s="22">
        <f t="shared" ref="AU48:AU53" si="749">ROUND((AR48*0.4+AS48*0.6),1)</f>
        <v>5.3</v>
      </c>
      <c r="AV48" s="29">
        <f t="shared" ref="AV48:AV53" si="750">ROUND(MAX((AR48*0.4+AS48*0.6),(AR48*0.4+AT48*0.6)),1)</f>
        <v>5.3</v>
      </c>
      <c r="AW48" s="29"/>
      <c r="AX48" s="35" t="str">
        <f t="shared" ref="AX48:AX53" si="751">IF(AV48&gt;=8.5,"A",IF(AV48&gt;=8,"B+",IF(AV48&gt;=7,"B",IF(AV48&gt;=6.5,"C+",IF(AV48&gt;=5.5,"C",IF(AV48&gt;=5,"D+",IF(AV48&gt;=4,"D","F")))))))</f>
        <v>D+</v>
      </c>
      <c r="AY48" s="33">
        <f t="shared" ref="AY48:AY53" si="752">IF(AX48="A",4,IF(AX48="B+",3.5,IF(AX48="B",3,IF(AX48="C+",2.5,IF(AX48="C",2,IF(AX48="D+",1.5,IF(AX48="D",1,0)))))))</f>
        <v>1.5</v>
      </c>
      <c r="AZ48" s="49" t="str">
        <f t="shared" ref="AZ48:AZ53" si="753">TEXT(AY48,"0.0")</f>
        <v>1.5</v>
      </c>
      <c r="BA48" s="77">
        <v>3</v>
      </c>
      <c r="BB48" s="83">
        <v>3</v>
      </c>
      <c r="BC48" s="24">
        <v>6.7</v>
      </c>
      <c r="BD48" s="27">
        <v>2</v>
      </c>
      <c r="BE48" s="138"/>
      <c r="BF48" s="22">
        <f t="shared" ref="BF48:BF53" si="754">ROUND((BC48*0.4+BD48*0.6),1)</f>
        <v>3.9</v>
      </c>
      <c r="BG48" s="29">
        <f t="shared" ref="BG48:BG53" si="755">ROUND(MAX((BC48*0.4+BD48*0.6),(BC48*0.4+BE48*0.6)),1)</f>
        <v>3.9</v>
      </c>
      <c r="BH48" s="29"/>
      <c r="BI48" s="35" t="str">
        <f t="shared" ref="BI48:BI53" si="756">IF(BG48&gt;=8.5,"A",IF(BG48&gt;=8,"B+",IF(BG48&gt;=7,"B",IF(BG48&gt;=6.5,"C+",IF(BG48&gt;=5.5,"C",IF(BG48&gt;=5,"D+",IF(BG48&gt;=4,"D","F")))))))</f>
        <v>F</v>
      </c>
      <c r="BJ48" s="33">
        <f t="shared" ref="BJ48:BJ53" si="757">IF(BI48="A",4,IF(BI48="B+",3.5,IF(BI48="B",3,IF(BI48="C+",2.5,IF(BI48="C",2,IF(BI48="D+",1.5,IF(BI48="D",1,0)))))))</f>
        <v>0</v>
      </c>
      <c r="BK48" s="49" t="str">
        <f t="shared" ref="BK48:BK53" si="758">TEXT(BJ48,"0.0")</f>
        <v>0.0</v>
      </c>
      <c r="BL48" s="77">
        <v>3</v>
      </c>
      <c r="BM48" s="83"/>
      <c r="BN48" s="24">
        <v>6.3</v>
      </c>
      <c r="BO48" s="27">
        <v>8</v>
      </c>
      <c r="BP48" s="28"/>
      <c r="BQ48" s="22">
        <f t="shared" ref="BQ48:BQ53" si="759">ROUND((BN48*0.4+BO48*0.6),1)</f>
        <v>7.3</v>
      </c>
      <c r="BR48" s="29">
        <f t="shared" ref="BR48:BR53" si="760">ROUND(MAX((BN48*0.4+BO48*0.6),(BN48*0.4+BP48*0.6)),1)</f>
        <v>7.3</v>
      </c>
      <c r="BS48" s="29"/>
      <c r="BT48" s="35" t="str">
        <f t="shared" ref="BT48:BT53" si="761">IF(BR48&gt;=8.5,"A",IF(BR48&gt;=8,"B+",IF(BR48&gt;=7,"B",IF(BR48&gt;=6.5,"C+",IF(BR48&gt;=5.5,"C",IF(BR48&gt;=5,"D+",IF(BR48&gt;=4,"D","F")))))))</f>
        <v>B</v>
      </c>
      <c r="BU48" s="33">
        <f t="shared" ref="BU48:BU53" si="762">IF(BT48="A",4,IF(BT48="B+",3.5,IF(BT48="B",3,IF(BT48="C+",2.5,IF(BT48="C",2,IF(BT48="D+",1.5,IF(BT48="D",1,0)))))))</f>
        <v>3</v>
      </c>
      <c r="BV48" s="49" t="str">
        <f t="shared" ref="BV48:BV53" si="763">TEXT(BU48,"0.0")</f>
        <v>3.0</v>
      </c>
      <c r="BW48" s="77">
        <v>2</v>
      </c>
      <c r="BX48" s="83">
        <v>2</v>
      </c>
      <c r="BY48" s="41">
        <f t="shared" si="710"/>
        <v>16</v>
      </c>
      <c r="BZ48" s="43">
        <f t="shared" si="711"/>
        <v>1.59375</v>
      </c>
      <c r="CA48" s="45" t="str">
        <f t="shared" si="712"/>
        <v>1.59</v>
      </c>
      <c r="CB48" s="47" t="str">
        <f t="shared" si="713"/>
        <v>Lên lớp</v>
      </c>
      <c r="CC48" s="145">
        <f t="shared" si="714"/>
        <v>10</v>
      </c>
      <c r="CD48" s="146">
        <f t="shared" si="715"/>
        <v>2.5499999999999998</v>
      </c>
      <c r="CE48" s="47" t="str">
        <f t="shared" ref="CE48:CE53" si="764">IF(AND(CD48&lt;1.2),"Cảnh báo KQHT","Lên lớp")</f>
        <v>Lên lớp</v>
      </c>
      <c r="CF48" s="142" t="s">
        <v>1143</v>
      </c>
      <c r="CG48" s="63">
        <v>0</v>
      </c>
      <c r="CH48" s="27"/>
      <c r="CI48" s="28"/>
      <c r="CJ48" s="30">
        <f t="shared" ref="CJ48:CJ53" si="765">ROUND((CG48*0.4+CH48*0.6),1)</f>
        <v>0</v>
      </c>
      <c r="CK48" s="31">
        <f t="shared" ref="CK48:CK53" si="766">ROUND(MAX((CG48*0.4+CH48*0.6),(CG48*0.4+CI48*0.6)),1)</f>
        <v>0</v>
      </c>
      <c r="CL48" s="31"/>
      <c r="CM48" s="35" t="str">
        <f t="shared" ref="CM48:CM53" si="767">IF(CK48&gt;=8.5,"A",IF(CK48&gt;=8,"B+",IF(CK48&gt;=7,"B",IF(CK48&gt;=6.5,"C+",IF(CK48&gt;=5.5,"C",IF(CK48&gt;=5,"D+",IF(CK48&gt;=4,"D","F")))))))</f>
        <v>F</v>
      </c>
      <c r="CN48" s="157">
        <f t="shared" ref="CN48:CN53" si="768">IF(CM48="A",4,IF(CM48="B+",3.5,IF(CM48="B",3,IF(CM48="C+",2.5,IF(CM48="C",2,IF(CM48="D+",1.5,IF(CM48="D",1,0)))))))</f>
        <v>0</v>
      </c>
      <c r="CO48" s="49" t="str">
        <f t="shared" ref="CO48:CO53" si="769">TEXT(CN48,"0.0")</f>
        <v>0.0</v>
      </c>
      <c r="CP48" s="77">
        <v>3</v>
      </c>
      <c r="CQ48" s="151"/>
      <c r="CR48" s="24">
        <v>8.3000000000000007</v>
      </c>
      <c r="CS48" s="27"/>
      <c r="CT48" s="28">
        <v>3</v>
      </c>
      <c r="CU48" s="30">
        <f t="shared" si="716"/>
        <v>3.3</v>
      </c>
      <c r="CV48" s="31">
        <f t="shared" si="717"/>
        <v>5.0999999999999996</v>
      </c>
      <c r="CW48" s="31"/>
      <c r="CX48" s="35" t="str">
        <f t="shared" si="718"/>
        <v>D+</v>
      </c>
      <c r="CY48" s="157">
        <f t="shared" si="719"/>
        <v>1.5</v>
      </c>
      <c r="CZ48" s="49" t="str">
        <f t="shared" si="720"/>
        <v>1.5</v>
      </c>
      <c r="DA48" s="77">
        <v>2</v>
      </c>
      <c r="DB48" s="151"/>
      <c r="DC48" s="63">
        <v>0</v>
      </c>
      <c r="DD48" s="27"/>
      <c r="DE48" s="28"/>
      <c r="DF48" s="30">
        <f t="shared" si="721"/>
        <v>0</v>
      </c>
      <c r="DG48" s="31">
        <f t="shared" si="722"/>
        <v>0</v>
      </c>
      <c r="DH48" s="31"/>
      <c r="DI48" s="35" t="str">
        <f t="shared" si="723"/>
        <v>F</v>
      </c>
      <c r="DJ48" s="157">
        <f t="shared" si="724"/>
        <v>0</v>
      </c>
      <c r="DK48" s="49" t="str">
        <f t="shared" si="725"/>
        <v>0.0</v>
      </c>
      <c r="DL48" s="77">
        <v>4</v>
      </c>
      <c r="DM48" s="151"/>
      <c r="DN48" s="63">
        <v>0</v>
      </c>
      <c r="DO48" s="27"/>
      <c r="DP48" s="28"/>
      <c r="DQ48" s="30">
        <f t="shared" ref="DQ48:DQ53" si="770">ROUND((DN48*0.4+DO48*0.6),1)</f>
        <v>0</v>
      </c>
      <c r="DR48" s="31">
        <f t="shared" ref="DR48:DR53" si="771">ROUND(MAX((DN48*0.4+DO48*0.6),(DN48*0.4+DP48*0.6)),1)</f>
        <v>0</v>
      </c>
      <c r="DS48" s="31"/>
      <c r="DT48" s="35" t="str">
        <f t="shared" ref="DT48:DT53" si="772">IF(DR48&gt;=8.5,"A",IF(DR48&gt;=8,"B+",IF(DR48&gt;=7,"B",IF(DR48&gt;=6.5,"C+",IF(DR48&gt;=5.5,"C",IF(DR48&gt;=5,"D+",IF(DR48&gt;=4,"D","F")))))))</f>
        <v>F</v>
      </c>
      <c r="DU48" s="157">
        <f t="shared" ref="DU48:DU53" si="773">IF(DT48="A",4,IF(DT48="B+",3.5,IF(DT48="B",3,IF(DT48="C+",2.5,IF(DT48="C",2,IF(DT48="D+",1.5,IF(DT48="D",1,0)))))))</f>
        <v>0</v>
      </c>
      <c r="DV48" s="49" t="str">
        <f t="shared" ref="DV48:DV53" si="774">TEXT(DU48,"0.0")</f>
        <v>0.0</v>
      </c>
      <c r="DW48" s="77">
        <v>3</v>
      </c>
      <c r="DX48" s="151"/>
      <c r="DY48" s="63">
        <v>0</v>
      </c>
      <c r="DZ48" s="27"/>
      <c r="EA48" s="28"/>
      <c r="EB48" s="30">
        <f t="shared" ref="EB48:EB53" si="775">ROUND((DY48*0.4+DZ48*0.6),1)</f>
        <v>0</v>
      </c>
      <c r="EC48" s="31">
        <f t="shared" ref="EC48:EC53" si="776">ROUND(MAX((DY48*0.4+DZ48*0.6),(DY48*0.4+EA48*0.6)),1)</f>
        <v>0</v>
      </c>
      <c r="ED48" s="31"/>
      <c r="EE48" s="35" t="str">
        <f t="shared" ref="EE48:EE53" si="777">IF(EC48&gt;=8.5,"A",IF(EC48&gt;=8,"B+",IF(EC48&gt;=7,"B",IF(EC48&gt;=6.5,"C+",IF(EC48&gt;=5.5,"C",IF(EC48&gt;=5,"D+",IF(EC48&gt;=4,"D","F")))))))</f>
        <v>F</v>
      </c>
      <c r="EF48" s="157">
        <f t="shared" ref="EF48:EF53" si="778">IF(EE48="A",4,IF(EE48="B+",3.5,IF(EE48="B",3,IF(EE48="C+",2.5,IF(EE48="C",2,IF(EE48="D+",1.5,IF(EE48="D",1,0)))))))</f>
        <v>0</v>
      </c>
      <c r="EG48" s="49" t="str">
        <f t="shared" ref="EG48:EG53" si="779">TEXT(EF48,"0.0")</f>
        <v>0.0</v>
      </c>
      <c r="EH48" s="77">
        <v>2</v>
      </c>
      <c r="EI48" s="151"/>
      <c r="EJ48" s="24">
        <v>5.4</v>
      </c>
      <c r="EK48" s="27">
        <v>6</v>
      </c>
      <c r="EL48" s="28"/>
      <c r="EM48" s="30">
        <f t="shared" si="726"/>
        <v>5.8</v>
      </c>
      <c r="EN48" s="31">
        <f t="shared" si="727"/>
        <v>5.8</v>
      </c>
      <c r="EO48" s="31"/>
      <c r="EP48" s="35" t="str">
        <f t="shared" si="728"/>
        <v>C</v>
      </c>
      <c r="EQ48" s="157">
        <f t="shared" si="729"/>
        <v>2</v>
      </c>
      <c r="ER48" s="49" t="str">
        <f t="shared" si="730"/>
        <v>2.0</v>
      </c>
      <c r="ES48" s="77">
        <v>2</v>
      </c>
      <c r="ET48" s="151"/>
      <c r="EU48" s="63">
        <v>0</v>
      </c>
      <c r="EV48" s="27"/>
      <c r="EW48" s="28"/>
      <c r="EX48" s="30">
        <f t="shared" ref="EX48:EX53" si="780">ROUND((EU48*0.4+EV48*0.6),1)</f>
        <v>0</v>
      </c>
      <c r="EY48" s="31">
        <f t="shared" ref="EY48:EY53" si="781">ROUND(MAX((EU48*0.4+EV48*0.6),(EU48*0.4+EW48*0.6)),1)</f>
        <v>0</v>
      </c>
      <c r="EZ48" s="31"/>
      <c r="FA48" s="35" t="str">
        <f t="shared" ref="FA48:FA53" si="782">IF(EY48&gt;=8.5,"A",IF(EY48&gt;=8,"B+",IF(EY48&gt;=7,"B",IF(EY48&gt;=6.5,"C+",IF(EY48&gt;=5.5,"C",IF(EY48&gt;=5,"D+",IF(EY48&gt;=4,"D","F")))))))</f>
        <v>F</v>
      </c>
      <c r="FB48" s="157">
        <f t="shared" ref="FB48:FB53" si="783">IF(FA48="A",4,IF(FA48="B+",3.5,IF(FA48="B",3,IF(FA48="C+",2.5,IF(FA48="C",2,IF(FA48="D+",1.5,IF(FA48="D",1,0)))))))</f>
        <v>0</v>
      </c>
      <c r="FC48" s="49" t="str">
        <f t="shared" ref="FC48:FC53" si="784">TEXT(FB48,"0.0")</f>
        <v>0.0</v>
      </c>
      <c r="FD48" s="77">
        <v>3</v>
      </c>
      <c r="FE48" s="151"/>
      <c r="FF48" s="63">
        <v>0</v>
      </c>
      <c r="FG48" s="165"/>
      <c r="FH48" s="165"/>
      <c r="FI48" s="22">
        <f t="shared" si="731"/>
        <v>0</v>
      </c>
      <c r="FJ48" s="29">
        <f t="shared" si="732"/>
        <v>0</v>
      </c>
      <c r="FK48" s="29"/>
      <c r="FL48" s="35" t="str">
        <f t="shared" si="733"/>
        <v>F</v>
      </c>
      <c r="FM48" s="33">
        <f t="shared" si="734"/>
        <v>0</v>
      </c>
      <c r="FN48" s="49" t="str">
        <f t="shared" si="735"/>
        <v>0.0</v>
      </c>
      <c r="FO48" s="77">
        <v>1</v>
      </c>
      <c r="FP48" s="151"/>
      <c r="FQ48" s="41">
        <f>CP48+DA48+DL48+DW48+EH48+ES48+FD48+FO48</f>
        <v>20</v>
      </c>
      <c r="FR48" s="43">
        <f>(CN48*CP48+CY48*DA48+DJ48*DL48+DU48*DW48+EF48*EH48+EQ48*ES48+FB48*FD48+FM48*FO48)/FQ48</f>
        <v>0.35</v>
      </c>
      <c r="FS48" s="45" t="str">
        <f>TEXT(FR48,"0.00")</f>
        <v>0.35</v>
      </c>
    </row>
    <row r="49" spans="1:406" ht="18">
      <c r="A49" s="11">
        <v>20</v>
      </c>
      <c r="B49" s="70" t="s">
        <v>333</v>
      </c>
      <c r="C49" s="14" t="s">
        <v>365</v>
      </c>
      <c r="D49" s="71" t="s">
        <v>190</v>
      </c>
      <c r="E49" s="72" t="s">
        <v>287</v>
      </c>
      <c r="F49" s="123" t="s">
        <v>1144</v>
      </c>
      <c r="G49" s="111" t="s">
        <v>797</v>
      </c>
      <c r="H49" s="112" t="s">
        <v>18</v>
      </c>
      <c r="I49" s="104" t="s">
        <v>22</v>
      </c>
      <c r="J49" s="13">
        <v>5</v>
      </c>
      <c r="K49" s="13"/>
      <c r="L49" s="35" t="str">
        <f t="shared" si="736"/>
        <v>D+</v>
      </c>
      <c r="M49" s="33">
        <f t="shared" si="737"/>
        <v>1.5</v>
      </c>
      <c r="N49" s="49" t="str">
        <f t="shared" si="738"/>
        <v>1.5</v>
      </c>
      <c r="O49" s="12">
        <v>2</v>
      </c>
      <c r="V49" s="24">
        <v>5.8</v>
      </c>
      <c r="W49" s="27">
        <v>6</v>
      </c>
      <c r="X49" s="28"/>
      <c r="Y49" s="22">
        <f t="shared" si="739"/>
        <v>5.9</v>
      </c>
      <c r="Z49" s="29">
        <f t="shared" si="740"/>
        <v>5.9</v>
      </c>
      <c r="AA49" s="29"/>
      <c r="AB49" s="35" t="str">
        <f t="shared" si="741"/>
        <v>C</v>
      </c>
      <c r="AC49" s="33">
        <f t="shared" si="742"/>
        <v>2</v>
      </c>
      <c r="AD49" s="49" t="str">
        <f t="shared" si="743"/>
        <v>2.0</v>
      </c>
      <c r="AE49" s="77">
        <v>5</v>
      </c>
      <c r="AF49" s="80">
        <v>5</v>
      </c>
      <c r="AG49" s="63">
        <v>0</v>
      </c>
      <c r="AH49" s="27"/>
      <c r="AI49" s="28"/>
      <c r="AJ49" s="22">
        <f t="shared" si="744"/>
        <v>0</v>
      </c>
      <c r="AK49" s="29">
        <f t="shared" si="745"/>
        <v>0</v>
      </c>
      <c r="AL49" s="29"/>
      <c r="AM49" s="35" t="str">
        <f t="shared" si="746"/>
        <v>F</v>
      </c>
      <c r="AN49" s="33">
        <f t="shared" si="747"/>
        <v>0</v>
      </c>
      <c r="AO49" s="49" t="str">
        <f t="shared" si="748"/>
        <v>0.0</v>
      </c>
      <c r="AP49" s="77">
        <v>3</v>
      </c>
      <c r="AQ49" s="83"/>
      <c r="AR49" s="63">
        <v>3.3</v>
      </c>
      <c r="AS49" s="27"/>
      <c r="AT49" s="28"/>
      <c r="AU49" s="22">
        <f t="shared" si="749"/>
        <v>1.3</v>
      </c>
      <c r="AV49" s="29">
        <f t="shared" si="750"/>
        <v>1.3</v>
      </c>
      <c r="AW49" s="29"/>
      <c r="AX49" s="35" t="str">
        <f t="shared" si="751"/>
        <v>F</v>
      </c>
      <c r="AY49" s="33">
        <f t="shared" si="752"/>
        <v>0</v>
      </c>
      <c r="AZ49" s="49" t="str">
        <f t="shared" si="753"/>
        <v>0.0</v>
      </c>
      <c r="BA49" s="77">
        <v>3</v>
      </c>
      <c r="BB49" s="83"/>
      <c r="BC49" s="24">
        <v>7.3</v>
      </c>
      <c r="BD49" s="27">
        <v>4</v>
      </c>
      <c r="BE49" s="28"/>
      <c r="BF49" s="22">
        <f t="shared" si="754"/>
        <v>5.3</v>
      </c>
      <c r="BG49" s="29">
        <f t="shared" si="755"/>
        <v>5.3</v>
      </c>
      <c r="BH49" s="29"/>
      <c r="BI49" s="35" t="str">
        <f t="shared" si="756"/>
        <v>D+</v>
      </c>
      <c r="BJ49" s="33">
        <f t="shared" si="757"/>
        <v>1.5</v>
      </c>
      <c r="BK49" s="49" t="str">
        <f t="shared" si="758"/>
        <v>1.5</v>
      </c>
      <c r="BL49" s="77">
        <v>3</v>
      </c>
      <c r="BM49" s="83">
        <v>3</v>
      </c>
      <c r="BN49" s="24">
        <v>5.3</v>
      </c>
      <c r="BO49" s="27">
        <v>7</v>
      </c>
      <c r="BP49" s="28"/>
      <c r="BQ49" s="22">
        <f t="shared" si="759"/>
        <v>6.3</v>
      </c>
      <c r="BR49" s="29">
        <f t="shared" si="760"/>
        <v>6.3</v>
      </c>
      <c r="BS49" s="29"/>
      <c r="BT49" s="35" t="str">
        <f t="shared" si="761"/>
        <v>C</v>
      </c>
      <c r="BU49" s="33">
        <f t="shared" si="762"/>
        <v>2</v>
      </c>
      <c r="BV49" s="49" t="str">
        <f t="shared" si="763"/>
        <v>2.0</v>
      </c>
      <c r="BW49" s="77">
        <v>2</v>
      </c>
      <c r="BX49" s="83">
        <v>2</v>
      </c>
      <c r="BY49" s="41">
        <f t="shared" si="710"/>
        <v>16</v>
      </c>
      <c r="BZ49" s="43">
        <f t="shared" si="711"/>
        <v>1.15625</v>
      </c>
      <c r="CA49" s="45" t="str">
        <f t="shared" si="712"/>
        <v>1.16</v>
      </c>
      <c r="CB49" s="47" t="str">
        <f t="shared" si="713"/>
        <v>Lên lớp</v>
      </c>
      <c r="CC49" s="145">
        <f t="shared" si="714"/>
        <v>10</v>
      </c>
      <c r="CD49" s="146">
        <f t="shared" si="715"/>
        <v>1.85</v>
      </c>
      <c r="CE49" s="47" t="str">
        <f t="shared" si="764"/>
        <v>Lên lớp</v>
      </c>
      <c r="CF49" s="142" t="s">
        <v>1143</v>
      </c>
      <c r="CG49" s="63">
        <v>0</v>
      </c>
      <c r="CH49" s="27"/>
      <c r="CI49" s="28"/>
      <c r="CJ49" s="30">
        <f t="shared" si="765"/>
        <v>0</v>
      </c>
      <c r="CK49" s="31">
        <f t="shared" si="766"/>
        <v>0</v>
      </c>
      <c r="CL49" s="31"/>
      <c r="CM49" s="35" t="str">
        <f t="shared" si="767"/>
        <v>F</v>
      </c>
      <c r="CN49" s="157">
        <f t="shared" si="768"/>
        <v>0</v>
      </c>
      <c r="CO49" s="49" t="str">
        <f t="shared" si="769"/>
        <v>0.0</v>
      </c>
      <c r="CP49" s="77">
        <v>3</v>
      </c>
      <c r="CQ49" s="151"/>
      <c r="CR49" s="63">
        <v>0</v>
      </c>
      <c r="CS49" s="27"/>
      <c r="CT49" s="28"/>
      <c r="CU49" s="30">
        <f t="shared" si="716"/>
        <v>0</v>
      </c>
      <c r="CV49" s="31">
        <f t="shared" si="717"/>
        <v>0</v>
      </c>
      <c r="CW49" s="31"/>
      <c r="CX49" s="35" t="str">
        <f t="shared" si="718"/>
        <v>F</v>
      </c>
      <c r="CY49" s="157">
        <f t="shared" si="719"/>
        <v>0</v>
      </c>
      <c r="CZ49" s="49" t="str">
        <f t="shared" si="720"/>
        <v>0.0</v>
      </c>
      <c r="DA49" s="77">
        <v>2</v>
      </c>
      <c r="DB49" s="151"/>
      <c r="DC49" s="63">
        <v>0</v>
      </c>
      <c r="DD49" s="27"/>
      <c r="DE49" s="28"/>
      <c r="DF49" s="30">
        <f t="shared" si="721"/>
        <v>0</v>
      </c>
      <c r="DG49" s="31">
        <f t="shared" si="722"/>
        <v>0</v>
      </c>
      <c r="DH49" s="31"/>
      <c r="DI49" s="35" t="str">
        <f t="shared" si="723"/>
        <v>F</v>
      </c>
      <c r="DJ49" s="157">
        <f t="shared" si="724"/>
        <v>0</v>
      </c>
      <c r="DK49" s="49" t="str">
        <f t="shared" si="725"/>
        <v>0.0</v>
      </c>
      <c r="DL49" s="77">
        <v>4</v>
      </c>
      <c r="DM49" s="151"/>
      <c r="DN49" s="63">
        <v>0</v>
      </c>
      <c r="DO49" s="27"/>
      <c r="DP49" s="28"/>
      <c r="DQ49" s="22">
        <f t="shared" si="770"/>
        <v>0</v>
      </c>
      <c r="DR49" s="29">
        <f t="shared" si="771"/>
        <v>0</v>
      </c>
      <c r="DS49" s="29"/>
      <c r="DT49" s="35" t="str">
        <f t="shared" si="772"/>
        <v>F</v>
      </c>
      <c r="DU49" s="157">
        <f t="shared" si="773"/>
        <v>0</v>
      </c>
      <c r="DV49" s="49" t="str">
        <f t="shared" si="774"/>
        <v>0.0</v>
      </c>
      <c r="DW49" s="77">
        <v>3</v>
      </c>
      <c r="DX49" s="151"/>
      <c r="DY49" s="63">
        <v>0</v>
      </c>
      <c r="DZ49" s="27"/>
      <c r="EA49" s="28"/>
      <c r="EB49" s="22">
        <f t="shared" si="775"/>
        <v>0</v>
      </c>
      <c r="EC49" s="29">
        <f t="shared" si="776"/>
        <v>0</v>
      </c>
      <c r="ED49" s="29"/>
      <c r="EE49" s="35" t="str">
        <f t="shared" si="777"/>
        <v>F</v>
      </c>
      <c r="EF49" s="157">
        <f t="shared" si="778"/>
        <v>0</v>
      </c>
      <c r="EG49" s="49" t="str">
        <f t="shared" si="779"/>
        <v>0.0</v>
      </c>
      <c r="EH49" s="77">
        <v>2</v>
      </c>
      <c r="EI49" s="151"/>
      <c r="EJ49" s="24">
        <v>5.8</v>
      </c>
      <c r="EK49" s="27"/>
      <c r="EL49" s="28"/>
      <c r="EM49" s="30">
        <f t="shared" si="726"/>
        <v>2.2999999999999998</v>
      </c>
      <c r="EN49" s="31">
        <f t="shared" si="727"/>
        <v>2.2999999999999998</v>
      </c>
      <c r="EO49" s="31"/>
      <c r="EP49" s="35" t="str">
        <f t="shared" si="728"/>
        <v>F</v>
      </c>
      <c r="EQ49" s="157">
        <f t="shared" si="729"/>
        <v>0</v>
      </c>
      <c r="ER49" s="49" t="str">
        <f t="shared" si="730"/>
        <v>0.0</v>
      </c>
      <c r="ES49" s="77">
        <v>2</v>
      </c>
      <c r="ET49" s="151"/>
      <c r="EU49" s="63">
        <v>0</v>
      </c>
      <c r="EV49" s="27"/>
      <c r="EW49" s="28"/>
      <c r="EX49" s="30">
        <f t="shared" si="780"/>
        <v>0</v>
      </c>
      <c r="EY49" s="31">
        <f t="shared" si="781"/>
        <v>0</v>
      </c>
      <c r="EZ49" s="31"/>
      <c r="FA49" s="35" t="str">
        <f t="shared" si="782"/>
        <v>F</v>
      </c>
      <c r="FB49" s="157">
        <f t="shared" si="783"/>
        <v>0</v>
      </c>
      <c r="FC49" s="49" t="str">
        <f t="shared" si="784"/>
        <v>0.0</v>
      </c>
      <c r="FD49" s="77">
        <v>3</v>
      </c>
      <c r="FE49" s="151"/>
      <c r="FF49" s="63">
        <v>0</v>
      </c>
      <c r="FG49" s="165"/>
      <c r="FH49" s="165"/>
      <c r="FI49" s="22">
        <f t="shared" si="731"/>
        <v>0</v>
      </c>
      <c r="FJ49" s="29">
        <f t="shared" si="732"/>
        <v>0</v>
      </c>
      <c r="FK49" s="29"/>
      <c r="FL49" s="35" t="str">
        <f t="shared" si="733"/>
        <v>F</v>
      </c>
      <c r="FM49" s="33">
        <f t="shared" si="734"/>
        <v>0</v>
      </c>
      <c r="FN49" s="49" t="str">
        <f t="shared" si="735"/>
        <v>0.0</v>
      </c>
      <c r="FO49" s="77">
        <v>1</v>
      </c>
      <c r="FP49" s="151"/>
    </row>
    <row r="50" spans="1:406" ht="18">
      <c r="A50" s="11">
        <v>2</v>
      </c>
      <c r="B50" s="70" t="s">
        <v>333</v>
      </c>
      <c r="C50" s="14" t="s">
        <v>335</v>
      </c>
      <c r="D50" s="71" t="s">
        <v>336</v>
      </c>
      <c r="E50" s="72" t="s">
        <v>108</v>
      </c>
      <c r="F50" s="123" t="s">
        <v>1150</v>
      </c>
      <c r="G50" s="111" t="s">
        <v>782</v>
      </c>
      <c r="H50" s="112" t="s">
        <v>18</v>
      </c>
      <c r="I50" s="104" t="s">
        <v>819</v>
      </c>
      <c r="J50" s="13">
        <v>5</v>
      </c>
      <c r="K50" s="13"/>
      <c r="L50" s="35" t="str">
        <f t="shared" si="736"/>
        <v>D+</v>
      </c>
      <c r="M50" s="33">
        <f t="shared" si="737"/>
        <v>1.5</v>
      </c>
      <c r="N50" s="49" t="str">
        <f t="shared" si="738"/>
        <v>1.5</v>
      </c>
      <c r="O50" s="12">
        <v>2</v>
      </c>
      <c r="P50" s="19"/>
      <c r="Q50" s="19"/>
      <c r="R50" s="35" t="str">
        <f>IF(P50&gt;=8.5,"A",IF(P50&gt;=8,"B+",IF(P50&gt;=7,"B",IF(P50&gt;=6.5,"C+",IF(P50&gt;=5.5,"C",IF(P50&gt;=5,"D+",IF(P50&gt;=4,"D","F")))))))</f>
        <v>F</v>
      </c>
      <c r="S50" s="33">
        <f>IF(R50="A",4,IF(R50="B+",3.5,IF(R50="B",3,IF(R50="C+",2.5,IF(R50="C",2,IF(R50="D+",1.5,IF(R50="D",1,0)))))))</f>
        <v>0</v>
      </c>
      <c r="T50" s="49" t="str">
        <f>TEXT(S50,"0.0")</f>
        <v>0.0</v>
      </c>
      <c r="U50" s="12">
        <v>3</v>
      </c>
      <c r="V50" s="24">
        <v>6.4</v>
      </c>
      <c r="W50" s="27">
        <v>8</v>
      </c>
      <c r="X50" s="28"/>
      <c r="Y50" s="22">
        <f t="shared" si="739"/>
        <v>7.4</v>
      </c>
      <c r="Z50" s="29">
        <f t="shared" si="740"/>
        <v>7.4</v>
      </c>
      <c r="AA50" s="29"/>
      <c r="AB50" s="35" t="str">
        <f t="shared" si="741"/>
        <v>B</v>
      </c>
      <c r="AC50" s="33">
        <f t="shared" si="742"/>
        <v>3</v>
      </c>
      <c r="AD50" s="49" t="str">
        <f t="shared" si="743"/>
        <v>3.0</v>
      </c>
      <c r="AE50" s="77">
        <v>5</v>
      </c>
      <c r="AF50" s="80">
        <v>5</v>
      </c>
      <c r="AG50" s="63">
        <v>0</v>
      </c>
      <c r="AH50" s="27"/>
      <c r="AI50" s="28"/>
      <c r="AJ50" s="22">
        <f t="shared" si="744"/>
        <v>0</v>
      </c>
      <c r="AK50" s="29">
        <f t="shared" si="745"/>
        <v>0</v>
      </c>
      <c r="AL50" s="29"/>
      <c r="AM50" s="35" t="str">
        <f t="shared" si="746"/>
        <v>F</v>
      </c>
      <c r="AN50" s="33">
        <f t="shared" si="747"/>
        <v>0</v>
      </c>
      <c r="AO50" s="49" t="str">
        <f t="shared" si="748"/>
        <v>0.0</v>
      </c>
      <c r="AP50" s="77">
        <v>3</v>
      </c>
      <c r="AQ50" s="83"/>
      <c r="AR50" s="24">
        <v>5</v>
      </c>
      <c r="AS50" s="27">
        <v>2</v>
      </c>
      <c r="AT50" s="28"/>
      <c r="AU50" s="22">
        <f t="shared" si="749"/>
        <v>3.2</v>
      </c>
      <c r="AV50" s="29">
        <f t="shared" si="750"/>
        <v>3.2</v>
      </c>
      <c r="AW50" s="29"/>
      <c r="AX50" s="35" t="str">
        <f t="shared" si="751"/>
        <v>F</v>
      </c>
      <c r="AY50" s="33">
        <f t="shared" si="752"/>
        <v>0</v>
      </c>
      <c r="AZ50" s="49" t="str">
        <f t="shared" si="753"/>
        <v>0.0</v>
      </c>
      <c r="BA50" s="77">
        <v>3</v>
      </c>
      <c r="BB50" s="83"/>
      <c r="BC50" s="24">
        <v>6.5</v>
      </c>
      <c r="BD50" s="124"/>
      <c r="BE50" s="138"/>
      <c r="BF50" s="22">
        <f t="shared" si="754"/>
        <v>2.6</v>
      </c>
      <c r="BG50" s="29">
        <f t="shared" si="755"/>
        <v>2.6</v>
      </c>
      <c r="BH50" s="29"/>
      <c r="BI50" s="35" t="str">
        <f t="shared" si="756"/>
        <v>F</v>
      </c>
      <c r="BJ50" s="33">
        <f t="shared" si="757"/>
        <v>0</v>
      </c>
      <c r="BK50" s="49" t="str">
        <f t="shared" si="758"/>
        <v>0.0</v>
      </c>
      <c r="BL50" s="77">
        <v>3</v>
      </c>
      <c r="BM50" s="83"/>
      <c r="BN50" s="24">
        <v>5.7</v>
      </c>
      <c r="BO50" s="27">
        <v>9</v>
      </c>
      <c r="BP50" s="28"/>
      <c r="BQ50" s="22">
        <f t="shared" si="759"/>
        <v>7.7</v>
      </c>
      <c r="BR50" s="29">
        <f t="shared" si="760"/>
        <v>7.7</v>
      </c>
      <c r="BS50" s="29"/>
      <c r="BT50" s="35" t="str">
        <f t="shared" si="761"/>
        <v>B</v>
      </c>
      <c r="BU50" s="33">
        <f t="shared" si="762"/>
        <v>3</v>
      </c>
      <c r="BV50" s="49" t="str">
        <f t="shared" si="763"/>
        <v>3.0</v>
      </c>
      <c r="BW50" s="77">
        <v>2</v>
      </c>
      <c r="BX50" s="83">
        <v>2</v>
      </c>
      <c r="BY50" s="41">
        <f t="shared" si="710"/>
        <v>16</v>
      </c>
      <c r="BZ50" s="43">
        <f t="shared" si="711"/>
        <v>1.3125</v>
      </c>
      <c r="CA50" s="45" t="str">
        <f t="shared" si="712"/>
        <v>1.31</v>
      </c>
      <c r="CB50" s="47" t="str">
        <f t="shared" si="713"/>
        <v>Lên lớp</v>
      </c>
      <c r="CC50" s="145">
        <f t="shared" si="714"/>
        <v>7</v>
      </c>
      <c r="CD50" s="146">
        <f t="shared" si="715"/>
        <v>3</v>
      </c>
      <c r="CE50" s="47" t="str">
        <f t="shared" si="764"/>
        <v>Lên lớp</v>
      </c>
      <c r="CF50" s="142" t="s">
        <v>1143</v>
      </c>
      <c r="CG50" s="63">
        <v>0</v>
      </c>
      <c r="CH50" s="27"/>
      <c r="CI50" s="28"/>
      <c r="CJ50" s="22">
        <f t="shared" si="765"/>
        <v>0</v>
      </c>
      <c r="CK50" s="29">
        <f t="shared" si="766"/>
        <v>0</v>
      </c>
      <c r="CL50" s="29"/>
      <c r="CM50" s="35" t="str">
        <f t="shared" si="767"/>
        <v>F</v>
      </c>
      <c r="CN50" s="157">
        <f t="shared" si="768"/>
        <v>0</v>
      </c>
      <c r="CO50" s="49" t="str">
        <f t="shared" si="769"/>
        <v>0.0</v>
      </c>
      <c r="CP50" s="77">
        <v>3</v>
      </c>
      <c r="CQ50" s="151"/>
      <c r="CR50" s="63">
        <v>0</v>
      </c>
      <c r="CS50" s="27"/>
      <c r="CT50" s="28"/>
      <c r="CU50" s="22">
        <f t="shared" si="716"/>
        <v>0</v>
      </c>
      <c r="CV50" s="29">
        <f t="shared" si="717"/>
        <v>0</v>
      </c>
      <c r="CW50" s="29"/>
      <c r="CX50" s="35" t="str">
        <f t="shared" si="718"/>
        <v>F</v>
      </c>
      <c r="CY50" s="157">
        <f t="shared" si="719"/>
        <v>0</v>
      </c>
      <c r="CZ50" s="49" t="str">
        <f t="shared" si="720"/>
        <v>0.0</v>
      </c>
      <c r="DA50" s="77">
        <v>2</v>
      </c>
      <c r="DB50" s="151"/>
      <c r="DC50" s="63">
        <v>0</v>
      </c>
      <c r="DD50" s="27"/>
      <c r="DE50" s="28"/>
      <c r="DF50" s="22">
        <f t="shared" si="721"/>
        <v>0</v>
      </c>
      <c r="DG50" s="29">
        <f t="shared" si="722"/>
        <v>0</v>
      </c>
      <c r="DH50" s="29"/>
      <c r="DI50" s="35" t="str">
        <f t="shared" si="723"/>
        <v>F</v>
      </c>
      <c r="DJ50" s="157">
        <f t="shared" si="724"/>
        <v>0</v>
      </c>
      <c r="DK50" s="49" t="str">
        <f t="shared" si="725"/>
        <v>0.0</v>
      </c>
      <c r="DL50" s="77">
        <v>4</v>
      </c>
      <c r="DM50" s="151"/>
      <c r="DN50" s="63">
        <v>0</v>
      </c>
      <c r="DO50" s="27"/>
      <c r="DP50" s="28"/>
      <c r="DQ50" s="22">
        <f t="shared" si="770"/>
        <v>0</v>
      </c>
      <c r="DR50" s="29">
        <f t="shared" si="771"/>
        <v>0</v>
      </c>
      <c r="DS50" s="29"/>
      <c r="DT50" s="35" t="str">
        <f t="shared" si="772"/>
        <v>F</v>
      </c>
      <c r="DU50" s="157">
        <f t="shared" si="773"/>
        <v>0</v>
      </c>
      <c r="DV50" s="49" t="str">
        <f t="shared" si="774"/>
        <v>0.0</v>
      </c>
      <c r="DW50" s="77">
        <v>3</v>
      </c>
      <c r="DX50" s="151"/>
      <c r="DY50" s="63">
        <v>0</v>
      </c>
      <c r="DZ50" s="27"/>
      <c r="EA50" s="28"/>
      <c r="EB50" s="22">
        <f t="shared" si="775"/>
        <v>0</v>
      </c>
      <c r="EC50" s="29">
        <f t="shared" si="776"/>
        <v>0</v>
      </c>
      <c r="ED50" s="29"/>
      <c r="EE50" s="35" t="str">
        <f t="shared" si="777"/>
        <v>F</v>
      </c>
      <c r="EF50" s="157">
        <f t="shared" si="778"/>
        <v>0</v>
      </c>
      <c r="EG50" s="49" t="str">
        <f t="shared" si="779"/>
        <v>0.0</v>
      </c>
      <c r="EH50" s="77">
        <v>2</v>
      </c>
      <c r="EI50" s="151"/>
      <c r="EJ50" s="24">
        <v>5.4</v>
      </c>
      <c r="EK50" s="27"/>
      <c r="EL50" s="28"/>
      <c r="EM50" s="22">
        <f t="shared" si="726"/>
        <v>2.2000000000000002</v>
      </c>
      <c r="EN50" s="29">
        <f t="shared" si="727"/>
        <v>2.2000000000000002</v>
      </c>
      <c r="EO50" s="29"/>
      <c r="EP50" s="35" t="str">
        <f t="shared" si="728"/>
        <v>F</v>
      </c>
      <c r="EQ50" s="157">
        <f t="shared" si="729"/>
        <v>0</v>
      </c>
      <c r="ER50" s="49" t="str">
        <f t="shared" si="730"/>
        <v>0.0</v>
      </c>
      <c r="ES50" s="77">
        <v>2</v>
      </c>
      <c r="ET50" s="151"/>
      <c r="EU50" s="63">
        <v>0</v>
      </c>
      <c r="EV50" s="27"/>
      <c r="EW50" s="28"/>
      <c r="EX50" s="22">
        <f t="shared" si="780"/>
        <v>0</v>
      </c>
      <c r="EY50" s="29">
        <f t="shared" si="781"/>
        <v>0</v>
      </c>
      <c r="EZ50" s="29"/>
      <c r="FA50" s="35" t="str">
        <f t="shared" si="782"/>
        <v>F</v>
      </c>
      <c r="FB50" s="157">
        <f t="shared" si="783"/>
        <v>0</v>
      </c>
      <c r="FC50" s="49" t="str">
        <f t="shared" si="784"/>
        <v>0.0</v>
      </c>
      <c r="FD50" s="77">
        <v>3</v>
      </c>
      <c r="FE50" s="151"/>
      <c r="FF50" s="63">
        <v>0</v>
      </c>
      <c r="FG50" s="165"/>
      <c r="FH50" s="165"/>
      <c r="FI50" s="22">
        <f t="shared" si="731"/>
        <v>0</v>
      </c>
      <c r="FJ50" s="29">
        <f t="shared" si="732"/>
        <v>0</v>
      </c>
      <c r="FK50" s="29"/>
      <c r="FL50" s="35" t="str">
        <f t="shared" si="733"/>
        <v>F</v>
      </c>
      <c r="FM50" s="33">
        <f t="shared" si="734"/>
        <v>0</v>
      </c>
      <c r="FN50" s="49" t="str">
        <f t="shared" si="735"/>
        <v>0.0</v>
      </c>
      <c r="FO50" s="77">
        <v>1</v>
      </c>
      <c r="FP50" s="151"/>
      <c r="FQ50" s="41">
        <f>CP50+DA50+DL50+DW50+EH50+ES50+FD50+FO50</f>
        <v>20</v>
      </c>
      <c r="FR50" s="43">
        <f>(CN50*CP50+CY50*DA50+DJ50*DL50+DU50*DW50+EF50*EH50+EQ50*ES50+FB50*FD50+FM50*FO50)/FQ50</f>
        <v>0</v>
      </c>
      <c r="FS50" s="45" t="str">
        <f>TEXT(FR50,"0.00")</f>
        <v>0.00</v>
      </c>
    </row>
    <row r="51" spans="1:406" ht="18">
      <c r="A51" s="11">
        <v>11</v>
      </c>
      <c r="B51" s="70" t="s">
        <v>333</v>
      </c>
      <c r="C51" s="14" t="s">
        <v>350</v>
      </c>
      <c r="D51" s="71" t="s">
        <v>343</v>
      </c>
      <c r="E51" s="72" t="s">
        <v>349</v>
      </c>
      <c r="F51" s="123" t="s">
        <v>1150</v>
      </c>
      <c r="G51" s="111" t="s">
        <v>788</v>
      </c>
      <c r="H51" s="112" t="s">
        <v>18</v>
      </c>
      <c r="I51" s="104" t="s">
        <v>827</v>
      </c>
      <c r="J51" s="13">
        <v>6.8</v>
      </c>
      <c r="K51" s="13"/>
      <c r="L51" s="35" t="str">
        <f t="shared" si="736"/>
        <v>C+</v>
      </c>
      <c r="M51" s="33">
        <f t="shared" si="737"/>
        <v>2.5</v>
      </c>
      <c r="N51" s="49" t="str">
        <f t="shared" si="738"/>
        <v>2.5</v>
      </c>
      <c r="O51" s="12">
        <v>2</v>
      </c>
      <c r="V51" s="24">
        <v>8</v>
      </c>
      <c r="W51" s="27">
        <v>5</v>
      </c>
      <c r="X51" s="28"/>
      <c r="Y51" s="22">
        <f t="shared" si="739"/>
        <v>6.2</v>
      </c>
      <c r="Z51" s="29">
        <f t="shared" si="740"/>
        <v>6.2</v>
      </c>
      <c r="AA51" s="29"/>
      <c r="AB51" s="35" t="str">
        <f t="shared" si="741"/>
        <v>C</v>
      </c>
      <c r="AC51" s="33">
        <f t="shared" si="742"/>
        <v>2</v>
      </c>
      <c r="AD51" s="49" t="str">
        <f t="shared" si="743"/>
        <v>2.0</v>
      </c>
      <c r="AE51" s="77">
        <v>5</v>
      </c>
      <c r="AF51" s="80">
        <v>5</v>
      </c>
      <c r="AG51" s="139">
        <v>4.3</v>
      </c>
      <c r="AH51" s="125"/>
      <c r="AI51" s="126"/>
      <c r="AJ51" s="159">
        <f t="shared" si="744"/>
        <v>1.7</v>
      </c>
      <c r="AK51" s="160">
        <f t="shared" si="745"/>
        <v>1.7</v>
      </c>
      <c r="AL51" s="160"/>
      <c r="AM51" s="129" t="str">
        <f t="shared" si="746"/>
        <v>F</v>
      </c>
      <c r="AN51" s="130">
        <f t="shared" si="747"/>
        <v>0</v>
      </c>
      <c r="AO51" s="131" t="str">
        <f t="shared" si="748"/>
        <v>0.0</v>
      </c>
      <c r="AP51" s="132">
        <v>3</v>
      </c>
      <c r="AQ51" s="83"/>
      <c r="AR51" s="24">
        <v>7.3</v>
      </c>
      <c r="AS51" s="27">
        <v>7</v>
      </c>
      <c r="AT51" s="28"/>
      <c r="AU51" s="22">
        <f t="shared" si="749"/>
        <v>7.1</v>
      </c>
      <c r="AV51" s="29">
        <f t="shared" si="750"/>
        <v>7.1</v>
      </c>
      <c r="AW51" s="29"/>
      <c r="AX51" s="35" t="str">
        <f t="shared" si="751"/>
        <v>B</v>
      </c>
      <c r="AY51" s="33">
        <f t="shared" si="752"/>
        <v>3</v>
      </c>
      <c r="AZ51" s="49" t="str">
        <f t="shared" si="753"/>
        <v>3.0</v>
      </c>
      <c r="BA51" s="77">
        <v>3</v>
      </c>
      <c r="BB51" s="83">
        <v>3</v>
      </c>
      <c r="BC51" s="24">
        <v>8</v>
      </c>
      <c r="BD51" s="27">
        <v>6</v>
      </c>
      <c r="BE51" s="28"/>
      <c r="BF51" s="22">
        <f t="shared" si="754"/>
        <v>6.8</v>
      </c>
      <c r="BG51" s="29">
        <f t="shared" si="755"/>
        <v>6.8</v>
      </c>
      <c r="BH51" s="29"/>
      <c r="BI51" s="35" t="str">
        <f t="shared" si="756"/>
        <v>C+</v>
      </c>
      <c r="BJ51" s="33">
        <f t="shared" si="757"/>
        <v>2.5</v>
      </c>
      <c r="BK51" s="49" t="str">
        <f t="shared" si="758"/>
        <v>2.5</v>
      </c>
      <c r="BL51" s="77">
        <v>3</v>
      </c>
      <c r="BM51" s="83">
        <v>3</v>
      </c>
      <c r="BN51" s="24">
        <v>6.7</v>
      </c>
      <c r="BO51" s="27">
        <v>8</v>
      </c>
      <c r="BP51" s="28"/>
      <c r="BQ51" s="22">
        <f t="shared" si="759"/>
        <v>7.5</v>
      </c>
      <c r="BR51" s="29">
        <f t="shared" si="760"/>
        <v>7.5</v>
      </c>
      <c r="BS51" s="29"/>
      <c r="BT51" s="35" t="str">
        <f t="shared" si="761"/>
        <v>B</v>
      </c>
      <c r="BU51" s="33">
        <f t="shared" si="762"/>
        <v>3</v>
      </c>
      <c r="BV51" s="49" t="str">
        <f t="shared" si="763"/>
        <v>3.0</v>
      </c>
      <c r="BW51" s="77">
        <v>2</v>
      </c>
      <c r="BX51" s="83">
        <v>2</v>
      </c>
      <c r="BY51" s="41">
        <f t="shared" si="710"/>
        <v>16</v>
      </c>
      <c r="BZ51" s="43">
        <f t="shared" si="711"/>
        <v>2.03125</v>
      </c>
      <c r="CA51" s="45" t="str">
        <f t="shared" si="712"/>
        <v>2.03</v>
      </c>
      <c r="CB51" s="47" t="str">
        <f t="shared" si="713"/>
        <v>Lên lớp</v>
      </c>
      <c r="CC51" s="145">
        <f t="shared" si="714"/>
        <v>13</v>
      </c>
      <c r="CD51" s="146">
        <f t="shared" si="715"/>
        <v>2.5</v>
      </c>
      <c r="CE51" s="47" t="str">
        <f t="shared" si="764"/>
        <v>Lên lớp</v>
      </c>
      <c r="CF51" s="142" t="s">
        <v>1143</v>
      </c>
      <c r="CG51" s="63">
        <v>0</v>
      </c>
      <c r="CH51" s="27"/>
      <c r="CI51" s="28"/>
      <c r="CJ51" s="30">
        <f t="shared" si="765"/>
        <v>0</v>
      </c>
      <c r="CK51" s="31">
        <f t="shared" si="766"/>
        <v>0</v>
      </c>
      <c r="CL51" s="31"/>
      <c r="CM51" s="35" t="str">
        <f t="shared" si="767"/>
        <v>F</v>
      </c>
      <c r="CN51" s="157">
        <f t="shared" si="768"/>
        <v>0</v>
      </c>
      <c r="CO51" s="49" t="str">
        <f t="shared" si="769"/>
        <v>0.0</v>
      </c>
      <c r="CP51" s="77">
        <v>3</v>
      </c>
      <c r="CQ51" s="151"/>
      <c r="CR51" s="63">
        <v>0</v>
      </c>
      <c r="CS51" s="27"/>
      <c r="CT51" s="28"/>
      <c r="CU51" s="30">
        <f t="shared" si="716"/>
        <v>0</v>
      </c>
      <c r="CV51" s="31">
        <f t="shared" si="717"/>
        <v>0</v>
      </c>
      <c r="CW51" s="31"/>
      <c r="CX51" s="35" t="str">
        <f t="shared" si="718"/>
        <v>F</v>
      </c>
      <c r="CY51" s="157">
        <f t="shared" si="719"/>
        <v>0</v>
      </c>
      <c r="CZ51" s="49" t="str">
        <f t="shared" si="720"/>
        <v>0.0</v>
      </c>
      <c r="DA51" s="77">
        <v>2</v>
      </c>
      <c r="DB51" s="151"/>
      <c r="DC51" s="63">
        <v>3.6</v>
      </c>
      <c r="DD51" s="27"/>
      <c r="DE51" s="28"/>
      <c r="DF51" s="30">
        <f t="shared" si="721"/>
        <v>1.4</v>
      </c>
      <c r="DG51" s="31">
        <f t="shared" si="722"/>
        <v>1.4</v>
      </c>
      <c r="DH51" s="31"/>
      <c r="DI51" s="35" t="str">
        <f t="shared" si="723"/>
        <v>F</v>
      </c>
      <c r="DJ51" s="157">
        <f t="shared" si="724"/>
        <v>0</v>
      </c>
      <c r="DK51" s="49" t="str">
        <f t="shared" si="725"/>
        <v>0.0</v>
      </c>
      <c r="DL51" s="77">
        <v>4</v>
      </c>
      <c r="DM51" s="151"/>
      <c r="DN51" s="63">
        <v>0</v>
      </c>
      <c r="DO51" s="27"/>
      <c r="DP51" s="28"/>
      <c r="DQ51" s="22">
        <f t="shared" si="770"/>
        <v>0</v>
      </c>
      <c r="DR51" s="29">
        <f t="shared" si="771"/>
        <v>0</v>
      </c>
      <c r="DS51" s="29"/>
      <c r="DT51" s="35" t="str">
        <f t="shared" si="772"/>
        <v>F</v>
      </c>
      <c r="DU51" s="157">
        <f t="shared" si="773"/>
        <v>0</v>
      </c>
      <c r="DV51" s="49" t="str">
        <f t="shared" si="774"/>
        <v>0.0</v>
      </c>
      <c r="DW51" s="77">
        <v>3</v>
      </c>
      <c r="DX51" s="151"/>
      <c r="DY51" s="63">
        <v>0</v>
      </c>
      <c r="DZ51" s="27"/>
      <c r="EA51" s="28"/>
      <c r="EB51" s="22">
        <f t="shared" si="775"/>
        <v>0</v>
      </c>
      <c r="EC51" s="29">
        <f t="shared" si="776"/>
        <v>0</v>
      </c>
      <c r="ED51" s="29"/>
      <c r="EE51" s="35" t="str">
        <f t="shared" si="777"/>
        <v>F</v>
      </c>
      <c r="EF51" s="157">
        <f t="shared" si="778"/>
        <v>0</v>
      </c>
      <c r="EG51" s="49" t="str">
        <f t="shared" si="779"/>
        <v>0.0</v>
      </c>
      <c r="EH51" s="77">
        <v>2</v>
      </c>
      <c r="EI51" s="151"/>
      <c r="EJ51" s="24">
        <v>6</v>
      </c>
      <c r="EK51" s="27">
        <v>6</v>
      </c>
      <c r="EL51" s="28"/>
      <c r="EM51" s="30">
        <f t="shared" si="726"/>
        <v>6</v>
      </c>
      <c r="EN51" s="31">
        <f t="shared" si="727"/>
        <v>6</v>
      </c>
      <c r="EO51" s="31"/>
      <c r="EP51" s="35" t="str">
        <f t="shared" si="728"/>
        <v>C</v>
      </c>
      <c r="EQ51" s="157">
        <f t="shared" si="729"/>
        <v>2</v>
      </c>
      <c r="ER51" s="49" t="str">
        <f t="shared" si="730"/>
        <v>2.0</v>
      </c>
      <c r="ES51" s="77">
        <v>2</v>
      </c>
      <c r="ET51" s="151"/>
      <c r="EU51" s="63">
        <v>0</v>
      </c>
      <c r="EV51" s="27"/>
      <c r="EW51" s="28"/>
      <c r="EX51" s="30">
        <f t="shared" si="780"/>
        <v>0</v>
      </c>
      <c r="EY51" s="31">
        <f t="shared" si="781"/>
        <v>0</v>
      </c>
      <c r="EZ51" s="31"/>
      <c r="FA51" s="35" t="str">
        <f t="shared" si="782"/>
        <v>F</v>
      </c>
      <c r="FB51" s="157">
        <f t="shared" si="783"/>
        <v>0</v>
      </c>
      <c r="FC51" s="49" t="str">
        <f t="shared" si="784"/>
        <v>0.0</v>
      </c>
      <c r="FD51" s="77">
        <v>3</v>
      </c>
      <c r="FE51" s="151"/>
      <c r="FF51" s="63">
        <v>0</v>
      </c>
      <c r="FG51" s="165"/>
      <c r="FH51" s="165"/>
      <c r="FI51" s="22">
        <f t="shared" si="731"/>
        <v>0</v>
      </c>
      <c r="FJ51" s="29">
        <f t="shared" si="732"/>
        <v>0</v>
      </c>
      <c r="FK51" s="29"/>
      <c r="FL51" s="35" t="str">
        <f t="shared" si="733"/>
        <v>F</v>
      </c>
      <c r="FM51" s="33">
        <f t="shared" si="734"/>
        <v>0</v>
      </c>
      <c r="FN51" s="49" t="str">
        <f t="shared" si="735"/>
        <v>0.0</v>
      </c>
      <c r="FO51" s="77">
        <v>1</v>
      </c>
      <c r="FP51" s="151"/>
    </row>
    <row r="52" spans="1:406" ht="18">
      <c r="A52" s="11">
        <v>13</v>
      </c>
      <c r="B52" s="70" t="s">
        <v>333</v>
      </c>
      <c r="C52" s="14" t="s">
        <v>353</v>
      </c>
      <c r="D52" s="71" t="s">
        <v>354</v>
      </c>
      <c r="E52" s="72" t="s">
        <v>355</v>
      </c>
      <c r="F52" s="123" t="s">
        <v>1166</v>
      </c>
      <c r="G52" s="111" t="s">
        <v>790</v>
      </c>
      <c r="H52" s="112" t="s">
        <v>18</v>
      </c>
      <c r="I52" s="104" t="s">
        <v>828</v>
      </c>
      <c r="J52" s="13">
        <v>5.5</v>
      </c>
      <c r="K52" s="13"/>
      <c r="L52" s="35" t="str">
        <f t="shared" si="736"/>
        <v>C</v>
      </c>
      <c r="M52" s="33">
        <f t="shared" si="737"/>
        <v>2</v>
      </c>
      <c r="N52" s="49" t="str">
        <f t="shared" si="738"/>
        <v>2.0</v>
      </c>
      <c r="O52" s="12">
        <v>2</v>
      </c>
      <c r="V52" s="24">
        <v>6.3</v>
      </c>
      <c r="W52" s="27">
        <v>6</v>
      </c>
      <c r="X52" s="28"/>
      <c r="Y52" s="22">
        <f t="shared" si="739"/>
        <v>6.1</v>
      </c>
      <c r="Z52" s="29">
        <f t="shared" si="740"/>
        <v>6.1</v>
      </c>
      <c r="AA52" s="29"/>
      <c r="AB52" s="35" t="str">
        <f t="shared" si="741"/>
        <v>C</v>
      </c>
      <c r="AC52" s="33">
        <f t="shared" si="742"/>
        <v>2</v>
      </c>
      <c r="AD52" s="49" t="str">
        <f t="shared" si="743"/>
        <v>2.0</v>
      </c>
      <c r="AE52" s="77">
        <v>5</v>
      </c>
      <c r="AF52" s="80">
        <v>5</v>
      </c>
      <c r="AG52" s="24">
        <v>5</v>
      </c>
      <c r="AH52" s="27">
        <v>1</v>
      </c>
      <c r="AI52" s="28">
        <v>2</v>
      </c>
      <c r="AJ52" s="22">
        <f t="shared" si="744"/>
        <v>2.6</v>
      </c>
      <c r="AK52" s="29">
        <f t="shared" si="745"/>
        <v>3.2</v>
      </c>
      <c r="AL52" s="29"/>
      <c r="AM52" s="35" t="str">
        <f t="shared" si="746"/>
        <v>F</v>
      </c>
      <c r="AN52" s="33">
        <f t="shared" si="747"/>
        <v>0</v>
      </c>
      <c r="AO52" s="49" t="str">
        <f t="shared" si="748"/>
        <v>0.0</v>
      </c>
      <c r="AP52" s="77">
        <v>3</v>
      </c>
      <c r="AQ52" s="83"/>
      <c r="AR52" s="24">
        <v>5</v>
      </c>
      <c r="AS52" s="27">
        <v>4</v>
      </c>
      <c r="AT52" s="28"/>
      <c r="AU52" s="22">
        <f t="shared" si="749"/>
        <v>4.4000000000000004</v>
      </c>
      <c r="AV52" s="29">
        <f t="shared" si="750"/>
        <v>4.4000000000000004</v>
      </c>
      <c r="AW52" s="29"/>
      <c r="AX52" s="35" t="str">
        <f t="shared" si="751"/>
        <v>D</v>
      </c>
      <c r="AY52" s="33">
        <f t="shared" si="752"/>
        <v>1</v>
      </c>
      <c r="AZ52" s="49" t="str">
        <f t="shared" si="753"/>
        <v>1.0</v>
      </c>
      <c r="BA52" s="77">
        <v>3</v>
      </c>
      <c r="BB52" s="83">
        <v>3</v>
      </c>
      <c r="BC52" s="24">
        <v>6.5</v>
      </c>
      <c r="BD52" s="27">
        <v>5</v>
      </c>
      <c r="BE52" s="28"/>
      <c r="BF52" s="22">
        <f t="shared" si="754"/>
        <v>5.6</v>
      </c>
      <c r="BG52" s="29">
        <f t="shared" si="755"/>
        <v>5.6</v>
      </c>
      <c r="BH52" s="29"/>
      <c r="BI52" s="35" t="str">
        <f t="shared" si="756"/>
        <v>C</v>
      </c>
      <c r="BJ52" s="33">
        <f t="shared" si="757"/>
        <v>2</v>
      </c>
      <c r="BK52" s="49" t="str">
        <f t="shared" si="758"/>
        <v>2.0</v>
      </c>
      <c r="BL52" s="77">
        <v>3</v>
      </c>
      <c r="BM52" s="83">
        <v>3</v>
      </c>
      <c r="BN52" s="24">
        <v>6.3</v>
      </c>
      <c r="BO52" s="27">
        <v>7</v>
      </c>
      <c r="BP52" s="28"/>
      <c r="BQ52" s="30">
        <f t="shared" si="759"/>
        <v>6.7</v>
      </c>
      <c r="BR52" s="31">
        <f t="shared" si="760"/>
        <v>6.7</v>
      </c>
      <c r="BS52" s="31"/>
      <c r="BT52" s="35" t="str">
        <f t="shared" si="761"/>
        <v>C+</v>
      </c>
      <c r="BU52" s="33">
        <f t="shared" si="762"/>
        <v>2.5</v>
      </c>
      <c r="BV52" s="49" t="str">
        <f t="shared" si="763"/>
        <v>2.5</v>
      </c>
      <c r="BW52" s="77">
        <v>2</v>
      </c>
      <c r="BX52" s="83">
        <v>2</v>
      </c>
      <c r="BY52" s="41">
        <f t="shared" si="710"/>
        <v>16</v>
      </c>
      <c r="BZ52" s="43">
        <f t="shared" si="711"/>
        <v>1.5</v>
      </c>
      <c r="CA52" s="45" t="str">
        <f t="shared" si="712"/>
        <v>1.50</v>
      </c>
      <c r="CB52" s="47" t="str">
        <f t="shared" si="713"/>
        <v>Lên lớp</v>
      </c>
      <c r="CC52" s="145">
        <f t="shared" si="714"/>
        <v>13</v>
      </c>
      <c r="CD52" s="146">
        <f t="shared" si="715"/>
        <v>1.8461538461538463</v>
      </c>
      <c r="CE52" s="47" t="str">
        <f t="shared" si="764"/>
        <v>Lên lớp</v>
      </c>
      <c r="CF52" s="142" t="s">
        <v>1143</v>
      </c>
      <c r="CG52" s="63">
        <v>0</v>
      </c>
      <c r="CH52" s="27"/>
      <c r="CI52" s="28"/>
      <c r="CJ52" s="30">
        <f t="shared" si="765"/>
        <v>0</v>
      </c>
      <c r="CK52" s="31">
        <f t="shared" si="766"/>
        <v>0</v>
      </c>
      <c r="CL52" s="31"/>
      <c r="CM52" s="35" t="str">
        <f t="shared" si="767"/>
        <v>F</v>
      </c>
      <c r="CN52" s="157">
        <f t="shared" si="768"/>
        <v>0</v>
      </c>
      <c r="CO52" s="49" t="str">
        <f t="shared" si="769"/>
        <v>0.0</v>
      </c>
      <c r="CP52" s="77">
        <v>3</v>
      </c>
      <c r="CQ52" s="151"/>
      <c r="CR52" s="63">
        <v>0</v>
      </c>
      <c r="CS52" s="27"/>
      <c r="CT52" s="28"/>
      <c r="CU52" s="30">
        <f t="shared" si="716"/>
        <v>0</v>
      </c>
      <c r="CV52" s="31">
        <f t="shared" si="717"/>
        <v>0</v>
      </c>
      <c r="CW52" s="31"/>
      <c r="CX52" s="35" t="str">
        <f t="shared" si="718"/>
        <v>F</v>
      </c>
      <c r="CY52" s="157">
        <f t="shared" si="719"/>
        <v>0</v>
      </c>
      <c r="CZ52" s="49" t="str">
        <f t="shared" si="720"/>
        <v>0.0</v>
      </c>
      <c r="DA52" s="77">
        <v>2</v>
      </c>
      <c r="DB52" s="151"/>
      <c r="DC52" s="63">
        <v>0.7</v>
      </c>
      <c r="DD52" s="27"/>
      <c r="DE52" s="28"/>
      <c r="DF52" s="30">
        <f t="shared" si="721"/>
        <v>0.3</v>
      </c>
      <c r="DG52" s="31">
        <f t="shared" si="722"/>
        <v>0.3</v>
      </c>
      <c r="DH52" s="31"/>
      <c r="DI52" s="35" t="str">
        <f t="shared" si="723"/>
        <v>F</v>
      </c>
      <c r="DJ52" s="157">
        <f t="shared" si="724"/>
        <v>0</v>
      </c>
      <c r="DK52" s="49" t="str">
        <f t="shared" si="725"/>
        <v>0.0</v>
      </c>
      <c r="DL52" s="77">
        <v>4</v>
      </c>
      <c r="DM52" s="151"/>
      <c r="DN52" s="63">
        <v>0</v>
      </c>
      <c r="DO52" s="27"/>
      <c r="DP52" s="28"/>
      <c r="DQ52" s="30">
        <f t="shared" si="770"/>
        <v>0</v>
      </c>
      <c r="DR52" s="31">
        <f t="shared" si="771"/>
        <v>0</v>
      </c>
      <c r="DS52" s="31"/>
      <c r="DT52" s="35" t="str">
        <f t="shared" si="772"/>
        <v>F</v>
      </c>
      <c r="DU52" s="157">
        <f t="shared" si="773"/>
        <v>0</v>
      </c>
      <c r="DV52" s="49" t="str">
        <f t="shared" si="774"/>
        <v>0.0</v>
      </c>
      <c r="DW52" s="77">
        <v>3</v>
      </c>
      <c r="DX52" s="151"/>
      <c r="DY52" s="63">
        <v>0</v>
      </c>
      <c r="DZ52" s="27"/>
      <c r="EA52" s="28"/>
      <c r="EB52" s="30">
        <f t="shared" si="775"/>
        <v>0</v>
      </c>
      <c r="EC52" s="31">
        <f t="shared" si="776"/>
        <v>0</v>
      </c>
      <c r="ED52" s="31"/>
      <c r="EE52" s="35" t="str">
        <f t="shared" si="777"/>
        <v>F</v>
      </c>
      <c r="EF52" s="157">
        <f t="shared" si="778"/>
        <v>0</v>
      </c>
      <c r="EG52" s="49" t="str">
        <f t="shared" si="779"/>
        <v>0.0</v>
      </c>
      <c r="EH52" s="77">
        <v>2</v>
      </c>
      <c r="EI52" s="151"/>
      <c r="EJ52" s="24">
        <v>6.2</v>
      </c>
      <c r="EK52" s="27">
        <v>5</v>
      </c>
      <c r="EL52" s="28"/>
      <c r="EM52" s="30">
        <f t="shared" si="726"/>
        <v>5.5</v>
      </c>
      <c r="EN52" s="31">
        <f t="shared" si="727"/>
        <v>5.5</v>
      </c>
      <c r="EO52" s="31"/>
      <c r="EP52" s="35" t="str">
        <f t="shared" si="728"/>
        <v>C</v>
      </c>
      <c r="EQ52" s="157">
        <f t="shared" si="729"/>
        <v>2</v>
      </c>
      <c r="ER52" s="49" t="str">
        <f t="shared" si="730"/>
        <v>2.0</v>
      </c>
      <c r="ES52" s="77">
        <v>2</v>
      </c>
      <c r="ET52" s="151">
        <v>2</v>
      </c>
      <c r="EU52" s="63">
        <v>3.1</v>
      </c>
      <c r="EV52" s="27"/>
      <c r="EW52" s="28"/>
      <c r="EX52" s="30">
        <f t="shared" si="780"/>
        <v>1.2</v>
      </c>
      <c r="EY52" s="31">
        <f t="shared" si="781"/>
        <v>1.2</v>
      </c>
      <c r="EZ52" s="31"/>
      <c r="FA52" s="35" t="str">
        <f t="shared" si="782"/>
        <v>F</v>
      </c>
      <c r="FB52" s="157">
        <f t="shared" si="783"/>
        <v>0</v>
      </c>
      <c r="FC52" s="49" t="str">
        <f t="shared" si="784"/>
        <v>0.0</v>
      </c>
      <c r="FD52" s="77">
        <v>3</v>
      </c>
      <c r="FE52" s="151"/>
      <c r="FF52" s="155">
        <v>7</v>
      </c>
      <c r="FG52" s="165">
        <v>8.1999999999999993</v>
      </c>
      <c r="FH52" s="165"/>
      <c r="FI52" s="22">
        <f t="shared" si="731"/>
        <v>7.7</v>
      </c>
      <c r="FJ52" s="29">
        <f t="shared" si="732"/>
        <v>7.7</v>
      </c>
      <c r="FK52" s="29"/>
      <c r="FL52" s="35" t="str">
        <f t="shared" si="733"/>
        <v>B</v>
      </c>
      <c r="FM52" s="33">
        <f t="shared" si="734"/>
        <v>3</v>
      </c>
      <c r="FN52" s="49" t="str">
        <f t="shared" si="735"/>
        <v>3.0</v>
      </c>
      <c r="FO52" s="77">
        <v>1</v>
      </c>
      <c r="FP52" s="151">
        <v>1</v>
      </c>
      <c r="FQ52" s="41">
        <f>CP52+DA52+DL52+DW52+EH52+ES52+FD52+FO52</f>
        <v>20</v>
      </c>
      <c r="FR52" s="43">
        <f>(CN52*CP52+CY52*DA52+DJ52*DL52+DU52*DW52+EF52*EH52+EQ52*ES52+FB52*FD52+FM52*FO52)/FQ52</f>
        <v>0.35</v>
      </c>
      <c r="FS52" s="45" t="str">
        <f>TEXT(FR52,"0.00")</f>
        <v>0.35</v>
      </c>
      <c r="FT52" s="148" t="str">
        <f>IF(AND(FR52&lt;1),"Cảnh báo KQHT","Lên lớp")</f>
        <v>Cảnh báo KQHT</v>
      </c>
      <c r="FU52" s="145">
        <f>CQ52+DB52+DM52+DX52+EI52+ET52+FE52+FP52</f>
        <v>3</v>
      </c>
      <c r="FV52" s="146">
        <f xml:space="preserve"> (CN52*CQ52+CY52*DB52+DJ52*DM52+DU52*DX52+EF52*EI52+EQ52*ET52+FB52*FE52+FM52*FP52)/FU52</f>
        <v>2.3333333333333335</v>
      </c>
      <c r="FW52" s="174">
        <f>BY52+FQ52</f>
        <v>36</v>
      </c>
      <c r="FX52" s="41">
        <f>CC52+FU52</f>
        <v>16</v>
      </c>
      <c r="FY52" s="43">
        <f>(CD52*CC52+FV52*FU52)/FX52</f>
        <v>1.9375</v>
      </c>
      <c r="FZ52" s="45" t="str">
        <f>TEXT(FY52,"0.00")</f>
        <v>1.94</v>
      </c>
      <c r="GA52" s="47" t="str">
        <f>IF(AND(FY52&lt;1.2),"Cảnh báo KQHT","Lên lớp")</f>
        <v>Lên lớp</v>
      </c>
      <c r="GB52" s="209" t="s">
        <v>1135</v>
      </c>
    </row>
    <row r="53" spans="1:406" ht="18">
      <c r="A53" s="11">
        <v>7</v>
      </c>
      <c r="B53" s="70" t="s">
        <v>333</v>
      </c>
      <c r="C53" s="14" t="s">
        <v>344</v>
      </c>
      <c r="D53" s="71" t="s">
        <v>19</v>
      </c>
      <c r="E53" s="72" t="s">
        <v>345</v>
      </c>
      <c r="F53" s="123" t="s">
        <v>1169</v>
      </c>
      <c r="G53" s="111" t="s">
        <v>785</v>
      </c>
      <c r="H53" s="112" t="s">
        <v>18</v>
      </c>
      <c r="I53" s="104" t="s">
        <v>824</v>
      </c>
      <c r="J53" s="65">
        <v>0</v>
      </c>
      <c r="K53" s="65"/>
      <c r="L53" s="35" t="str">
        <f t="shared" si="736"/>
        <v>F</v>
      </c>
      <c r="M53" s="33">
        <f t="shared" si="737"/>
        <v>0</v>
      </c>
      <c r="N53" s="49" t="str">
        <f t="shared" si="738"/>
        <v>0.0</v>
      </c>
      <c r="O53" s="12">
        <v>2</v>
      </c>
      <c r="V53" s="24">
        <v>5.7</v>
      </c>
      <c r="W53" s="27">
        <v>6</v>
      </c>
      <c r="X53" s="28"/>
      <c r="Y53" s="22">
        <f t="shared" si="739"/>
        <v>5.9</v>
      </c>
      <c r="Z53" s="29">
        <f t="shared" si="740"/>
        <v>5.9</v>
      </c>
      <c r="AA53" s="29"/>
      <c r="AB53" s="35" t="str">
        <f t="shared" si="741"/>
        <v>C</v>
      </c>
      <c r="AC53" s="33">
        <f t="shared" si="742"/>
        <v>2</v>
      </c>
      <c r="AD53" s="49" t="str">
        <f t="shared" si="743"/>
        <v>2.0</v>
      </c>
      <c r="AE53" s="77">
        <v>5</v>
      </c>
      <c r="AF53" s="80">
        <v>5</v>
      </c>
      <c r="AG53" s="63">
        <v>0</v>
      </c>
      <c r="AH53" s="27"/>
      <c r="AI53" s="28"/>
      <c r="AJ53" s="22">
        <f t="shared" si="744"/>
        <v>0</v>
      </c>
      <c r="AK53" s="29">
        <f t="shared" si="745"/>
        <v>0</v>
      </c>
      <c r="AL53" s="29"/>
      <c r="AM53" s="35" t="str">
        <f t="shared" si="746"/>
        <v>F</v>
      </c>
      <c r="AN53" s="33">
        <f t="shared" si="747"/>
        <v>0</v>
      </c>
      <c r="AO53" s="49" t="str">
        <f t="shared" si="748"/>
        <v>0.0</v>
      </c>
      <c r="AP53" s="77">
        <v>3</v>
      </c>
      <c r="AQ53" s="83"/>
      <c r="AR53" s="63">
        <v>2.6</v>
      </c>
      <c r="AS53" s="27"/>
      <c r="AT53" s="28"/>
      <c r="AU53" s="22">
        <f t="shared" si="749"/>
        <v>1</v>
      </c>
      <c r="AV53" s="29">
        <f t="shared" si="750"/>
        <v>1</v>
      </c>
      <c r="AW53" s="29"/>
      <c r="AX53" s="35" t="str">
        <f t="shared" si="751"/>
        <v>F</v>
      </c>
      <c r="AY53" s="33">
        <f t="shared" si="752"/>
        <v>0</v>
      </c>
      <c r="AZ53" s="49" t="str">
        <f t="shared" si="753"/>
        <v>0.0</v>
      </c>
      <c r="BA53" s="77">
        <v>3</v>
      </c>
      <c r="BB53" s="83"/>
      <c r="BC53" s="63">
        <v>0</v>
      </c>
      <c r="BD53" s="27"/>
      <c r="BE53" s="28"/>
      <c r="BF53" s="22">
        <f t="shared" si="754"/>
        <v>0</v>
      </c>
      <c r="BG53" s="29">
        <f t="shared" si="755"/>
        <v>0</v>
      </c>
      <c r="BH53" s="29"/>
      <c r="BI53" s="35" t="str">
        <f t="shared" si="756"/>
        <v>F</v>
      </c>
      <c r="BJ53" s="33">
        <f t="shared" si="757"/>
        <v>0</v>
      </c>
      <c r="BK53" s="49" t="str">
        <f t="shared" si="758"/>
        <v>0.0</v>
      </c>
      <c r="BL53" s="77">
        <v>3</v>
      </c>
      <c r="BM53" s="83"/>
      <c r="BN53" s="63">
        <v>0</v>
      </c>
      <c r="BO53" s="27"/>
      <c r="BP53" s="28"/>
      <c r="BQ53" s="30">
        <f t="shared" si="759"/>
        <v>0</v>
      </c>
      <c r="BR53" s="31">
        <f t="shared" si="760"/>
        <v>0</v>
      </c>
      <c r="BS53" s="31"/>
      <c r="BT53" s="35" t="str">
        <f t="shared" si="761"/>
        <v>F</v>
      </c>
      <c r="BU53" s="33">
        <f t="shared" si="762"/>
        <v>0</v>
      </c>
      <c r="BV53" s="49" t="str">
        <f t="shared" si="763"/>
        <v>0.0</v>
      </c>
      <c r="BW53" s="77">
        <v>2</v>
      </c>
      <c r="BX53" s="83"/>
      <c r="BY53" s="41">
        <f>AE53+AP53+BA53+BL53+BW53</f>
        <v>16</v>
      </c>
      <c r="BZ53" s="43">
        <f>(AC53*AE53+AN53*AP53+AY53*BA53+BJ53*BL53+BU53*BW53)/BY53</f>
        <v>0.625</v>
      </c>
      <c r="CA53" s="45" t="str">
        <f>TEXT(BZ53,"0.00")</f>
        <v>0.63</v>
      </c>
      <c r="CB53" s="148" t="str">
        <f>IF(AND(BZ53&lt;0.8),"Cảnh báo KQHT","Lên lớp")</f>
        <v>Cảnh báo KQHT</v>
      </c>
      <c r="CC53" s="145">
        <f>AF53+AQ53+BB53+BM53+BX53</f>
        <v>5</v>
      </c>
      <c r="CD53" s="146">
        <f xml:space="preserve"> (AC53*AF53+AN53*AQ53+AY53*BB53+BJ53*BM53+BU53*BX53)/CC53</f>
        <v>2</v>
      </c>
      <c r="CE53" s="47" t="str">
        <f t="shared" si="764"/>
        <v>Lên lớp</v>
      </c>
      <c r="CF53" s="148" t="s">
        <v>1135</v>
      </c>
      <c r="CG53" s="63">
        <v>0</v>
      </c>
      <c r="CH53" s="27"/>
      <c r="CI53" s="28"/>
      <c r="CJ53" s="30">
        <f t="shared" si="765"/>
        <v>0</v>
      </c>
      <c r="CK53" s="31">
        <f t="shared" si="766"/>
        <v>0</v>
      </c>
      <c r="CL53" s="31"/>
      <c r="CM53" s="35" t="str">
        <f t="shared" si="767"/>
        <v>F</v>
      </c>
      <c r="CN53" s="157">
        <f t="shared" si="768"/>
        <v>0</v>
      </c>
      <c r="CO53" s="49" t="str">
        <f t="shared" si="769"/>
        <v>0.0</v>
      </c>
      <c r="CP53" s="77">
        <v>3</v>
      </c>
      <c r="CQ53" s="151"/>
      <c r="CR53" s="63">
        <v>0</v>
      </c>
      <c r="CS53" s="27"/>
      <c r="CT53" s="28"/>
      <c r="CU53" s="30">
        <f>ROUND((CR53*0.4+CS53*0.6),1)</f>
        <v>0</v>
      </c>
      <c r="CV53" s="31">
        <f>ROUND(MAX((CR53*0.4+CS53*0.6),(CR53*0.4+CT53*0.6)),1)</f>
        <v>0</v>
      </c>
      <c r="CW53" s="31"/>
      <c r="CX53" s="35" t="str">
        <f>IF(CV53&gt;=8.5,"A",IF(CV53&gt;=8,"B+",IF(CV53&gt;=7,"B",IF(CV53&gt;=6.5,"C+",IF(CV53&gt;=5.5,"C",IF(CV53&gt;=5,"D+",IF(CV53&gt;=4,"D","F")))))))</f>
        <v>F</v>
      </c>
      <c r="CY53" s="157">
        <f>IF(CX53="A",4,IF(CX53="B+",3.5,IF(CX53="B",3,IF(CX53="C+",2.5,IF(CX53="C",2,IF(CX53="D+",1.5,IF(CX53="D",1,0)))))))</f>
        <v>0</v>
      </c>
      <c r="CZ53" s="49" t="str">
        <f>TEXT(CY53,"0.0")</f>
        <v>0.0</v>
      </c>
      <c r="DA53" s="77">
        <v>2</v>
      </c>
      <c r="DB53" s="151"/>
      <c r="DC53" s="63">
        <v>0</v>
      </c>
      <c r="DD53" s="27"/>
      <c r="DE53" s="28"/>
      <c r="DF53" s="30">
        <f>ROUND((DC53*0.4+DD53*0.6),1)</f>
        <v>0</v>
      </c>
      <c r="DG53" s="31">
        <f>ROUND(MAX((DC53*0.4+DD53*0.6),(DC53*0.4+DE53*0.6)),1)</f>
        <v>0</v>
      </c>
      <c r="DH53" s="31"/>
      <c r="DI53" s="35" t="str">
        <f>IF(DG53&gt;=8.5,"A",IF(DG53&gt;=8,"B+",IF(DG53&gt;=7,"B",IF(DG53&gt;=6.5,"C+",IF(DG53&gt;=5.5,"C",IF(DG53&gt;=5,"D+",IF(DG53&gt;=4,"D","F")))))))</f>
        <v>F</v>
      </c>
      <c r="DJ53" s="157">
        <f>IF(DI53="A",4,IF(DI53="B+",3.5,IF(DI53="B",3,IF(DI53="C+",2.5,IF(DI53="C",2,IF(DI53="D+",1.5,IF(DI53="D",1,0)))))))</f>
        <v>0</v>
      </c>
      <c r="DK53" s="49" t="str">
        <f>TEXT(DJ53,"0.0")</f>
        <v>0.0</v>
      </c>
      <c r="DL53" s="77">
        <v>4</v>
      </c>
      <c r="DM53" s="151"/>
      <c r="DN53" s="63">
        <v>0</v>
      </c>
      <c r="DO53" s="27"/>
      <c r="DP53" s="28"/>
      <c r="DQ53" s="30">
        <f t="shared" si="770"/>
        <v>0</v>
      </c>
      <c r="DR53" s="31">
        <f t="shared" si="771"/>
        <v>0</v>
      </c>
      <c r="DS53" s="31"/>
      <c r="DT53" s="35" t="str">
        <f t="shared" si="772"/>
        <v>F</v>
      </c>
      <c r="DU53" s="157">
        <f t="shared" si="773"/>
        <v>0</v>
      </c>
      <c r="DV53" s="49" t="str">
        <f t="shared" si="774"/>
        <v>0.0</v>
      </c>
      <c r="DW53" s="77">
        <v>3</v>
      </c>
      <c r="DX53" s="151"/>
      <c r="DY53" s="63">
        <v>0</v>
      </c>
      <c r="DZ53" s="27"/>
      <c r="EA53" s="28"/>
      <c r="EB53" s="30">
        <f t="shared" si="775"/>
        <v>0</v>
      </c>
      <c r="EC53" s="31">
        <f t="shared" si="776"/>
        <v>0</v>
      </c>
      <c r="ED53" s="31"/>
      <c r="EE53" s="35" t="str">
        <f t="shared" si="777"/>
        <v>F</v>
      </c>
      <c r="EF53" s="157">
        <f t="shared" si="778"/>
        <v>0</v>
      </c>
      <c r="EG53" s="49" t="str">
        <f t="shared" si="779"/>
        <v>0.0</v>
      </c>
      <c r="EH53" s="77">
        <v>2</v>
      </c>
      <c r="EI53" s="151"/>
      <c r="EJ53" s="24">
        <v>5.4</v>
      </c>
      <c r="EK53" s="124"/>
      <c r="EL53" s="28"/>
      <c r="EM53" s="30">
        <f>ROUND((EJ53*0.4+EK53*0.6),1)</f>
        <v>2.2000000000000002</v>
      </c>
      <c r="EN53" s="31">
        <f>ROUND(MAX((EJ53*0.4+EK53*0.6),(EJ53*0.4+EL53*0.6)),1)</f>
        <v>2.2000000000000002</v>
      </c>
      <c r="EO53" s="31"/>
      <c r="EP53" s="35" t="str">
        <f>IF(EN53&gt;=8.5,"A",IF(EN53&gt;=8,"B+",IF(EN53&gt;=7,"B",IF(EN53&gt;=6.5,"C+",IF(EN53&gt;=5.5,"C",IF(EN53&gt;=5,"D+",IF(EN53&gt;=4,"D","F")))))))</f>
        <v>F</v>
      </c>
      <c r="EQ53" s="157">
        <f>IF(EP53="A",4,IF(EP53="B+",3.5,IF(EP53="B",3,IF(EP53="C+",2.5,IF(EP53="C",2,IF(EP53="D+",1.5,IF(EP53="D",1,0)))))))</f>
        <v>0</v>
      </c>
      <c r="ER53" s="49" t="str">
        <f>TEXT(EQ53,"0.0")</f>
        <v>0.0</v>
      </c>
      <c r="ES53" s="77">
        <v>2</v>
      </c>
      <c r="ET53" s="151"/>
      <c r="EU53" s="63">
        <v>0</v>
      </c>
      <c r="EV53" s="27"/>
      <c r="EW53" s="28"/>
      <c r="EX53" s="30">
        <f t="shared" si="780"/>
        <v>0</v>
      </c>
      <c r="EY53" s="31">
        <f t="shared" si="781"/>
        <v>0</v>
      </c>
      <c r="EZ53" s="31"/>
      <c r="FA53" s="35" t="str">
        <f t="shared" si="782"/>
        <v>F</v>
      </c>
      <c r="FB53" s="157">
        <f t="shared" si="783"/>
        <v>0</v>
      </c>
      <c r="FC53" s="49" t="str">
        <f t="shared" si="784"/>
        <v>0.0</v>
      </c>
      <c r="FD53" s="77">
        <v>3</v>
      </c>
      <c r="FE53" s="151"/>
      <c r="FF53" s="155">
        <v>5.5</v>
      </c>
      <c r="FG53" s="165">
        <v>5.9</v>
      </c>
      <c r="FH53" s="165"/>
      <c r="FI53" s="22">
        <f>ROUND((FF53*0.4+FG53*0.6),1)</f>
        <v>5.7</v>
      </c>
      <c r="FJ53" s="29">
        <f>ROUND(MAX((FF53*0.4+FG53*0.6),(FF53*0.4+FH53*0.6)),1)</f>
        <v>5.7</v>
      </c>
      <c r="FK53" s="29"/>
      <c r="FL53" s="35" t="str">
        <f>IF(FJ53&gt;=8.5,"A",IF(FJ53&gt;=8,"B+",IF(FJ53&gt;=7,"B",IF(FJ53&gt;=6.5,"C+",IF(FJ53&gt;=5.5,"C",IF(FJ53&gt;=5,"D+",IF(FJ53&gt;=4,"D","F")))))))</f>
        <v>C</v>
      </c>
      <c r="FM53" s="33">
        <f>IF(FL53="A",4,IF(FL53="B+",3.5,IF(FL53="B",3,IF(FL53="C+",2.5,IF(FL53="C",2,IF(FL53="D+",1.5,IF(FL53="D",1,0)))))))</f>
        <v>2</v>
      </c>
      <c r="FN53" s="49" t="str">
        <f>TEXT(FM53,"0.0")</f>
        <v>2.0</v>
      </c>
      <c r="FO53" s="77">
        <v>1</v>
      </c>
      <c r="FP53" s="151">
        <v>1</v>
      </c>
      <c r="FQ53" s="41">
        <f>CP53+DA53+DL53+DW53+EH53+ES53+FD53+FO53</f>
        <v>20</v>
      </c>
      <c r="FR53" s="43">
        <f>(CN53*CP53+CY53*DA53+DJ53*DL53+DU53*DW53+EF53*EH53+EQ53*ES53+FB53*FD53+FM53*FO53)/FQ53</f>
        <v>0.1</v>
      </c>
      <c r="FS53" s="45" t="str">
        <f>TEXT(FR53,"0.00")</f>
        <v>0.10</v>
      </c>
      <c r="FT53" s="148" t="str">
        <f>IF(AND(FR53&lt;1),"Cảnh báo KQHT","Lên lớp")</f>
        <v>Cảnh báo KQHT</v>
      </c>
      <c r="FU53" s="145">
        <f>CQ53+DB53+DM53+DX53+EI53+ET53+FE53+FP53</f>
        <v>1</v>
      </c>
      <c r="FV53" s="146">
        <f xml:space="preserve"> (CN53*CQ53+CY53*DB53+DJ53*DM53+DU53*DX53+EF53*EI53+EQ53*ET53+FB53*FE53+FM53*FP53)/FU53</f>
        <v>2</v>
      </c>
      <c r="FW53" s="174">
        <f>BY53+FQ53</f>
        <v>36</v>
      </c>
      <c r="FX53" s="41">
        <f>CC53+FU53</f>
        <v>6</v>
      </c>
      <c r="FY53" s="43">
        <f>(CD53*CC53+FV53*FU53)/FX53</f>
        <v>2</v>
      </c>
      <c r="FZ53" s="45" t="str">
        <f>TEXT(FY53,"0.00")</f>
        <v>2.00</v>
      </c>
      <c r="GA53" s="47" t="str">
        <f>IF(AND(FY53&lt;1.2),"Cảnh báo KQHT","Lên lớp")</f>
        <v>Lên lớp</v>
      </c>
      <c r="GB53" s="47" t="s">
        <v>1170</v>
      </c>
    </row>
    <row r="54" spans="1:406" ht="18">
      <c r="A54" s="11">
        <v>27</v>
      </c>
      <c r="B54" s="70" t="s">
        <v>333</v>
      </c>
      <c r="C54" s="14" t="s">
        <v>375</v>
      </c>
      <c r="D54" s="71" t="s">
        <v>336</v>
      </c>
      <c r="E54" s="72" t="s">
        <v>191</v>
      </c>
      <c r="F54" s="123" t="s">
        <v>1451</v>
      </c>
      <c r="G54" s="111" t="s">
        <v>803</v>
      </c>
      <c r="H54" s="112" t="s">
        <v>18</v>
      </c>
      <c r="I54" s="104" t="s">
        <v>836</v>
      </c>
      <c r="J54" s="216">
        <v>0</v>
      </c>
      <c r="K54" s="216"/>
      <c r="L54" s="35" t="str">
        <f>IF(J54&gt;=8.5,"A",IF(J54&gt;=8,"B+",IF(J54&gt;=7,"B",IF(J54&gt;=6.5,"C+",IF(J54&gt;=5.5,"C",IF(J54&gt;=5,"D+",IF(J54&gt;=4,"D","F")))))))</f>
        <v>F</v>
      </c>
      <c r="M54" s="33">
        <f>IF(L54="A",4,IF(L54="B+",3.5,IF(L54="B",3,IF(L54="C+",2.5,IF(L54="C",2,IF(L54="D+",1.5,IF(L54="D",1,0)))))))</f>
        <v>0</v>
      </c>
      <c r="N54" s="49" t="str">
        <f>TEXT(M54,"0.0")</f>
        <v>0.0</v>
      </c>
      <c r="O54" s="12">
        <v>2</v>
      </c>
      <c r="P54" s="19">
        <v>6.6</v>
      </c>
      <c r="Q54" s="19"/>
      <c r="R54" s="35" t="str">
        <f>IF(P54&gt;=8.5,"A",IF(P54&gt;=8,"B+",IF(P54&gt;=7,"B",IF(P54&gt;=6.5,"C+",IF(P54&gt;=5.5,"C",IF(P54&gt;=5,"D+",IF(P54&gt;=4,"D","F")))))))</f>
        <v>C+</v>
      </c>
      <c r="S54" s="33">
        <f>IF(R54="A",4,IF(R54="B+",3.5,IF(R54="B",3,IF(R54="C+",2.5,IF(R54="C",2,IF(R54="D+",1.5,IF(R54="D",1,0)))))))</f>
        <v>2.5</v>
      </c>
      <c r="T54" s="49" t="str">
        <f>TEXT(S54,"0.0")</f>
        <v>2.5</v>
      </c>
      <c r="U54" s="12">
        <v>3</v>
      </c>
      <c r="V54" s="24">
        <v>5.6</v>
      </c>
      <c r="W54" s="27">
        <v>7</v>
      </c>
      <c r="X54" s="28"/>
      <c r="Y54" s="30">
        <f>ROUND((V54*0.4+W54*0.6),1)</f>
        <v>6.4</v>
      </c>
      <c r="Z54" s="31">
        <f>ROUND(MAX((V54*0.4+W54*0.6),(V54*0.4+X54*0.6)),1)</f>
        <v>6.4</v>
      </c>
      <c r="AA54" s="31"/>
      <c r="AB54" s="35" t="str">
        <f>IF(Z54&gt;=8.5,"A",IF(Z54&gt;=8,"B+",IF(Z54&gt;=7,"B",IF(Z54&gt;=6.5,"C+",IF(Z54&gt;=5.5,"C",IF(Z54&gt;=5,"D+",IF(Z54&gt;=4,"D","F")))))))</f>
        <v>C</v>
      </c>
      <c r="AC54" s="33">
        <f>IF(AB54="A",4,IF(AB54="B+",3.5,IF(AB54="B",3,IF(AB54="C+",2.5,IF(AB54="C",2,IF(AB54="D+",1.5,IF(AB54="D",1,0)))))))</f>
        <v>2</v>
      </c>
      <c r="AD54" s="49" t="str">
        <f>TEXT(AC54,"0.0")</f>
        <v>2.0</v>
      </c>
      <c r="AE54" s="77">
        <v>5</v>
      </c>
      <c r="AF54" s="80">
        <v>5</v>
      </c>
      <c r="AG54" s="63">
        <v>0</v>
      </c>
      <c r="AH54" s="27"/>
      <c r="AI54" s="28"/>
      <c r="AJ54" s="30">
        <f>ROUND((AG54*0.4+AH54*0.6),1)</f>
        <v>0</v>
      </c>
      <c r="AK54" s="31">
        <f>ROUND(MAX((AG54*0.4+AH54*0.6),(AG54*0.4+AI54*0.6)),1)</f>
        <v>0</v>
      </c>
      <c r="AL54" s="31"/>
      <c r="AM54" s="35" t="str">
        <f>IF(AK54&gt;=8.5,"A",IF(AK54&gt;=8,"B+",IF(AK54&gt;=7,"B",IF(AK54&gt;=6.5,"C+",IF(AK54&gt;=5.5,"C",IF(AK54&gt;=5,"D+",IF(AK54&gt;=4,"D","F")))))))</f>
        <v>F</v>
      </c>
      <c r="AN54" s="33">
        <f>IF(AM54="A",4,IF(AM54="B+",3.5,IF(AM54="B",3,IF(AM54="C+",2.5,IF(AM54="C",2,IF(AM54="D+",1.5,IF(AM54="D",1,0)))))))</f>
        <v>0</v>
      </c>
      <c r="AO54" s="49" t="str">
        <f>TEXT(AN54,"0.0")</f>
        <v>0.0</v>
      </c>
      <c r="AP54" s="77">
        <v>3</v>
      </c>
      <c r="AQ54" s="83"/>
      <c r="AR54" s="63">
        <v>1.4</v>
      </c>
      <c r="AS54" s="27"/>
      <c r="AT54" s="28"/>
      <c r="AU54" s="30">
        <f>ROUND((AR54*0.4+AS54*0.6),1)</f>
        <v>0.6</v>
      </c>
      <c r="AV54" s="31">
        <f>ROUND(MAX((AR54*0.4+AS54*0.6),(AR54*0.4+AT54*0.6)),1)</f>
        <v>0.6</v>
      </c>
      <c r="AW54" s="31"/>
      <c r="AX54" s="35" t="str">
        <f>IF(AV54&gt;=8.5,"A",IF(AV54&gt;=8,"B+",IF(AV54&gt;=7,"B",IF(AV54&gt;=6.5,"C+",IF(AV54&gt;=5.5,"C",IF(AV54&gt;=5,"D+",IF(AV54&gt;=4,"D","F")))))))</f>
        <v>F</v>
      </c>
      <c r="AY54" s="33">
        <f>IF(AX54="A",4,IF(AX54="B+",3.5,IF(AX54="B",3,IF(AX54="C+",2.5,IF(AX54="C",2,IF(AX54="D+",1.5,IF(AX54="D",1,0)))))))</f>
        <v>0</v>
      </c>
      <c r="AZ54" s="49" t="str">
        <f>TEXT(AY54,"0.0")</f>
        <v>0.0</v>
      </c>
      <c r="BA54" s="77">
        <v>3</v>
      </c>
      <c r="BB54" s="83"/>
      <c r="BC54" s="63">
        <v>0</v>
      </c>
      <c r="BD54" s="27"/>
      <c r="BE54" s="28"/>
      <c r="BF54" s="30">
        <f>ROUND((BC54*0.4+BD54*0.6),1)</f>
        <v>0</v>
      </c>
      <c r="BG54" s="31">
        <f>ROUND(MAX((BC54*0.4+BD54*0.6),(BC54*0.4+BE54*0.6)),1)</f>
        <v>0</v>
      </c>
      <c r="BH54" s="31"/>
      <c r="BI54" s="35" t="str">
        <f>IF(BG54&gt;=8.5,"A",IF(BG54&gt;=8,"B+",IF(BG54&gt;=7,"B",IF(BG54&gt;=6.5,"C+",IF(BG54&gt;=5.5,"C",IF(BG54&gt;=5,"D+",IF(BG54&gt;=4,"D","F")))))))</f>
        <v>F</v>
      </c>
      <c r="BJ54" s="33">
        <f>IF(BI54="A",4,IF(BI54="B+",3.5,IF(BI54="B",3,IF(BI54="C+",2.5,IF(BI54="C",2,IF(BI54="D+",1.5,IF(BI54="D",1,0)))))))</f>
        <v>0</v>
      </c>
      <c r="BK54" s="49" t="str">
        <f>TEXT(BJ54,"0.0")</f>
        <v>0.0</v>
      </c>
      <c r="BL54" s="77">
        <v>3</v>
      </c>
      <c r="BM54" s="83"/>
      <c r="BN54" s="24">
        <v>5.3</v>
      </c>
      <c r="BO54" s="27">
        <v>6</v>
      </c>
      <c r="BP54" s="28"/>
      <c r="BQ54" s="30">
        <f>ROUND((BN54*0.4+BO54*0.6),1)</f>
        <v>5.7</v>
      </c>
      <c r="BR54" s="31">
        <f>ROUND(MAX((BN54*0.4+BO54*0.6),(BN54*0.4+BP54*0.6)),1)</f>
        <v>5.7</v>
      </c>
      <c r="BS54" s="31"/>
      <c r="BT54" s="35" t="str">
        <f>IF(BR54&gt;=8.5,"A",IF(BR54&gt;=8,"B+",IF(BR54&gt;=7,"B",IF(BR54&gt;=6.5,"C+",IF(BR54&gt;=5.5,"C",IF(BR54&gt;=5,"D+",IF(BR54&gt;=4,"D","F")))))))</f>
        <v>C</v>
      </c>
      <c r="BU54" s="33">
        <f>IF(BT54="A",4,IF(BT54="B+",3.5,IF(BT54="B",3,IF(BT54="C+",2.5,IF(BT54="C",2,IF(BT54="D+",1.5,IF(BT54="D",1,0)))))))</f>
        <v>2</v>
      </c>
      <c r="BV54" s="49" t="str">
        <f>TEXT(BU54,"0.0")</f>
        <v>2.0</v>
      </c>
      <c r="BW54" s="77">
        <v>2</v>
      </c>
      <c r="BX54" s="83">
        <v>2</v>
      </c>
      <c r="BY54" s="41">
        <f>AE54+AP54+BA54+BL54+BW54</f>
        <v>16</v>
      </c>
      <c r="BZ54" s="43">
        <f>(AC54*AE54+AN54*AP54+AY54*BA54+BJ54*BL54+BU54*BW54)/BY54</f>
        <v>0.875</v>
      </c>
      <c r="CA54" s="45" t="str">
        <f>TEXT(BZ54,"0.00")</f>
        <v>0.88</v>
      </c>
      <c r="CB54" s="47" t="str">
        <f>IF(AND(BZ54&lt;0.8),"Cảnh báo KQHT","Lên lớp")</f>
        <v>Lên lớp</v>
      </c>
      <c r="CC54" s="145">
        <f>AF54+AQ54+BB54+BM54+BX54</f>
        <v>7</v>
      </c>
      <c r="CD54" s="146">
        <f xml:space="preserve"> (AC54*AF54+AN54*AQ54+AY54*BB54+BJ54*BM54+BU54*BX54)/CC54</f>
        <v>2</v>
      </c>
      <c r="CE54" s="47" t="str">
        <f>IF(AND(CD54&lt;1.2),"Cảnh báo KQHT","Lên lớp")</f>
        <v>Lên lớp</v>
      </c>
      <c r="CF54" s="142" t="s">
        <v>1143</v>
      </c>
      <c r="CG54" s="63">
        <v>0</v>
      </c>
      <c r="CH54" s="27"/>
      <c r="CI54" s="28"/>
      <c r="CJ54" s="30">
        <f>ROUND((CG54*0.4+CH54*0.6),1)</f>
        <v>0</v>
      </c>
      <c r="CK54" s="31">
        <f>ROUND(MAX((CG54*0.4+CH54*0.6),(CG54*0.4+CI54*0.6)),1)</f>
        <v>0</v>
      </c>
      <c r="CL54" s="31"/>
      <c r="CM54" s="35" t="str">
        <f>IF(CK54&gt;=8.5,"A",IF(CK54&gt;=8,"B+",IF(CK54&gt;=7,"B",IF(CK54&gt;=6.5,"C+",IF(CK54&gt;=5.5,"C",IF(CK54&gt;=5,"D+",IF(CK54&gt;=4,"D","F")))))))</f>
        <v>F</v>
      </c>
      <c r="CN54" s="157">
        <f>IF(CM54="A",4,IF(CM54="B+",3.5,IF(CM54="B",3,IF(CM54="C+",2.5,IF(CM54="C",2,IF(CM54="D+",1.5,IF(CM54="D",1,0)))))))</f>
        <v>0</v>
      </c>
      <c r="CO54" s="49" t="str">
        <f>TEXT(CN54,"0.0")</f>
        <v>0.0</v>
      </c>
      <c r="CP54" s="77">
        <v>3</v>
      </c>
      <c r="CQ54" s="151"/>
      <c r="CR54" s="63">
        <v>0</v>
      </c>
      <c r="CS54" s="27"/>
      <c r="CT54" s="28"/>
      <c r="CU54" s="30">
        <f>ROUND((CR54*0.4+CS54*0.6),1)</f>
        <v>0</v>
      </c>
      <c r="CV54" s="31">
        <f>ROUND(MAX((CR54*0.4+CS54*0.6),(CR54*0.4+CT54*0.6)),1)</f>
        <v>0</v>
      </c>
      <c r="CW54" s="31"/>
      <c r="CX54" s="35" t="str">
        <f>IF(CV54&gt;=8.5,"A",IF(CV54&gt;=8,"B+",IF(CV54&gt;=7,"B",IF(CV54&gt;=6.5,"C+",IF(CV54&gt;=5.5,"C",IF(CV54&gt;=5,"D+",IF(CV54&gt;=4,"D","F")))))))</f>
        <v>F</v>
      </c>
      <c r="CY54" s="157">
        <f>IF(CX54="A",4,IF(CX54="B+",3.5,IF(CX54="B",3,IF(CX54="C+",2.5,IF(CX54="C",2,IF(CX54="D+",1.5,IF(CX54="D",1,0)))))))</f>
        <v>0</v>
      </c>
      <c r="CZ54" s="49" t="str">
        <f>TEXT(CY54,"0.0")</f>
        <v>0.0</v>
      </c>
      <c r="DA54" s="77">
        <v>2</v>
      </c>
      <c r="DB54" s="151"/>
      <c r="DC54" s="63">
        <v>0</v>
      </c>
      <c r="DD54" s="27"/>
      <c r="DE54" s="28"/>
      <c r="DF54" s="30">
        <f>ROUND((DC54*0.4+DD54*0.6),1)</f>
        <v>0</v>
      </c>
      <c r="DG54" s="31">
        <f>ROUND(MAX((DC54*0.4+DD54*0.6),(DC54*0.4+DE54*0.6)),1)</f>
        <v>0</v>
      </c>
      <c r="DH54" s="31"/>
      <c r="DI54" s="35" t="str">
        <f>IF(DG54&gt;=8.5,"A",IF(DG54&gt;=8,"B+",IF(DG54&gt;=7,"B",IF(DG54&gt;=6.5,"C+",IF(DG54&gt;=5.5,"C",IF(DG54&gt;=5,"D+",IF(DG54&gt;=4,"D","F")))))))</f>
        <v>F</v>
      </c>
      <c r="DJ54" s="157">
        <f>IF(DI54="A",4,IF(DI54="B+",3.5,IF(DI54="B",3,IF(DI54="C+",2.5,IF(DI54="C",2,IF(DI54="D+",1.5,IF(DI54="D",1,0)))))))</f>
        <v>0</v>
      </c>
      <c r="DK54" s="49" t="str">
        <f>TEXT(DJ54,"0.0")</f>
        <v>0.0</v>
      </c>
      <c r="DL54" s="77">
        <v>4</v>
      </c>
      <c r="DM54" s="151"/>
      <c r="DN54" s="63">
        <v>0</v>
      </c>
      <c r="DO54" s="27"/>
      <c r="DP54" s="28"/>
      <c r="DQ54" s="30">
        <f>ROUND((DN54*0.4+DO54*0.6),1)</f>
        <v>0</v>
      </c>
      <c r="DR54" s="31">
        <f>ROUND(MAX((DN54*0.4+DO54*0.6),(DN54*0.4+DP54*0.6)),1)</f>
        <v>0</v>
      </c>
      <c r="DS54" s="31"/>
      <c r="DT54" s="35" t="str">
        <f>IF(DR54&gt;=8.5,"A",IF(DR54&gt;=8,"B+",IF(DR54&gt;=7,"B",IF(DR54&gt;=6.5,"C+",IF(DR54&gt;=5.5,"C",IF(DR54&gt;=5,"D+",IF(DR54&gt;=4,"D","F")))))))</f>
        <v>F</v>
      </c>
      <c r="DU54" s="157">
        <f>IF(DT54="A",4,IF(DT54="B+",3.5,IF(DT54="B",3,IF(DT54="C+",2.5,IF(DT54="C",2,IF(DT54="D+",1.5,IF(DT54="D",1,0)))))))</f>
        <v>0</v>
      </c>
      <c r="DV54" s="49" t="str">
        <f>TEXT(DU54,"0.0")</f>
        <v>0.0</v>
      </c>
      <c r="DW54" s="77">
        <v>3</v>
      </c>
      <c r="DX54" s="151"/>
      <c r="DY54" s="63">
        <v>0</v>
      </c>
      <c r="DZ54" s="27"/>
      <c r="EA54" s="28"/>
      <c r="EB54" s="30">
        <f>ROUND((DY54*0.4+DZ54*0.6),1)</f>
        <v>0</v>
      </c>
      <c r="EC54" s="31">
        <f>ROUND(MAX((DY54*0.4+DZ54*0.6),(DY54*0.4+EA54*0.6)),1)</f>
        <v>0</v>
      </c>
      <c r="ED54" s="31"/>
      <c r="EE54" s="35" t="str">
        <f>IF(EC54&gt;=8.5,"A",IF(EC54&gt;=8,"B+",IF(EC54&gt;=7,"B",IF(EC54&gt;=6.5,"C+",IF(EC54&gt;=5.5,"C",IF(EC54&gt;=5,"D+",IF(EC54&gt;=4,"D","F")))))))</f>
        <v>F</v>
      </c>
      <c r="EF54" s="157">
        <f>IF(EE54="A",4,IF(EE54="B+",3.5,IF(EE54="B",3,IF(EE54="C+",2.5,IF(EE54="C",2,IF(EE54="D+",1.5,IF(EE54="D",1,0)))))))</f>
        <v>0</v>
      </c>
      <c r="EG54" s="49" t="str">
        <f>TEXT(EF54,"0.0")</f>
        <v>0.0</v>
      </c>
      <c r="EH54" s="77">
        <v>2</v>
      </c>
      <c r="EI54" s="151"/>
      <c r="EJ54" s="24">
        <v>5.4</v>
      </c>
      <c r="EK54" s="124"/>
      <c r="EL54" s="28"/>
      <c r="EM54" s="30">
        <f>ROUND((EJ54*0.4+EK54*0.6),1)</f>
        <v>2.2000000000000002</v>
      </c>
      <c r="EN54" s="31">
        <f>ROUND(MAX((EJ54*0.4+EK54*0.6),(EJ54*0.4+EL54*0.6)),1)</f>
        <v>2.2000000000000002</v>
      </c>
      <c r="EO54" s="31"/>
      <c r="EP54" s="35" t="str">
        <f>IF(EN54&gt;=8.5,"A",IF(EN54&gt;=8,"B+",IF(EN54&gt;=7,"B",IF(EN54&gt;=6.5,"C+",IF(EN54&gt;=5.5,"C",IF(EN54&gt;=5,"D+",IF(EN54&gt;=4,"D","F")))))))</f>
        <v>F</v>
      </c>
      <c r="EQ54" s="157">
        <f>IF(EP54="A",4,IF(EP54="B+",3.5,IF(EP54="B",3,IF(EP54="C+",2.5,IF(EP54="C",2,IF(EP54="D+",1.5,IF(EP54="D",1,0)))))))</f>
        <v>0</v>
      </c>
      <c r="ER54" s="49" t="str">
        <f>TEXT(EQ54,"0.0")</f>
        <v>0.0</v>
      </c>
      <c r="ES54" s="77">
        <v>2</v>
      </c>
      <c r="ET54" s="151"/>
      <c r="EU54" s="63">
        <v>0</v>
      </c>
      <c r="EV54" s="27"/>
      <c r="EW54" s="28"/>
      <c r="EX54" s="30">
        <f>ROUND((EU54*0.4+EV54*0.6),1)</f>
        <v>0</v>
      </c>
      <c r="EY54" s="31">
        <f>ROUND(MAX((EU54*0.4+EV54*0.6),(EU54*0.4+EW54*0.6)),1)</f>
        <v>0</v>
      </c>
      <c r="EZ54" s="31"/>
      <c r="FA54" s="35" t="str">
        <f>IF(EY54&gt;=8.5,"A",IF(EY54&gt;=8,"B+",IF(EY54&gt;=7,"B",IF(EY54&gt;=6.5,"C+",IF(EY54&gt;=5.5,"C",IF(EY54&gt;=5,"D+",IF(EY54&gt;=4,"D","F")))))))</f>
        <v>F</v>
      </c>
      <c r="FB54" s="157">
        <f>IF(FA54="A",4,IF(FA54="B+",3.5,IF(FA54="B",3,IF(FA54="C+",2.5,IF(FA54="C",2,IF(FA54="D+",1.5,IF(FA54="D",1,0)))))))</f>
        <v>0</v>
      </c>
      <c r="FC54" s="49" t="str">
        <f>TEXT(FB54,"0.0")</f>
        <v>0.0</v>
      </c>
      <c r="FD54" s="77">
        <v>3</v>
      </c>
      <c r="FE54" s="151"/>
      <c r="FF54" s="63">
        <v>3</v>
      </c>
      <c r="FG54" s="165"/>
      <c r="FH54" s="165"/>
      <c r="FI54" s="22">
        <f>ROUND((FF54*0.4+FG54*0.6),1)</f>
        <v>1.2</v>
      </c>
      <c r="FJ54" s="29">
        <f>ROUND(MAX((FF54*0.4+FG54*0.6),(FF54*0.4+FH54*0.6)),1)</f>
        <v>1.2</v>
      </c>
      <c r="FK54" s="29"/>
      <c r="FL54" s="35" t="str">
        <f>IF(FJ54&gt;=8.5,"A",IF(FJ54&gt;=8,"B+",IF(FJ54&gt;=7,"B",IF(FJ54&gt;=6.5,"C+",IF(FJ54&gt;=5.5,"C",IF(FJ54&gt;=5,"D+",IF(FJ54&gt;=4,"D","F")))))))</f>
        <v>F</v>
      </c>
      <c r="FM54" s="33">
        <f>IF(FL54="A",4,IF(FL54="B+",3.5,IF(FL54="B",3,IF(FL54="C+",2.5,IF(FL54="C",2,IF(FL54="D+",1.5,IF(FL54="D",1,0)))))))</f>
        <v>0</v>
      </c>
      <c r="FN54" s="49" t="str">
        <f>TEXT(FM54,"0.0")</f>
        <v>0.0</v>
      </c>
      <c r="FO54" s="77">
        <v>1</v>
      </c>
      <c r="FP54" s="151"/>
      <c r="FQ54" s="41">
        <f>CP54+DA54+DL54+DW54+EH54+ES54+FD54+FO54</f>
        <v>20</v>
      </c>
      <c r="FR54" s="43">
        <f>(CN54*CP54+CY54*DA54+DJ54*DL54+DU54*DW54+EF54*EH54+EQ54*ES54+FB54*FD54+FM54*FO54)/FQ54</f>
        <v>0</v>
      </c>
      <c r="FS54" s="45" t="str">
        <f>TEXT(FR54,"0.00")</f>
        <v>0.00</v>
      </c>
      <c r="FT54" s="148" t="str">
        <f>IF(AND(FR54&lt;1),"Cảnh báo KQHT","Lên lớp")</f>
        <v>Cảnh báo KQHT</v>
      </c>
      <c r="FU54" s="145">
        <f>CQ54+DB54+DM54+DX54+EI54+ET54+FE54+FP54</f>
        <v>0</v>
      </c>
      <c r="FV54" s="146" t="e">
        <f xml:space="preserve"> (CN54*CQ54+CY54*DB54+DJ54*DM54+DU54*DX54+EF54*EI54+EQ54*ET54+FB54*FE54+FM54*FP54)/FU54</f>
        <v>#DIV/0!</v>
      </c>
      <c r="FW54" s="174">
        <f>BY54+FQ54</f>
        <v>36</v>
      </c>
      <c r="FX54" s="41">
        <f>CC54+FU54</f>
        <v>7</v>
      </c>
      <c r="FY54" s="43" t="e">
        <f>(CD54*CC54+FV54*FU54)/FX54</f>
        <v>#DIV/0!</v>
      </c>
      <c r="FZ54" s="45" t="e">
        <f>TEXT(FY54,"0.00")</f>
        <v>#DIV/0!</v>
      </c>
      <c r="GA54" s="47" t="e">
        <f>IF(AND(FY54&lt;1.2),"Cảnh báo KQHT","Lên lớp")</f>
        <v>#DIV/0!</v>
      </c>
      <c r="GB54" s="209" t="s">
        <v>1135</v>
      </c>
      <c r="GC54" s="63">
        <v>0</v>
      </c>
      <c r="GD54" s="27"/>
      <c r="GE54" s="28"/>
      <c r="GF54" s="30">
        <f>ROUND((GC54*0.4+GD54*0.6),1)</f>
        <v>0</v>
      </c>
      <c r="GG54" s="31">
        <f>ROUND(MAX((GC54*0.4+GD54*0.6),(GC54*0.4+GE54*0.6)),1)</f>
        <v>0</v>
      </c>
      <c r="GH54" s="31"/>
      <c r="GI54" s="35" t="str">
        <f>IF(GG54&gt;=8.5,"A",IF(GG54&gt;=8,"B+",IF(GG54&gt;=7,"B",IF(GG54&gt;=6.5,"C+",IF(GG54&gt;=5.5,"C",IF(GG54&gt;=5,"D+",IF(GG54&gt;=4,"D","F")))))))</f>
        <v>F</v>
      </c>
      <c r="GJ54" s="33">
        <f>IF(GI54="A",4,IF(GI54="B+",3.5,IF(GI54="B",3,IF(GI54="C+",2.5,IF(GI54="C",2,IF(GI54="D+",1.5,IF(GI54="D",1,0)))))))</f>
        <v>0</v>
      </c>
      <c r="GK54" s="49" t="str">
        <f>TEXT(GJ54,"0.0")</f>
        <v>0.0</v>
      </c>
      <c r="GL54" s="77">
        <v>2</v>
      </c>
      <c r="GM54" s="151"/>
      <c r="GN54" s="63">
        <v>0</v>
      </c>
      <c r="GO54" s="27"/>
      <c r="GP54" s="28"/>
      <c r="GQ54" s="30">
        <f>ROUND((GN54*0.4+GO54*0.6),1)</f>
        <v>0</v>
      </c>
      <c r="GR54" s="31">
        <f>ROUND(MAX((GN54*0.4+GO54*0.6),(GN54*0.4+GP54*0.6)),1)</f>
        <v>0</v>
      </c>
      <c r="GS54" s="31"/>
      <c r="GT54" s="35" t="str">
        <f>IF(GR54&gt;=8.5,"A",IF(GR54&gt;=8,"B+",IF(GR54&gt;=7,"B",IF(GR54&gt;=6.5,"C+",IF(GR54&gt;=5.5,"C",IF(GR54&gt;=5,"D+",IF(GR54&gt;=4,"D","F")))))))</f>
        <v>F</v>
      </c>
      <c r="GU54" s="33">
        <f>IF(GT54="A",4,IF(GT54="B+",3.5,IF(GT54="B",3,IF(GT54="C+",2.5,IF(GT54="C",2,IF(GT54="D+",1.5,IF(GT54="D",1,0)))))))</f>
        <v>0</v>
      </c>
      <c r="GV54" s="49" t="str">
        <f>TEXT(GU54,"0.0")</f>
        <v>0.0</v>
      </c>
      <c r="GW54" s="77">
        <v>3</v>
      </c>
      <c r="GX54" s="151"/>
      <c r="GY54" s="63">
        <v>0.4</v>
      </c>
      <c r="GZ54" s="27"/>
      <c r="HA54" s="28"/>
      <c r="HB54" s="30">
        <f>ROUND((GY54*0.4+GZ54*0.6),1)</f>
        <v>0.2</v>
      </c>
      <c r="HC54" s="31">
        <f>ROUND(MAX((GY54*0.4+GZ54*0.6),(GY54*0.4+HA54*0.6)),1)</f>
        <v>0.2</v>
      </c>
      <c r="HD54" s="31"/>
      <c r="HE54" s="35" t="str">
        <f>IF(HC54&gt;=8.5,"A",IF(HC54&gt;=8,"B+",IF(HC54&gt;=7,"B",IF(HC54&gt;=6.5,"C+",IF(HC54&gt;=5.5,"C",IF(HC54&gt;=5,"D+",IF(HC54&gt;=4,"D","F")))))))</f>
        <v>F</v>
      </c>
      <c r="HF54" s="33">
        <f>IF(HE54="A",4,IF(HE54="B+",3.5,IF(HE54="B",3,IF(HE54="C+",2.5,IF(HE54="C",2,IF(HE54="D+",1.5,IF(HE54="D",1,0)))))))</f>
        <v>0</v>
      </c>
      <c r="HG54" s="49" t="str">
        <f>TEXT(HF54,"0.0")</f>
        <v>0.0</v>
      </c>
      <c r="HH54" s="77">
        <v>2</v>
      </c>
      <c r="HI54" s="151"/>
      <c r="HJ54" s="63">
        <v>0</v>
      </c>
      <c r="HK54" s="27"/>
      <c r="HL54" s="28"/>
      <c r="HM54" s="30">
        <f>ROUND((HJ54*0.4+HK54*0.6),1)</f>
        <v>0</v>
      </c>
      <c r="HN54" s="31">
        <f>ROUND(MAX((HJ54*0.4+HK54*0.6),(HJ54*0.4+HL54*0.6)),1)</f>
        <v>0</v>
      </c>
      <c r="HO54" s="31"/>
      <c r="HP54" s="35" t="str">
        <f>IF(HN54&gt;=8.5,"A",IF(HN54&gt;=8,"B+",IF(HN54&gt;=7,"B",IF(HN54&gt;=6.5,"C+",IF(HN54&gt;=5.5,"C",IF(HN54&gt;=5,"D+",IF(HN54&gt;=4,"D","F")))))))</f>
        <v>F</v>
      </c>
      <c r="HQ54" s="33">
        <f>IF(HP54="A",4,IF(HP54="B+",3.5,IF(HP54="B",3,IF(HP54="C+",2.5,IF(HP54="C",2,IF(HP54="D+",1.5,IF(HP54="D",1,0)))))))</f>
        <v>0</v>
      </c>
      <c r="HR54" s="49" t="str">
        <f>TEXT(HQ54,"0.0")</f>
        <v>0.0</v>
      </c>
      <c r="HS54" s="77">
        <v>2</v>
      </c>
      <c r="HT54" s="151"/>
      <c r="HU54" s="63">
        <v>0</v>
      </c>
      <c r="HV54" s="27"/>
      <c r="HW54" s="28"/>
      <c r="HX54" s="30">
        <f>ROUND((HU54*0.4+HV54*0.6),1)</f>
        <v>0</v>
      </c>
      <c r="HY54" s="31">
        <f>ROUND(MAX((HU54*0.4+HV54*0.6),(HU54*0.4+HW54*0.6)),1)</f>
        <v>0</v>
      </c>
      <c r="HZ54" s="31"/>
      <c r="IA54" s="35" t="str">
        <f>IF(HY54&gt;=8.5,"A",IF(HY54&gt;=8,"B+",IF(HY54&gt;=7,"B",IF(HY54&gt;=6.5,"C+",IF(HY54&gt;=5.5,"C",IF(HY54&gt;=5,"D+",IF(HY54&gt;=4,"D","F")))))))</f>
        <v>F</v>
      </c>
      <c r="IB54" s="33">
        <f>IF(IA54="A",4,IF(IA54="B+",3.5,IF(IA54="B",3,IF(IA54="C+",2.5,IF(IA54="C",2,IF(IA54="D+",1.5,IF(IA54="D",1,0)))))))</f>
        <v>0</v>
      </c>
      <c r="IC54" s="49" t="str">
        <f>TEXT(IB54,"0.0")</f>
        <v>0.0</v>
      </c>
      <c r="ID54" s="77">
        <v>3</v>
      </c>
      <c r="IE54" s="151"/>
      <c r="IF54" s="63">
        <v>0</v>
      </c>
      <c r="IG54" s="27"/>
      <c r="IH54" s="28"/>
      <c r="II54" s="30">
        <f>ROUND((IF54*0.4+IG54*0.6),1)</f>
        <v>0</v>
      </c>
      <c r="IJ54" s="31">
        <f>ROUND(MAX((IF54*0.4+IG54*0.6),(IF54*0.4+IH54*0.6)),1)</f>
        <v>0</v>
      </c>
      <c r="IK54" s="31"/>
      <c r="IL54" s="35" t="str">
        <f>IF(IJ54&gt;=8.5,"A",IF(IJ54&gt;=8,"B+",IF(IJ54&gt;=7,"B",IF(IJ54&gt;=6.5,"C+",IF(IJ54&gt;=5.5,"C",IF(IJ54&gt;=5,"D+",IF(IJ54&gt;=4,"D","F")))))))</f>
        <v>F</v>
      </c>
      <c r="IM54" s="33">
        <f>IF(IL54="A",4,IF(IL54="B+",3.5,IF(IL54="B",3,IF(IL54="C+",2.5,IF(IL54="C",2,IF(IL54="D+",1.5,IF(IL54="D",1,0)))))))</f>
        <v>0</v>
      </c>
      <c r="IN54" s="49" t="str">
        <f>TEXT(IM54,"0.0")</f>
        <v>0.0</v>
      </c>
      <c r="IO54" s="77">
        <v>2</v>
      </c>
      <c r="IP54" s="151"/>
      <c r="IQ54" s="63">
        <v>0.9</v>
      </c>
      <c r="IR54" s="27"/>
      <c r="IS54" s="28"/>
      <c r="IT54" s="30">
        <f>ROUND((IQ54*0.4+IR54*0.6),1)</f>
        <v>0.4</v>
      </c>
      <c r="IU54" s="31">
        <f>ROUND(MAX((IQ54*0.4+IR54*0.6),(IQ54*0.4+IS54*0.6)),1)</f>
        <v>0.4</v>
      </c>
      <c r="IV54" s="31"/>
      <c r="IW54" s="35" t="str">
        <f>IF(IU54&gt;=8.5,"A",IF(IU54&gt;=8,"B+",IF(IU54&gt;=7,"B",IF(IU54&gt;=6.5,"C+",IF(IU54&gt;=5.5,"C",IF(IU54&gt;=5,"D+",IF(IU54&gt;=4,"D","F")))))))</f>
        <v>F</v>
      </c>
      <c r="IX54" s="33">
        <f>IF(IW54="A",4,IF(IW54="B+",3.5,IF(IW54="B",3,IF(IW54="C+",2.5,IF(IW54="C",2,IF(IW54="D+",1.5,IF(IW54="D",1,0)))))))</f>
        <v>0</v>
      </c>
      <c r="IY54" s="49" t="str">
        <f>TEXT(IX54,"0.0")</f>
        <v>0.0</v>
      </c>
      <c r="IZ54" s="77">
        <v>3</v>
      </c>
      <c r="JA54" s="151"/>
      <c r="JB54" s="63">
        <v>0</v>
      </c>
      <c r="JC54" s="27"/>
      <c r="JD54" s="28"/>
      <c r="JE54" s="30">
        <f>ROUND((JB54*0.4+JC54*0.6),1)</f>
        <v>0</v>
      </c>
      <c r="JF54" s="31">
        <f>ROUND(MAX((JB54*0.4+JC54*0.6),(JB54*0.4+JD54*0.6)),1)</f>
        <v>0</v>
      </c>
      <c r="JG54" s="31"/>
      <c r="JH54" s="35" t="str">
        <f>IF(JF54&gt;=8.5,"A",IF(JF54&gt;=8,"B+",IF(JF54&gt;=7,"B",IF(JF54&gt;=6.5,"C+",IF(JF54&gt;=5.5,"C",IF(JF54&gt;=5,"D+",IF(JF54&gt;=4,"D","F")))))))</f>
        <v>F</v>
      </c>
      <c r="JI54" s="33">
        <f>IF(JH54="A",4,IF(JH54="B+",3.5,IF(JH54="B",3,IF(JH54="C+",2.5,IF(JH54="C",2,IF(JH54="D+",1.5,IF(JH54="D",1,0)))))))</f>
        <v>0</v>
      </c>
      <c r="JJ54" s="49" t="str">
        <f>TEXT(JI54,"0.0")</f>
        <v>0.0</v>
      </c>
      <c r="JK54" s="77">
        <v>3</v>
      </c>
      <c r="JL54" s="151"/>
      <c r="JM54" s="24"/>
      <c r="JN54" s="214"/>
      <c r="JO54" s="140"/>
      <c r="JP54" s="30">
        <f>ROUND((JM54*0.4+JN54*0.6),1)</f>
        <v>0</v>
      </c>
      <c r="JQ54" s="31">
        <f>ROUND(MAX((JM54*0.4+JN54*0.6),(JM54*0.4+JO54*0.6)),1)</f>
        <v>0</v>
      </c>
      <c r="JR54" s="31"/>
      <c r="JS54" s="35" t="str">
        <f>IF(JQ54&gt;=8.5,"A",IF(JQ54&gt;=8,"B+",IF(JQ54&gt;=7,"B",IF(JQ54&gt;=6.5,"C+",IF(JQ54&gt;=5.5,"C",IF(JQ54&gt;=5,"D+",IF(JQ54&gt;=4,"D","F")))))))</f>
        <v>F</v>
      </c>
      <c r="JT54" s="33">
        <f>IF(JS54="A",4,IF(JS54="B+",3.5,IF(JS54="B",3,IF(JS54="C+",2.5,IF(JS54="C",2,IF(JS54="D+",1.5,IF(JS54="D",1,0)))))))</f>
        <v>0</v>
      </c>
      <c r="JU54" s="49" t="str">
        <f>TEXT(JT54,"0.0")</f>
        <v>0.0</v>
      </c>
      <c r="JV54" s="77">
        <v>2</v>
      </c>
      <c r="JW54" s="151"/>
      <c r="JX54" s="211">
        <f>GL54+GW54+HH54+HS54+ID54+IO54+IZ54+JK54+JV54</f>
        <v>22</v>
      </c>
      <c r="JY54" s="43">
        <f>(GJ54*GL54+GU54*GW54+HF54*HH54+HQ54*HS54+IB54*ID54+IM54*IO54+IX54*IZ54+JI54*JK54+JT54*JV54)/JX54</f>
        <v>0</v>
      </c>
      <c r="JZ54" s="45" t="str">
        <f>TEXT(JY54,"0.00")</f>
        <v>0.00</v>
      </c>
      <c r="KA54" s="47" t="str">
        <f>IF(AND(JY54&lt;1),"Cảnh báo KQHT","Lên lớp")</f>
        <v>Cảnh báo KQHT</v>
      </c>
      <c r="KB54" s="41">
        <f>GM54+GX54+HI54+HT54+IE54+IP54+JA54+JL54+JW54</f>
        <v>0</v>
      </c>
      <c r="KC54" s="43" t="e">
        <f>(GJ54*GM54+GU54*GX54+HF54*HI54+HQ54*HT54+IB54*IE54+IM54*IP54+IX54*JA54+JI54*JL54+JT54*JW54)/KB54</f>
        <v>#DIV/0!</v>
      </c>
      <c r="KD54" s="229">
        <f>BY54+FQ54+JX54</f>
        <v>58</v>
      </c>
      <c r="KE54" s="230">
        <f>CC54+FU54+KB54</f>
        <v>7</v>
      </c>
      <c r="KF54" s="146" t="e">
        <f xml:space="preserve"> (CD54*CC54+FU54*FV54+KC54*KB54)/KE54</f>
        <v>#DIV/0!</v>
      </c>
      <c r="KG54" s="45" t="e">
        <f>TEXT(KF54,"0.00")</f>
        <v>#DIV/0!</v>
      </c>
      <c r="KH54" s="47" t="e">
        <f>IF(AND(KF54&lt;1.4),"Cảnh báo KQHT","Lên lớp")</f>
        <v>#DIV/0!</v>
      </c>
      <c r="KI54" s="47"/>
      <c r="KJ54" s="63">
        <v>0</v>
      </c>
      <c r="KK54" s="27"/>
      <c r="KL54" s="28"/>
      <c r="KM54" s="30">
        <f>ROUND((KJ54*0.4+KK54*0.6),1)</f>
        <v>0</v>
      </c>
      <c r="KN54" s="31">
        <f>ROUND(MAX((KJ54*0.4+KK54*0.6),(KJ54*0.4+KL54*0.6)),1)</f>
        <v>0</v>
      </c>
      <c r="KO54" s="31" t="str">
        <f>TEXT(KN54,"0.0")</f>
        <v>0.0</v>
      </c>
      <c r="KP54" s="35" t="str">
        <f>IF(KN54&gt;=8.5,"A",IF(KN54&gt;=8,"B+",IF(KN54&gt;=7,"B",IF(KN54&gt;=6.5,"C+",IF(KN54&gt;=5.5,"C",IF(KN54&gt;=5,"D+",IF(KN54&gt;=4,"D","F")))))))</f>
        <v>F</v>
      </c>
      <c r="KQ54" s="33">
        <f>IF(KP54="A",4,IF(KP54="B+",3.5,IF(KP54="B",3,IF(KP54="C+",2.5,IF(KP54="C",2,IF(KP54="D+",1.5,IF(KP54="D",1,0)))))))</f>
        <v>0</v>
      </c>
      <c r="KR54" s="49" t="str">
        <f>TEXT(KQ54,"0.0")</f>
        <v>0.0</v>
      </c>
      <c r="KS54" s="77">
        <v>2</v>
      </c>
      <c r="KT54" s="151"/>
      <c r="KU54" s="24">
        <v>7.3</v>
      </c>
      <c r="KV54" s="124"/>
      <c r="KW54" s="28"/>
      <c r="KX54" s="22">
        <f>ROUND((KU54*0.4+KV54*0.6),1)</f>
        <v>2.9</v>
      </c>
      <c r="KY54" s="29">
        <f>ROUND(MAX((KU54*0.4+KV54*0.6),(KU54*0.4+KW54*0.6)),1)</f>
        <v>2.9</v>
      </c>
      <c r="KZ54" s="29" t="str">
        <f>TEXT(KY54,"0.0")</f>
        <v>2.9</v>
      </c>
      <c r="LA54" s="35" t="str">
        <f>IF(KY54&gt;=8.5,"A",IF(KY54&gt;=8,"B+",IF(KY54&gt;=7,"B",IF(KY54&gt;=6.5,"C+",IF(KY54&gt;=5.5,"C",IF(KY54&gt;=5,"D+",IF(KY54&gt;=4,"D","F")))))))</f>
        <v>F</v>
      </c>
      <c r="LB54" s="33">
        <f>IF(LA54="A",4,IF(LA54="B+",3.5,IF(LA54="B",3,IF(LA54="C+",2.5,IF(LA54="C",2,IF(LA54="D+",1.5,IF(LA54="D",1,0)))))))</f>
        <v>0</v>
      </c>
      <c r="LC54" s="49" t="str">
        <f>TEXT(LB54,"0.0")</f>
        <v>0.0</v>
      </c>
      <c r="LD54" s="77">
        <v>2</v>
      </c>
      <c r="LE54" s="151"/>
      <c r="LF54" s="63">
        <v>0</v>
      </c>
      <c r="LG54" s="27"/>
      <c r="LH54" s="28"/>
      <c r="LI54" s="30">
        <f>ROUND((LF54*0.4+LG54*0.6),1)</f>
        <v>0</v>
      </c>
      <c r="LJ54" s="31">
        <f>ROUND(MAX((LF54*0.4+LG54*0.6),(LF54*0.4+LH54*0.6)),1)</f>
        <v>0</v>
      </c>
      <c r="LK54" s="29" t="str">
        <f>TEXT(LJ54,"0.0")</f>
        <v>0.0</v>
      </c>
      <c r="LL54" s="35" t="str">
        <f>IF(LJ54&gt;=8.5,"A",IF(LJ54&gt;=8,"B+",IF(LJ54&gt;=7,"B",IF(LJ54&gt;=6.5,"C+",IF(LJ54&gt;=5.5,"C",IF(LJ54&gt;=5,"D+",IF(LJ54&gt;=4,"D","F")))))))</f>
        <v>F</v>
      </c>
      <c r="LM54" s="33">
        <f>IF(LL54="A",4,IF(LL54="B+",3.5,IF(LL54="B",3,IF(LL54="C+",2.5,IF(LL54="C",2,IF(LL54="D+",1.5,IF(LL54="D",1,0)))))))</f>
        <v>0</v>
      </c>
      <c r="LN54" s="49" t="str">
        <f>TEXT(LM54,"0.0")</f>
        <v>0.0</v>
      </c>
      <c r="LO54" s="77">
        <v>2</v>
      </c>
      <c r="LP54" s="151"/>
      <c r="LQ54" s="63">
        <v>0</v>
      </c>
      <c r="LR54" s="27"/>
      <c r="LS54" s="28"/>
      <c r="LT54" s="30">
        <f>ROUND((LQ54*0.4+LR54*0.6),1)</f>
        <v>0</v>
      </c>
      <c r="LU54" s="31">
        <f>ROUND(MAX((LQ54*0.4+LR54*0.6),(LQ54*0.4+LS54*0.6)),1)</f>
        <v>0</v>
      </c>
      <c r="LV54" s="31"/>
      <c r="LW54" s="35" t="str">
        <f>IF(LU54&gt;=8.5,"A",IF(LU54&gt;=8,"B+",IF(LU54&gt;=7,"B",IF(LU54&gt;=6.5,"C+",IF(LU54&gt;=5.5,"C",IF(LU54&gt;=5,"D+",IF(LU54&gt;=4,"D","F")))))))</f>
        <v>F</v>
      </c>
      <c r="LX54" s="33">
        <f>IF(LW54="A",4,IF(LW54="B+",3.5,IF(LW54="B",3,IF(LW54="C+",2.5,IF(LW54="C",2,IF(LW54="D+",1.5,IF(LW54="D",1,0)))))))</f>
        <v>0</v>
      </c>
      <c r="LY54" s="49" t="str">
        <f>TEXT(LX54,"0.0")</f>
        <v>0.0</v>
      </c>
      <c r="LZ54" s="77">
        <v>2</v>
      </c>
      <c r="MA54" s="151"/>
      <c r="MB54" s="63">
        <v>0</v>
      </c>
      <c r="MC54" s="27"/>
      <c r="MD54" s="28"/>
      <c r="ME54" s="30">
        <f>ROUND((MB54*0.4+MC54*0.6),1)</f>
        <v>0</v>
      </c>
      <c r="MF54" s="161">
        <f>ROUND(MAX((MB54*0.4+MC54*0.6),(MB54*0.4+MD54*0.6)),1)</f>
        <v>0</v>
      </c>
      <c r="MG54" s="161"/>
      <c r="MH54" s="162" t="str">
        <f>IF(MF54&gt;=8.5,"A",IF(MF54&gt;=8,"B+",IF(MF54&gt;=7,"B",IF(MF54&gt;=6.5,"C+",IF(MF54&gt;=5.5,"C",IF(MF54&gt;=5,"D+",IF(MF54&gt;=4,"D","F")))))))</f>
        <v>F</v>
      </c>
      <c r="MI54" s="163">
        <f>IF(MH54="A",4,IF(MH54="B+",3.5,IF(MH54="B",3,IF(MH54="C+",2.5,IF(MH54="C",2,IF(MH54="D+",1.5,IF(MH54="D",1,0)))))))</f>
        <v>0</v>
      </c>
      <c r="MJ54" s="56" t="str">
        <f>TEXT(MI54,"0.0")</f>
        <v>0.0</v>
      </c>
      <c r="MK54" s="77">
        <v>1</v>
      </c>
      <c r="ML54" s="151"/>
      <c r="MM54" s="63">
        <v>0.9</v>
      </c>
      <c r="MN54" s="27"/>
      <c r="MO54" s="28"/>
      <c r="MP54" s="30">
        <f>ROUND((MM54*0.4+MN54*0.6),1)</f>
        <v>0.4</v>
      </c>
      <c r="MQ54" s="161">
        <f>ROUND(MAX((MM54*0.4+MN54*0.6),(MM54*0.4+MO54*0.6)),1)</f>
        <v>0.4</v>
      </c>
      <c r="MR54" s="161"/>
      <c r="MS54" s="162" t="str">
        <f>IF(MQ54&gt;=8.5,"A",IF(MQ54&gt;=8,"B+",IF(MQ54&gt;=7,"B",IF(MQ54&gt;=6.5,"C+",IF(MQ54&gt;=5.5,"C",IF(MQ54&gt;=5,"D+",IF(MQ54&gt;=4,"D","F")))))))</f>
        <v>F</v>
      </c>
      <c r="MT54" s="163">
        <f>IF(MS54="A",4,IF(MS54="B+",3.5,IF(MS54="B",3,IF(MS54="C+",2.5,IF(MS54="C",2,IF(MS54="D+",1.5,IF(MS54="D",1,0)))))))</f>
        <v>0</v>
      </c>
      <c r="MU54" s="56" t="str">
        <f>TEXT(MT54,"0.0")</f>
        <v>0.0</v>
      </c>
      <c r="MV54" s="77">
        <v>3</v>
      </c>
      <c r="MW54" s="151"/>
      <c r="MX54" s="63">
        <v>0</v>
      </c>
      <c r="MY54" s="27"/>
      <c r="MZ54" s="28"/>
      <c r="NA54" s="30">
        <f>ROUND((MX54*0.4+MY54*0.6),1)</f>
        <v>0</v>
      </c>
      <c r="NB54" s="161">
        <f>ROUND(MAX((MX54*0.4+MY54*0.6),(MX54*0.4+MZ54*0.6)),1)</f>
        <v>0</v>
      </c>
      <c r="NC54" s="161"/>
      <c r="ND54" s="162" t="str">
        <f>IF(NB54&gt;=8.5,"A",IF(NB54&gt;=8,"B+",IF(NB54&gt;=7,"B",IF(NB54&gt;=6.5,"C+",IF(NB54&gt;=5.5,"C",IF(NB54&gt;=5,"D+",IF(NB54&gt;=4,"D","F")))))))</f>
        <v>F</v>
      </c>
      <c r="NE54" s="163">
        <f>IF(ND54="A",4,IF(ND54="B+",3.5,IF(ND54="B",3,IF(ND54="C+",2.5,IF(ND54="C",2,IF(ND54="D+",1.5,IF(ND54="D",1,0)))))))</f>
        <v>0</v>
      </c>
      <c r="NF54" s="56" t="str">
        <f>TEXT(NE54,"0.0")</f>
        <v>0.0</v>
      </c>
      <c r="NG54" s="77">
        <v>1</v>
      </c>
      <c r="NH54" s="151"/>
      <c r="NI54" s="24">
        <v>5</v>
      </c>
      <c r="NJ54" s="124"/>
      <c r="NK54" s="28"/>
      <c r="NL54" s="30">
        <f>ROUND((NI54*0.4+NJ54*0.6),1)</f>
        <v>2</v>
      </c>
      <c r="NM54" s="31">
        <f>ROUND(MAX((NI54*0.4+NJ54*0.6),(NI54*0.4+NK54*0.6)),1)</f>
        <v>2</v>
      </c>
      <c r="NN54" s="31" t="str">
        <f>TEXT(NM54,"0.0")</f>
        <v>2.0</v>
      </c>
      <c r="NO54" s="35" t="str">
        <f>IF(NM54&gt;=8.5,"A",IF(NM54&gt;=8,"B+",IF(NM54&gt;=7,"B",IF(NM54&gt;=6.5,"C+",IF(NM54&gt;=5.5,"C",IF(NM54&gt;=5,"D+",IF(NM54&gt;=4,"D","F")))))))</f>
        <v>F</v>
      </c>
      <c r="NP54" s="33">
        <f>IF(NO54="A",4,IF(NO54="B+",3.5,IF(NO54="B",3,IF(NO54="C+",2.5,IF(NO54="C",2,IF(NO54="D+",1.5,IF(NO54="D",1,0)))))))</f>
        <v>0</v>
      </c>
      <c r="NQ54" s="49" t="str">
        <f>TEXT(NP54,"0.0")</f>
        <v>0.0</v>
      </c>
      <c r="NR54" s="77">
        <v>3</v>
      </c>
      <c r="NS54" s="151"/>
      <c r="NT54" s="63">
        <v>0</v>
      </c>
      <c r="NU54" s="214"/>
      <c r="NV54" s="28"/>
      <c r="NW54" s="30">
        <f>ROUND((NT54*0.4+NU54*0.6),1)</f>
        <v>0</v>
      </c>
      <c r="NX54" s="31">
        <f>ROUND(MAX((NT54*0.4+NU54*0.6),(NT54*0.4+NV54*0.6)),1)</f>
        <v>0</v>
      </c>
      <c r="NY54" s="31" t="str">
        <f>TEXT(NX54,"0.0")</f>
        <v>0.0</v>
      </c>
      <c r="NZ54" s="35" t="str">
        <f>IF(NX54&gt;=8.5,"A",IF(NX54&gt;=8,"B+",IF(NX54&gt;=7,"B",IF(NX54&gt;=6.5,"C+",IF(NX54&gt;=5.5,"C",IF(NX54&gt;=5,"D+",IF(NX54&gt;=4,"D","F")))))))</f>
        <v>F</v>
      </c>
      <c r="OA54" s="33">
        <f>IF(NZ54="A",4,IF(NZ54="B+",3.5,IF(NZ54="B",3,IF(NZ54="C+",2.5,IF(NZ54="C",2,IF(NZ54="D+",1.5,IF(NZ54="D",1,0)))))))</f>
        <v>0</v>
      </c>
      <c r="OB54" s="49" t="str">
        <f>TEXT(OA54,"0.0")</f>
        <v>0.0</v>
      </c>
      <c r="OC54" s="77">
        <v>2</v>
      </c>
      <c r="OD54" s="151"/>
      <c r="OE54" s="211">
        <f>KS54+LD54+LO54+LZ54+MK54+MV54+NG54+NR54+OC54</f>
        <v>18</v>
      </c>
      <c r="OF54" s="43">
        <f>(KQ54*KS54+LB54*LD54+LM54*LO54+LX54*LZ54+MI54*MK54+MT54*MV54+NE54*NG54+NP54*NR54+OA54*OC54)/OE54</f>
        <v>0</v>
      </c>
      <c r="OG54" s="45" t="str">
        <f>TEXT(OF54,"0.00")</f>
        <v>0.00</v>
      </c>
    </row>
    <row r="55" spans="1:406" ht="18">
      <c r="A55" s="11">
        <v>21</v>
      </c>
      <c r="B55" s="70" t="s">
        <v>333</v>
      </c>
      <c r="C55" s="14" t="s">
        <v>366</v>
      </c>
      <c r="D55" s="71" t="s">
        <v>367</v>
      </c>
      <c r="E55" s="72" t="s">
        <v>287</v>
      </c>
      <c r="F55" s="123" t="s">
        <v>1448</v>
      </c>
      <c r="G55" s="111" t="s">
        <v>798</v>
      </c>
      <c r="H55" s="112" t="s">
        <v>18</v>
      </c>
      <c r="I55" s="104" t="s">
        <v>844</v>
      </c>
      <c r="J55" s="13">
        <v>5.5</v>
      </c>
      <c r="K55" s="13"/>
      <c r="L55" s="35" t="str">
        <f>IF(J55&gt;=8.5,"A",IF(J55&gt;=8,"B+",IF(J55&gt;=7,"B",IF(J55&gt;=6.5,"C+",IF(J55&gt;=5.5,"C",IF(J55&gt;=5,"D+",IF(J55&gt;=4,"D","F")))))))</f>
        <v>C</v>
      </c>
      <c r="M55" s="33">
        <f>IF(L55="A",4,IF(L55="B+",3.5,IF(L55="B",3,IF(L55="C+",2.5,IF(L55="C",2,IF(L55="D+",1.5,IF(L55="D",1,0)))))))</f>
        <v>2</v>
      </c>
      <c r="N55" s="49" t="str">
        <f>TEXT(M55,"0.0")</f>
        <v>2.0</v>
      </c>
      <c r="O55" s="12">
        <v>2</v>
      </c>
      <c r="P55" s="19"/>
      <c r="Q55" s="19"/>
      <c r="R55" s="35" t="str">
        <f>IF(P55&gt;=8.5,"A",IF(P55&gt;=8,"B+",IF(P55&gt;=7,"B",IF(P55&gt;=6.5,"C+",IF(P55&gt;=5.5,"C",IF(P55&gt;=5,"D+",IF(P55&gt;=4,"D","F")))))))</f>
        <v>F</v>
      </c>
      <c r="S55" s="33">
        <f>IF(R55="A",4,IF(R55="B+",3.5,IF(R55="B",3,IF(R55="C+",2.5,IF(R55="C",2,IF(R55="D+",1.5,IF(R55="D",1,0)))))))</f>
        <v>0</v>
      </c>
      <c r="T55" s="49" t="str">
        <f>TEXT(S55,"0.0")</f>
        <v>0.0</v>
      </c>
      <c r="U55" s="12">
        <v>3</v>
      </c>
      <c r="V55" s="24">
        <v>6.4</v>
      </c>
      <c r="W55" s="27">
        <v>8</v>
      </c>
      <c r="X55" s="28"/>
      <c r="Y55" s="30">
        <f>ROUND((V55*0.4+W55*0.6),1)</f>
        <v>7.4</v>
      </c>
      <c r="Z55" s="31">
        <f>ROUND(MAX((V55*0.4+W55*0.6),(V55*0.4+X55*0.6)),1)</f>
        <v>7.4</v>
      </c>
      <c r="AA55" s="31"/>
      <c r="AB55" s="35" t="str">
        <f>IF(Z55&gt;=8.5,"A",IF(Z55&gt;=8,"B+",IF(Z55&gt;=7,"B",IF(Z55&gt;=6.5,"C+",IF(Z55&gt;=5.5,"C",IF(Z55&gt;=5,"D+",IF(Z55&gt;=4,"D","F")))))))</f>
        <v>B</v>
      </c>
      <c r="AC55" s="33">
        <f>IF(AB55="A",4,IF(AB55="B+",3.5,IF(AB55="B",3,IF(AB55="C+",2.5,IF(AB55="C",2,IF(AB55="D+",1.5,IF(AB55="D",1,0)))))))</f>
        <v>3</v>
      </c>
      <c r="AD55" s="49" t="str">
        <f>TEXT(AC55,"0.0")</f>
        <v>3.0</v>
      </c>
      <c r="AE55" s="77">
        <v>5</v>
      </c>
      <c r="AF55" s="80">
        <v>5</v>
      </c>
      <c r="AG55" s="24">
        <v>5</v>
      </c>
      <c r="AH55" s="27">
        <v>3</v>
      </c>
      <c r="AI55" s="28">
        <v>6</v>
      </c>
      <c r="AJ55" s="30">
        <f>ROUND((AG55*0.4+AH55*0.6),1)</f>
        <v>3.8</v>
      </c>
      <c r="AK55" s="31">
        <f>ROUND(MAX((AG55*0.4+AH55*0.6),(AG55*0.4+AI55*0.6)),1)</f>
        <v>5.6</v>
      </c>
      <c r="AL55" s="31"/>
      <c r="AM55" s="35" t="str">
        <f>IF(AK55&gt;=8.5,"A",IF(AK55&gt;=8,"B+",IF(AK55&gt;=7,"B",IF(AK55&gt;=6.5,"C+",IF(AK55&gt;=5.5,"C",IF(AK55&gt;=5,"D+",IF(AK55&gt;=4,"D","F")))))))</f>
        <v>C</v>
      </c>
      <c r="AN55" s="33">
        <f>IF(AM55="A",4,IF(AM55="B+",3.5,IF(AM55="B",3,IF(AM55="C+",2.5,IF(AM55="C",2,IF(AM55="D+",1.5,IF(AM55="D",1,0)))))))</f>
        <v>2</v>
      </c>
      <c r="AO55" s="49" t="str">
        <f>TEXT(AN55,"0.0")</f>
        <v>2.0</v>
      </c>
      <c r="AP55" s="77">
        <v>3</v>
      </c>
      <c r="AQ55" s="83">
        <v>3</v>
      </c>
      <c r="AR55" s="24">
        <v>7.4</v>
      </c>
      <c r="AS55" s="27">
        <v>6</v>
      </c>
      <c r="AT55" s="28"/>
      <c r="AU55" s="30">
        <f>ROUND((AR55*0.4+AS55*0.6),1)</f>
        <v>6.6</v>
      </c>
      <c r="AV55" s="31">
        <f>ROUND(MAX((AR55*0.4+AS55*0.6),(AR55*0.4+AT55*0.6)),1)</f>
        <v>6.6</v>
      </c>
      <c r="AW55" s="31"/>
      <c r="AX55" s="35" t="str">
        <f>IF(AV55&gt;=8.5,"A",IF(AV55&gt;=8,"B+",IF(AV55&gt;=7,"B",IF(AV55&gt;=6.5,"C+",IF(AV55&gt;=5.5,"C",IF(AV55&gt;=5,"D+",IF(AV55&gt;=4,"D","F")))))))</f>
        <v>C+</v>
      </c>
      <c r="AY55" s="33">
        <f>IF(AX55="A",4,IF(AX55="B+",3.5,IF(AX55="B",3,IF(AX55="C+",2.5,IF(AX55="C",2,IF(AX55="D+",1.5,IF(AX55="D",1,0)))))))</f>
        <v>2.5</v>
      </c>
      <c r="AZ55" s="49" t="str">
        <f>TEXT(AY55,"0.0")</f>
        <v>2.5</v>
      </c>
      <c r="BA55" s="77">
        <v>3</v>
      </c>
      <c r="BB55" s="83">
        <v>3</v>
      </c>
      <c r="BC55" s="24">
        <v>6.2</v>
      </c>
      <c r="BD55" s="27">
        <v>4</v>
      </c>
      <c r="BE55" s="28"/>
      <c r="BF55" s="30">
        <f>ROUND((BC55*0.4+BD55*0.6),1)</f>
        <v>4.9000000000000004</v>
      </c>
      <c r="BG55" s="31">
        <f>ROUND(MAX((BC55*0.4+BD55*0.6),(BC55*0.4+BE55*0.6)),1)</f>
        <v>4.9000000000000004</v>
      </c>
      <c r="BH55" s="31"/>
      <c r="BI55" s="35" t="str">
        <f>IF(BG55&gt;=8.5,"A",IF(BG55&gt;=8,"B+",IF(BG55&gt;=7,"B",IF(BG55&gt;=6.5,"C+",IF(BG55&gt;=5.5,"C",IF(BG55&gt;=5,"D+",IF(BG55&gt;=4,"D","F")))))))</f>
        <v>D</v>
      </c>
      <c r="BJ55" s="33">
        <f>IF(BI55="A",4,IF(BI55="B+",3.5,IF(BI55="B",3,IF(BI55="C+",2.5,IF(BI55="C",2,IF(BI55="D+",1.5,IF(BI55="D",1,0)))))))</f>
        <v>1</v>
      </c>
      <c r="BK55" s="49" t="str">
        <f>TEXT(BJ55,"0.0")</f>
        <v>1.0</v>
      </c>
      <c r="BL55" s="77">
        <v>3</v>
      </c>
      <c r="BM55" s="83">
        <v>3</v>
      </c>
      <c r="BN55" s="24">
        <v>7.7</v>
      </c>
      <c r="BO55" s="27">
        <v>9</v>
      </c>
      <c r="BP55" s="28"/>
      <c r="BQ55" s="30">
        <f>ROUND((BN55*0.4+BO55*0.6),1)</f>
        <v>8.5</v>
      </c>
      <c r="BR55" s="31">
        <f>ROUND(MAX((BN55*0.4+BO55*0.6),(BN55*0.4+BP55*0.6)),1)</f>
        <v>8.5</v>
      </c>
      <c r="BS55" s="31"/>
      <c r="BT55" s="35" t="str">
        <f>IF(BR55&gt;=8.5,"A",IF(BR55&gt;=8,"B+",IF(BR55&gt;=7,"B",IF(BR55&gt;=6.5,"C+",IF(BR55&gt;=5.5,"C",IF(BR55&gt;=5,"D+",IF(BR55&gt;=4,"D","F")))))))</f>
        <v>A</v>
      </c>
      <c r="BU55" s="33">
        <f>IF(BT55="A",4,IF(BT55="B+",3.5,IF(BT55="B",3,IF(BT55="C+",2.5,IF(BT55="C",2,IF(BT55="D+",1.5,IF(BT55="D",1,0)))))))</f>
        <v>4</v>
      </c>
      <c r="BV55" s="49" t="str">
        <f>TEXT(BU55,"0.0")</f>
        <v>4.0</v>
      </c>
      <c r="BW55" s="77">
        <v>2</v>
      </c>
      <c r="BX55" s="83">
        <v>2</v>
      </c>
      <c r="BY55" s="41">
        <f>AE55+AP55+BA55+BL55+BW55</f>
        <v>16</v>
      </c>
      <c r="BZ55" s="43">
        <f>(AC55*AE55+AN55*AP55+AY55*BA55+BJ55*BL55+BU55*BW55)/BY55</f>
        <v>2.46875</v>
      </c>
      <c r="CA55" s="45" t="str">
        <f>TEXT(BZ55,"0.00")</f>
        <v>2.47</v>
      </c>
      <c r="CB55" s="47" t="str">
        <f>IF(AND(BZ55&lt;0.8),"Cảnh báo KQHT","Lên lớp")</f>
        <v>Lên lớp</v>
      </c>
      <c r="CC55" s="145">
        <f>AF55+AQ55+BB55+BM55+BX55</f>
        <v>16</v>
      </c>
      <c r="CD55" s="146">
        <f xml:space="preserve"> (AC55*AF55+AN55*AQ55+AY55*BB55+BJ55*BM55+BU55*BX55)/CC55</f>
        <v>2.46875</v>
      </c>
      <c r="CE55" s="47" t="str">
        <f>IF(AND(CD55&lt;1.2),"Cảnh báo KQHT","Lên lớp")</f>
        <v>Lên lớp</v>
      </c>
      <c r="CF55" s="142" t="s">
        <v>1143</v>
      </c>
      <c r="CG55" s="24">
        <v>6</v>
      </c>
      <c r="CH55" s="27">
        <v>6</v>
      </c>
      <c r="CI55" s="28"/>
      <c r="CJ55" s="30">
        <f>ROUND((CG55*0.4+CH55*0.6),1)</f>
        <v>6</v>
      </c>
      <c r="CK55" s="31">
        <f>ROUND(MAX((CG55*0.4+CH55*0.6),(CG55*0.4+CI55*0.6)),1)</f>
        <v>6</v>
      </c>
      <c r="CL55" s="31"/>
      <c r="CM55" s="35" t="str">
        <f>IF(CK55&gt;=8.5,"A",IF(CK55&gt;=8,"B+",IF(CK55&gt;=7,"B",IF(CK55&gt;=6.5,"C+",IF(CK55&gt;=5.5,"C",IF(CK55&gt;=5,"D+",IF(CK55&gt;=4,"D","F")))))))</f>
        <v>C</v>
      </c>
      <c r="CN55" s="157">
        <f>IF(CM55="A",4,IF(CM55="B+",3.5,IF(CM55="B",3,IF(CM55="C+",2.5,IF(CM55="C",2,IF(CM55="D+",1.5,IF(CM55="D",1,0)))))))</f>
        <v>2</v>
      </c>
      <c r="CO55" s="49" t="str">
        <f>TEXT(CN55,"0.0")</f>
        <v>2.0</v>
      </c>
      <c r="CP55" s="77">
        <v>3</v>
      </c>
      <c r="CQ55" s="151">
        <v>3</v>
      </c>
      <c r="CR55" s="24">
        <v>7.3</v>
      </c>
      <c r="CS55" s="27">
        <v>5</v>
      </c>
      <c r="CT55" s="28"/>
      <c r="CU55" s="30">
        <f>ROUND((CR55*0.4+CS55*0.6),1)</f>
        <v>5.9</v>
      </c>
      <c r="CV55" s="31">
        <f>ROUND(MAX((CR55*0.4+CS55*0.6),(CR55*0.4+CT55*0.6)),1)</f>
        <v>5.9</v>
      </c>
      <c r="CW55" s="31"/>
      <c r="CX55" s="35" t="str">
        <f>IF(CV55&gt;=8.5,"A",IF(CV55&gt;=8,"B+",IF(CV55&gt;=7,"B",IF(CV55&gt;=6.5,"C+",IF(CV55&gt;=5.5,"C",IF(CV55&gt;=5,"D+",IF(CV55&gt;=4,"D","F")))))))</f>
        <v>C</v>
      </c>
      <c r="CY55" s="157">
        <f>IF(CX55="A",4,IF(CX55="B+",3.5,IF(CX55="B",3,IF(CX55="C+",2.5,IF(CX55="C",2,IF(CX55="D+",1.5,IF(CX55="D",1,0)))))))</f>
        <v>2</v>
      </c>
      <c r="CZ55" s="49" t="str">
        <f>TEXT(CY55,"0.0")</f>
        <v>2.0</v>
      </c>
      <c r="DA55" s="77">
        <v>2</v>
      </c>
      <c r="DB55" s="151">
        <v>2</v>
      </c>
      <c r="DC55" s="24">
        <v>5.6</v>
      </c>
      <c r="DD55" s="27">
        <v>3</v>
      </c>
      <c r="DE55" s="28"/>
      <c r="DF55" s="30">
        <f>ROUND((DC55*0.4+DD55*0.6),1)</f>
        <v>4</v>
      </c>
      <c r="DG55" s="31">
        <f>ROUND(MAX((DC55*0.4+DD55*0.6),(DC55*0.4+DE55*0.6)),1)</f>
        <v>4</v>
      </c>
      <c r="DH55" s="31"/>
      <c r="DI55" s="35" t="str">
        <f>IF(DG55&gt;=8.5,"A",IF(DG55&gt;=8,"B+",IF(DG55&gt;=7,"B",IF(DG55&gt;=6.5,"C+",IF(DG55&gt;=5.5,"C",IF(DG55&gt;=5,"D+",IF(DG55&gt;=4,"D","F")))))))</f>
        <v>D</v>
      </c>
      <c r="DJ55" s="157">
        <f>IF(DI55="A",4,IF(DI55="B+",3.5,IF(DI55="B",3,IF(DI55="C+",2.5,IF(DI55="C",2,IF(DI55="D+",1.5,IF(DI55="D",1,0)))))))</f>
        <v>1</v>
      </c>
      <c r="DK55" s="49" t="str">
        <f>TEXT(DJ55,"0.0")</f>
        <v>1.0</v>
      </c>
      <c r="DL55" s="77">
        <v>4</v>
      </c>
      <c r="DM55" s="151">
        <v>4</v>
      </c>
      <c r="DN55" s="24">
        <v>6.1</v>
      </c>
      <c r="DO55" s="27">
        <v>3</v>
      </c>
      <c r="DP55" s="28"/>
      <c r="DQ55" s="30">
        <f>ROUND((DN55*0.4+DO55*0.6),1)</f>
        <v>4.2</v>
      </c>
      <c r="DR55" s="31">
        <f>ROUND(MAX((DN55*0.4+DO55*0.6),(DN55*0.4+DP55*0.6)),1)</f>
        <v>4.2</v>
      </c>
      <c r="DS55" s="31"/>
      <c r="DT55" s="35" t="str">
        <f>IF(DR55&gt;=8.5,"A",IF(DR55&gt;=8,"B+",IF(DR55&gt;=7,"B",IF(DR55&gt;=6.5,"C+",IF(DR55&gt;=5.5,"C",IF(DR55&gt;=5,"D+",IF(DR55&gt;=4,"D","F")))))))</f>
        <v>D</v>
      </c>
      <c r="DU55" s="157">
        <f>IF(DT55="A",4,IF(DT55="B+",3.5,IF(DT55="B",3,IF(DT55="C+",2.5,IF(DT55="C",2,IF(DT55="D+",1.5,IF(DT55="D",1,0)))))))</f>
        <v>1</v>
      </c>
      <c r="DV55" s="49" t="str">
        <f>TEXT(DU55,"0.0")</f>
        <v>1.0</v>
      </c>
      <c r="DW55" s="77">
        <v>3</v>
      </c>
      <c r="DX55" s="151">
        <v>3</v>
      </c>
      <c r="DY55" s="24">
        <v>5.7</v>
      </c>
      <c r="DZ55" s="27">
        <v>4</v>
      </c>
      <c r="EA55" s="28"/>
      <c r="EB55" s="30">
        <f>ROUND((DY55*0.4+DZ55*0.6),1)</f>
        <v>4.7</v>
      </c>
      <c r="EC55" s="31">
        <f>ROUND(MAX((DY55*0.4+DZ55*0.6),(DY55*0.4+EA55*0.6)),1)</f>
        <v>4.7</v>
      </c>
      <c r="ED55" s="31"/>
      <c r="EE55" s="35" t="str">
        <f>IF(EC55&gt;=8.5,"A",IF(EC55&gt;=8,"B+",IF(EC55&gt;=7,"B",IF(EC55&gt;=6.5,"C+",IF(EC55&gt;=5.5,"C",IF(EC55&gt;=5,"D+",IF(EC55&gt;=4,"D","F")))))))</f>
        <v>D</v>
      </c>
      <c r="EF55" s="157">
        <f>IF(EE55="A",4,IF(EE55="B+",3.5,IF(EE55="B",3,IF(EE55="C+",2.5,IF(EE55="C",2,IF(EE55="D+",1.5,IF(EE55="D",1,0)))))))</f>
        <v>1</v>
      </c>
      <c r="EG55" s="49" t="str">
        <f>TEXT(EF55,"0.0")</f>
        <v>1.0</v>
      </c>
      <c r="EH55" s="77">
        <v>2</v>
      </c>
      <c r="EI55" s="151">
        <v>2</v>
      </c>
      <c r="EJ55" s="24">
        <v>7.4</v>
      </c>
      <c r="EK55" s="27">
        <v>2</v>
      </c>
      <c r="EL55" s="28"/>
      <c r="EM55" s="30">
        <f>ROUND((EJ55*0.4+EK55*0.6),1)</f>
        <v>4.2</v>
      </c>
      <c r="EN55" s="31">
        <f>ROUND(MAX((EJ55*0.4+EK55*0.6),(EJ55*0.4+EL55*0.6)),1)</f>
        <v>4.2</v>
      </c>
      <c r="EO55" s="31"/>
      <c r="EP55" s="35" t="str">
        <f>IF(EN55&gt;=8.5,"A",IF(EN55&gt;=8,"B+",IF(EN55&gt;=7,"B",IF(EN55&gt;=6.5,"C+",IF(EN55&gt;=5.5,"C",IF(EN55&gt;=5,"D+",IF(EN55&gt;=4,"D","F")))))))</f>
        <v>D</v>
      </c>
      <c r="EQ55" s="157">
        <f>IF(EP55="A",4,IF(EP55="B+",3.5,IF(EP55="B",3,IF(EP55="C+",2.5,IF(EP55="C",2,IF(EP55="D+",1.5,IF(EP55="D",1,0)))))))</f>
        <v>1</v>
      </c>
      <c r="ER55" s="49" t="str">
        <f>TEXT(EQ55,"0.0")</f>
        <v>1.0</v>
      </c>
      <c r="ES55" s="77">
        <v>2</v>
      </c>
      <c r="ET55" s="151">
        <v>2</v>
      </c>
      <c r="EU55" s="24">
        <v>6.8</v>
      </c>
      <c r="EV55" s="27">
        <v>4</v>
      </c>
      <c r="EW55" s="28"/>
      <c r="EX55" s="30">
        <f>ROUND((EU55*0.4+EV55*0.6),1)</f>
        <v>5.0999999999999996</v>
      </c>
      <c r="EY55" s="31">
        <f>ROUND(MAX((EU55*0.4+EV55*0.6),(EU55*0.4+EW55*0.6)),1)</f>
        <v>5.0999999999999996</v>
      </c>
      <c r="EZ55" s="31"/>
      <c r="FA55" s="35" t="str">
        <f>IF(EY55&gt;=8.5,"A",IF(EY55&gt;=8,"B+",IF(EY55&gt;=7,"B",IF(EY55&gt;=6.5,"C+",IF(EY55&gt;=5.5,"C",IF(EY55&gt;=5,"D+",IF(EY55&gt;=4,"D","F")))))))</f>
        <v>D+</v>
      </c>
      <c r="FB55" s="157">
        <f>IF(FA55="A",4,IF(FA55="B+",3.5,IF(FA55="B",3,IF(FA55="C+",2.5,IF(FA55="C",2,IF(FA55="D+",1.5,IF(FA55="D",1,0)))))))</f>
        <v>1.5</v>
      </c>
      <c r="FC55" s="49" t="str">
        <f>TEXT(FB55,"0.0")</f>
        <v>1.5</v>
      </c>
      <c r="FD55" s="77">
        <v>3</v>
      </c>
      <c r="FE55" s="151">
        <v>3</v>
      </c>
      <c r="FF55" s="155">
        <v>8</v>
      </c>
      <c r="FG55" s="165">
        <v>7.3</v>
      </c>
      <c r="FH55" s="165"/>
      <c r="FI55" s="22">
        <f>ROUND((FF55*0.4+FG55*0.6),1)</f>
        <v>7.6</v>
      </c>
      <c r="FJ55" s="29">
        <f>ROUND(MAX((FF55*0.4+FG55*0.6),(FF55*0.4+FH55*0.6)),1)</f>
        <v>7.6</v>
      </c>
      <c r="FK55" s="29"/>
      <c r="FL55" s="35" t="str">
        <f>IF(FJ55&gt;=8.5,"A",IF(FJ55&gt;=8,"B+",IF(FJ55&gt;=7,"B",IF(FJ55&gt;=6.5,"C+",IF(FJ55&gt;=5.5,"C",IF(FJ55&gt;=5,"D+",IF(FJ55&gt;=4,"D","F")))))))</f>
        <v>B</v>
      </c>
      <c r="FM55" s="33">
        <f>IF(FL55="A",4,IF(FL55="B+",3.5,IF(FL55="B",3,IF(FL55="C+",2.5,IF(FL55="C",2,IF(FL55="D+",1.5,IF(FL55="D",1,0)))))))</f>
        <v>3</v>
      </c>
      <c r="FN55" s="49" t="str">
        <f>TEXT(FM55,"0.0")</f>
        <v>3.0</v>
      </c>
      <c r="FO55" s="77">
        <v>1</v>
      </c>
      <c r="FP55" s="151">
        <v>1</v>
      </c>
      <c r="FQ55" s="41">
        <f>CP55+DA55+DL55+DW55+EH55+ES55+FD55+FO55</f>
        <v>20</v>
      </c>
      <c r="FR55" s="43">
        <f>(CN55*CP55+CY55*DA55+DJ55*DL55+DU55*DW55+EF55*EH55+EQ55*ES55+FB55*FD55+FM55*FO55)/FQ55</f>
        <v>1.425</v>
      </c>
      <c r="FS55" s="45" t="str">
        <f>TEXT(FR55,"0.00")</f>
        <v>1.43</v>
      </c>
      <c r="FT55" s="47" t="str">
        <f>IF(AND(FR55&lt;1),"Cảnh báo KQHT","Lên lớp")</f>
        <v>Lên lớp</v>
      </c>
      <c r="FU55" s="145">
        <f>CQ55+DB55+DM55+DX55+EI55+ET55+FE55+FP55</f>
        <v>20</v>
      </c>
      <c r="FV55" s="146">
        <f xml:space="preserve"> (CN55*CQ55+CY55*DB55+DJ55*DM55+DU55*DX55+EF55*EI55+EQ55*ET55+FB55*FE55+FM55*FP55)/FU55</f>
        <v>1.425</v>
      </c>
      <c r="FW55" s="174">
        <f>BY55+FQ55</f>
        <v>36</v>
      </c>
      <c r="FX55" s="41">
        <f>CC55+FU55</f>
        <v>36</v>
      </c>
      <c r="FY55" s="43">
        <f>(CD55*CC55+FV55*FU55)/FX55</f>
        <v>1.8888888888888888</v>
      </c>
      <c r="FZ55" s="45" t="str">
        <f>TEXT(FY55,"0.00")</f>
        <v>1.89</v>
      </c>
      <c r="GA55" s="47" t="str">
        <f>IF(AND(FY55&lt;1.2),"Cảnh báo KQHT","Lên lớp")</f>
        <v>Lên lớp</v>
      </c>
      <c r="GB55" s="47" t="s">
        <v>1143</v>
      </c>
      <c r="GC55" s="63">
        <v>2</v>
      </c>
      <c r="GD55" s="27"/>
      <c r="GE55" s="28"/>
      <c r="GF55" s="30">
        <f>ROUND((GC55*0.4+GD55*0.6),1)</f>
        <v>0.8</v>
      </c>
      <c r="GG55" s="31">
        <f>ROUND(MAX((GC55*0.4+GD55*0.6),(GC55*0.4+GE55*0.6)),1)</f>
        <v>0.8</v>
      </c>
      <c r="GH55" s="31"/>
      <c r="GI55" s="35" t="str">
        <f>IF(GG55&gt;=8.5,"A",IF(GG55&gt;=8,"B+",IF(GG55&gt;=7,"B",IF(GG55&gt;=6.5,"C+",IF(GG55&gt;=5.5,"C",IF(GG55&gt;=5,"D+",IF(GG55&gt;=4,"D","F")))))))</f>
        <v>F</v>
      </c>
      <c r="GJ55" s="33">
        <f>IF(GI55="A",4,IF(GI55="B+",3.5,IF(GI55="B",3,IF(GI55="C+",2.5,IF(GI55="C",2,IF(GI55="D+",1.5,IF(GI55="D",1,0)))))))</f>
        <v>0</v>
      </c>
      <c r="GK55" s="49" t="str">
        <f>TEXT(GJ55,"0.0")</f>
        <v>0.0</v>
      </c>
      <c r="GL55" s="77">
        <v>2</v>
      </c>
      <c r="GM55" s="151"/>
      <c r="GN55" s="24">
        <v>6.4</v>
      </c>
      <c r="GO55" s="27">
        <v>5</v>
      </c>
      <c r="GP55" s="28"/>
      <c r="GQ55" s="30">
        <f>ROUND((GN55*0.4+GO55*0.6),1)</f>
        <v>5.6</v>
      </c>
      <c r="GR55" s="31">
        <f>ROUND(MAX((GN55*0.4+GO55*0.6),(GN55*0.4+GP55*0.6)),1)</f>
        <v>5.6</v>
      </c>
      <c r="GS55" s="31"/>
      <c r="GT55" s="35" t="str">
        <f>IF(GR55&gt;=8.5,"A",IF(GR55&gt;=8,"B+",IF(GR55&gt;=7,"B",IF(GR55&gt;=6.5,"C+",IF(GR55&gt;=5.5,"C",IF(GR55&gt;=5,"D+",IF(GR55&gt;=4,"D","F")))))))</f>
        <v>C</v>
      </c>
      <c r="GU55" s="33">
        <f>IF(GT55="A",4,IF(GT55="B+",3.5,IF(GT55="B",3,IF(GT55="C+",2.5,IF(GT55="C",2,IF(GT55="D+",1.5,IF(GT55="D",1,0)))))))</f>
        <v>2</v>
      </c>
      <c r="GV55" s="49" t="str">
        <f>TEXT(GU55,"0.0")</f>
        <v>2.0</v>
      </c>
      <c r="GW55" s="77">
        <v>3</v>
      </c>
      <c r="GX55" s="151">
        <v>3</v>
      </c>
      <c r="GY55" s="24">
        <v>5.6</v>
      </c>
      <c r="GZ55" s="27">
        <v>6</v>
      </c>
      <c r="HA55" s="28"/>
      <c r="HB55" s="30">
        <f>ROUND((GY55*0.4+GZ55*0.6),1)</f>
        <v>5.8</v>
      </c>
      <c r="HC55" s="31">
        <f>ROUND(MAX((GY55*0.4+GZ55*0.6),(GY55*0.4+HA55*0.6)),1)</f>
        <v>5.8</v>
      </c>
      <c r="HD55" s="31"/>
      <c r="HE55" s="35" t="str">
        <f>IF(HC55&gt;=8.5,"A",IF(HC55&gt;=8,"B+",IF(HC55&gt;=7,"B",IF(HC55&gt;=6.5,"C+",IF(HC55&gt;=5.5,"C",IF(HC55&gt;=5,"D+",IF(HC55&gt;=4,"D","F")))))))</f>
        <v>C</v>
      </c>
      <c r="HF55" s="33">
        <f>IF(HE55="A",4,IF(HE55="B+",3.5,IF(HE55="B",3,IF(HE55="C+",2.5,IF(HE55="C",2,IF(HE55="D+",1.5,IF(HE55="D",1,0)))))))</f>
        <v>2</v>
      </c>
      <c r="HG55" s="49" t="str">
        <f>TEXT(HF55,"0.0")</f>
        <v>2.0</v>
      </c>
      <c r="HH55" s="77">
        <v>2</v>
      </c>
      <c r="HI55" s="151">
        <v>2</v>
      </c>
      <c r="HJ55" s="24">
        <v>6.8</v>
      </c>
      <c r="HK55" s="27">
        <v>0</v>
      </c>
      <c r="HL55" s="28">
        <v>5</v>
      </c>
      <c r="HM55" s="30">
        <f>ROUND((HJ55*0.4+HK55*0.6),1)</f>
        <v>2.7</v>
      </c>
      <c r="HN55" s="31">
        <f>ROUND(MAX((HJ55*0.4+HK55*0.6),(HJ55*0.4+HL55*0.6)),1)</f>
        <v>5.7</v>
      </c>
      <c r="HO55" s="31"/>
      <c r="HP55" s="35" t="str">
        <f>IF(HN55&gt;=8.5,"A",IF(HN55&gt;=8,"B+",IF(HN55&gt;=7,"B",IF(HN55&gt;=6.5,"C+",IF(HN55&gt;=5.5,"C",IF(HN55&gt;=5,"D+",IF(HN55&gt;=4,"D","F")))))))</f>
        <v>C</v>
      </c>
      <c r="HQ55" s="33">
        <f>IF(HP55="A",4,IF(HP55="B+",3.5,IF(HP55="B",3,IF(HP55="C+",2.5,IF(HP55="C",2,IF(HP55="D+",1.5,IF(HP55="D",1,0)))))))</f>
        <v>2</v>
      </c>
      <c r="HR55" s="49" t="str">
        <f>TEXT(HQ55,"0.0")</f>
        <v>2.0</v>
      </c>
      <c r="HS55" s="77">
        <v>2</v>
      </c>
      <c r="HT55" s="151">
        <v>2</v>
      </c>
      <c r="HU55" s="24">
        <v>5.7</v>
      </c>
      <c r="HV55" s="27">
        <v>3</v>
      </c>
      <c r="HW55" s="28"/>
      <c r="HX55" s="30">
        <f>ROUND((HU55*0.4+HV55*0.6),1)</f>
        <v>4.0999999999999996</v>
      </c>
      <c r="HY55" s="31">
        <f>ROUND(MAX((HU55*0.4+HV55*0.6),(HU55*0.4+HW55*0.6)),1)</f>
        <v>4.0999999999999996</v>
      </c>
      <c r="HZ55" s="31"/>
      <c r="IA55" s="35" t="str">
        <f>IF(HY55&gt;=8.5,"A",IF(HY55&gt;=8,"B+",IF(HY55&gt;=7,"B",IF(HY55&gt;=6.5,"C+",IF(HY55&gt;=5.5,"C",IF(HY55&gt;=5,"D+",IF(HY55&gt;=4,"D","F")))))))</f>
        <v>D</v>
      </c>
      <c r="IB55" s="33">
        <f>IF(IA55="A",4,IF(IA55="B+",3.5,IF(IA55="B",3,IF(IA55="C+",2.5,IF(IA55="C",2,IF(IA55="D+",1.5,IF(IA55="D",1,0)))))))</f>
        <v>1</v>
      </c>
      <c r="IC55" s="49" t="str">
        <f>TEXT(IB55,"0.0")</f>
        <v>1.0</v>
      </c>
      <c r="ID55" s="77">
        <v>3</v>
      </c>
      <c r="IE55" s="151">
        <v>3</v>
      </c>
      <c r="IF55" s="24">
        <v>6.7</v>
      </c>
      <c r="IG55" s="27">
        <v>7</v>
      </c>
      <c r="IH55" s="28"/>
      <c r="II55" s="30">
        <f>ROUND((IF55*0.4+IG55*0.6),1)</f>
        <v>6.9</v>
      </c>
      <c r="IJ55" s="31">
        <f>ROUND(MAX((IF55*0.4+IG55*0.6),(IF55*0.4+IH55*0.6)),1)</f>
        <v>6.9</v>
      </c>
      <c r="IK55" s="31"/>
      <c r="IL55" s="35" t="str">
        <f>IF(IJ55&gt;=8.5,"A",IF(IJ55&gt;=8,"B+",IF(IJ55&gt;=7,"B",IF(IJ55&gt;=6.5,"C+",IF(IJ55&gt;=5.5,"C",IF(IJ55&gt;=5,"D+",IF(IJ55&gt;=4,"D","F")))))))</f>
        <v>C+</v>
      </c>
      <c r="IM55" s="33">
        <f>IF(IL55="A",4,IF(IL55="B+",3.5,IF(IL55="B",3,IF(IL55="C+",2.5,IF(IL55="C",2,IF(IL55="D+",1.5,IF(IL55="D",1,0)))))))</f>
        <v>2.5</v>
      </c>
      <c r="IN55" s="49" t="str">
        <f>TEXT(IM55,"0.0")</f>
        <v>2.5</v>
      </c>
      <c r="IO55" s="77">
        <v>2</v>
      </c>
      <c r="IP55" s="151">
        <v>2</v>
      </c>
      <c r="IQ55" s="24">
        <v>6.3</v>
      </c>
      <c r="IR55" s="27">
        <v>2</v>
      </c>
      <c r="IS55" s="28">
        <v>6</v>
      </c>
      <c r="IT55" s="30">
        <f>ROUND((IQ55*0.4+IR55*0.6),1)</f>
        <v>3.7</v>
      </c>
      <c r="IU55" s="31">
        <f>ROUND(MAX((IQ55*0.4+IR55*0.6),(IQ55*0.4+IS55*0.6)),1)</f>
        <v>6.1</v>
      </c>
      <c r="IV55" s="31"/>
      <c r="IW55" s="35" t="str">
        <f>IF(IU55&gt;=8.5,"A",IF(IU55&gt;=8,"B+",IF(IU55&gt;=7,"B",IF(IU55&gt;=6.5,"C+",IF(IU55&gt;=5.5,"C",IF(IU55&gt;=5,"D+",IF(IU55&gt;=4,"D","F")))))))</f>
        <v>C</v>
      </c>
      <c r="IX55" s="33">
        <f>IF(IW55="A",4,IF(IW55="B+",3.5,IF(IW55="B",3,IF(IW55="C+",2.5,IF(IW55="C",2,IF(IW55="D+",1.5,IF(IW55="D",1,0)))))))</f>
        <v>2</v>
      </c>
      <c r="IY55" s="49" t="str">
        <f>TEXT(IX55,"0.0")</f>
        <v>2.0</v>
      </c>
      <c r="IZ55" s="77">
        <v>3</v>
      </c>
      <c r="JA55" s="151">
        <v>3</v>
      </c>
      <c r="JB55" s="24">
        <v>6.2</v>
      </c>
      <c r="JC55" s="27">
        <v>7</v>
      </c>
      <c r="JD55" s="28"/>
      <c r="JE55" s="30">
        <f>ROUND((JB55*0.4+JC55*0.6),1)</f>
        <v>6.7</v>
      </c>
      <c r="JF55" s="31">
        <f>ROUND(MAX((JB55*0.4+JC55*0.6),(JB55*0.4+JD55*0.6)),1)</f>
        <v>6.7</v>
      </c>
      <c r="JG55" s="31"/>
      <c r="JH55" s="35" t="str">
        <f>IF(JF55&gt;=8.5,"A",IF(JF55&gt;=8,"B+",IF(JF55&gt;=7,"B",IF(JF55&gt;=6.5,"C+",IF(JF55&gt;=5.5,"C",IF(JF55&gt;=5,"D+",IF(JF55&gt;=4,"D","F")))))))</f>
        <v>C+</v>
      </c>
      <c r="JI55" s="33">
        <f>IF(JH55="A",4,IF(JH55="B+",3.5,IF(JH55="B",3,IF(JH55="C+",2.5,IF(JH55="C",2,IF(JH55="D+",1.5,IF(JH55="D",1,0)))))))</f>
        <v>2.5</v>
      </c>
      <c r="JJ55" s="49" t="str">
        <f>TEXT(JI55,"0.0")</f>
        <v>2.5</v>
      </c>
      <c r="JK55" s="77">
        <v>3</v>
      </c>
      <c r="JL55" s="151">
        <v>3</v>
      </c>
      <c r="JM55" s="24">
        <v>8</v>
      </c>
      <c r="JN55" s="214">
        <v>7.2</v>
      </c>
      <c r="JO55" s="140"/>
      <c r="JP55" s="30">
        <f>ROUND((JM55*0.4+JN55*0.6),1)</f>
        <v>7.5</v>
      </c>
      <c r="JQ55" s="31">
        <f>ROUND(MAX((JM55*0.4+JN55*0.6),(JM55*0.4+JO55*0.6)),1)</f>
        <v>7.5</v>
      </c>
      <c r="JR55" s="31"/>
      <c r="JS55" s="35" t="str">
        <f>IF(JQ55&gt;=8.5,"A",IF(JQ55&gt;=8,"B+",IF(JQ55&gt;=7,"B",IF(JQ55&gt;=6.5,"C+",IF(JQ55&gt;=5.5,"C",IF(JQ55&gt;=5,"D+",IF(JQ55&gt;=4,"D","F")))))))</f>
        <v>B</v>
      </c>
      <c r="JT55" s="33">
        <f>IF(JS55="A",4,IF(JS55="B+",3.5,IF(JS55="B",3,IF(JS55="C+",2.5,IF(JS55="C",2,IF(JS55="D+",1.5,IF(JS55="D",1,0)))))))</f>
        <v>3</v>
      </c>
      <c r="JU55" s="49" t="str">
        <f>TEXT(JT55,"0.0")</f>
        <v>3.0</v>
      </c>
      <c r="JV55" s="77">
        <v>2</v>
      </c>
      <c r="JW55" s="151">
        <v>2</v>
      </c>
      <c r="JX55" s="211">
        <f>GL55+GW55+HH55+HS55+ID55+IO55+IZ55+JK55+JV55</f>
        <v>22</v>
      </c>
      <c r="JY55" s="43">
        <f>(GJ55*GL55+GU55*GW55+HF55*HH55+HQ55*HS55+IB55*ID55+IM55*IO55+IX55*IZ55+JI55*JK55+JT55*JV55)/JX55</f>
        <v>1.8863636363636365</v>
      </c>
      <c r="JZ55" s="45" t="str">
        <f>TEXT(JY55,"0.00")</f>
        <v>1.89</v>
      </c>
      <c r="KA55" s="47" t="str">
        <f>IF(AND(JY55&lt;1),"Cảnh báo KQHT","Lên lớp")</f>
        <v>Lên lớp</v>
      </c>
      <c r="KB55" s="41">
        <f>GM55+GX55+HI55+HT55+IE55+IP55+JA55+JL55+JW55</f>
        <v>20</v>
      </c>
      <c r="KC55" s="43">
        <f>(GJ55*GM55+GU55*GX55+HF55*HI55+HQ55*HT55+IB55*IE55+IM55*IP55+IX55*JA55+JI55*JL55+JT55*JW55)/KB55</f>
        <v>2.0750000000000002</v>
      </c>
      <c r="KD55" s="229">
        <f>BY55+FQ55+JX55</f>
        <v>58</v>
      </c>
      <c r="KE55" s="230">
        <f>CC55+FU55+KB55</f>
        <v>56</v>
      </c>
      <c r="KF55" s="146">
        <f xml:space="preserve"> (CD55*CC55+FU55*FV55+KC55*KB55)/KE55</f>
        <v>1.9553571428571428</v>
      </c>
      <c r="KG55" s="45" t="str">
        <f>TEXT(KF55,"0.00")</f>
        <v>1.96</v>
      </c>
      <c r="KH55" s="47" t="str">
        <f>IF(AND(KF55&lt;1.4),"Cảnh báo KQHT","Lên lớp")</f>
        <v>Lên lớp</v>
      </c>
      <c r="KI55" s="47" t="s">
        <v>1143</v>
      </c>
      <c r="KJ55" s="63">
        <v>0</v>
      </c>
      <c r="KK55" s="27"/>
      <c r="KL55" s="28"/>
      <c r="KM55" s="30">
        <f>ROUND((KJ55*0.4+KK55*0.6),1)</f>
        <v>0</v>
      </c>
      <c r="KN55" s="31">
        <f>ROUND(MAX((KJ55*0.4+KK55*0.6),(KJ55*0.4+KL55*0.6)),1)</f>
        <v>0</v>
      </c>
      <c r="KO55" s="31" t="str">
        <f>TEXT(KN55,"0.0")</f>
        <v>0.0</v>
      </c>
      <c r="KP55" s="35" t="str">
        <f>IF(KN55&gt;=8.5,"A",IF(KN55&gt;=8,"B+",IF(KN55&gt;=7,"B",IF(KN55&gt;=6.5,"C+",IF(KN55&gt;=5.5,"C",IF(KN55&gt;=5,"D+",IF(KN55&gt;=4,"D","F")))))))</f>
        <v>F</v>
      </c>
      <c r="KQ55" s="33">
        <f>IF(KP55="A",4,IF(KP55="B+",3.5,IF(KP55="B",3,IF(KP55="C+",2.5,IF(KP55="C",2,IF(KP55="D+",1.5,IF(KP55="D",1,0)))))))</f>
        <v>0</v>
      </c>
      <c r="KR55" s="49" t="str">
        <f>TEXT(KQ55,"0.0")</f>
        <v>0.0</v>
      </c>
      <c r="KS55" s="77">
        <v>2</v>
      </c>
      <c r="KT55" s="151"/>
      <c r="KU55" s="63">
        <v>0</v>
      </c>
      <c r="KV55" s="27"/>
      <c r="KW55" s="28"/>
      <c r="KX55" s="22">
        <f>ROUND((KU55*0.4+KV55*0.6),1)</f>
        <v>0</v>
      </c>
      <c r="KY55" s="29">
        <f>ROUND(MAX((KU55*0.4+KV55*0.6),(KU55*0.4+KW55*0.6)),1)</f>
        <v>0</v>
      </c>
      <c r="KZ55" s="29" t="str">
        <f>TEXT(KY55,"0.0")</f>
        <v>0.0</v>
      </c>
      <c r="LA55" s="35" t="str">
        <f>IF(KY55&gt;=8.5,"A",IF(KY55&gt;=8,"B+",IF(KY55&gt;=7,"B",IF(KY55&gt;=6.5,"C+",IF(KY55&gt;=5.5,"C",IF(KY55&gt;=5,"D+",IF(KY55&gt;=4,"D","F")))))))</f>
        <v>F</v>
      </c>
      <c r="LB55" s="33">
        <f>IF(LA55="A",4,IF(LA55="B+",3.5,IF(LA55="B",3,IF(LA55="C+",2.5,IF(LA55="C",2,IF(LA55="D+",1.5,IF(LA55="D",1,0)))))))</f>
        <v>0</v>
      </c>
      <c r="LC55" s="49" t="str">
        <f>TEXT(LB55,"0.0")</f>
        <v>0.0</v>
      </c>
      <c r="LD55" s="77">
        <v>2</v>
      </c>
      <c r="LE55" s="151"/>
      <c r="LF55" s="63">
        <v>0</v>
      </c>
      <c r="LG55" s="27"/>
      <c r="LH55" s="28"/>
      <c r="LI55" s="30">
        <f>ROUND((LF55*0.4+LG55*0.6),1)</f>
        <v>0</v>
      </c>
      <c r="LJ55" s="31">
        <f>ROUND(MAX((LF55*0.4+LG55*0.6),(LF55*0.4+LH55*0.6)),1)</f>
        <v>0</v>
      </c>
      <c r="LK55" s="29" t="str">
        <f>TEXT(LJ55,"0.0")</f>
        <v>0.0</v>
      </c>
      <c r="LL55" s="35" t="str">
        <f>IF(LJ55&gt;=8.5,"A",IF(LJ55&gt;=8,"B+",IF(LJ55&gt;=7,"B",IF(LJ55&gt;=6.5,"C+",IF(LJ55&gt;=5.5,"C",IF(LJ55&gt;=5,"D+",IF(LJ55&gt;=4,"D","F")))))))</f>
        <v>F</v>
      </c>
      <c r="LM55" s="33">
        <f>IF(LL55="A",4,IF(LL55="B+",3.5,IF(LL55="B",3,IF(LL55="C+",2.5,IF(LL55="C",2,IF(LL55="D+",1.5,IF(LL55="D",1,0)))))))</f>
        <v>0</v>
      </c>
      <c r="LN55" s="49" t="str">
        <f>TEXT(LM55,"0.0")</f>
        <v>0.0</v>
      </c>
      <c r="LO55" s="77">
        <v>2</v>
      </c>
      <c r="LP55" s="151"/>
      <c r="LQ55" s="63">
        <v>0</v>
      </c>
      <c r="LR55" s="27"/>
      <c r="LS55" s="28"/>
      <c r="LT55" s="30">
        <f>ROUND((LQ55*0.4+LR55*0.6),1)</f>
        <v>0</v>
      </c>
      <c r="LU55" s="31">
        <f>ROUND(MAX((LQ55*0.4+LR55*0.6),(LQ55*0.4+LS55*0.6)),1)</f>
        <v>0</v>
      </c>
      <c r="LV55" s="31"/>
      <c r="LW55" s="35" t="str">
        <f>IF(LU55&gt;=8.5,"A",IF(LU55&gt;=8,"B+",IF(LU55&gt;=7,"B",IF(LU55&gt;=6.5,"C+",IF(LU55&gt;=5.5,"C",IF(LU55&gt;=5,"D+",IF(LU55&gt;=4,"D","F")))))))</f>
        <v>F</v>
      </c>
      <c r="LX55" s="33">
        <f>IF(LW55="A",4,IF(LW55="B+",3.5,IF(LW55="B",3,IF(LW55="C+",2.5,IF(LW55="C",2,IF(LW55="D+",1.5,IF(LW55="D",1,0)))))))</f>
        <v>0</v>
      </c>
      <c r="LY55" s="49" t="str">
        <f>TEXT(LX55,"0.0")</f>
        <v>0.0</v>
      </c>
      <c r="LZ55" s="77">
        <v>2</v>
      </c>
      <c r="MA55" s="151"/>
      <c r="MB55" s="24"/>
      <c r="MC55" s="27"/>
      <c r="MD55" s="28"/>
      <c r="ME55" s="30">
        <f>ROUND((MB55*0.4+MC55*0.6),1)</f>
        <v>0</v>
      </c>
      <c r="MF55" s="161">
        <f>ROUND(MAX((MB55*0.4+MC55*0.6),(MB55*0.4+MD55*0.6)),1)</f>
        <v>0</v>
      </c>
      <c r="MG55" s="161"/>
      <c r="MH55" s="162" t="str">
        <f>IF(MF55&gt;=8.5,"A",IF(MF55&gt;=8,"B+",IF(MF55&gt;=7,"B",IF(MF55&gt;=6.5,"C+",IF(MF55&gt;=5.5,"C",IF(MF55&gt;=5,"D+",IF(MF55&gt;=4,"D","F")))))))</f>
        <v>F</v>
      </c>
      <c r="MI55" s="163">
        <f>IF(MH55="A",4,IF(MH55="B+",3.5,IF(MH55="B",3,IF(MH55="C+",2.5,IF(MH55="C",2,IF(MH55="D+",1.5,IF(MH55="D",1,0)))))))</f>
        <v>0</v>
      </c>
      <c r="MJ55" s="56" t="str">
        <f>TEXT(MI55,"0.0")</f>
        <v>0.0</v>
      </c>
      <c r="MK55" s="77">
        <v>1</v>
      </c>
      <c r="ML55" s="151"/>
      <c r="MM55" s="63">
        <v>0</v>
      </c>
      <c r="MN55" s="27"/>
      <c r="MO55" s="28"/>
      <c r="MP55" s="30">
        <f>ROUND((MM55*0.4+MN55*0.6),1)</f>
        <v>0</v>
      </c>
      <c r="MQ55" s="161">
        <f>ROUND(MAX((MM55*0.4+MN55*0.6),(MM55*0.4+MO55*0.6)),1)</f>
        <v>0</v>
      </c>
      <c r="MR55" s="161"/>
      <c r="MS55" s="162" t="str">
        <f>IF(MQ55&gt;=8.5,"A",IF(MQ55&gt;=8,"B+",IF(MQ55&gt;=7,"B",IF(MQ55&gt;=6.5,"C+",IF(MQ55&gt;=5.5,"C",IF(MQ55&gt;=5,"D+",IF(MQ55&gt;=4,"D","F")))))))</f>
        <v>F</v>
      </c>
      <c r="MT55" s="163">
        <f>IF(MS55="A",4,IF(MS55="B+",3.5,IF(MS55="B",3,IF(MS55="C+",2.5,IF(MS55="C",2,IF(MS55="D+",1.5,IF(MS55="D",1,0)))))))</f>
        <v>0</v>
      </c>
      <c r="MU55" s="56" t="str">
        <f>TEXT(MT55,"0.0")</f>
        <v>0.0</v>
      </c>
      <c r="MV55" s="77">
        <v>3</v>
      </c>
      <c r="MW55" s="151"/>
      <c r="MX55" s="63">
        <v>0</v>
      </c>
      <c r="MY55" s="27"/>
      <c r="MZ55" s="28"/>
      <c r="NA55" s="30">
        <f>ROUND((MX55*0.4+MY55*0.6),1)</f>
        <v>0</v>
      </c>
      <c r="NB55" s="161">
        <f>ROUND(MAX((MX55*0.4+MY55*0.6),(MX55*0.4+MZ55*0.6)),1)</f>
        <v>0</v>
      </c>
      <c r="NC55" s="161"/>
      <c r="ND55" s="162" t="str">
        <f>IF(NB55&gt;=8.5,"A",IF(NB55&gt;=8,"B+",IF(NB55&gt;=7,"B",IF(NB55&gt;=6.5,"C+",IF(NB55&gt;=5.5,"C",IF(NB55&gt;=5,"D+",IF(NB55&gt;=4,"D","F")))))))</f>
        <v>F</v>
      </c>
      <c r="NE55" s="163">
        <f>IF(ND55="A",4,IF(ND55="B+",3.5,IF(ND55="B",3,IF(ND55="C+",2.5,IF(ND55="C",2,IF(ND55="D+",1.5,IF(ND55="D",1,0)))))))</f>
        <v>0</v>
      </c>
      <c r="NF55" s="56" t="str">
        <f>TEXT(NE55,"0.0")</f>
        <v>0.0</v>
      </c>
      <c r="NG55" s="77">
        <v>1</v>
      </c>
      <c r="NH55" s="151"/>
      <c r="NI55" s="63">
        <v>0</v>
      </c>
      <c r="NJ55" s="27"/>
      <c r="NK55" s="28"/>
      <c r="NL55" s="30">
        <f>ROUND((NI55*0.4+NJ55*0.6),1)</f>
        <v>0</v>
      </c>
      <c r="NM55" s="31">
        <f>ROUND(MAX((NI55*0.4+NJ55*0.6),(NI55*0.4+NK55*0.6)),1)</f>
        <v>0</v>
      </c>
      <c r="NN55" s="31" t="str">
        <f>TEXT(NM55,"0.0")</f>
        <v>0.0</v>
      </c>
      <c r="NO55" s="35" t="str">
        <f>IF(NM55&gt;=8.5,"A",IF(NM55&gt;=8,"B+",IF(NM55&gt;=7,"B",IF(NM55&gt;=6.5,"C+",IF(NM55&gt;=5.5,"C",IF(NM55&gt;=5,"D+",IF(NM55&gt;=4,"D","F")))))))</f>
        <v>F</v>
      </c>
      <c r="NP55" s="33">
        <f>IF(NO55="A",4,IF(NO55="B+",3.5,IF(NO55="B",3,IF(NO55="C+",2.5,IF(NO55="C",2,IF(NO55="D+",1.5,IF(NO55="D",1,0)))))))</f>
        <v>0</v>
      </c>
      <c r="NQ55" s="49" t="str">
        <f>TEXT(NP55,"0.0")</f>
        <v>0.0</v>
      </c>
      <c r="NR55" s="77">
        <v>3</v>
      </c>
      <c r="NS55" s="151"/>
      <c r="NT55" s="63">
        <v>0</v>
      </c>
      <c r="NU55" s="214"/>
      <c r="NV55" s="28"/>
      <c r="NW55" s="30">
        <f>ROUND((NT55*0.4+NU55*0.6),1)</f>
        <v>0</v>
      </c>
      <c r="NX55" s="31">
        <f>ROUND(MAX((NT55*0.4+NU55*0.6),(NT55*0.4+NV55*0.6)),1)</f>
        <v>0</v>
      </c>
      <c r="NY55" s="31" t="str">
        <f>TEXT(NX55,"0.0")</f>
        <v>0.0</v>
      </c>
      <c r="NZ55" s="35" t="str">
        <f>IF(NX55&gt;=8.5,"A",IF(NX55&gt;=8,"B+",IF(NX55&gt;=7,"B",IF(NX55&gt;=6.5,"C+",IF(NX55&gt;=5.5,"C",IF(NX55&gt;=5,"D+",IF(NX55&gt;=4,"D","F")))))))</f>
        <v>F</v>
      </c>
      <c r="OA55" s="33">
        <f>IF(NZ55="A",4,IF(NZ55="B+",3.5,IF(NZ55="B",3,IF(NZ55="C+",2.5,IF(NZ55="C",2,IF(NZ55="D+",1.5,IF(NZ55="D",1,0)))))))</f>
        <v>0</v>
      </c>
      <c r="OB55" s="49" t="str">
        <f>TEXT(OA55,"0.0")</f>
        <v>0.0</v>
      </c>
      <c r="OC55" s="77">
        <v>2</v>
      </c>
      <c r="OD55" s="151"/>
      <c r="OE55" s="211">
        <f>KS55+LD55+LO55+LZ55+MK55+MV55+NG55+NR55+OC55</f>
        <v>18</v>
      </c>
      <c r="OF55" s="43">
        <f>(KQ55*KS55+LB55*LD55+LM55*LO55+LX55*LZ55+MI55*MK55+MT55*MV55+NE55*NG55+NP55*NR55+OA55*OC55)/OE55</f>
        <v>0</v>
      </c>
      <c r="OG55" s="45" t="str">
        <f>TEXT(OF55,"0.00")</f>
        <v>0.00</v>
      </c>
      <c r="OH55" s="47" t="str">
        <f>IF(AND(OF55&lt;1),"Cảnh báo KQHT","Lên lớp")</f>
        <v>Cảnh báo KQHT</v>
      </c>
      <c r="OI55" s="41">
        <f>KT55+LE55+LP55+MA55+ML55+MW55+NH55+NS55+OD55</f>
        <v>0</v>
      </c>
      <c r="OJ55" s="43" t="e">
        <f>(KQ55*KT55+LB55*LE55+LM55*LP55+LX55*MA55+MI55*ML55+MT55*MW55+NE55*NH55+NP55*NS55+OA55*OD55)/OI55</f>
        <v>#DIV/0!</v>
      </c>
      <c r="OK55" s="229">
        <f>KD55+OE55</f>
        <v>76</v>
      </c>
      <c r="OL55" s="230">
        <f>KE55+OI55</f>
        <v>56</v>
      </c>
      <c r="OM55" s="146" t="e">
        <f xml:space="preserve"> (KF55*KE55+OJ55*OI55)/OL55</f>
        <v>#DIV/0!</v>
      </c>
      <c r="ON55" s="45" t="e">
        <f>TEXT(OM55,"0.00")</f>
        <v>#DIV/0!</v>
      </c>
      <c r="OO55" s="47" t="e">
        <f>IF(AND(OM55&lt;1.4),"Cảnh báo KQHT","Lên lớp")</f>
        <v>#DIV/0!</v>
      </c>
      <c r="OP55" s="148" t="s">
        <v>1067</v>
      </c>
    </row>
  </sheetData>
  <autoFilter ref="A1:UB31">
    <filterColumn colId="542"/>
  </autoFilter>
  <conditionalFormatting sqref="R42:S42 R48:S48 R50:S50 JS37:JT38 FL47:FM55 L42:M55 JS54:JT55 R54:S55 R38:S38 L36:M38 FL37:FM38 JS1:JT31 FL1:FM31 R1:S31 L1:M31">
    <cfRule type="cellIs" dxfId="111" priority="518" stopIfTrue="1" operator="lessThan">
      <formula>4.95</formula>
    </cfRule>
    <cfRule type="cellIs" dxfId="110" priority="519" stopIfTrue="1" operator="lessThan">
      <formula>4.95</formula>
    </cfRule>
    <cfRule type="cellIs" dxfId="109" priority="520" stopIfTrue="1" operator="lessThan">
      <formula>4.95</formula>
    </cfRule>
  </conditionalFormatting>
  <conditionalFormatting sqref="P42:T42 P48:T48 P50:T50 P38:T38 J42:K55 P54:T55 J36:K38 J1:K31 P1:T31 AA2:AA31 AL2:AL31 AW2:AW31 BH2:BH31 BS2:BS31 CL2:CL31 CW2:CW31 DH2:DH31 DS2:DS31 ED2:ED31 EO2:EO31 EZ2:EZ31 FK2:FK31 GH2:GH31 GS2:GS31 HD2:HD31 HO2:HO31 HZ2:HZ31 IK2:IK31 IV2:IV31 JG2:JG31 JR2:JR31 LV2:LV31 MG2:MG31 MR2:MR31 NC2:NC31">
    <cfRule type="cellIs" dxfId="108" priority="517" stopIfTrue="1" operator="lessThan">
      <formula>4.95</formula>
    </cfRule>
  </conditionalFormatting>
  <conditionalFormatting sqref="SR1:SU1 SG1:SJ1 SG2:SH31 OU38:OV38 HN54:HO55 HC54:HD55 HY54:HZ55 GR54:GS55 JQ54:JR55 IJ54:IK55 GG54:GH55 IU54:IV55 JF54:JG55 AV42:AW55 Z42:AA55 BG42:BH55 AK42:AL55 BR42:BS55 EN47:EO55 FJ47:FK55 EY48:EZ55 CK48:CL55 EC48:ED55 DR48:DS55 DG47:DH55 LU54:LV55 MF54:MG55 NX54:NY55 MQ54:MR55 NM54:NN55 NB54:NC55 LJ54:LK55 KY54:KZ55 KN54:KO55 CV47:CW55 CV36:CW38 HN37:HO38 HC37:HD38 HY37:HZ38 GR37:GS38 JQ37:JR38 IJ37:IK38 GG37:GH38 IU37:IV38 JF37:JG38 AV36:AW38 Z36:AA38 BG36:BH38 AK36:AL38 BR36:BS38 FJ37:FK38 EY37:EZ38 CK37:CL38 EC37:ED38 DR37:DS38 DG37:DH38 LU38:LV38 MF38:MG38 NX38:NY38 MQ38:MR38 NM38:NN38 NB38:NC38 LJ38:LK38 KY38:KZ38 KN38:KO38 EN36:EO38 OU2:OV31 NX1:OA1 FL1:FM1 L1:M1 BT1:BU1 AM1:AN1 BI1:BJ1 AX1:AY1 AB1:AC1 R1:S1 CM1:CN1 DI1:DJ1 DT1:DU1 EE1:EF1 FA1:FB1 EP1:EQ1 IL1:IM1 GI1:GJ1 GT1:GU1 HE1:HF1 HP1:HQ1 IA1:IB1 IW1:IX1 JH1:JI1 LJ1:LM1 KY1:LB1 KN1:KQ1 NM1:NP1 NX2:NY31 NM2:NN31 LJ2:LK31 KY2:KZ31 KN2:KO31 OU1:OX1 PF1:PI1 PQ1:PT1 QB1:QE1 QM1:QP1 QX1:RA1 RI1:RL1 PQ2:PR31 QX2:QY31 QM2:QN31 PF2:PG31 QB2:QC31 RI2:RJ31 QM38:QN38 SR2:SS31 NB1:NE1 MQ1:MT1 MF1:MI1 LU1:LX1 JQ1:JT1 CW1:CY1 TC1:TF1 TC2:TD31 TP2:TP31 K2:K31 Q2:Q31 Z1:AA31 AK1:AL31 AV1:AW31 BG1:BH31 BR1:BS31 CK1:CL31 CV1:CW31 DG1:DH31 DR1:DS31 EC1:ED31 EN1:EO31 EY1:EZ31 FJ2:FK31 GG1:GH31 GR1:GS31 HC1:HD31 HN1:HO31 HY1:HZ31 IJ1:IK31 IU1:IV31 JF1:JG31 JQ1:JR31 LU2:LV31 MF2:MG31 MQ2:MR31 NB2:NC31">
    <cfRule type="cellIs" dxfId="107" priority="516" operator="lessThan">
      <formula>3.95</formula>
    </cfRule>
  </conditionalFormatting>
  <conditionalFormatting sqref="M44 S48 S50 M36 DU37:DU38 EQ47:EQ55 M47:M55 JT54:JT55 CY47:CY55 FM47:FM55 DJ47:DJ55 CN48:CN55 EF48:EF55 DU48:DU55 S54:S55 EQ36:EQ38 S38 M38 JT37:JT38 FM37:FM38 DJ37:DJ38 CN37:CN38 EF37:EF38 CY36:CY38 DU1:DU31 EQ1:EQ31 S2:S31 M2:M31 JT2:JT31 CY1:CY31 FM2:FM31 DJ1:DJ31 CN1:CN31 EF1:EF31">
    <cfRule type="cellIs" dxfId="106" priority="515" operator="greaterThan">
      <formula>0</formula>
    </cfRule>
  </conditionalFormatting>
  <conditionalFormatting sqref="FM47:FM55 FM37:FM38 FM1:FM31">
    <cfRule type="cellIs" dxfId="105" priority="504" operator="greaterThan">
      <formula>0</formula>
    </cfRule>
    <cfRule type="cellIs" dxfId="104" priority="505" operator="lessThan">
      <formula>0</formula>
    </cfRule>
  </conditionalFormatting>
  <conditionalFormatting sqref="FB48:FB55 FB37:FB38 FB1:FB31">
    <cfRule type="cellIs" dxfId="103" priority="499" operator="lessThan">
      <formula>0</formula>
    </cfRule>
    <cfRule type="cellIs" dxfId="102" priority="500" operator="lessThan">
      <formula>0</formula>
    </cfRule>
    <cfRule type="cellIs" dxfId="101" priority="501" operator="greaterThan">
      <formula>0</formula>
    </cfRule>
    <cfRule type="cellIs" dxfId="100" priority="502" operator="lessThan">
      <formula>0</formula>
    </cfRule>
    <cfRule type="cellIs" dxfId="99" priority="503" operator="greaterThan">
      <formula>0</formula>
    </cfRule>
  </conditionalFormatting>
  <conditionalFormatting sqref="SG2:SH31 OU38:OV38 KN54:KO55 FJ47:FK55 IU54:IV55 JF54:JG55 LU54:LV55 MF54:MG55 NX54:NY55 MQ54:MR55 NM54:NN55 NB54:NC55 LJ54:LK55 KY54:KZ55 JQ54:JR55 KN38:KO38 JQ37:JR38 IU37:IV38 JF37:JG38 LU38:LV38 MF38:MG38 NX38:NY38 MQ38:MR38 NM38:NN38 NB38:NC38 LJ38:LK38 KY38:KZ38 FJ37:FK38 OU2:OV31 KN2:KO31 NX2:NY31 NM2:NN31 LJ2:LK31 KY2:KZ31 PQ2:PR31 QX2:QY31 QM2:QN31 PF2:PG31 QB2:QC31 RI2:RJ31 QM38:QN38 SR2:SS31 TC2:TD31 TP2:TP31 K2:K31 Q2:Q31 AA2:AA31 AL2:AL31 AW2:AW31 BH2:BH31 BS2:BS31 CL2:CL31 CW2:CW31 DH2:DH31 DS2:DS31 ED2:ED31 EO2:EO31 EZ2:EZ31 FJ2:FK31 GH2:GH31 GS2:GS31 HD2:HD31 HO2:HO31 HZ2:HZ31 IK2:IK31 IU2:IV31 JF2:JG31 JQ2:JR31 LU2:LV31 MF2:MG31 MQ2:MR31 NB2:NC31">
    <cfRule type="cellIs" dxfId="98" priority="491" operator="lessThan">
      <formula>4</formula>
    </cfRule>
  </conditionalFormatting>
  <conditionalFormatting sqref="SJ1:SJ31 OX38 OA54:OA55 IX54:IX55 IM54:IM55 IB54:IB55 HQ54:HQ55 HF54:HF55 GU54:GU55 GJ54:GJ55 JT54:JT55 LB54:LB55 LM54:LM55 LX54:LX55 KQ54:KQ55 MI54:MI55 MT54:MT55 NP54:NP55 NE54:NE55 JI54:JI55 OA38 JI37:JI38 IX37:IX38 IM37:IM38 IB37:IB38 HQ37:HQ38 HF37:HF38 GU37:GU38 GJ37:GJ38 LB38 LM38 LX38 KQ38 MI38 MT38 NP38 NE38 JT37:JT38 OX1:OX31 OA1:OA31 JI1:JI31 IX1:IX31 IM2:IM31 IB2:IB31 HQ2:HQ31 HF2:HF31 GU2:GU31 GJ2:GJ31 JT1:JT31 LB1:LB31 LM1:LM31 LX1:LX31 KQ1:KQ31 MI1:MI31 MT1:MT31 NP1:NP31 NE1:NE31 PT1:PT31 RA1:RA31 QP1:QP31 PI1:PI31 QE1:QE31 RL1:RL31 QP38 SU1:SU31 TF1:TF31 TR2:TR31">
    <cfRule type="cellIs" dxfId="97" priority="480" operator="lessThan">
      <formula>0</formula>
    </cfRule>
    <cfRule type="cellIs" dxfId="96" priority="481" operator="lessThan">
      <formula>0</formula>
    </cfRule>
    <cfRule type="cellIs" dxfId="95" priority="482" operator="greaterThan">
      <formula>0</formula>
    </cfRule>
    <cfRule type="cellIs" dxfId="94" priority="483" operator="lessThan">
      <formula>0</formula>
    </cfRule>
    <cfRule type="cellIs" dxfId="93" priority="484" operator="greaterThan">
      <formula>0</formula>
    </cfRule>
  </conditionalFormatting>
  <conditionalFormatting sqref="SJ2:SJ31 OX38 NE54:NE55 JI54:JI55 IX54:IX55 IM54:IM55 IB54:IB55 HQ54:HQ55 HF54:HF55 GU54:GU55 GJ54:GJ55 LB54:LB55 LM54:LM55 LX54:LX55 KQ54:KQ55 MI54:MI55 OA54:OA55 MT54:MT55 NP54:NP55 JT54:JT55 NE38 JI37:JI38 IX37:IX38 IM37:IM38 IB37:IB38 HQ37:HQ38 HF37:HF38 GU37:GU38 GJ37:GJ38 LB38 LM38 LX38 KQ38 MI38 OA38 MT38 NP38 JT37:JT38 OX2:OX31 NE2:NE31 JT2:JT31 JI2:JI31 IX2:IX31 IM2:IM31 IB2:IB31 HQ2:HQ31 HF2:HF31 GU2:GU31 GJ2:GJ31 LB2:LB31 LM2:LM31 LX2:LX31 KQ2:KQ31 MI2:MI31 OA2:OA31 MT2:MT31 NP2:NP31 PT2:PT31 RA2:RA31 QP2:QP31 PI2:PI31 QE2:QE31 RL2:RL31 QP38 SU2:SU31 TF2:TF31 TR2:TR31">
    <cfRule type="cellIs" dxfId="92" priority="477" operator="equal">
      <formula>0</formula>
    </cfRule>
    <cfRule type="cellIs" dxfId="91" priority="478" operator="equal">
      <formula>0</formula>
    </cfRule>
    <cfRule type="cellIs" dxfId="90" priority="479" operator="lessThan">
      <formula>0</formula>
    </cfRule>
  </conditionalFormatting>
  <conditionalFormatting sqref="GU37:GU38 GJ54:GJ55 IM54:IM55 IB54:IB55 HQ54:HQ55 HF54:HF55 GU54:GU55 IX54:IX55 GJ37:GJ38 IM37:IM38 IB37:IB38 HQ37:HQ38 HF37:HF38 IX37:IX38 GU2:GU31 GJ2:GJ31 IX2:IX31 IM2:IM31 IB2:IB31 HQ2:HQ31 HF2:HF31">
    <cfRule type="cellIs" dxfId="89" priority="466" operator="lessThan">
      <formula>1</formula>
    </cfRule>
    <cfRule type="cellIs" dxfId="88" priority="467" operator="greaterThan">
      <formula>0</formula>
    </cfRule>
    <cfRule type="cellIs" dxfId="87" priority="468" operator="equal">
      <formula>0</formula>
    </cfRule>
    <cfRule type="cellIs" dxfId="86" priority="469" operator="equal">
      <formula>0</formula>
    </cfRule>
    <cfRule type="cellIs" dxfId="85" priority="470" operator="lessThan">
      <formula>0</formula>
    </cfRule>
  </conditionalFormatting>
  <conditionalFormatting sqref="TR2:TR31">
    <cfRule type="cellIs" dxfId="84" priority="141" stopIfTrue="1" operator="lessThan">
      <formula>5</formula>
    </cfRule>
  </conditionalFormatting>
  <pageMargins left="0.25" right="0" top="0.25" bottom="0"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dimension ref="A1:UB55"/>
  <sheetViews>
    <sheetView zoomScaleSheetLayoutView="100" workbookViewId="0">
      <pane xSplit="5" ySplit="1" topLeftCell="TY2" activePane="bottomRight" state="frozen"/>
      <selection pane="topRight" activeCell="F1" sqref="F1"/>
      <selection pane="bottomLeft" activeCell="A2" sqref="A2"/>
      <selection pane="bottomRight" activeCell="UC2" sqref="UC2"/>
    </sheetView>
  </sheetViews>
  <sheetFormatPr defaultRowHeight="17.25"/>
  <cols>
    <col min="1" max="1" width="5.7109375" style="8" customWidth="1"/>
    <col min="2" max="2" width="8.42578125" style="8" customWidth="1"/>
    <col min="3" max="3" width="14.85546875" style="8" customWidth="1"/>
    <col min="4" max="4" width="21.7109375" style="8" customWidth="1"/>
    <col min="5" max="6" width="10.7109375" style="8" customWidth="1"/>
    <col min="7" max="7" width="14.42578125" style="8" customWidth="1"/>
    <col min="8" max="8" width="8.140625" style="8" customWidth="1"/>
    <col min="9" max="9" width="28.5703125" style="8" customWidth="1"/>
    <col min="10" max="11" width="5.7109375" style="8" customWidth="1"/>
    <col min="12" max="12" width="5" style="8" customWidth="1"/>
    <col min="13" max="13" width="6" style="8" customWidth="1"/>
    <col min="14" max="14" width="5.7109375" style="8" customWidth="1"/>
    <col min="15" max="17" width="5.140625" style="8" customWidth="1"/>
    <col min="18" max="18" width="4.85546875" style="8" customWidth="1"/>
    <col min="19" max="19" width="5.5703125" style="8" customWidth="1"/>
    <col min="20" max="20" width="6.42578125" style="8" customWidth="1"/>
    <col min="21" max="21" width="5.140625" style="8" customWidth="1"/>
    <col min="22" max="76" width="5.42578125" style="8" customWidth="1"/>
    <col min="77" max="79" width="5.7109375" style="8" customWidth="1"/>
    <col min="80" max="80" width="18.5703125" style="8" customWidth="1"/>
    <col min="81" max="82" width="5.7109375" style="8" customWidth="1"/>
    <col min="83" max="84" width="17.7109375" style="8" customWidth="1"/>
    <col min="85" max="175" width="5.85546875" style="8" customWidth="1"/>
    <col min="176" max="176" width="18.42578125" style="8" customWidth="1"/>
    <col min="177" max="177" width="6.140625" style="8" customWidth="1"/>
    <col min="178" max="182" width="5.85546875" style="8" customWidth="1"/>
    <col min="183" max="183" width="18" style="8" customWidth="1"/>
    <col min="184" max="184" width="22.7109375" style="8" customWidth="1"/>
    <col min="185" max="286" width="5.85546875" style="8" customWidth="1"/>
    <col min="287" max="287" width="17.7109375" style="8" customWidth="1"/>
    <col min="288" max="293" width="5.85546875" style="8" customWidth="1"/>
    <col min="294" max="294" width="17.7109375" style="8" customWidth="1"/>
    <col min="295" max="295" width="21.7109375" style="8" customWidth="1"/>
    <col min="296" max="395" width="4.85546875" style="8" customWidth="1"/>
    <col min="396" max="396" width="5.85546875" style="8" customWidth="1"/>
    <col min="397" max="397" width="5.7109375" style="8" customWidth="1"/>
    <col min="398" max="398" width="17.5703125" style="8" customWidth="1"/>
    <col min="399" max="399" width="4.85546875" style="8" customWidth="1"/>
    <col min="400" max="400" width="5.5703125" style="8" customWidth="1"/>
    <col min="401" max="402" width="4.85546875" style="8" customWidth="1"/>
    <col min="403" max="403" width="6" style="8" customWidth="1"/>
    <col min="404" max="404" width="5.5703125" style="8" customWidth="1"/>
    <col min="405" max="405" width="16.7109375" style="8" customWidth="1"/>
    <col min="406" max="406" width="22" style="8" customWidth="1"/>
    <col min="407" max="467" width="4.85546875" style="8" customWidth="1"/>
    <col min="468" max="483" width="5" style="8" customWidth="1"/>
    <col min="484" max="484" width="4.5703125" style="8" customWidth="1"/>
    <col min="485" max="487" width="5.7109375" style="8" customWidth="1"/>
    <col min="488" max="488" width="18.140625" style="8" customWidth="1"/>
    <col min="489" max="489" width="4.5703125" style="8" customWidth="1"/>
    <col min="490" max="490" width="5.7109375" style="8" customWidth="1"/>
    <col min="491" max="492" width="4.85546875" style="8" customWidth="1"/>
    <col min="493" max="493" width="5.5703125" style="8" customWidth="1"/>
    <col min="494" max="494" width="5.7109375" style="8" customWidth="1"/>
    <col min="495" max="495" width="18.28515625" style="8" customWidth="1"/>
    <col min="496" max="496" width="21.5703125" style="8" customWidth="1"/>
    <col min="497" max="519" width="5" style="8" customWidth="1"/>
    <col min="520" max="521" width="5.85546875" style="8" customWidth="1"/>
    <col min="522" max="542" width="5" style="8" customWidth="1"/>
    <col min="543" max="543" width="5.5703125" style="8" customWidth="1"/>
    <col min="544" max="545" width="6.140625" style="8" customWidth="1"/>
    <col min="546" max="546" width="17" style="8" customWidth="1"/>
    <col min="547" max="547" width="5" style="8" customWidth="1"/>
    <col min="548" max="548" width="6.140625" style="8" customWidth="1"/>
    <col min="549" max="569" width="5" style="8" customWidth="1"/>
    <col min="570" max="16384" width="9.140625" style="8"/>
  </cols>
  <sheetData>
    <row r="1" spans="1:548" ht="175.5" customHeight="1">
      <c r="A1" s="1" t="s">
        <v>0</v>
      </c>
      <c r="B1" s="2" t="s">
        <v>2</v>
      </c>
      <c r="C1" s="2" t="s">
        <v>1</v>
      </c>
      <c r="D1" s="2" t="s">
        <v>3</v>
      </c>
      <c r="E1" s="3" t="s">
        <v>4</v>
      </c>
      <c r="F1" s="1" t="s">
        <v>5</v>
      </c>
      <c r="G1" s="1" t="s">
        <v>6</v>
      </c>
      <c r="H1" s="1" t="s">
        <v>8</v>
      </c>
      <c r="I1" s="1" t="s">
        <v>7</v>
      </c>
      <c r="J1" s="52" t="s">
        <v>9</v>
      </c>
      <c r="K1" s="52" t="s">
        <v>1538</v>
      </c>
      <c r="L1" s="37" t="s">
        <v>54</v>
      </c>
      <c r="M1" s="38" t="s">
        <v>56</v>
      </c>
      <c r="N1" s="51" t="s">
        <v>55</v>
      </c>
      <c r="O1" s="7" t="s">
        <v>60</v>
      </c>
      <c r="P1" s="53" t="s">
        <v>10</v>
      </c>
      <c r="Q1" s="53" t="s">
        <v>1565</v>
      </c>
      <c r="R1" s="37" t="s">
        <v>61</v>
      </c>
      <c r="S1" s="38" t="s">
        <v>62</v>
      </c>
      <c r="T1" s="51" t="s">
        <v>63</v>
      </c>
      <c r="U1" s="7" t="s">
        <v>64</v>
      </c>
      <c r="V1" s="4" t="s">
        <v>33</v>
      </c>
      <c r="W1" s="5" t="s">
        <v>222</v>
      </c>
      <c r="X1" s="5" t="s">
        <v>223</v>
      </c>
      <c r="Y1" s="6" t="s">
        <v>224</v>
      </c>
      <c r="Z1" s="36" t="s">
        <v>225</v>
      </c>
      <c r="AA1" s="36" t="s">
        <v>1564</v>
      </c>
      <c r="AB1" s="37" t="s">
        <v>226</v>
      </c>
      <c r="AC1" s="38" t="s">
        <v>227</v>
      </c>
      <c r="AD1" s="51" t="s">
        <v>228</v>
      </c>
      <c r="AE1" s="75" t="s">
        <v>225</v>
      </c>
      <c r="AF1" s="78" t="s">
        <v>225</v>
      </c>
      <c r="AG1" s="4" t="s">
        <v>33</v>
      </c>
      <c r="AH1" s="5" t="s">
        <v>11</v>
      </c>
      <c r="AI1" s="5" t="s">
        <v>12</v>
      </c>
      <c r="AJ1" s="6" t="s">
        <v>13</v>
      </c>
      <c r="AK1" s="36" t="s">
        <v>14</v>
      </c>
      <c r="AL1" s="36" t="s">
        <v>1563</v>
      </c>
      <c r="AM1" s="37" t="s">
        <v>38</v>
      </c>
      <c r="AN1" s="38" t="s">
        <v>39</v>
      </c>
      <c r="AO1" s="51" t="s">
        <v>57</v>
      </c>
      <c r="AP1" s="75" t="s">
        <v>14</v>
      </c>
      <c r="AQ1" s="81" t="s">
        <v>14</v>
      </c>
      <c r="AR1" s="4" t="s">
        <v>33</v>
      </c>
      <c r="AS1" s="5" t="s">
        <v>15</v>
      </c>
      <c r="AT1" s="5" t="s">
        <v>16</v>
      </c>
      <c r="AU1" s="6" t="s">
        <v>17</v>
      </c>
      <c r="AV1" s="36" t="s">
        <v>37</v>
      </c>
      <c r="AW1" s="36" t="s">
        <v>1562</v>
      </c>
      <c r="AX1" s="37" t="s">
        <v>34</v>
      </c>
      <c r="AY1" s="38" t="s">
        <v>35</v>
      </c>
      <c r="AZ1" s="51" t="s">
        <v>58</v>
      </c>
      <c r="BA1" s="75" t="s">
        <v>36</v>
      </c>
      <c r="BB1" s="81" t="s">
        <v>36</v>
      </c>
      <c r="BC1" s="4" t="s">
        <v>33</v>
      </c>
      <c r="BD1" s="5" t="s">
        <v>40</v>
      </c>
      <c r="BE1" s="5" t="s">
        <v>52</v>
      </c>
      <c r="BF1" s="6" t="s">
        <v>41</v>
      </c>
      <c r="BG1" s="36" t="s">
        <v>42</v>
      </c>
      <c r="BH1" s="36" t="s">
        <v>1561</v>
      </c>
      <c r="BI1" s="37" t="s">
        <v>43</v>
      </c>
      <c r="BJ1" s="38" t="s">
        <v>44</v>
      </c>
      <c r="BK1" s="51" t="s">
        <v>53</v>
      </c>
      <c r="BL1" s="75" t="s">
        <v>50</v>
      </c>
      <c r="BM1" s="81" t="s">
        <v>50</v>
      </c>
      <c r="BN1" s="4" t="s">
        <v>33</v>
      </c>
      <c r="BO1" s="5" t="s">
        <v>66</v>
      </c>
      <c r="BP1" s="5" t="s">
        <v>24</v>
      </c>
      <c r="BQ1" s="6" t="s">
        <v>25</v>
      </c>
      <c r="BR1" s="36" t="s">
        <v>67</v>
      </c>
      <c r="BS1" s="36" t="s">
        <v>1560</v>
      </c>
      <c r="BT1" s="37" t="s">
        <v>68</v>
      </c>
      <c r="BU1" s="38" t="s">
        <v>69</v>
      </c>
      <c r="BV1" s="51" t="s">
        <v>70</v>
      </c>
      <c r="BW1" s="75" t="s">
        <v>71</v>
      </c>
      <c r="BX1" s="81" t="s">
        <v>71</v>
      </c>
      <c r="BY1" s="40" t="s">
        <v>65</v>
      </c>
      <c r="BZ1" s="42" t="s">
        <v>1043</v>
      </c>
      <c r="CA1" s="44" t="s">
        <v>1044</v>
      </c>
      <c r="CB1" s="46" t="s">
        <v>1041</v>
      </c>
      <c r="CC1" s="143" t="s">
        <v>1040</v>
      </c>
      <c r="CD1" s="144" t="s">
        <v>1045</v>
      </c>
      <c r="CE1" s="46" t="s">
        <v>1042</v>
      </c>
      <c r="CF1" s="46" t="s">
        <v>1039</v>
      </c>
      <c r="CG1" s="4" t="s">
        <v>33</v>
      </c>
      <c r="CH1" s="5" t="s">
        <v>72</v>
      </c>
      <c r="CI1" s="5" t="s">
        <v>26</v>
      </c>
      <c r="CJ1" s="6" t="s">
        <v>27</v>
      </c>
      <c r="CK1" s="36" t="s">
        <v>73</v>
      </c>
      <c r="CL1" s="36" t="s">
        <v>1559</v>
      </c>
      <c r="CM1" s="37" t="s">
        <v>74</v>
      </c>
      <c r="CN1" s="38" t="s">
        <v>75</v>
      </c>
      <c r="CO1" s="51" t="s">
        <v>76</v>
      </c>
      <c r="CP1" s="75" t="s">
        <v>77</v>
      </c>
      <c r="CQ1" s="149" t="s">
        <v>77</v>
      </c>
      <c r="CR1" s="4" t="s">
        <v>33</v>
      </c>
      <c r="CS1" s="5" t="s">
        <v>78</v>
      </c>
      <c r="CT1" s="5" t="s">
        <v>79</v>
      </c>
      <c r="CU1" s="6" t="s">
        <v>80</v>
      </c>
      <c r="CV1" s="36" t="s">
        <v>81</v>
      </c>
      <c r="CW1" s="36" t="s">
        <v>1558</v>
      </c>
      <c r="CX1" s="37" t="s">
        <v>82</v>
      </c>
      <c r="CY1" s="38" t="s">
        <v>83</v>
      </c>
      <c r="CZ1" s="51" t="s">
        <v>84</v>
      </c>
      <c r="DA1" s="75" t="s">
        <v>81</v>
      </c>
      <c r="DB1" s="149" t="s">
        <v>81</v>
      </c>
      <c r="DC1" s="4" t="s">
        <v>33</v>
      </c>
      <c r="DD1" s="5" t="s">
        <v>85</v>
      </c>
      <c r="DE1" s="5" t="s">
        <v>28</v>
      </c>
      <c r="DF1" s="6" t="s">
        <v>29</v>
      </c>
      <c r="DG1" s="36" t="s">
        <v>86</v>
      </c>
      <c r="DH1" s="36" t="s">
        <v>1557</v>
      </c>
      <c r="DI1" s="37" t="s">
        <v>87</v>
      </c>
      <c r="DJ1" s="38" t="s">
        <v>88</v>
      </c>
      <c r="DK1" s="51" t="s">
        <v>89</v>
      </c>
      <c r="DL1" s="75" t="s">
        <v>86</v>
      </c>
      <c r="DM1" s="149" t="s">
        <v>86</v>
      </c>
      <c r="DN1" s="4" t="s">
        <v>33</v>
      </c>
      <c r="DO1" s="5" t="s">
        <v>90</v>
      </c>
      <c r="DP1" s="5" t="s">
        <v>91</v>
      </c>
      <c r="DQ1" s="6" t="s">
        <v>92</v>
      </c>
      <c r="DR1" s="36" t="s">
        <v>93</v>
      </c>
      <c r="DS1" s="36" t="s">
        <v>1556</v>
      </c>
      <c r="DT1" s="37" t="s">
        <v>94</v>
      </c>
      <c r="DU1" s="38" t="s">
        <v>95</v>
      </c>
      <c r="DV1" s="51" t="s">
        <v>96</v>
      </c>
      <c r="DW1" s="75" t="s">
        <v>93</v>
      </c>
      <c r="DX1" s="149" t="s">
        <v>93</v>
      </c>
      <c r="DY1" s="4" t="s">
        <v>33</v>
      </c>
      <c r="DZ1" s="5" t="s">
        <v>1072</v>
      </c>
      <c r="EA1" s="5" t="s">
        <v>619</v>
      </c>
      <c r="EB1" s="6" t="s">
        <v>620</v>
      </c>
      <c r="EC1" s="36" t="s">
        <v>621</v>
      </c>
      <c r="ED1" s="36" t="s">
        <v>1555</v>
      </c>
      <c r="EE1" s="37" t="s">
        <v>622</v>
      </c>
      <c r="EF1" s="38" t="s">
        <v>623</v>
      </c>
      <c r="EG1" s="51" t="s">
        <v>624</v>
      </c>
      <c r="EH1" s="75" t="s">
        <v>621</v>
      </c>
      <c r="EI1" s="149" t="s">
        <v>621</v>
      </c>
      <c r="EJ1" s="4" t="s">
        <v>33</v>
      </c>
      <c r="EK1" s="5" t="s">
        <v>625</v>
      </c>
      <c r="EL1" s="5" t="s">
        <v>626</v>
      </c>
      <c r="EM1" s="6" t="s">
        <v>627</v>
      </c>
      <c r="EN1" s="36" t="s">
        <v>628</v>
      </c>
      <c r="EO1" s="36" t="s">
        <v>1554</v>
      </c>
      <c r="EP1" s="37" t="s">
        <v>629</v>
      </c>
      <c r="EQ1" s="38" t="s">
        <v>630</v>
      </c>
      <c r="ER1" s="51" t="s">
        <v>631</v>
      </c>
      <c r="ES1" s="75" t="s">
        <v>628</v>
      </c>
      <c r="ET1" s="149" t="s">
        <v>628</v>
      </c>
      <c r="EU1" s="4" t="s">
        <v>33</v>
      </c>
      <c r="EV1" s="5" t="s">
        <v>1073</v>
      </c>
      <c r="EW1" s="5" t="s">
        <v>1074</v>
      </c>
      <c r="EX1" s="6" t="s">
        <v>1075</v>
      </c>
      <c r="EY1" s="36" t="s">
        <v>1076</v>
      </c>
      <c r="EZ1" s="36" t="s">
        <v>1553</v>
      </c>
      <c r="FA1" s="37" t="s">
        <v>1077</v>
      </c>
      <c r="FB1" s="38" t="s">
        <v>1078</v>
      </c>
      <c r="FC1" s="51" t="s">
        <v>1079</v>
      </c>
      <c r="FD1" s="75" t="s">
        <v>1076</v>
      </c>
      <c r="FE1" s="149" t="s">
        <v>1076</v>
      </c>
      <c r="FF1" s="4" t="s">
        <v>33</v>
      </c>
      <c r="FG1" s="5" t="s">
        <v>1127</v>
      </c>
      <c r="FH1" s="5" t="s">
        <v>1128</v>
      </c>
      <c r="FI1" s="6" t="s">
        <v>1132</v>
      </c>
      <c r="FJ1" s="327" t="s">
        <v>1080</v>
      </c>
      <c r="FK1" s="327" t="s">
        <v>1567</v>
      </c>
      <c r="FL1" s="37" t="s">
        <v>1081</v>
      </c>
      <c r="FM1" s="38" t="s">
        <v>1082</v>
      </c>
      <c r="FN1" s="59" t="s">
        <v>1083</v>
      </c>
      <c r="FO1" s="75" t="s">
        <v>1084</v>
      </c>
      <c r="FP1" s="150" t="s">
        <v>1084</v>
      </c>
      <c r="FQ1" s="40" t="s">
        <v>1151</v>
      </c>
      <c r="FR1" s="42" t="s">
        <v>1152</v>
      </c>
      <c r="FS1" s="44" t="s">
        <v>1153</v>
      </c>
      <c r="FT1" s="46" t="s">
        <v>1154</v>
      </c>
      <c r="FU1" s="143" t="s">
        <v>1157</v>
      </c>
      <c r="FV1" s="144" t="s">
        <v>1158</v>
      </c>
      <c r="FW1" s="173" t="s">
        <v>1155</v>
      </c>
      <c r="FX1" s="40" t="s">
        <v>1159</v>
      </c>
      <c r="FY1" s="42" t="s">
        <v>1164</v>
      </c>
      <c r="FZ1" s="44" t="s">
        <v>1160</v>
      </c>
      <c r="GA1" s="46" t="s">
        <v>1156</v>
      </c>
      <c r="GB1" s="172" t="s">
        <v>1168</v>
      </c>
      <c r="GC1" s="4" t="s">
        <v>33</v>
      </c>
      <c r="GD1" s="5" t="s">
        <v>1031</v>
      </c>
      <c r="GE1" s="5" t="s">
        <v>1032</v>
      </c>
      <c r="GF1" s="6" t="s">
        <v>1033</v>
      </c>
      <c r="GG1" s="36" t="s">
        <v>1034</v>
      </c>
      <c r="GH1" s="36" t="s">
        <v>1551</v>
      </c>
      <c r="GI1" s="37" t="s">
        <v>1035</v>
      </c>
      <c r="GJ1" s="38" t="s">
        <v>1036</v>
      </c>
      <c r="GK1" s="51" t="s">
        <v>1037</v>
      </c>
      <c r="GL1" s="75" t="s">
        <v>1034</v>
      </c>
      <c r="GM1" s="149" t="s">
        <v>1034</v>
      </c>
      <c r="GN1" s="4" t="s">
        <v>33</v>
      </c>
      <c r="GO1" s="5" t="s">
        <v>1175</v>
      </c>
      <c r="GP1" s="5" t="s">
        <v>1176</v>
      </c>
      <c r="GQ1" s="6" t="s">
        <v>1177</v>
      </c>
      <c r="GR1" s="36" t="s">
        <v>1178</v>
      </c>
      <c r="GS1" s="36" t="s">
        <v>1550</v>
      </c>
      <c r="GT1" s="37" t="s">
        <v>1179</v>
      </c>
      <c r="GU1" s="38" t="s">
        <v>1180</v>
      </c>
      <c r="GV1" s="51" t="s">
        <v>1181</v>
      </c>
      <c r="GW1" s="75" t="s">
        <v>1178</v>
      </c>
      <c r="GX1" s="149" t="s">
        <v>1178</v>
      </c>
      <c r="GY1" s="4" t="s">
        <v>33</v>
      </c>
      <c r="GZ1" s="5" t="s">
        <v>1001</v>
      </c>
      <c r="HA1" s="5" t="s">
        <v>1002</v>
      </c>
      <c r="HB1" s="6" t="s">
        <v>1003</v>
      </c>
      <c r="HC1" s="36" t="s">
        <v>1004</v>
      </c>
      <c r="HD1" s="36" t="s">
        <v>1549</v>
      </c>
      <c r="HE1" s="37" t="s">
        <v>1005</v>
      </c>
      <c r="HF1" s="38" t="s">
        <v>1006</v>
      </c>
      <c r="HG1" s="51" t="s">
        <v>1182</v>
      </c>
      <c r="HH1" s="75" t="s">
        <v>1004</v>
      </c>
      <c r="HI1" s="149" t="s">
        <v>1004</v>
      </c>
      <c r="HJ1" s="4" t="s">
        <v>33</v>
      </c>
      <c r="HK1" s="5" t="s">
        <v>1025</v>
      </c>
      <c r="HL1" s="5" t="s">
        <v>1026</v>
      </c>
      <c r="HM1" s="6" t="s">
        <v>1027</v>
      </c>
      <c r="HN1" s="36" t="s">
        <v>1028</v>
      </c>
      <c r="HO1" s="36" t="s">
        <v>1548</v>
      </c>
      <c r="HP1" s="37" t="s">
        <v>1029</v>
      </c>
      <c r="HQ1" s="38" t="s">
        <v>1030</v>
      </c>
      <c r="HR1" s="51" t="s">
        <v>1183</v>
      </c>
      <c r="HS1" s="75" t="s">
        <v>1028</v>
      </c>
      <c r="HT1" s="149" t="s">
        <v>1028</v>
      </c>
      <c r="HU1" s="4" t="s">
        <v>33</v>
      </c>
      <c r="HV1" s="5" t="s">
        <v>994</v>
      </c>
      <c r="HW1" s="5" t="s">
        <v>995</v>
      </c>
      <c r="HX1" s="6" t="s">
        <v>996</v>
      </c>
      <c r="HY1" s="36" t="s">
        <v>997</v>
      </c>
      <c r="HZ1" s="36" t="s">
        <v>1547</v>
      </c>
      <c r="IA1" s="37" t="s">
        <v>998</v>
      </c>
      <c r="IB1" s="38" t="s">
        <v>999</v>
      </c>
      <c r="IC1" s="51" t="s">
        <v>1000</v>
      </c>
      <c r="ID1" s="75" t="s">
        <v>997</v>
      </c>
      <c r="IE1" s="149" t="s">
        <v>997</v>
      </c>
      <c r="IF1" s="4" t="s">
        <v>33</v>
      </c>
      <c r="IG1" s="5" t="s">
        <v>1048</v>
      </c>
      <c r="IH1" s="5" t="s">
        <v>1049</v>
      </c>
      <c r="II1" s="6" t="s">
        <v>1050</v>
      </c>
      <c r="IJ1" s="36" t="s">
        <v>1051</v>
      </c>
      <c r="IK1" s="36" t="s">
        <v>1546</v>
      </c>
      <c r="IL1" s="37" t="s">
        <v>1052</v>
      </c>
      <c r="IM1" s="38" t="s">
        <v>1053</v>
      </c>
      <c r="IN1" s="51" t="s">
        <v>1054</v>
      </c>
      <c r="IO1" s="75" t="s">
        <v>1051</v>
      </c>
      <c r="IP1" s="149" t="s">
        <v>1051</v>
      </c>
      <c r="IQ1" s="4" t="s">
        <v>33</v>
      </c>
      <c r="IR1" s="5" t="s">
        <v>1055</v>
      </c>
      <c r="IS1" s="5" t="s">
        <v>1056</v>
      </c>
      <c r="IT1" s="6" t="s">
        <v>1192</v>
      </c>
      <c r="IU1" s="36" t="s">
        <v>1193</v>
      </c>
      <c r="IV1" s="36" t="s">
        <v>1545</v>
      </c>
      <c r="IW1" s="37" t="s">
        <v>1057</v>
      </c>
      <c r="IX1" s="38" t="s">
        <v>1058</v>
      </c>
      <c r="IY1" s="51" t="s">
        <v>1059</v>
      </c>
      <c r="IZ1" s="75" t="s">
        <v>1193</v>
      </c>
      <c r="JA1" s="149" t="s">
        <v>1193</v>
      </c>
      <c r="JB1" s="4" t="s">
        <v>33</v>
      </c>
      <c r="JC1" s="5" t="s">
        <v>1194</v>
      </c>
      <c r="JD1" s="5" t="s">
        <v>1195</v>
      </c>
      <c r="JE1" s="6" t="s">
        <v>1196</v>
      </c>
      <c r="JF1" s="36" t="s">
        <v>1106</v>
      </c>
      <c r="JG1" s="36" t="s">
        <v>1544</v>
      </c>
      <c r="JH1" s="37" t="s">
        <v>1107</v>
      </c>
      <c r="JI1" s="38" t="s">
        <v>1107</v>
      </c>
      <c r="JJ1" s="51" t="s">
        <v>1197</v>
      </c>
      <c r="JK1" s="75" t="s">
        <v>1198</v>
      </c>
      <c r="JL1" s="149" t="s">
        <v>1198</v>
      </c>
      <c r="JM1" s="4" t="s">
        <v>33</v>
      </c>
      <c r="JN1" s="5" t="s">
        <v>1129</v>
      </c>
      <c r="JO1" s="5" t="s">
        <v>1130</v>
      </c>
      <c r="JP1" s="6" t="s">
        <v>1187</v>
      </c>
      <c r="JQ1" s="36" t="s">
        <v>1188</v>
      </c>
      <c r="JR1" s="36" t="s">
        <v>1566</v>
      </c>
      <c r="JS1" s="37" t="s">
        <v>1189</v>
      </c>
      <c r="JT1" s="38" t="s">
        <v>1190</v>
      </c>
      <c r="JU1" s="51" t="s">
        <v>1191</v>
      </c>
      <c r="JV1" s="75" t="s">
        <v>1188</v>
      </c>
      <c r="JW1" s="149" t="s">
        <v>1188</v>
      </c>
      <c r="JX1" s="210" t="s">
        <v>1184</v>
      </c>
      <c r="JY1" s="42" t="s">
        <v>1185</v>
      </c>
      <c r="JZ1" s="44" t="s">
        <v>1186</v>
      </c>
      <c r="KA1" s="46" t="s">
        <v>1289</v>
      </c>
      <c r="KB1" s="40" t="s">
        <v>1290</v>
      </c>
      <c r="KC1" s="42" t="s">
        <v>1291</v>
      </c>
      <c r="KD1" s="226" t="s">
        <v>1292</v>
      </c>
      <c r="KE1" s="227" t="s">
        <v>1293</v>
      </c>
      <c r="KF1" s="144" t="s">
        <v>1294</v>
      </c>
      <c r="KG1" s="228" t="s">
        <v>1294</v>
      </c>
      <c r="KH1" s="46" t="s">
        <v>1295</v>
      </c>
      <c r="KI1" s="172" t="s">
        <v>1311</v>
      </c>
      <c r="KJ1" s="4" t="s">
        <v>33</v>
      </c>
      <c r="KK1" s="5" t="s">
        <v>1314</v>
      </c>
      <c r="KL1" s="5" t="s">
        <v>1315</v>
      </c>
      <c r="KM1" s="6" t="s">
        <v>1316</v>
      </c>
      <c r="KN1" s="36" t="s">
        <v>1317</v>
      </c>
      <c r="KO1" s="36" t="s">
        <v>1339</v>
      </c>
      <c r="KP1" s="37" t="s">
        <v>1318</v>
      </c>
      <c r="KQ1" s="38" t="s">
        <v>1319</v>
      </c>
      <c r="KR1" s="51" t="s">
        <v>1320</v>
      </c>
      <c r="KS1" s="75" t="s">
        <v>1317</v>
      </c>
      <c r="KT1" s="149" t="s">
        <v>1317</v>
      </c>
      <c r="KU1" s="4" t="s">
        <v>33</v>
      </c>
      <c r="KV1" s="5" t="s">
        <v>1233</v>
      </c>
      <c r="KW1" s="5" t="s">
        <v>1234</v>
      </c>
      <c r="KX1" s="6" t="s">
        <v>1334</v>
      </c>
      <c r="KY1" s="36" t="s">
        <v>1235</v>
      </c>
      <c r="KZ1" s="36" t="s">
        <v>1338</v>
      </c>
      <c r="LA1" s="37" t="s">
        <v>1236</v>
      </c>
      <c r="LB1" s="38" t="s">
        <v>1236</v>
      </c>
      <c r="LC1" s="51" t="s">
        <v>1335</v>
      </c>
      <c r="LD1" s="75" t="s">
        <v>1235</v>
      </c>
      <c r="LE1" s="149" t="s">
        <v>1235</v>
      </c>
      <c r="LF1" s="4" t="s">
        <v>33</v>
      </c>
      <c r="LG1" s="5" t="s">
        <v>1321</v>
      </c>
      <c r="LH1" s="5" t="s">
        <v>1322</v>
      </c>
      <c r="LI1" s="6" t="s">
        <v>1323</v>
      </c>
      <c r="LJ1" s="36" t="s">
        <v>1116</v>
      </c>
      <c r="LK1" s="36" t="s">
        <v>1337</v>
      </c>
      <c r="LL1" s="37" t="s">
        <v>1113</v>
      </c>
      <c r="LM1" s="38" t="s">
        <v>1114</v>
      </c>
      <c r="LN1" s="51" t="s">
        <v>1115</v>
      </c>
      <c r="LO1" s="75" t="s">
        <v>1116</v>
      </c>
      <c r="LP1" s="149" t="s">
        <v>1116</v>
      </c>
      <c r="LQ1" s="4" t="s">
        <v>33</v>
      </c>
      <c r="LR1" s="5" t="s">
        <v>1117</v>
      </c>
      <c r="LS1" s="5" t="s">
        <v>1118</v>
      </c>
      <c r="LT1" s="6" t="s">
        <v>1119</v>
      </c>
      <c r="LU1" s="36" t="s">
        <v>1324</v>
      </c>
      <c r="LV1" s="36" t="s">
        <v>1542</v>
      </c>
      <c r="LW1" s="37" t="s">
        <v>1120</v>
      </c>
      <c r="LX1" s="38" t="s">
        <v>1121</v>
      </c>
      <c r="LY1" s="51" t="s">
        <v>1325</v>
      </c>
      <c r="LZ1" s="75" t="s">
        <v>1324</v>
      </c>
      <c r="MA1" s="149" t="s">
        <v>1324</v>
      </c>
      <c r="MB1" s="4" t="s">
        <v>33</v>
      </c>
      <c r="MC1" s="5" t="s">
        <v>1304</v>
      </c>
      <c r="MD1" s="5" t="s">
        <v>1305</v>
      </c>
      <c r="ME1" s="6" t="s">
        <v>1306</v>
      </c>
      <c r="MF1" s="36" t="s">
        <v>1307</v>
      </c>
      <c r="MG1" s="36" t="s">
        <v>1541</v>
      </c>
      <c r="MH1" s="37" t="s">
        <v>1308</v>
      </c>
      <c r="MI1" s="38" t="s">
        <v>1309</v>
      </c>
      <c r="MJ1" s="51" t="s">
        <v>1310</v>
      </c>
      <c r="MK1" s="75" t="s">
        <v>1307</v>
      </c>
      <c r="ML1" s="149" t="s">
        <v>1307</v>
      </c>
      <c r="MM1" s="4" t="s">
        <v>33</v>
      </c>
      <c r="MN1" s="5" t="s">
        <v>1108</v>
      </c>
      <c r="MO1" s="5" t="s">
        <v>1109</v>
      </c>
      <c r="MP1" s="6" t="s">
        <v>1110</v>
      </c>
      <c r="MQ1" s="36" t="s">
        <v>1326</v>
      </c>
      <c r="MR1" s="36" t="s">
        <v>1540</v>
      </c>
      <c r="MS1" s="37" t="s">
        <v>1111</v>
      </c>
      <c r="MT1" s="38" t="s">
        <v>1112</v>
      </c>
      <c r="MU1" s="51" t="s">
        <v>1327</v>
      </c>
      <c r="MV1" s="75" t="s">
        <v>1326</v>
      </c>
      <c r="MW1" s="149" t="s">
        <v>1326</v>
      </c>
      <c r="MX1" s="4" t="s">
        <v>33</v>
      </c>
      <c r="MY1" s="5" t="s">
        <v>1137</v>
      </c>
      <c r="MZ1" s="5" t="s">
        <v>1138</v>
      </c>
      <c r="NA1" s="6" t="s">
        <v>1139</v>
      </c>
      <c r="NB1" s="36" t="s">
        <v>1140</v>
      </c>
      <c r="NC1" s="36" t="s">
        <v>1539</v>
      </c>
      <c r="ND1" s="37" t="s">
        <v>1141</v>
      </c>
      <c r="NE1" s="38" t="s">
        <v>1142</v>
      </c>
      <c r="NF1" s="51" t="s">
        <v>1140</v>
      </c>
      <c r="NG1" s="75" t="s">
        <v>1140</v>
      </c>
      <c r="NH1" s="149" t="s">
        <v>1140</v>
      </c>
      <c r="NI1" s="4" t="s">
        <v>33</v>
      </c>
      <c r="NJ1" s="5" t="s">
        <v>1145</v>
      </c>
      <c r="NK1" s="5" t="s">
        <v>1146</v>
      </c>
      <c r="NL1" s="6" t="s">
        <v>1328</v>
      </c>
      <c r="NM1" s="36" t="s">
        <v>1147</v>
      </c>
      <c r="NN1" s="36" t="s">
        <v>1336</v>
      </c>
      <c r="NO1" s="37" t="s">
        <v>1329</v>
      </c>
      <c r="NP1" s="38" t="s">
        <v>1148</v>
      </c>
      <c r="NQ1" s="51" t="s">
        <v>1330</v>
      </c>
      <c r="NR1" s="75" t="s">
        <v>1149</v>
      </c>
      <c r="NS1" s="149" t="s">
        <v>1149</v>
      </c>
      <c r="NT1" s="4" t="s">
        <v>33</v>
      </c>
      <c r="NU1" s="5" t="s">
        <v>1227</v>
      </c>
      <c r="NV1" s="5" t="s">
        <v>1228</v>
      </c>
      <c r="NW1" s="6" t="s">
        <v>1340</v>
      </c>
      <c r="NX1" s="36" t="s">
        <v>1341</v>
      </c>
      <c r="NY1" s="36" t="s">
        <v>1342</v>
      </c>
      <c r="NZ1" s="37" t="s">
        <v>1343</v>
      </c>
      <c r="OA1" s="38" t="s">
        <v>1344</v>
      </c>
      <c r="OB1" s="51" t="s">
        <v>1345</v>
      </c>
      <c r="OC1" s="75" t="s">
        <v>1341</v>
      </c>
      <c r="OD1" s="149" t="s">
        <v>1341</v>
      </c>
      <c r="OE1" s="210" t="s">
        <v>1331</v>
      </c>
      <c r="OF1" s="42" t="s">
        <v>1332</v>
      </c>
      <c r="OG1" s="44" t="s">
        <v>1333</v>
      </c>
      <c r="OH1" s="46" t="s">
        <v>1359</v>
      </c>
      <c r="OI1" s="40" t="s">
        <v>1360</v>
      </c>
      <c r="OJ1" s="42" t="s">
        <v>1361</v>
      </c>
      <c r="OK1" s="226" t="s">
        <v>1362</v>
      </c>
      <c r="OL1" s="227" t="s">
        <v>1363</v>
      </c>
      <c r="OM1" s="144" t="s">
        <v>1364</v>
      </c>
      <c r="ON1" s="228" t="s">
        <v>1364</v>
      </c>
      <c r="OO1" s="46" t="s">
        <v>1365</v>
      </c>
      <c r="OP1" s="172" t="s">
        <v>1366</v>
      </c>
      <c r="OQ1" s="220" t="s">
        <v>33</v>
      </c>
      <c r="OR1" s="221" t="s">
        <v>1402</v>
      </c>
      <c r="OS1" s="221" t="s">
        <v>1403</v>
      </c>
      <c r="OT1" s="221" t="s">
        <v>1404</v>
      </c>
      <c r="OU1" s="222" t="s">
        <v>1405</v>
      </c>
      <c r="OV1" s="222" t="s">
        <v>1437</v>
      </c>
      <c r="OW1" s="223" t="s">
        <v>1230</v>
      </c>
      <c r="OX1" s="271" t="s">
        <v>1231</v>
      </c>
      <c r="OY1" s="225" t="s">
        <v>1232</v>
      </c>
      <c r="OZ1" s="272" t="s">
        <v>1406</v>
      </c>
      <c r="PA1" s="273" t="s">
        <v>1229</v>
      </c>
      <c r="PB1" s="220" t="s">
        <v>33</v>
      </c>
      <c r="PC1" s="221" t="s">
        <v>1407</v>
      </c>
      <c r="PD1" s="221" t="s">
        <v>1408</v>
      </c>
      <c r="PE1" s="221" t="s">
        <v>1409</v>
      </c>
      <c r="PF1" s="222" t="s">
        <v>1203</v>
      </c>
      <c r="PG1" s="222" t="s">
        <v>1435</v>
      </c>
      <c r="PH1" s="223" t="s">
        <v>1410</v>
      </c>
      <c r="PI1" s="271" t="s">
        <v>1204</v>
      </c>
      <c r="PJ1" s="225" t="s">
        <v>1411</v>
      </c>
      <c r="PK1" s="272" t="s">
        <v>1205</v>
      </c>
      <c r="PL1" s="273" t="s">
        <v>1205</v>
      </c>
      <c r="PM1" s="220" t="s">
        <v>33</v>
      </c>
      <c r="PN1" s="221" t="s">
        <v>1412</v>
      </c>
      <c r="PO1" s="221" t="s">
        <v>1413</v>
      </c>
      <c r="PP1" s="221" t="s">
        <v>1414</v>
      </c>
      <c r="PQ1" s="222" t="s">
        <v>1214</v>
      </c>
      <c r="PR1" s="222" t="s">
        <v>1438</v>
      </c>
      <c r="PS1" s="223" t="s">
        <v>1415</v>
      </c>
      <c r="PT1" s="271" t="s">
        <v>1416</v>
      </c>
      <c r="PU1" s="225" t="s">
        <v>1417</v>
      </c>
      <c r="PV1" s="272" t="s">
        <v>1418</v>
      </c>
      <c r="PW1" s="273" t="s">
        <v>1215</v>
      </c>
      <c r="PX1" s="220" t="s">
        <v>33</v>
      </c>
      <c r="PY1" s="221" t="s">
        <v>1419</v>
      </c>
      <c r="PZ1" s="221" t="s">
        <v>1420</v>
      </c>
      <c r="QA1" s="221" t="s">
        <v>1421</v>
      </c>
      <c r="QB1" s="222" t="s">
        <v>1216</v>
      </c>
      <c r="QC1" s="222" t="s">
        <v>1439</v>
      </c>
      <c r="QD1" s="223" t="s">
        <v>1217</v>
      </c>
      <c r="QE1" s="271" t="s">
        <v>1218</v>
      </c>
      <c r="QF1" s="225" t="s">
        <v>1219</v>
      </c>
      <c r="QG1" s="272" t="s">
        <v>1216</v>
      </c>
      <c r="QH1" s="273" t="s">
        <v>1422</v>
      </c>
      <c r="QI1" s="220" t="s">
        <v>33</v>
      </c>
      <c r="QJ1" s="221" t="s">
        <v>1423</v>
      </c>
      <c r="QK1" s="221" t="s">
        <v>1424</v>
      </c>
      <c r="QL1" s="221" t="s">
        <v>1425</v>
      </c>
      <c r="QM1" s="222" t="s">
        <v>1222</v>
      </c>
      <c r="QN1" s="222" t="s">
        <v>1440</v>
      </c>
      <c r="QO1" s="223" t="s">
        <v>1426</v>
      </c>
      <c r="QP1" s="271" t="s">
        <v>1220</v>
      </c>
      <c r="QQ1" s="225" t="s">
        <v>1221</v>
      </c>
      <c r="QR1" s="272" t="s">
        <v>1222</v>
      </c>
      <c r="QS1" s="273" t="s">
        <v>1450</v>
      </c>
      <c r="QT1" s="220" t="s">
        <v>33</v>
      </c>
      <c r="QU1" s="221" t="s">
        <v>1427</v>
      </c>
      <c r="QV1" s="221" t="s">
        <v>1428</v>
      </c>
      <c r="QW1" s="221" t="s">
        <v>1429</v>
      </c>
      <c r="QX1" s="222" t="s">
        <v>1226</v>
      </c>
      <c r="QY1" s="222" t="s">
        <v>1441</v>
      </c>
      <c r="QZ1" s="223" t="s">
        <v>1223</v>
      </c>
      <c r="RA1" s="271" t="s">
        <v>1224</v>
      </c>
      <c r="RB1" s="225" t="s">
        <v>1225</v>
      </c>
      <c r="RC1" s="272" t="s">
        <v>1430</v>
      </c>
      <c r="RD1" s="273" t="s">
        <v>1430</v>
      </c>
      <c r="RE1" s="220" t="s">
        <v>33</v>
      </c>
      <c r="RF1" s="221" t="s">
        <v>1431</v>
      </c>
      <c r="RG1" s="221" t="s">
        <v>1432</v>
      </c>
      <c r="RH1" s="221" t="s">
        <v>1433</v>
      </c>
      <c r="RI1" s="222" t="s">
        <v>1251</v>
      </c>
      <c r="RJ1" s="222" t="s">
        <v>1442</v>
      </c>
      <c r="RK1" s="223" t="s">
        <v>1252</v>
      </c>
      <c r="RL1" s="271" t="s">
        <v>1253</v>
      </c>
      <c r="RM1" s="225" t="s">
        <v>1254</v>
      </c>
      <c r="RN1" s="272" t="s">
        <v>1251</v>
      </c>
      <c r="RO1" s="273" t="s">
        <v>1434</v>
      </c>
      <c r="RP1" s="210" t="s">
        <v>1444</v>
      </c>
      <c r="RQ1" s="274" t="s">
        <v>1447</v>
      </c>
      <c r="RR1" s="42" t="s">
        <v>1446</v>
      </c>
      <c r="RS1" s="44" t="s">
        <v>1445</v>
      </c>
      <c r="RT1" s="46" t="s">
        <v>1485</v>
      </c>
      <c r="RU1" s="40" t="s">
        <v>1486</v>
      </c>
      <c r="RV1" s="42" t="s">
        <v>1487</v>
      </c>
      <c r="RW1" s="226" t="s">
        <v>1488</v>
      </c>
      <c r="RX1" s="227" t="s">
        <v>1489</v>
      </c>
      <c r="RY1" s="144" t="s">
        <v>1491</v>
      </c>
      <c r="RZ1" s="228" t="s">
        <v>1490</v>
      </c>
      <c r="SA1" s="46" t="s">
        <v>1492</v>
      </c>
      <c r="SB1" s="172" t="s">
        <v>1512</v>
      </c>
      <c r="SC1" s="220" t="s">
        <v>33</v>
      </c>
      <c r="SD1" s="221" t="s">
        <v>1281</v>
      </c>
      <c r="SE1" s="221" t="s">
        <v>1282</v>
      </c>
      <c r="SF1" s="221" t="s">
        <v>1283</v>
      </c>
      <c r="SG1" s="222" t="s">
        <v>1284</v>
      </c>
      <c r="SH1" s="222" t="s">
        <v>1443</v>
      </c>
      <c r="SI1" s="223" t="s">
        <v>1285</v>
      </c>
      <c r="SJ1" s="224" t="s">
        <v>1286</v>
      </c>
      <c r="SK1" s="225" t="s">
        <v>1287</v>
      </c>
      <c r="SL1" s="272" t="s">
        <v>1288</v>
      </c>
      <c r="SM1" s="273" t="s">
        <v>1288</v>
      </c>
      <c r="SN1" s="220" t="s">
        <v>33</v>
      </c>
      <c r="SO1" s="221" t="s">
        <v>1296</v>
      </c>
      <c r="SP1" s="221" t="s">
        <v>1297</v>
      </c>
      <c r="SQ1" s="221" t="s">
        <v>1298</v>
      </c>
      <c r="SR1" s="222" t="s">
        <v>1299</v>
      </c>
      <c r="SS1" s="222" t="s">
        <v>1436</v>
      </c>
      <c r="ST1" s="223" t="s">
        <v>1300</v>
      </c>
      <c r="SU1" s="224" t="s">
        <v>1301</v>
      </c>
      <c r="SV1" s="225" t="s">
        <v>1302</v>
      </c>
      <c r="SW1" s="272" t="s">
        <v>1303</v>
      </c>
      <c r="SX1" s="273" t="s">
        <v>1303</v>
      </c>
      <c r="SY1" s="220" t="s">
        <v>33</v>
      </c>
      <c r="SZ1" s="221" t="s">
        <v>1494</v>
      </c>
      <c r="TA1" s="221" t="s">
        <v>1495</v>
      </c>
      <c r="TB1" s="221" t="s">
        <v>1496</v>
      </c>
      <c r="TC1" s="222" t="s">
        <v>1497</v>
      </c>
      <c r="TD1" s="222" t="s">
        <v>1498</v>
      </c>
      <c r="TE1" s="223" t="s">
        <v>1499</v>
      </c>
      <c r="TF1" s="224" t="s">
        <v>1500</v>
      </c>
      <c r="TG1" s="225" t="s">
        <v>1501</v>
      </c>
      <c r="TH1" s="272" t="s">
        <v>1497</v>
      </c>
      <c r="TI1" s="273" t="s">
        <v>1497</v>
      </c>
      <c r="TJ1" s="311" t="s">
        <v>1523</v>
      </c>
      <c r="TK1" s="312" t="s">
        <v>1524</v>
      </c>
      <c r="TL1" s="5" t="s">
        <v>1525</v>
      </c>
      <c r="TM1" s="5" t="s">
        <v>1526</v>
      </c>
      <c r="TN1" s="5" t="s">
        <v>1527</v>
      </c>
      <c r="TO1" s="313" t="s">
        <v>1528</v>
      </c>
      <c r="TP1" s="313" t="s">
        <v>1537</v>
      </c>
      <c r="TQ1" s="314" t="s">
        <v>1529</v>
      </c>
      <c r="TR1" s="315" t="s">
        <v>1530</v>
      </c>
      <c r="TS1" s="316" t="s">
        <v>1531</v>
      </c>
      <c r="TT1" s="272" t="s">
        <v>1502</v>
      </c>
      <c r="TU1" s="149" t="s">
        <v>1502</v>
      </c>
      <c r="TV1" s="317" t="s">
        <v>1532</v>
      </c>
      <c r="TW1" s="339" t="s">
        <v>1570</v>
      </c>
      <c r="TX1" s="318" t="s">
        <v>1569</v>
      </c>
      <c r="TY1" s="319" t="s">
        <v>1533</v>
      </c>
      <c r="TZ1" s="46" t="s">
        <v>1534</v>
      </c>
      <c r="UA1" s="40" t="s">
        <v>1535</v>
      </c>
      <c r="UB1" s="42" t="s">
        <v>1536</v>
      </c>
    </row>
    <row r="2" spans="1:548" ht="18">
      <c r="A2" s="11">
        <v>1</v>
      </c>
      <c r="B2" s="67" t="s">
        <v>415</v>
      </c>
      <c r="C2" s="39" t="s">
        <v>416</v>
      </c>
      <c r="D2" s="68" t="s">
        <v>417</v>
      </c>
      <c r="E2" s="304" t="s">
        <v>108</v>
      </c>
      <c r="F2" s="66"/>
      <c r="G2" s="109" t="s">
        <v>716</v>
      </c>
      <c r="H2" s="114" t="s">
        <v>18</v>
      </c>
      <c r="I2" s="115" t="s">
        <v>881</v>
      </c>
      <c r="J2" s="20">
        <v>7</v>
      </c>
      <c r="K2" s="29" t="str">
        <f>TEXT(J2,"0.0")</f>
        <v>7.0</v>
      </c>
      <c r="L2" s="34" t="str">
        <f>IF(J2&gt;=8.5,"A",IF(J2&gt;=8,"B+",IF(J2&gt;=7,"B",IF(J2&gt;=6.5,"C+",IF(J2&gt;=5.5,"C",IF(J2&gt;=5,"D+",IF(J2&gt;=4,"D","F")))))))</f>
        <v>B</v>
      </c>
      <c r="M2" s="32">
        <f>IF(L2="A",4,IF(L2="B+",3.5,IF(L2="B",3,IF(L2="C+",2.5,IF(L2="C",2,IF(L2="D+",1.5,IF(L2="D",1,0)))))))</f>
        <v>3</v>
      </c>
      <c r="N2" s="49" t="str">
        <f>TEXT(M2,"0.0")</f>
        <v>3.0</v>
      </c>
      <c r="O2" s="18">
        <v>2</v>
      </c>
      <c r="P2" s="21">
        <v>6.1</v>
      </c>
      <c r="Q2" s="29" t="str">
        <f>TEXT(P2,"0.0")</f>
        <v>6.1</v>
      </c>
      <c r="R2" s="34" t="str">
        <f>IF(P2&gt;=8.5,"A",IF(P2&gt;=8,"B+",IF(P2&gt;=7,"B",IF(P2&gt;=6.5,"C+",IF(P2&gt;=5.5,"C",IF(P2&gt;=5,"D+",IF(P2&gt;=4,"D","F")))))))</f>
        <v>C</v>
      </c>
      <c r="S2" s="32">
        <f>IF(R2="A",4,IF(R2="B+",3.5,IF(R2="B",3,IF(R2="C+",2.5,IF(R2="C",2,IF(R2="D+",1.5,IF(R2="D",1,0)))))))</f>
        <v>2</v>
      </c>
      <c r="T2" s="49" t="str">
        <f>TEXT(S2,"0.0")</f>
        <v>2.0</v>
      </c>
      <c r="U2" s="18">
        <v>3</v>
      </c>
      <c r="V2" s="23">
        <v>7.2</v>
      </c>
      <c r="W2" s="25">
        <v>6</v>
      </c>
      <c r="X2" s="26"/>
      <c r="Y2" s="22">
        <f>ROUND((V2*0.4+W2*0.6),1)</f>
        <v>6.5</v>
      </c>
      <c r="Z2" s="29">
        <f>ROUND(MAX((V2*0.4+W2*0.6),(V2*0.4+X2*0.6)),1)</f>
        <v>6.5</v>
      </c>
      <c r="AA2" s="29" t="str">
        <f>TEXT(Z2,"0.0")</f>
        <v>6.5</v>
      </c>
      <c r="AB2" s="34" t="str">
        <f>IF(Z2&gt;=8.5,"A",IF(Z2&gt;=8,"B+",IF(Z2&gt;=7,"B",IF(Z2&gt;=6.5,"C+",IF(Z2&gt;=5.5,"C",IF(Z2&gt;=5,"D+",IF(Z2&gt;=4,"D","F")))))))</f>
        <v>C+</v>
      </c>
      <c r="AC2" s="32">
        <f>IF(AB2="A",4,IF(AB2="B+",3.5,IF(AB2="B",3,IF(AB2="C+",2.5,IF(AB2="C",2,IF(AB2="D+",1.5,IF(AB2="D",1,0)))))))</f>
        <v>2.5</v>
      </c>
      <c r="AD2" s="49" t="str">
        <f>TEXT(AC2,"0.0")</f>
        <v>2.5</v>
      </c>
      <c r="AE2" s="76">
        <v>5</v>
      </c>
      <c r="AF2" s="79">
        <v>5</v>
      </c>
      <c r="AG2" s="23">
        <v>6.3</v>
      </c>
      <c r="AH2" s="25">
        <v>7</v>
      </c>
      <c r="AI2" s="26"/>
      <c r="AJ2" s="22">
        <f>ROUND((AG2*0.4+AH2*0.6),1)</f>
        <v>6.7</v>
      </c>
      <c r="AK2" s="29">
        <f>ROUND(MAX((AG2*0.4+AH2*0.6),(AG2*0.4+AI2*0.6)),1)</f>
        <v>6.7</v>
      </c>
      <c r="AL2" s="29" t="str">
        <f>TEXT(AK2,"0.0")</f>
        <v>6.7</v>
      </c>
      <c r="AM2" s="34" t="str">
        <f>IF(AK2&gt;=8.5,"A",IF(AK2&gt;=8,"B+",IF(AK2&gt;=7,"B",IF(AK2&gt;=6.5,"C+",IF(AK2&gt;=5.5,"C",IF(AK2&gt;=5,"D+",IF(AK2&gt;=4,"D","F")))))))</f>
        <v>C+</v>
      </c>
      <c r="AN2" s="32">
        <f>IF(AM2="A",4,IF(AM2="B+",3.5,IF(AM2="B",3,IF(AM2="C+",2.5,IF(AM2="C",2,IF(AM2="D+",1.5,IF(AM2="D",1,0)))))))</f>
        <v>2.5</v>
      </c>
      <c r="AO2" s="49" t="str">
        <f>TEXT(AN2,"0.0")</f>
        <v>2.5</v>
      </c>
      <c r="AP2" s="76">
        <v>3</v>
      </c>
      <c r="AQ2" s="82">
        <v>3</v>
      </c>
      <c r="AR2" s="23">
        <v>6.1</v>
      </c>
      <c r="AS2" s="25">
        <v>6</v>
      </c>
      <c r="AT2" s="26"/>
      <c r="AU2" s="22">
        <f t="shared" ref="AU2:AU7" si="0">ROUND((AR2*0.4+AS2*0.6),1)</f>
        <v>6</v>
      </c>
      <c r="AV2" s="29">
        <f t="shared" ref="AV2:AV7" si="1">ROUND(MAX((AR2*0.4+AS2*0.6),(AR2*0.4+AT2*0.6)),1)</f>
        <v>6</v>
      </c>
      <c r="AW2" s="29" t="str">
        <f>TEXT(AV2,"0.0")</f>
        <v>6.0</v>
      </c>
      <c r="AX2" s="34" t="str">
        <f>IF(AV2&gt;=8.5,"A",IF(AV2&gt;=8,"B+",IF(AV2&gt;=7,"B",IF(AV2&gt;=6.5,"C+",IF(AV2&gt;=5.5,"C",IF(AV2&gt;=5,"D+",IF(AV2&gt;=4,"D","F")))))))</f>
        <v>C</v>
      </c>
      <c r="AY2" s="32">
        <f>IF(AX2="A",4,IF(AX2="B+",3.5,IF(AX2="B",3,IF(AX2="C+",2.5,IF(AX2="C",2,IF(AX2="D+",1.5,IF(AX2="D",1,0)))))))</f>
        <v>2</v>
      </c>
      <c r="AZ2" s="49" t="str">
        <f>TEXT(AY2,"0.0")</f>
        <v>2.0</v>
      </c>
      <c r="BA2" s="76">
        <v>3</v>
      </c>
      <c r="BB2" s="82">
        <v>3</v>
      </c>
      <c r="BC2" s="23">
        <v>7.2</v>
      </c>
      <c r="BD2" s="25">
        <v>5</v>
      </c>
      <c r="BE2" s="26"/>
      <c r="BF2" s="22">
        <f>ROUND((BC2*0.4+BD2*0.6),1)</f>
        <v>5.9</v>
      </c>
      <c r="BG2" s="29">
        <f t="shared" ref="BG2:BG7" si="2">ROUND(MAX((BC2*0.4+BD2*0.6),(BC2*0.4+BE2*0.6)),1)</f>
        <v>5.9</v>
      </c>
      <c r="BH2" s="29" t="str">
        <f>TEXT(BG2,"0.0")</f>
        <v>5.9</v>
      </c>
      <c r="BI2" s="34" t="str">
        <f>IF(BG2&gt;=8.5,"A",IF(BG2&gt;=8,"B+",IF(BG2&gt;=7,"B",IF(BG2&gt;=6.5,"C+",IF(BG2&gt;=5.5,"C",IF(BG2&gt;=5,"D+",IF(BG2&gt;=4,"D","F")))))))</f>
        <v>C</v>
      </c>
      <c r="BJ2" s="32">
        <f>IF(BI2="A",4,IF(BI2="B+",3.5,IF(BI2="B",3,IF(BI2="C+",2.5,IF(BI2="C",2,IF(BI2="D+",1.5,IF(BI2="D",1,0)))))))</f>
        <v>2</v>
      </c>
      <c r="BK2" s="49" t="str">
        <f>TEXT(BJ2,"0.0")</f>
        <v>2.0</v>
      </c>
      <c r="BL2" s="76">
        <v>3</v>
      </c>
      <c r="BM2" s="82">
        <v>3</v>
      </c>
      <c r="BN2" s="23">
        <v>8.6999999999999993</v>
      </c>
      <c r="BO2" s="25">
        <v>8</v>
      </c>
      <c r="BP2" s="26"/>
      <c r="BQ2" s="22">
        <f>ROUND((BN2*0.4+BO2*0.6),1)</f>
        <v>8.3000000000000007</v>
      </c>
      <c r="BR2" s="29">
        <f t="shared" ref="BR2:BR7" si="3">ROUND(MAX((BN2*0.4+BO2*0.6),(BN2*0.4+BP2*0.6)),1)</f>
        <v>8.3000000000000007</v>
      </c>
      <c r="BS2" s="29" t="str">
        <f>TEXT(BR2,"0.0")</f>
        <v>8.3</v>
      </c>
      <c r="BT2" s="34" t="str">
        <f>IF(BR2&gt;=8.5,"A",IF(BR2&gt;=8,"B+",IF(BR2&gt;=7,"B",IF(BR2&gt;=6.5,"C+",IF(BR2&gt;=5.5,"C",IF(BR2&gt;=5,"D+",IF(BR2&gt;=4,"D","F")))))))</f>
        <v>B+</v>
      </c>
      <c r="BU2" s="32">
        <f>IF(BT2="A",4,IF(BT2="B+",3.5,IF(BT2="B",3,IF(BT2="C+",2.5,IF(BT2="C",2,IF(BT2="D+",1.5,IF(BT2="D",1,0)))))))</f>
        <v>3.5</v>
      </c>
      <c r="BV2" s="49" t="str">
        <f>TEXT(BU2,"0.0")</f>
        <v>3.5</v>
      </c>
      <c r="BW2" s="76">
        <v>2</v>
      </c>
      <c r="BX2" s="82">
        <v>2</v>
      </c>
      <c r="BY2" s="41">
        <f>AE2+AP2+BA2+BL2+BW2</f>
        <v>16</v>
      </c>
      <c r="BZ2" s="43">
        <f>(AC2*AE2+AN2*AP2+AY2*BA2+BJ2*BL2+BU2*BW2)/BY2</f>
        <v>2.4375</v>
      </c>
      <c r="CA2" s="45" t="str">
        <f>TEXT(BZ2,"0.00")</f>
        <v>2.44</v>
      </c>
      <c r="CB2" s="47" t="str">
        <f>IF(AND(BZ2&lt;0.8),"Cảnh báo KQHT","Lên lớp")</f>
        <v>Lên lớp</v>
      </c>
      <c r="CC2" s="145">
        <f>AF2+AQ2+BB2+BM2+BX2</f>
        <v>16</v>
      </c>
      <c r="CD2" s="146">
        <f xml:space="preserve"> (AC2*AF2+AN2*AQ2+AY2*BB2+BJ2*BM2+BU2*BX2)/CC2</f>
        <v>2.4375</v>
      </c>
      <c r="CE2" s="47" t="str">
        <f>IF(AND(CD2&lt;1.2),"Cảnh báo KQHT","Lên lớp")</f>
        <v>Lên lớp</v>
      </c>
      <c r="CF2" s="142" t="s">
        <v>1143</v>
      </c>
      <c r="CG2" s="23">
        <v>6.8</v>
      </c>
      <c r="CH2" s="25">
        <v>7</v>
      </c>
      <c r="CI2" s="26"/>
      <c r="CJ2" s="22">
        <f>ROUND((CG2*0.4+CH2*0.6),1)</f>
        <v>6.9</v>
      </c>
      <c r="CK2" s="29">
        <f>ROUND(MAX((CG2*0.4+CH2*0.6),(CG2*0.4+CI2*0.6)),1)</f>
        <v>6.9</v>
      </c>
      <c r="CL2" s="29" t="str">
        <f>TEXT(CK2,"0.0")</f>
        <v>6.9</v>
      </c>
      <c r="CM2" s="34" t="str">
        <f>IF(CK2&gt;=8.5,"A",IF(CK2&gt;=8,"B+",IF(CK2&gt;=7,"B",IF(CK2&gt;=6.5,"C+",IF(CK2&gt;=5.5,"C",IF(CK2&gt;=5,"D+",IF(CK2&gt;=4,"D","F")))))))</f>
        <v>C+</v>
      </c>
      <c r="CN2" s="156">
        <f>IF(CM2="A",4,IF(CM2="B+",3.5,IF(CM2="B",3,IF(CM2="C+",2.5,IF(CM2="C",2,IF(CM2="D+",1.5,IF(CM2="D",1,0)))))))</f>
        <v>2.5</v>
      </c>
      <c r="CO2" s="49" t="str">
        <f>TEXT(CN2,"0.0")</f>
        <v>2.5</v>
      </c>
      <c r="CP2" s="76">
        <v>3</v>
      </c>
      <c r="CQ2" s="150">
        <v>3</v>
      </c>
      <c r="CR2" s="23">
        <v>6.7</v>
      </c>
      <c r="CS2" s="25">
        <v>5</v>
      </c>
      <c r="CT2" s="26"/>
      <c r="CU2" s="22">
        <f>ROUND((CR2*0.4+CS2*0.6),1)</f>
        <v>5.7</v>
      </c>
      <c r="CV2" s="29">
        <f>ROUND(MAX((CR2*0.4+CS2*0.6),(CR2*0.4+CT2*0.6)),1)</f>
        <v>5.7</v>
      </c>
      <c r="CW2" s="29" t="str">
        <f>TEXT(CV2,"0.0")</f>
        <v>5.7</v>
      </c>
      <c r="CX2" s="34" t="str">
        <f>IF(CV2&gt;=8.5,"A",IF(CV2&gt;=8,"B+",IF(CV2&gt;=7,"B",IF(CV2&gt;=6.5,"C+",IF(CV2&gt;=5.5,"C",IF(CV2&gt;=5,"D+",IF(CV2&gt;=4,"D","F")))))))</f>
        <v>C</v>
      </c>
      <c r="CY2" s="156">
        <f>IF(CX2="A",4,IF(CX2="B+",3.5,IF(CX2="B",3,IF(CX2="C+",2.5,IF(CX2="C",2,IF(CX2="D+",1.5,IF(CX2="D",1,0)))))))</f>
        <v>2</v>
      </c>
      <c r="CZ2" s="49" t="str">
        <f>TEXT(CY2,"0.0")</f>
        <v>2.0</v>
      </c>
      <c r="DA2" s="76">
        <v>2</v>
      </c>
      <c r="DB2" s="150">
        <v>2</v>
      </c>
      <c r="DC2" s="23">
        <v>6.1</v>
      </c>
      <c r="DD2" s="25">
        <v>4</v>
      </c>
      <c r="DE2" s="26"/>
      <c r="DF2" s="22">
        <f>ROUND((DC2*0.4+DD2*0.6),1)</f>
        <v>4.8</v>
      </c>
      <c r="DG2" s="29">
        <f>ROUND(MAX((DC2*0.4+DD2*0.6),(DC2*0.4+DE2*0.6)),1)</f>
        <v>4.8</v>
      </c>
      <c r="DH2" s="29" t="str">
        <f>TEXT(DG2,"0.0")</f>
        <v>4.8</v>
      </c>
      <c r="DI2" s="34" t="str">
        <f>IF(DG2&gt;=8.5,"A",IF(DG2&gt;=8,"B+",IF(DG2&gt;=7,"B",IF(DG2&gt;=6.5,"C+",IF(DG2&gt;=5.5,"C",IF(DG2&gt;=5,"D+",IF(DG2&gt;=4,"D","F")))))))</f>
        <v>D</v>
      </c>
      <c r="DJ2" s="156">
        <f>IF(DI2="A",4,IF(DI2="B+",3.5,IF(DI2="B",3,IF(DI2="C+",2.5,IF(DI2="C",2,IF(DI2="D+",1.5,IF(DI2="D",1,0)))))))</f>
        <v>1</v>
      </c>
      <c r="DK2" s="49" t="str">
        <f>TEXT(DJ2,"0.0")</f>
        <v>1.0</v>
      </c>
      <c r="DL2" s="76">
        <v>4</v>
      </c>
      <c r="DM2" s="150">
        <v>4</v>
      </c>
      <c r="DN2" s="23">
        <v>5.3</v>
      </c>
      <c r="DO2" s="25">
        <v>5</v>
      </c>
      <c r="DP2" s="26"/>
      <c r="DQ2" s="22">
        <f>ROUND((DN2*0.4+DO2*0.6),1)</f>
        <v>5.0999999999999996</v>
      </c>
      <c r="DR2" s="29">
        <f>ROUND(MAX((DN2*0.4+DO2*0.6),(DN2*0.4+DP2*0.6)),1)</f>
        <v>5.0999999999999996</v>
      </c>
      <c r="DS2" s="29" t="str">
        <f>TEXT(DR2,"0.0")</f>
        <v>5.1</v>
      </c>
      <c r="DT2" s="34" t="str">
        <f>IF(DR2&gt;=8.5,"A",IF(DR2&gt;=8,"B+",IF(DR2&gt;=7,"B",IF(DR2&gt;=6.5,"C+",IF(DR2&gt;=5.5,"C",IF(DR2&gt;=5,"D+",IF(DR2&gt;=4,"D","F")))))))</f>
        <v>D+</v>
      </c>
      <c r="DU2" s="156">
        <f>IF(DT2="A",4,IF(DT2="B+",3.5,IF(DT2="B",3,IF(DT2="C+",2.5,IF(DT2="C",2,IF(DT2="D+",1.5,IF(DT2="D",1,0)))))))</f>
        <v>1.5</v>
      </c>
      <c r="DV2" s="49" t="str">
        <f>TEXT(DU2,"0.0")</f>
        <v>1.5</v>
      </c>
      <c r="DW2" s="76">
        <v>3</v>
      </c>
      <c r="DX2" s="150">
        <v>3</v>
      </c>
      <c r="DY2" s="23">
        <v>7</v>
      </c>
      <c r="DZ2" s="25">
        <v>8</v>
      </c>
      <c r="EA2" s="26"/>
      <c r="EB2" s="22">
        <f>ROUND((DY2*0.4+DZ2*0.6),1)</f>
        <v>7.6</v>
      </c>
      <c r="EC2" s="29">
        <f>ROUND(MAX((DY2*0.4+DZ2*0.6),(DY2*0.4+EA2*0.6)),1)</f>
        <v>7.6</v>
      </c>
      <c r="ED2" s="29" t="str">
        <f>TEXT(EC2,"0.0")</f>
        <v>7.6</v>
      </c>
      <c r="EE2" s="34" t="str">
        <f>IF(EC2&gt;=8.5,"A",IF(EC2&gt;=8,"B+",IF(EC2&gt;=7,"B",IF(EC2&gt;=6.5,"C+",IF(EC2&gt;=5.5,"C",IF(EC2&gt;=5,"D+",IF(EC2&gt;=4,"D","F")))))))</f>
        <v>B</v>
      </c>
      <c r="EF2" s="156">
        <f>IF(EE2="A",4,IF(EE2="B+",3.5,IF(EE2="B",3,IF(EE2="C+",2.5,IF(EE2="C",2,IF(EE2="D+",1.5,IF(EE2="D",1,0)))))))</f>
        <v>3</v>
      </c>
      <c r="EG2" s="49" t="str">
        <f>TEXT(EF2,"0.0")</f>
        <v>3.0</v>
      </c>
      <c r="EH2" s="76">
        <v>2</v>
      </c>
      <c r="EI2" s="150">
        <v>2</v>
      </c>
      <c r="EJ2" s="23">
        <v>7.2</v>
      </c>
      <c r="EK2" s="25">
        <v>6</v>
      </c>
      <c r="EL2" s="26"/>
      <c r="EM2" s="22">
        <f>ROUND((EJ2*0.4+EK2*0.6),1)</f>
        <v>6.5</v>
      </c>
      <c r="EN2" s="29">
        <f>ROUND(MAX((EJ2*0.4+EK2*0.6),(EJ2*0.4+EL2*0.6)),1)</f>
        <v>6.5</v>
      </c>
      <c r="EO2" s="29" t="str">
        <f>TEXT(EN2,"0.0")</f>
        <v>6.5</v>
      </c>
      <c r="EP2" s="34" t="str">
        <f>IF(EN2&gt;=8.5,"A",IF(EN2&gt;=8,"B+",IF(EN2&gt;=7,"B",IF(EN2&gt;=6.5,"C+",IF(EN2&gt;=5.5,"C",IF(EN2&gt;=5,"D+",IF(EN2&gt;=4,"D","F")))))))</f>
        <v>C+</v>
      </c>
      <c r="EQ2" s="156">
        <f>IF(EP2="A",4,IF(EP2="B+",3.5,IF(EP2="B",3,IF(EP2="C+",2.5,IF(EP2="C",2,IF(EP2="D+",1.5,IF(EP2="D",1,0)))))))</f>
        <v>2.5</v>
      </c>
      <c r="ER2" s="49" t="str">
        <f>TEXT(EQ2,"0.0")</f>
        <v>2.5</v>
      </c>
      <c r="ES2" s="76">
        <v>2</v>
      </c>
      <c r="ET2" s="150">
        <v>2</v>
      </c>
      <c r="EU2" s="23">
        <v>5.8</v>
      </c>
      <c r="EV2" s="25">
        <v>4</v>
      </c>
      <c r="EW2" s="26"/>
      <c r="EX2" s="22">
        <f>ROUND((EU2*0.4+EV2*0.6),1)</f>
        <v>4.7</v>
      </c>
      <c r="EY2" s="29">
        <f>ROUND(MAX((EU2*0.4+EV2*0.6),(EU2*0.4+EW2*0.6)),1)</f>
        <v>4.7</v>
      </c>
      <c r="EZ2" s="29" t="str">
        <f>TEXT(EY2,"0.0")</f>
        <v>4.7</v>
      </c>
      <c r="FA2" s="34" t="str">
        <f>IF(EY2&gt;=8.5,"A",IF(EY2&gt;=8,"B+",IF(EY2&gt;=7,"B",IF(EY2&gt;=6.5,"C+",IF(EY2&gt;=5.5,"C",IF(EY2&gt;=5,"D+",IF(EY2&gt;=4,"D","F")))))))</f>
        <v>D</v>
      </c>
      <c r="FB2" s="156">
        <f>IF(FA2="A",4,IF(FA2="B+",3.5,IF(FA2="B",3,IF(FA2="C+",2.5,IF(FA2="C",2,IF(FA2="D+",1.5,IF(FA2="D",1,0)))))))</f>
        <v>1</v>
      </c>
      <c r="FC2" s="49" t="str">
        <f>TEXT(FB2,"0.0")</f>
        <v>1.0</v>
      </c>
      <c r="FD2" s="76">
        <v>3</v>
      </c>
      <c r="FE2" s="150">
        <v>3</v>
      </c>
      <c r="FF2" s="153">
        <v>8</v>
      </c>
      <c r="FG2" s="164">
        <v>7</v>
      </c>
      <c r="FH2" s="164"/>
      <c r="FI2" s="22">
        <f>ROUND((FF2*0.4+FG2*0.6),1)</f>
        <v>7.4</v>
      </c>
      <c r="FJ2" s="29">
        <f>ROUND(MAX((FF2*0.4+FG2*0.6),(FF2*0.4+FH2*0.6)),1)</f>
        <v>7.4</v>
      </c>
      <c r="FK2" s="29" t="str">
        <f>TEXT(FJ2,"0.0")</f>
        <v>7.4</v>
      </c>
      <c r="FL2" s="34" t="str">
        <f>IF(FJ2&gt;=8.5,"A",IF(FJ2&gt;=8,"B+",IF(FJ2&gt;=7,"B",IF(FJ2&gt;=6.5,"C+",IF(FJ2&gt;=5.5,"C",IF(FJ2&gt;=5,"D+",IF(FJ2&gt;=4,"D","F")))))))</f>
        <v>B</v>
      </c>
      <c r="FM2" s="32">
        <f>IF(FL2="A",4,IF(FL2="B+",3.5,IF(FL2="B",3,IF(FL2="C+",2.5,IF(FL2="C",2,IF(FL2="D+",1.5,IF(FL2="D",1,0)))))))</f>
        <v>3</v>
      </c>
      <c r="FN2" s="62" t="str">
        <f>TEXT(FM2,"0.0")</f>
        <v>3.0</v>
      </c>
      <c r="FO2" s="154">
        <v>2</v>
      </c>
      <c r="FP2" s="150">
        <v>2</v>
      </c>
      <c r="FQ2" s="41">
        <f>CP2+DA2+DL2+DW2+EH2+ES2+FD2+FO2</f>
        <v>21</v>
      </c>
      <c r="FR2" s="43">
        <f>(CN2*CP2+CY2*DA2+DJ2*DL2+DU2*DW2+EF2*EH2+EQ2*ES2+FB2*FD2+FM2*FO2)/FQ2</f>
        <v>1.9047619047619047</v>
      </c>
      <c r="FS2" s="45" t="str">
        <f>TEXT(FR2,"0.00")</f>
        <v>1.90</v>
      </c>
      <c r="FT2" s="47" t="str">
        <f>IF(AND(FR2&lt;1),"Cảnh báo KQHT","Lên lớp")</f>
        <v>Lên lớp</v>
      </c>
      <c r="FU2" s="145">
        <f>CQ2+DB2+DM2+DX2+EI2+ET2+FE2+FP2</f>
        <v>21</v>
      </c>
      <c r="FV2" s="146">
        <f xml:space="preserve"> (CN2*CQ2+CY2*DB2+DJ2*DM2+DU2*DX2+EF2*EI2+EQ2*ET2+FB2*FE2+FM2*FP2)/FU2</f>
        <v>1.9047619047619047</v>
      </c>
      <c r="FW2" s="174">
        <f>BY2+FQ2</f>
        <v>37</v>
      </c>
      <c r="FX2" s="41">
        <f>CC2+FU2</f>
        <v>37</v>
      </c>
      <c r="FY2" s="43">
        <f>(CD2*CC2+FV2*FU2)/FX2</f>
        <v>2.1351351351351351</v>
      </c>
      <c r="FZ2" s="45" t="str">
        <f>TEXT(FY2,"0.00")</f>
        <v>2.14</v>
      </c>
      <c r="GA2" s="47" t="str">
        <f>IF(AND(FY2&lt;1.2),"Cảnh báo KQHT","Lên lớp")</f>
        <v>Lên lớp</v>
      </c>
      <c r="GB2" s="47" t="s">
        <v>1143</v>
      </c>
      <c r="GC2" s="23">
        <v>5.8</v>
      </c>
      <c r="GD2" s="25">
        <v>6</v>
      </c>
      <c r="GE2" s="26"/>
      <c r="GF2" s="22">
        <f>ROUND((GC2*0.4+GD2*0.6),1)</f>
        <v>5.9</v>
      </c>
      <c r="GG2" s="29">
        <f>ROUND(MAX((GC2*0.4+GD2*0.6),(GC2*0.4+GE2*0.6)),1)</f>
        <v>5.9</v>
      </c>
      <c r="GH2" s="29" t="str">
        <f>TEXT(GG2,"0.0")</f>
        <v>5.9</v>
      </c>
      <c r="GI2" s="34" t="str">
        <f>IF(GG2&gt;=8.5,"A",IF(GG2&gt;=8,"B+",IF(GG2&gt;=7,"B",IF(GG2&gt;=6.5,"C+",IF(GG2&gt;=5.5,"C",IF(GG2&gt;=5,"D+",IF(GG2&gt;=4,"D","F")))))))</f>
        <v>C</v>
      </c>
      <c r="GJ2" s="32">
        <f>IF(GI2="A",4,IF(GI2="B+",3.5,IF(GI2="B",3,IF(GI2="C+",2.5,IF(GI2="C",2,IF(GI2="D+",1.5,IF(GI2="D",1,0)))))))</f>
        <v>2</v>
      </c>
      <c r="GK2" s="49" t="str">
        <f>TEXT(GJ2,"0.0")</f>
        <v>2.0</v>
      </c>
      <c r="GL2" s="76">
        <v>2</v>
      </c>
      <c r="GM2" s="150">
        <v>2</v>
      </c>
      <c r="GN2" s="23">
        <v>8</v>
      </c>
      <c r="GO2" s="25">
        <v>2</v>
      </c>
      <c r="GP2" s="26">
        <v>4</v>
      </c>
      <c r="GQ2" s="22">
        <f>ROUND((GN2*0.4+GO2*0.6),1)</f>
        <v>4.4000000000000004</v>
      </c>
      <c r="GR2" s="29">
        <f>ROUND(MAX((GN2*0.4+GO2*0.6),(GN2*0.4+GP2*0.6)),1)</f>
        <v>5.6</v>
      </c>
      <c r="GS2" s="29" t="str">
        <f>TEXT(GR2,"0.0")</f>
        <v>5.6</v>
      </c>
      <c r="GT2" s="34" t="str">
        <f>IF(GR2&gt;=8.5,"A",IF(GR2&gt;=8,"B+",IF(GR2&gt;=7,"B",IF(GR2&gt;=6.5,"C+",IF(GR2&gt;=5.5,"C",IF(GR2&gt;=5,"D+",IF(GR2&gt;=4,"D","F")))))))</f>
        <v>C</v>
      </c>
      <c r="GU2" s="32">
        <f>IF(GT2="A",4,IF(GT2="B+",3.5,IF(GT2="B",3,IF(GT2="C+",2.5,IF(GT2="C",2,IF(GT2="D+",1.5,IF(GT2="D",1,0)))))))</f>
        <v>2</v>
      </c>
      <c r="GV2" s="49" t="str">
        <f>TEXT(GU2,"0.0")</f>
        <v>2.0</v>
      </c>
      <c r="GW2" s="76">
        <v>3</v>
      </c>
      <c r="GX2" s="150">
        <v>3</v>
      </c>
      <c r="GY2" s="23">
        <v>5.6</v>
      </c>
      <c r="GZ2" s="25">
        <v>5</v>
      </c>
      <c r="HA2" s="26"/>
      <c r="HB2" s="22">
        <f>ROUND((GY2*0.4+GZ2*0.6),1)</f>
        <v>5.2</v>
      </c>
      <c r="HC2" s="29">
        <f>ROUND(MAX((GY2*0.4+GZ2*0.6),(GY2*0.4+HA2*0.6)),1)</f>
        <v>5.2</v>
      </c>
      <c r="HD2" s="29" t="str">
        <f>TEXT(HC2,"0.0")</f>
        <v>5.2</v>
      </c>
      <c r="HE2" s="34" t="str">
        <f>IF(HC2&gt;=8.5,"A",IF(HC2&gt;=8,"B+",IF(HC2&gt;=7,"B",IF(HC2&gt;=6.5,"C+",IF(HC2&gt;=5.5,"C",IF(HC2&gt;=5,"D+",IF(HC2&gt;=4,"D","F")))))))</f>
        <v>D+</v>
      </c>
      <c r="HF2" s="32">
        <f>IF(HE2="A",4,IF(HE2="B+",3.5,IF(HE2="B",3,IF(HE2="C+",2.5,IF(HE2="C",2,IF(HE2="D+",1.5,IF(HE2="D",1,0)))))))</f>
        <v>1.5</v>
      </c>
      <c r="HG2" s="49" t="str">
        <f>TEXT(HF2,"0.0")</f>
        <v>1.5</v>
      </c>
      <c r="HH2" s="76">
        <v>2</v>
      </c>
      <c r="HI2" s="150">
        <v>2</v>
      </c>
      <c r="HJ2" s="23">
        <v>7</v>
      </c>
      <c r="HK2" s="25">
        <v>1</v>
      </c>
      <c r="HL2" s="26">
        <v>0</v>
      </c>
      <c r="HM2" s="22">
        <f>ROUND((HJ2*0.4+HK2*0.6),1)</f>
        <v>3.4</v>
      </c>
      <c r="HN2" s="54">
        <f>ROUND(MAX((HJ2*0.4+HK2*0.6),(HJ2*0.4+HL2*0.6)),1)</f>
        <v>3.4</v>
      </c>
      <c r="HO2" s="29" t="str">
        <f>TEXT(HN2,"0.0")</f>
        <v>3.4</v>
      </c>
      <c r="HP2" s="231" t="str">
        <f>IF(HN2&gt;=8.5,"A",IF(HN2&gt;=8,"B+",IF(HN2&gt;=7,"B",IF(HN2&gt;=6.5,"C+",IF(HN2&gt;=5.5,"C",IF(HN2&gt;=5,"D+",IF(HN2&gt;=4,"D","F")))))))</f>
        <v>F</v>
      </c>
      <c r="HQ2" s="32">
        <f>IF(HP2="A",4,IF(HP2="B+",3.5,IF(HP2="B",3,IF(HP2="C+",2.5,IF(HP2="C",2,IF(HP2="D+",1.5,IF(HP2="D",1,0)))))))</f>
        <v>0</v>
      </c>
      <c r="HR2" s="56" t="str">
        <f>TEXT(HQ2,"0.0")</f>
        <v>0.0</v>
      </c>
      <c r="HS2" s="76">
        <v>2</v>
      </c>
      <c r="HT2" s="150"/>
      <c r="HU2" s="23">
        <v>7.5</v>
      </c>
      <c r="HV2" s="25">
        <v>6</v>
      </c>
      <c r="HW2" s="26"/>
      <c r="HX2" s="22">
        <f>ROUND((HU2*0.4+HV2*0.6),1)</f>
        <v>6.6</v>
      </c>
      <c r="HY2" s="29">
        <f>ROUND(MAX((HU2*0.4+HV2*0.6),(HU2*0.4+HW2*0.6)),1)</f>
        <v>6.6</v>
      </c>
      <c r="HZ2" s="29" t="str">
        <f>TEXT(HY2,"0.0")</f>
        <v>6.6</v>
      </c>
      <c r="IA2" s="34" t="str">
        <f>IF(HY2&gt;=8.5,"A",IF(HY2&gt;=8,"B+",IF(HY2&gt;=7,"B",IF(HY2&gt;=6.5,"C+",IF(HY2&gt;=5.5,"C",IF(HY2&gt;=5,"D+",IF(HY2&gt;=4,"D","F")))))))</f>
        <v>C+</v>
      </c>
      <c r="IB2" s="32">
        <f>IF(IA2="A",4,IF(IA2="B+",3.5,IF(IA2="B",3,IF(IA2="C+",2.5,IF(IA2="C",2,IF(IA2="D+",1.5,IF(IA2="D",1,0)))))))</f>
        <v>2.5</v>
      </c>
      <c r="IC2" s="49" t="str">
        <f>TEXT(IB2,"0.0")</f>
        <v>2.5</v>
      </c>
      <c r="ID2" s="76">
        <v>3</v>
      </c>
      <c r="IE2" s="150">
        <v>3</v>
      </c>
      <c r="IF2" s="23">
        <v>6.3</v>
      </c>
      <c r="IG2" s="25">
        <v>3</v>
      </c>
      <c r="IH2" s="26"/>
      <c r="II2" s="22">
        <f>ROUND((IF2*0.4+IG2*0.6),1)</f>
        <v>4.3</v>
      </c>
      <c r="IJ2" s="29">
        <f>ROUND(MAX((IF2*0.4+IG2*0.6),(IF2*0.4+IH2*0.6)),1)</f>
        <v>4.3</v>
      </c>
      <c r="IK2" s="29" t="str">
        <f>TEXT(IJ2,"0.0")</f>
        <v>4.3</v>
      </c>
      <c r="IL2" s="34" t="str">
        <f>IF(IJ2&gt;=8.5,"A",IF(IJ2&gt;=8,"B+",IF(IJ2&gt;=7,"B",IF(IJ2&gt;=6.5,"C+",IF(IJ2&gt;=5.5,"C",IF(IJ2&gt;=5,"D+",IF(IJ2&gt;=4,"D","F")))))))</f>
        <v>D</v>
      </c>
      <c r="IM2" s="32">
        <f>IF(IL2="A",4,IF(IL2="B+",3.5,IF(IL2="B",3,IF(IL2="C+",2.5,IF(IL2="C",2,IF(IL2="D+",1.5,IF(IL2="D",1,0)))))))</f>
        <v>1</v>
      </c>
      <c r="IN2" s="49" t="str">
        <f>TEXT(IM2,"0.0")</f>
        <v>1.0</v>
      </c>
      <c r="IO2" s="76">
        <v>2</v>
      </c>
      <c r="IP2" s="150">
        <v>2</v>
      </c>
      <c r="IQ2" s="23">
        <v>5.9</v>
      </c>
      <c r="IR2" s="25">
        <v>4</v>
      </c>
      <c r="IS2" s="26"/>
      <c r="IT2" s="22">
        <f t="shared" ref="IT2:IT6" si="4">ROUND((IQ2*0.4+IR2*0.6),1)</f>
        <v>4.8</v>
      </c>
      <c r="IU2" s="54">
        <f t="shared" ref="IU2:IU6" si="5">ROUND(MAX((IQ2*0.4+IR2*0.6),(IQ2*0.4+IS2*0.6)),1)</f>
        <v>4.8</v>
      </c>
      <c r="IV2" s="29" t="str">
        <f>TEXT(IU2,"0.0")</f>
        <v>4.8</v>
      </c>
      <c r="IW2" s="231" t="str">
        <f>IF(IU2&gt;=8.5,"A",IF(IU2&gt;=8,"B+",IF(IU2&gt;=7,"B",IF(IU2&gt;=6.5,"C+",IF(IU2&gt;=5.5,"C",IF(IU2&gt;=5,"D+",IF(IU2&gt;=4,"D","F")))))))</f>
        <v>D</v>
      </c>
      <c r="IX2" s="32">
        <f>IF(IW2="A",4,IF(IW2="B+",3.5,IF(IW2="B",3,IF(IW2="C+",2.5,IF(IW2="C",2,IF(IW2="D+",1.5,IF(IW2="D",1,0)))))))</f>
        <v>1</v>
      </c>
      <c r="IY2" s="232" t="str">
        <f>TEXT(IX2,"0.0")</f>
        <v>1.0</v>
      </c>
      <c r="IZ2" s="76">
        <v>3</v>
      </c>
      <c r="JA2" s="150">
        <v>3</v>
      </c>
      <c r="JB2" s="23">
        <v>6.4</v>
      </c>
      <c r="JC2" s="25">
        <v>8</v>
      </c>
      <c r="JD2" s="26"/>
      <c r="JE2" s="22">
        <f>ROUND((JB2*0.4+JC2*0.6),1)</f>
        <v>7.4</v>
      </c>
      <c r="JF2" s="29">
        <f>ROUND(MAX((JB2*0.4+JC2*0.6),(JB2*0.4+JD2*0.6)),1)</f>
        <v>7.4</v>
      </c>
      <c r="JG2" s="29" t="str">
        <f>TEXT(JF2,"0.0")</f>
        <v>7.4</v>
      </c>
      <c r="JH2" s="34" t="str">
        <f>IF(JF2&gt;=8.5,"A",IF(JF2&gt;=8,"B+",IF(JF2&gt;=7,"B",IF(JF2&gt;=6.5,"C+",IF(JF2&gt;=5.5,"C",IF(JF2&gt;=5,"D+",IF(JF2&gt;=4,"D","F")))))))</f>
        <v>B</v>
      </c>
      <c r="JI2" s="32">
        <f>IF(JH2="A",4,IF(JH2="B+",3.5,IF(JH2="B",3,IF(JH2="C+",2.5,IF(JH2="C",2,IF(JH2="D+",1.5,IF(JH2="D",1,0)))))))</f>
        <v>3</v>
      </c>
      <c r="JJ2" s="49" t="str">
        <f>TEXT(JI2,"0.0")</f>
        <v>3.0</v>
      </c>
      <c r="JK2" s="76">
        <v>3</v>
      </c>
      <c r="JL2" s="150">
        <v>3</v>
      </c>
      <c r="JM2" s="23">
        <v>7</v>
      </c>
      <c r="JN2" s="212">
        <v>6.8</v>
      </c>
      <c r="JO2" s="213"/>
      <c r="JP2" s="22">
        <f t="shared" ref="JP2:JP6" si="6">ROUND((JM2*0.4+JN2*0.6),1)</f>
        <v>6.9</v>
      </c>
      <c r="JQ2" s="29">
        <f t="shared" ref="JQ2:JQ6" si="7">ROUND(MAX((JM2*0.4+JN2*0.6),(JM2*0.4+JO2*0.6)),1)</f>
        <v>6.9</v>
      </c>
      <c r="JR2" s="29" t="str">
        <f>TEXT(JQ2,"0.0")</f>
        <v>6.9</v>
      </c>
      <c r="JS2" s="34" t="str">
        <f>IF(JQ2&gt;=8.5,"A",IF(JQ2&gt;=8,"B+",IF(JQ2&gt;=7,"B",IF(JQ2&gt;=6.5,"C+",IF(JQ2&gt;=5.5,"C",IF(JQ2&gt;=5,"D+",IF(JQ2&gt;=4,"D","F")))))))</f>
        <v>C+</v>
      </c>
      <c r="JT2" s="32">
        <f>IF(JS2="A",4,IF(JS2="B+",3.5,IF(JS2="B",3,IF(JS2="C+",2.5,IF(JS2="C",2,IF(JS2="D+",1.5,IF(JS2="D",1,0)))))))</f>
        <v>2.5</v>
      </c>
      <c r="JU2" s="49" t="str">
        <f>TEXT(JT2,"0.0")</f>
        <v>2.5</v>
      </c>
      <c r="JV2" s="76">
        <v>1</v>
      </c>
      <c r="JW2" s="150">
        <v>1</v>
      </c>
      <c r="JX2" s="211">
        <f>GL2+GW2+HH2+HS2+ID2+IO2+IZ2+JK2+JV2</f>
        <v>21</v>
      </c>
      <c r="JY2" s="43">
        <f>(GJ2*GL2+GU2*GW2+HF2*HH2+HQ2*HS2+IB2*ID2+IM2*IO2+IX2*IZ2+JI2*JK2+JT2*JV2)/JX2</f>
        <v>1.7619047619047619</v>
      </c>
      <c r="JZ2" s="45" t="str">
        <f>TEXT(JY2,"0.00")</f>
        <v>1.76</v>
      </c>
      <c r="KA2" s="47" t="str">
        <f>IF(AND(JY2&lt;1),"Cảnh báo KQHT","Lên lớp")</f>
        <v>Lên lớp</v>
      </c>
      <c r="KB2" s="41">
        <f>GM2+GX2+HI2+HT2+IE2+IP2+JA2+JL2+JW2</f>
        <v>19</v>
      </c>
      <c r="KC2" s="43">
        <f>(GJ2*GM2+GU2*GX2+HF2*HI2+HQ2*HT2+IB2*IE2+IM2*IP2+IX2*JA2+JI2*JL2+JT2*JW2)/KB2</f>
        <v>1.9473684210526316</v>
      </c>
      <c r="KD2" s="229">
        <f>BY2+FQ2+JX2</f>
        <v>58</v>
      </c>
      <c r="KE2" s="230">
        <f>CC2+FU2+KB2</f>
        <v>56</v>
      </c>
      <c r="KF2" s="146">
        <f xml:space="preserve"> (CD2*CC2+FU2*FV2+KC2*KB2)/KE2</f>
        <v>2.0714285714285716</v>
      </c>
      <c r="KG2" s="45" t="str">
        <f>TEXT(KF2,"0.00")</f>
        <v>2.07</v>
      </c>
      <c r="KH2" s="47" t="str">
        <f>IF(AND(KF2&lt;1.4),"Cảnh báo KQHT","Lên lớp")</f>
        <v>Lên lớp</v>
      </c>
      <c r="KI2" s="47" t="s">
        <v>1143</v>
      </c>
      <c r="KJ2" s="24">
        <v>7.2</v>
      </c>
      <c r="KK2" s="27">
        <v>6</v>
      </c>
      <c r="KL2" s="28"/>
      <c r="KM2" s="22">
        <f t="shared" ref="KM2:KM8" si="8">ROUND((KJ2*0.4+KK2*0.6),1)</f>
        <v>6.5</v>
      </c>
      <c r="KN2" s="31">
        <f t="shared" ref="KN2:KN8" si="9">ROUND(MAX((KJ2*0.4+KK2*0.6),(KJ2*0.4+KL2*0.6)),1)</f>
        <v>6.5</v>
      </c>
      <c r="KO2" s="29" t="str">
        <f>TEXT(KN2,"0.0")</f>
        <v>6.5</v>
      </c>
      <c r="KP2" s="35" t="str">
        <f t="shared" ref="KP2:KP8" si="10">IF(KN2&gt;=8.5,"A",IF(KN2&gt;=8,"B+",IF(KN2&gt;=7,"B",IF(KN2&gt;=6.5,"C+",IF(KN2&gt;=5.5,"C",IF(KN2&gt;=5,"D+",IF(KN2&gt;=4,"D","F")))))))</f>
        <v>C+</v>
      </c>
      <c r="KQ2" s="33">
        <f t="shared" ref="KQ2:KQ8" si="11">IF(KP2="A",4,IF(KP2="B+",3.5,IF(KP2="B",3,IF(KP2="C+",2.5,IF(KP2="C",2,IF(KP2="D+",1.5,IF(KP2="D",1,0)))))))</f>
        <v>2.5</v>
      </c>
      <c r="KR2" s="49" t="str">
        <f t="shared" ref="KR2:KR8" si="12">TEXT(KQ2,"0.0")</f>
        <v>2.5</v>
      </c>
      <c r="KS2" s="77">
        <v>2</v>
      </c>
      <c r="KT2" s="151">
        <v>2</v>
      </c>
      <c r="KU2" s="24">
        <v>7.7</v>
      </c>
      <c r="KV2" s="27">
        <v>9</v>
      </c>
      <c r="KW2" s="28"/>
      <c r="KX2" s="22">
        <f t="shared" ref="KX2:KX8" si="13">ROUND((KU2*0.4+KV2*0.6),1)</f>
        <v>8.5</v>
      </c>
      <c r="KY2" s="29">
        <f t="shared" ref="KY2:KY8" si="14">ROUND(MAX((KU2*0.4+KV2*0.6),(KU2*0.4+KW2*0.6)),1)</f>
        <v>8.5</v>
      </c>
      <c r="KZ2" s="29" t="str">
        <f>TEXT(KY2,"0.0")</f>
        <v>8.5</v>
      </c>
      <c r="LA2" s="35" t="str">
        <f t="shared" ref="LA2:LA8" si="15">IF(KY2&gt;=8.5,"A",IF(KY2&gt;=8,"B+",IF(KY2&gt;=7,"B",IF(KY2&gt;=6.5,"C+",IF(KY2&gt;=5.5,"C",IF(KY2&gt;=5,"D+",IF(KY2&gt;=4,"D","F")))))))</f>
        <v>A</v>
      </c>
      <c r="LB2" s="33">
        <f t="shared" ref="LB2:LB8" si="16">IF(LA2="A",4,IF(LA2="B+",3.5,IF(LA2="B",3,IF(LA2="C+",2.5,IF(LA2="C",2,IF(LA2="D+",1.5,IF(LA2="D",1,0)))))))</f>
        <v>4</v>
      </c>
      <c r="LC2" s="49" t="str">
        <f t="shared" ref="LC2:LC8" si="17">TEXT(LB2,"0.0")</f>
        <v>4.0</v>
      </c>
      <c r="LD2" s="77">
        <v>2</v>
      </c>
      <c r="LE2" s="151">
        <v>2</v>
      </c>
      <c r="LF2" s="24">
        <v>7.3</v>
      </c>
      <c r="LG2" s="27">
        <v>5</v>
      </c>
      <c r="LH2" s="28"/>
      <c r="LI2" s="22">
        <f t="shared" ref="LI2:LI8" si="18">ROUND((LF2*0.4+LG2*0.6),1)</f>
        <v>5.9</v>
      </c>
      <c r="LJ2" s="29">
        <f t="shared" ref="LJ2:LJ8" si="19">ROUND(MAX((LF2*0.4+LG2*0.6),(LF2*0.4+LH2*0.6)),1)</f>
        <v>5.9</v>
      </c>
      <c r="LK2" s="29" t="str">
        <f>TEXT(LJ2,"0.0")</f>
        <v>5.9</v>
      </c>
      <c r="LL2" s="35" t="str">
        <f t="shared" ref="LL2:LL8" si="20">IF(LJ2&gt;=8.5,"A",IF(LJ2&gt;=8,"B+",IF(LJ2&gt;=7,"B",IF(LJ2&gt;=6.5,"C+",IF(LJ2&gt;=5.5,"C",IF(LJ2&gt;=5,"D+",IF(LJ2&gt;=4,"D","F")))))))</f>
        <v>C</v>
      </c>
      <c r="LM2" s="33">
        <f t="shared" ref="LM2:LM8" si="21">IF(LL2="A",4,IF(LL2="B+",3.5,IF(LL2="B",3,IF(LL2="C+",2.5,IF(LL2="C",2,IF(LL2="D+",1.5,IF(LL2="D",1,0)))))))</f>
        <v>2</v>
      </c>
      <c r="LN2" s="49" t="str">
        <f t="shared" ref="LN2:LN8" si="22">TEXT(LM2,"0.0")</f>
        <v>2.0</v>
      </c>
      <c r="LO2" s="77">
        <v>2</v>
      </c>
      <c r="LP2" s="151">
        <v>2</v>
      </c>
      <c r="LQ2" s="24">
        <v>5</v>
      </c>
      <c r="LR2" s="27">
        <v>0</v>
      </c>
      <c r="LS2" s="28">
        <v>4</v>
      </c>
      <c r="LT2" s="22">
        <f t="shared" ref="LT2:LT8" si="23">ROUND((LQ2*0.4+LR2*0.6),1)</f>
        <v>2</v>
      </c>
      <c r="LU2" s="29">
        <f t="shared" ref="LU2:LU8" si="24">ROUND(MAX((LQ2*0.4+LR2*0.6),(LQ2*0.4+LS2*0.6)),1)</f>
        <v>4.4000000000000004</v>
      </c>
      <c r="LV2" s="29" t="str">
        <f>TEXT(LU2,"0.0")</f>
        <v>4.4</v>
      </c>
      <c r="LW2" s="35" t="str">
        <f t="shared" ref="LW2:LW8" si="25">IF(LU2&gt;=8.5,"A",IF(LU2&gt;=8,"B+",IF(LU2&gt;=7,"B",IF(LU2&gt;=6.5,"C+",IF(LU2&gt;=5.5,"C",IF(LU2&gt;=5,"D+",IF(LU2&gt;=4,"D","F")))))))</f>
        <v>D</v>
      </c>
      <c r="LX2" s="33">
        <f t="shared" ref="LX2:LX8" si="26">IF(LW2="A",4,IF(LW2="B+",3.5,IF(LW2="B",3,IF(LW2="C+",2.5,IF(LW2="C",2,IF(LW2="D+",1.5,IF(LW2="D",1,0)))))))</f>
        <v>1</v>
      </c>
      <c r="LY2" s="49" t="str">
        <f t="shared" ref="LY2:LY8" si="27">TEXT(LX2,"0.0")</f>
        <v>1.0</v>
      </c>
      <c r="LZ2" s="77">
        <v>2</v>
      </c>
      <c r="MA2" s="151">
        <v>2</v>
      </c>
      <c r="MB2" s="63">
        <v>0</v>
      </c>
      <c r="MC2" s="27"/>
      <c r="MD2" s="28"/>
      <c r="ME2" s="22">
        <f t="shared" ref="ME2:ME8" si="28">ROUND((MB2*0.4+MC2*0.6),1)</f>
        <v>0</v>
      </c>
      <c r="MF2" s="54">
        <f t="shared" ref="MF2:MF8" si="29">ROUND(MAX((MB2*0.4+MC2*0.6),(MB2*0.4+MD2*0.6)),1)</f>
        <v>0</v>
      </c>
      <c r="MG2" s="29" t="str">
        <f>TEXT(MF2,"0.0")</f>
        <v>0.0</v>
      </c>
      <c r="MH2" s="162" t="str">
        <f t="shared" ref="MH2:MH8" si="30">IF(MF2&gt;=8.5,"A",IF(MF2&gt;=8,"B+",IF(MF2&gt;=7,"B",IF(MF2&gt;=6.5,"C+",IF(MF2&gt;=5.5,"C",IF(MF2&gt;=5,"D+",IF(MF2&gt;=4,"D","F")))))))</f>
        <v>F</v>
      </c>
      <c r="MI2" s="163">
        <f t="shared" ref="MI2:MI8" si="31">IF(MH2="A",4,IF(MH2="B+",3.5,IF(MH2="B",3,IF(MH2="C+",2.5,IF(MH2="C",2,IF(MH2="D+",1.5,IF(MH2="D",1,0)))))))</f>
        <v>0</v>
      </c>
      <c r="MJ2" s="56" t="str">
        <f t="shared" ref="MJ2:MJ8" si="32">TEXT(MI2,"0.0")</f>
        <v>0.0</v>
      </c>
      <c r="MK2" s="77">
        <v>1</v>
      </c>
      <c r="ML2" s="151"/>
      <c r="MM2" s="24">
        <v>7.3</v>
      </c>
      <c r="MN2" s="27">
        <v>0</v>
      </c>
      <c r="MO2" s="28">
        <v>4</v>
      </c>
      <c r="MP2" s="22">
        <f t="shared" ref="MP2:MP8" si="33">ROUND((MM2*0.4+MN2*0.6),1)</f>
        <v>2.9</v>
      </c>
      <c r="MQ2" s="54">
        <f t="shared" ref="MQ2:MQ8" si="34">ROUND(MAX((MM2*0.4+MN2*0.6),(MM2*0.4+MO2*0.6)),1)</f>
        <v>5.3</v>
      </c>
      <c r="MR2" s="29" t="str">
        <f>TEXT(MQ2,"0.0")</f>
        <v>5.3</v>
      </c>
      <c r="MS2" s="162" t="str">
        <f t="shared" ref="MS2:MS8" si="35">IF(MQ2&gt;=8.5,"A",IF(MQ2&gt;=8,"B+",IF(MQ2&gt;=7,"B",IF(MQ2&gt;=6.5,"C+",IF(MQ2&gt;=5.5,"C",IF(MQ2&gt;=5,"D+",IF(MQ2&gt;=4,"D","F")))))))</f>
        <v>D+</v>
      </c>
      <c r="MT2" s="163">
        <f t="shared" ref="MT2:MT8" si="36">IF(MS2="A",4,IF(MS2="B+",3.5,IF(MS2="B",3,IF(MS2="C+",2.5,IF(MS2="C",2,IF(MS2="D+",1.5,IF(MS2="D",1,0)))))))</f>
        <v>1.5</v>
      </c>
      <c r="MU2" s="56" t="str">
        <f t="shared" ref="MU2:MU8" si="37">TEXT(MT2,"0.0")</f>
        <v>1.5</v>
      </c>
      <c r="MV2" s="77">
        <v>3</v>
      </c>
      <c r="MW2" s="151">
        <v>3</v>
      </c>
      <c r="MX2" s="63">
        <v>0</v>
      </c>
      <c r="MY2" s="27"/>
      <c r="MZ2" s="28"/>
      <c r="NA2" s="22">
        <f t="shared" ref="NA2:NA8" si="38">ROUND((MX2*0.4+MY2*0.6),1)</f>
        <v>0</v>
      </c>
      <c r="NB2" s="54">
        <f t="shared" ref="NB2:NB8" si="39">ROUND(MAX((MX2*0.4+MY2*0.6),(MX2*0.4+MZ2*0.6)),1)</f>
        <v>0</v>
      </c>
      <c r="NC2" s="29" t="str">
        <f>TEXT(NB2,"0.0")</f>
        <v>0.0</v>
      </c>
      <c r="ND2" s="162" t="str">
        <f t="shared" ref="ND2:ND8" si="40">IF(NB2&gt;=8.5,"A",IF(NB2&gt;=8,"B+",IF(NB2&gt;=7,"B",IF(NB2&gt;=6.5,"C+",IF(NB2&gt;=5.5,"C",IF(NB2&gt;=5,"D+",IF(NB2&gt;=4,"D","F")))))))</f>
        <v>F</v>
      </c>
      <c r="NE2" s="163">
        <f t="shared" ref="NE2:NE8" si="41">IF(ND2="A",4,IF(ND2="B+",3.5,IF(ND2="B",3,IF(ND2="C+",2.5,IF(ND2="C",2,IF(ND2="D+",1.5,IF(ND2="D",1,0)))))))</f>
        <v>0</v>
      </c>
      <c r="NF2" s="56" t="str">
        <f t="shared" ref="NF2:NF8" si="42">TEXT(NE2,"0.0")</f>
        <v>0.0</v>
      </c>
      <c r="NG2" s="77">
        <v>1</v>
      </c>
      <c r="NH2" s="151"/>
      <c r="NI2" s="24">
        <v>6.6</v>
      </c>
      <c r="NJ2" s="27">
        <v>5</v>
      </c>
      <c r="NK2" s="28"/>
      <c r="NL2" s="22">
        <f t="shared" ref="NL2:NL8" si="43">ROUND((NI2*0.4+NJ2*0.6),1)</f>
        <v>5.6</v>
      </c>
      <c r="NM2" s="29">
        <f t="shared" ref="NM2:NM8" si="44">ROUND(MAX((NI2*0.4+NJ2*0.6),(NI2*0.4+NK2*0.6)),1)</f>
        <v>5.6</v>
      </c>
      <c r="NN2" s="29" t="str">
        <f>TEXT(NM2,"0.0")</f>
        <v>5.6</v>
      </c>
      <c r="NO2" s="35" t="str">
        <f t="shared" ref="NO2:NO8" si="45">IF(NM2&gt;=8.5,"A",IF(NM2&gt;=8,"B+",IF(NM2&gt;=7,"B",IF(NM2&gt;=6.5,"C+",IF(NM2&gt;=5.5,"C",IF(NM2&gt;=5,"D+",IF(NM2&gt;=4,"D","F")))))))</f>
        <v>C</v>
      </c>
      <c r="NP2" s="33">
        <f t="shared" ref="NP2:NP8" si="46">IF(NO2="A",4,IF(NO2="B+",3.5,IF(NO2="B",3,IF(NO2="C+",2.5,IF(NO2="C",2,IF(NO2="D+",1.5,IF(NO2="D",1,0)))))))</f>
        <v>2</v>
      </c>
      <c r="NQ2" s="49" t="str">
        <f t="shared" ref="NQ2:NQ8" si="47">TEXT(NP2,"0.0")</f>
        <v>2.0</v>
      </c>
      <c r="NR2" s="77">
        <v>3</v>
      </c>
      <c r="NS2" s="151">
        <v>3</v>
      </c>
      <c r="NT2" s="24">
        <v>8</v>
      </c>
      <c r="NU2" s="214">
        <v>7.3</v>
      </c>
      <c r="NV2" s="28"/>
      <c r="NW2" s="22">
        <f t="shared" ref="NW2:NW8" si="48">ROUND((NT2*0.4+NU2*0.6),1)</f>
        <v>7.6</v>
      </c>
      <c r="NX2" s="29">
        <f t="shared" ref="NX2:NX8" si="49">ROUND(MAX((NT2*0.4+NU2*0.6),(NT2*0.4+NV2*0.6)),1)</f>
        <v>7.6</v>
      </c>
      <c r="NY2" s="29" t="str">
        <f>TEXT(NX2,"0.0")</f>
        <v>7.6</v>
      </c>
      <c r="NZ2" s="35" t="str">
        <f t="shared" ref="NZ2:NZ8" si="50">IF(NX2&gt;=8.5,"A",IF(NX2&gt;=8,"B+",IF(NX2&gt;=7,"B",IF(NX2&gt;=6.5,"C+",IF(NX2&gt;=5.5,"C",IF(NX2&gt;=5,"D+",IF(NX2&gt;=4,"D","F")))))))</f>
        <v>B</v>
      </c>
      <c r="OA2" s="33">
        <f t="shared" ref="OA2:OA8" si="51">IF(NZ2="A",4,IF(NZ2="B+",3.5,IF(NZ2="B",3,IF(NZ2="C+",2.5,IF(NZ2="C",2,IF(NZ2="D+",1.5,IF(NZ2="D",1,0)))))))</f>
        <v>3</v>
      </c>
      <c r="OB2" s="49" t="str">
        <f>TEXT(OA2,"0.0")</f>
        <v>3.0</v>
      </c>
      <c r="OC2" s="77">
        <v>2</v>
      </c>
      <c r="OD2" s="151">
        <v>2</v>
      </c>
      <c r="OE2" s="211">
        <f>KS2+LD2+LO2+LZ2+MK2+MV2+NG2+NR2+OC2</f>
        <v>18</v>
      </c>
      <c r="OF2" s="43">
        <f>(KQ2*KS2+LB2*LD2+LM2*LO2+LX2*LZ2+MI2*MK2+MT2*MV2+NE2*NG2+NP2*NR2+OA2*OC2)/OE2</f>
        <v>1.9722222222222223</v>
      </c>
      <c r="OG2" s="45" t="str">
        <f>TEXT(OF2,"0.00")</f>
        <v>1.97</v>
      </c>
      <c r="OH2" s="47" t="str">
        <f>IF(AND(OF2&lt;1),"Cảnh báo KQHT","Lên lớp")</f>
        <v>Lên lớp</v>
      </c>
      <c r="OI2" s="41">
        <f>KT2+LE2+LP2+MA2+ML2+MW2+NH2+NS2+OD2</f>
        <v>16</v>
      </c>
      <c r="OJ2" s="43">
        <f>(KQ2*KT2+LB2*LE2+LM2*LP2+LX2*MA2+MI2*ML2+MT2*MW2+NE2*NH2+NP2*NS2+OA2*OD2)/OI2</f>
        <v>2.21875</v>
      </c>
      <c r="OK2" s="229">
        <f>KD2+OE2</f>
        <v>76</v>
      </c>
      <c r="OL2" s="230">
        <f>KE2+OI2</f>
        <v>72</v>
      </c>
      <c r="OM2" s="146">
        <f xml:space="preserve"> (KF2*KE2+OJ2*OI2)/OL2</f>
        <v>2.1041666666666665</v>
      </c>
      <c r="ON2" s="45" t="str">
        <f>TEXT(OM2,"0.00")</f>
        <v>2.10</v>
      </c>
      <c r="OO2" s="47" t="str">
        <f>IF(AND(OM2&lt;1.4),"Cảnh báo KQHT","Lên lớp")</f>
        <v>Lên lớp</v>
      </c>
      <c r="OP2" s="47" t="s">
        <v>1143</v>
      </c>
      <c r="OQ2" s="24">
        <v>6.8</v>
      </c>
      <c r="OR2" s="27"/>
      <c r="OS2" s="28">
        <v>4</v>
      </c>
      <c r="OT2" s="22">
        <f t="shared" ref="OT2:OT9" si="52">ROUND((OQ2*0.4+OR2*0.6),1)</f>
        <v>2.7</v>
      </c>
      <c r="OU2" s="29">
        <f t="shared" ref="OU2:OU9" si="53">ROUND(MAX((OQ2*0.4+OR2*0.6),(OQ2*0.4+OS2*0.6)),1)</f>
        <v>5.0999999999999996</v>
      </c>
      <c r="OV2" s="29" t="str">
        <f>TEXT(OU2,"0.0")</f>
        <v>5.1</v>
      </c>
      <c r="OW2" s="35" t="str">
        <f>IF(OU2&gt;=8.5,"A",IF(OU2&gt;=8,"B+",IF(OU2&gt;=7,"B",IF(OU2&gt;=6.5,"C+",IF(OU2&gt;=5.5,"C",IF(OU2&gt;=5,"D+",IF(OU2&gt;=4,"D","F")))))))</f>
        <v>D+</v>
      </c>
      <c r="OX2" s="33">
        <f t="shared" ref="OX2:OX9" si="54">IF(OW2="A",4,IF(OW2="B+",3.5,IF(OW2="B",3,IF(OW2="C+",2.5,IF(OW2="C",2,IF(OW2="D+",1.5,IF(OW2="D",1,0)))))))</f>
        <v>1.5</v>
      </c>
      <c r="OY2" s="49" t="str">
        <f t="shared" ref="OY2:OY9" si="55">TEXT(OX2,"0.0")</f>
        <v>1.5</v>
      </c>
      <c r="OZ2" s="77">
        <v>2</v>
      </c>
      <c r="PA2" s="151">
        <v>2</v>
      </c>
      <c r="PB2" s="24">
        <v>7.2</v>
      </c>
      <c r="PC2" s="27">
        <v>7</v>
      </c>
      <c r="PD2" s="28"/>
      <c r="PE2" s="22">
        <f t="shared" ref="PE2:PE9" si="56">ROUND((PB2*0.4+PC2*0.6),1)</f>
        <v>7.1</v>
      </c>
      <c r="PF2" s="29">
        <f t="shared" ref="PF2:PF9" si="57">ROUND(MAX((PB2*0.4+PC2*0.6),(PB2*0.4+PD2*0.6)),1)</f>
        <v>7.1</v>
      </c>
      <c r="PG2" s="29" t="str">
        <f>TEXT(PF2,"0.0")</f>
        <v>7.1</v>
      </c>
      <c r="PH2" s="35" t="str">
        <f>IF(PF2&gt;=8.5,"A",IF(PF2&gt;=8,"B+",IF(PF2&gt;=7,"B",IF(PF2&gt;=6.5,"C+",IF(PF2&gt;=5.5,"C",IF(PF2&gt;=5,"D+",IF(PF2&gt;=4,"D","F")))))))</f>
        <v>B</v>
      </c>
      <c r="PI2" s="33">
        <f t="shared" ref="PI2:PI9" si="58">IF(PH2="A",4,IF(PH2="B+",3.5,IF(PH2="B",3,IF(PH2="C+",2.5,IF(PH2="C",2,IF(PH2="D+",1.5,IF(PH2="D",1,0)))))))</f>
        <v>3</v>
      </c>
      <c r="PJ2" s="49" t="str">
        <f t="shared" ref="PJ2:PJ9" si="59">TEXT(PI2,"0.0")</f>
        <v>3.0</v>
      </c>
      <c r="PK2" s="77">
        <v>3</v>
      </c>
      <c r="PL2" s="151">
        <v>3</v>
      </c>
      <c r="PM2" s="24">
        <v>7.7</v>
      </c>
      <c r="PN2" s="124"/>
      <c r="PO2" s="28">
        <v>5</v>
      </c>
      <c r="PP2" s="22">
        <f t="shared" ref="PP2:PP9" si="60">ROUND((PM2*0.4+PN2*0.6),1)</f>
        <v>3.1</v>
      </c>
      <c r="PQ2" s="29">
        <f t="shared" ref="PQ2:PQ9" si="61">ROUND(MAX((PM2*0.4+PN2*0.6),(PM2*0.4+PO2*0.6)),1)</f>
        <v>6.1</v>
      </c>
      <c r="PR2" s="29" t="str">
        <f>TEXT(PQ2,"0.0")</f>
        <v>6.1</v>
      </c>
      <c r="PS2" s="35" t="str">
        <f>IF(PQ2&gt;=8.5,"A",IF(PQ2&gt;=8,"B+",IF(PQ2&gt;=7,"B",IF(PQ2&gt;=6.5,"C+",IF(PQ2&gt;=5.5,"C",IF(PQ2&gt;=5,"D+",IF(PQ2&gt;=4,"D","F")))))))</f>
        <v>C</v>
      </c>
      <c r="PT2" s="33">
        <f t="shared" ref="PT2:PT9" si="62">IF(PS2="A",4,IF(PS2="B+",3.5,IF(PS2="B",3,IF(PS2="C+",2.5,IF(PS2="C",2,IF(PS2="D+",1.5,IF(PS2="D",1,0)))))))</f>
        <v>2</v>
      </c>
      <c r="PU2" s="49" t="str">
        <f t="shared" ref="PU2:PU9" si="63">TEXT(PT2,"0.0")</f>
        <v>2.0</v>
      </c>
      <c r="PV2" s="77">
        <v>2</v>
      </c>
      <c r="PW2" s="151">
        <v>2</v>
      </c>
      <c r="PX2" s="24">
        <v>6.4</v>
      </c>
      <c r="PY2" s="27">
        <v>7</v>
      </c>
      <c r="PZ2" s="28"/>
      <c r="QA2" s="22">
        <f t="shared" ref="QA2:QA9" si="64">ROUND((PX2*0.4+PY2*0.6),1)</f>
        <v>6.8</v>
      </c>
      <c r="QB2" s="29">
        <f t="shared" ref="QB2:QB9" si="65">ROUND(MAX((PX2*0.4+PY2*0.6),(PX2*0.4+PZ2*0.6)),1)</f>
        <v>6.8</v>
      </c>
      <c r="QC2" s="29" t="str">
        <f>TEXT(QB2,"0.0")</f>
        <v>6.8</v>
      </c>
      <c r="QD2" s="35" t="str">
        <f>IF(QB2&gt;=8.5,"A",IF(QB2&gt;=8,"B+",IF(QB2&gt;=7,"B",IF(QB2&gt;=6.5,"C+",IF(QB2&gt;=5.5,"C",IF(QB2&gt;=5,"D+",IF(QB2&gt;=4,"D","F")))))))</f>
        <v>C+</v>
      </c>
      <c r="QE2" s="33">
        <f t="shared" ref="QE2:QE9" si="66">IF(QD2="A",4,IF(QD2="B+",3.5,IF(QD2="B",3,IF(QD2="C+",2.5,IF(QD2="C",2,IF(QD2="D+",1.5,IF(QD2="D",1,0)))))))</f>
        <v>2.5</v>
      </c>
      <c r="QF2" s="49" t="str">
        <f t="shared" ref="QF2:QF9" si="67">TEXT(QE2,"0.0")</f>
        <v>2.5</v>
      </c>
      <c r="QG2" s="77">
        <v>3</v>
      </c>
      <c r="QH2" s="151">
        <v>3</v>
      </c>
      <c r="QI2" s="63">
        <v>2</v>
      </c>
      <c r="QJ2" s="27"/>
      <c r="QK2" s="28"/>
      <c r="QL2" s="22">
        <f t="shared" ref="QL2:QL9" si="68">ROUND((QI2*0.4+QJ2*0.6),1)</f>
        <v>0.8</v>
      </c>
      <c r="QM2" s="29">
        <f t="shared" ref="QM2:QM9" si="69">ROUND(MAX((QI2*0.4+QJ2*0.6),(QI2*0.4+QK2*0.6)),1)</f>
        <v>0.8</v>
      </c>
      <c r="QN2" s="29" t="str">
        <f>TEXT(QM2,"0.0")</f>
        <v>0.8</v>
      </c>
      <c r="QO2" s="35" t="str">
        <f>IF(QM2&gt;=8.5,"A",IF(QM2&gt;=8,"B+",IF(QM2&gt;=7,"B",IF(QM2&gt;=6.5,"C+",IF(QM2&gt;=5.5,"C",IF(QM2&gt;=5,"D+",IF(QM2&gt;=4,"D","F")))))))</f>
        <v>F</v>
      </c>
      <c r="QP2" s="33">
        <f t="shared" ref="QP2:QP9" si="70">IF(QO2="A",4,IF(QO2="B+",3.5,IF(QO2="B",3,IF(QO2="C+",2.5,IF(QO2="C",2,IF(QO2="D+",1.5,IF(QO2="D",1,0)))))))</f>
        <v>0</v>
      </c>
      <c r="QQ2" s="49" t="str">
        <f t="shared" ref="QQ2:QQ9" si="71">TEXT(QP2,"0.0")</f>
        <v>0.0</v>
      </c>
      <c r="QR2" s="77">
        <v>1</v>
      </c>
      <c r="QS2" s="151"/>
      <c r="QT2" s="24">
        <v>7.5</v>
      </c>
      <c r="QU2" s="27">
        <v>6</v>
      </c>
      <c r="QV2" s="28"/>
      <c r="QW2" s="22">
        <f t="shared" ref="QW2:QW9" si="72">ROUND((QT2*0.4+QU2*0.6),1)</f>
        <v>6.6</v>
      </c>
      <c r="QX2" s="29">
        <f t="shared" ref="QX2:QX9" si="73">ROUND(MAX((QT2*0.4+QU2*0.6),(QT2*0.4+QV2*0.6)),1)</f>
        <v>6.6</v>
      </c>
      <c r="QY2" s="29" t="str">
        <f>TEXT(QX2,"0.0")</f>
        <v>6.6</v>
      </c>
      <c r="QZ2" s="35" t="str">
        <f t="shared" ref="QZ2:QZ9" si="74">IF(QX2&gt;=8.5,"A",IF(QX2&gt;=8,"B+",IF(QX2&gt;=7,"B",IF(QX2&gt;=6.5,"C+",IF(QX2&gt;=5.5,"C",IF(QX2&gt;=5,"D+",IF(QX2&gt;=4,"D","F")))))))</f>
        <v>C+</v>
      </c>
      <c r="RA2" s="33">
        <f t="shared" ref="RA2:RA9" si="75">IF(QZ2="A",4,IF(QZ2="B+",3.5,IF(QZ2="B",3,IF(QZ2="C+",2.5,IF(QZ2="C",2,IF(QZ2="D+",1.5,IF(QZ2="D",1,0)))))))</f>
        <v>2.5</v>
      </c>
      <c r="RB2" s="49" t="str">
        <f t="shared" ref="RB2:RB9" si="76">TEXT(RA2,"0.0")</f>
        <v>2.5</v>
      </c>
      <c r="RC2" s="77">
        <v>3</v>
      </c>
      <c r="RD2" s="151">
        <v>3</v>
      </c>
      <c r="RE2" s="63">
        <v>2.2000000000000002</v>
      </c>
      <c r="RF2" s="27"/>
      <c r="RG2" s="28"/>
      <c r="RH2" s="22">
        <f t="shared" ref="RH2:RH9" si="77">ROUND((RE2*0.4+RF2*0.6),1)</f>
        <v>0.9</v>
      </c>
      <c r="RI2" s="29">
        <f t="shared" ref="RI2:RI9" si="78">ROUND(MAX((RE2*0.4+RF2*0.6),(RE2*0.4+RG2*0.6)),1)</f>
        <v>0.9</v>
      </c>
      <c r="RJ2" s="29" t="str">
        <f>TEXT(RI2,"0.0")</f>
        <v>0.9</v>
      </c>
      <c r="RK2" s="35" t="str">
        <f t="shared" ref="RK2:RK9" si="79">IF(RI2&gt;=8.5,"A",IF(RI2&gt;=8,"B+",IF(RI2&gt;=7,"B",IF(RI2&gt;=6.5,"C+",IF(RI2&gt;=5.5,"C",IF(RI2&gt;=5,"D+",IF(RI2&gt;=4,"D","F")))))))</f>
        <v>F</v>
      </c>
      <c r="RL2" s="33">
        <f t="shared" ref="RL2:RL9" si="80">IF(RK2="A",4,IF(RK2="B+",3.5,IF(RK2="B",3,IF(RK2="C+",2.5,IF(RK2="C",2,IF(RK2="D+",1.5,IF(RK2="D",1,0)))))))</f>
        <v>0</v>
      </c>
      <c r="RM2" s="49" t="str">
        <f t="shared" ref="RM2:RM9" si="81">TEXT(RL2,"0.0")</f>
        <v>0.0</v>
      </c>
      <c r="RN2" s="77">
        <v>1</v>
      </c>
      <c r="RO2" s="151"/>
      <c r="RP2" s="211">
        <f>OZ2+PK2+PV2+QG2+QR2+RC2+RN2</f>
        <v>15</v>
      </c>
      <c r="RQ2" s="275">
        <f>(OU2*OZ2+PF2*PK2+PQ2*PV2+QB2*QG2+QM2*QR2+QX2*RC2+RI2*RN2)/RP2</f>
        <v>5.7066666666666661</v>
      </c>
      <c r="RR2" s="43">
        <f>(OX2*OZ2+PI2*PK2+PT2*PV2+QE2*QG2+QP2*QR2+RA2*RC2+RL2*RN2)/RP2</f>
        <v>2.0666666666666669</v>
      </c>
      <c r="RS2" s="45" t="str">
        <f>TEXT(RR2,"0.00")</f>
        <v>2.07</v>
      </c>
      <c r="RT2" s="47" t="str">
        <f>IF(AND(RR2&lt;1),"Cảnh báo KQHT","Lên lớp")</f>
        <v>Lên lớp</v>
      </c>
      <c r="RU2" s="41">
        <f>PA2+PL2+PW2+QH2+QS2+RD2+RO2</f>
        <v>13</v>
      </c>
      <c r="RV2" s="43">
        <f>(OX2*PA2+PI2*PL2+PT2*PW2+QE2*QH2+QP2*QS2+RA2*RD2+RL2*RO2)/RU2</f>
        <v>2.3846153846153846</v>
      </c>
      <c r="RW2" s="229">
        <f>OK2+RP2</f>
        <v>91</v>
      </c>
      <c r="RX2" s="230">
        <f>OL2+RU2</f>
        <v>85</v>
      </c>
      <c r="RY2" s="146">
        <f xml:space="preserve"> (OM2*OL2+RV2*RU2)/RX2</f>
        <v>2.1470588235294117</v>
      </c>
      <c r="RZ2" s="45" t="str">
        <f>TEXT(RY2,"0.00")</f>
        <v>2.15</v>
      </c>
      <c r="SA2" s="47" t="str">
        <f>IF(AND(RY2&lt;1.6),"Cảnh báo KQHT","Lên lớp")</f>
        <v>Lên lớp</v>
      </c>
      <c r="SB2" s="47" t="s">
        <v>1143</v>
      </c>
      <c r="SC2" s="63">
        <v>0</v>
      </c>
      <c r="SD2" s="27"/>
      <c r="SE2" s="28"/>
      <c r="SF2" s="22">
        <f t="shared" ref="SF2:SF9" si="82">ROUND((SC2*0.4+SD2*0.6),1)</f>
        <v>0</v>
      </c>
      <c r="SG2" s="29">
        <f t="shared" ref="SG2:SG9" si="83">ROUND(MAX((SC2*0.4+SD2*0.6),(SC2*0.4+SE2*0.6)),1)</f>
        <v>0</v>
      </c>
      <c r="SH2" s="29" t="str">
        <f>TEXT(SG2,"0.0")</f>
        <v>0.0</v>
      </c>
      <c r="SI2" s="35" t="str">
        <f t="shared" ref="SI2:SI9" si="84">IF(SG2&gt;=8.5,"A",IF(SG2&gt;=8,"B+",IF(SG2&gt;=7,"B",IF(SG2&gt;=6.5,"C+",IF(SG2&gt;=5.5,"C",IF(SG2&gt;=5,"D+",IF(SG2&gt;=4,"D","F")))))))</f>
        <v>F</v>
      </c>
      <c r="SJ2" s="33">
        <f t="shared" ref="SJ2:SJ9" si="85">IF(SI2="A",4,IF(SI2="B+",3.5,IF(SI2="B",3,IF(SI2="C+",2.5,IF(SI2="C",2,IF(SI2="D+",1.5,IF(SI2="D",1,0)))))))</f>
        <v>0</v>
      </c>
      <c r="SK2" s="49" t="str">
        <f t="shared" ref="SK2:SK9" si="86">TEXT(SJ2,"0.0")</f>
        <v>0.0</v>
      </c>
      <c r="SL2" s="77">
        <v>2</v>
      </c>
      <c r="SM2" s="151"/>
      <c r="SN2" s="63">
        <v>0</v>
      </c>
      <c r="SO2" s="27"/>
      <c r="SP2" s="28"/>
      <c r="SQ2" s="22">
        <f t="shared" ref="SQ2:SQ9" si="87">ROUND((SN2*0.4+SO2*0.6),1)</f>
        <v>0</v>
      </c>
      <c r="SR2" s="29">
        <f t="shared" ref="SR2:SR9" si="88">ROUND(MAX((SN2*0.4+SO2*0.6),(SN2*0.4+SP2*0.6)),1)</f>
        <v>0</v>
      </c>
      <c r="SS2" s="29" t="str">
        <f>TEXT(SR2,"0.0")</f>
        <v>0.0</v>
      </c>
      <c r="ST2" s="35" t="str">
        <f t="shared" ref="ST2:ST9" si="89">IF(SR2&gt;=8.5,"A",IF(SR2&gt;=8,"B+",IF(SR2&gt;=7,"B",IF(SR2&gt;=6.5,"C+",IF(SR2&gt;=5.5,"C",IF(SR2&gt;=5,"D+",IF(SR2&gt;=4,"D","F")))))))</f>
        <v>F</v>
      </c>
      <c r="SU2" s="33">
        <f t="shared" ref="SU2:SU9" si="90">IF(ST2="A",4,IF(ST2="B+",3.5,IF(ST2="B",3,IF(ST2="C+",2.5,IF(ST2="C",2,IF(ST2="D+",1.5,IF(ST2="D",1,0)))))))</f>
        <v>0</v>
      </c>
      <c r="SV2" s="49" t="str">
        <f t="shared" ref="SV2:SV9" si="91">TEXT(SU2,"0.0")</f>
        <v>0.0</v>
      </c>
      <c r="SW2" s="77">
        <v>2</v>
      </c>
      <c r="SX2" s="151"/>
      <c r="SY2" s="24"/>
      <c r="SZ2" s="27"/>
      <c r="TA2" s="28"/>
      <c r="TB2" s="22">
        <f>ROUND((SF2*0.5+SQ2*0.5),1)</f>
        <v>0</v>
      </c>
      <c r="TC2" s="29">
        <f t="shared" ref="TC2" si="92">ROUND((SG2*0.5+SR2*0.5),1)</f>
        <v>0</v>
      </c>
      <c r="TD2" s="29" t="str">
        <f>TEXT(TC2,"0.0")</f>
        <v>0.0</v>
      </c>
      <c r="TE2" s="35" t="str">
        <f t="shared" ref="TE2:TE9" si="93">IF(TC2&gt;=8.5,"A",IF(TC2&gt;=8,"B+",IF(TC2&gt;=7,"B",IF(TC2&gt;=6.5,"C+",IF(TC2&gt;=5.5,"C",IF(TC2&gt;=5,"D+",IF(TC2&gt;=4,"D","F")))))))</f>
        <v>F</v>
      </c>
      <c r="TF2" s="33">
        <f t="shared" ref="TF2:TF9" si="94">IF(TE2="A",4,IF(TE2="B+",3.5,IF(TE2="B",3,IF(TE2="C+",2.5,IF(TE2="C",2,IF(TE2="D+",1.5,IF(TE2="D",1,0)))))))</f>
        <v>0</v>
      </c>
      <c r="TG2" s="49" t="str">
        <f t="shared" ref="TG2:TG9" si="95">TEXT(TF2,"0.0")</f>
        <v>0.0</v>
      </c>
      <c r="TH2" s="77">
        <v>4</v>
      </c>
      <c r="TI2" s="151"/>
      <c r="TJ2" s="320"/>
      <c r="TK2" s="165"/>
      <c r="TL2" s="30"/>
      <c r="TM2" s="30"/>
      <c r="TN2" s="322"/>
      <c r="TO2" s="127">
        <f>ROUND((TK2*0.2+TL2*0.3+TM2*0.5),1)</f>
        <v>0</v>
      </c>
      <c r="TP2" s="29" t="str">
        <f>TEXT(TO2,"0.0")</f>
        <v>0.0</v>
      </c>
      <c r="TQ2" s="35" t="str">
        <f t="shared" ref="TQ2:TQ10" si="96">IF(TO2&gt;=8.5,"A",IF(TO2&gt;=8,"B+",IF(TO2&gt;=7,"B",IF(TO2&gt;=6.5,"C+",IF(TO2&gt;=5.5,"C",IF(TO2&gt;=5,"D+",IF(TO2&gt;=4,"D","F")))))))</f>
        <v>F</v>
      </c>
      <c r="TR2" s="33">
        <f t="shared" ref="TR2:TR10" si="97">IF(TQ2="A",4,IF(TQ2="B+",3.5,IF(TQ2="B",3,IF(TQ2="C+",2.5,IF(TQ2="C",2,IF(TQ2="D+",1.5,IF(TQ2="D",1,0)))))))</f>
        <v>0</v>
      </c>
      <c r="TS2" s="49" t="str">
        <f t="shared" ref="TS2:TS10" si="98">TEXT(TR2,"0.0")</f>
        <v>0.0</v>
      </c>
      <c r="TT2" s="323"/>
      <c r="TU2" s="324"/>
      <c r="TV2" s="325">
        <f>TH2+TT2</f>
        <v>4</v>
      </c>
      <c r="TW2" s="341">
        <f>(TC2*TH2+TO2*TT2)/TV2</f>
        <v>0</v>
      </c>
      <c r="TX2" s="326">
        <f>(TF2*TH2+TR2*TT2)/TV2</f>
        <v>0</v>
      </c>
      <c r="TY2" s="45" t="str">
        <f t="shared" ref="TY2:TY10" si="99">TEXT(TX2,"0.00")</f>
        <v>0.00</v>
      </c>
      <c r="TZ2" s="47" t="str">
        <f t="shared" ref="TZ2:TZ10" si="100">IF(AND(TX2&lt;1),"Cảnh báo KQHT","Lên lớp")</f>
        <v>Cảnh báo KQHT</v>
      </c>
      <c r="UA2" s="41">
        <f>TI2+TU2</f>
        <v>0</v>
      </c>
      <c r="UB2" s="43" t="e">
        <f>(TF2*TI2+TR2*TU2)/UA2</f>
        <v>#DIV/0!</v>
      </c>
    </row>
    <row r="3" spans="1:548" ht="18">
      <c r="A3" s="11">
        <v>2</v>
      </c>
      <c r="B3" s="70" t="s">
        <v>415</v>
      </c>
      <c r="C3" s="14" t="s">
        <v>418</v>
      </c>
      <c r="D3" s="71" t="s">
        <v>419</v>
      </c>
      <c r="E3" s="302" t="s">
        <v>108</v>
      </c>
      <c r="F3" s="9"/>
      <c r="G3" s="111" t="s">
        <v>812</v>
      </c>
      <c r="H3" s="116" t="s">
        <v>18</v>
      </c>
      <c r="I3" s="104" t="s">
        <v>882</v>
      </c>
      <c r="J3" s="13">
        <v>6</v>
      </c>
      <c r="K3" s="29" t="str">
        <f t="shared" ref="K3:K34" si="101">TEXT(J3,"0.0")</f>
        <v>6.0</v>
      </c>
      <c r="L3" s="35" t="str">
        <f t="shared" ref="L3:L7" si="102">IF(J3&gt;=8.5,"A",IF(J3&gt;=8,"B+",IF(J3&gt;=7,"B",IF(J3&gt;=6.5,"C+",IF(J3&gt;=5.5,"C",IF(J3&gt;=5,"D+",IF(J3&gt;=4,"D","F")))))))</f>
        <v>C</v>
      </c>
      <c r="M3" s="33">
        <f t="shared" ref="M3:M7" si="103">IF(L3="A",4,IF(L3="B+",3.5,IF(L3="B",3,IF(L3="C+",2.5,IF(L3="C",2,IF(L3="D+",1.5,IF(L3="D",1,0)))))))</f>
        <v>2</v>
      </c>
      <c r="N3" s="49" t="str">
        <f t="shared" ref="N3:N7" si="104">TEXT(M3,"0.0")</f>
        <v>2.0</v>
      </c>
      <c r="O3" s="12">
        <v>2</v>
      </c>
      <c r="P3" s="19">
        <v>7.2</v>
      </c>
      <c r="Q3" s="29" t="str">
        <f t="shared" ref="Q3:Q34" si="105">TEXT(P3,"0.0")</f>
        <v>7.2</v>
      </c>
      <c r="R3" s="35" t="str">
        <f t="shared" ref="R3:R7" si="106">IF(P3&gt;=8.5,"A",IF(P3&gt;=8,"B+",IF(P3&gt;=7,"B",IF(P3&gt;=6.5,"C+",IF(P3&gt;=5.5,"C",IF(P3&gt;=5,"D+",IF(P3&gt;=4,"D","F")))))))</f>
        <v>B</v>
      </c>
      <c r="S3" s="33">
        <f t="shared" ref="S3:S7" si="107">IF(R3="A",4,IF(R3="B+",3.5,IF(R3="B",3,IF(R3="C+",2.5,IF(R3="C",2,IF(R3="D+",1.5,IF(R3="D",1,0)))))))</f>
        <v>3</v>
      </c>
      <c r="T3" s="49" t="str">
        <f t="shared" ref="T3:T7" si="108">TEXT(S3,"0.0")</f>
        <v>3.0</v>
      </c>
      <c r="U3" s="12">
        <v>3</v>
      </c>
      <c r="V3" s="24">
        <v>7</v>
      </c>
      <c r="W3" s="27">
        <v>6</v>
      </c>
      <c r="X3" s="28"/>
      <c r="Y3" s="22">
        <f t="shared" ref="Y3:Y7" si="109">ROUND((V3*0.4+W3*0.6),1)</f>
        <v>6.4</v>
      </c>
      <c r="Z3" s="29">
        <f t="shared" ref="Z3:Z7" si="110">ROUND(MAX((V3*0.4+W3*0.6),(V3*0.4+X3*0.6)),1)</f>
        <v>6.4</v>
      </c>
      <c r="AA3" s="29" t="str">
        <f t="shared" ref="AA3:AA34" si="111">TEXT(Z3,"0.0")</f>
        <v>6.4</v>
      </c>
      <c r="AB3" s="35" t="str">
        <f t="shared" ref="AB3:AB7" si="112">IF(Z3&gt;=8.5,"A",IF(Z3&gt;=8,"B+",IF(Z3&gt;=7,"B",IF(Z3&gt;=6.5,"C+",IF(Z3&gt;=5.5,"C",IF(Z3&gt;=5,"D+",IF(Z3&gt;=4,"D","F")))))))</f>
        <v>C</v>
      </c>
      <c r="AC3" s="33">
        <f t="shared" ref="AC3:AC7" si="113">IF(AB3="A",4,IF(AB3="B+",3.5,IF(AB3="B",3,IF(AB3="C+",2.5,IF(AB3="C",2,IF(AB3="D+",1.5,IF(AB3="D",1,0)))))))</f>
        <v>2</v>
      </c>
      <c r="AD3" s="49" t="str">
        <f t="shared" ref="AD3:AD7" si="114">TEXT(AC3,"0.0")</f>
        <v>2.0</v>
      </c>
      <c r="AE3" s="77">
        <v>5</v>
      </c>
      <c r="AF3" s="80">
        <v>5</v>
      </c>
      <c r="AG3" s="24">
        <v>5.7</v>
      </c>
      <c r="AH3" s="27">
        <v>6</v>
      </c>
      <c r="AI3" s="28"/>
      <c r="AJ3" s="22">
        <f t="shared" ref="AJ3:AJ7" si="115">ROUND((AG3*0.4+AH3*0.6),1)</f>
        <v>5.9</v>
      </c>
      <c r="AK3" s="29">
        <f t="shared" ref="AK3:AK7" si="116">ROUND(MAX((AG3*0.4+AH3*0.6),(AG3*0.4+AI3*0.6)),1)</f>
        <v>5.9</v>
      </c>
      <c r="AL3" s="29" t="str">
        <f t="shared" ref="AL3:AL34" si="117">TEXT(AK3,"0.0")</f>
        <v>5.9</v>
      </c>
      <c r="AM3" s="35" t="str">
        <f t="shared" ref="AM3:AM7" si="118">IF(AK3&gt;=8.5,"A",IF(AK3&gt;=8,"B+",IF(AK3&gt;=7,"B",IF(AK3&gt;=6.5,"C+",IF(AK3&gt;=5.5,"C",IF(AK3&gt;=5,"D+",IF(AK3&gt;=4,"D","F")))))))</f>
        <v>C</v>
      </c>
      <c r="AN3" s="33">
        <f t="shared" ref="AN3:AN7" si="119">IF(AM3="A",4,IF(AM3="B+",3.5,IF(AM3="B",3,IF(AM3="C+",2.5,IF(AM3="C",2,IF(AM3="D+",1.5,IF(AM3="D",1,0)))))))</f>
        <v>2</v>
      </c>
      <c r="AO3" s="49" t="str">
        <f t="shared" ref="AO3:AO7" si="120">TEXT(AN3,"0.0")</f>
        <v>2.0</v>
      </c>
      <c r="AP3" s="77">
        <v>3</v>
      </c>
      <c r="AQ3" s="83">
        <v>3</v>
      </c>
      <c r="AR3" s="24">
        <v>7</v>
      </c>
      <c r="AS3" s="27">
        <v>7</v>
      </c>
      <c r="AT3" s="28"/>
      <c r="AU3" s="22">
        <f t="shared" si="0"/>
        <v>7</v>
      </c>
      <c r="AV3" s="29">
        <f t="shared" si="1"/>
        <v>7</v>
      </c>
      <c r="AW3" s="29" t="str">
        <f t="shared" ref="AW3:AW34" si="121">TEXT(AV3,"0.0")</f>
        <v>7.0</v>
      </c>
      <c r="AX3" s="35" t="str">
        <f t="shared" ref="AX3:AX7" si="122">IF(AV3&gt;=8.5,"A",IF(AV3&gt;=8,"B+",IF(AV3&gt;=7,"B",IF(AV3&gt;=6.5,"C+",IF(AV3&gt;=5.5,"C",IF(AV3&gt;=5,"D+",IF(AV3&gt;=4,"D","F")))))))</f>
        <v>B</v>
      </c>
      <c r="AY3" s="33">
        <f t="shared" ref="AY3:AY7" si="123">IF(AX3="A",4,IF(AX3="B+",3.5,IF(AX3="B",3,IF(AX3="C+",2.5,IF(AX3="C",2,IF(AX3="D+",1.5,IF(AX3="D",1,0)))))))</f>
        <v>3</v>
      </c>
      <c r="AZ3" s="49" t="str">
        <f t="shared" ref="AZ3:AZ7" si="124">TEXT(AY3,"0.0")</f>
        <v>3.0</v>
      </c>
      <c r="BA3" s="77">
        <v>3</v>
      </c>
      <c r="BB3" s="83">
        <v>3</v>
      </c>
      <c r="BC3" s="24">
        <v>7.3</v>
      </c>
      <c r="BD3" s="27">
        <v>4</v>
      </c>
      <c r="BE3" s="28"/>
      <c r="BF3" s="22">
        <f>ROUND((BC3*0.4+BD3*0.6),1)</f>
        <v>5.3</v>
      </c>
      <c r="BG3" s="29">
        <f t="shared" si="2"/>
        <v>5.3</v>
      </c>
      <c r="BH3" s="29" t="str">
        <f t="shared" ref="BH3:BH34" si="125">TEXT(BG3,"0.0")</f>
        <v>5.3</v>
      </c>
      <c r="BI3" s="35" t="str">
        <f>IF(BG3&gt;=8.5,"A",IF(BG3&gt;=8,"B+",IF(BG3&gt;=7,"B",IF(BG3&gt;=6.5,"C+",IF(BG3&gt;=5.5,"C",IF(BG3&gt;=5,"D+",IF(BG3&gt;=4,"D","F")))))))</f>
        <v>D+</v>
      </c>
      <c r="BJ3" s="33">
        <f t="shared" ref="BJ3:BJ7" si="126">IF(BI3="A",4,IF(BI3="B+",3.5,IF(BI3="B",3,IF(BI3="C+",2.5,IF(BI3="C",2,IF(BI3="D+",1.5,IF(BI3="D",1,0)))))))</f>
        <v>1.5</v>
      </c>
      <c r="BK3" s="49" t="str">
        <f t="shared" ref="BK3:BK7" si="127">TEXT(BJ3,"0.0")</f>
        <v>1.5</v>
      </c>
      <c r="BL3" s="77">
        <v>3</v>
      </c>
      <c r="BM3" s="83">
        <v>3</v>
      </c>
      <c r="BN3" s="24">
        <v>7.7</v>
      </c>
      <c r="BO3" s="27">
        <v>8</v>
      </c>
      <c r="BP3" s="28"/>
      <c r="BQ3" s="22">
        <f t="shared" ref="BQ3:BQ7" si="128">ROUND((BN3*0.4+BO3*0.6),1)</f>
        <v>7.9</v>
      </c>
      <c r="BR3" s="29">
        <f t="shared" si="3"/>
        <v>7.9</v>
      </c>
      <c r="BS3" s="29" t="str">
        <f t="shared" ref="BS3:BS34" si="129">TEXT(BR3,"0.0")</f>
        <v>7.9</v>
      </c>
      <c r="BT3" s="35" t="str">
        <f t="shared" ref="BT3:BT7" si="130">IF(BR3&gt;=8.5,"A",IF(BR3&gt;=8,"B+",IF(BR3&gt;=7,"B",IF(BR3&gt;=6.5,"C+",IF(BR3&gt;=5.5,"C",IF(BR3&gt;=5,"D+",IF(BR3&gt;=4,"D","F")))))))</f>
        <v>B</v>
      </c>
      <c r="BU3" s="33">
        <f t="shared" ref="BU3:BU7" si="131">IF(BT3="A",4,IF(BT3="B+",3.5,IF(BT3="B",3,IF(BT3="C+",2.5,IF(BT3="C",2,IF(BT3="D+",1.5,IF(BT3="D",1,0)))))))</f>
        <v>3</v>
      </c>
      <c r="BV3" s="49" t="str">
        <f t="shared" ref="BV3:BV7" si="132">TEXT(BU3,"0.0")</f>
        <v>3.0</v>
      </c>
      <c r="BW3" s="77">
        <v>2</v>
      </c>
      <c r="BX3" s="83">
        <v>2</v>
      </c>
      <c r="BY3" s="41">
        <f t="shared" ref="BY3:BY34" si="133">AE3+AP3+BA3+BL3+BW3</f>
        <v>16</v>
      </c>
      <c r="BZ3" s="43">
        <f t="shared" ref="BZ3:BZ34" si="134">(AC3*AE3+AN3*AP3+AY3*BA3+BJ3*BL3+BU3*BW3)/BY3</f>
        <v>2.21875</v>
      </c>
      <c r="CA3" s="45" t="str">
        <f t="shared" ref="CA3:CA34" si="135">TEXT(BZ3,"0.00")</f>
        <v>2.22</v>
      </c>
      <c r="CB3" s="47" t="str">
        <f t="shared" ref="CB3:CB34" si="136">IF(AND(BZ3&lt;0.8),"Cảnh báo KQHT","Lên lớp")</f>
        <v>Lên lớp</v>
      </c>
      <c r="CC3" s="145">
        <f t="shared" ref="CC3:CC34" si="137">AF3+AQ3+BB3+BM3+BX3</f>
        <v>16</v>
      </c>
      <c r="CD3" s="146">
        <f t="shared" ref="CD3:CD34" si="138" xml:space="preserve"> (AC3*AF3+AN3*AQ3+AY3*BB3+BJ3*BM3+BU3*BX3)/CC3</f>
        <v>2.21875</v>
      </c>
      <c r="CE3" s="47" t="str">
        <f t="shared" ref="CE3:CE34" si="139">IF(AND(CD3&lt;1.2),"Cảnh báo KQHT","Lên lớp")</f>
        <v>Lên lớp</v>
      </c>
      <c r="CF3" s="142" t="s">
        <v>1143</v>
      </c>
      <c r="CG3" s="24">
        <v>5.9</v>
      </c>
      <c r="CH3" s="27">
        <v>7</v>
      </c>
      <c r="CI3" s="28"/>
      <c r="CJ3" s="22">
        <f t="shared" ref="CJ3:CJ8" si="140">ROUND((CG3*0.4+CH3*0.6),1)</f>
        <v>6.6</v>
      </c>
      <c r="CK3" s="29">
        <f t="shared" ref="CK3:CK8" si="141">ROUND(MAX((CG3*0.4+CH3*0.6),(CG3*0.4+CI3*0.6)),1)</f>
        <v>6.6</v>
      </c>
      <c r="CL3" s="29" t="str">
        <f t="shared" ref="CL3:CL34" si="142">TEXT(CK3,"0.0")</f>
        <v>6.6</v>
      </c>
      <c r="CM3" s="35" t="str">
        <f t="shared" ref="CM3:CM8" si="143">IF(CK3&gt;=8.5,"A",IF(CK3&gt;=8,"B+",IF(CK3&gt;=7,"B",IF(CK3&gt;=6.5,"C+",IF(CK3&gt;=5.5,"C",IF(CK3&gt;=5,"D+",IF(CK3&gt;=4,"D","F")))))))</f>
        <v>C+</v>
      </c>
      <c r="CN3" s="157">
        <f t="shared" ref="CN3:CN8" si="144">IF(CM3="A",4,IF(CM3="B+",3.5,IF(CM3="B",3,IF(CM3="C+",2.5,IF(CM3="C",2,IF(CM3="D+",1.5,IF(CM3="D",1,0)))))))</f>
        <v>2.5</v>
      </c>
      <c r="CO3" s="49" t="str">
        <f t="shared" ref="CO3:CO8" si="145">TEXT(CN3,"0.0")</f>
        <v>2.5</v>
      </c>
      <c r="CP3" s="77">
        <v>3</v>
      </c>
      <c r="CQ3" s="151">
        <v>3</v>
      </c>
      <c r="CR3" s="24">
        <v>5.3</v>
      </c>
      <c r="CS3" s="27">
        <v>6</v>
      </c>
      <c r="CT3" s="28"/>
      <c r="CU3" s="22">
        <f>ROUND((CR3*0.4+CS3*0.6),1)</f>
        <v>5.7</v>
      </c>
      <c r="CV3" s="29">
        <f t="shared" ref="CV3:CV8" si="146">ROUND(MAX((CR3*0.4+CS3*0.6),(CR3*0.4+CT3*0.6)),1)</f>
        <v>5.7</v>
      </c>
      <c r="CW3" s="29" t="str">
        <f t="shared" ref="CW3:CW34" si="147">TEXT(CV3,"0.0")</f>
        <v>5.7</v>
      </c>
      <c r="CX3" s="35" t="str">
        <f t="shared" ref="CX3:CX8" si="148">IF(CV3&gt;=8.5,"A",IF(CV3&gt;=8,"B+",IF(CV3&gt;=7,"B",IF(CV3&gt;=6.5,"C+",IF(CV3&gt;=5.5,"C",IF(CV3&gt;=5,"D+",IF(CV3&gt;=4,"D","F")))))))</f>
        <v>C</v>
      </c>
      <c r="CY3" s="157">
        <f t="shared" ref="CY3:CY8" si="149">IF(CX3="A",4,IF(CX3="B+",3.5,IF(CX3="B",3,IF(CX3="C+",2.5,IF(CX3="C",2,IF(CX3="D+",1.5,IF(CX3="D",1,0)))))))</f>
        <v>2</v>
      </c>
      <c r="CZ3" s="49" t="str">
        <f t="shared" ref="CZ3:CZ8" si="150">TEXT(CY3,"0.0")</f>
        <v>2.0</v>
      </c>
      <c r="DA3" s="77">
        <v>2</v>
      </c>
      <c r="DB3" s="151">
        <v>2</v>
      </c>
      <c r="DC3" s="24">
        <v>6.3</v>
      </c>
      <c r="DD3" s="27">
        <v>6</v>
      </c>
      <c r="DE3" s="28"/>
      <c r="DF3" s="22">
        <f t="shared" ref="DF3:DF8" si="151">ROUND((DC3*0.4+DD3*0.6),1)</f>
        <v>6.1</v>
      </c>
      <c r="DG3" s="29">
        <f t="shared" ref="DG3:DG8" si="152">ROUND(MAX((DC3*0.4+DD3*0.6),(DC3*0.4+DE3*0.6)),1)</f>
        <v>6.1</v>
      </c>
      <c r="DH3" s="29" t="str">
        <f t="shared" ref="DH3:DH34" si="153">TEXT(DG3,"0.0")</f>
        <v>6.1</v>
      </c>
      <c r="DI3" s="35" t="str">
        <f t="shared" ref="DI3:DI8" si="154">IF(DG3&gt;=8.5,"A",IF(DG3&gt;=8,"B+",IF(DG3&gt;=7,"B",IF(DG3&gt;=6.5,"C+",IF(DG3&gt;=5.5,"C",IF(DG3&gt;=5,"D+",IF(DG3&gt;=4,"D","F")))))))</f>
        <v>C</v>
      </c>
      <c r="DJ3" s="157">
        <f t="shared" ref="DJ3:DJ8" si="155">IF(DI3="A",4,IF(DI3="B+",3.5,IF(DI3="B",3,IF(DI3="C+",2.5,IF(DI3="C",2,IF(DI3="D+",1.5,IF(DI3="D",1,0)))))))</f>
        <v>2</v>
      </c>
      <c r="DK3" s="49" t="str">
        <f t="shared" ref="DK3:DK8" si="156">TEXT(DJ3,"0.0")</f>
        <v>2.0</v>
      </c>
      <c r="DL3" s="77">
        <v>4</v>
      </c>
      <c r="DM3" s="151">
        <v>4</v>
      </c>
      <c r="DN3" s="24">
        <v>5.3</v>
      </c>
      <c r="DO3" s="27">
        <v>6</v>
      </c>
      <c r="DP3" s="28"/>
      <c r="DQ3" s="22">
        <f t="shared" ref="DQ3:DQ8" si="157">ROUND((DN3*0.4+DO3*0.6),1)</f>
        <v>5.7</v>
      </c>
      <c r="DR3" s="29">
        <f t="shared" ref="DR3:DR8" si="158">ROUND(MAX((DN3*0.4+DO3*0.6),(DN3*0.4+DP3*0.6)),1)</f>
        <v>5.7</v>
      </c>
      <c r="DS3" s="29" t="str">
        <f t="shared" ref="DS3:DS34" si="159">TEXT(DR3,"0.0")</f>
        <v>5.7</v>
      </c>
      <c r="DT3" s="35" t="str">
        <f t="shared" ref="DT3:DT8" si="160">IF(DR3&gt;=8.5,"A",IF(DR3&gt;=8,"B+",IF(DR3&gt;=7,"B",IF(DR3&gt;=6.5,"C+",IF(DR3&gt;=5.5,"C",IF(DR3&gt;=5,"D+",IF(DR3&gt;=4,"D","F")))))))</f>
        <v>C</v>
      </c>
      <c r="DU3" s="157">
        <f t="shared" ref="DU3:DU8" si="161">IF(DT3="A",4,IF(DT3="B+",3.5,IF(DT3="B",3,IF(DT3="C+",2.5,IF(DT3="C",2,IF(DT3="D+",1.5,IF(DT3="D",1,0)))))))</f>
        <v>2</v>
      </c>
      <c r="DV3" s="49" t="str">
        <f t="shared" ref="DV3:DV8" si="162">TEXT(DU3,"0.0")</f>
        <v>2.0</v>
      </c>
      <c r="DW3" s="77">
        <v>3</v>
      </c>
      <c r="DX3" s="151">
        <v>3</v>
      </c>
      <c r="DY3" s="24">
        <v>6.7</v>
      </c>
      <c r="DZ3" s="27">
        <v>6</v>
      </c>
      <c r="EA3" s="28"/>
      <c r="EB3" s="22">
        <f>ROUND((DY3*0.4+DZ3*0.6),1)</f>
        <v>6.3</v>
      </c>
      <c r="EC3" s="29">
        <f>ROUND(MAX((DY3*0.4+DZ3*0.6),(DY3*0.4+EA3*0.6)),1)</f>
        <v>6.3</v>
      </c>
      <c r="ED3" s="29" t="str">
        <f t="shared" ref="ED3:ED34" si="163">TEXT(EC3,"0.0")</f>
        <v>6.3</v>
      </c>
      <c r="EE3" s="35" t="str">
        <f t="shared" ref="EE3:EE8" si="164">IF(EC3&gt;=8.5,"A",IF(EC3&gt;=8,"B+",IF(EC3&gt;=7,"B",IF(EC3&gt;=6.5,"C+",IF(EC3&gt;=5.5,"C",IF(EC3&gt;=5,"D+",IF(EC3&gt;=4,"D","F")))))))</f>
        <v>C</v>
      </c>
      <c r="EF3" s="157">
        <f t="shared" ref="EF3:EF8" si="165">IF(EE3="A",4,IF(EE3="B+",3.5,IF(EE3="B",3,IF(EE3="C+",2.5,IF(EE3="C",2,IF(EE3="D+",1.5,IF(EE3="D",1,0)))))))</f>
        <v>2</v>
      </c>
      <c r="EG3" s="49" t="str">
        <f t="shared" ref="EG3:EG8" si="166">TEXT(EF3,"0.0")</f>
        <v>2.0</v>
      </c>
      <c r="EH3" s="77">
        <v>2</v>
      </c>
      <c r="EI3" s="151">
        <v>2</v>
      </c>
      <c r="EJ3" s="24">
        <v>7.4</v>
      </c>
      <c r="EK3" s="27">
        <v>7</v>
      </c>
      <c r="EL3" s="28"/>
      <c r="EM3" s="22">
        <f>ROUND((EJ3*0.4+EK3*0.6),1)</f>
        <v>7.2</v>
      </c>
      <c r="EN3" s="29">
        <f t="shared" ref="EN3:EN8" si="167">ROUND(MAX((EJ3*0.4+EK3*0.6),(EJ3*0.4+EL3*0.6)),1)</f>
        <v>7.2</v>
      </c>
      <c r="EO3" s="29" t="str">
        <f t="shared" ref="EO3:EO34" si="168">TEXT(EN3,"0.0")</f>
        <v>7.2</v>
      </c>
      <c r="EP3" s="35" t="str">
        <f t="shared" ref="EP3:EP8" si="169">IF(EN3&gt;=8.5,"A",IF(EN3&gt;=8,"B+",IF(EN3&gt;=7,"B",IF(EN3&gt;=6.5,"C+",IF(EN3&gt;=5.5,"C",IF(EN3&gt;=5,"D+",IF(EN3&gt;=4,"D","F")))))))</f>
        <v>B</v>
      </c>
      <c r="EQ3" s="157">
        <f t="shared" ref="EQ3:EQ8" si="170">IF(EP3="A",4,IF(EP3="B+",3.5,IF(EP3="B",3,IF(EP3="C+",2.5,IF(EP3="C",2,IF(EP3="D+",1.5,IF(EP3="D",1,0)))))))</f>
        <v>3</v>
      </c>
      <c r="ER3" s="49" t="str">
        <f t="shared" ref="ER3:ER8" si="171">TEXT(EQ3,"0.0")</f>
        <v>3.0</v>
      </c>
      <c r="ES3" s="77">
        <v>2</v>
      </c>
      <c r="ET3" s="151">
        <v>2</v>
      </c>
      <c r="EU3" s="24">
        <v>6.1</v>
      </c>
      <c r="EV3" s="27">
        <v>4</v>
      </c>
      <c r="EW3" s="28"/>
      <c r="EX3" s="22">
        <f>ROUND((EU3*0.4+EV3*0.6),1)</f>
        <v>4.8</v>
      </c>
      <c r="EY3" s="29">
        <f t="shared" ref="EY3:EY8" si="172">ROUND(MAX((EU3*0.4+EV3*0.6),(EU3*0.4+EW3*0.6)),1)</f>
        <v>4.8</v>
      </c>
      <c r="EZ3" s="29" t="str">
        <f t="shared" ref="EZ3:EZ34" si="173">TEXT(EY3,"0.0")</f>
        <v>4.8</v>
      </c>
      <c r="FA3" s="35" t="str">
        <f t="shared" ref="FA3:FA8" si="174">IF(EY3&gt;=8.5,"A",IF(EY3&gt;=8,"B+",IF(EY3&gt;=7,"B",IF(EY3&gt;=6.5,"C+",IF(EY3&gt;=5.5,"C",IF(EY3&gt;=5,"D+",IF(EY3&gt;=4,"D","F")))))))</f>
        <v>D</v>
      </c>
      <c r="FB3" s="157">
        <f t="shared" ref="FB3:FB8" si="175">IF(FA3="A",4,IF(FA3="B+",3.5,IF(FA3="B",3,IF(FA3="C+",2.5,IF(FA3="C",2,IF(FA3="D+",1.5,IF(FA3="D",1,0)))))))</f>
        <v>1</v>
      </c>
      <c r="FC3" s="49" t="str">
        <f t="shared" ref="FC3:FC8" si="176">TEXT(FB3,"0.0")</f>
        <v>1.0</v>
      </c>
      <c r="FD3" s="77">
        <v>3</v>
      </c>
      <c r="FE3" s="151">
        <v>3</v>
      </c>
      <c r="FF3" s="155">
        <v>8</v>
      </c>
      <c r="FG3" s="165">
        <v>6.8</v>
      </c>
      <c r="FH3" s="165"/>
      <c r="FI3" s="22">
        <f t="shared" ref="FI3:FI8" si="177">ROUND((FF3*0.4+FG3*0.6),1)</f>
        <v>7.3</v>
      </c>
      <c r="FJ3" s="29">
        <f t="shared" ref="FJ3:FJ8" si="178">ROUND(MAX((FF3*0.4+FG3*0.6),(FF3*0.4+FH3*0.6)),1)</f>
        <v>7.3</v>
      </c>
      <c r="FK3" s="29" t="str">
        <f t="shared" ref="FK3:FK34" si="179">TEXT(FJ3,"0.0")</f>
        <v>7.3</v>
      </c>
      <c r="FL3" s="35" t="str">
        <f t="shared" ref="FL3:FL8" si="180">IF(FJ3&gt;=8.5,"A",IF(FJ3&gt;=8,"B+",IF(FJ3&gt;=7,"B",IF(FJ3&gt;=6.5,"C+",IF(FJ3&gt;=5.5,"C",IF(FJ3&gt;=5,"D+",IF(FJ3&gt;=4,"D","F")))))))</f>
        <v>B</v>
      </c>
      <c r="FM3" s="33">
        <f t="shared" ref="FM3:FM8" si="181">IF(FL3="A",4,IF(FL3="B+",3.5,IF(FL3="B",3,IF(FL3="C+",2.5,IF(FL3="C",2,IF(FL3="D+",1.5,IF(FL3="D",1,0)))))))</f>
        <v>3</v>
      </c>
      <c r="FN3" s="49" t="str">
        <f t="shared" ref="FN3:FN8" si="182">TEXT(FM3,"0.0")</f>
        <v>3.0</v>
      </c>
      <c r="FO3" s="77">
        <v>2</v>
      </c>
      <c r="FP3" s="151">
        <v>2</v>
      </c>
      <c r="FQ3" s="41">
        <f t="shared" ref="FQ3:FQ34" si="183">CP3+DA3+DL3+DW3+EH3+ES3+FD3+FO3</f>
        <v>21</v>
      </c>
      <c r="FR3" s="43">
        <f t="shared" ref="FR3:FR34" si="184">(CN3*CP3+CY3*DA3+DJ3*DL3+DU3*DW3+EF3*EH3+EQ3*ES3+FB3*FD3+FM3*FO3)/FQ3</f>
        <v>2.1190476190476191</v>
      </c>
      <c r="FS3" s="45" t="str">
        <f t="shared" ref="FS3:FS34" si="185">TEXT(FR3,"0.00")</f>
        <v>2.12</v>
      </c>
      <c r="FT3" s="47" t="str">
        <f t="shared" ref="FT3:FT34" si="186">IF(AND(FR3&lt;1),"Cảnh báo KQHT","Lên lớp")</f>
        <v>Lên lớp</v>
      </c>
      <c r="FU3" s="145">
        <f t="shared" ref="FU3:FU34" si="187">CQ3+DB3+DM3+DX3+EI3+ET3+FE3+FP3</f>
        <v>21</v>
      </c>
      <c r="FV3" s="146">
        <f t="shared" ref="FV3:FV34" si="188" xml:space="preserve"> (CN3*CQ3+CY3*DB3+DJ3*DM3+DU3*DX3+EF3*EI3+EQ3*ET3+FB3*FE3+FM3*FP3)/FU3</f>
        <v>2.1190476190476191</v>
      </c>
      <c r="FW3" s="174">
        <f t="shared" ref="FW3:FW34" si="189">BY3+FQ3</f>
        <v>37</v>
      </c>
      <c r="FX3" s="41">
        <f t="shared" ref="FX3:FX34" si="190">CC3+FU3</f>
        <v>37</v>
      </c>
      <c r="FY3" s="43">
        <f t="shared" ref="FY3:FY34" si="191">(CD3*CC3+FV3*FU3)/FX3</f>
        <v>2.1621621621621623</v>
      </c>
      <c r="FZ3" s="45" t="str">
        <f t="shared" ref="FZ3:FZ34" si="192">TEXT(FY3,"0.00")</f>
        <v>2.16</v>
      </c>
      <c r="GA3" s="47" t="str">
        <f t="shared" ref="GA3:GA34" si="193">IF(AND(FY3&lt;1.2),"Cảnh báo KQHT","Lên lớp")</f>
        <v>Lên lớp</v>
      </c>
      <c r="GB3" s="47" t="s">
        <v>1143</v>
      </c>
      <c r="GC3" s="24">
        <v>5</v>
      </c>
      <c r="GD3" s="27">
        <v>5</v>
      </c>
      <c r="GE3" s="28"/>
      <c r="GF3" s="22">
        <f>ROUND((GC3*0.4+GD3*0.6),1)</f>
        <v>5</v>
      </c>
      <c r="GG3" s="29">
        <f t="shared" ref="GG3:GG6" si="194">ROUND(MAX((GC3*0.4+GD3*0.6),(GC3*0.4+GE3*0.6)),1)</f>
        <v>5</v>
      </c>
      <c r="GH3" s="29" t="str">
        <f t="shared" ref="GH3:GH34" si="195">TEXT(GG3,"0.0")</f>
        <v>5.0</v>
      </c>
      <c r="GI3" s="35" t="str">
        <f t="shared" ref="GI3:GI6" si="196">IF(GG3&gt;=8.5,"A",IF(GG3&gt;=8,"B+",IF(GG3&gt;=7,"B",IF(GG3&gt;=6.5,"C+",IF(GG3&gt;=5.5,"C",IF(GG3&gt;=5,"D+",IF(GG3&gt;=4,"D","F")))))))</f>
        <v>D+</v>
      </c>
      <c r="GJ3" s="33">
        <f t="shared" ref="GJ3:GJ6" si="197">IF(GI3="A",4,IF(GI3="B+",3.5,IF(GI3="B",3,IF(GI3="C+",2.5,IF(GI3="C",2,IF(GI3="D+",1.5,IF(GI3="D",1,0)))))))</f>
        <v>1.5</v>
      </c>
      <c r="GK3" s="49" t="str">
        <f t="shared" ref="GK3:GK6" si="198">TEXT(GJ3,"0.0")</f>
        <v>1.5</v>
      </c>
      <c r="GL3" s="77">
        <v>2</v>
      </c>
      <c r="GM3" s="151">
        <v>2</v>
      </c>
      <c r="GN3" s="24">
        <v>7</v>
      </c>
      <c r="GO3" s="27">
        <v>5</v>
      </c>
      <c r="GP3" s="28"/>
      <c r="GQ3" s="22">
        <f>ROUND((GN3*0.4+GO3*0.6),1)</f>
        <v>5.8</v>
      </c>
      <c r="GR3" s="29">
        <f t="shared" ref="GR3:GR6" si="199">ROUND(MAX((GN3*0.4+GO3*0.6),(GN3*0.4+GP3*0.6)),1)</f>
        <v>5.8</v>
      </c>
      <c r="GS3" s="29" t="str">
        <f t="shared" ref="GS3:GS34" si="200">TEXT(GR3,"0.0")</f>
        <v>5.8</v>
      </c>
      <c r="GT3" s="35" t="str">
        <f t="shared" ref="GT3:GT6" si="201">IF(GR3&gt;=8.5,"A",IF(GR3&gt;=8,"B+",IF(GR3&gt;=7,"B",IF(GR3&gt;=6.5,"C+",IF(GR3&gt;=5.5,"C",IF(GR3&gt;=5,"D+",IF(GR3&gt;=4,"D","F")))))))</f>
        <v>C</v>
      </c>
      <c r="GU3" s="33">
        <f t="shared" ref="GU3:GU6" si="202">IF(GT3="A",4,IF(GT3="B+",3.5,IF(GT3="B",3,IF(GT3="C+",2.5,IF(GT3="C",2,IF(GT3="D+",1.5,IF(GT3="D",1,0)))))))</f>
        <v>2</v>
      </c>
      <c r="GV3" s="49" t="str">
        <f t="shared" ref="GV3:GV6" si="203">TEXT(GU3,"0.0")</f>
        <v>2.0</v>
      </c>
      <c r="GW3" s="77">
        <v>3</v>
      </c>
      <c r="GX3" s="151">
        <v>3</v>
      </c>
      <c r="GY3" s="24">
        <v>5.4</v>
      </c>
      <c r="GZ3" s="27">
        <v>8</v>
      </c>
      <c r="HA3" s="28"/>
      <c r="HB3" s="22">
        <f>ROUND((GY3*0.4+GZ3*0.6),1)</f>
        <v>7</v>
      </c>
      <c r="HC3" s="29">
        <f t="shared" ref="HC3:HC6" si="204">ROUND(MAX((GY3*0.4+GZ3*0.6),(GY3*0.4+HA3*0.6)),1)</f>
        <v>7</v>
      </c>
      <c r="HD3" s="29" t="str">
        <f t="shared" ref="HD3:HD34" si="205">TEXT(HC3,"0.0")</f>
        <v>7.0</v>
      </c>
      <c r="HE3" s="35" t="str">
        <f t="shared" ref="HE3:HE6" si="206">IF(HC3&gt;=8.5,"A",IF(HC3&gt;=8,"B+",IF(HC3&gt;=7,"B",IF(HC3&gt;=6.5,"C+",IF(HC3&gt;=5.5,"C",IF(HC3&gt;=5,"D+",IF(HC3&gt;=4,"D","F")))))))</f>
        <v>B</v>
      </c>
      <c r="HF3" s="33">
        <f t="shared" ref="HF3:HF6" si="207">IF(HE3="A",4,IF(HE3="B+",3.5,IF(HE3="B",3,IF(HE3="C+",2.5,IF(HE3="C",2,IF(HE3="D+",1.5,IF(HE3="D",1,0)))))))</f>
        <v>3</v>
      </c>
      <c r="HG3" s="49" t="str">
        <f t="shared" ref="HG3:HG6" si="208">TEXT(HF3,"0.0")</f>
        <v>3.0</v>
      </c>
      <c r="HH3" s="77">
        <v>2</v>
      </c>
      <c r="HI3" s="151">
        <v>2</v>
      </c>
      <c r="HJ3" s="24">
        <v>6</v>
      </c>
      <c r="HK3" s="27">
        <v>1</v>
      </c>
      <c r="HL3" s="28">
        <v>5</v>
      </c>
      <c r="HM3" s="22">
        <f>ROUND((HJ3*0.4+HK3*0.6),1)</f>
        <v>3</v>
      </c>
      <c r="HN3" s="29">
        <f t="shared" ref="HN3:HN6" si="209">ROUND(MAX((HJ3*0.4+HK3*0.6),(HJ3*0.4+HL3*0.6)),1)</f>
        <v>5.4</v>
      </c>
      <c r="HO3" s="29" t="str">
        <f t="shared" ref="HO3:HO34" si="210">TEXT(HN3,"0.0")</f>
        <v>5.4</v>
      </c>
      <c r="HP3" s="35" t="str">
        <f t="shared" ref="HP3:HP6" si="211">IF(HN3&gt;=8.5,"A",IF(HN3&gt;=8,"B+",IF(HN3&gt;=7,"B",IF(HN3&gt;=6.5,"C+",IF(HN3&gt;=5.5,"C",IF(HN3&gt;=5,"D+",IF(HN3&gt;=4,"D","F")))))))</f>
        <v>D+</v>
      </c>
      <c r="HQ3" s="33">
        <f t="shared" ref="HQ3:HQ6" si="212">IF(HP3="A",4,IF(HP3="B+",3.5,IF(HP3="B",3,IF(HP3="C+",2.5,IF(HP3="C",2,IF(HP3="D+",1.5,IF(HP3="D",1,0)))))))</f>
        <v>1.5</v>
      </c>
      <c r="HR3" s="49" t="str">
        <f t="shared" ref="HR3:HR6" si="213">TEXT(HQ3,"0.0")</f>
        <v>1.5</v>
      </c>
      <c r="HS3" s="77">
        <v>2</v>
      </c>
      <c r="HT3" s="151">
        <v>2</v>
      </c>
      <c r="HU3" s="24">
        <v>7.3</v>
      </c>
      <c r="HV3" s="27">
        <v>6</v>
      </c>
      <c r="HW3" s="28"/>
      <c r="HX3" s="22">
        <f>ROUND((HU3*0.4+HV3*0.6),1)</f>
        <v>6.5</v>
      </c>
      <c r="HY3" s="29">
        <f t="shared" ref="HY3:HY6" si="214">ROUND(MAX((HU3*0.4+HV3*0.6),(HU3*0.4+HW3*0.6)),1)</f>
        <v>6.5</v>
      </c>
      <c r="HZ3" s="29" t="str">
        <f t="shared" ref="HZ3:HZ34" si="215">TEXT(HY3,"0.0")</f>
        <v>6.5</v>
      </c>
      <c r="IA3" s="35" t="str">
        <f t="shared" ref="IA3:IA6" si="216">IF(HY3&gt;=8.5,"A",IF(HY3&gt;=8,"B+",IF(HY3&gt;=7,"B",IF(HY3&gt;=6.5,"C+",IF(HY3&gt;=5.5,"C",IF(HY3&gt;=5,"D+",IF(HY3&gt;=4,"D","F")))))))</f>
        <v>C+</v>
      </c>
      <c r="IB3" s="33">
        <f t="shared" ref="IB3:IB6" si="217">IF(IA3="A",4,IF(IA3="B+",3.5,IF(IA3="B",3,IF(IA3="C+",2.5,IF(IA3="C",2,IF(IA3="D+",1.5,IF(IA3="D",1,0)))))))</f>
        <v>2.5</v>
      </c>
      <c r="IC3" s="49" t="str">
        <f t="shared" ref="IC3:IC6" si="218">TEXT(IB3,"0.0")</f>
        <v>2.5</v>
      </c>
      <c r="ID3" s="77">
        <v>3</v>
      </c>
      <c r="IE3" s="151">
        <v>3</v>
      </c>
      <c r="IF3" s="24">
        <v>7</v>
      </c>
      <c r="IG3" s="27">
        <v>4</v>
      </c>
      <c r="IH3" s="28"/>
      <c r="II3" s="22">
        <f>ROUND((IF3*0.4+IG3*0.6),1)</f>
        <v>5.2</v>
      </c>
      <c r="IJ3" s="29">
        <f t="shared" ref="IJ3:IJ6" si="219">ROUND(MAX((IF3*0.4+IG3*0.6),(IF3*0.4+IH3*0.6)),1)</f>
        <v>5.2</v>
      </c>
      <c r="IK3" s="29" t="str">
        <f t="shared" ref="IK3:IK34" si="220">TEXT(IJ3,"0.0")</f>
        <v>5.2</v>
      </c>
      <c r="IL3" s="35" t="str">
        <f t="shared" ref="IL3:IL6" si="221">IF(IJ3&gt;=8.5,"A",IF(IJ3&gt;=8,"B+",IF(IJ3&gt;=7,"B",IF(IJ3&gt;=6.5,"C+",IF(IJ3&gt;=5.5,"C",IF(IJ3&gt;=5,"D+",IF(IJ3&gt;=4,"D","F")))))))</f>
        <v>D+</v>
      </c>
      <c r="IM3" s="33">
        <f t="shared" ref="IM3:IM6" si="222">IF(IL3="A",4,IF(IL3="B+",3.5,IF(IL3="B",3,IF(IL3="C+",2.5,IF(IL3="C",2,IF(IL3="D+",1.5,IF(IL3="D",1,0)))))))</f>
        <v>1.5</v>
      </c>
      <c r="IN3" s="49" t="str">
        <f t="shared" ref="IN3:IN6" si="223">TEXT(IM3,"0.0")</f>
        <v>1.5</v>
      </c>
      <c r="IO3" s="77">
        <v>2</v>
      </c>
      <c r="IP3" s="151">
        <v>2</v>
      </c>
      <c r="IQ3" s="24">
        <v>6.3</v>
      </c>
      <c r="IR3" s="27">
        <v>3</v>
      </c>
      <c r="IS3" s="28"/>
      <c r="IT3" s="22">
        <f t="shared" si="4"/>
        <v>4.3</v>
      </c>
      <c r="IU3" s="29">
        <f t="shared" si="5"/>
        <v>4.3</v>
      </c>
      <c r="IV3" s="29" t="str">
        <f t="shared" ref="IV3:IV34" si="224">TEXT(IU3,"0.0")</f>
        <v>4.3</v>
      </c>
      <c r="IW3" s="35" t="str">
        <f t="shared" ref="IW3:IW6" si="225">IF(IU3&gt;=8.5,"A",IF(IU3&gt;=8,"B+",IF(IU3&gt;=7,"B",IF(IU3&gt;=6.5,"C+",IF(IU3&gt;=5.5,"C",IF(IU3&gt;=5,"D+",IF(IU3&gt;=4,"D","F")))))))</f>
        <v>D</v>
      </c>
      <c r="IX3" s="33">
        <f t="shared" ref="IX3:IX6" si="226">IF(IW3="A",4,IF(IW3="B+",3.5,IF(IW3="B",3,IF(IW3="C+",2.5,IF(IW3="C",2,IF(IW3="D+",1.5,IF(IW3="D",1,0)))))))</f>
        <v>1</v>
      </c>
      <c r="IY3" s="49" t="str">
        <f t="shared" ref="IY3:IY6" si="227">TEXT(IX3,"0.0")</f>
        <v>1.0</v>
      </c>
      <c r="IZ3" s="77">
        <v>3</v>
      </c>
      <c r="JA3" s="151">
        <v>3</v>
      </c>
      <c r="JB3" s="24">
        <v>5.4</v>
      </c>
      <c r="JC3" s="27">
        <v>8</v>
      </c>
      <c r="JD3" s="28"/>
      <c r="JE3" s="22">
        <f>ROUND((JB3*0.4+JC3*0.6),1)</f>
        <v>7</v>
      </c>
      <c r="JF3" s="29">
        <f>ROUND(MAX((JB3*0.4+JC3*0.6),(JB3*0.4+JD3*0.6)),1)</f>
        <v>7</v>
      </c>
      <c r="JG3" s="29" t="str">
        <f t="shared" ref="JG3:JG34" si="228">TEXT(JF3,"0.0")</f>
        <v>7.0</v>
      </c>
      <c r="JH3" s="35" t="str">
        <f t="shared" ref="JH3:JH6" si="229">IF(JF3&gt;=8.5,"A",IF(JF3&gt;=8,"B+",IF(JF3&gt;=7,"B",IF(JF3&gt;=6.5,"C+",IF(JF3&gt;=5.5,"C",IF(JF3&gt;=5,"D+",IF(JF3&gt;=4,"D","F")))))))</f>
        <v>B</v>
      </c>
      <c r="JI3" s="33">
        <f t="shared" ref="JI3:JI6" si="230">IF(JH3="A",4,IF(JH3="B+",3.5,IF(JH3="B",3,IF(JH3="C+",2.5,IF(JH3="C",2,IF(JH3="D+",1.5,IF(JH3="D",1,0)))))))</f>
        <v>3</v>
      </c>
      <c r="JJ3" s="49" t="str">
        <f t="shared" ref="JJ3:JJ6" si="231">TEXT(JI3,"0.0")</f>
        <v>3.0</v>
      </c>
      <c r="JK3" s="77">
        <v>3</v>
      </c>
      <c r="JL3" s="151">
        <v>3</v>
      </c>
      <c r="JM3" s="24">
        <v>7</v>
      </c>
      <c r="JN3" s="214">
        <v>6.4</v>
      </c>
      <c r="JO3" s="140"/>
      <c r="JP3" s="22">
        <f t="shared" si="6"/>
        <v>6.6</v>
      </c>
      <c r="JQ3" s="29">
        <f t="shared" si="7"/>
        <v>6.6</v>
      </c>
      <c r="JR3" s="29" t="str">
        <f t="shared" ref="JR3:JR34" si="232">TEXT(JQ3,"0.0")</f>
        <v>6.6</v>
      </c>
      <c r="JS3" s="35" t="str">
        <f t="shared" ref="JS3:JS6" si="233">IF(JQ3&gt;=8.5,"A",IF(JQ3&gt;=8,"B+",IF(JQ3&gt;=7,"B",IF(JQ3&gt;=6.5,"C+",IF(JQ3&gt;=5.5,"C",IF(JQ3&gt;=5,"D+",IF(JQ3&gt;=4,"D","F")))))))</f>
        <v>C+</v>
      </c>
      <c r="JT3" s="33">
        <f t="shared" ref="JT3:JT6" si="234">IF(JS3="A",4,IF(JS3="B+",3.5,IF(JS3="B",3,IF(JS3="C+",2.5,IF(JS3="C",2,IF(JS3="D+",1.5,IF(JS3="D",1,0)))))))</f>
        <v>2.5</v>
      </c>
      <c r="JU3" s="49" t="str">
        <f t="shared" ref="JU3:JU6" si="235">TEXT(JT3,"0.0")</f>
        <v>2.5</v>
      </c>
      <c r="JV3" s="77">
        <v>1</v>
      </c>
      <c r="JW3" s="151">
        <v>1</v>
      </c>
      <c r="JX3" s="211">
        <f t="shared" ref="JX3:JX34" si="236">GL3+GW3+HH3+HS3+ID3+IO3+IZ3+JK3+JV3</f>
        <v>21</v>
      </c>
      <c r="JY3" s="43">
        <f t="shared" ref="JY3:JY34" si="237">(GJ3*GL3+GU3*GW3+HF3*HH3+HQ3*HS3+IB3*ID3+IM3*IO3+IX3*IZ3+JI3*JK3+JT3*JV3)/JX3</f>
        <v>2.0476190476190474</v>
      </c>
      <c r="JZ3" s="45" t="str">
        <f t="shared" ref="JZ3:JZ34" si="238">TEXT(JY3,"0.00")</f>
        <v>2.05</v>
      </c>
      <c r="KA3" s="47" t="str">
        <f t="shared" ref="KA3:KA34" si="239">IF(AND(JY3&lt;1),"Cảnh báo KQHT","Lên lớp")</f>
        <v>Lên lớp</v>
      </c>
      <c r="KB3" s="41">
        <f t="shared" ref="KB3:KB34" si="240">GM3+GX3+HI3+HT3+IE3+IP3+JA3+JL3+JW3</f>
        <v>21</v>
      </c>
      <c r="KC3" s="43">
        <f t="shared" ref="KC3:KC34" si="241">(GJ3*GM3+GU3*GX3+HF3*HI3+HQ3*HT3+IB3*IE3+IM3*IP3+IX3*JA3+JI3*JL3+JT3*JW3)/KB3</f>
        <v>2.0476190476190474</v>
      </c>
      <c r="KD3" s="229">
        <f t="shared" ref="KD3:KD34" si="242">BY3+FQ3+JX3</f>
        <v>58</v>
      </c>
      <c r="KE3" s="230">
        <f t="shared" ref="KE3:KE34" si="243">CC3+FU3+KB3</f>
        <v>58</v>
      </c>
      <c r="KF3" s="146">
        <f t="shared" ref="KF3:KF34" si="244" xml:space="preserve"> (CD3*CC3+FU3*FV3+KC3*KB3)/KE3</f>
        <v>2.1206896551724137</v>
      </c>
      <c r="KG3" s="45" t="str">
        <f t="shared" ref="KG3:KG34" si="245">TEXT(KF3,"0.00")</f>
        <v>2.12</v>
      </c>
      <c r="KH3" s="47" t="str">
        <f t="shared" ref="KH3:KH34" si="246">IF(AND(KF3&lt;1.4),"Cảnh báo KQHT","Lên lớp")</f>
        <v>Lên lớp</v>
      </c>
      <c r="KI3" s="47" t="s">
        <v>1143</v>
      </c>
      <c r="KJ3" s="24">
        <v>5.8</v>
      </c>
      <c r="KK3" s="27">
        <v>6</v>
      </c>
      <c r="KL3" s="28"/>
      <c r="KM3" s="22">
        <f t="shared" si="8"/>
        <v>5.9</v>
      </c>
      <c r="KN3" s="29">
        <f t="shared" si="9"/>
        <v>5.9</v>
      </c>
      <c r="KO3" s="29" t="str">
        <f t="shared" ref="KO3:KO8" si="247">TEXT(KN3,"0.0")</f>
        <v>5.9</v>
      </c>
      <c r="KP3" s="35" t="str">
        <f t="shared" si="10"/>
        <v>C</v>
      </c>
      <c r="KQ3" s="33">
        <f t="shared" si="11"/>
        <v>2</v>
      </c>
      <c r="KR3" s="49" t="str">
        <f t="shared" si="12"/>
        <v>2.0</v>
      </c>
      <c r="KS3" s="77">
        <v>2</v>
      </c>
      <c r="KT3" s="151">
        <v>2</v>
      </c>
      <c r="KU3" s="24">
        <v>7.7</v>
      </c>
      <c r="KV3" s="27">
        <v>9</v>
      </c>
      <c r="KW3" s="28"/>
      <c r="KX3" s="22">
        <f t="shared" si="13"/>
        <v>8.5</v>
      </c>
      <c r="KY3" s="29">
        <f t="shared" si="14"/>
        <v>8.5</v>
      </c>
      <c r="KZ3" s="29" t="str">
        <f t="shared" ref="KZ3:KZ8" si="248">TEXT(KY3,"0.0")</f>
        <v>8.5</v>
      </c>
      <c r="LA3" s="35" t="str">
        <f t="shared" si="15"/>
        <v>A</v>
      </c>
      <c r="LB3" s="33">
        <f t="shared" si="16"/>
        <v>4</v>
      </c>
      <c r="LC3" s="49" t="str">
        <f t="shared" si="17"/>
        <v>4.0</v>
      </c>
      <c r="LD3" s="77">
        <v>2</v>
      </c>
      <c r="LE3" s="151">
        <v>2</v>
      </c>
      <c r="LF3" s="24">
        <v>9.6999999999999993</v>
      </c>
      <c r="LG3" s="27">
        <v>4</v>
      </c>
      <c r="LH3" s="28"/>
      <c r="LI3" s="22">
        <f t="shared" si="18"/>
        <v>6.3</v>
      </c>
      <c r="LJ3" s="29">
        <f t="shared" si="19"/>
        <v>6.3</v>
      </c>
      <c r="LK3" s="29" t="str">
        <f t="shared" ref="LK3:LK8" si="249">TEXT(LJ3,"0.0")</f>
        <v>6.3</v>
      </c>
      <c r="LL3" s="35" t="str">
        <f t="shared" si="20"/>
        <v>C</v>
      </c>
      <c r="LM3" s="33">
        <f t="shared" si="21"/>
        <v>2</v>
      </c>
      <c r="LN3" s="49" t="str">
        <f t="shared" si="22"/>
        <v>2.0</v>
      </c>
      <c r="LO3" s="77">
        <v>2</v>
      </c>
      <c r="LP3" s="151">
        <v>2</v>
      </c>
      <c r="LQ3" s="24">
        <v>6</v>
      </c>
      <c r="LR3" s="27">
        <v>8</v>
      </c>
      <c r="LS3" s="28"/>
      <c r="LT3" s="22">
        <f t="shared" si="23"/>
        <v>7.2</v>
      </c>
      <c r="LU3" s="29">
        <f t="shared" si="24"/>
        <v>7.2</v>
      </c>
      <c r="LV3" s="29" t="str">
        <f t="shared" ref="LV3:LV34" si="250">TEXT(LU3,"0.0")</f>
        <v>7.2</v>
      </c>
      <c r="LW3" s="35" t="str">
        <f t="shared" si="25"/>
        <v>B</v>
      </c>
      <c r="LX3" s="33">
        <f t="shared" si="26"/>
        <v>3</v>
      </c>
      <c r="LY3" s="49" t="str">
        <f t="shared" si="27"/>
        <v>3.0</v>
      </c>
      <c r="LZ3" s="77">
        <v>2</v>
      </c>
      <c r="MA3" s="151">
        <v>2</v>
      </c>
      <c r="MB3" s="24">
        <v>5</v>
      </c>
      <c r="MC3" s="27">
        <v>7</v>
      </c>
      <c r="MD3" s="28"/>
      <c r="ME3" s="22">
        <f t="shared" si="28"/>
        <v>6.2</v>
      </c>
      <c r="MF3" s="54">
        <f t="shared" si="29"/>
        <v>6.2</v>
      </c>
      <c r="MG3" s="29" t="str">
        <f t="shared" ref="MG3:MG34" si="251">TEXT(MF3,"0.0")</f>
        <v>6.2</v>
      </c>
      <c r="MH3" s="162" t="str">
        <f t="shared" si="30"/>
        <v>C</v>
      </c>
      <c r="MI3" s="163">
        <f t="shared" si="31"/>
        <v>2</v>
      </c>
      <c r="MJ3" s="56" t="str">
        <f t="shared" si="32"/>
        <v>2.0</v>
      </c>
      <c r="MK3" s="77">
        <v>1</v>
      </c>
      <c r="ML3" s="151">
        <v>1</v>
      </c>
      <c r="MM3" s="24">
        <v>6.9</v>
      </c>
      <c r="MN3" s="27">
        <v>5</v>
      </c>
      <c r="MO3" s="28"/>
      <c r="MP3" s="22">
        <f t="shared" si="33"/>
        <v>5.8</v>
      </c>
      <c r="MQ3" s="54">
        <f t="shared" si="34"/>
        <v>5.8</v>
      </c>
      <c r="MR3" s="29" t="str">
        <f t="shared" ref="MR3:MR34" si="252">TEXT(MQ3,"0.0")</f>
        <v>5.8</v>
      </c>
      <c r="MS3" s="162" t="str">
        <f t="shared" si="35"/>
        <v>C</v>
      </c>
      <c r="MT3" s="163">
        <f t="shared" si="36"/>
        <v>2</v>
      </c>
      <c r="MU3" s="56" t="str">
        <f t="shared" si="37"/>
        <v>2.0</v>
      </c>
      <c r="MV3" s="77">
        <v>3</v>
      </c>
      <c r="MW3" s="151">
        <v>3</v>
      </c>
      <c r="MX3" s="24">
        <v>6</v>
      </c>
      <c r="MY3" s="27">
        <v>7</v>
      </c>
      <c r="MZ3" s="28"/>
      <c r="NA3" s="22">
        <f t="shared" si="38"/>
        <v>6.6</v>
      </c>
      <c r="NB3" s="54">
        <f t="shared" si="39"/>
        <v>6.6</v>
      </c>
      <c r="NC3" s="29" t="str">
        <f t="shared" ref="NC3:NC34" si="253">TEXT(NB3,"0.0")</f>
        <v>6.6</v>
      </c>
      <c r="ND3" s="162" t="str">
        <f t="shared" si="40"/>
        <v>C+</v>
      </c>
      <c r="NE3" s="163">
        <f t="shared" si="41"/>
        <v>2.5</v>
      </c>
      <c r="NF3" s="56" t="str">
        <f t="shared" si="42"/>
        <v>2.5</v>
      </c>
      <c r="NG3" s="77">
        <v>1</v>
      </c>
      <c r="NH3" s="151">
        <v>1</v>
      </c>
      <c r="NI3" s="24">
        <v>6.4</v>
      </c>
      <c r="NJ3" s="27">
        <v>5</v>
      </c>
      <c r="NK3" s="28"/>
      <c r="NL3" s="22">
        <f t="shared" si="43"/>
        <v>5.6</v>
      </c>
      <c r="NM3" s="29">
        <f t="shared" si="44"/>
        <v>5.6</v>
      </c>
      <c r="NN3" s="29" t="str">
        <f t="shared" ref="NN3:NN8" si="254">TEXT(NM3,"0.0")</f>
        <v>5.6</v>
      </c>
      <c r="NO3" s="35" t="str">
        <f t="shared" si="45"/>
        <v>C</v>
      </c>
      <c r="NP3" s="33">
        <f t="shared" si="46"/>
        <v>2</v>
      </c>
      <c r="NQ3" s="49" t="str">
        <f t="shared" si="47"/>
        <v>2.0</v>
      </c>
      <c r="NR3" s="77">
        <v>3</v>
      </c>
      <c r="NS3" s="151">
        <v>3</v>
      </c>
      <c r="NT3" s="24">
        <v>7</v>
      </c>
      <c r="NU3" s="214">
        <v>6</v>
      </c>
      <c r="NV3" s="28"/>
      <c r="NW3" s="22">
        <f t="shared" si="48"/>
        <v>6.4</v>
      </c>
      <c r="NX3" s="29">
        <f t="shared" si="49"/>
        <v>6.4</v>
      </c>
      <c r="NY3" s="29" t="str">
        <f t="shared" ref="NY3:NY8" si="255">TEXT(NX3,"0.0")</f>
        <v>6.4</v>
      </c>
      <c r="NZ3" s="35" t="str">
        <f t="shared" si="50"/>
        <v>C</v>
      </c>
      <c r="OA3" s="33">
        <f t="shared" si="51"/>
        <v>2</v>
      </c>
      <c r="OB3" s="49" t="str">
        <f t="shared" ref="OB3:OB8" si="256">TEXT(OA3,"0.0")</f>
        <v>2.0</v>
      </c>
      <c r="OC3" s="77">
        <v>2</v>
      </c>
      <c r="OD3" s="151">
        <v>2</v>
      </c>
      <c r="OE3" s="211">
        <f t="shared" ref="OE3:OE34" si="257">KS3+LD3+LO3+LZ3+MK3+MV3+NG3+NR3+OC3</f>
        <v>18</v>
      </c>
      <c r="OF3" s="43">
        <f t="shared" ref="OF3:OF34" si="258">(KQ3*KS3+LB3*LD3+LM3*LO3+LX3*LZ3+MI3*MK3+MT3*MV3+NE3*NG3+NP3*NR3+OA3*OC3)/OE3</f>
        <v>2.3611111111111112</v>
      </c>
      <c r="OG3" s="45" t="str">
        <f t="shared" ref="OG3:OG34" si="259">TEXT(OF3,"0.00")</f>
        <v>2.36</v>
      </c>
      <c r="OH3" s="47" t="str">
        <f t="shared" ref="OH3:OH34" si="260">IF(AND(OF3&lt;1),"Cảnh báo KQHT","Lên lớp")</f>
        <v>Lên lớp</v>
      </c>
      <c r="OI3" s="41">
        <f t="shared" ref="OI3:OI34" si="261">KT3+LE3+LP3+MA3+ML3+MW3+NH3+NS3+OD3</f>
        <v>18</v>
      </c>
      <c r="OJ3" s="43">
        <f t="shared" ref="OJ3:OJ34" si="262">(KQ3*KT3+LB3*LE3+LM3*LP3+LX3*MA3+MI3*ML3+MT3*MW3+NE3*NH3+NP3*NS3+OA3*OD3)/OI3</f>
        <v>2.3611111111111112</v>
      </c>
      <c r="OK3" s="229">
        <f t="shared" ref="OK3:OK34" si="263">KD3+OE3</f>
        <v>76</v>
      </c>
      <c r="OL3" s="230">
        <f t="shared" ref="OL3:OL34" si="264">KE3+OI3</f>
        <v>76</v>
      </c>
      <c r="OM3" s="146">
        <f t="shared" ref="OM3:OM34" si="265" xml:space="preserve"> (KF3*KE3+OJ3*OI3)/OL3</f>
        <v>2.1776315789473686</v>
      </c>
      <c r="ON3" s="45" t="str">
        <f t="shared" ref="ON3:ON34" si="266">TEXT(OM3,"0.00")</f>
        <v>2.18</v>
      </c>
      <c r="OO3" s="47" t="str">
        <f t="shared" ref="OO3:OO34" si="267">IF(AND(OM3&lt;1.4),"Cảnh báo KQHT","Lên lớp")</f>
        <v>Lên lớp</v>
      </c>
      <c r="OP3" s="47" t="s">
        <v>1143</v>
      </c>
      <c r="OQ3" s="24">
        <v>6.6</v>
      </c>
      <c r="OR3" s="27">
        <v>7</v>
      </c>
      <c r="OS3" s="28"/>
      <c r="OT3" s="22">
        <f t="shared" si="52"/>
        <v>6.8</v>
      </c>
      <c r="OU3" s="29">
        <f t="shared" si="53"/>
        <v>6.8</v>
      </c>
      <c r="OV3" s="29" t="str">
        <f t="shared" ref="OV3:OV9" si="268">TEXT(OU3,"0.0")</f>
        <v>6.8</v>
      </c>
      <c r="OW3" s="35" t="str">
        <f>IF(OU3&gt;=8.5,"A",IF(OU3&gt;=8,"B+",IF(OU3&gt;=7,"B",IF(OU3&gt;=6.5,"C+",IF(OU3&gt;=5.5,"C",IF(OU3&gt;=5,"D+",IF(OU3&gt;=4,"D","F")))))))</f>
        <v>C+</v>
      </c>
      <c r="OX3" s="33">
        <f t="shared" si="54"/>
        <v>2.5</v>
      </c>
      <c r="OY3" s="49" t="str">
        <f t="shared" si="55"/>
        <v>2.5</v>
      </c>
      <c r="OZ3" s="77">
        <v>2</v>
      </c>
      <c r="PA3" s="151">
        <v>2</v>
      </c>
      <c r="PB3" s="24">
        <v>7.8</v>
      </c>
      <c r="PC3" s="27">
        <v>8</v>
      </c>
      <c r="PD3" s="28"/>
      <c r="PE3" s="22">
        <f t="shared" si="56"/>
        <v>7.9</v>
      </c>
      <c r="PF3" s="29">
        <f t="shared" si="57"/>
        <v>7.9</v>
      </c>
      <c r="PG3" s="29" t="str">
        <f t="shared" ref="PG3:PG9" si="269">TEXT(PF3,"0.0")</f>
        <v>7.9</v>
      </c>
      <c r="PH3" s="35" t="str">
        <f>IF(PF3&gt;=8.5,"A",IF(PF3&gt;=8,"B+",IF(PF3&gt;=7,"B",IF(PF3&gt;=6.5,"C+",IF(PF3&gt;=5.5,"C",IF(PF3&gt;=5,"D+",IF(PF3&gt;=4,"D","F")))))))</f>
        <v>B</v>
      </c>
      <c r="PI3" s="33">
        <f t="shared" si="58"/>
        <v>3</v>
      </c>
      <c r="PJ3" s="49" t="str">
        <f t="shared" si="59"/>
        <v>3.0</v>
      </c>
      <c r="PK3" s="77">
        <v>3</v>
      </c>
      <c r="PL3" s="151">
        <v>3</v>
      </c>
      <c r="PM3" s="24">
        <v>7</v>
      </c>
      <c r="PN3" s="27">
        <v>7</v>
      </c>
      <c r="PO3" s="28"/>
      <c r="PP3" s="22">
        <f t="shared" si="60"/>
        <v>7</v>
      </c>
      <c r="PQ3" s="29">
        <f t="shared" si="61"/>
        <v>7</v>
      </c>
      <c r="PR3" s="29" t="str">
        <f t="shared" ref="PR3:PR9" si="270">TEXT(PQ3,"0.0")</f>
        <v>7.0</v>
      </c>
      <c r="PS3" s="35" t="str">
        <f>IF(PQ3&gt;=8.5,"A",IF(PQ3&gt;=8,"B+",IF(PQ3&gt;=7,"B",IF(PQ3&gt;=6.5,"C+",IF(PQ3&gt;=5.5,"C",IF(PQ3&gt;=5,"D+",IF(PQ3&gt;=4,"D","F")))))))</f>
        <v>B</v>
      </c>
      <c r="PT3" s="33">
        <f t="shared" si="62"/>
        <v>3</v>
      </c>
      <c r="PU3" s="49" t="str">
        <f t="shared" si="63"/>
        <v>3.0</v>
      </c>
      <c r="PV3" s="77">
        <v>2</v>
      </c>
      <c r="PW3" s="151">
        <v>2</v>
      </c>
      <c r="PX3" s="24">
        <v>7.7</v>
      </c>
      <c r="PY3" s="27">
        <v>8</v>
      </c>
      <c r="PZ3" s="28"/>
      <c r="QA3" s="22">
        <f t="shared" si="64"/>
        <v>7.9</v>
      </c>
      <c r="QB3" s="29">
        <f t="shared" si="65"/>
        <v>7.9</v>
      </c>
      <c r="QC3" s="29" t="str">
        <f t="shared" ref="QC3:QC9" si="271">TEXT(QB3,"0.0")</f>
        <v>7.9</v>
      </c>
      <c r="QD3" s="35" t="str">
        <f>IF(QB3&gt;=8.5,"A",IF(QB3&gt;=8,"B+",IF(QB3&gt;=7,"B",IF(QB3&gt;=6.5,"C+",IF(QB3&gt;=5.5,"C",IF(QB3&gt;=5,"D+",IF(QB3&gt;=4,"D","F")))))))</f>
        <v>B</v>
      </c>
      <c r="QE3" s="33">
        <f t="shared" si="66"/>
        <v>3</v>
      </c>
      <c r="QF3" s="49" t="str">
        <f t="shared" si="67"/>
        <v>3.0</v>
      </c>
      <c r="QG3" s="77">
        <v>3</v>
      </c>
      <c r="QH3" s="151">
        <v>3</v>
      </c>
      <c r="QI3" s="24">
        <v>6.8</v>
      </c>
      <c r="QJ3" s="27">
        <v>7</v>
      </c>
      <c r="QK3" s="28"/>
      <c r="QL3" s="22">
        <f t="shared" si="68"/>
        <v>6.9</v>
      </c>
      <c r="QM3" s="29">
        <f t="shared" si="69"/>
        <v>6.9</v>
      </c>
      <c r="QN3" s="29" t="str">
        <f t="shared" ref="QN3:QN9" si="272">TEXT(QM3,"0.0")</f>
        <v>6.9</v>
      </c>
      <c r="QO3" s="35" t="str">
        <f>IF(QM3&gt;=8.5,"A",IF(QM3&gt;=8,"B+",IF(QM3&gt;=7,"B",IF(QM3&gt;=6.5,"C+",IF(QM3&gt;=5.5,"C",IF(QM3&gt;=5,"D+",IF(QM3&gt;=4,"D","F")))))))</f>
        <v>C+</v>
      </c>
      <c r="QP3" s="33">
        <f t="shared" si="70"/>
        <v>2.5</v>
      </c>
      <c r="QQ3" s="49" t="str">
        <f t="shared" si="71"/>
        <v>2.5</v>
      </c>
      <c r="QR3" s="77">
        <v>1</v>
      </c>
      <c r="QS3" s="151">
        <v>1</v>
      </c>
      <c r="QT3" s="24">
        <v>8.1999999999999993</v>
      </c>
      <c r="QU3" s="27">
        <v>9</v>
      </c>
      <c r="QV3" s="28"/>
      <c r="QW3" s="22">
        <f t="shared" si="72"/>
        <v>8.6999999999999993</v>
      </c>
      <c r="QX3" s="29">
        <f t="shared" si="73"/>
        <v>8.6999999999999993</v>
      </c>
      <c r="QY3" s="29" t="str">
        <f t="shared" ref="QY3:QY9" si="273">TEXT(QX3,"0.0")</f>
        <v>8.7</v>
      </c>
      <c r="QZ3" s="35" t="str">
        <f t="shared" si="74"/>
        <v>A</v>
      </c>
      <c r="RA3" s="33">
        <f t="shared" si="75"/>
        <v>4</v>
      </c>
      <c r="RB3" s="49" t="str">
        <f t="shared" si="76"/>
        <v>4.0</v>
      </c>
      <c r="RC3" s="77">
        <v>3</v>
      </c>
      <c r="RD3" s="151">
        <v>3</v>
      </c>
      <c r="RE3" s="63">
        <v>2.2000000000000002</v>
      </c>
      <c r="RF3" s="27"/>
      <c r="RG3" s="28"/>
      <c r="RH3" s="22">
        <f>ROUND((RE3*0.4+RF3*0.6),1)</f>
        <v>0.9</v>
      </c>
      <c r="RI3" s="29">
        <f>ROUND(MAX((RE3*0.4+RF3*0.6),(RE3*0.4+RG3*0.6)),1)</f>
        <v>0.9</v>
      </c>
      <c r="RJ3" s="29" t="str">
        <f t="shared" ref="RJ3:RJ9" si="274">TEXT(RI3,"0.0")</f>
        <v>0.9</v>
      </c>
      <c r="RK3" s="35" t="str">
        <f t="shared" si="79"/>
        <v>F</v>
      </c>
      <c r="RL3" s="33">
        <f t="shared" si="80"/>
        <v>0</v>
      </c>
      <c r="RM3" s="49" t="str">
        <f t="shared" si="81"/>
        <v>0.0</v>
      </c>
      <c r="RN3" s="77">
        <v>1</v>
      </c>
      <c r="RO3" s="151"/>
      <c r="RP3" s="211">
        <f t="shared" ref="RP3:RP34" si="275">OZ3+PK3+PV3+QG3+QR3+RC3+RN3</f>
        <v>15</v>
      </c>
      <c r="RQ3" s="275">
        <f t="shared" ref="RQ3:RQ34" si="276">(OU3*OZ3+PF3*PK3+PQ3*PV3+QB3*QG3+QM3*QR3+QX3*RC3+RI3*RN3)/RP3</f>
        <v>7.2600000000000007</v>
      </c>
      <c r="RR3" s="43">
        <f t="shared" ref="RR3:RR34" si="277">(OX3*OZ3+PI3*PK3+PT3*PV3+QE3*QG3+QP3*QR3+RA3*RC3+RL3*RN3)/RP3</f>
        <v>2.9</v>
      </c>
      <c r="RS3" s="45" t="str">
        <f t="shared" ref="RS3:RS34" si="278">TEXT(RR3,"0.00")</f>
        <v>2.90</v>
      </c>
      <c r="RT3" s="47" t="str">
        <f t="shared" ref="RT3:RT34" si="279">IF(AND(RR3&lt;1),"Cảnh báo KQHT","Lên lớp")</f>
        <v>Lên lớp</v>
      </c>
      <c r="RU3" s="41">
        <f t="shared" ref="RU3:RU34" si="280">PA3+PL3+PW3+QH3+QS3+RD3+RO3</f>
        <v>14</v>
      </c>
      <c r="RV3" s="43">
        <f t="shared" ref="RV3:RV34" si="281">(OX3*PA3+PI3*PL3+PT3*PW3+QE3*QH3+QP3*QS3+RA3*RD3+RL3*RO3)/RU3</f>
        <v>3.1071428571428572</v>
      </c>
      <c r="RW3" s="229">
        <f t="shared" ref="RW3:RW34" si="282">OK3+RP3</f>
        <v>91</v>
      </c>
      <c r="RX3" s="230">
        <f t="shared" ref="RX3:RX34" si="283">OL3+RU3</f>
        <v>90</v>
      </c>
      <c r="RY3" s="146">
        <f t="shared" ref="RY3:RY34" si="284" xml:space="preserve"> (OM3*OL3+RV3*RU3)/RX3</f>
        <v>2.3222222222222224</v>
      </c>
      <c r="RZ3" s="45" t="str">
        <f t="shared" ref="RZ3:RZ34" si="285">TEXT(RY3,"0.00")</f>
        <v>2.32</v>
      </c>
      <c r="SA3" s="47" t="str">
        <f t="shared" ref="SA3:SA34" si="286">IF(AND(RY3&lt;1.6),"Cảnh báo KQHT","Lên lớp")</f>
        <v>Lên lớp</v>
      </c>
      <c r="SB3" s="47" t="s">
        <v>1143</v>
      </c>
      <c r="SC3" s="24"/>
      <c r="SD3" s="27"/>
      <c r="SE3" s="28"/>
      <c r="SF3" s="22">
        <f t="shared" si="82"/>
        <v>0</v>
      </c>
      <c r="SG3" s="29">
        <f t="shared" si="83"/>
        <v>0</v>
      </c>
      <c r="SH3" s="29" t="str">
        <f t="shared" ref="SH3:SH9" si="287">TEXT(SG3,"0.0")</f>
        <v>0.0</v>
      </c>
      <c r="SI3" s="35" t="str">
        <f t="shared" si="84"/>
        <v>F</v>
      </c>
      <c r="SJ3" s="33">
        <f t="shared" si="85"/>
        <v>0</v>
      </c>
      <c r="SK3" s="49" t="str">
        <f t="shared" si="86"/>
        <v>0.0</v>
      </c>
      <c r="SL3" s="77"/>
      <c r="SM3" s="151"/>
      <c r="SN3" s="24"/>
      <c r="SO3" s="27"/>
      <c r="SP3" s="28"/>
      <c r="SQ3" s="22">
        <f t="shared" si="87"/>
        <v>0</v>
      </c>
      <c r="SR3" s="29">
        <f t="shared" si="88"/>
        <v>0</v>
      </c>
      <c r="SS3" s="29" t="str">
        <f t="shared" ref="SS3:SS9" si="288">TEXT(SR3,"0.0")</f>
        <v>0.0</v>
      </c>
      <c r="ST3" s="35" t="str">
        <f t="shared" si="89"/>
        <v>F</v>
      </c>
      <c r="SU3" s="33">
        <f t="shared" si="90"/>
        <v>0</v>
      </c>
      <c r="SV3" s="49" t="str">
        <f t="shared" si="91"/>
        <v>0.0</v>
      </c>
      <c r="SW3" s="77"/>
      <c r="SX3" s="151"/>
      <c r="SY3" s="24">
        <v>8</v>
      </c>
      <c r="SZ3" s="27">
        <v>7</v>
      </c>
      <c r="TA3" s="28"/>
      <c r="TB3" s="22">
        <f t="shared" ref="TB3" si="289">ROUND((SY3*0.4+SZ3*0.6),1)</f>
        <v>7.4</v>
      </c>
      <c r="TC3" s="29">
        <f t="shared" ref="TC3" si="290">ROUND(MAX((SY3*0.4+SZ3*0.6),(SY3*0.4+TA3*0.6)),1)</f>
        <v>7.4</v>
      </c>
      <c r="TD3" s="29" t="str">
        <f t="shared" ref="TD3:TD9" si="291">TEXT(TC3,"0.0")</f>
        <v>7.4</v>
      </c>
      <c r="TE3" s="35" t="str">
        <f t="shared" si="93"/>
        <v>B</v>
      </c>
      <c r="TF3" s="33">
        <f t="shared" si="94"/>
        <v>3</v>
      </c>
      <c r="TG3" s="49" t="str">
        <f t="shared" si="95"/>
        <v>3.0</v>
      </c>
      <c r="TH3" s="77">
        <v>4</v>
      </c>
      <c r="TI3" s="151">
        <v>4</v>
      </c>
      <c r="TJ3" s="320"/>
      <c r="TK3" s="165"/>
      <c r="TL3" s="30"/>
      <c r="TM3" s="30"/>
      <c r="TN3" s="322"/>
      <c r="TO3" s="127">
        <f t="shared" ref="TO3:TO10" si="292">ROUND((TK3*0.2+TL3*0.3+TM3*0.5),1)</f>
        <v>0</v>
      </c>
      <c r="TP3" s="29" t="str">
        <f t="shared" ref="TP3:TP10" si="293">TEXT(TO3,"0.0")</f>
        <v>0.0</v>
      </c>
      <c r="TQ3" s="35" t="str">
        <f t="shared" si="96"/>
        <v>F</v>
      </c>
      <c r="TR3" s="33">
        <f t="shared" si="97"/>
        <v>0</v>
      </c>
      <c r="TS3" s="49" t="str">
        <f t="shared" si="98"/>
        <v>0.0</v>
      </c>
      <c r="TT3" s="323"/>
      <c r="TU3" s="324"/>
      <c r="TV3" s="325">
        <f t="shared" ref="TV3:TV10" si="294">TH3+TT3</f>
        <v>4</v>
      </c>
      <c r="TW3" s="341">
        <f t="shared" ref="TW3:TW34" si="295">(TC3*TH3+TO3*TT3)/TV3</f>
        <v>7.4</v>
      </c>
      <c r="TX3" s="326">
        <f t="shared" ref="TX3:TX10" si="296">(TF3*TH3+TR3*TT3)/TV3</f>
        <v>3</v>
      </c>
      <c r="TY3" s="45" t="str">
        <f t="shared" si="99"/>
        <v>3.00</v>
      </c>
      <c r="TZ3" s="47" t="str">
        <f t="shared" si="100"/>
        <v>Lên lớp</v>
      </c>
      <c r="UA3" s="41">
        <f t="shared" ref="UA3:UA10" si="297">TI3+TU3</f>
        <v>4</v>
      </c>
      <c r="UB3" s="43">
        <f t="shared" ref="UB3:UB10" si="298">(TF3*TI3+TR3*TU3)/UA3</f>
        <v>3</v>
      </c>
    </row>
    <row r="4" spans="1:548" ht="18">
      <c r="A4" s="11">
        <v>3</v>
      </c>
      <c r="B4" s="70" t="s">
        <v>415</v>
      </c>
      <c r="C4" s="14" t="s">
        <v>420</v>
      </c>
      <c r="D4" s="71" t="s">
        <v>421</v>
      </c>
      <c r="E4" s="302" t="s">
        <v>108</v>
      </c>
      <c r="F4" s="9"/>
      <c r="G4" s="111" t="s">
        <v>845</v>
      </c>
      <c r="H4" s="116" t="s">
        <v>18</v>
      </c>
      <c r="I4" s="104" t="s">
        <v>883</v>
      </c>
      <c r="J4" s="13">
        <v>8</v>
      </c>
      <c r="K4" s="29" t="str">
        <f t="shared" si="101"/>
        <v>8.0</v>
      </c>
      <c r="L4" s="35" t="str">
        <f t="shared" si="102"/>
        <v>B+</v>
      </c>
      <c r="M4" s="33">
        <f t="shared" si="103"/>
        <v>3.5</v>
      </c>
      <c r="N4" s="49" t="str">
        <f t="shared" si="104"/>
        <v>3.5</v>
      </c>
      <c r="O4" s="12">
        <v>2</v>
      </c>
      <c r="P4" s="19">
        <v>7.5</v>
      </c>
      <c r="Q4" s="29" t="str">
        <f t="shared" si="105"/>
        <v>7.5</v>
      </c>
      <c r="R4" s="35" t="str">
        <f t="shared" si="106"/>
        <v>B</v>
      </c>
      <c r="S4" s="33">
        <f t="shared" si="107"/>
        <v>3</v>
      </c>
      <c r="T4" s="49" t="str">
        <f t="shared" si="108"/>
        <v>3.0</v>
      </c>
      <c r="U4" s="12">
        <v>3</v>
      </c>
      <c r="V4" s="24">
        <v>7.6</v>
      </c>
      <c r="W4" s="27">
        <v>8</v>
      </c>
      <c r="X4" s="28"/>
      <c r="Y4" s="22">
        <f t="shared" si="109"/>
        <v>7.8</v>
      </c>
      <c r="Z4" s="29">
        <f t="shared" si="110"/>
        <v>7.8</v>
      </c>
      <c r="AA4" s="29" t="str">
        <f t="shared" si="111"/>
        <v>7.8</v>
      </c>
      <c r="AB4" s="35" t="str">
        <f t="shared" si="112"/>
        <v>B</v>
      </c>
      <c r="AC4" s="33">
        <f t="shared" si="113"/>
        <v>3</v>
      </c>
      <c r="AD4" s="49" t="str">
        <f t="shared" si="114"/>
        <v>3.0</v>
      </c>
      <c r="AE4" s="77">
        <v>5</v>
      </c>
      <c r="AF4" s="80">
        <v>5</v>
      </c>
      <c r="AG4" s="24">
        <v>6.7</v>
      </c>
      <c r="AH4" s="27">
        <v>6</v>
      </c>
      <c r="AI4" s="28"/>
      <c r="AJ4" s="22">
        <f t="shared" si="115"/>
        <v>6.3</v>
      </c>
      <c r="AK4" s="29">
        <f t="shared" si="116"/>
        <v>6.3</v>
      </c>
      <c r="AL4" s="29" t="str">
        <f t="shared" si="117"/>
        <v>6.3</v>
      </c>
      <c r="AM4" s="35" t="str">
        <f t="shared" si="118"/>
        <v>C</v>
      </c>
      <c r="AN4" s="33">
        <f t="shared" si="119"/>
        <v>2</v>
      </c>
      <c r="AO4" s="49" t="str">
        <f t="shared" si="120"/>
        <v>2.0</v>
      </c>
      <c r="AP4" s="77">
        <v>3</v>
      </c>
      <c r="AQ4" s="83">
        <v>3</v>
      </c>
      <c r="AR4" s="24">
        <v>8.4</v>
      </c>
      <c r="AS4" s="27">
        <v>9</v>
      </c>
      <c r="AT4" s="28"/>
      <c r="AU4" s="22">
        <f t="shared" si="0"/>
        <v>8.8000000000000007</v>
      </c>
      <c r="AV4" s="29">
        <f t="shared" si="1"/>
        <v>8.8000000000000007</v>
      </c>
      <c r="AW4" s="29" t="str">
        <f t="shared" si="121"/>
        <v>8.8</v>
      </c>
      <c r="AX4" s="35" t="str">
        <f t="shared" si="122"/>
        <v>A</v>
      </c>
      <c r="AY4" s="33">
        <f t="shared" si="123"/>
        <v>4</v>
      </c>
      <c r="AZ4" s="49" t="str">
        <f t="shared" si="124"/>
        <v>4.0</v>
      </c>
      <c r="BA4" s="77">
        <v>3</v>
      </c>
      <c r="BB4" s="83">
        <v>3</v>
      </c>
      <c r="BC4" s="24">
        <v>7.7</v>
      </c>
      <c r="BD4" s="27">
        <v>6</v>
      </c>
      <c r="BE4" s="28"/>
      <c r="BF4" s="22">
        <f t="shared" ref="BF4:BF7" si="299">ROUND((BC4*0.4+BD4*0.6),1)</f>
        <v>6.7</v>
      </c>
      <c r="BG4" s="29">
        <f t="shared" si="2"/>
        <v>6.7</v>
      </c>
      <c r="BH4" s="29" t="str">
        <f t="shared" si="125"/>
        <v>6.7</v>
      </c>
      <c r="BI4" s="35" t="str">
        <f t="shared" ref="BI4:BI7" si="300">IF(BG4&gt;=8.5,"A",IF(BG4&gt;=8,"B+",IF(BG4&gt;=7,"B",IF(BG4&gt;=6.5,"C+",IF(BG4&gt;=5.5,"C",IF(BG4&gt;=5,"D+",IF(BG4&gt;=4,"D","F")))))))</f>
        <v>C+</v>
      </c>
      <c r="BJ4" s="33">
        <f t="shared" si="126"/>
        <v>2.5</v>
      </c>
      <c r="BK4" s="49" t="str">
        <f t="shared" si="127"/>
        <v>2.5</v>
      </c>
      <c r="BL4" s="77">
        <v>3</v>
      </c>
      <c r="BM4" s="83">
        <v>3</v>
      </c>
      <c r="BN4" s="24">
        <v>8.3000000000000007</v>
      </c>
      <c r="BO4" s="27">
        <v>9</v>
      </c>
      <c r="BP4" s="28"/>
      <c r="BQ4" s="22">
        <f t="shared" si="128"/>
        <v>8.6999999999999993</v>
      </c>
      <c r="BR4" s="29">
        <f t="shared" si="3"/>
        <v>8.6999999999999993</v>
      </c>
      <c r="BS4" s="29" t="str">
        <f t="shared" si="129"/>
        <v>8.7</v>
      </c>
      <c r="BT4" s="35" t="str">
        <f t="shared" si="130"/>
        <v>A</v>
      </c>
      <c r="BU4" s="33">
        <f t="shared" si="131"/>
        <v>4</v>
      </c>
      <c r="BV4" s="49" t="str">
        <f t="shared" si="132"/>
        <v>4.0</v>
      </c>
      <c r="BW4" s="77">
        <v>2</v>
      </c>
      <c r="BX4" s="83">
        <v>2</v>
      </c>
      <c r="BY4" s="41">
        <f t="shared" si="133"/>
        <v>16</v>
      </c>
      <c r="BZ4" s="43">
        <f t="shared" si="134"/>
        <v>3.03125</v>
      </c>
      <c r="CA4" s="45" t="str">
        <f t="shared" si="135"/>
        <v>3.03</v>
      </c>
      <c r="CB4" s="47" t="str">
        <f t="shared" si="136"/>
        <v>Lên lớp</v>
      </c>
      <c r="CC4" s="145">
        <f t="shared" si="137"/>
        <v>16</v>
      </c>
      <c r="CD4" s="146">
        <f t="shared" si="138"/>
        <v>3.03125</v>
      </c>
      <c r="CE4" s="47" t="str">
        <f t="shared" si="139"/>
        <v>Lên lớp</v>
      </c>
      <c r="CF4" s="142" t="s">
        <v>1143</v>
      </c>
      <c r="CG4" s="24">
        <v>6.8</v>
      </c>
      <c r="CH4" s="27">
        <v>9</v>
      </c>
      <c r="CI4" s="28"/>
      <c r="CJ4" s="22">
        <f t="shared" si="140"/>
        <v>8.1</v>
      </c>
      <c r="CK4" s="29">
        <f t="shared" si="141"/>
        <v>8.1</v>
      </c>
      <c r="CL4" s="29" t="str">
        <f t="shared" si="142"/>
        <v>8.1</v>
      </c>
      <c r="CM4" s="35" t="str">
        <f t="shared" si="143"/>
        <v>B+</v>
      </c>
      <c r="CN4" s="157">
        <f t="shared" si="144"/>
        <v>3.5</v>
      </c>
      <c r="CO4" s="49" t="str">
        <f t="shared" si="145"/>
        <v>3.5</v>
      </c>
      <c r="CP4" s="77">
        <v>3</v>
      </c>
      <c r="CQ4" s="151">
        <v>3</v>
      </c>
      <c r="CR4" s="24">
        <v>8.6999999999999993</v>
      </c>
      <c r="CS4" s="27">
        <v>7</v>
      </c>
      <c r="CT4" s="28"/>
      <c r="CU4" s="22">
        <f>ROUND((CR4*0.4+CS4*0.6),1)</f>
        <v>7.7</v>
      </c>
      <c r="CV4" s="29">
        <f t="shared" si="146"/>
        <v>7.7</v>
      </c>
      <c r="CW4" s="29" t="str">
        <f t="shared" si="147"/>
        <v>7.7</v>
      </c>
      <c r="CX4" s="35" t="str">
        <f t="shared" si="148"/>
        <v>B</v>
      </c>
      <c r="CY4" s="157">
        <f t="shared" si="149"/>
        <v>3</v>
      </c>
      <c r="CZ4" s="49" t="str">
        <f t="shared" si="150"/>
        <v>3.0</v>
      </c>
      <c r="DA4" s="77">
        <v>2</v>
      </c>
      <c r="DB4" s="151">
        <v>2</v>
      </c>
      <c r="DC4" s="24">
        <v>6.6</v>
      </c>
      <c r="DD4" s="27">
        <v>5</v>
      </c>
      <c r="DE4" s="28"/>
      <c r="DF4" s="22">
        <f t="shared" si="151"/>
        <v>5.6</v>
      </c>
      <c r="DG4" s="29">
        <f t="shared" si="152"/>
        <v>5.6</v>
      </c>
      <c r="DH4" s="29" t="str">
        <f t="shared" si="153"/>
        <v>5.6</v>
      </c>
      <c r="DI4" s="35" t="str">
        <f t="shared" si="154"/>
        <v>C</v>
      </c>
      <c r="DJ4" s="157">
        <f t="shared" si="155"/>
        <v>2</v>
      </c>
      <c r="DK4" s="49" t="str">
        <f t="shared" si="156"/>
        <v>2.0</v>
      </c>
      <c r="DL4" s="77">
        <v>4</v>
      </c>
      <c r="DM4" s="151">
        <v>4</v>
      </c>
      <c r="DN4" s="24">
        <v>6.3</v>
      </c>
      <c r="DO4" s="27">
        <v>4</v>
      </c>
      <c r="DP4" s="28"/>
      <c r="DQ4" s="22">
        <f t="shared" si="157"/>
        <v>4.9000000000000004</v>
      </c>
      <c r="DR4" s="29">
        <f t="shared" si="158"/>
        <v>4.9000000000000004</v>
      </c>
      <c r="DS4" s="29" t="str">
        <f t="shared" si="159"/>
        <v>4.9</v>
      </c>
      <c r="DT4" s="35" t="str">
        <f t="shared" si="160"/>
        <v>D</v>
      </c>
      <c r="DU4" s="157">
        <f t="shared" si="161"/>
        <v>1</v>
      </c>
      <c r="DV4" s="49" t="str">
        <f t="shared" si="162"/>
        <v>1.0</v>
      </c>
      <c r="DW4" s="77">
        <v>3</v>
      </c>
      <c r="DX4" s="151">
        <v>3</v>
      </c>
      <c r="DY4" s="24">
        <v>8</v>
      </c>
      <c r="DZ4" s="27">
        <v>7</v>
      </c>
      <c r="EA4" s="28"/>
      <c r="EB4" s="22">
        <f>ROUND((DY4*0.4+DZ4*0.6),1)</f>
        <v>7.4</v>
      </c>
      <c r="EC4" s="29">
        <f t="shared" ref="EC4:EC8" si="301">ROUND(MAX((DY4*0.4+DZ4*0.6),(DY4*0.4+EA4*0.6)),1)</f>
        <v>7.4</v>
      </c>
      <c r="ED4" s="29" t="str">
        <f t="shared" si="163"/>
        <v>7.4</v>
      </c>
      <c r="EE4" s="35" t="str">
        <f t="shared" si="164"/>
        <v>B</v>
      </c>
      <c r="EF4" s="157">
        <f t="shared" si="165"/>
        <v>3</v>
      </c>
      <c r="EG4" s="49" t="str">
        <f t="shared" si="166"/>
        <v>3.0</v>
      </c>
      <c r="EH4" s="77">
        <v>2</v>
      </c>
      <c r="EI4" s="151">
        <v>2</v>
      </c>
      <c r="EJ4" s="24">
        <v>6.6</v>
      </c>
      <c r="EK4" s="27">
        <v>7</v>
      </c>
      <c r="EL4" s="28"/>
      <c r="EM4" s="22">
        <f>ROUND((EJ4*0.4+EK4*0.6),1)</f>
        <v>6.8</v>
      </c>
      <c r="EN4" s="29">
        <f t="shared" si="167"/>
        <v>6.8</v>
      </c>
      <c r="EO4" s="29" t="str">
        <f t="shared" si="168"/>
        <v>6.8</v>
      </c>
      <c r="EP4" s="35" t="str">
        <f t="shared" si="169"/>
        <v>C+</v>
      </c>
      <c r="EQ4" s="157">
        <f t="shared" si="170"/>
        <v>2.5</v>
      </c>
      <c r="ER4" s="49" t="str">
        <f t="shared" si="171"/>
        <v>2.5</v>
      </c>
      <c r="ES4" s="77">
        <v>2</v>
      </c>
      <c r="ET4" s="151">
        <v>2</v>
      </c>
      <c r="EU4" s="24">
        <v>5.7</v>
      </c>
      <c r="EV4" s="27">
        <v>8</v>
      </c>
      <c r="EW4" s="28"/>
      <c r="EX4" s="22">
        <f>ROUND((EU4*0.4+EV4*0.6),1)</f>
        <v>7.1</v>
      </c>
      <c r="EY4" s="29">
        <f t="shared" si="172"/>
        <v>7.1</v>
      </c>
      <c r="EZ4" s="29" t="str">
        <f t="shared" si="173"/>
        <v>7.1</v>
      </c>
      <c r="FA4" s="35" t="str">
        <f t="shared" si="174"/>
        <v>B</v>
      </c>
      <c r="FB4" s="157">
        <f t="shared" si="175"/>
        <v>3</v>
      </c>
      <c r="FC4" s="49" t="str">
        <f t="shared" si="176"/>
        <v>3.0</v>
      </c>
      <c r="FD4" s="77">
        <v>3</v>
      </c>
      <c r="FE4" s="151">
        <v>3</v>
      </c>
      <c r="FF4" s="155">
        <v>7.5</v>
      </c>
      <c r="FG4" s="165">
        <v>6.8</v>
      </c>
      <c r="FH4" s="165"/>
      <c r="FI4" s="22">
        <f t="shared" si="177"/>
        <v>7.1</v>
      </c>
      <c r="FJ4" s="29">
        <f t="shared" si="178"/>
        <v>7.1</v>
      </c>
      <c r="FK4" s="29" t="str">
        <f t="shared" si="179"/>
        <v>7.1</v>
      </c>
      <c r="FL4" s="35" t="str">
        <f t="shared" si="180"/>
        <v>B</v>
      </c>
      <c r="FM4" s="33">
        <f t="shared" si="181"/>
        <v>3</v>
      </c>
      <c r="FN4" s="49" t="str">
        <f t="shared" si="182"/>
        <v>3.0</v>
      </c>
      <c r="FO4" s="77">
        <v>2</v>
      </c>
      <c r="FP4" s="151">
        <v>2</v>
      </c>
      <c r="FQ4" s="41">
        <f t="shared" si="183"/>
        <v>21</v>
      </c>
      <c r="FR4" s="43">
        <f t="shared" si="184"/>
        <v>2.5476190476190474</v>
      </c>
      <c r="FS4" s="45" t="str">
        <f t="shared" si="185"/>
        <v>2.55</v>
      </c>
      <c r="FT4" s="47" t="str">
        <f t="shared" si="186"/>
        <v>Lên lớp</v>
      </c>
      <c r="FU4" s="145">
        <f t="shared" si="187"/>
        <v>21</v>
      </c>
      <c r="FV4" s="146">
        <f t="shared" si="188"/>
        <v>2.5476190476190474</v>
      </c>
      <c r="FW4" s="174">
        <f t="shared" si="189"/>
        <v>37</v>
      </c>
      <c r="FX4" s="41">
        <f t="shared" si="190"/>
        <v>37</v>
      </c>
      <c r="FY4" s="43">
        <f t="shared" si="191"/>
        <v>2.7567567567567566</v>
      </c>
      <c r="FZ4" s="45" t="str">
        <f t="shared" si="192"/>
        <v>2.76</v>
      </c>
      <c r="GA4" s="47" t="str">
        <f t="shared" si="193"/>
        <v>Lên lớp</v>
      </c>
      <c r="GB4" s="47" t="s">
        <v>1143</v>
      </c>
      <c r="GC4" s="24">
        <v>6</v>
      </c>
      <c r="GD4" s="27">
        <v>6</v>
      </c>
      <c r="GE4" s="28"/>
      <c r="GF4" s="22">
        <f t="shared" ref="GF4:GF6" si="302">ROUND((GC4*0.4+GD4*0.6),1)</f>
        <v>6</v>
      </c>
      <c r="GG4" s="29">
        <f t="shared" si="194"/>
        <v>6</v>
      </c>
      <c r="GH4" s="29" t="str">
        <f t="shared" si="195"/>
        <v>6.0</v>
      </c>
      <c r="GI4" s="35" t="str">
        <f t="shared" si="196"/>
        <v>C</v>
      </c>
      <c r="GJ4" s="33">
        <f t="shared" si="197"/>
        <v>2</v>
      </c>
      <c r="GK4" s="49" t="str">
        <f t="shared" si="198"/>
        <v>2.0</v>
      </c>
      <c r="GL4" s="77">
        <v>2</v>
      </c>
      <c r="GM4" s="151">
        <v>2</v>
      </c>
      <c r="GN4" s="24">
        <v>7.6</v>
      </c>
      <c r="GO4" s="27">
        <v>3</v>
      </c>
      <c r="GP4" s="28"/>
      <c r="GQ4" s="22">
        <f t="shared" ref="GQ4:GQ6" si="303">ROUND((GN4*0.4+GO4*0.6),1)</f>
        <v>4.8</v>
      </c>
      <c r="GR4" s="29">
        <f t="shared" si="199"/>
        <v>4.8</v>
      </c>
      <c r="GS4" s="29" t="str">
        <f t="shared" si="200"/>
        <v>4.8</v>
      </c>
      <c r="GT4" s="35" t="str">
        <f t="shared" si="201"/>
        <v>D</v>
      </c>
      <c r="GU4" s="33">
        <f t="shared" si="202"/>
        <v>1</v>
      </c>
      <c r="GV4" s="49" t="str">
        <f t="shared" si="203"/>
        <v>1.0</v>
      </c>
      <c r="GW4" s="77">
        <v>3</v>
      </c>
      <c r="GX4" s="151">
        <v>3</v>
      </c>
      <c r="GY4" s="24">
        <v>8</v>
      </c>
      <c r="GZ4" s="27">
        <v>4</v>
      </c>
      <c r="HA4" s="28"/>
      <c r="HB4" s="22">
        <f t="shared" ref="HB4:HB6" si="304">ROUND((GY4*0.4+GZ4*0.6),1)</f>
        <v>5.6</v>
      </c>
      <c r="HC4" s="29">
        <f t="shared" si="204"/>
        <v>5.6</v>
      </c>
      <c r="HD4" s="29" t="str">
        <f t="shared" si="205"/>
        <v>5.6</v>
      </c>
      <c r="HE4" s="35" t="str">
        <f t="shared" si="206"/>
        <v>C</v>
      </c>
      <c r="HF4" s="33">
        <f t="shared" si="207"/>
        <v>2</v>
      </c>
      <c r="HG4" s="49" t="str">
        <f t="shared" si="208"/>
        <v>2.0</v>
      </c>
      <c r="HH4" s="77">
        <v>2</v>
      </c>
      <c r="HI4" s="151">
        <v>2</v>
      </c>
      <c r="HJ4" s="133">
        <v>7.6</v>
      </c>
      <c r="HK4" s="125">
        <v>8</v>
      </c>
      <c r="HL4" s="126"/>
      <c r="HM4" s="159">
        <f t="shared" ref="HM4:HM6" si="305">ROUND((HJ4*0.4+HK4*0.6),1)</f>
        <v>7.8</v>
      </c>
      <c r="HN4" s="160">
        <f t="shared" si="209"/>
        <v>7.8</v>
      </c>
      <c r="HO4" s="29" t="str">
        <f t="shared" si="210"/>
        <v>7.8</v>
      </c>
      <c r="HP4" s="129" t="str">
        <f t="shared" si="211"/>
        <v>B</v>
      </c>
      <c r="HQ4" s="130">
        <f t="shared" si="212"/>
        <v>3</v>
      </c>
      <c r="HR4" s="131" t="str">
        <f t="shared" si="213"/>
        <v>3.0</v>
      </c>
      <c r="HS4" s="132">
        <v>2</v>
      </c>
      <c r="HT4" s="170">
        <v>2</v>
      </c>
      <c r="HU4" s="24">
        <v>7.5</v>
      </c>
      <c r="HV4" s="27">
        <v>4</v>
      </c>
      <c r="HW4" s="28"/>
      <c r="HX4" s="22">
        <f t="shared" ref="HX4:HX6" si="306">ROUND((HU4*0.4+HV4*0.6),1)</f>
        <v>5.4</v>
      </c>
      <c r="HY4" s="29">
        <f t="shared" si="214"/>
        <v>5.4</v>
      </c>
      <c r="HZ4" s="29" t="str">
        <f t="shared" si="215"/>
        <v>5.4</v>
      </c>
      <c r="IA4" s="35" t="str">
        <f t="shared" si="216"/>
        <v>D+</v>
      </c>
      <c r="IB4" s="33">
        <f t="shared" si="217"/>
        <v>1.5</v>
      </c>
      <c r="IC4" s="49" t="str">
        <f t="shared" si="218"/>
        <v>1.5</v>
      </c>
      <c r="ID4" s="77">
        <v>3</v>
      </c>
      <c r="IE4" s="151">
        <v>3</v>
      </c>
      <c r="IF4" s="24">
        <v>6.3</v>
      </c>
      <c r="IG4" s="27">
        <v>3</v>
      </c>
      <c r="IH4" s="28"/>
      <c r="II4" s="22">
        <f t="shared" ref="II4:II6" si="307">ROUND((IF4*0.4+IG4*0.6),1)</f>
        <v>4.3</v>
      </c>
      <c r="IJ4" s="29">
        <f t="shared" si="219"/>
        <v>4.3</v>
      </c>
      <c r="IK4" s="29" t="str">
        <f t="shared" si="220"/>
        <v>4.3</v>
      </c>
      <c r="IL4" s="35" t="str">
        <f t="shared" si="221"/>
        <v>D</v>
      </c>
      <c r="IM4" s="33">
        <f t="shared" si="222"/>
        <v>1</v>
      </c>
      <c r="IN4" s="49" t="str">
        <f t="shared" si="223"/>
        <v>1.0</v>
      </c>
      <c r="IO4" s="77">
        <v>2</v>
      </c>
      <c r="IP4" s="151">
        <v>2</v>
      </c>
      <c r="IQ4" s="24">
        <v>6.4</v>
      </c>
      <c r="IR4" s="27">
        <v>3</v>
      </c>
      <c r="IS4" s="28"/>
      <c r="IT4" s="22">
        <f t="shared" si="4"/>
        <v>4.4000000000000004</v>
      </c>
      <c r="IU4" s="29">
        <f t="shared" si="5"/>
        <v>4.4000000000000004</v>
      </c>
      <c r="IV4" s="29" t="str">
        <f t="shared" si="224"/>
        <v>4.4</v>
      </c>
      <c r="IW4" s="35" t="str">
        <f t="shared" si="225"/>
        <v>D</v>
      </c>
      <c r="IX4" s="33">
        <f t="shared" si="226"/>
        <v>1</v>
      </c>
      <c r="IY4" s="49" t="str">
        <f t="shared" si="227"/>
        <v>1.0</v>
      </c>
      <c r="IZ4" s="77">
        <v>3</v>
      </c>
      <c r="JA4" s="151">
        <v>3</v>
      </c>
      <c r="JB4" s="133">
        <v>7</v>
      </c>
      <c r="JC4" s="125">
        <v>4</v>
      </c>
      <c r="JD4" s="126"/>
      <c r="JE4" s="159">
        <f t="shared" ref="JE4:JE6" si="308">ROUND((JB4*0.4+JC4*0.6),1)</f>
        <v>5.2</v>
      </c>
      <c r="JF4" s="160">
        <f t="shared" ref="JF4:JF6" si="309">ROUND(MAX((JB4*0.4+JC4*0.6),(JB4*0.4+JD4*0.6)),1)</f>
        <v>5.2</v>
      </c>
      <c r="JG4" s="29" t="str">
        <f t="shared" si="228"/>
        <v>5.2</v>
      </c>
      <c r="JH4" s="129" t="str">
        <f t="shared" si="229"/>
        <v>D+</v>
      </c>
      <c r="JI4" s="130">
        <f t="shared" si="230"/>
        <v>1.5</v>
      </c>
      <c r="JJ4" s="131" t="str">
        <f t="shared" si="231"/>
        <v>1.5</v>
      </c>
      <c r="JK4" s="132">
        <v>3</v>
      </c>
      <c r="JL4" s="170">
        <v>3</v>
      </c>
      <c r="JM4" s="24">
        <v>7</v>
      </c>
      <c r="JN4" s="214">
        <v>7.4</v>
      </c>
      <c r="JO4" s="140"/>
      <c r="JP4" s="22">
        <f t="shared" si="6"/>
        <v>7.2</v>
      </c>
      <c r="JQ4" s="29">
        <f t="shared" si="7"/>
        <v>7.2</v>
      </c>
      <c r="JR4" s="29" t="str">
        <f t="shared" si="232"/>
        <v>7.2</v>
      </c>
      <c r="JS4" s="35" t="str">
        <f t="shared" si="233"/>
        <v>B</v>
      </c>
      <c r="JT4" s="33">
        <f t="shared" si="234"/>
        <v>3</v>
      </c>
      <c r="JU4" s="49" t="str">
        <f t="shared" si="235"/>
        <v>3.0</v>
      </c>
      <c r="JV4" s="77">
        <v>1</v>
      </c>
      <c r="JW4" s="151">
        <v>1</v>
      </c>
      <c r="JX4" s="211">
        <f t="shared" si="236"/>
        <v>21</v>
      </c>
      <c r="JY4" s="43">
        <f t="shared" si="237"/>
        <v>1.6190476190476191</v>
      </c>
      <c r="JZ4" s="45" t="str">
        <f t="shared" si="238"/>
        <v>1.62</v>
      </c>
      <c r="KA4" s="47" t="str">
        <f t="shared" si="239"/>
        <v>Lên lớp</v>
      </c>
      <c r="KB4" s="41">
        <f t="shared" si="240"/>
        <v>21</v>
      </c>
      <c r="KC4" s="43">
        <f t="shared" si="241"/>
        <v>1.6190476190476191</v>
      </c>
      <c r="KD4" s="229">
        <f t="shared" si="242"/>
        <v>58</v>
      </c>
      <c r="KE4" s="230">
        <f t="shared" si="243"/>
        <v>58</v>
      </c>
      <c r="KF4" s="146">
        <f t="shared" si="244"/>
        <v>2.3448275862068964</v>
      </c>
      <c r="KG4" s="45" t="str">
        <f t="shared" si="245"/>
        <v>2.34</v>
      </c>
      <c r="KH4" s="47" t="str">
        <f t="shared" si="246"/>
        <v>Lên lớp</v>
      </c>
      <c r="KI4" s="47" t="s">
        <v>1143</v>
      </c>
      <c r="KJ4" s="24">
        <v>7.6</v>
      </c>
      <c r="KK4" s="27">
        <v>8</v>
      </c>
      <c r="KL4" s="28"/>
      <c r="KM4" s="30">
        <f t="shared" si="8"/>
        <v>7.8</v>
      </c>
      <c r="KN4" s="31">
        <f t="shared" si="9"/>
        <v>7.8</v>
      </c>
      <c r="KO4" s="29" t="str">
        <f t="shared" si="247"/>
        <v>7.8</v>
      </c>
      <c r="KP4" s="35" t="str">
        <f t="shared" si="10"/>
        <v>B</v>
      </c>
      <c r="KQ4" s="33">
        <f t="shared" si="11"/>
        <v>3</v>
      </c>
      <c r="KR4" s="49" t="str">
        <f t="shared" si="12"/>
        <v>3.0</v>
      </c>
      <c r="KS4" s="77">
        <v>2</v>
      </c>
      <c r="KT4" s="151">
        <v>2</v>
      </c>
      <c r="KU4" s="24">
        <v>8</v>
      </c>
      <c r="KV4" s="27">
        <v>9</v>
      </c>
      <c r="KW4" s="28"/>
      <c r="KX4" s="30">
        <f t="shared" si="13"/>
        <v>8.6</v>
      </c>
      <c r="KY4" s="31">
        <f t="shared" si="14"/>
        <v>8.6</v>
      </c>
      <c r="KZ4" s="29" t="str">
        <f t="shared" si="248"/>
        <v>8.6</v>
      </c>
      <c r="LA4" s="35" t="str">
        <f t="shared" si="15"/>
        <v>A</v>
      </c>
      <c r="LB4" s="33">
        <f t="shared" si="16"/>
        <v>4</v>
      </c>
      <c r="LC4" s="49" t="str">
        <f t="shared" si="17"/>
        <v>4.0</v>
      </c>
      <c r="LD4" s="77">
        <v>2</v>
      </c>
      <c r="LE4" s="151">
        <v>2</v>
      </c>
      <c r="LF4" s="24">
        <v>8.3000000000000007</v>
      </c>
      <c r="LG4" s="27">
        <v>6</v>
      </c>
      <c r="LH4" s="28"/>
      <c r="LI4" s="30">
        <f t="shared" si="18"/>
        <v>6.9</v>
      </c>
      <c r="LJ4" s="31">
        <f t="shared" si="19"/>
        <v>6.9</v>
      </c>
      <c r="LK4" s="29" t="str">
        <f t="shared" si="249"/>
        <v>6.9</v>
      </c>
      <c r="LL4" s="35" t="str">
        <f t="shared" si="20"/>
        <v>C+</v>
      </c>
      <c r="LM4" s="33">
        <f t="shared" si="21"/>
        <v>2.5</v>
      </c>
      <c r="LN4" s="49" t="str">
        <f t="shared" si="22"/>
        <v>2.5</v>
      </c>
      <c r="LO4" s="77">
        <v>2</v>
      </c>
      <c r="LP4" s="151">
        <v>2</v>
      </c>
      <c r="LQ4" s="24">
        <v>7</v>
      </c>
      <c r="LR4" s="27">
        <v>5</v>
      </c>
      <c r="LS4" s="28"/>
      <c r="LT4" s="30">
        <f t="shared" si="23"/>
        <v>5.8</v>
      </c>
      <c r="LU4" s="31">
        <f t="shared" si="24"/>
        <v>5.8</v>
      </c>
      <c r="LV4" s="29" t="str">
        <f t="shared" si="250"/>
        <v>5.8</v>
      </c>
      <c r="LW4" s="35" t="str">
        <f t="shared" si="25"/>
        <v>C</v>
      </c>
      <c r="LX4" s="33">
        <f t="shared" si="26"/>
        <v>2</v>
      </c>
      <c r="LY4" s="49" t="str">
        <f t="shared" si="27"/>
        <v>2.0</v>
      </c>
      <c r="LZ4" s="77">
        <v>2</v>
      </c>
      <c r="MA4" s="151">
        <v>2</v>
      </c>
      <c r="MB4" s="24">
        <v>7.3</v>
      </c>
      <c r="MC4" s="27">
        <v>7</v>
      </c>
      <c r="MD4" s="28"/>
      <c r="ME4" s="30">
        <f t="shared" si="28"/>
        <v>7.1</v>
      </c>
      <c r="MF4" s="161">
        <f t="shared" si="29"/>
        <v>7.1</v>
      </c>
      <c r="MG4" s="29" t="str">
        <f t="shared" si="251"/>
        <v>7.1</v>
      </c>
      <c r="MH4" s="162" t="str">
        <f t="shared" si="30"/>
        <v>B</v>
      </c>
      <c r="MI4" s="163">
        <f t="shared" si="31"/>
        <v>3</v>
      </c>
      <c r="MJ4" s="56" t="str">
        <f t="shared" si="32"/>
        <v>3.0</v>
      </c>
      <c r="MK4" s="77">
        <v>1</v>
      </c>
      <c r="ML4" s="151">
        <v>1</v>
      </c>
      <c r="MM4" s="24">
        <v>7</v>
      </c>
      <c r="MN4" s="27">
        <v>8</v>
      </c>
      <c r="MO4" s="28"/>
      <c r="MP4" s="30">
        <f t="shared" si="33"/>
        <v>7.6</v>
      </c>
      <c r="MQ4" s="161">
        <f t="shared" si="34"/>
        <v>7.6</v>
      </c>
      <c r="MR4" s="29" t="str">
        <f t="shared" si="252"/>
        <v>7.6</v>
      </c>
      <c r="MS4" s="162" t="str">
        <f t="shared" si="35"/>
        <v>B</v>
      </c>
      <c r="MT4" s="163">
        <f t="shared" si="36"/>
        <v>3</v>
      </c>
      <c r="MU4" s="56" t="str">
        <f t="shared" si="37"/>
        <v>3.0</v>
      </c>
      <c r="MV4" s="77">
        <v>3</v>
      </c>
      <c r="MW4" s="151">
        <v>3</v>
      </c>
      <c r="MX4" s="24">
        <v>9.3000000000000007</v>
      </c>
      <c r="MY4" s="27">
        <v>9</v>
      </c>
      <c r="MZ4" s="28"/>
      <c r="NA4" s="30">
        <f t="shared" si="38"/>
        <v>9.1</v>
      </c>
      <c r="NB4" s="161">
        <f t="shared" si="39"/>
        <v>9.1</v>
      </c>
      <c r="NC4" s="29" t="str">
        <f t="shared" si="253"/>
        <v>9.1</v>
      </c>
      <c r="ND4" s="162" t="str">
        <f t="shared" si="40"/>
        <v>A</v>
      </c>
      <c r="NE4" s="163">
        <f t="shared" si="41"/>
        <v>4</v>
      </c>
      <c r="NF4" s="56" t="str">
        <f t="shared" si="42"/>
        <v>4.0</v>
      </c>
      <c r="NG4" s="77">
        <v>1</v>
      </c>
      <c r="NH4" s="151">
        <v>1</v>
      </c>
      <c r="NI4" s="24">
        <v>6.2</v>
      </c>
      <c r="NJ4" s="27">
        <v>5</v>
      </c>
      <c r="NK4" s="28"/>
      <c r="NL4" s="30">
        <f t="shared" si="43"/>
        <v>5.5</v>
      </c>
      <c r="NM4" s="31">
        <f t="shared" si="44"/>
        <v>5.5</v>
      </c>
      <c r="NN4" s="29" t="str">
        <f t="shared" si="254"/>
        <v>5.5</v>
      </c>
      <c r="NO4" s="35" t="str">
        <f t="shared" si="45"/>
        <v>C</v>
      </c>
      <c r="NP4" s="33">
        <f t="shared" si="46"/>
        <v>2</v>
      </c>
      <c r="NQ4" s="49" t="str">
        <f t="shared" si="47"/>
        <v>2.0</v>
      </c>
      <c r="NR4" s="77">
        <v>3</v>
      </c>
      <c r="NS4" s="151">
        <v>3</v>
      </c>
      <c r="NT4" s="24">
        <v>8.5</v>
      </c>
      <c r="NU4" s="214">
        <v>6.3</v>
      </c>
      <c r="NV4" s="28"/>
      <c r="NW4" s="30">
        <f t="shared" si="48"/>
        <v>7.2</v>
      </c>
      <c r="NX4" s="31">
        <f t="shared" si="49"/>
        <v>7.2</v>
      </c>
      <c r="NY4" s="29" t="str">
        <f t="shared" si="255"/>
        <v>7.2</v>
      </c>
      <c r="NZ4" s="35" t="str">
        <f t="shared" si="50"/>
        <v>B</v>
      </c>
      <c r="OA4" s="33">
        <f t="shared" si="51"/>
        <v>3</v>
      </c>
      <c r="OB4" s="49" t="str">
        <f t="shared" si="256"/>
        <v>3.0</v>
      </c>
      <c r="OC4" s="77">
        <v>2</v>
      </c>
      <c r="OD4" s="151">
        <v>2</v>
      </c>
      <c r="OE4" s="211">
        <f t="shared" si="257"/>
        <v>18</v>
      </c>
      <c r="OF4" s="43">
        <f t="shared" si="258"/>
        <v>2.8333333333333335</v>
      </c>
      <c r="OG4" s="45" t="str">
        <f t="shared" si="259"/>
        <v>2.83</v>
      </c>
      <c r="OH4" s="47" t="str">
        <f t="shared" si="260"/>
        <v>Lên lớp</v>
      </c>
      <c r="OI4" s="41">
        <f t="shared" si="261"/>
        <v>18</v>
      </c>
      <c r="OJ4" s="43">
        <f t="shared" si="262"/>
        <v>2.8333333333333335</v>
      </c>
      <c r="OK4" s="229">
        <f t="shared" si="263"/>
        <v>76</v>
      </c>
      <c r="OL4" s="230">
        <f t="shared" si="264"/>
        <v>76</v>
      </c>
      <c r="OM4" s="146">
        <f t="shared" si="265"/>
        <v>2.4605263157894739</v>
      </c>
      <c r="ON4" s="45" t="str">
        <f t="shared" si="266"/>
        <v>2.46</v>
      </c>
      <c r="OO4" s="47" t="str">
        <f t="shared" si="267"/>
        <v>Lên lớp</v>
      </c>
      <c r="OP4" s="47" t="s">
        <v>1143</v>
      </c>
      <c r="OQ4" s="24">
        <v>7.8</v>
      </c>
      <c r="OR4" s="27"/>
      <c r="OS4" s="28">
        <v>8</v>
      </c>
      <c r="OT4" s="30">
        <f t="shared" si="52"/>
        <v>3.1</v>
      </c>
      <c r="OU4" s="31">
        <f t="shared" si="53"/>
        <v>7.9</v>
      </c>
      <c r="OV4" s="29" t="str">
        <f t="shared" si="268"/>
        <v>7.9</v>
      </c>
      <c r="OW4" s="35" t="str">
        <f>IF(OU4&gt;=8.5,"A",IF(OU4&gt;=8,"B+",IF(OU4&gt;=7,"B",IF(OU4&gt;=6.5,"C+",IF(OU4&gt;=5.5,"C",IF(OU4&gt;=5,"D+",IF(OU4&gt;=4,"D","F")))))))</f>
        <v>B</v>
      </c>
      <c r="OX4" s="130">
        <f t="shared" si="54"/>
        <v>3</v>
      </c>
      <c r="OY4" s="49" t="str">
        <f t="shared" si="55"/>
        <v>3.0</v>
      </c>
      <c r="OZ4" s="77">
        <v>2</v>
      </c>
      <c r="PA4" s="151">
        <v>2</v>
      </c>
      <c r="PB4" s="24">
        <v>8.4</v>
      </c>
      <c r="PC4" s="27">
        <v>8</v>
      </c>
      <c r="PD4" s="28"/>
      <c r="PE4" s="30">
        <f t="shared" si="56"/>
        <v>8.1999999999999993</v>
      </c>
      <c r="PF4" s="31">
        <f t="shared" si="57"/>
        <v>8.1999999999999993</v>
      </c>
      <c r="PG4" s="31" t="str">
        <f t="shared" si="269"/>
        <v>8.2</v>
      </c>
      <c r="PH4" s="35" t="str">
        <f>IF(PF4&gt;=8.5,"A",IF(PF4&gt;=8,"B+",IF(PF4&gt;=7,"B",IF(PF4&gt;=6.5,"C+",IF(PF4&gt;=5.5,"C",IF(PF4&gt;=5,"D+",IF(PF4&gt;=4,"D","F")))))))</f>
        <v>B+</v>
      </c>
      <c r="PI4" s="130">
        <f t="shared" si="58"/>
        <v>3.5</v>
      </c>
      <c r="PJ4" s="49" t="str">
        <f t="shared" si="59"/>
        <v>3.5</v>
      </c>
      <c r="PK4" s="77">
        <v>3</v>
      </c>
      <c r="PL4" s="151">
        <v>3</v>
      </c>
      <c r="PM4" s="24">
        <v>7</v>
      </c>
      <c r="PN4" s="27">
        <v>6</v>
      </c>
      <c r="PO4" s="28"/>
      <c r="PP4" s="30">
        <f t="shared" si="60"/>
        <v>6.4</v>
      </c>
      <c r="PQ4" s="31">
        <f t="shared" si="61"/>
        <v>6.4</v>
      </c>
      <c r="PR4" s="29" t="str">
        <f t="shared" si="270"/>
        <v>6.4</v>
      </c>
      <c r="PS4" s="35" t="str">
        <f>IF(PQ4&gt;=8.5,"A",IF(PQ4&gt;=8,"B+",IF(PQ4&gt;=7,"B",IF(PQ4&gt;=6.5,"C+",IF(PQ4&gt;=5.5,"C",IF(PQ4&gt;=5,"D+",IF(PQ4&gt;=4,"D","F")))))))</f>
        <v>C</v>
      </c>
      <c r="PT4" s="130">
        <f t="shared" si="62"/>
        <v>2</v>
      </c>
      <c r="PU4" s="49" t="str">
        <f t="shared" si="63"/>
        <v>2.0</v>
      </c>
      <c r="PV4" s="77">
        <v>2</v>
      </c>
      <c r="PW4" s="151">
        <v>2</v>
      </c>
      <c r="PX4" s="24">
        <v>6.6</v>
      </c>
      <c r="PY4" s="27">
        <v>8</v>
      </c>
      <c r="PZ4" s="28"/>
      <c r="QA4" s="30">
        <f t="shared" si="64"/>
        <v>7.4</v>
      </c>
      <c r="QB4" s="31">
        <f t="shared" si="65"/>
        <v>7.4</v>
      </c>
      <c r="QC4" s="29" t="str">
        <f t="shared" si="271"/>
        <v>7.4</v>
      </c>
      <c r="QD4" s="35" t="str">
        <f>IF(QB4&gt;=8.5,"A",IF(QB4&gt;=8,"B+",IF(QB4&gt;=7,"B",IF(QB4&gt;=6.5,"C+",IF(QB4&gt;=5.5,"C",IF(QB4&gt;=5,"D+",IF(QB4&gt;=4,"D","F")))))))</f>
        <v>B</v>
      </c>
      <c r="QE4" s="130">
        <f t="shared" si="66"/>
        <v>3</v>
      </c>
      <c r="QF4" s="49" t="str">
        <f t="shared" si="67"/>
        <v>3.0</v>
      </c>
      <c r="QG4" s="77">
        <v>3</v>
      </c>
      <c r="QH4" s="151">
        <v>3</v>
      </c>
      <c r="QI4" s="24">
        <v>8.1999999999999993</v>
      </c>
      <c r="QJ4" s="27">
        <v>6</v>
      </c>
      <c r="QK4" s="28"/>
      <c r="QL4" s="30">
        <f t="shared" si="68"/>
        <v>6.9</v>
      </c>
      <c r="QM4" s="31">
        <f t="shared" si="69"/>
        <v>6.9</v>
      </c>
      <c r="QN4" s="29" t="str">
        <f t="shared" si="272"/>
        <v>6.9</v>
      </c>
      <c r="QO4" s="35" t="str">
        <f>IF(QM4&gt;=8.5,"A",IF(QM4&gt;=8,"B+",IF(QM4&gt;=7,"B",IF(QM4&gt;=6.5,"C+",IF(QM4&gt;=5.5,"C",IF(QM4&gt;=5,"D+",IF(QM4&gt;=4,"D","F")))))))</f>
        <v>C+</v>
      </c>
      <c r="QP4" s="130">
        <f t="shared" si="70"/>
        <v>2.5</v>
      </c>
      <c r="QQ4" s="49" t="str">
        <f t="shared" si="71"/>
        <v>2.5</v>
      </c>
      <c r="QR4" s="77">
        <v>1</v>
      </c>
      <c r="QS4" s="151">
        <v>1</v>
      </c>
      <c r="QT4" s="24">
        <v>7.5</v>
      </c>
      <c r="QU4" s="27">
        <v>9</v>
      </c>
      <c r="QV4" s="28"/>
      <c r="QW4" s="30">
        <f t="shared" si="72"/>
        <v>8.4</v>
      </c>
      <c r="QX4" s="31">
        <f t="shared" si="73"/>
        <v>8.4</v>
      </c>
      <c r="QY4" s="29" t="str">
        <f t="shared" si="273"/>
        <v>8.4</v>
      </c>
      <c r="QZ4" s="35" t="str">
        <f t="shared" si="74"/>
        <v>B+</v>
      </c>
      <c r="RA4" s="130">
        <f t="shared" si="75"/>
        <v>3.5</v>
      </c>
      <c r="RB4" s="49" t="str">
        <f t="shared" si="76"/>
        <v>3.5</v>
      </c>
      <c r="RC4" s="77">
        <v>3</v>
      </c>
      <c r="RD4" s="151">
        <v>3</v>
      </c>
      <c r="RE4" s="24">
        <v>6</v>
      </c>
      <c r="RF4" s="27">
        <v>4</v>
      </c>
      <c r="RG4" s="28"/>
      <c r="RH4" s="30">
        <f t="shared" si="77"/>
        <v>4.8</v>
      </c>
      <c r="RI4" s="31">
        <f t="shared" si="78"/>
        <v>4.8</v>
      </c>
      <c r="RJ4" s="29" t="str">
        <f t="shared" si="274"/>
        <v>4.8</v>
      </c>
      <c r="RK4" s="35" t="str">
        <f t="shared" si="79"/>
        <v>D</v>
      </c>
      <c r="RL4" s="130">
        <f t="shared" si="80"/>
        <v>1</v>
      </c>
      <c r="RM4" s="49" t="str">
        <f t="shared" si="81"/>
        <v>1.0</v>
      </c>
      <c r="RN4" s="77">
        <v>1</v>
      </c>
      <c r="RO4" s="151">
        <v>1</v>
      </c>
      <c r="RP4" s="211">
        <f t="shared" si="275"/>
        <v>15</v>
      </c>
      <c r="RQ4" s="275">
        <f t="shared" si="276"/>
        <v>7.4866666666666672</v>
      </c>
      <c r="RR4" s="43">
        <f t="shared" si="277"/>
        <v>2.9</v>
      </c>
      <c r="RS4" s="45" t="str">
        <f t="shared" si="278"/>
        <v>2.90</v>
      </c>
      <c r="RT4" s="47" t="str">
        <f t="shared" si="279"/>
        <v>Lên lớp</v>
      </c>
      <c r="RU4" s="41">
        <f t="shared" si="280"/>
        <v>15</v>
      </c>
      <c r="RV4" s="43">
        <f t="shared" si="281"/>
        <v>2.9</v>
      </c>
      <c r="RW4" s="229">
        <f t="shared" si="282"/>
        <v>91</v>
      </c>
      <c r="RX4" s="230">
        <f t="shared" si="283"/>
        <v>91</v>
      </c>
      <c r="RY4" s="146">
        <f t="shared" si="284"/>
        <v>2.5329670329670333</v>
      </c>
      <c r="RZ4" s="45" t="str">
        <f t="shared" si="285"/>
        <v>2.53</v>
      </c>
      <c r="SA4" s="47" t="str">
        <f t="shared" si="286"/>
        <v>Lên lớp</v>
      </c>
      <c r="SB4" s="47" t="s">
        <v>1143</v>
      </c>
      <c r="SC4" s="63">
        <v>0</v>
      </c>
      <c r="SD4" s="27"/>
      <c r="SE4" s="28"/>
      <c r="SF4" s="30">
        <f t="shared" si="82"/>
        <v>0</v>
      </c>
      <c r="SG4" s="31">
        <f t="shared" si="83"/>
        <v>0</v>
      </c>
      <c r="SH4" s="29" t="str">
        <f t="shared" si="287"/>
        <v>0.0</v>
      </c>
      <c r="SI4" s="35" t="str">
        <f t="shared" si="84"/>
        <v>F</v>
      </c>
      <c r="SJ4" s="130">
        <f t="shared" si="85"/>
        <v>0</v>
      </c>
      <c r="SK4" s="49" t="str">
        <f t="shared" si="86"/>
        <v>0.0</v>
      </c>
      <c r="SL4" s="77">
        <v>2</v>
      </c>
      <c r="SM4" s="151"/>
      <c r="SN4" s="24">
        <v>7.6</v>
      </c>
      <c r="SO4" s="27">
        <v>7</v>
      </c>
      <c r="SP4" s="28"/>
      <c r="SQ4" s="30">
        <f t="shared" si="87"/>
        <v>7.2</v>
      </c>
      <c r="SR4" s="31">
        <f t="shared" si="88"/>
        <v>7.2</v>
      </c>
      <c r="SS4" s="31" t="str">
        <f t="shared" si="288"/>
        <v>7.2</v>
      </c>
      <c r="ST4" s="35" t="str">
        <f t="shared" si="89"/>
        <v>B</v>
      </c>
      <c r="SU4" s="130">
        <f t="shared" si="90"/>
        <v>3</v>
      </c>
      <c r="SV4" s="49" t="str">
        <f t="shared" si="91"/>
        <v>3.0</v>
      </c>
      <c r="SW4" s="77">
        <v>2</v>
      </c>
      <c r="SX4" s="151">
        <v>2</v>
      </c>
      <c r="SY4" s="24"/>
      <c r="SZ4" s="27"/>
      <c r="TA4" s="28"/>
      <c r="TB4" s="22">
        <f>ROUND((SF4*0.5+SQ4*0.5),1)</f>
        <v>3.6</v>
      </c>
      <c r="TC4" s="29">
        <f t="shared" ref="TC4" si="310">ROUND((SG4*0.5+SR4*0.5),1)</f>
        <v>3.6</v>
      </c>
      <c r="TD4" s="31" t="str">
        <f t="shared" si="291"/>
        <v>3.6</v>
      </c>
      <c r="TE4" s="35" t="str">
        <f t="shared" si="93"/>
        <v>F</v>
      </c>
      <c r="TF4" s="130">
        <f t="shared" si="94"/>
        <v>0</v>
      </c>
      <c r="TG4" s="49" t="str">
        <f t="shared" si="95"/>
        <v>0.0</v>
      </c>
      <c r="TH4" s="77">
        <v>4</v>
      </c>
      <c r="TI4" s="151"/>
      <c r="TJ4" s="320"/>
      <c r="TK4" s="165">
        <v>8.1999999999999993</v>
      </c>
      <c r="TL4" s="30">
        <v>7.5</v>
      </c>
      <c r="TM4" s="30">
        <v>8.1</v>
      </c>
      <c r="TN4" s="322"/>
      <c r="TO4" s="127">
        <f t="shared" si="292"/>
        <v>7.9</v>
      </c>
      <c r="TP4" s="29" t="str">
        <f t="shared" si="293"/>
        <v>7.9</v>
      </c>
      <c r="TQ4" s="35" t="str">
        <f t="shared" si="96"/>
        <v>B</v>
      </c>
      <c r="TR4" s="33">
        <f t="shared" si="97"/>
        <v>3</v>
      </c>
      <c r="TS4" s="49" t="str">
        <f t="shared" si="98"/>
        <v>3.0</v>
      </c>
      <c r="TT4" s="323">
        <v>5</v>
      </c>
      <c r="TU4" s="324">
        <v>5</v>
      </c>
      <c r="TV4" s="325">
        <f t="shared" si="294"/>
        <v>9</v>
      </c>
      <c r="TW4" s="341">
        <f t="shared" si="295"/>
        <v>5.9888888888888889</v>
      </c>
      <c r="TX4" s="326">
        <f t="shared" si="296"/>
        <v>1.6666666666666667</v>
      </c>
      <c r="TY4" s="45" t="str">
        <f t="shared" si="99"/>
        <v>1.67</v>
      </c>
      <c r="TZ4" s="47" t="str">
        <f t="shared" si="100"/>
        <v>Lên lớp</v>
      </c>
      <c r="UA4" s="41">
        <f t="shared" si="297"/>
        <v>5</v>
      </c>
      <c r="UB4" s="43">
        <f t="shared" si="298"/>
        <v>3</v>
      </c>
    </row>
    <row r="5" spans="1:548" ht="18">
      <c r="A5" s="11">
        <v>4</v>
      </c>
      <c r="B5" s="70" t="s">
        <v>415</v>
      </c>
      <c r="C5" s="14" t="s">
        <v>422</v>
      </c>
      <c r="D5" s="71" t="s">
        <v>423</v>
      </c>
      <c r="E5" s="302" t="s">
        <v>108</v>
      </c>
      <c r="F5" s="9"/>
      <c r="G5" s="111" t="s">
        <v>846</v>
      </c>
      <c r="H5" s="116" t="s">
        <v>18</v>
      </c>
      <c r="I5" s="104" t="s">
        <v>827</v>
      </c>
      <c r="J5" s="13">
        <v>6</v>
      </c>
      <c r="K5" s="29" t="str">
        <f t="shared" si="101"/>
        <v>6.0</v>
      </c>
      <c r="L5" s="35" t="str">
        <f t="shared" si="102"/>
        <v>C</v>
      </c>
      <c r="M5" s="33">
        <f t="shared" si="103"/>
        <v>2</v>
      </c>
      <c r="N5" s="49" t="str">
        <f t="shared" si="104"/>
        <v>2.0</v>
      </c>
      <c r="O5" s="12">
        <v>2</v>
      </c>
      <c r="P5" s="19">
        <v>6.3</v>
      </c>
      <c r="Q5" s="29" t="str">
        <f t="shared" si="105"/>
        <v>6.3</v>
      </c>
      <c r="R5" s="35" t="str">
        <f t="shared" si="106"/>
        <v>C</v>
      </c>
      <c r="S5" s="33">
        <f t="shared" si="107"/>
        <v>2</v>
      </c>
      <c r="T5" s="49" t="str">
        <f t="shared" si="108"/>
        <v>2.0</v>
      </c>
      <c r="U5" s="12">
        <v>3</v>
      </c>
      <c r="V5" s="24">
        <v>6.6</v>
      </c>
      <c r="W5" s="27">
        <v>5</v>
      </c>
      <c r="X5" s="28"/>
      <c r="Y5" s="22">
        <f t="shared" si="109"/>
        <v>5.6</v>
      </c>
      <c r="Z5" s="29">
        <f t="shared" si="110"/>
        <v>5.6</v>
      </c>
      <c r="AA5" s="29" t="str">
        <f t="shared" si="111"/>
        <v>5.6</v>
      </c>
      <c r="AB5" s="35" t="str">
        <f t="shared" si="112"/>
        <v>C</v>
      </c>
      <c r="AC5" s="33">
        <f t="shared" si="113"/>
        <v>2</v>
      </c>
      <c r="AD5" s="49" t="str">
        <f t="shared" si="114"/>
        <v>2.0</v>
      </c>
      <c r="AE5" s="77">
        <v>5</v>
      </c>
      <c r="AF5" s="80">
        <v>5</v>
      </c>
      <c r="AG5" s="24">
        <v>5</v>
      </c>
      <c r="AH5" s="27">
        <v>2</v>
      </c>
      <c r="AI5" s="28">
        <v>3</v>
      </c>
      <c r="AJ5" s="22">
        <f t="shared" si="115"/>
        <v>3.2</v>
      </c>
      <c r="AK5" s="29">
        <f t="shared" si="116"/>
        <v>3.8</v>
      </c>
      <c r="AL5" s="29" t="str">
        <f t="shared" si="117"/>
        <v>3.8</v>
      </c>
      <c r="AM5" s="35" t="str">
        <f t="shared" si="118"/>
        <v>F</v>
      </c>
      <c r="AN5" s="33">
        <f t="shared" si="119"/>
        <v>0</v>
      </c>
      <c r="AO5" s="49" t="str">
        <f t="shared" si="120"/>
        <v>0.0</v>
      </c>
      <c r="AP5" s="77">
        <v>3</v>
      </c>
      <c r="AQ5" s="83"/>
      <c r="AR5" s="24">
        <v>5</v>
      </c>
      <c r="AS5" s="27">
        <v>3</v>
      </c>
      <c r="AT5" s="28">
        <v>4</v>
      </c>
      <c r="AU5" s="22">
        <f t="shared" si="0"/>
        <v>3.8</v>
      </c>
      <c r="AV5" s="29">
        <f t="shared" si="1"/>
        <v>4.4000000000000004</v>
      </c>
      <c r="AW5" s="29" t="str">
        <f t="shared" si="121"/>
        <v>4.4</v>
      </c>
      <c r="AX5" s="35" t="str">
        <f t="shared" si="122"/>
        <v>D</v>
      </c>
      <c r="AY5" s="33">
        <f t="shared" si="123"/>
        <v>1</v>
      </c>
      <c r="AZ5" s="49" t="str">
        <f t="shared" si="124"/>
        <v>1.0</v>
      </c>
      <c r="BA5" s="77">
        <v>3</v>
      </c>
      <c r="BB5" s="83">
        <v>3</v>
      </c>
      <c r="BC5" s="24">
        <v>5.8</v>
      </c>
      <c r="BD5" s="27">
        <v>4</v>
      </c>
      <c r="BE5" s="28"/>
      <c r="BF5" s="22">
        <f t="shared" si="299"/>
        <v>4.7</v>
      </c>
      <c r="BG5" s="29">
        <f t="shared" si="2"/>
        <v>4.7</v>
      </c>
      <c r="BH5" s="29" t="str">
        <f t="shared" si="125"/>
        <v>4.7</v>
      </c>
      <c r="BI5" s="35" t="str">
        <f t="shared" si="300"/>
        <v>D</v>
      </c>
      <c r="BJ5" s="33">
        <f t="shared" si="126"/>
        <v>1</v>
      </c>
      <c r="BK5" s="49" t="str">
        <f t="shared" si="127"/>
        <v>1.0</v>
      </c>
      <c r="BL5" s="77">
        <v>3</v>
      </c>
      <c r="BM5" s="83">
        <v>3</v>
      </c>
      <c r="BN5" s="24">
        <v>7.7</v>
      </c>
      <c r="BO5" s="27">
        <v>8</v>
      </c>
      <c r="BP5" s="28"/>
      <c r="BQ5" s="30">
        <f t="shared" si="128"/>
        <v>7.9</v>
      </c>
      <c r="BR5" s="31">
        <f t="shared" si="3"/>
        <v>7.9</v>
      </c>
      <c r="BS5" s="29" t="str">
        <f t="shared" si="129"/>
        <v>7.9</v>
      </c>
      <c r="BT5" s="35" t="str">
        <f t="shared" si="130"/>
        <v>B</v>
      </c>
      <c r="BU5" s="33">
        <f t="shared" si="131"/>
        <v>3</v>
      </c>
      <c r="BV5" s="49" t="str">
        <f t="shared" si="132"/>
        <v>3.0</v>
      </c>
      <c r="BW5" s="77">
        <v>2</v>
      </c>
      <c r="BX5" s="83">
        <v>2</v>
      </c>
      <c r="BY5" s="41">
        <f t="shared" si="133"/>
        <v>16</v>
      </c>
      <c r="BZ5" s="43">
        <f t="shared" si="134"/>
        <v>1.375</v>
      </c>
      <c r="CA5" s="45" t="str">
        <f t="shared" si="135"/>
        <v>1.38</v>
      </c>
      <c r="CB5" s="47" t="str">
        <f t="shared" si="136"/>
        <v>Lên lớp</v>
      </c>
      <c r="CC5" s="145">
        <f t="shared" si="137"/>
        <v>13</v>
      </c>
      <c r="CD5" s="146">
        <f t="shared" si="138"/>
        <v>1.6923076923076923</v>
      </c>
      <c r="CE5" s="47" t="str">
        <f t="shared" si="139"/>
        <v>Lên lớp</v>
      </c>
      <c r="CF5" s="142" t="s">
        <v>1143</v>
      </c>
      <c r="CG5" s="24">
        <v>5.6</v>
      </c>
      <c r="CH5" s="27">
        <v>6</v>
      </c>
      <c r="CI5" s="28"/>
      <c r="CJ5" s="22">
        <f t="shared" si="140"/>
        <v>5.8</v>
      </c>
      <c r="CK5" s="29">
        <f t="shared" si="141"/>
        <v>5.8</v>
      </c>
      <c r="CL5" s="29" t="str">
        <f t="shared" si="142"/>
        <v>5.8</v>
      </c>
      <c r="CM5" s="35" t="str">
        <f t="shared" si="143"/>
        <v>C</v>
      </c>
      <c r="CN5" s="157">
        <f t="shared" si="144"/>
        <v>2</v>
      </c>
      <c r="CO5" s="49" t="str">
        <f t="shared" si="145"/>
        <v>2.0</v>
      </c>
      <c r="CP5" s="77">
        <v>3</v>
      </c>
      <c r="CQ5" s="151">
        <v>3</v>
      </c>
      <c r="CR5" s="24">
        <v>7</v>
      </c>
      <c r="CS5" s="27">
        <v>5</v>
      </c>
      <c r="CT5" s="28"/>
      <c r="CU5" s="22">
        <f t="shared" ref="CU5:CU8" si="311">ROUND((CR5*0.4+CS5*0.6),1)</f>
        <v>5.8</v>
      </c>
      <c r="CV5" s="29">
        <f t="shared" si="146"/>
        <v>5.8</v>
      </c>
      <c r="CW5" s="29" t="str">
        <f t="shared" si="147"/>
        <v>5.8</v>
      </c>
      <c r="CX5" s="35" t="str">
        <f t="shared" si="148"/>
        <v>C</v>
      </c>
      <c r="CY5" s="157">
        <f t="shared" si="149"/>
        <v>2</v>
      </c>
      <c r="CZ5" s="49" t="str">
        <f t="shared" si="150"/>
        <v>2.0</v>
      </c>
      <c r="DA5" s="77">
        <v>2</v>
      </c>
      <c r="DB5" s="151">
        <v>2</v>
      </c>
      <c r="DC5" s="24">
        <v>5</v>
      </c>
      <c r="DD5" s="27">
        <v>2</v>
      </c>
      <c r="DE5" s="28">
        <v>1</v>
      </c>
      <c r="DF5" s="22">
        <f t="shared" si="151"/>
        <v>3.2</v>
      </c>
      <c r="DG5" s="29">
        <f t="shared" si="152"/>
        <v>3.2</v>
      </c>
      <c r="DH5" s="29" t="str">
        <f t="shared" si="153"/>
        <v>3.2</v>
      </c>
      <c r="DI5" s="35" t="str">
        <f t="shared" si="154"/>
        <v>F</v>
      </c>
      <c r="DJ5" s="157">
        <f t="shared" si="155"/>
        <v>0</v>
      </c>
      <c r="DK5" s="49" t="str">
        <f t="shared" si="156"/>
        <v>0.0</v>
      </c>
      <c r="DL5" s="77">
        <v>4</v>
      </c>
      <c r="DM5" s="151"/>
      <c r="DN5" s="24">
        <v>5</v>
      </c>
      <c r="DO5" s="27">
        <v>5</v>
      </c>
      <c r="DP5" s="28"/>
      <c r="DQ5" s="22">
        <f t="shared" si="157"/>
        <v>5</v>
      </c>
      <c r="DR5" s="29">
        <f t="shared" si="158"/>
        <v>5</v>
      </c>
      <c r="DS5" s="29" t="str">
        <f t="shared" si="159"/>
        <v>5.0</v>
      </c>
      <c r="DT5" s="35" t="str">
        <f t="shared" si="160"/>
        <v>D+</v>
      </c>
      <c r="DU5" s="157">
        <f t="shared" si="161"/>
        <v>1.5</v>
      </c>
      <c r="DV5" s="49" t="str">
        <f t="shared" si="162"/>
        <v>1.5</v>
      </c>
      <c r="DW5" s="77">
        <v>3</v>
      </c>
      <c r="DX5" s="151">
        <v>3</v>
      </c>
      <c r="DY5" s="24">
        <v>5.3</v>
      </c>
      <c r="DZ5" s="27">
        <v>8</v>
      </c>
      <c r="EA5" s="28"/>
      <c r="EB5" s="22">
        <f t="shared" ref="EB5:EB8" si="312">ROUND((DY5*0.4+DZ5*0.6),1)</f>
        <v>6.9</v>
      </c>
      <c r="EC5" s="29">
        <f t="shared" si="301"/>
        <v>6.9</v>
      </c>
      <c r="ED5" s="29" t="str">
        <f t="shared" si="163"/>
        <v>6.9</v>
      </c>
      <c r="EE5" s="35" t="str">
        <f t="shared" si="164"/>
        <v>C+</v>
      </c>
      <c r="EF5" s="157">
        <f t="shared" si="165"/>
        <v>2.5</v>
      </c>
      <c r="EG5" s="49" t="str">
        <f t="shared" si="166"/>
        <v>2.5</v>
      </c>
      <c r="EH5" s="77">
        <v>2</v>
      </c>
      <c r="EI5" s="151">
        <v>2</v>
      </c>
      <c r="EJ5" s="24">
        <v>7.8</v>
      </c>
      <c r="EK5" s="27">
        <v>5</v>
      </c>
      <c r="EL5" s="28"/>
      <c r="EM5" s="22">
        <f t="shared" ref="EM5:EM8" si="313">ROUND((EJ5*0.4+EK5*0.6),1)</f>
        <v>6.1</v>
      </c>
      <c r="EN5" s="29">
        <f t="shared" si="167"/>
        <v>6.1</v>
      </c>
      <c r="EO5" s="29" t="str">
        <f t="shared" si="168"/>
        <v>6.1</v>
      </c>
      <c r="EP5" s="35" t="str">
        <f t="shared" si="169"/>
        <v>C</v>
      </c>
      <c r="EQ5" s="157">
        <f t="shared" si="170"/>
        <v>2</v>
      </c>
      <c r="ER5" s="49" t="str">
        <f t="shared" si="171"/>
        <v>2.0</v>
      </c>
      <c r="ES5" s="77">
        <v>2</v>
      </c>
      <c r="ET5" s="151">
        <v>2</v>
      </c>
      <c r="EU5" s="24">
        <v>6.4</v>
      </c>
      <c r="EV5" s="27">
        <v>4</v>
      </c>
      <c r="EW5" s="28"/>
      <c r="EX5" s="22">
        <f t="shared" ref="EX5:EX8" si="314">ROUND((EU5*0.4+EV5*0.6),1)</f>
        <v>5</v>
      </c>
      <c r="EY5" s="29">
        <f t="shared" si="172"/>
        <v>5</v>
      </c>
      <c r="EZ5" s="29" t="str">
        <f t="shared" si="173"/>
        <v>5.0</v>
      </c>
      <c r="FA5" s="35" t="str">
        <f t="shared" si="174"/>
        <v>D+</v>
      </c>
      <c r="FB5" s="157">
        <f t="shared" si="175"/>
        <v>1.5</v>
      </c>
      <c r="FC5" s="49" t="str">
        <f t="shared" si="176"/>
        <v>1.5</v>
      </c>
      <c r="FD5" s="77">
        <v>3</v>
      </c>
      <c r="FE5" s="151">
        <v>3</v>
      </c>
      <c r="FF5" s="155">
        <v>8</v>
      </c>
      <c r="FG5" s="165">
        <v>6.8</v>
      </c>
      <c r="FH5" s="165"/>
      <c r="FI5" s="22">
        <f t="shared" si="177"/>
        <v>7.3</v>
      </c>
      <c r="FJ5" s="29">
        <f t="shared" si="178"/>
        <v>7.3</v>
      </c>
      <c r="FK5" s="29" t="str">
        <f t="shared" si="179"/>
        <v>7.3</v>
      </c>
      <c r="FL5" s="35" t="str">
        <f t="shared" si="180"/>
        <v>B</v>
      </c>
      <c r="FM5" s="33">
        <f t="shared" si="181"/>
        <v>3</v>
      </c>
      <c r="FN5" s="49" t="str">
        <f t="shared" si="182"/>
        <v>3.0</v>
      </c>
      <c r="FO5" s="77">
        <v>2</v>
      </c>
      <c r="FP5" s="151">
        <v>2</v>
      </c>
      <c r="FQ5" s="41">
        <f t="shared" si="183"/>
        <v>21</v>
      </c>
      <c r="FR5" s="43">
        <f t="shared" si="184"/>
        <v>1.6190476190476191</v>
      </c>
      <c r="FS5" s="45" t="str">
        <f t="shared" si="185"/>
        <v>1.62</v>
      </c>
      <c r="FT5" s="47" t="str">
        <f t="shared" si="186"/>
        <v>Lên lớp</v>
      </c>
      <c r="FU5" s="145">
        <f t="shared" si="187"/>
        <v>17</v>
      </c>
      <c r="FV5" s="146">
        <f t="shared" si="188"/>
        <v>2</v>
      </c>
      <c r="FW5" s="174">
        <f t="shared" si="189"/>
        <v>37</v>
      </c>
      <c r="FX5" s="41">
        <f t="shared" si="190"/>
        <v>30</v>
      </c>
      <c r="FY5" s="43">
        <f t="shared" si="191"/>
        <v>1.8666666666666667</v>
      </c>
      <c r="FZ5" s="45" t="str">
        <f t="shared" si="192"/>
        <v>1.87</v>
      </c>
      <c r="GA5" s="47" t="str">
        <f t="shared" si="193"/>
        <v>Lên lớp</v>
      </c>
      <c r="GB5" s="47" t="s">
        <v>1143</v>
      </c>
      <c r="GC5" s="24">
        <v>5.2</v>
      </c>
      <c r="GD5" s="27">
        <v>6</v>
      </c>
      <c r="GE5" s="28"/>
      <c r="GF5" s="22">
        <f t="shared" si="302"/>
        <v>5.7</v>
      </c>
      <c r="GG5" s="29">
        <f t="shared" si="194"/>
        <v>5.7</v>
      </c>
      <c r="GH5" s="29" t="str">
        <f t="shared" si="195"/>
        <v>5.7</v>
      </c>
      <c r="GI5" s="35" t="str">
        <f t="shared" si="196"/>
        <v>C</v>
      </c>
      <c r="GJ5" s="33">
        <f t="shared" si="197"/>
        <v>2</v>
      </c>
      <c r="GK5" s="49" t="str">
        <f t="shared" si="198"/>
        <v>2.0</v>
      </c>
      <c r="GL5" s="77">
        <v>2</v>
      </c>
      <c r="GM5" s="151">
        <v>2</v>
      </c>
      <c r="GN5" s="24">
        <v>7.7</v>
      </c>
      <c r="GO5" s="27">
        <v>4</v>
      </c>
      <c r="GP5" s="28"/>
      <c r="GQ5" s="30">
        <f t="shared" si="303"/>
        <v>5.5</v>
      </c>
      <c r="GR5" s="31">
        <f t="shared" si="199"/>
        <v>5.5</v>
      </c>
      <c r="GS5" s="29" t="str">
        <f t="shared" si="200"/>
        <v>5.5</v>
      </c>
      <c r="GT5" s="35" t="str">
        <f t="shared" si="201"/>
        <v>C</v>
      </c>
      <c r="GU5" s="33">
        <f t="shared" si="202"/>
        <v>2</v>
      </c>
      <c r="GV5" s="49" t="str">
        <f t="shared" si="203"/>
        <v>2.0</v>
      </c>
      <c r="GW5" s="77">
        <v>3</v>
      </c>
      <c r="GX5" s="151">
        <v>3</v>
      </c>
      <c r="GY5" s="24">
        <v>5.8</v>
      </c>
      <c r="GZ5" s="27">
        <v>2</v>
      </c>
      <c r="HA5" s="28">
        <v>7</v>
      </c>
      <c r="HB5" s="22">
        <f t="shared" si="304"/>
        <v>3.5</v>
      </c>
      <c r="HC5" s="29">
        <f t="shared" si="204"/>
        <v>6.5</v>
      </c>
      <c r="HD5" s="29" t="str">
        <f t="shared" si="205"/>
        <v>6.5</v>
      </c>
      <c r="HE5" s="35" t="str">
        <f t="shared" si="206"/>
        <v>C+</v>
      </c>
      <c r="HF5" s="33">
        <f t="shared" si="207"/>
        <v>2.5</v>
      </c>
      <c r="HG5" s="49" t="str">
        <f t="shared" si="208"/>
        <v>2.5</v>
      </c>
      <c r="HH5" s="77">
        <v>2</v>
      </c>
      <c r="HI5" s="151">
        <v>2</v>
      </c>
      <c r="HJ5" s="133">
        <v>7</v>
      </c>
      <c r="HK5" s="125">
        <v>2</v>
      </c>
      <c r="HL5" s="126"/>
      <c r="HM5" s="159">
        <f t="shared" si="305"/>
        <v>4</v>
      </c>
      <c r="HN5" s="160">
        <f t="shared" si="209"/>
        <v>4</v>
      </c>
      <c r="HO5" s="29" t="str">
        <f t="shared" si="210"/>
        <v>4.0</v>
      </c>
      <c r="HP5" s="129" t="str">
        <f t="shared" si="211"/>
        <v>D</v>
      </c>
      <c r="HQ5" s="130">
        <f t="shared" si="212"/>
        <v>1</v>
      </c>
      <c r="HR5" s="131" t="str">
        <f t="shared" si="213"/>
        <v>1.0</v>
      </c>
      <c r="HS5" s="132">
        <v>2</v>
      </c>
      <c r="HT5" s="170">
        <v>2</v>
      </c>
      <c r="HU5" s="24">
        <v>6.8</v>
      </c>
      <c r="HV5" s="27">
        <v>5</v>
      </c>
      <c r="HW5" s="28"/>
      <c r="HX5" s="22">
        <f t="shared" si="306"/>
        <v>5.7</v>
      </c>
      <c r="HY5" s="29">
        <f t="shared" si="214"/>
        <v>5.7</v>
      </c>
      <c r="HZ5" s="29" t="str">
        <f t="shared" si="215"/>
        <v>5.7</v>
      </c>
      <c r="IA5" s="35" t="str">
        <f t="shared" si="216"/>
        <v>C</v>
      </c>
      <c r="IB5" s="33">
        <f t="shared" si="217"/>
        <v>2</v>
      </c>
      <c r="IC5" s="49" t="str">
        <f t="shared" si="218"/>
        <v>2.0</v>
      </c>
      <c r="ID5" s="77">
        <v>3</v>
      </c>
      <c r="IE5" s="151">
        <v>3</v>
      </c>
      <c r="IF5" s="24">
        <v>6</v>
      </c>
      <c r="IG5" s="27">
        <v>7</v>
      </c>
      <c r="IH5" s="126"/>
      <c r="II5" s="22">
        <f t="shared" si="307"/>
        <v>6.6</v>
      </c>
      <c r="IJ5" s="54">
        <f t="shared" si="219"/>
        <v>6.6</v>
      </c>
      <c r="IK5" s="29" t="str">
        <f t="shared" si="220"/>
        <v>6.6</v>
      </c>
      <c r="IL5" s="162" t="str">
        <f t="shared" si="221"/>
        <v>C+</v>
      </c>
      <c r="IM5" s="33">
        <f t="shared" si="222"/>
        <v>2.5</v>
      </c>
      <c r="IN5" s="49" t="str">
        <f t="shared" si="223"/>
        <v>2.5</v>
      </c>
      <c r="IO5" s="77">
        <v>2</v>
      </c>
      <c r="IP5" s="151">
        <v>2</v>
      </c>
      <c r="IQ5" s="24">
        <v>6.3</v>
      </c>
      <c r="IR5" s="27">
        <v>2</v>
      </c>
      <c r="IS5" s="28">
        <v>3</v>
      </c>
      <c r="IT5" s="30">
        <f t="shared" si="4"/>
        <v>3.7</v>
      </c>
      <c r="IU5" s="31">
        <f t="shared" si="5"/>
        <v>4.3</v>
      </c>
      <c r="IV5" s="29" t="str">
        <f t="shared" si="224"/>
        <v>4.3</v>
      </c>
      <c r="IW5" s="35" t="str">
        <f t="shared" si="225"/>
        <v>D</v>
      </c>
      <c r="IX5" s="33">
        <f t="shared" si="226"/>
        <v>1</v>
      </c>
      <c r="IY5" s="49" t="str">
        <f t="shared" si="227"/>
        <v>1.0</v>
      </c>
      <c r="IZ5" s="77">
        <v>3</v>
      </c>
      <c r="JA5" s="151">
        <v>3</v>
      </c>
      <c r="JB5" s="24">
        <v>7.4</v>
      </c>
      <c r="JC5" s="27">
        <v>5</v>
      </c>
      <c r="JD5" s="28"/>
      <c r="JE5" s="30">
        <f t="shared" si="308"/>
        <v>6</v>
      </c>
      <c r="JF5" s="31">
        <f t="shared" si="309"/>
        <v>6</v>
      </c>
      <c r="JG5" s="29" t="str">
        <f t="shared" si="228"/>
        <v>6.0</v>
      </c>
      <c r="JH5" s="35" t="str">
        <f t="shared" si="229"/>
        <v>C</v>
      </c>
      <c r="JI5" s="33">
        <f t="shared" si="230"/>
        <v>2</v>
      </c>
      <c r="JJ5" s="49" t="str">
        <f t="shared" si="231"/>
        <v>2.0</v>
      </c>
      <c r="JK5" s="77">
        <v>3</v>
      </c>
      <c r="JL5" s="151">
        <v>3</v>
      </c>
      <c r="JM5" s="24">
        <v>7.5</v>
      </c>
      <c r="JN5" s="214">
        <v>7.4</v>
      </c>
      <c r="JO5" s="140"/>
      <c r="JP5" s="30">
        <f t="shared" si="6"/>
        <v>7.4</v>
      </c>
      <c r="JQ5" s="31">
        <f t="shared" si="7"/>
        <v>7.4</v>
      </c>
      <c r="JR5" s="29" t="str">
        <f t="shared" si="232"/>
        <v>7.4</v>
      </c>
      <c r="JS5" s="35" t="str">
        <f t="shared" si="233"/>
        <v>B</v>
      </c>
      <c r="JT5" s="33">
        <f t="shared" si="234"/>
        <v>3</v>
      </c>
      <c r="JU5" s="49" t="str">
        <f t="shared" si="235"/>
        <v>3.0</v>
      </c>
      <c r="JV5" s="77">
        <v>1</v>
      </c>
      <c r="JW5" s="151">
        <v>1</v>
      </c>
      <c r="JX5" s="211">
        <f t="shared" si="236"/>
        <v>21</v>
      </c>
      <c r="JY5" s="43">
        <f t="shared" si="237"/>
        <v>1.9047619047619047</v>
      </c>
      <c r="JZ5" s="45" t="str">
        <f t="shared" si="238"/>
        <v>1.90</v>
      </c>
      <c r="KA5" s="47" t="str">
        <f t="shared" si="239"/>
        <v>Lên lớp</v>
      </c>
      <c r="KB5" s="41">
        <f t="shared" si="240"/>
        <v>21</v>
      </c>
      <c r="KC5" s="43">
        <f t="shared" si="241"/>
        <v>1.9047619047619047</v>
      </c>
      <c r="KD5" s="229">
        <f t="shared" si="242"/>
        <v>58</v>
      </c>
      <c r="KE5" s="230">
        <f t="shared" si="243"/>
        <v>51</v>
      </c>
      <c r="KF5" s="146">
        <f t="shared" si="244"/>
        <v>1.8823529411764706</v>
      </c>
      <c r="KG5" s="45" t="str">
        <f t="shared" si="245"/>
        <v>1.88</v>
      </c>
      <c r="KH5" s="47" t="str">
        <f t="shared" si="246"/>
        <v>Lên lớp</v>
      </c>
      <c r="KI5" s="47" t="s">
        <v>1143</v>
      </c>
      <c r="KJ5" s="24">
        <v>6.8</v>
      </c>
      <c r="KK5" s="27">
        <v>6</v>
      </c>
      <c r="KL5" s="28"/>
      <c r="KM5" s="30">
        <f t="shared" si="8"/>
        <v>6.3</v>
      </c>
      <c r="KN5" s="31">
        <f t="shared" si="9"/>
        <v>6.3</v>
      </c>
      <c r="KO5" s="29" t="str">
        <f t="shared" si="247"/>
        <v>6.3</v>
      </c>
      <c r="KP5" s="35" t="str">
        <f t="shared" si="10"/>
        <v>C</v>
      </c>
      <c r="KQ5" s="33">
        <f t="shared" si="11"/>
        <v>2</v>
      </c>
      <c r="KR5" s="49" t="str">
        <f t="shared" si="12"/>
        <v>2.0</v>
      </c>
      <c r="KS5" s="77">
        <v>2</v>
      </c>
      <c r="KT5" s="151">
        <v>2</v>
      </c>
      <c r="KU5" s="24">
        <v>7.7</v>
      </c>
      <c r="KV5" s="27">
        <v>9</v>
      </c>
      <c r="KW5" s="28"/>
      <c r="KX5" s="30">
        <f t="shared" si="13"/>
        <v>8.5</v>
      </c>
      <c r="KY5" s="31">
        <f t="shared" si="14"/>
        <v>8.5</v>
      </c>
      <c r="KZ5" s="29" t="str">
        <f t="shared" si="248"/>
        <v>8.5</v>
      </c>
      <c r="LA5" s="35" t="str">
        <f t="shared" si="15"/>
        <v>A</v>
      </c>
      <c r="LB5" s="33">
        <f t="shared" si="16"/>
        <v>4</v>
      </c>
      <c r="LC5" s="49" t="str">
        <f t="shared" si="17"/>
        <v>4.0</v>
      </c>
      <c r="LD5" s="77">
        <v>2</v>
      </c>
      <c r="LE5" s="151">
        <v>2</v>
      </c>
      <c r="LF5" s="24">
        <v>6.3</v>
      </c>
      <c r="LG5" s="27">
        <v>4</v>
      </c>
      <c r="LH5" s="28"/>
      <c r="LI5" s="30">
        <f t="shared" si="18"/>
        <v>4.9000000000000004</v>
      </c>
      <c r="LJ5" s="31">
        <f t="shared" si="19"/>
        <v>4.9000000000000004</v>
      </c>
      <c r="LK5" s="29" t="str">
        <f t="shared" si="249"/>
        <v>4.9</v>
      </c>
      <c r="LL5" s="35" t="str">
        <f t="shared" si="20"/>
        <v>D</v>
      </c>
      <c r="LM5" s="33">
        <f t="shared" si="21"/>
        <v>1</v>
      </c>
      <c r="LN5" s="49" t="str">
        <f t="shared" si="22"/>
        <v>1.0</v>
      </c>
      <c r="LO5" s="77">
        <v>2</v>
      </c>
      <c r="LP5" s="151">
        <v>2</v>
      </c>
      <c r="LQ5" s="24">
        <v>5.7</v>
      </c>
      <c r="LR5" s="27">
        <v>0</v>
      </c>
      <c r="LS5" s="28">
        <v>5</v>
      </c>
      <c r="LT5" s="30">
        <f t="shared" si="23"/>
        <v>2.2999999999999998</v>
      </c>
      <c r="LU5" s="31">
        <f t="shared" si="24"/>
        <v>5.3</v>
      </c>
      <c r="LV5" s="29" t="str">
        <f t="shared" si="250"/>
        <v>5.3</v>
      </c>
      <c r="LW5" s="35" t="str">
        <f t="shared" si="25"/>
        <v>D+</v>
      </c>
      <c r="LX5" s="33">
        <f t="shared" si="26"/>
        <v>1.5</v>
      </c>
      <c r="LY5" s="49" t="str">
        <f t="shared" si="27"/>
        <v>1.5</v>
      </c>
      <c r="LZ5" s="77">
        <v>2</v>
      </c>
      <c r="MA5" s="151">
        <v>2</v>
      </c>
      <c r="MB5" s="133">
        <v>8</v>
      </c>
      <c r="MC5" s="125">
        <v>6</v>
      </c>
      <c r="MD5" s="126"/>
      <c r="ME5" s="127">
        <f t="shared" si="28"/>
        <v>6.8</v>
      </c>
      <c r="MF5" s="128">
        <f t="shared" si="29"/>
        <v>6.8</v>
      </c>
      <c r="MG5" s="160" t="str">
        <f t="shared" si="251"/>
        <v>6.8</v>
      </c>
      <c r="MH5" s="129" t="str">
        <f t="shared" si="30"/>
        <v>C+</v>
      </c>
      <c r="MI5" s="130">
        <f t="shared" si="31"/>
        <v>2.5</v>
      </c>
      <c r="MJ5" s="131" t="str">
        <f t="shared" si="32"/>
        <v>2.5</v>
      </c>
      <c r="MK5" s="132">
        <v>1</v>
      </c>
      <c r="ML5" s="170">
        <v>1</v>
      </c>
      <c r="MM5" s="24">
        <v>5.0999999999999996</v>
      </c>
      <c r="MN5" s="27">
        <v>0</v>
      </c>
      <c r="MO5" s="28">
        <v>4</v>
      </c>
      <c r="MP5" s="30">
        <f t="shared" si="33"/>
        <v>2</v>
      </c>
      <c r="MQ5" s="161">
        <f t="shared" si="34"/>
        <v>4.4000000000000004</v>
      </c>
      <c r="MR5" s="29" t="str">
        <f t="shared" si="252"/>
        <v>4.4</v>
      </c>
      <c r="MS5" s="162" t="str">
        <f t="shared" si="35"/>
        <v>D</v>
      </c>
      <c r="MT5" s="163">
        <f t="shared" si="36"/>
        <v>1</v>
      </c>
      <c r="MU5" s="56" t="str">
        <f t="shared" si="37"/>
        <v>1.0</v>
      </c>
      <c r="MV5" s="77">
        <v>3</v>
      </c>
      <c r="MW5" s="151">
        <v>3</v>
      </c>
      <c r="MX5" s="139">
        <v>0.7</v>
      </c>
      <c r="MY5" s="125"/>
      <c r="MZ5" s="126"/>
      <c r="NA5" s="127">
        <f t="shared" si="38"/>
        <v>0.3</v>
      </c>
      <c r="NB5" s="128">
        <f t="shared" si="39"/>
        <v>0.3</v>
      </c>
      <c r="NC5" s="29" t="str">
        <f t="shared" si="253"/>
        <v>0.3</v>
      </c>
      <c r="ND5" s="129" t="str">
        <f t="shared" si="40"/>
        <v>F</v>
      </c>
      <c r="NE5" s="130">
        <f t="shared" si="41"/>
        <v>0</v>
      </c>
      <c r="NF5" s="131" t="str">
        <f t="shared" si="42"/>
        <v>0.0</v>
      </c>
      <c r="NG5" s="132">
        <v>1</v>
      </c>
      <c r="NH5" s="170"/>
      <c r="NI5" s="24">
        <v>6.2</v>
      </c>
      <c r="NJ5" s="27">
        <v>5</v>
      </c>
      <c r="NK5" s="28"/>
      <c r="NL5" s="30">
        <f t="shared" si="43"/>
        <v>5.5</v>
      </c>
      <c r="NM5" s="31">
        <f t="shared" si="44"/>
        <v>5.5</v>
      </c>
      <c r="NN5" s="29" t="str">
        <f t="shared" si="254"/>
        <v>5.5</v>
      </c>
      <c r="NO5" s="35" t="str">
        <f t="shared" si="45"/>
        <v>C</v>
      </c>
      <c r="NP5" s="33">
        <f t="shared" si="46"/>
        <v>2</v>
      </c>
      <c r="NQ5" s="49" t="str">
        <f t="shared" si="47"/>
        <v>2.0</v>
      </c>
      <c r="NR5" s="77">
        <v>3</v>
      </c>
      <c r="NS5" s="151">
        <v>3</v>
      </c>
      <c r="NT5" s="24">
        <v>9</v>
      </c>
      <c r="NU5" s="214">
        <v>6.3</v>
      </c>
      <c r="NV5" s="28"/>
      <c r="NW5" s="30">
        <f t="shared" si="48"/>
        <v>7.4</v>
      </c>
      <c r="NX5" s="31">
        <f t="shared" si="49"/>
        <v>7.4</v>
      </c>
      <c r="NY5" s="29" t="str">
        <f t="shared" si="255"/>
        <v>7.4</v>
      </c>
      <c r="NZ5" s="35" t="str">
        <f t="shared" si="50"/>
        <v>B</v>
      </c>
      <c r="OA5" s="33">
        <f t="shared" si="51"/>
        <v>3</v>
      </c>
      <c r="OB5" s="49" t="str">
        <f t="shared" si="256"/>
        <v>3.0</v>
      </c>
      <c r="OC5" s="77">
        <v>2</v>
      </c>
      <c r="OD5" s="151">
        <v>2</v>
      </c>
      <c r="OE5" s="211">
        <f t="shared" si="257"/>
        <v>18</v>
      </c>
      <c r="OF5" s="43">
        <f t="shared" si="258"/>
        <v>1.9166666666666667</v>
      </c>
      <c r="OG5" s="45" t="str">
        <f t="shared" si="259"/>
        <v>1.92</v>
      </c>
      <c r="OH5" s="47" t="str">
        <f t="shared" si="260"/>
        <v>Lên lớp</v>
      </c>
      <c r="OI5" s="41">
        <f t="shared" si="261"/>
        <v>17</v>
      </c>
      <c r="OJ5" s="43">
        <f t="shared" si="262"/>
        <v>2.0294117647058822</v>
      </c>
      <c r="OK5" s="229">
        <f t="shared" si="263"/>
        <v>76</v>
      </c>
      <c r="OL5" s="230">
        <f t="shared" si="264"/>
        <v>68</v>
      </c>
      <c r="OM5" s="146">
        <f t="shared" si="265"/>
        <v>1.9191176470588236</v>
      </c>
      <c r="ON5" s="45" t="str">
        <f t="shared" si="266"/>
        <v>1.92</v>
      </c>
      <c r="OO5" s="47" t="str">
        <f t="shared" si="267"/>
        <v>Lên lớp</v>
      </c>
      <c r="OP5" s="47" t="s">
        <v>1143</v>
      </c>
      <c r="OQ5" s="24">
        <v>5.2</v>
      </c>
      <c r="OR5" s="27">
        <v>2</v>
      </c>
      <c r="OS5" s="28">
        <v>4</v>
      </c>
      <c r="OT5" s="30">
        <f t="shared" si="52"/>
        <v>3.3</v>
      </c>
      <c r="OU5" s="31">
        <f t="shared" si="53"/>
        <v>4.5</v>
      </c>
      <c r="OV5" s="29" t="str">
        <f t="shared" si="268"/>
        <v>4.5</v>
      </c>
      <c r="OW5" s="35" t="str">
        <f>IF(OU5&gt;=8.5,"A",IF(OU5&gt;=8,"B+",IF(OU5&gt;=7,"B",IF(OU5&gt;=6.5,"C+",IF(OU5&gt;=5.5,"C",IF(OU5&gt;=5,"D+",IF(OU5&gt;=4,"D","F")))))))</f>
        <v>D</v>
      </c>
      <c r="OX5" s="33">
        <f t="shared" si="54"/>
        <v>1</v>
      </c>
      <c r="OY5" s="49" t="str">
        <f t="shared" si="55"/>
        <v>1.0</v>
      </c>
      <c r="OZ5" s="77">
        <v>2</v>
      </c>
      <c r="PA5" s="151">
        <v>2</v>
      </c>
      <c r="PB5" s="24">
        <v>8.1999999999999993</v>
      </c>
      <c r="PC5" s="27">
        <v>9</v>
      </c>
      <c r="PD5" s="28"/>
      <c r="PE5" s="30">
        <f t="shared" si="56"/>
        <v>8.6999999999999993</v>
      </c>
      <c r="PF5" s="31">
        <f t="shared" si="57"/>
        <v>8.6999999999999993</v>
      </c>
      <c r="PG5" s="29" t="str">
        <f t="shared" si="269"/>
        <v>8.7</v>
      </c>
      <c r="PH5" s="35" t="str">
        <f>IF(PF5&gt;=8.5,"A",IF(PF5&gt;=8,"B+",IF(PF5&gt;=7,"B",IF(PF5&gt;=6.5,"C+",IF(PF5&gt;=5.5,"C",IF(PF5&gt;=5,"D+",IF(PF5&gt;=4,"D","F")))))))</f>
        <v>A</v>
      </c>
      <c r="PI5" s="33">
        <f t="shared" si="58"/>
        <v>4</v>
      </c>
      <c r="PJ5" s="49" t="str">
        <f t="shared" si="59"/>
        <v>4.0</v>
      </c>
      <c r="PK5" s="77">
        <v>3</v>
      </c>
      <c r="PL5" s="151">
        <v>3</v>
      </c>
      <c r="PM5" s="24">
        <v>6</v>
      </c>
      <c r="PN5" s="27">
        <v>8</v>
      </c>
      <c r="PO5" s="28"/>
      <c r="PP5" s="30">
        <f t="shared" si="60"/>
        <v>7.2</v>
      </c>
      <c r="PQ5" s="31">
        <f t="shared" si="61"/>
        <v>7.2</v>
      </c>
      <c r="PR5" s="29" t="str">
        <f t="shared" si="270"/>
        <v>7.2</v>
      </c>
      <c r="PS5" s="35" t="str">
        <f>IF(PQ5&gt;=8.5,"A",IF(PQ5&gt;=8,"B+",IF(PQ5&gt;=7,"B",IF(PQ5&gt;=6.5,"C+",IF(PQ5&gt;=5.5,"C",IF(PQ5&gt;=5,"D+",IF(PQ5&gt;=4,"D","F")))))))</f>
        <v>B</v>
      </c>
      <c r="PT5" s="33">
        <f t="shared" si="62"/>
        <v>3</v>
      </c>
      <c r="PU5" s="49" t="str">
        <f t="shared" si="63"/>
        <v>3.0</v>
      </c>
      <c r="PV5" s="77">
        <v>2</v>
      </c>
      <c r="PW5" s="151">
        <v>2</v>
      </c>
      <c r="PX5" s="24">
        <v>7.4</v>
      </c>
      <c r="PY5" s="27">
        <v>6</v>
      </c>
      <c r="PZ5" s="28"/>
      <c r="QA5" s="30">
        <f t="shared" si="64"/>
        <v>6.6</v>
      </c>
      <c r="QB5" s="31">
        <f t="shared" si="65"/>
        <v>6.6</v>
      </c>
      <c r="QC5" s="29" t="str">
        <f t="shared" si="271"/>
        <v>6.6</v>
      </c>
      <c r="QD5" s="35" t="str">
        <f>IF(QB5&gt;=8.5,"A",IF(QB5&gt;=8,"B+",IF(QB5&gt;=7,"B",IF(QB5&gt;=6.5,"C+",IF(QB5&gt;=5.5,"C",IF(QB5&gt;=5,"D+",IF(QB5&gt;=4,"D","F")))))))</f>
        <v>C+</v>
      </c>
      <c r="QE5" s="33">
        <f t="shared" si="66"/>
        <v>2.5</v>
      </c>
      <c r="QF5" s="49" t="str">
        <f t="shared" si="67"/>
        <v>2.5</v>
      </c>
      <c r="QG5" s="77">
        <v>3</v>
      </c>
      <c r="QH5" s="151">
        <v>3</v>
      </c>
      <c r="QI5" s="139">
        <v>1</v>
      </c>
      <c r="QJ5" s="125"/>
      <c r="QK5" s="126"/>
      <c r="QL5" s="127">
        <f t="shared" si="68"/>
        <v>0.4</v>
      </c>
      <c r="QM5" s="128">
        <f t="shared" si="69"/>
        <v>0.4</v>
      </c>
      <c r="QN5" s="160" t="str">
        <f t="shared" si="272"/>
        <v>0.4</v>
      </c>
      <c r="QO5" s="129" t="str">
        <f>IF(QM5&gt;=8.5,"A",IF(QM5&gt;=8,"B+",IF(QM5&gt;=7,"B",IF(QM5&gt;=6.5,"C+",IF(QM5&gt;=5.5,"C",IF(QM5&gt;=5,"D+",IF(QM5&gt;=4,"D","F")))))))</f>
        <v>F</v>
      </c>
      <c r="QP5" s="130">
        <f t="shared" si="70"/>
        <v>0</v>
      </c>
      <c r="QQ5" s="131" t="str">
        <f t="shared" si="71"/>
        <v>0.0</v>
      </c>
      <c r="QR5" s="132">
        <v>1</v>
      </c>
      <c r="QS5" s="170"/>
      <c r="QT5" s="24">
        <v>6.2</v>
      </c>
      <c r="QU5" s="27">
        <v>9</v>
      </c>
      <c r="QV5" s="28"/>
      <c r="QW5" s="30">
        <f t="shared" si="72"/>
        <v>7.9</v>
      </c>
      <c r="QX5" s="31">
        <f t="shared" si="73"/>
        <v>7.9</v>
      </c>
      <c r="QY5" s="29" t="str">
        <f t="shared" si="273"/>
        <v>7.9</v>
      </c>
      <c r="QZ5" s="35" t="str">
        <f t="shared" si="74"/>
        <v>B</v>
      </c>
      <c r="RA5" s="33">
        <f t="shared" si="75"/>
        <v>3</v>
      </c>
      <c r="RB5" s="49" t="str">
        <f t="shared" si="76"/>
        <v>3.0</v>
      </c>
      <c r="RC5" s="77">
        <v>3</v>
      </c>
      <c r="RD5" s="151">
        <v>3</v>
      </c>
      <c r="RE5" s="63">
        <v>2.2000000000000002</v>
      </c>
      <c r="RF5" s="27"/>
      <c r="RG5" s="28"/>
      <c r="RH5" s="30">
        <f t="shared" si="77"/>
        <v>0.9</v>
      </c>
      <c r="RI5" s="31">
        <f t="shared" si="78"/>
        <v>0.9</v>
      </c>
      <c r="RJ5" s="29" t="str">
        <f t="shared" si="274"/>
        <v>0.9</v>
      </c>
      <c r="RK5" s="35" t="str">
        <f t="shared" si="79"/>
        <v>F</v>
      </c>
      <c r="RL5" s="33">
        <f t="shared" si="80"/>
        <v>0</v>
      </c>
      <c r="RM5" s="49" t="str">
        <f t="shared" si="81"/>
        <v>0.0</v>
      </c>
      <c r="RN5" s="77">
        <v>1</v>
      </c>
      <c r="RO5" s="151"/>
      <c r="RP5" s="211">
        <f t="shared" si="275"/>
        <v>15</v>
      </c>
      <c r="RQ5" s="275">
        <f t="shared" si="276"/>
        <v>6.2866666666666662</v>
      </c>
      <c r="RR5" s="43">
        <f t="shared" si="277"/>
        <v>2.4333333333333331</v>
      </c>
      <c r="RS5" s="45" t="str">
        <f t="shared" si="278"/>
        <v>2.43</v>
      </c>
      <c r="RT5" s="47" t="str">
        <f t="shared" si="279"/>
        <v>Lên lớp</v>
      </c>
      <c r="RU5" s="41">
        <f t="shared" si="280"/>
        <v>13</v>
      </c>
      <c r="RV5" s="43">
        <f t="shared" si="281"/>
        <v>2.8076923076923075</v>
      </c>
      <c r="RW5" s="229">
        <f t="shared" si="282"/>
        <v>91</v>
      </c>
      <c r="RX5" s="230">
        <f t="shared" si="283"/>
        <v>81</v>
      </c>
      <c r="RY5" s="146">
        <f t="shared" si="284"/>
        <v>2.0617283950617282</v>
      </c>
      <c r="RZ5" s="45" t="str">
        <f t="shared" si="285"/>
        <v>2.06</v>
      </c>
      <c r="SA5" s="47" t="str">
        <f t="shared" si="286"/>
        <v>Lên lớp</v>
      </c>
      <c r="SB5" s="47" t="s">
        <v>1143</v>
      </c>
      <c r="SC5" s="63">
        <v>0</v>
      </c>
      <c r="SD5" s="27"/>
      <c r="SE5" s="28"/>
      <c r="SF5" s="30">
        <f t="shared" si="82"/>
        <v>0</v>
      </c>
      <c r="SG5" s="31">
        <f t="shared" si="83"/>
        <v>0</v>
      </c>
      <c r="SH5" s="29" t="str">
        <f t="shared" si="287"/>
        <v>0.0</v>
      </c>
      <c r="SI5" s="35" t="str">
        <f t="shared" si="84"/>
        <v>F</v>
      </c>
      <c r="SJ5" s="33">
        <f t="shared" si="85"/>
        <v>0</v>
      </c>
      <c r="SK5" s="49" t="str">
        <f t="shared" si="86"/>
        <v>0.0</v>
      </c>
      <c r="SL5" s="77">
        <v>2</v>
      </c>
      <c r="SM5" s="151"/>
      <c r="SN5" s="63">
        <v>0.9</v>
      </c>
      <c r="SO5" s="27"/>
      <c r="SP5" s="28"/>
      <c r="SQ5" s="30">
        <f t="shared" si="87"/>
        <v>0.4</v>
      </c>
      <c r="SR5" s="31">
        <f t="shared" si="88"/>
        <v>0.4</v>
      </c>
      <c r="SS5" s="29" t="str">
        <f t="shared" si="288"/>
        <v>0.4</v>
      </c>
      <c r="ST5" s="35" t="str">
        <f t="shared" si="89"/>
        <v>F</v>
      </c>
      <c r="SU5" s="33">
        <f t="shared" si="90"/>
        <v>0</v>
      </c>
      <c r="SV5" s="49" t="str">
        <f t="shared" si="91"/>
        <v>0.0</v>
      </c>
      <c r="SW5" s="77">
        <v>2</v>
      </c>
      <c r="SX5" s="151"/>
      <c r="SY5" s="24"/>
      <c r="SZ5" s="27"/>
      <c r="TA5" s="28"/>
      <c r="TB5" s="22">
        <f t="shared" ref="TB5:TB16" si="315">ROUND((SF5*0.5+SQ5*0.5),1)</f>
        <v>0.2</v>
      </c>
      <c r="TC5" s="29">
        <f t="shared" ref="TC5:TC16" si="316">ROUND((SG5*0.5+SR5*0.5),1)</f>
        <v>0.2</v>
      </c>
      <c r="TD5" s="29" t="str">
        <f t="shared" si="291"/>
        <v>0.2</v>
      </c>
      <c r="TE5" s="35" t="str">
        <f t="shared" si="93"/>
        <v>F</v>
      </c>
      <c r="TF5" s="33">
        <f t="shared" si="94"/>
        <v>0</v>
      </c>
      <c r="TG5" s="49" t="str">
        <f t="shared" si="95"/>
        <v>0.0</v>
      </c>
      <c r="TH5" s="77">
        <v>4</v>
      </c>
      <c r="TI5" s="151"/>
      <c r="TJ5" s="320"/>
      <c r="TK5" s="165"/>
      <c r="TL5" s="30"/>
      <c r="TM5" s="30"/>
      <c r="TN5" s="322"/>
      <c r="TO5" s="127">
        <f t="shared" si="292"/>
        <v>0</v>
      </c>
      <c r="TP5" s="29" t="str">
        <f t="shared" si="293"/>
        <v>0.0</v>
      </c>
      <c r="TQ5" s="35" t="str">
        <f t="shared" si="96"/>
        <v>F</v>
      </c>
      <c r="TR5" s="33">
        <f t="shared" si="97"/>
        <v>0</v>
      </c>
      <c r="TS5" s="49" t="str">
        <f t="shared" si="98"/>
        <v>0.0</v>
      </c>
      <c r="TT5" s="323"/>
      <c r="TU5" s="324"/>
      <c r="TV5" s="325">
        <f t="shared" si="294"/>
        <v>4</v>
      </c>
      <c r="TW5" s="341">
        <f t="shared" si="295"/>
        <v>0.2</v>
      </c>
      <c r="TX5" s="326">
        <f t="shared" si="296"/>
        <v>0</v>
      </c>
      <c r="TY5" s="45" t="str">
        <f t="shared" si="99"/>
        <v>0.00</v>
      </c>
      <c r="TZ5" s="47" t="str">
        <f t="shared" si="100"/>
        <v>Cảnh báo KQHT</v>
      </c>
      <c r="UA5" s="41">
        <f t="shared" si="297"/>
        <v>0</v>
      </c>
      <c r="UB5" s="43" t="e">
        <f t="shared" si="298"/>
        <v>#DIV/0!</v>
      </c>
    </row>
    <row r="6" spans="1:548" ht="18">
      <c r="A6" s="11">
        <v>5</v>
      </c>
      <c r="B6" s="70" t="s">
        <v>415</v>
      </c>
      <c r="C6" s="14" t="s">
        <v>424</v>
      </c>
      <c r="D6" s="71" t="s">
        <v>305</v>
      </c>
      <c r="E6" s="302" t="s">
        <v>45</v>
      </c>
      <c r="F6" s="9"/>
      <c r="G6" s="111" t="s">
        <v>847</v>
      </c>
      <c r="H6" s="116" t="s">
        <v>18</v>
      </c>
      <c r="I6" s="104" t="s">
        <v>884</v>
      </c>
      <c r="J6" s="13">
        <v>7</v>
      </c>
      <c r="K6" s="29" t="str">
        <f t="shared" si="101"/>
        <v>7.0</v>
      </c>
      <c r="L6" s="35" t="str">
        <f t="shared" si="102"/>
        <v>B</v>
      </c>
      <c r="M6" s="33">
        <f t="shared" si="103"/>
        <v>3</v>
      </c>
      <c r="N6" s="49" t="str">
        <f t="shared" si="104"/>
        <v>3.0</v>
      </c>
      <c r="O6" s="12">
        <v>2</v>
      </c>
      <c r="P6" s="19">
        <v>6.1</v>
      </c>
      <c r="Q6" s="29" t="str">
        <f t="shared" si="105"/>
        <v>6.1</v>
      </c>
      <c r="R6" s="35" t="str">
        <f t="shared" si="106"/>
        <v>C</v>
      </c>
      <c r="S6" s="33">
        <f t="shared" si="107"/>
        <v>2</v>
      </c>
      <c r="T6" s="49" t="str">
        <f t="shared" si="108"/>
        <v>2.0</v>
      </c>
      <c r="U6" s="12">
        <v>3</v>
      </c>
      <c r="V6" s="24">
        <v>6.7</v>
      </c>
      <c r="W6" s="27">
        <v>6</v>
      </c>
      <c r="X6" s="28"/>
      <c r="Y6" s="22">
        <f t="shared" si="109"/>
        <v>6.3</v>
      </c>
      <c r="Z6" s="29">
        <f t="shared" si="110"/>
        <v>6.3</v>
      </c>
      <c r="AA6" s="29" t="str">
        <f t="shared" si="111"/>
        <v>6.3</v>
      </c>
      <c r="AB6" s="35" t="str">
        <f t="shared" si="112"/>
        <v>C</v>
      </c>
      <c r="AC6" s="33">
        <f t="shared" si="113"/>
        <v>2</v>
      </c>
      <c r="AD6" s="49" t="str">
        <f t="shared" si="114"/>
        <v>2.0</v>
      </c>
      <c r="AE6" s="77">
        <v>5</v>
      </c>
      <c r="AF6" s="80">
        <v>5</v>
      </c>
      <c r="AG6" s="24">
        <v>5</v>
      </c>
      <c r="AH6" s="27">
        <v>5</v>
      </c>
      <c r="AI6" s="28"/>
      <c r="AJ6" s="22">
        <f t="shared" si="115"/>
        <v>5</v>
      </c>
      <c r="AK6" s="29">
        <f t="shared" si="116"/>
        <v>5</v>
      </c>
      <c r="AL6" s="29" t="str">
        <f t="shared" si="117"/>
        <v>5.0</v>
      </c>
      <c r="AM6" s="35" t="str">
        <f t="shared" si="118"/>
        <v>D+</v>
      </c>
      <c r="AN6" s="33">
        <f t="shared" si="119"/>
        <v>1.5</v>
      </c>
      <c r="AO6" s="49" t="str">
        <f t="shared" si="120"/>
        <v>1.5</v>
      </c>
      <c r="AP6" s="77">
        <v>3</v>
      </c>
      <c r="AQ6" s="83">
        <v>3</v>
      </c>
      <c r="AR6" s="24">
        <v>5</v>
      </c>
      <c r="AS6" s="27">
        <v>7</v>
      </c>
      <c r="AT6" s="28"/>
      <c r="AU6" s="22">
        <f t="shared" si="0"/>
        <v>6.2</v>
      </c>
      <c r="AV6" s="29">
        <f t="shared" si="1"/>
        <v>6.2</v>
      </c>
      <c r="AW6" s="29" t="str">
        <f t="shared" si="121"/>
        <v>6.2</v>
      </c>
      <c r="AX6" s="35" t="str">
        <f t="shared" si="122"/>
        <v>C</v>
      </c>
      <c r="AY6" s="33">
        <f t="shared" si="123"/>
        <v>2</v>
      </c>
      <c r="AZ6" s="49" t="str">
        <f t="shared" si="124"/>
        <v>2.0</v>
      </c>
      <c r="BA6" s="77">
        <v>3</v>
      </c>
      <c r="BB6" s="83">
        <v>3</v>
      </c>
      <c r="BC6" s="24">
        <v>5.7</v>
      </c>
      <c r="BD6" s="27">
        <v>2</v>
      </c>
      <c r="BE6" s="138"/>
      <c r="BF6" s="22">
        <f t="shared" si="299"/>
        <v>3.5</v>
      </c>
      <c r="BG6" s="29">
        <f t="shared" si="2"/>
        <v>3.5</v>
      </c>
      <c r="BH6" s="29" t="str">
        <f t="shared" si="125"/>
        <v>3.5</v>
      </c>
      <c r="BI6" s="35" t="str">
        <f t="shared" si="300"/>
        <v>F</v>
      </c>
      <c r="BJ6" s="33">
        <f t="shared" si="126"/>
        <v>0</v>
      </c>
      <c r="BK6" s="49" t="str">
        <f t="shared" si="127"/>
        <v>0.0</v>
      </c>
      <c r="BL6" s="77">
        <v>3</v>
      </c>
      <c r="BM6" s="83"/>
      <c r="BN6" s="24">
        <v>7</v>
      </c>
      <c r="BO6" s="27">
        <v>8</v>
      </c>
      <c r="BP6" s="28"/>
      <c r="BQ6" s="22">
        <f t="shared" si="128"/>
        <v>7.6</v>
      </c>
      <c r="BR6" s="29">
        <f t="shared" si="3"/>
        <v>7.6</v>
      </c>
      <c r="BS6" s="29" t="str">
        <f t="shared" si="129"/>
        <v>7.6</v>
      </c>
      <c r="BT6" s="35" t="str">
        <f t="shared" si="130"/>
        <v>B</v>
      </c>
      <c r="BU6" s="33">
        <f t="shared" si="131"/>
        <v>3</v>
      </c>
      <c r="BV6" s="49" t="str">
        <f t="shared" si="132"/>
        <v>3.0</v>
      </c>
      <c r="BW6" s="77">
        <v>2</v>
      </c>
      <c r="BX6" s="83">
        <v>2</v>
      </c>
      <c r="BY6" s="41">
        <f t="shared" si="133"/>
        <v>16</v>
      </c>
      <c r="BZ6" s="43">
        <f t="shared" si="134"/>
        <v>1.65625</v>
      </c>
      <c r="CA6" s="45" t="str">
        <f t="shared" si="135"/>
        <v>1.66</v>
      </c>
      <c r="CB6" s="47" t="str">
        <f t="shared" si="136"/>
        <v>Lên lớp</v>
      </c>
      <c r="CC6" s="145">
        <f t="shared" si="137"/>
        <v>13</v>
      </c>
      <c r="CD6" s="146">
        <f t="shared" si="138"/>
        <v>2.0384615384615383</v>
      </c>
      <c r="CE6" s="47" t="str">
        <f t="shared" si="139"/>
        <v>Lên lớp</v>
      </c>
      <c r="CF6" s="142" t="s">
        <v>1143</v>
      </c>
      <c r="CG6" s="24">
        <v>6.2</v>
      </c>
      <c r="CH6" s="27">
        <v>5</v>
      </c>
      <c r="CI6" s="28"/>
      <c r="CJ6" s="30">
        <f t="shared" si="140"/>
        <v>5.5</v>
      </c>
      <c r="CK6" s="31">
        <f t="shared" si="141"/>
        <v>5.5</v>
      </c>
      <c r="CL6" s="29" t="str">
        <f t="shared" si="142"/>
        <v>5.5</v>
      </c>
      <c r="CM6" s="35" t="str">
        <f t="shared" si="143"/>
        <v>C</v>
      </c>
      <c r="CN6" s="157">
        <f t="shared" si="144"/>
        <v>2</v>
      </c>
      <c r="CO6" s="49" t="str">
        <f t="shared" si="145"/>
        <v>2.0</v>
      </c>
      <c r="CP6" s="77">
        <v>3</v>
      </c>
      <c r="CQ6" s="151">
        <v>3</v>
      </c>
      <c r="CR6" s="24">
        <v>6</v>
      </c>
      <c r="CS6" s="27">
        <v>7</v>
      </c>
      <c r="CT6" s="28"/>
      <c r="CU6" s="30">
        <f t="shared" si="311"/>
        <v>6.6</v>
      </c>
      <c r="CV6" s="31">
        <f t="shared" si="146"/>
        <v>6.6</v>
      </c>
      <c r="CW6" s="29" t="str">
        <f t="shared" si="147"/>
        <v>6.6</v>
      </c>
      <c r="CX6" s="35" t="str">
        <f t="shared" si="148"/>
        <v>C+</v>
      </c>
      <c r="CY6" s="157">
        <f t="shared" si="149"/>
        <v>2.5</v>
      </c>
      <c r="CZ6" s="49" t="str">
        <f t="shared" si="150"/>
        <v>2.5</v>
      </c>
      <c r="DA6" s="77">
        <v>2</v>
      </c>
      <c r="DB6" s="151">
        <v>2</v>
      </c>
      <c r="DC6" s="24">
        <v>6.8</v>
      </c>
      <c r="DD6" s="27">
        <v>3</v>
      </c>
      <c r="DE6" s="28"/>
      <c r="DF6" s="30">
        <f t="shared" si="151"/>
        <v>4.5</v>
      </c>
      <c r="DG6" s="31">
        <f t="shared" si="152"/>
        <v>4.5</v>
      </c>
      <c r="DH6" s="29" t="str">
        <f t="shared" si="153"/>
        <v>4.5</v>
      </c>
      <c r="DI6" s="35" t="str">
        <f t="shared" si="154"/>
        <v>D</v>
      </c>
      <c r="DJ6" s="157">
        <f t="shared" si="155"/>
        <v>1</v>
      </c>
      <c r="DK6" s="49" t="str">
        <f t="shared" si="156"/>
        <v>1.0</v>
      </c>
      <c r="DL6" s="77">
        <v>4</v>
      </c>
      <c r="DM6" s="151">
        <v>4</v>
      </c>
      <c r="DN6" s="24">
        <v>5.4</v>
      </c>
      <c r="DO6" s="27">
        <v>6</v>
      </c>
      <c r="DP6" s="28"/>
      <c r="DQ6" s="30">
        <f t="shared" si="157"/>
        <v>5.8</v>
      </c>
      <c r="DR6" s="31">
        <f t="shared" si="158"/>
        <v>5.8</v>
      </c>
      <c r="DS6" s="29" t="str">
        <f t="shared" si="159"/>
        <v>5.8</v>
      </c>
      <c r="DT6" s="35" t="str">
        <f t="shared" si="160"/>
        <v>C</v>
      </c>
      <c r="DU6" s="157">
        <f t="shared" si="161"/>
        <v>2</v>
      </c>
      <c r="DV6" s="49" t="str">
        <f t="shared" si="162"/>
        <v>2.0</v>
      </c>
      <c r="DW6" s="77">
        <v>3</v>
      </c>
      <c r="DX6" s="151">
        <v>3</v>
      </c>
      <c r="DY6" s="24">
        <v>5.7</v>
      </c>
      <c r="DZ6" s="27">
        <v>7</v>
      </c>
      <c r="EA6" s="28"/>
      <c r="EB6" s="30">
        <f t="shared" si="312"/>
        <v>6.5</v>
      </c>
      <c r="EC6" s="31">
        <f t="shared" si="301"/>
        <v>6.5</v>
      </c>
      <c r="ED6" s="29" t="str">
        <f t="shared" si="163"/>
        <v>6.5</v>
      </c>
      <c r="EE6" s="35" t="str">
        <f t="shared" si="164"/>
        <v>C+</v>
      </c>
      <c r="EF6" s="157">
        <f t="shared" si="165"/>
        <v>2.5</v>
      </c>
      <c r="EG6" s="49" t="str">
        <f t="shared" si="166"/>
        <v>2.5</v>
      </c>
      <c r="EH6" s="77">
        <v>2</v>
      </c>
      <c r="EI6" s="151">
        <v>2</v>
      </c>
      <c r="EJ6" s="24">
        <v>6.4</v>
      </c>
      <c r="EK6" s="27">
        <v>7</v>
      </c>
      <c r="EL6" s="28"/>
      <c r="EM6" s="30">
        <f t="shared" si="313"/>
        <v>6.8</v>
      </c>
      <c r="EN6" s="31">
        <f t="shared" si="167"/>
        <v>6.8</v>
      </c>
      <c r="EO6" s="29" t="str">
        <f t="shared" si="168"/>
        <v>6.8</v>
      </c>
      <c r="EP6" s="35" t="str">
        <f t="shared" si="169"/>
        <v>C+</v>
      </c>
      <c r="EQ6" s="157">
        <f t="shared" si="170"/>
        <v>2.5</v>
      </c>
      <c r="ER6" s="49" t="str">
        <f t="shared" si="171"/>
        <v>2.5</v>
      </c>
      <c r="ES6" s="77">
        <v>2</v>
      </c>
      <c r="ET6" s="151">
        <v>2</v>
      </c>
      <c r="EU6" s="24">
        <v>5.6</v>
      </c>
      <c r="EV6" s="27">
        <v>7</v>
      </c>
      <c r="EW6" s="28"/>
      <c r="EX6" s="30">
        <f t="shared" si="314"/>
        <v>6.4</v>
      </c>
      <c r="EY6" s="31">
        <f t="shared" si="172"/>
        <v>6.4</v>
      </c>
      <c r="EZ6" s="29" t="str">
        <f t="shared" si="173"/>
        <v>6.4</v>
      </c>
      <c r="FA6" s="35" t="str">
        <f t="shared" si="174"/>
        <v>C</v>
      </c>
      <c r="FB6" s="157">
        <f t="shared" si="175"/>
        <v>2</v>
      </c>
      <c r="FC6" s="49" t="str">
        <f t="shared" si="176"/>
        <v>2.0</v>
      </c>
      <c r="FD6" s="77">
        <v>3</v>
      </c>
      <c r="FE6" s="151">
        <v>3</v>
      </c>
      <c r="FF6" s="155">
        <v>6.5</v>
      </c>
      <c r="FG6" s="165">
        <v>3.3</v>
      </c>
      <c r="FH6" s="165"/>
      <c r="FI6" s="22">
        <f t="shared" si="177"/>
        <v>4.5999999999999996</v>
      </c>
      <c r="FJ6" s="29">
        <f t="shared" si="178"/>
        <v>4.5999999999999996</v>
      </c>
      <c r="FK6" s="29" t="str">
        <f t="shared" si="179"/>
        <v>4.6</v>
      </c>
      <c r="FL6" s="35" t="str">
        <f t="shared" si="180"/>
        <v>D</v>
      </c>
      <c r="FM6" s="33">
        <f t="shared" si="181"/>
        <v>1</v>
      </c>
      <c r="FN6" s="49" t="str">
        <f t="shared" si="182"/>
        <v>1.0</v>
      </c>
      <c r="FO6" s="77">
        <v>2</v>
      </c>
      <c r="FP6" s="151">
        <v>2</v>
      </c>
      <c r="FQ6" s="41">
        <f t="shared" si="183"/>
        <v>21</v>
      </c>
      <c r="FR6" s="43">
        <f t="shared" si="184"/>
        <v>1.8571428571428572</v>
      </c>
      <c r="FS6" s="45" t="str">
        <f t="shared" si="185"/>
        <v>1.86</v>
      </c>
      <c r="FT6" s="47" t="str">
        <f t="shared" si="186"/>
        <v>Lên lớp</v>
      </c>
      <c r="FU6" s="145">
        <f t="shared" si="187"/>
        <v>21</v>
      </c>
      <c r="FV6" s="146">
        <f t="shared" si="188"/>
        <v>1.8571428571428572</v>
      </c>
      <c r="FW6" s="174">
        <f t="shared" si="189"/>
        <v>37</v>
      </c>
      <c r="FX6" s="41">
        <f t="shared" si="190"/>
        <v>34</v>
      </c>
      <c r="FY6" s="43">
        <f t="shared" si="191"/>
        <v>1.9264705882352942</v>
      </c>
      <c r="FZ6" s="45" t="str">
        <f t="shared" si="192"/>
        <v>1.93</v>
      </c>
      <c r="GA6" s="47" t="str">
        <f t="shared" si="193"/>
        <v>Lên lớp</v>
      </c>
      <c r="GB6" s="47" t="s">
        <v>1143</v>
      </c>
      <c r="GC6" s="24">
        <v>5</v>
      </c>
      <c r="GD6" s="27">
        <v>6</v>
      </c>
      <c r="GE6" s="28"/>
      <c r="GF6" s="30">
        <f t="shared" si="302"/>
        <v>5.6</v>
      </c>
      <c r="GG6" s="31">
        <f t="shared" si="194"/>
        <v>5.6</v>
      </c>
      <c r="GH6" s="29" t="str">
        <f t="shared" si="195"/>
        <v>5.6</v>
      </c>
      <c r="GI6" s="35" t="str">
        <f t="shared" si="196"/>
        <v>C</v>
      </c>
      <c r="GJ6" s="33">
        <f t="shared" si="197"/>
        <v>2</v>
      </c>
      <c r="GK6" s="49" t="str">
        <f t="shared" si="198"/>
        <v>2.0</v>
      </c>
      <c r="GL6" s="77">
        <v>2</v>
      </c>
      <c r="GM6" s="151">
        <v>2</v>
      </c>
      <c r="GN6" s="24">
        <v>7.7</v>
      </c>
      <c r="GO6" s="27">
        <v>3</v>
      </c>
      <c r="GP6" s="28"/>
      <c r="GQ6" s="30">
        <f t="shared" si="303"/>
        <v>4.9000000000000004</v>
      </c>
      <c r="GR6" s="31">
        <f t="shared" si="199"/>
        <v>4.9000000000000004</v>
      </c>
      <c r="GS6" s="29" t="str">
        <f t="shared" si="200"/>
        <v>4.9</v>
      </c>
      <c r="GT6" s="35" t="str">
        <f t="shared" si="201"/>
        <v>D</v>
      </c>
      <c r="GU6" s="33">
        <f t="shared" si="202"/>
        <v>1</v>
      </c>
      <c r="GV6" s="49" t="str">
        <f t="shared" si="203"/>
        <v>1.0</v>
      </c>
      <c r="GW6" s="77">
        <v>3</v>
      </c>
      <c r="GX6" s="151">
        <v>3</v>
      </c>
      <c r="GY6" s="24">
        <v>5.8</v>
      </c>
      <c r="GZ6" s="27">
        <v>6</v>
      </c>
      <c r="HA6" s="28"/>
      <c r="HB6" s="30">
        <f t="shared" si="304"/>
        <v>5.9</v>
      </c>
      <c r="HC6" s="31">
        <f t="shared" si="204"/>
        <v>5.9</v>
      </c>
      <c r="HD6" s="29" t="str">
        <f t="shared" si="205"/>
        <v>5.9</v>
      </c>
      <c r="HE6" s="35" t="str">
        <f t="shared" si="206"/>
        <v>C</v>
      </c>
      <c r="HF6" s="33">
        <f t="shared" si="207"/>
        <v>2</v>
      </c>
      <c r="HG6" s="49" t="str">
        <f t="shared" si="208"/>
        <v>2.0</v>
      </c>
      <c r="HH6" s="77">
        <v>2</v>
      </c>
      <c r="HI6" s="151">
        <v>2</v>
      </c>
      <c r="HJ6" s="133">
        <v>7.4</v>
      </c>
      <c r="HK6" s="125">
        <v>6</v>
      </c>
      <c r="HL6" s="126"/>
      <c r="HM6" s="127">
        <f t="shared" si="305"/>
        <v>6.6</v>
      </c>
      <c r="HN6" s="128">
        <f t="shared" si="209"/>
        <v>6.6</v>
      </c>
      <c r="HO6" s="29" t="str">
        <f t="shared" si="210"/>
        <v>6.6</v>
      </c>
      <c r="HP6" s="129" t="str">
        <f t="shared" si="211"/>
        <v>C+</v>
      </c>
      <c r="HQ6" s="130">
        <f t="shared" si="212"/>
        <v>2.5</v>
      </c>
      <c r="HR6" s="131" t="str">
        <f t="shared" si="213"/>
        <v>2.5</v>
      </c>
      <c r="HS6" s="132">
        <v>2</v>
      </c>
      <c r="HT6" s="170">
        <v>2</v>
      </c>
      <c r="HU6" s="24">
        <v>6.2</v>
      </c>
      <c r="HV6" s="27">
        <v>4</v>
      </c>
      <c r="HW6" s="28"/>
      <c r="HX6" s="30">
        <f t="shared" si="306"/>
        <v>4.9000000000000004</v>
      </c>
      <c r="HY6" s="31">
        <f t="shared" si="214"/>
        <v>4.9000000000000004</v>
      </c>
      <c r="HZ6" s="29" t="str">
        <f t="shared" si="215"/>
        <v>4.9</v>
      </c>
      <c r="IA6" s="35" t="str">
        <f t="shared" si="216"/>
        <v>D</v>
      </c>
      <c r="IB6" s="33">
        <f t="shared" si="217"/>
        <v>1</v>
      </c>
      <c r="IC6" s="49" t="str">
        <f t="shared" si="218"/>
        <v>1.0</v>
      </c>
      <c r="ID6" s="77">
        <v>3</v>
      </c>
      <c r="IE6" s="151">
        <v>3</v>
      </c>
      <c r="IF6" s="24">
        <v>6</v>
      </c>
      <c r="IG6" s="27">
        <v>6</v>
      </c>
      <c r="IH6" s="28"/>
      <c r="II6" s="30">
        <f t="shared" si="307"/>
        <v>6</v>
      </c>
      <c r="IJ6" s="31">
        <f t="shared" si="219"/>
        <v>6</v>
      </c>
      <c r="IK6" s="29" t="str">
        <f t="shared" si="220"/>
        <v>6.0</v>
      </c>
      <c r="IL6" s="35" t="str">
        <f t="shared" si="221"/>
        <v>C</v>
      </c>
      <c r="IM6" s="33">
        <f t="shared" si="222"/>
        <v>2</v>
      </c>
      <c r="IN6" s="49" t="str">
        <f t="shared" si="223"/>
        <v>2.0</v>
      </c>
      <c r="IO6" s="77">
        <v>2</v>
      </c>
      <c r="IP6" s="151">
        <v>2</v>
      </c>
      <c r="IQ6" s="24">
        <v>6</v>
      </c>
      <c r="IR6" s="27">
        <v>3</v>
      </c>
      <c r="IS6" s="28"/>
      <c r="IT6" s="30">
        <f t="shared" si="4"/>
        <v>4.2</v>
      </c>
      <c r="IU6" s="31">
        <f t="shared" si="5"/>
        <v>4.2</v>
      </c>
      <c r="IV6" s="29" t="str">
        <f t="shared" si="224"/>
        <v>4.2</v>
      </c>
      <c r="IW6" s="35" t="str">
        <f t="shared" si="225"/>
        <v>D</v>
      </c>
      <c r="IX6" s="33">
        <f t="shared" si="226"/>
        <v>1</v>
      </c>
      <c r="IY6" s="49" t="str">
        <f t="shared" si="227"/>
        <v>1.0</v>
      </c>
      <c r="IZ6" s="77">
        <v>3</v>
      </c>
      <c r="JA6" s="151">
        <v>3</v>
      </c>
      <c r="JB6" s="24">
        <v>6.8</v>
      </c>
      <c r="JC6" s="27">
        <v>6</v>
      </c>
      <c r="JD6" s="28"/>
      <c r="JE6" s="30">
        <f t="shared" si="308"/>
        <v>6.3</v>
      </c>
      <c r="JF6" s="31">
        <f t="shared" si="309"/>
        <v>6.3</v>
      </c>
      <c r="JG6" s="29" t="str">
        <f t="shared" si="228"/>
        <v>6.3</v>
      </c>
      <c r="JH6" s="35" t="str">
        <f t="shared" si="229"/>
        <v>C</v>
      </c>
      <c r="JI6" s="33">
        <f t="shared" si="230"/>
        <v>2</v>
      </c>
      <c r="JJ6" s="49" t="str">
        <f t="shared" si="231"/>
        <v>2.0</v>
      </c>
      <c r="JK6" s="77">
        <v>3</v>
      </c>
      <c r="JL6" s="151">
        <v>3</v>
      </c>
      <c r="JM6" s="24">
        <v>8</v>
      </c>
      <c r="JN6" s="214">
        <v>7.3</v>
      </c>
      <c r="JO6" s="140"/>
      <c r="JP6" s="30">
        <f t="shared" si="6"/>
        <v>7.6</v>
      </c>
      <c r="JQ6" s="31">
        <f t="shared" si="7"/>
        <v>7.6</v>
      </c>
      <c r="JR6" s="29" t="str">
        <f t="shared" si="232"/>
        <v>7.6</v>
      </c>
      <c r="JS6" s="35" t="str">
        <f t="shared" si="233"/>
        <v>B</v>
      </c>
      <c r="JT6" s="33">
        <f t="shared" si="234"/>
        <v>3</v>
      </c>
      <c r="JU6" s="49" t="str">
        <f t="shared" si="235"/>
        <v>3.0</v>
      </c>
      <c r="JV6" s="77">
        <v>1</v>
      </c>
      <c r="JW6" s="151">
        <v>1</v>
      </c>
      <c r="JX6" s="211">
        <f t="shared" si="236"/>
        <v>21</v>
      </c>
      <c r="JY6" s="43">
        <f t="shared" si="237"/>
        <v>1.6666666666666667</v>
      </c>
      <c r="JZ6" s="45" t="str">
        <f t="shared" si="238"/>
        <v>1.67</v>
      </c>
      <c r="KA6" s="47" t="str">
        <f t="shared" si="239"/>
        <v>Lên lớp</v>
      </c>
      <c r="KB6" s="41">
        <f t="shared" si="240"/>
        <v>21</v>
      </c>
      <c r="KC6" s="43">
        <f t="shared" si="241"/>
        <v>1.6666666666666667</v>
      </c>
      <c r="KD6" s="229">
        <f t="shared" si="242"/>
        <v>58</v>
      </c>
      <c r="KE6" s="230">
        <f t="shared" si="243"/>
        <v>55</v>
      </c>
      <c r="KF6" s="146">
        <f t="shared" si="244"/>
        <v>1.8272727272727274</v>
      </c>
      <c r="KG6" s="45" t="str">
        <f t="shared" si="245"/>
        <v>1.83</v>
      </c>
      <c r="KH6" s="47" t="str">
        <f t="shared" si="246"/>
        <v>Lên lớp</v>
      </c>
      <c r="KI6" s="47" t="s">
        <v>1143</v>
      </c>
      <c r="KJ6" s="24">
        <v>6.2</v>
      </c>
      <c r="KK6" s="27">
        <v>7</v>
      </c>
      <c r="KL6" s="28"/>
      <c r="KM6" s="30">
        <f t="shared" si="8"/>
        <v>6.7</v>
      </c>
      <c r="KN6" s="31">
        <f t="shared" si="9"/>
        <v>6.7</v>
      </c>
      <c r="KO6" s="29" t="str">
        <f t="shared" si="247"/>
        <v>6.7</v>
      </c>
      <c r="KP6" s="35" t="str">
        <f t="shared" si="10"/>
        <v>C+</v>
      </c>
      <c r="KQ6" s="33">
        <f t="shared" si="11"/>
        <v>2.5</v>
      </c>
      <c r="KR6" s="49" t="str">
        <f t="shared" si="12"/>
        <v>2.5</v>
      </c>
      <c r="KS6" s="77">
        <v>2</v>
      </c>
      <c r="KT6" s="151">
        <v>2</v>
      </c>
      <c r="KU6" s="24">
        <v>7.7</v>
      </c>
      <c r="KV6" s="27">
        <v>7</v>
      </c>
      <c r="KW6" s="28"/>
      <c r="KX6" s="30">
        <f t="shared" si="13"/>
        <v>7.3</v>
      </c>
      <c r="KY6" s="31">
        <f t="shared" si="14"/>
        <v>7.3</v>
      </c>
      <c r="KZ6" s="29" t="str">
        <f t="shared" si="248"/>
        <v>7.3</v>
      </c>
      <c r="LA6" s="35" t="str">
        <f t="shared" si="15"/>
        <v>B</v>
      </c>
      <c r="LB6" s="33">
        <f t="shared" si="16"/>
        <v>3</v>
      </c>
      <c r="LC6" s="49" t="str">
        <f t="shared" si="17"/>
        <v>3.0</v>
      </c>
      <c r="LD6" s="77">
        <v>2</v>
      </c>
      <c r="LE6" s="151">
        <v>2</v>
      </c>
      <c r="LF6" s="24">
        <v>9</v>
      </c>
      <c r="LG6" s="27">
        <v>5</v>
      </c>
      <c r="LH6" s="28"/>
      <c r="LI6" s="30">
        <f t="shared" si="18"/>
        <v>6.6</v>
      </c>
      <c r="LJ6" s="31">
        <f t="shared" si="19"/>
        <v>6.6</v>
      </c>
      <c r="LK6" s="29" t="str">
        <f t="shared" si="249"/>
        <v>6.6</v>
      </c>
      <c r="LL6" s="35" t="str">
        <f t="shared" si="20"/>
        <v>C+</v>
      </c>
      <c r="LM6" s="33">
        <f t="shared" si="21"/>
        <v>2.5</v>
      </c>
      <c r="LN6" s="49" t="str">
        <f t="shared" si="22"/>
        <v>2.5</v>
      </c>
      <c r="LO6" s="77">
        <v>2</v>
      </c>
      <c r="LP6" s="151">
        <v>2</v>
      </c>
      <c r="LQ6" s="24">
        <v>7</v>
      </c>
      <c r="LR6" s="27">
        <v>2</v>
      </c>
      <c r="LS6" s="28"/>
      <c r="LT6" s="30">
        <f t="shared" si="23"/>
        <v>4</v>
      </c>
      <c r="LU6" s="31">
        <f t="shared" si="24"/>
        <v>4</v>
      </c>
      <c r="LV6" s="29" t="str">
        <f t="shared" si="250"/>
        <v>4.0</v>
      </c>
      <c r="LW6" s="35" t="str">
        <f t="shared" si="25"/>
        <v>D</v>
      </c>
      <c r="LX6" s="33">
        <f t="shared" si="26"/>
        <v>1</v>
      </c>
      <c r="LY6" s="49" t="str">
        <f t="shared" si="27"/>
        <v>1.0</v>
      </c>
      <c r="LZ6" s="77">
        <v>2</v>
      </c>
      <c r="MA6" s="151">
        <v>2</v>
      </c>
      <c r="MB6" s="133">
        <v>7.2</v>
      </c>
      <c r="MC6" s="125">
        <v>4</v>
      </c>
      <c r="MD6" s="126"/>
      <c r="ME6" s="127">
        <f t="shared" si="28"/>
        <v>5.3</v>
      </c>
      <c r="MF6" s="128">
        <f t="shared" si="29"/>
        <v>5.3</v>
      </c>
      <c r="MG6" s="29" t="str">
        <f t="shared" si="251"/>
        <v>5.3</v>
      </c>
      <c r="MH6" s="129" t="str">
        <f t="shared" si="30"/>
        <v>D+</v>
      </c>
      <c r="MI6" s="130">
        <f t="shared" si="31"/>
        <v>1.5</v>
      </c>
      <c r="MJ6" s="131" t="str">
        <f t="shared" si="32"/>
        <v>1.5</v>
      </c>
      <c r="MK6" s="132">
        <v>1</v>
      </c>
      <c r="ML6" s="170">
        <v>1</v>
      </c>
      <c r="MM6" s="24">
        <v>5.0999999999999996</v>
      </c>
      <c r="MN6" s="27">
        <v>3</v>
      </c>
      <c r="MO6" s="28">
        <v>4</v>
      </c>
      <c r="MP6" s="30">
        <f t="shared" si="33"/>
        <v>3.8</v>
      </c>
      <c r="MQ6" s="161">
        <f t="shared" si="34"/>
        <v>4.4000000000000004</v>
      </c>
      <c r="MR6" s="29" t="str">
        <f t="shared" si="252"/>
        <v>4.4</v>
      </c>
      <c r="MS6" s="162" t="str">
        <f t="shared" si="35"/>
        <v>D</v>
      </c>
      <c r="MT6" s="163">
        <f t="shared" si="36"/>
        <v>1</v>
      </c>
      <c r="MU6" s="56" t="str">
        <f t="shared" si="37"/>
        <v>1.0</v>
      </c>
      <c r="MV6" s="77">
        <v>3</v>
      </c>
      <c r="MW6" s="151">
        <v>3</v>
      </c>
      <c r="MX6" s="24">
        <v>8.3000000000000007</v>
      </c>
      <c r="MY6" s="27">
        <v>1</v>
      </c>
      <c r="MZ6" s="28">
        <v>4</v>
      </c>
      <c r="NA6" s="30">
        <f t="shared" si="38"/>
        <v>3.9</v>
      </c>
      <c r="NB6" s="161">
        <f t="shared" si="39"/>
        <v>5.7</v>
      </c>
      <c r="NC6" s="29" t="str">
        <f t="shared" si="253"/>
        <v>5.7</v>
      </c>
      <c r="ND6" s="162" t="str">
        <f t="shared" si="40"/>
        <v>C</v>
      </c>
      <c r="NE6" s="163">
        <f t="shared" si="41"/>
        <v>2</v>
      </c>
      <c r="NF6" s="56" t="str">
        <f t="shared" si="42"/>
        <v>2.0</v>
      </c>
      <c r="NG6" s="77">
        <v>1</v>
      </c>
      <c r="NH6" s="151">
        <v>1</v>
      </c>
      <c r="NI6" s="24">
        <v>6</v>
      </c>
      <c r="NJ6" s="27">
        <v>5</v>
      </c>
      <c r="NK6" s="28"/>
      <c r="NL6" s="30">
        <f t="shared" si="43"/>
        <v>5.4</v>
      </c>
      <c r="NM6" s="31">
        <f t="shared" si="44"/>
        <v>5.4</v>
      </c>
      <c r="NN6" s="29" t="str">
        <f t="shared" si="254"/>
        <v>5.4</v>
      </c>
      <c r="NO6" s="35" t="str">
        <f t="shared" si="45"/>
        <v>D+</v>
      </c>
      <c r="NP6" s="33">
        <f t="shared" si="46"/>
        <v>1.5</v>
      </c>
      <c r="NQ6" s="49" t="str">
        <f t="shared" si="47"/>
        <v>1.5</v>
      </c>
      <c r="NR6" s="77">
        <v>3</v>
      </c>
      <c r="NS6" s="151">
        <v>3</v>
      </c>
      <c r="NT6" s="24">
        <v>9</v>
      </c>
      <c r="NU6" s="214">
        <v>6.3</v>
      </c>
      <c r="NV6" s="28"/>
      <c r="NW6" s="30">
        <f t="shared" si="48"/>
        <v>7.4</v>
      </c>
      <c r="NX6" s="31">
        <f t="shared" si="49"/>
        <v>7.4</v>
      </c>
      <c r="NY6" s="29" t="str">
        <f t="shared" si="255"/>
        <v>7.4</v>
      </c>
      <c r="NZ6" s="35" t="str">
        <f t="shared" si="50"/>
        <v>B</v>
      </c>
      <c r="OA6" s="33">
        <f t="shared" si="51"/>
        <v>3</v>
      </c>
      <c r="OB6" s="49" t="str">
        <f t="shared" si="256"/>
        <v>3.0</v>
      </c>
      <c r="OC6" s="77">
        <v>2</v>
      </c>
      <c r="OD6" s="151">
        <v>2</v>
      </c>
      <c r="OE6" s="211">
        <f t="shared" si="257"/>
        <v>18</v>
      </c>
      <c r="OF6" s="43">
        <f t="shared" si="258"/>
        <v>1.9444444444444444</v>
      </c>
      <c r="OG6" s="45" t="str">
        <f t="shared" si="259"/>
        <v>1.94</v>
      </c>
      <c r="OH6" s="47" t="str">
        <f t="shared" si="260"/>
        <v>Lên lớp</v>
      </c>
      <c r="OI6" s="41">
        <f t="shared" si="261"/>
        <v>18</v>
      </c>
      <c r="OJ6" s="43">
        <f t="shared" si="262"/>
        <v>1.9444444444444444</v>
      </c>
      <c r="OK6" s="229">
        <f t="shared" si="263"/>
        <v>76</v>
      </c>
      <c r="OL6" s="230">
        <f t="shared" si="264"/>
        <v>73</v>
      </c>
      <c r="OM6" s="146">
        <f t="shared" si="265"/>
        <v>1.8561643835616439</v>
      </c>
      <c r="ON6" s="45" t="str">
        <f t="shared" si="266"/>
        <v>1.86</v>
      </c>
      <c r="OO6" s="47" t="str">
        <f t="shared" si="267"/>
        <v>Lên lớp</v>
      </c>
      <c r="OP6" s="47" t="s">
        <v>1143</v>
      </c>
      <c r="OQ6" s="24">
        <v>6.4</v>
      </c>
      <c r="OR6" s="27"/>
      <c r="OS6" s="28">
        <v>4</v>
      </c>
      <c r="OT6" s="22">
        <f t="shared" si="52"/>
        <v>2.6</v>
      </c>
      <c r="OU6" s="29">
        <f t="shared" si="53"/>
        <v>5</v>
      </c>
      <c r="OV6" s="29" t="str">
        <f t="shared" si="268"/>
        <v>5.0</v>
      </c>
      <c r="OW6" s="35" t="str">
        <f t="shared" ref="OW6:OW9" si="317">IF(OU6&gt;=8.5,"A",IF(OU6&gt;=8,"B+",IF(OU6&gt;=7,"B",IF(OU6&gt;=6.5,"C+",IF(OU6&gt;=5.5,"C",IF(OU6&gt;=5,"D+",IF(OU6&gt;=4,"D","F")))))))</f>
        <v>D+</v>
      </c>
      <c r="OX6" s="33">
        <f t="shared" si="54"/>
        <v>1.5</v>
      </c>
      <c r="OY6" s="49" t="str">
        <f t="shared" si="55"/>
        <v>1.5</v>
      </c>
      <c r="OZ6" s="77">
        <v>2</v>
      </c>
      <c r="PA6" s="151">
        <v>2</v>
      </c>
      <c r="PB6" s="24">
        <v>7.6</v>
      </c>
      <c r="PC6" s="27">
        <v>8</v>
      </c>
      <c r="PD6" s="28"/>
      <c r="PE6" s="22">
        <f t="shared" si="56"/>
        <v>7.8</v>
      </c>
      <c r="PF6" s="29">
        <f t="shared" si="57"/>
        <v>7.8</v>
      </c>
      <c r="PG6" s="29" t="str">
        <f t="shared" si="269"/>
        <v>7.8</v>
      </c>
      <c r="PH6" s="35" t="str">
        <f t="shared" ref="PH6:PH10" si="318">IF(PF6&gt;=8.5,"A",IF(PF6&gt;=8,"B+",IF(PF6&gt;=7,"B",IF(PF6&gt;=6.5,"C+",IF(PF6&gt;=5.5,"C",IF(PF6&gt;=5,"D+",IF(PF6&gt;=4,"D","F")))))))</f>
        <v>B</v>
      </c>
      <c r="PI6" s="33">
        <f t="shared" si="58"/>
        <v>3</v>
      </c>
      <c r="PJ6" s="49" t="str">
        <f t="shared" si="59"/>
        <v>3.0</v>
      </c>
      <c r="PK6" s="77">
        <v>3</v>
      </c>
      <c r="PL6" s="151">
        <v>3</v>
      </c>
      <c r="PM6" s="24">
        <v>6.7</v>
      </c>
      <c r="PN6" s="27">
        <v>8</v>
      </c>
      <c r="PO6" s="28"/>
      <c r="PP6" s="22">
        <f t="shared" si="60"/>
        <v>7.5</v>
      </c>
      <c r="PQ6" s="29">
        <f t="shared" si="61"/>
        <v>7.5</v>
      </c>
      <c r="PR6" s="29" t="str">
        <f t="shared" si="270"/>
        <v>7.5</v>
      </c>
      <c r="PS6" s="35" t="str">
        <f t="shared" ref="PS6:PS9" si="319">IF(PQ6&gt;=8.5,"A",IF(PQ6&gt;=8,"B+",IF(PQ6&gt;=7,"B",IF(PQ6&gt;=6.5,"C+",IF(PQ6&gt;=5.5,"C",IF(PQ6&gt;=5,"D+",IF(PQ6&gt;=4,"D","F")))))))</f>
        <v>B</v>
      </c>
      <c r="PT6" s="33">
        <f t="shared" si="62"/>
        <v>3</v>
      </c>
      <c r="PU6" s="49" t="str">
        <f t="shared" si="63"/>
        <v>3.0</v>
      </c>
      <c r="PV6" s="77">
        <v>2</v>
      </c>
      <c r="PW6" s="151">
        <v>2</v>
      </c>
      <c r="PX6" s="24">
        <v>7.1</v>
      </c>
      <c r="PY6" s="27">
        <v>7</v>
      </c>
      <c r="PZ6" s="28"/>
      <c r="QA6" s="22">
        <f t="shared" si="64"/>
        <v>7</v>
      </c>
      <c r="QB6" s="29">
        <f t="shared" si="65"/>
        <v>7</v>
      </c>
      <c r="QC6" s="29" t="str">
        <f t="shared" si="271"/>
        <v>7.0</v>
      </c>
      <c r="QD6" s="35" t="str">
        <f t="shared" ref="QD6:QD9" si="320">IF(QB6&gt;=8.5,"A",IF(QB6&gt;=8,"B+",IF(QB6&gt;=7,"B",IF(QB6&gt;=6.5,"C+",IF(QB6&gt;=5.5,"C",IF(QB6&gt;=5,"D+",IF(QB6&gt;=4,"D","F")))))))</f>
        <v>B</v>
      </c>
      <c r="QE6" s="33">
        <f t="shared" si="66"/>
        <v>3</v>
      </c>
      <c r="QF6" s="49" t="str">
        <f t="shared" si="67"/>
        <v>3.0</v>
      </c>
      <c r="QG6" s="77">
        <v>3</v>
      </c>
      <c r="QH6" s="151">
        <v>3</v>
      </c>
      <c r="QI6" s="133">
        <v>6</v>
      </c>
      <c r="QJ6" s="125">
        <v>1</v>
      </c>
      <c r="QK6" s="126">
        <v>6</v>
      </c>
      <c r="QL6" s="159">
        <f t="shared" si="68"/>
        <v>3</v>
      </c>
      <c r="QM6" s="160">
        <f t="shared" si="69"/>
        <v>6</v>
      </c>
      <c r="QN6" s="160" t="str">
        <f t="shared" si="272"/>
        <v>6.0</v>
      </c>
      <c r="QO6" s="129" t="str">
        <f t="shared" ref="QO6:QO9" si="321">IF(QM6&gt;=8.5,"A",IF(QM6&gt;=8,"B+",IF(QM6&gt;=7,"B",IF(QM6&gt;=6.5,"C+",IF(QM6&gt;=5.5,"C",IF(QM6&gt;=5,"D+",IF(QM6&gt;=4,"D","F")))))))</f>
        <v>C</v>
      </c>
      <c r="QP6" s="130">
        <f t="shared" si="70"/>
        <v>2</v>
      </c>
      <c r="QQ6" s="131" t="str">
        <f t="shared" si="71"/>
        <v>2.0</v>
      </c>
      <c r="QR6" s="132">
        <v>1</v>
      </c>
      <c r="QS6" s="170">
        <v>1</v>
      </c>
      <c r="QT6" s="24">
        <v>6.5</v>
      </c>
      <c r="QU6" s="27">
        <v>7</v>
      </c>
      <c r="QV6" s="28"/>
      <c r="QW6" s="22">
        <f t="shared" si="72"/>
        <v>6.8</v>
      </c>
      <c r="QX6" s="29">
        <f t="shared" si="73"/>
        <v>6.8</v>
      </c>
      <c r="QY6" s="29" t="str">
        <f t="shared" si="273"/>
        <v>6.8</v>
      </c>
      <c r="QZ6" s="35" t="str">
        <f t="shared" si="74"/>
        <v>C+</v>
      </c>
      <c r="RA6" s="33">
        <f t="shared" si="75"/>
        <v>2.5</v>
      </c>
      <c r="RB6" s="49" t="str">
        <f t="shared" si="76"/>
        <v>2.5</v>
      </c>
      <c r="RC6" s="77">
        <v>3</v>
      </c>
      <c r="RD6" s="151">
        <v>3</v>
      </c>
      <c r="RE6" s="63">
        <v>2</v>
      </c>
      <c r="RF6" s="27"/>
      <c r="RG6" s="28"/>
      <c r="RH6" s="22">
        <f t="shared" si="77"/>
        <v>0.8</v>
      </c>
      <c r="RI6" s="29">
        <f t="shared" si="78"/>
        <v>0.8</v>
      </c>
      <c r="RJ6" s="29" t="str">
        <f t="shared" si="274"/>
        <v>0.8</v>
      </c>
      <c r="RK6" s="35" t="str">
        <f t="shared" si="79"/>
        <v>F</v>
      </c>
      <c r="RL6" s="33">
        <f t="shared" si="80"/>
        <v>0</v>
      </c>
      <c r="RM6" s="49" t="str">
        <f t="shared" si="81"/>
        <v>0.0</v>
      </c>
      <c r="RN6" s="77">
        <v>1</v>
      </c>
      <c r="RO6" s="151"/>
      <c r="RP6" s="211">
        <f t="shared" si="275"/>
        <v>15</v>
      </c>
      <c r="RQ6" s="275">
        <f t="shared" si="276"/>
        <v>6.44</v>
      </c>
      <c r="RR6" s="43">
        <f t="shared" si="277"/>
        <v>2.4333333333333331</v>
      </c>
      <c r="RS6" s="45" t="str">
        <f t="shared" si="278"/>
        <v>2.43</v>
      </c>
      <c r="RT6" s="47" t="str">
        <f t="shared" si="279"/>
        <v>Lên lớp</v>
      </c>
      <c r="RU6" s="41">
        <f t="shared" si="280"/>
        <v>14</v>
      </c>
      <c r="RV6" s="43">
        <f t="shared" si="281"/>
        <v>2.6071428571428572</v>
      </c>
      <c r="RW6" s="229">
        <f t="shared" si="282"/>
        <v>91</v>
      </c>
      <c r="RX6" s="230">
        <f t="shared" si="283"/>
        <v>87</v>
      </c>
      <c r="RY6" s="146">
        <f t="shared" si="284"/>
        <v>1.9770114942528736</v>
      </c>
      <c r="RZ6" s="45" t="str">
        <f t="shared" si="285"/>
        <v>1.98</v>
      </c>
      <c r="SA6" s="47" t="str">
        <f t="shared" si="286"/>
        <v>Lên lớp</v>
      </c>
      <c r="SB6" s="47" t="s">
        <v>1143</v>
      </c>
      <c r="SC6" s="24">
        <v>5</v>
      </c>
      <c r="SD6" s="124"/>
      <c r="SE6" s="28">
        <v>5</v>
      </c>
      <c r="SF6" s="22">
        <f t="shared" si="82"/>
        <v>2</v>
      </c>
      <c r="SG6" s="29">
        <f t="shared" si="83"/>
        <v>5</v>
      </c>
      <c r="SH6" s="29" t="str">
        <f t="shared" si="287"/>
        <v>5.0</v>
      </c>
      <c r="SI6" s="35" t="str">
        <f t="shared" si="84"/>
        <v>D+</v>
      </c>
      <c r="SJ6" s="33">
        <f t="shared" si="85"/>
        <v>1.5</v>
      </c>
      <c r="SK6" s="49" t="str">
        <f t="shared" si="86"/>
        <v>1.5</v>
      </c>
      <c r="SL6" s="77">
        <v>2</v>
      </c>
      <c r="SM6" s="151">
        <v>2</v>
      </c>
      <c r="SN6" s="24">
        <v>6.8</v>
      </c>
      <c r="SO6" s="27">
        <v>5</v>
      </c>
      <c r="SP6" s="28"/>
      <c r="SQ6" s="22">
        <f t="shared" si="87"/>
        <v>5.7</v>
      </c>
      <c r="SR6" s="29">
        <f t="shared" si="88"/>
        <v>5.7</v>
      </c>
      <c r="SS6" s="31" t="str">
        <f t="shared" si="288"/>
        <v>5.7</v>
      </c>
      <c r="ST6" s="35" t="str">
        <f t="shared" si="89"/>
        <v>C</v>
      </c>
      <c r="SU6" s="33">
        <f t="shared" si="90"/>
        <v>2</v>
      </c>
      <c r="SV6" s="49" t="str">
        <f t="shared" si="91"/>
        <v>2.0</v>
      </c>
      <c r="SW6" s="77">
        <v>2</v>
      </c>
      <c r="SX6" s="151">
        <v>2</v>
      </c>
      <c r="SY6" s="24"/>
      <c r="SZ6" s="27"/>
      <c r="TA6" s="28"/>
      <c r="TB6" s="22">
        <f t="shared" si="315"/>
        <v>3.9</v>
      </c>
      <c r="TC6" s="29">
        <f t="shared" si="316"/>
        <v>5.4</v>
      </c>
      <c r="TD6" s="31" t="str">
        <f t="shared" si="291"/>
        <v>5.4</v>
      </c>
      <c r="TE6" s="35" t="str">
        <f t="shared" si="93"/>
        <v>D+</v>
      </c>
      <c r="TF6" s="33">
        <f t="shared" si="94"/>
        <v>1.5</v>
      </c>
      <c r="TG6" s="49" t="str">
        <f t="shared" si="95"/>
        <v>1.5</v>
      </c>
      <c r="TH6" s="77">
        <v>4</v>
      </c>
      <c r="TI6" s="151">
        <v>4</v>
      </c>
      <c r="TJ6" s="320"/>
      <c r="TK6" s="165"/>
      <c r="TL6" s="30"/>
      <c r="TM6" s="30"/>
      <c r="TN6" s="322"/>
      <c r="TO6" s="127">
        <f t="shared" si="292"/>
        <v>0</v>
      </c>
      <c r="TP6" s="29" t="str">
        <f t="shared" si="293"/>
        <v>0.0</v>
      </c>
      <c r="TQ6" s="35" t="str">
        <f t="shared" si="96"/>
        <v>F</v>
      </c>
      <c r="TR6" s="33">
        <f t="shared" si="97"/>
        <v>0</v>
      </c>
      <c r="TS6" s="49" t="str">
        <f t="shared" si="98"/>
        <v>0.0</v>
      </c>
      <c r="TT6" s="323"/>
      <c r="TU6" s="324"/>
      <c r="TV6" s="325">
        <f t="shared" si="294"/>
        <v>4</v>
      </c>
      <c r="TW6" s="341">
        <f t="shared" si="295"/>
        <v>5.4</v>
      </c>
      <c r="TX6" s="326">
        <f t="shared" si="296"/>
        <v>1.5</v>
      </c>
      <c r="TY6" s="45" t="str">
        <f t="shared" si="99"/>
        <v>1.50</v>
      </c>
      <c r="TZ6" s="47" t="str">
        <f t="shared" si="100"/>
        <v>Lên lớp</v>
      </c>
      <c r="UA6" s="41">
        <f t="shared" si="297"/>
        <v>4</v>
      </c>
      <c r="UB6" s="43">
        <f t="shared" si="298"/>
        <v>1.5</v>
      </c>
    </row>
    <row r="7" spans="1:548" ht="18">
      <c r="A7" s="11">
        <v>6</v>
      </c>
      <c r="B7" s="70" t="s">
        <v>415</v>
      </c>
      <c r="C7" s="14" t="s">
        <v>425</v>
      </c>
      <c r="D7" s="71" t="s">
        <v>184</v>
      </c>
      <c r="E7" s="72" t="s">
        <v>237</v>
      </c>
      <c r="F7" s="9"/>
      <c r="G7" s="111" t="s">
        <v>848</v>
      </c>
      <c r="H7" s="116" t="s">
        <v>18</v>
      </c>
      <c r="I7" s="104" t="s">
        <v>674</v>
      </c>
      <c r="J7" s="13">
        <v>8</v>
      </c>
      <c r="K7" s="29" t="str">
        <f t="shared" si="101"/>
        <v>8.0</v>
      </c>
      <c r="L7" s="35" t="str">
        <f t="shared" si="102"/>
        <v>B+</v>
      </c>
      <c r="M7" s="33">
        <f t="shared" si="103"/>
        <v>3.5</v>
      </c>
      <c r="N7" s="49" t="str">
        <f t="shared" si="104"/>
        <v>3.5</v>
      </c>
      <c r="O7" s="12">
        <v>2</v>
      </c>
      <c r="P7" s="19">
        <v>6.9</v>
      </c>
      <c r="Q7" s="29" t="str">
        <f t="shared" si="105"/>
        <v>6.9</v>
      </c>
      <c r="R7" s="35" t="str">
        <f t="shared" si="106"/>
        <v>C+</v>
      </c>
      <c r="S7" s="33">
        <f t="shared" si="107"/>
        <v>2.5</v>
      </c>
      <c r="T7" s="49" t="str">
        <f t="shared" si="108"/>
        <v>2.5</v>
      </c>
      <c r="U7" s="12">
        <v>3</v>
      </c>
      <c r="V7" s="24">
        <v>7.2</v>
      </c>
      <c r="W7" s="27">
        <v>7</v>
      </c>
      <c r="X7" s="28"/>
      <c r="Y7" s="30">
        <f t="shared" si="109"/>
        <v>7.1</v>
      </c>
      <c r="Z7" s="31">
        <f t="shared" si="110"/>
        <v>7.1</v>
      </c>
      <c r="AA7" s="29" t="str">
        <f t="shared" si="111"/>
        <v>7.1</v>
      </c>
      <c r="AB7" s="35" t="str">
        <f t="shared" si="112"/>
        <v>B</v>
      </c>
      <c r="AC7" s="33">
        <f t="shared" si="113"/>
        <v>3</v>
      </c>
      <c r="AD7" s="49" t="str">
        <f t="shared" si="114"/>
        <v>3.0</v>
      </c>
      <c r="AE7" s="77">
        <v>5</v>
      </c>
      <c r="AF7" s="80">
        <v>5</v>
      </c>
      <c r="AG7" s="24">
        <v>6.7</v>
      </c>
      <c r="AH7" s="27">
        <v>6</v>
      </c>
      <c r="AI7" s="28"/>
      <c r="AJ7" s="30">
        <f t="shared" si="115"/>
        <v>6.3</v>
      </c>
      <c r="AK7" s="31">
        <f t="shared" si="116"/>
        <v>6.3</v>
      </c>
      <c r="AL7" s="29" t="str">
        <f t="shared" si="117"/>
        <v>6.3</v>
      </c>
      <c r="AM7" s="35" t="str">
        <f t="shared" si="118"/>
        <v>C</v>
      </c>
      <c r="AN7" s="33">
        <f t="shared" si="119"/>
        <v>2</v>
      </c>
      <c r="AO7" s="49" t="str">
        <f t="shared" si="120"/>
        <v>2.0</v>
      </c>
      <c r="AP7" s="77">
        <v>3</v>
      </c>
      <c r="AQ7" s="83">
        <v>3</v>
      </c>
      <c r="AR7" s="24">
        <v>5</v>
      </c>
      <c r="AS7" s="27">
        <v>4</v>
      </c>
      <c r="AT7" s="28"/>
      <c r="AU7" s="30">
        <f t="shared" si="0"/>
        <v>4.4000000000000004</v>
      </c>
      <c r="AV7" s="31">
        <f t="shared" si="1"/>
        <v>4.4000000000000004</v>
      </c>
      <c r="AW7" s="29" t="str">
        <f t="shared" si="121"/>
        <v>4.4</v>
      </c>
      <c r="AX7" s="35" t="str">
        <f t="shared" si="122"/>
        <v>D</v>
      </c>
      <c r="AY7" s="33">
        <f t="shared" si="123"/>
        <v>1</v>
      </c>
      <c r="AZ7" s="49" t="str">
        <f t="shared" si="124"/>
        <v>1.0</v>
      </c>
      <c r="BA7" s="77">
        <v>3</v>
      </c>
      <c r="BB7" s="83">
        <v>3</v>
      </c>
      <c r="BC7" s="24">
        <v>7.2</v>
      </c>
      <c r="BD7" s="27">
        <v>6</v>
      </c>
      <c r="BE7" s="28"/>
      <c r="BF7" s="30">
        <f t="shared" si="299"/>
        <v>6.5</v>
      </c>
      <c r="BG7" s="31">
        <f t="shared" si="2"/>
        <v>6.5</v>
      </c>
      <c r="BH7" s="29" t="str">
        <f t="shared" si="125"/>
        <v>6.5</v>
      </c>
      <c r="BI7" s="35" t="str">
        <f t="shared" si="300"/>
        <v>C+</v>
      </c>
      <c r="BJ7" s="33">
        <f t="shared" si="126"/>
        <v>2.5</v>
      </c>
      <c r="BK7" s="49" t="str">
        <f t="shared" si="127"/>
        <v>2.5</v>
      </c>
      <c r="BL7" s="77">
        <v>3</v>
      </c>
      <c r="BM7" s="83">
        <v>3</v>
      </c>
      <c r="BN7" s="24">
        <v>7.3</v>
      </c>
      <c r="BO7" s="27">
        <v>8</v>
      </c>
      <c r="BP7" s="28"/>
      <c r="BQ7" s="30">
        <f t="shared" si="128"/>
        <v>7.7</v>
      </c>
      <c r="BR7" s="31">
        <f t="shared" si="3"/>
        <v>7.7</v>
      </c>
      <c r="BS7" s="29" t="str">
        <f t="shared" si="129"/>
        <v>7.7</v>
      </c>
      <c r="BT7" s="35" t="str">
        <f t="shared" si="130"/>
        <v>B</v>
      </c>
      <c r="BU7" s="33">
        <f t="shared" si="131"/>
        <v>3</v>
      </c>
      <c r="BV7" s="49" t="str">
        <f t="shared" si="132"/>
        <v>3.0</v>
      </c>
      <c r="BW7" s="77">
        <v>2</v>
      </c>
      <c r="BX7" s="83">
        <v>2</v>
      </c>
      <c r="BY7" s="41">
        <f t="shared" si="133"/>
        <v>16</v>
      </c>
      <c r="BZ7" s="43">
        <f t="shared" si="134"/>
        <v>2.34375</v>
      </c>
      <c r="CA7" s="45" t="str">
        <f t="shared" si="135"/>
        <v>2.34</v>
      </c>
      <c r="CB7" s="47" t="str">
        <f t="shared" si="136"/>
        <v>Lên lớp</v>
      </c>
      <c r="CC7" s="145">
        <f t="shared" si="137"/>
        <v>16</v>
      </c>
      <c r="CD7" s="146">
        <f t="shared" si="138"/>
        <v>2.34375</v>
      </c>
      <c r="CE7" s="47" t="str">
        <f t="shared" si="139"/>
        <v>Lên lớp</v>
      </c>
      <c r="CF7" s="142" t="s">
        <v>1143</v>
      </c>
      <c r="CG7" s="24">
        <v>5.4</v>
      </c>
      <c r="CH7" s="27">
        <v>5</v>
      </c>
      <c r="CI7" s="28"/>
      <c r="CJ7" s="30">
        <f t="shared" si="140"/>
        <v>5.2</v>
      </c>
      <c r="CK7" s="31">
        <f t="shared" si="141"/>
        <v>5.2</v>
      </c>
      <c r="CL7" s="29" t="str">
        <f t="shared" si="142"/>
        <v>5.2</v>
      </c>
      <c r="CM7" s="35" t="str">
        <f t="shared" si="143"/>
        <v>D+</v>
      </c>
      <c r="CN7" s="157">
        <f t="shared" si="144"/>
        <v>1.5</v>
      </c>
      <c r="CO7" s="49" t="str">
        <f t="shared" si="145"/>
        <v>1.5</v>
      </c>
      <c r="CP7" s="77">
        <v>3</v>
      </c>
      <c r="CQ7" s="151">
        <v>3</v>
      </c>
      <c r="CR7" s="24">
        <v>7.7</v>
      </c>
      <c r="CS7" s="27">
        <v>6</v>
      </c>
      <c r="CT7" s="28"/>
      <c r="CU7" s="30">
        <f t="shared" si="311"/>
        <v>6.7</v>
      </c>
      <c r="CV7" s="31">
        <f t="shared" si="146"/>
        <v>6.7</v>
      </c>
      <c r="CW7" s="29" t="str">
        <f t="shared" si="147"/>
        <v>6.7</v>
      </c>
      <c r="CX7" s="35" t="str">
        <f t="shared" si="148"/>
        <v>C+</v>
      </c>
      <c r="CY7" s="157">
        <f t="shared" si="149"/>
        <v>2.5</v>
      </c>
      <c r="CZ7" s="49" t="str">
        <f t="shared" si="150"/>
        <v>2.5</v>
      </c>
      <c r="DA7" s="77">
        <v>2</v>
      </c>
      <c r="DB7" s="151">
        <v>2</v>
      </c>
      <c r="DC7" s="24">
        <v>5.9</v>
      </c>
      <c r="DD7" s="27">
        <v>5</v>
      </c>
      <c r="DE7" s="28"/>
      <c r="DF7" s="30">
        <f t="shared" si="151"/>
        <v>5.4</v>
      </c>
      <c r="DG7" s="31">
        <f t="shared" si="152"/>
        <v>5.4</v>
      </c>
      <c r="DH7" s="29" t="str">
        <f t="shared" si="153"/>
        <v>5.4</v>
      </c>
      <c r="DI7" s="35" t="str">
        <f t="shared" si="154"/>
        <v>D+</v>
      </c>
      <c r="DJ7" s="157">
        <f t="shared" si="155"/>
        <v>1.5</v>
      </c>
      <c r="DK7" s="49" t="str">
        <f t="shared" si="156"/>
        <v>1.5</v>
      </c>
      <c r="DL7" s="77">
        <v>4</v>
      </c>
      <c r="DM7" s="151">
        <v>4</v>
      </c>
      <c r="DN7" s="24">
        <v>5.8</v>
      </c>
      <c r="DO7" s="27">
        <v>5</v>
      </c>
      <c r="DP7" s="28"/>
      <c r="DQ7" s="30">
        <f t="shared" si="157"/>
        <v>5.3</v>
      </c>
      <c r="DR7" s="31">
        <f t="shared" si="158"/>
        <v>5.3</v>
      </c>
      <c r="DS7" s="29" t="str">
        <f t="shared" si="159"/>
        <v>5.3</v>
      </c>
      <c r="DT7" s="35" t="str">
        <f t="shared" si="160"/>
        <v>D+</v>
      </c>
      <c r="DU7" s="157">
        <f t="shared" si="161"/>
        <v>1.5</v>
      </c>
      <c r="DV7" s="49" t="str">
        <f t="shared" si="162"/>
        <v>1.5</v>
      </c>
      <c r="DW7" s="77">
        <v>3</v>
      </c>
      <c r="DX7" s="151">
        <v>3</v>
      </c>
      <c r="DY7" s="24">
        <v>7</v>
      </c>
      <c r="DZ7" s="27">
        <v>6</v>
      </c>
      <c r="EA7" s="28"/>
      <c r="EB7" s="30">
        <f t="shared" si="312"/>
        <v>6.4</v>
      </c>
      <c r="EC7" s="31">
        <f t="shared" si="301"/>
        <v>6.4</v>
      </c>
      <c r="ED7" s="29" t="str">
        <f t="shared" si="163"/>
        <v>6.4</v>
      </c>
      <c r="EE7" s="35" t="str">
        <f t="shared" si="164"/>
        <v>C</v>
      </c>
      <c r="EF7" s="157">
        <f t="shared" si="165"/>
        <v>2</v>
      </c>
      <c r="EG7" s="49" t="str">
        <f t="shared" si="166"/>
        <v>2.0</v>
      </c>
      <c r="EH7" s="77">
        <v>2</v>
      </c>
      <c r="EI7" s="151">
        <v>2</v>
      </c>
      <c r="EJ7" s="24">
        <v>7.8</v>
      </c>
      <c r="EK7" s="27">
        <v>4</v>
      </c>
      <c r="EL7" s="28"/>
      <c r="EM7" s="30">
        <f t="shared" si="313"/>
        <v>5.5</v>
      </c>
      <c r="EN7" s="31">
        <f t="shared" si="167"/>
        <v>5.5</v>
      </c>
      <c r="EO7" s="29" t="str">
        <f t="shared" si="168"/>
        <v>5.5</v>
      </c>
      <c r="EP7" s="35" t="str">
        <f t="shared" si="169"/>
        <v>C</v>
      </c>
      <c r="EQ7" s="157">
        <f t="shared" si="170"/>
        <v>2</v>
      </c>
      <c r="ER7" s="49" t="str">
        <f t="shared" si="171"/>
        <v>2.0</v>
      </c>
      <c r="ES7" s="77">
        <v>2</v>
      </c>
      <c r="ET7" s="151">
        <v>2</v>
      </c>
      <c r="EU7" s="24">
        <v>6.1</v>
      </c>
      <c r="EV7" s="27">
        <v>8</v>
      </c>
      <c r="EW7" s="28"/>
      <c r="EX7" s="30">
        <f t="shared" si="314"/>
        <v>7.2</v>
      </c>
      <c r="EY7" s="31">
        <f t="shared" si="172"/>
        <v>7.2</v>
      </c>
      <c r="EZ7" s="29" t="str">
        <f t="shared" si="173"/>
        <v>7.2</v>
      </c>
      <c r="FA7" s="35" t="str">
        <f t="shared" si="174"/>
        <v>B</v>
      </c>
      <c r="FB7" s="157">
        <f t="shared" si="175"/>
        <v>3</v>
      </c>
      <c r="FC7" s="49" t="str">
        <f t="shared" si="176"/>
        <v>3.0</v>
      </c>
      <c r="FD7" s="77">
        <v>3</v>
      </c>
      <c r="FE7" s="151">
        <v>3</v>
      </c>
      <c r="FF7" s="155">
        <v>8</v>
      </c>
      <c r="FG7" s="165">
        <v>7</v>
      </c>
      <c r="FH7" s="165"/>
      <c r="FI7" s="22">
        <f t="shared" si="177"/>
        <v>7.4</v>
      </c>
      <c r="FJ7" s="29">
        <f t="shared" si="178"/>
        <v>7.4</v>
      </c>
      <c r="FK7" s="29" t="str">
        <f t="shared" si="179"/>
        <v>7.4</v>
      </c>
      <c r="FL7" s="35" t="str">
        <f t="shared" si="180"/>
        <v>B</v>
      </c>
      <c r="FM7" s="33">
        <f t="shared" si="181"/>
        <v>3</v>
      </c>
      <c r="FN7" s="49" t="str">
        <f t="shared" si="182"/>
        <v>3.0</v>
      </c>
      <c r="FO7" s="77">
        <v>2</v>
      </c>
      <c r="FP7" s="151">
        <v>2</v>
      </c>
      <c r="FQ7" s="41">
        <f t="shared" si="183"/>
        <v>21</v>
      </c>
      <c r="FR7" s="43">
        <f t="shared" si="184"/>
        <v>2.0476190476190474</v>
      </c>
      <c r="FS7" s="45" t="str">
        <f t="shared" si="185"/>
        <v>2.05</v>
      </c>
      <c r="FT7" s="47" t="str">
        <f t="shared" si="186"/>
        <v>Lên lớp</v>
      </c>
      <c r="FU7" s="145">
        <f t="shared" si="187"/>
        <v>21</v>
      </c>
      <c r="FV7" s="146">
        <f t="shared" si="188"/>
        <v>2.0476190476190474</v>
      </c>
      <c r="FW7" s="174">
        <f t="shared" si="189"/>
        <v>37</v>
      </c>
      <c r="FX7" s="41">
        <f t="shared" si="190"/>
        <v>37</v>
      </c>
      <c r="FY7" s="43">
        <f t="shared" si="191"/>
        <v>2.1756756756756759</v>
      </c>
      <c r="FZ7" s="45" t="str">
        <f t="shared" si="192"/>
        <v>2.18</v>
      </c>
      <c r="GA7" s="47" t="str">
        <f t="shared" si="193"/>
        <v>Lên lớp</v>
      </c>
      <c r="GB7" s="47" t="s">
        <v>1143</v>
      </c>
      <c r="GC7" s="24">
        <v>6.2</v>
      </c>
      <c r="GD7" s="27">
        <v>7</v>
      </c>
      <c r="GE7" s="28"/>
      <c r="GF7" s="22">
        <f t="shared" ref="GF7:GF34" si="322">ROUND((GC7*0.4+GD7*0.6),1)</f>
        <v>6.7</v>
      </c>
      <c r="GG7" s="29">
        <f t="shared" ref="GG7:GG34" si="323">ROUND(MAX((GC7*0.4+GD7*0.6),(GC7*0.4+GE7*0.6)),1)</f>
        <v>6.7</v>
      </c>
      <c r="GH7" s="29" t="str">
        <f t="shared" si="195"/>
        <v>6.7</v>
      </c>
      <c r="GI7" s="35" t="str">
        <f t="shared" ref="GI7:GI34" si="324">IF(GG7&gt;=8.5,"A",IF(GG7&gt;=8,"B+",IF(GG7&gt;=7,"B",IF(GG7&gt;=6.5,"C+",IF(GG7&gt;=5.5,"C",IF(GG7&gt;=5,"D+",IF(GG7&gt;=4,"D","F")))))))</f>
        <v>C+</v>
      </c>
      <c r="GJ7" s="33">
        <f t="shared" ref="GJ7:GJ34" si="325">IF(GI7="A",4,IF(GI7="B+",3.5,IF(GI7="B",3,IF(GI7="C+",2.5,IF(GI7="C",2,IF(GI7="D+",1.5,IF(GI7="D",1,0)))))))</f>
        <v>2.5</v>
      </c>
      <c r="GK7" s="49" t="str">
        <f t="shared" ref="GK7:GK34" si="326">TEXT(GJ7,"0.0")</f>
        <v>2.5</v>
      </c>
      <c r="GL7" s="77">
        <v>2</v>
      </c>
      <c r="GM7" s="151">
        <v>2</v>
      </c>
      <c r="GN7" s="24">
        <v>8.3000000000000007</v>
      </c>
      <c r="GO7" s="27">
        <v>3</v>
      </c>
      <c r="GP7" s="28"/>
      <c r="GQ7" s="22">
        <f t="shared" ref="GQ7:GQ34" si="327">ROUND((GN7*0.4+GO7*0.6),1)</f>
        <v>5.0999999999999996</v>
      </c>
      <c r="GR7" s="29">
        <f t="shared" ref="GR7:GR34" si="328">ROUND(MAX((GN7*0.4+GO7*0.6),(GN7*0.4+GP7*0.6)),1)</f>
        <v>5.0999999999999996</v>
      </c>
      <c r="GS7" s="29" t="str">
        <f t="shared" si="200"/>
        <v>5.1</v>
      </c>
      <c r="GT7" s="35" t="str">
        <f t="shared" ref="GT7:GT34" si="329">IF(GR7&gt;=8.5,"A",IF(GR7&gt;=8,"B+",IF(GR7&gt;=7,"B",IF(GR7&gt;=6.5,"C+",IF(GR7&gt;=5.5,"C",IF(GR7&gt;=5,"D+",IF(GR7&gt;=4,"D","F")))))))</f>
        <v>D+</v>
      </c>
      <c r="GU7" s="33">
        <f t="shared" ref="GU7:GU34" si="330">IF(GT7="A",4,IF(GT7="B+",3.5,IF(GT7="B",3,IF(GT7="C+",2.5,IF(GT7="C",2,IF(GT7="D+",1.5,IF(GT7="D",1,0)))))))</f>
        <v>1.5</v>
      </c>
      <c r="GV7" s="49" t="str">
        <f t="shared" ref="GV7:GV34" si="331">TEXT(GU7,"0.0")</f>
        <v>1.5</v>
      </c>
      <c r="GW7" s="77">
        <v>3</v>
      </c>
      <c r="GX7" s="151">
        <v>3</v>
      </c>
      <c r="GY7" s="24">
        <v>6</v>
      </c>
      <c r="GZ7" s="27">
        <v>5</v>
      </c>
      <c r="HA7" s="28"/>
      <c r="HB7" s="22">
        <f t="shared" ref="HB7:HB34" si="332">ROUND((GY7*0.4+GZ7*0.6),1)</f>
        <v>5.4</v>
      </c>
      <c r="HC7" s="29">
        <f t="shared" ref="HC7:HC34" si="333">ROUND(MAX((GY7*0.4+GZ7*0.6),(GY7*0.4+HA7*0.6)),1)</f>
        <v>5.4</v>
      </c>
      <c r="HD7" s="29" t="str">
        <f t="shared" si="205"/>
        <v>5.4</v>
      </c>
      <c r="HE7" s="35" t="str">
        <f t="shared" ref="HE7:HE34" si="334">IF(HC7&gt;=8.5,"A",IF(HC7&gt;=8,"B+",IF(HC7&gt;=7,"B",IF(HC7&gt;=6.5,"C+",IF(HC7&gt;=5.5,"C",IF(HC7&gt;=5,"D+",IF(HC7&gt;=4,"D","F")))))))</f>
        <v>D+</v>
      </c>
      <c r="HF7" s="33">
        <f t="shared" ref="HF7:HF34" si="335">IF(HE7="A",4,IF(HE7="B+",3.5,IF(HE7="B",3,IF(HE7="C+",2.5,IF(HE7="C",2,IF(HE7="D+",1.5,IF(HE7="D",1,0)))))))</f>
        <v>1.5</v>
      </c>
      <c r="HG7" s="49" t="str">
        <f t="shared" ref="HG7:HG34" si="336">TEXT(HF7,"0.0")</f>
        <v>1.5</v>
      </c>
      <c r="HH7" s="77">
        <v>2</v>
      </c>
      <c r="HI7" s="151">
        <v>2</v>
      </c>
      <c r="HJ7" s="24">
        <v>8.4</v>
      </c>
      <c r="HK7" s="27">
        <v>5</v>
      </c>
      <c r="HL7" s="28"/>
      <c r="HM7" s="22">
        <f t="shared" ref="HM7:HM34" si="337">ROUND((HJ7*0.4+HK7*0.6),1)</f>
        <v>6.4</v>
      </c>
      <c r="HN7" s="29">
        <f t="shared" ref="HN7:HN34" si="338">ROUND(MAX((HJ7*0.4+HK7*0.6),(HJ7*0.4+HL7*0.6)),1)</f>
        <v>6.4</v>
      </c>
      <c r="HO7" s="29" t="str">
        <f t="shared" si="210"/>
        <v>6.4</v>
      </c>
      <c r="HP7" s="35" t="str">
        <f t="shared" ref="HP7:HP34" si="339">IF(HN7&gt;=8.5,"A",IF(HN7&gt;=8,"B+",IF(HN7&gt;=7,"B",IF(HN7&gt;=6.5,"C+",IF(HN7&gt;=5.5,"C",IF(HN7&gt;=5,"D+",IF(HN7&gt;=4,"D","F")))))))</f>
        <v>C</v>
      </c>
      <c r="HQ7" s="33">
        <f t="shared" ref="HQ7:HQ34" si="340">IF(HP7="A",4,IF(HP7="B+",3.5,IF(HP7="B",3,IF(HP7="C+",2.5,IF(HP7="C",2,IF(HP7="D+",1.5,IF(HP7="D",1,0)))))))</f>
        <v>2</v>
      </c>
      <c r="HR7" s="49" t="str">
        <f t="shared" ref="HR7:HR34" si="341">TEXT(HQ7,"0.0")</f>
        <v>2.0</v>
      </c>
      <c r="HS7" s="77">
        <v>2</v>
      </c>
      <c r="HT7" s="151">
        <v>2</v>
      </c>
      <c r="HU7" s="24">
        <v>7.7</v>
      </c>
      <c r="HV7" s="27">
        <v>4</v>
      </c>
      <c r="HW7" s="28"/>
      <c r="HX7" s="22">
        <f t="shared" ref="HX7:HX34" si="342">ROUND((HU7*0.4+HV7*0.6),1)</f>
        <v>5.5</v>
      </c>
      <c r="HY7" s="29">
        <f t="shared" ref="HY7:HY34" si="343">ROUND(MAX((HU7*0.4+HV7*0.6),(HU7*0.4+HW7*0.6)),1)</f>
        <v>5.5</v>
      </c>
      <c r="HZ7" s="29" t="str">
        <f t="shared" si="215"/>
        <v>5.5</v>
      </c>
      <c r="IA7" s="35" t="str">
        <f t="shared" ref="IA7:IA34" si="344">IF(HY7&gt;=8.5,"A",IF(HY7&gt;=8,"B+",IF(HY7&gt;=7,"B",IF(HY7&gt;=6.5,"C+",IF(HY7&gt;=5.5,"C",IF(HY7&gt;=5,"D+",IF(HY7&gt;=4,"D","F")))))))</f>
        <v>C</v>
      </c>
      <c r="IB7" s="33">
        <f t="shared" ref="IB7:IB34" si="345">IF(IA7="A",4,IF(IA7="B+",3.5,IF(IA7="B",3,IF(IA7="C+",2.5,IF(IA7="C",2,IF(IA7="D+",1.5,IF(IA7="D",1,0)))))))</f>
        <v>2</v>
      </c>
      <c r="IC7" s="49" t="str">
        <f t="shared" ref="IC7:IC34" si="346">TEXT(IB7,"0.0")</f>
        <v>2.0</v>
      </c>
      <c r="ID7" s="77">
        <v>3</v>
      </c>
      <c r="IE7" s="151">
        <v>3</v>
      </c>
      <c r="IF7" s="24">
        <v>6.3</v>
      </c>
      <c r="IG7" s="27">
        <v>5</v>
      </c>
      <c r="IH7" s="28"/>
      <c r="II7" s="22">
        <f t="shared" ref="II7:II34" si="347">ROUND((IF7*0.4+IG7*0.6),1)</f>
        <v>5.5</v>
      </c>
      <c r="IJ7" s="29">
        <f t="shared" ref="IJ7:IJ34" si="348">ROUND(MAX((IF7*0.4+IG7*0.6),(IF7*0.4+IH7*0.6)),1)</f>
        <v>5.5</v>
      </c>
      <c r="IK7" s="29" t="str">
        <f t="shared" si="220"/>
        <v>5.5</v>
      </c>
      <c r="IL7" s="35" t="str">
        <f t="shared" ref="IL7:IL34" si="349">IF(IJ7&gt;=8.5,"A",IF(IJ7&gt;=8,"B+",IF(IJ7&gt;=7,"B",IF(IJ7&gt;=6.5,"C+",IF(IJ7&gt;=5.5,"C",IF(IJ7&gt;=5,"D+",IF(IJ7&gt;=4,"D","F")))))))</f>
        <v>C</v>
      </c>
      <c r="IM7" s="33">
        <f t="shared" ref="IM7:IM34" si="350">IF(IL7="A",4,IF(IL7="B+",3.5,IF(IL7="B",3,IF(IL7="C+",2.5,IF(IL7="C",2,IF(IL7="D+",1.5,IF(IL7="D",1,0)))))))</f>
        <v>2</v>
      </c>
      <c r="IN7" s="49" t="str">
        <f t="shared" ref="IN7:IN34" si="351">TEXT(IM7,"0.0")</f>
        <v>2.0</v>
      </c>
      <c r="IO7" s="77">
        <v>2</v>
      </c>
      <c r="IP7" s="151">
        <v>2</v>
      </c>
      <c r="IQ7" s="24">
        <v>6</v>
      </c>
      <c r="IR7" s="27">
        <v>4</v>
      </c>
      <c r="IS7" s="28"/>
      <c r="IT7" s="22">
        <f t="shared" ref="IT7:IT34" si="352">ROUND((IQ7*0.4+IR7*0.6),1)</f>
        <v>4.8</v>
      </c>
      <c r="IU7" s="29">
        <f t="shared" ref="IU7:IU34" si="353">ROUND(MAX((IQ7*0.4+IR7*0.6),(IQ7*0.4+IS7*0.6)),1)</f>
        <v>4.8</v>
      </c>
      <c r="IV7" s="29" t="str">
        <f t="shared" si="224"/>
        <v>4.8</v>
      </c>
      <c r="IW7" s="35" t="str">
        <f t="shared" ref="IW7:IW34" si="354">IF(IU7&gt;=8.5,"A",IF(IU7&gt;=8,"B+",IF(IU7&gt;=7,"B",IF(IU7&gt;=6.5,"C+",IF(IU7&gt;=5.5,"C",IF(IU7&gt;=5,"D+",IF(IU7&gt;=4,"D","F")))))))</f>
        <v>D</v>
      </c>
      <c r="IX7" s="33">
        <f t="shared" ref="IX7:IX34" si="355">IF(IW7="A",4,IF(IW7="B+",3.5,IF(IW7="B",3,IF(IW7="C+",2.5,IF(IW7="C",2,IF(IW7="D+",1.5,IF(IW7="D",1,0)))))))</f>
        <v>1</v>
      </c>
      <c r="IY7" s="49" t="str">
        <f t="shared" ref="IY7:IY34" si="356">TEXT(IX7,"0.0")</f>
        <v>1.0</v>
      </c>
      <c r="IZ7" s="77">
        <v>3</v>
      </c>
      <c r="JA7" s="151">
        <v>3</v>
      </c>
      <c r="JB7" s="24">
        <v>7.2</v>
      </c>
      <c r="JC7" s="27">
        <v>6</v>
      </c>
      <c r="JD7" s="28"/>
      <c r="JE7" s="22">
        <f t="shared" ref="JE7:JE34" si="357">ROUND((JB7*0.4+JC7*0.6),1)</f>
        <v>6.5</v>
      </c>
      <c r="JF7" s="29">
        <f t="shared" ref="JF7:JF34" si="358">ROUND(MAX((JB7*0.4+JC7*0.6),(JB7*0.4+JD7*0.6)),1)</f>
        <v>6.5</v>
      </c>
      <c r="JG7" s="29" t="str">
        <f t="shared" si="228"/>
        <v>6.5</v>
      </c>
      <c r="JH7" s="35" t="str">
        <f t="shared" ref="JH7:JH34" si="359">IF(JF7&gt;=8.5,"A",IF(JF7&gt;=8,"B+",IF(JF7&gt;=7,"B",IF(JF7&gt;=6.5,"C+",IF(JF7&gt;=5.5,"C",IF(JF7&gt;=5,"D+",IF(JF7&gt;=4,"D","F")))))))</f>
        <v>C+</v>
      </c>
      <c r="JI7" s="33">
        <f t="shared" ref="JI7:JI34" si="360">IF(JH7="A",4,IF(JH7="B+",3.5,IF(JH7="B",3,IF(JH7="C+",2.5,IF(JH7="C",2,IF(JH7="D+",1.5,IF(JH7="D",1,0)))))))</f>
        <v>2.5</v>
      </c>
      <c r="JJ7" s="49" t="str">
        <f t="shared" ref="JJ7:JJ34" si="361">TEXT(JI7,"0.0")</f>
        <v>2.5</v>
      </c>
      <c r="JK7" s="77">
        <v>3</v>
      </c>
      <c r="JL7" s="151">
        <v>3</v>
      </c>
      <c r="JM7" s="24">
        <v>9.5</v>
      </c>
      <c r="JN7" s="214">
        <v>7.9</v>
      </c>
      <c r="JO7" s="140"/>
      <c r="JP7" s="22">
        <f t="shared" ref="JP7:JP34" si="362">ROUND((JM7*0.4+JN7*0.6),1)</f>
        <v>8.5</v>
      </c>
      <c r="JQ7" s="29">
        <f t="shared" ref="JQ7:JQ34" si="363">ROUND(MAX((JM7*0.4+JN7*0.6),(JM7*0.4+JO7*0.6)),1)</f>
        <v>8.5</v>
      </c>
      <c r="JR7" s="29" t="str">
        <f t="shared" si="232"/>
        <v>8.5</v>
      </c>
      <c r="JS7" s="35" t="str">
        <f t="shared" ref="JS7:JS34" si="364">IF(JQ7&gt;=8.5,"A",IF(JQ7&gt;=8,"B+",IF(JQ7&gt;=7,"B",IF(JQ7&gt;=6.5,"C+",IF(JQ7&gt;=5.5,"C",IF(JQ7&gt;=5,"D+",IF(JQ7&gt;=4,"D","F")))))))</f>
        <v>A</v>
      </c>
      <c r="JT7" s="33">
        <f t="shared" ref="JT7:JT34" si="365">IF(JS7="A",4,IF(JS7="B+",3.5,IF(JS7="B",3,IF(JS7="C+",2.5,IF(JS7="C",2,IF(JS7="D+",1.5,IF(JS7="D",1,0)))))))</f>
        <v>4</v>
      </c>
      <c r="JU7" s="49" t="str">
        <f t="shared" ref="JU7:JU34" si="366">TEXT(JT7,"0.0")</f>
        <v>4.0</v>
      </c>
      <c r="JV7" s="77">
        <v>1</v>
      </c>
      <c r="JW7" s="151">
        <v>1</v>
      </c>
      <c r="JX7" s="211">
        <f t="shared" si="236"/>
        <v>21</v>
      </c>
      <c r="JY7" s="43">
        <f t="shared" si="237"/>
        <v>1.9523809523809523</v>
      </c>
      <c r="JZ7" s="45" t="str">
        <f t="shared" si="238"/>
        <v>1.95</v>
      </c>
      <c r="KA7" s="47" t="str">
        <f t="shared" si="239"/>
        <v>Lên lớp</v>
      </c>
      <c r="KB7" s="41">
        <f t="shared" si="240"/>
        <v>21</v>
      </c>
      <c r="KC7" s="43">
        <f t="shared" si="241"/>
        <v>1.9523809523809523</v>
      </c>
      <c r="KD7" s="229">
        <f t="shared" si="242"/>
        <v>58</v>
      </c>
      <c r="KE7" s="230">
        <f t="shared" si="243"/>
        <v>58</v>
      </c>
      <c r="KF7" s="146">
        <f t="shared" si="244"/>
        <v>2.0948275862068964</v>
      </c>
      <c r="KG7" s="45" t="str">
        <f t="shared" si="245"/>
        <v>2.09</v>
      </c>
      <c r="KH7" s="47" t="str">
        <f t="shared" si="246"/>
        <v>Lên lớp</v>
      </c>
      <c r="KI7" s="47" t="s">
        <v>1143</v>
      </c>
      <c r="KJ7" s="24">
        <v>6.4</v>
      </c>
      <c r="KK7" s="27">
        <v>7</v>
      </c>
      <c r="KL7" s="28"/>
      <c r="KM7" s="30">
        <f t="shared" si="8"/>
        <v>6.8</v>
      </c>
      <c r="KN7" s="31">
        <f t="shared" si="9"/>
        <v>6.8</v>
      </c>
      <c r="KO7" s="29" t="str">
        <f t="shared" si="247"/>
        <v>6.8</v>
      </c>
      <c r="KP7" s="35" t="str">
        <f t="shared" si="10"/>
        <v>C+</v>
      </c>
      <c r="KQ7" s="33">
        <f t="shared" si="11"/>
        <v>2.5</v>
      </c>
      <c r="KR7" s="49" t="str">
        <f t="shared" si="12"/>
        <v>2.5</v>
      </c>
      <c r="KS7" s="77">
        <v>2</v>
      </c>
      <c r="KT7" s="151">
        <v>2</v>
      </c>
      <c r="KU7" s="24">
        <v>7.7</v>
      </c>
      <c r="KV7" s="27">
        <v>9</v>
      </c>
      <c r="KW7" s="28"/>
      <c r="KX7" s="30">
        <f t="shared" si="13"/>
        <v>8.5</v>
      </c>
      <c r="KY7" s="31">
        <f t="shared" si="14"/>
        <v>8.5</v>
      </c>
      <c r="KZ7" s="29" t="str">
        <f t="shared" si="248"/>
        <v>8.5</v>
      </c>
      <c r="LA7" s="35" t="str">
        <f t="shared" si="15"/>
        <v>A</v>
      </c>
      <c r="LB7" s="33">
        <f t="shared" si="16"/>
        <v>4</v>
      </c>
      <c r="LC7" s="49" t="str">
        <f t="shared" si="17"/>
        <v>4.0</v>
      </c>
      <c r="LD7" s="77">
        <v>2</v>
      </c>
      <c r="LE7" s="151">
        <v>2</v>
      </c>
      <c r="LF7" s="24">
        <v>8.3000000000000007</v>
      </c>
      <c r="LG7" s="27">
        <v>5</v>
      </c>
      <c r="LH7" s="28"/>
      <c r="LI7" s="30">
        <f t="shared" si="18"/>
        <v>6.3</v>
      </c>
      <c r="LJ7" s="31">
        <f t="shared" si="19"/>
        <v>6.3</v>
      </c>
      <c r="LK7" s="29" t="str">
        <f t="shared" si="249"/>
        <v>6.3</v>
      </c>
      <c r="LL7" s="35" t="str">
        <f t="shared" si="20"/>
        <v>C</v>
      </c>
      <c r="LM7" s="33">
        <f t="shared" si="21"/>
        <v>2</v>
      </c>
      <c r="LN7" s="49" t="str">
        <f t="shared" si="22"/>
        <v>2.0</v>
      </c>
      <c r="LO7" s="77">
        <v>2</v>
      </c>
      <c r="LP7" s="151">
        <v>2</v>
      </c>
      <c r="LQ7" s="24">
        <v>6.7</v>
      </c>
      <c r="LR7" s="27">
        <v>6</v>
      </c>
      <c r="LS7" s="28"/>
      <c r="LT7" s="30">
        <f t="shared" si="23"/>
        <v>6.3</v>
      </c>
      <c r="LU7" s="31">
        <f t="shared" si="24"/>
        <v>6.3</v>
      </c>
      <c r="LV7" s="29" t="str">
        <f t="shared" si="250"/>
        <v>6.3</v>
      </c>
      <c r="LW7" s="35" t="str">
        <f t="shared" si="25"/>
        <v>C</v>
      </c>
      <c r="LX7" s="33">
        <f t="shared" si="26"/>
        <v>2</v>
      </c>
      <c r="LY7" s="49" t="str">
        <f t="shared" si="27"/>
        <v>2.0</v>
      </c>
      <c r="LZ7" s="77">
        <v>2</v>
      </c>
      <c r="MA7" s="151">
        <v>2</v>
      </c>
      <c r="MB7" s="24">
        <v>8</v>
      </c>
      <c r="MC7" s="27">
        <v>5</v>
      </c>
      <c r="MD7" s="28"/>
      <c r="ME7" s="30">
        <f t="shared" si="28"/>
        <v>6.2</v>
      </c>
      <c r="MF7" s="161">
        <f t="shared" si="29"/>
        <v>6.2</v>
      </c>
      <c r="MG7" s="29" t="str">
        <f t="shared" si="251"/>
        <v>6.2</v>
      </c>
      <c r="MH7" s="162" t="str">
        <f t="shared" si="30"/>
        <v>C</v>
      </c>
      <c r="MI7" s="163">
        <f t="shared" si="31"/>
        <v>2</v>
      </c>
      <c r="MJ7" s="56" t="str">
        <f t="shared" si="32"/>
        <v>2.0</v>
      </c>
      <c r="MK7" s="77">
        <v>1</v>
      </c>
      <c r="ML7" s="151">
        <v>1</v>
      </c>
      <c r="MM7" s="24">
        <v>7.9</v>
      </c>
      <c r="MN7" s="27">
        <v>4</v>
      </c>
      <c r="MO7" s="28"/>
      <c r="MP7" s="30">
        <f t="shared" si="33"/>
        <v>5.6</v>
      </c>
      <c r="MQ7" s="161">
        <f t="shared" si="34"/>
        <v>5.6</v>
      </c>
      <c r="MR7" s="29" t="str">
        <f t="shared" si="252"/>
        <v>5.6</v>
      </c>
      <c r="MS7" s="162" t="str">
        <f t="shared" si="35"/>
        <v>C</v>
      </c>
      <c r="MT7" s="163">
        <f t="shared" si="36"/>
        <v>2</v>
      </c>
      <c r="MU7" s="56" t="str">
        <f t="shared" si="37"/>
        <v>2.0</v>
      </c>
      <c r="MV7" s="77">
        <v>3</v>
      </c>
      <c r="MW7" s="151">
        <v>3</v>
      </c>
      <c r="MX7" s="24">
        <v>5</v>
      </c>
      <c r="MY7" s="27">
        <v>1</v>
      </c>
      <c r="MZ7" s="28">
        <v>4</v>
      </c>
      <c r="NA7" s="30">
        <f t="shared" si="38"/>
        <v>2.6</v>
      </c>
      <c r="NB7" s="161">
        <f t="shared" si="39"/>
        <v>4.4000000000000004</v>
      </c>
      <c r="NC7" s="29" t="str">
        <f t="shared" si="253"/>
        <v>4.4</v>
      </c>
      <c r="ND7" s="162" t="str">
        <f t="shared" si="40"/>
        <v>D</v>
      </c>
      <c r="NE7" s="163">
        <f t="shared" si="41"/>
        <v>1</v>
      </c>
      <c r="NF7" s="56" t="str">
        <f t="shared" si="42"/>
        <v>1.0</v>
      </c>
      <c r="NG7" s="77">
        <v>1</v>
      </c>
      <c r="NH7" s="151">
        <v>1</v>
      </c>
      <c r="NI7" s="24">
        <v>6</v>
      </c>
      <c r="NJ7" s="27">
        <v>6</v>
      </c>
      <c r="NK7" s="28"/>
      <c r="NL7" s="30">
        <f t="shared" si="43"/>
        <v>6</v>
      </c>
      <c r="NM7" s="31">
        <f t="shared" si="44"/>
        <v>6</v>
      </c>
      <c r="NN7" s="29" t="str">
        <f t="shared" si="254"/>
        <v>6.0</v>
      </c>
      <c r="NO7" s="35" t="str">
        <f t="shared" si="45"/>
        <v>C</v>
      </c>
      <c r="NP7" s="33">
        <f t="shared" si="46"/>
        <v>2</v>
      </c>
      <c r="NQ7" s="49" t="str">
        <f t="shared" si="47"/>
        <v>2.0</v>
      </c>
      <c r="NR7" s="77">
        <v>3</v>
      </c>
      <c r="NS7" s="151">
        <v>3</v>
      </c>
      <c r="NT7" s="24">
        <v>9</v>
      </c>
      <c r="NU7" s="214">
        <v>7.3</v>
      </c>
      <c r="NV7" s="28"/>
      <c r="NW7" s="30">
        <f t="shared" si="48"/>
        <v>8</v>
      </c>
      <c r="NX7" s="31">
        <f t="shared" si="49"/>
        <v>8</v>
      </c>
      <c r="NY7" s="29" t="str">
        <f t="shared" si="255"/>
        <v>8.0</v>
      </c>
      <c r="NZ7" s="35" t="str">
        <f t="shared" si="50"/>
        <v>B+</v>
      </c>
      <c r="OA7" s="33">
        <f t="shared" si="51"/>
        <v>3.5</v>
      </c>
      <c r="OB7" s="49" t="str">
        <f t="shared" si="256"/>
        <v>3.5</v>
      </c>
      <c r="OC7" s="77">
        <v>2</v>
      </c>
      <c r="OD7" s="151">
        <v>2</v>
      </c>
      <c r="OE7" s="211">
        <f t="shared" si="257"/>
        <v>18</v>
      </c>
      <c r="OF7" s="43">
        <f t="shared" si="258"/>
        <v>2.3888888888888888</v>
      </c>
      <c r="OG7" s="45" t="str">
        <f t="shared" si="259"/>
        <v>2.39</v>
      </c>
      <c r="OH7" s="47" t="str">
        <f t="shared" si="260"/>
        <v>Lên lớp</v>
      </c>
      <c r="OI7" s="41">
        <f t="shared" si="261"/>
        <v>18</v>
      </c>
      <c r="OJ7" s="43">
        <f t="shared" si="262"/>
        <v>2.3888888888888888</v>
      </c>
      <c r="OK7" s="229">
        <f t="shared" si="263"/>
        <v>76</v>
      </c>
      <c r="OL7" s="230">
        <f t="shared" si="264"/>
        <v>76</v>
      </c>
      <c r="OM7" s="146">
        <f t="shared" si="265"/>
        <v>2.1644736842105261</v>
      </c>
      <c r="ON7" s="45" t="str">
        <f t="shared" si="266"/>
        <v>2.16</v>
      </c>
      <c r="OO7" s="47" t="str">
        <f t="shared" si="267"/>
        <v>Lên lớp</v>
      </c>
      <c r="OP7" s="47" t="s">
        <v>1143</v>
      </c>
      <c r="OQ7" s="24">
        <v>6.8</v>
      </c>
      <c r="OR7" s="27">
        <v>5</v>
      </c>
      <c r="OS7" s="28"/>
      <c r="OT7" s="30">
        <f t="shared" si="52"/>
        <v>5.7</v>
      </c>
      <c r="OU7" s="31">
        <f t="shared" si="53"/>
        <v>5.7</v>
      </c>
      <c r="OV7" s="29" t="str">
        <f t="shared" si="268"/>
        <v>5.7</v>
      </c>
      <c r="OW7" s="35" t="str">
        <f t="shared" si="317"/>
        <v>C</v>
      </c>
      <c r="OX7" s="130">
        <f t="shared" si="54"/>
        <v>2</v>
      </c>
      <c r="OY7" s="49" t="str">
        <f t="shared" si="55"/>
        <v>2.0</v>
      </c>
      <c r="OZ7" s="77">
        <v>2</v>
      </c>
      <c r="PA7" s="151">
        <v>2</v>
      </c>
      <c r="PB7" s="24">
        <v>7.6</v>
      </c>
      <c r="PC7" s="27">
        <v>9</v>
      </c>
      <c r="PD7" s="28"/>
      <c r="PE7" s="30">
        <f t="shared" si="56"/>
        <v>8.4</v>
      </c>
      <c r="PF7" s="31">
        <f t="shared" si="57"/>
        <v>8.4</v>
      </c>
      <c r="PG7" s="31" t="str">
        <f t="shared" si="269"/>
        <v>8.4</v>
      </c>
      <c r="PH7" s="35" t="str">
        <f t="shared" si="318"/>
        <v>B+</v>
      </c>
      <c r="PI7" s="130">
        <f t="shared" si="58"/>
        <v>3.5</v>
      </c>
      <c r="PJ7" s="49" t="str">
        <f t="shared" si="59"/>
        <v>3.5</v>
      </c>
      <c r="PK7" s="77">
        <v>3</v>
      </c>
      <c r="PL7" s="151">
        <v>3</v>
      </c>
      <c r="PM7" s="24">
        <v>5.7</v>
      </c>
      <c r="PN7" s="27">
        <v>7</v>
      </c>
      <c r="PO7" s="28"/>
      <c r="PP7" s="30">
        <f t="shared" si="60"/>
        <v>6.5</v>
      </c>
      <c r="PQ7" s="31">
        <f t="shared" si="61"/>
        <v>6.5</v>
      </c>
      <c r="PR7" s="29" t="str">
        <f t="shared" si="270"/>
        <v>6.5</v>
      </c>
      <c r="PS7" s="35" t="str">
        <f t="shared" si="319"/>
        <v>C+</v>
      </c>
      <c r="PT7" s="130">
        <f t="shared" si="62"/>
        <v>2.5</v>
      </c>
      <c r="PU7" s="49" t="str">
        <f t="shared" si="63"/>
        <v>2.5</v>
      </c>
      <c r="PV7" s="77">
        <v>2</v>
      </c>
      <c r="PW7" s="151">
        <v>2</v>
      </c>
      <c r="PX7" s="24">
        <v>7.4</v>
      </c>
      <c r="PY7" s="27">
        <v>8</v>
      </c>
      <c r="PZ7" s="28"/>
      <c r="QA7" s="30">
        <f t="shared" si="64"/>
        <v>7.8</v>
      </c>
      <c r="QB7" s="31">
        <f t="shared" si="65"/>
        <v>7.8</v>
      </c>
      <c r="QC7" s="29" t="str">
        <f t="shared" si="271"/>
        <v>7.8</v>
      </c>
      <c r="QD7" s="35" t="str">
        <f t="shared" si="320"/>
        <v>B</v>
      </c>
      <c r="QE7" s="130">
        <f t="shared" si="66"/>
        <v>3</v>
      </c>
      <c r="QF7" s="49" t="str">
        <f t="shared" si="67"/>
        <v>3.0</v>
      </c>
      <c r="QG7" s="77">
        <v>3</v>
      </c>
      <c r="QH7" s="151">
        <v>3</v>
      </c>
      <c r="QI7" s="24">
        <v>6.9</v>
      </c>
      <c r="QJ7" s="27">
        <v>6</v>
      </c>
      <c r="QK7" s="28"/>
      <c r="QL7" s="30">
        <f t="shared" si="68"/>
        <v>6.4</v>
      </c>
      <c r="QM7" s="31">
        <f t="shared" si="69"/>
        <v>6.4</v>
      </c>
      <c r="QN7" s="29" t="str">
        <f t="shared" si="272"/>
        <v>6.4</v>
      </c>
      <c r="QO7" s="35" t="str">
        <f t="shared" si="321"/>
        <v>C</v>
      </c>
      <c r="QP7" s="130">
        <f t="shared" si="70"/>
        <v>2</v>
      </c>
      <c r="QQ7" s="49" t="str">
        <f t="shared" si="71"/>
        <v>2.0</v>
      </c>
      <c r="QR7" s="77">
        <v>1</v>
      </c>
      <c r="QS7" s="151">
        <v>1</v>
      </c>
      <c r="QT7" s="24">
        <v>7.5</v>
      </c>
      <c r="QU7" s="27">
        <v>8</v>
      </c>
      <c r="QV7" s="28"/>
      <c r="QW7" s="30">
        <f t="shared" si="72"/>
        <v>7.8</v>
      </c>
      <c r="QX7" s="31">
        <f t="shared" si="73"/>
        <v>7.8</v>
      </c>
      <c r="QY7" s="29" t="str">
        <f t="shared" si="273"/>
        <v>7.8</v>
      </c>
      <c r="QZ7" s="35" t="str">
        <f t="shared" si="74"/>
        <v>B</v>
      </c>
      <c r="RA7" s="130">
        <f t="shared" si="75"/>
        <v>3</v>
      </c>
      <c r="RB7" s="49" t="str">
        <f t="shared" si="76"/>
        <v>3.0</v>
      </c>
      <c r="RC7" s="77">
        <v>3</v>
      </c>
      <c r="RD7" s="151">
        <v>3</v>
      </c>
      <c r="RE7" s="24">
        <v>7</v>
      </c>
      <c r="RF7" s="27">
        <v>6</v>
      </c>
      <c r="RG7" s="28"/>
      <c r="RH7" s="30">
        <f t="shared" si="77"/>
        <v>6.4</v>
      </c>
      <c r="RI7" s="31">
        <f t="shared" si="78"/>
        <v>6.4</v>
      </c>
      <c r="RJ7" s="29" t="str">
        <f t="shared" si="274"/>
        <v>6.4</v>
      </c>
      <c r="RK7" s="35" t="str">
        <f t="shared" si="79"/>
        <v>C</v>
      </c>
      <c r="RL7" s="130">
        <f t="shared" si="80"/>
        <v>2</v>
      </c>
      <c r="RM7" s="49" t="str">
        <f t="shared" si="81"/>
        <v>2.0</v>
      </c>
      <c r="RN7" s="77">
        <v>1</v>
      </c>
      <c r="RO7" s="151">
        <v>1</v>
      </c>
      <c r="RP7" s="211">
        <f t="shared" si="275"/>
        <v>15</v>
      </c>
      <c r="RQ7" s="275">
        <f t="shared" si="276"/>
        <v>7.2800000000000011</v>
      </c>
      <c r="RR7" s="43">
        <f t="shared" si="277"/>
        <v>2.7666666666666666</v>
      </c>
      <c r="RS7" s="45" t="str">
        <f t="shared" si="278"/>
        <v>2.77</v>
      </c>
      <c r="RT7" s="47" t="str">
        <f t="shared" si="279"/>
        <v>Lên lớp</v>
      </c>
      <c r="RU7" s="41">
        <f t="shared" si="280"/>
        <v>15</v>
      </c>
      <c r="RV7" s="43">
        <f t="shared" si="281"/>
        <v>2.7666666666666666</v>
      </c>
      <c r="RW7" s="229">
        <f t="shared" si="282"/>
        <v>91</v>
      </c>
      <c r="RX7" s="230">
        <f t="shared" si="283"/>
        <v>91</v>
      </c>
      <c r="RY7" s="146">
        <f t="shared" si="284"/>
        <v>2.2637362637362632</v>
      </c>
      <c r="RZ7" s="45" t="str">
        <f t="shared" si="285"/>
        <v>2.26</v>
      </c>
      <c r="SA7" s="47" t="str">
        <f t="shared" si="286"/>
        <v>Lên lớp</v>
      </c>
      <c r="SB7" s="47" t="s">
        <v>1143</v>
      </c>
      <c r="SC7" s="24">
        <v>7.5</v>
      </c>
      <c r="SD7" s="27">
        <v>8</v>
      </c>
      <c r="SE7" s="28"/>
      <c r="SF7" s="30">
        <f t="shared" si="82"/>
        <v>7.8</v>
      </c>
      <c r="SG7" s="31">
        <f t="shared" si="83"/>
        <v>7.8</v>
      </c>
      <c r="SH7" s="29" t="str">
        <f t="shared" si="287"/>
        <v>7.8</v>
      </c>
      <c r="SI7" s="35" t="str">
        <f t="shared" si="84"/>
        <v>B</v>
      </c>
      <c r="SJ7" s="130">
        <f t="shared" si="85"/>
        <v>3</v>
      </c>
      <c r="SK7" s="49" t="str">
        <f t="shared" si="86"/>
        <v>3.0</v>
      </c>
      <c r="SL7" s="77">
        <v>2</v>
      </c>
      <c r="SM7" s="151">
        <v>2</v>
      </c>
      <c r="SN7" s="24">
        <v>6.9</v>
      </c>
      <c r="SO7" s="27">
        <v>7</v>
      </c>
      <c r="SP7" s="28"/>
      <c r="SQ7" s="30">
        <f t="shared" si="87"/>
        <v>7</v>
      </c>
      <c r="SR7" s="31">
        <f t="shared" si="88"/>
        <v>7</v>
      </c>
      <c r="SS7" s="29" t="str">
        <f t="shared" si="288"/>
        <v>7.0</v>
      </c>
      <c r="ST7" s="35" t="str">
        <f t="shared" si="89"/>
        <v>B</v>
      </c>
      <c r="SU7" s="130">
        <f t="shared" si="90"/>
        <v>3</v>
      </c>
      <c r="SV7" s="49" t="str">
        <f t="shared" si="91"/>
        <v>3.0</v>
      </c>
      <c r="SW7" s="77">
        <v>2</v>
      </c>
      <c r="SX7" s="151">
        <v>2</v>
      </c>
      <c r="SY7" s="24"/>
      <c r="SZ7" s="27"/>
      <c r="TA7" s="28"/>
      <c r="TB7" s="22">
        <f t="shared" si="315"/>
        <v>7.4</v>
      </c>
      <c r="TC7" s="29">
        <f t="shared" si="316"/>
        <v>7.4</v>
      </c>
      <c r="TD7" s="29" t="str">
        <f t="shared" si="291"/>
        <v>7.4</v>
      </c>
      <c r="TE7" s="35" t="str">
        <f t="shared" si="93"/>
        <v>B</v>
      </c>
      <c r="TF7" s="130">
        <f t="shared" si="94"/>
        <v>3</v>
      </c>
      <c r="TG7" s="49" t="str">
        <f t="shared" si="95"/>
        <v>3.0</v>
      </c>
      <c r="TH7" s="77">
        <v>4</v>
      </c>
      <c r="TI7" s="151">
        <v>4</v>
      </c>
      <c r="TJ7" s="320"/>
      <c r="TK7" s="321">
        <v>7.1</v>
      </c>
      <c r="TL7" s="322">
        <v>7.1</v>
      </c>
      <c r="TM7" s="322">
        <v>7.5</v>
      </c>
      <c r="TN7" s="322"/>
      <c r="TO7" s="127">
        <f t="shared" si="292"/>
        <v>7.3</v>
      </c>
      <c r="TP7" s="29" t="str">
        <f t="shared" si="293"/>
        <v>7.3</v>
      </c>
      <c r="TQ7" s="35" t="str">
        <f t="shared" si="96"/>
        <v>B</v>
      </c>
      <c r="TR7" s="33">
        <f t="shared" si="97"/>
        <v>3</v>
      </c>
      <c r="TS7" s="49" t="str">
        <f t="shared" si="98"/>
        <v>3.0</v>
      </c>
      <c r="TT7" s="323">
        <v>5</v>
      </c>
      <c r="TU7" s="324">
        <v>5</v>
      </c>
      <c r="TV7" s="325">
        <f t="shared" si="294"/>
        <v>9</v>
      </c>
      <c r="TW7" s="341">
        <f t="shared" si="295"/>
        <v>7.3444444444444441</v>
      </c>
      <c r="TX7" s="326">
        <f t="shared" si="296"/>
        <v>3</v>
      </c>
      <c r="TY7" s="45" t="str">
        <f t="shared" si="99"/>
        <v>3.00</v>
      </c>
      <c r="TZ7" s="47" t="str">
        <f t="shared" si="100"/>
        <v>Lên lớp</v>
      </c>
      <c r="UA7" s="41">
        <f t="shared" si="297"/>
        <v>9</v>
      </c>
      <c r="UB7" s="43">
        <f t="shared" si="298"/>
        <v>3</v>
      </c>
    </row>
    <row r="8" spans="1:548" ht="18">
      <c r="A8" s="11">
        <v>7</v>
      </c>
      <c r="B8" s="70" t="s">
        <v>415</v>
      </c>
      <c r="C8" s="14" t="s">
        <v>426</v>
      </c>
      <c r="D8" s="71" t="s">
        <v>427</v>
      </c>
      <c r="E8" s="302" t="s">
        <v>237</v>
      </c>
      <c r="F8" s="9"/>
      <c r="G8" s="111" t="s">
        <v>849</v>
      </c>
      <c r="H8" s="116" t="s">
        <v>18</v>
      </c>
      <c r="I8" s="104" t="s">
        <v>885</v>
      </c>
      <c r="J8" s="13">
        <v>7</v>
      </c>
      <c r="K8" s="29" t="str">
        <f t="shared" si="101"/>
        <v>7.0</v>
      </c>
      <c r="L8" s="35" t="str">
        <f t="shared" ref="L8:L34" si="367">IF(J8&gt;=8.5,"A",IF(J8&gt;=8,"B+",IF(J8&gt;=7,"B",IF(J8&gt;=6.5,"C+",IF(J8&gt;=5.5,"C",IF(J8&gt;=5,"D+",IF(J8&gt;=4,"D","F")))))))</f>
        <v>B</v>
      </c>
      <c r="M8" s="33">
        <f t="shared" ref="M8:M34" si="368">IF(L8="A",4,IF(L8="B+",3.5,IF(L8="B",3,IF(L8="C+",2.5,IF(L8="C",2,IF(L8="D+",1.5,IF(L8="D",1,0)))))))</f>
        <v>3</v>
      </c>
      <c r="N8" s="49" t="str">
        <f t="shared" ref="N8:N34" si="369">TEXT(M8,"0.0")</f>
        <v>3.0</v>
      </c>
      <c r="O8" s="12">
        <v>2</v>
      </c>
      <c r="P8" s="19">
        <v>6.9</v>
      </c>
      <c r="Q8" s="29" t="str">
        <f t="shared" si="105"/>
        <v>6.9</v>
      </c>
      <c r="R8" s="35" t="str">
        <f t="shared" ref="R8:R34" si="370">IF(P8&gt;=8.5,"A",IF(P8&gt;=8,"B+",IF(P8&gt;=7,"B",IF(P8&gt;=6.5,"C+",IF(P8&gt;=5.5,"C",IF(P8&gt;=5,"D+",IF(P8&gt;=4,"D","F")))))))</f>
        <v>C+</v>
      </c>
      <c r="S8" s="33">
        <f t="shared" ref="S8:S34" si="371">IF(R8="A",4,IF(R8="B+",3.5,IF(R8="B",3,IF(R8="C+",2.5,IF(R8="C",2,IF(R8="D+",1.5,IF(R8="D",1,0)))))))</f>
        <v>2.5</v>
      </c>
      <c r="T8" s="49" t="str">
        <f t="shared" ref="T8:T34" si="372">TEXT(S8,"0.0")</f>
        <v>2.5</v>
      </c>
      <c r="U8" s="12">
        <v>3</v>
      </c>
      <c r="V8" s="24">
        <v>6.7</v>
      </c>
      <c r="W8" s="27">
        <v>6</v>
      </c>
      <c r="X8" s="28"/>
      <c r="Y8" s="22">
        <f t="shared" ref="Y8:Y34" si="373">ROUND((V8*0.4+W8*0.6),1)</f>
        <v>6.3</v>
      </c>
      <c r="Z8" s="29">
        <f t="shared" ref="Z8:Z34" si="374">ROUND(MAX((V8*0.4+W8*0.6),(V8*0.4+X8*0.6)),1)</f>
        <v>6.3</v>
      </c>
      <c r="AA8" s="29" t="str">
        <f t="shared" si="111"/>
        <v>6.3</v>
      </c>
      <c r="AB8" s="35" t="str">
        <f t="shared" ref="AB8:AB34" si="375">IF(Z8&gt;=8.5,"A",IF(Z8&gt;=8,"B+",IF(Z8&gt;=7,"B",IF(Z8&gt;=6.5,"C+",IF(Z8&gt;=5.5,"C",IF(Z8&gt;=5,"D+",IF(Z8&gt;=4,"D","F")))))))</f>
        <v>C</v>
      </c>
      <c r="AC8" s="33">
        <f t="shared" ref="AC8:AC34" si="376">IF(AB8="A",4,IF(AB8="B+",3.5,IF(AB8="B",3,IF(AB8="C+",2.5,IF(AB8="C",2,IF(AB8="D+",1.5,IF(AB8="D",1,0)))))))</f>
        <v>2</v>
      </c>
      <c r="AD8" s="49" t="str">
        <f t="shared" ref="AD8:AD34" si="377">TEXT(AC8,"0.0")</f>
        <v>2.0</v>
      </c>
      <c r="AE8" s="77">
        <v>5</v>
      </c>
      <c r="AF8" s="80">
        <v>5</v>
      </c>
      <c r="AG8" s="24">
        <v>5</v>
      </c>
      <c r="AH8" s="27">
        <v>5</v>
      </c>
      <c r="AI8" s="28"/>
      <c r="AJ8" s="22">
        <f t="shared" ref="AJ8:AJ34" si="378">ROUND((AG8*0.4+AH8*0.6),1)</f>
        <v>5</v>
      </c>
      <c r="AK8" s="29">
        <f t="shared" ref="AK8:AK34" si="379">ROUND(MAX((AG8*0.4+AH8*0.6),(AG8*0.4+AI8*0.6)),1)</f>
        <v>5</v>
      </c>
      <c r="AL8" s="29" t="str">
        <f t="shared" si="117"/>
        <v>5.0</v>
      </c>
      <c r="AM8" s="35" t="str">
        <f t="shared" ref="AM8:AM34" si="380">IF(AK8&gt;=8.5,"A",IF(AK8&gt;=8,"B+",IF(AK8&gt;=7,"B",IF(AK8&gt;=6.5,"C+",IF(AK8&gt;=5.5,"C",IF(AK8&gt;=5,"D+",IF(AK8&gt;=4,"D","F")))))))</f>
        <v>D+</v>
      </c>
      <c r="AN8" s="33">
        <f t="shared" ref="AN8:AN34" si="381">IF(AM8="A",4,IF(AM8="B+",3.5,IF(AM8="B",3,IF(AM8="C+",2.5,IF(AM8="C",2,IF(AM8="D+",1.5,IF(AM8="D",1,0)))))))</f>
        <v>1.5</v>
      </c>
      <c r="AO8" s="49" t="str">
        <f t="shared" ref="AO8:AO34" si="382">TEXT(AN8,"0.0")</f>
        <v>1.5</v>
      </c>
      <c r="AP8" s="77">
        <v>3</v>
      </c>
      <c r="AQ8" s="83">
        <v>3</v>
      </c>
      <c r="AR8" s="24">
        <v>5</v>
      </c>
      <c r="AS8" s="27">
        <v>5</v>
      </c>
      <c r="AT8" s="28"/>
      <c r="AU8" s="22">
        <f t="shared" ref="AU8:AU34" si="383">ROUND((AR8*0.4+AS8*0.6),1)</f>
        <v>5</v>
      </c>
      <c r="AV8" s="29">
        <f t="shared" ref="AV8:AV34" si="384">ROUND(MAX((AR8*0.4+AS8*0.6),(AR8*0.4+AT8*0.6)),1)</f>
        <v>5</v>
      </c>
      <c r="AW8" s="29" t="str">
        <f t="shared" si="121"/>
        <v>5.0</v>
      </c>
      <c r="AX8" s="35" t="str">
        <f t="shared" ref="AX8:AX34" si="385">IF(AV8&gt;=8.5,"A",IF(AV8&gt;=8,"B+",IF(AV8&gt;=7,"B",IF(AV8&gt;=6.5,"C+",IF(AV8&gt;=5.5,"C",IF(AV8&gt;=5,"D+",IF(AV8&gt;=4,"D","F")))))))</f>
        <v>D+</v>
      </c>
      <c r="AY8" s="33">
        <f t="shared" ref="AY8:AY34" si="386">IF(AX8="A",4,IF(AX8="B+",3.5,IF(AX8="B",3,IF(AX8="C+",2.5,IF(AX8="C",2,IF(AX8="D+",1.5,IF(AX8="D",1,0)))))))</f>
        <v>1.5</v>
      </c>
      <c r="AZ8" s="49" t="str">
        <f t="shared" ref="AZ8:AZ34" si="387">TEXT(AY8,"0.0")</f>
        <v>1.5</v>
      </c>
      <c r="BA8" s="77">
        <v>3</v>
      </c>
      <c r="BB8" s="83">
        <v>3</v>
      </c>
      <c r="BC8" s="24">
        <v>6.8</v>
      </c>
      <c r="BD8" s="27">
        <v>3</v>
      </c>
      <c r="BE8" s="28"/>
      <c r="BF8" s="22">
        <f t="shared" ref="BF8:BF34" si="388">ROUND((BC8*0.4+BD8*0.6),1)</f>
        <v>4.5</v>
      </c>
      <c r="BG8" s="29">
        <f t="shared" ref="BG8:BG34" si="389">ROUND(MAX((BC8*0.4+BD8*0.6),(BC8*0.4+BE8*0.6)),1)</f>
        <v>4.5</v>
      </c>
      <c r="BH8" s="29" t="str">
        <f t="shared" si="125"/>
        <v>4.5</v>
      </c>
      <c r="BI8" s="35" t="str">
        <f t="shared" ref="BI8:BI34" si="390">IF(BG8&gt;=8.5,"A",IF(BG8&gt;=8,"B+",IF(BG8&gt;=7,"B",IF(BG8&gt;=6.5,"C+",IF(BG8&gt;=5.5,"C",IF(BG8&gt;=5,"D+",IF(BG8&gt;=4,"D","F")))))))</f>
        <v>D</v>
      </c>
      <c r="BJ8" s="33">
        <f t="shared" ref="BJ8:BJ34" si="391">IF(BI8="A",4,IF(BI8="B+",3.5,IF(BI8="B",3,IF(BI8="C+",2.5,IF(BI8="C",2,IF(BI8="D+",1.5,IF(BI8="D",1,0)))))))</f>
        <v>1</v>
      </c>
      <c r="BK8" s="49" t="str">
        <f t="shared" ref="BK8:BK34" si="392">TEXT(BJ8,"0.0")</f>
        <v>1.0</v>
      </c>
      <c r="BL8" s="77">
        <v>3</v>
      </c>
      <c r="BM8" s="83">
        <v>3</v>
      </c>
      <c r="BN8" s="24">
        <v>7.7</v>
      </c>
      <c r="BO8" s="27">
        <v>9</v>
      </c>
      <c r="BP8" s="28"/>
      <c r="BQ8" s="30">
        <f t="shared" ref="BQ8:BQ34" si="393">ROUND((BN8*0.4+BO8*0.6),1)</f>
        <v>8.5</v>
      </c>
      <c r="BR8" s="31">
        <f t="shared" ref="BR8:BR34" si="394">ROUND(MAX((BN8*0.4+BO8*0.6),(BN8*0.4+BP8*0.6)),1)</f>
        <v>8.5</v>
      </c>
      <c r="BS8" s="29" t="str">
        <f t="shared" si="129"/>
        <v>8.5</v>
      </c>
      <c r="BT8" s="35" t="str">
        <f t="shared" ref="BT8:BT34" si="395">IF(BR8&gt;=8.5,"A",IF(BR8&gt;=8,"B+",IF(BR8&gt;=7,"B",IF(BR8&gt;=6.5,"C+",IF(BR8&gt;=5.5,"C",IF(BR8&gt;=5,"D+",IF(BR8&gt;=4,"D","F")))))))</f>
        <v>A</v>
      </c>
      <c r="BU8" s="33">
        <f t="shared" ref="BU8:BU34" si="396">IF(BT8="A",4,IF(BT8="B+",3.5,IF(BT8="B",3,IF(BT8="C+",2.5,IF(BT8="C",2,IF(BT8="D+",1.5,IF(BT8="D",1,0)))))))</f>
        <v>4</v>
      </c>
      <c r="BV8" s="49" t="str">
        <f t="shared" ref="BV8:BV34" si="397">TEXT(BU8,"0.0")</f>
        <v>4.0</v>
      </c>
      <c r="BW8" s="77">
        <v>2</v>
      </c>
      <c r="BX8" s="83">
        <v>2</v>
      </c>
      <c r="BY8" s="41">
        <f t="shared" si="133"/>
        <v>16</v>
      </c>
      <c r="BZ8" s="43">
        <f t="shared" si="134"/>
        <v>1.875</v>
      </c>
      <c r="CA8" s="45" t="str">
        <f t="shared" si="135"/>
        <v>1.88</v>
      </c>
      <c r="CB8" s="47" t="str">
        <f t="shared" si="136"/>
        <v>Lên lớp</v>
      </c>
      <c r="CC8" s="145">
        <f t="shared" si="137"/>
        <v>16</v>
      </c>
      <c r="CD8" s="146">
        <f t="shared" si="138"/>
        <v>1.875</v>
      </c>
      <c r="CE8" s="47" t="str">
        <f t="shared" si="139"/>
        <v>Lên lớp</v>
      </c>
      <c r="CF8" s="142" t="s">
        <v>1143</v>
      </c>
      <c r="CG8" s="24">
        <v>5.2</v>
      </c>
      <c r="CH8" s="27">
        <v>5</v>
      </c>
      <c r="CI8" s="28"/>
      <c r="CJ8" s="30">
        <f t="shared" si="140"/>
        <v>5.0999999999999996</v>
      </c>
      <c r="CK8" s="31">
        <f t="shared" si="141"/>
        <v>5.0999999999999996</v>
      </c>
      <c r="CL8" s="29" t="str">
        <f t="shared" si="142"/>
        <v>5.1</v>
      </c>
      <c r="CM8" s="35" t="str">
        <f t="shared" si="143"/>
        <v>D+</v>
      </c>
      <c r="CN8" s="157">
        <f t="shared" si="144"/>
        <v>1.5</v>
      </c>
      <c r="CO8" s="49" t="str">
        <f t="shared" si="145"/>
        <v>1.5</v>
      </c>
      <c r="CP8" s="77">
        <v>3</v>
      </c>
      <c r="CQ8" s="151">
        <v>3</v>
      </c>
      <c r="CR8" s="24">
        <v>8.3000000000000007</v>
      </c>
      <c r="CS8" s="27">
        <v>6</v>
      </c>
      <c r="CT8" s="28"/>
      <c r="CU8" s="30">
        <f t="shared" si="311"/>
        <v>6.9</v>
      </c>
      <c r="CV8" s="31">
        <f t="shared" si="146"/>
        <v>6.9</v>
      </c>
      <c r="CW8" s="29" t="str">
        <f t="shared" si="147"/>
        <v>6.9</v>
      </c>
      <c r="CX8" s="35" t="str">
        <f t="shared" si="148"/>
        <v>C+</v>
      </c>
      <c r="CY8" s="157">
        <f t="shared" si="149"/>
        <v>2.5</v>
      </c>
      <c r="CZ8" s="49" t="str">
        <f t="shared" si="150"/>
        <v>2.5</v>
      </c>
      <c r="DA8" s="77">
        <v>2</v>
      </c>
      <c r="DB8" s="151">
        <v>2</v>
      </c>
      <c r="DC8" s="133">
        <v>6.1</v>
      </c>
      <c r="DD8" s="125">
        <v>7</v>
      </c>
      <c r="DE8" s="126"/>
      <c r="DF8" s="127">
        <f t="shared" si="151"/>
        <v>6.6</v>
      </c>
      <c r="DG8" s="128">
        <f t="shared" si="152"/>
        <v>6.6</v>
      </c>
      <c r="DH8" s="29" t="str">
        <f t="shared" si="153"/>
        <v>6.6</v>
      </c>
      <c r="DI8" s="129" t="str">
        <f t="shared" si="154"/>
        <v>C+</v>
      </c>
      <c r="DJ8" s="130">
        <f t="shared" si="155"/>
        <v>2.5</v>
      </c>
      <c r="DK8" s="131" t="str">
        <f t="shared" si="156"/>
        <v>2.5</v>
      </c>
      <c r="DL8" s="132">
        <v>4</v>
      </c>
      <c r="DM8" s="170">
        <v>4</v>
      </c>
      <c r="DN8" s="24">
        <v>5</v>
      </c>
      <c r="DO8" s="27">
        <v>4</v>
      </c>
      <c r="DP8" s="28"/>
      <c r="DQ8" s="30">
        <f t="shared" si="157"/>
        <v>4.4000000000000004</v>
      </c>
      <c r="DR8" s="31">
        <f t="shared" si="158"/>
        <v>4.4000000000000004</v>
      </c>
      <c r="DS8" s="29" t="str">
        <f t="shared" si="159"/>
        <v>4.4</v>
      </c>
      <c r="DT8" s="35" t="str">
        <f t="shared" si="160"/>
        <v>D</v>
      </c>
      <c r="DU8" s="157">
        <f t="shared" si="161"/>
        <v>1</v>
      </c>
      <c r="DV8" s="49" t="str">
        <f t="shared" si="162"/>
        <v>1.0</v>
      </c>
      <c r="DW8" s="77">
        <v>3</v>
      </c>
      <c r="DX8" s="151">
        <v>3</v>
      </c>
      <c r="DY8" s="24">
        <v>5.3</v>
      </c>
      <c r="DZ8" s="27">
        <v>7</v>
      </c>
      <c r="EA8" s="28"/>
      <c r="EB8" s="30">
        <f t="shared" si="312"/>
        <v>6.3</v>
      </c>
      <c r="EC8" s="31">
        <f t="shared" si="301"/>
        <v>6.3</v>
      </c>
      <c r="ED8" s="29" t="str">
        <f t="shared" si="163"/>
        <v>6.3</v>
      </c>
      <c r="EE8" s="35" t="str">
        <f t="shared" si="164"/>
        <v>C</v>
      </c>
      <c r="EF8" s="157">
        <f t="shared" si="165"/>
        <v>2</v>
      </c>
      <c r="EG8" s="49" t="str">
        <f t="shared" si="166"/>
        <v>2.0</v>
      </c>
      <c r="EH8" s="77">
        <v>2</v>
      </c>
      <c r="EI8" s="151">
        <v>2</v>
      </c>
      <c r="EJ8" s="24">
        <v>5.4</v>
      </c>
      <c r="EK8" s="27">
        <v>6</v>
      </c>
      <c r="EL8" s="28"/>
      <c r="EM8" s="30">
        <f t="shared" si="313"/>
        <v>5.8</v>
      </c>
      <c r="EN8" s="31">
        <f t="shared" si="167"/>
        <v>5.8</v>
      </c>
      <c r="EO8" s="29" t="str">
        <f t="shared" si="168"/>
        <v>5.8</v>
      </c>
      <c r="EP8" s="35" t="str">
        <f t="shared" si="169"/>
        <v>C</v>
      </c>
      <c r="EQ8" s="157">
        <f t="shared" si="170"/>
        <v>2</v>
      </c>
      <c r="ER8" s="49" t="str">
        <f t="shared" si="171"/>
        <v>2.0</v>
      </c>
      <c r="ES8" s="77">
        <v>2</v>
      </c>
      <c r="ET8" s="151">
        <v>2</v>
      </c>
      <c r="EU8" s="133">
        <v>5.6</v>
      </c>
      <c r="EV8" s="125">
        <v>7</v>
      </c>
      <c r="EW8" s="126"/>
      <c r="EX8" s="127">
        <f t="shared" si="314"/>
        <v>6.4</v>
      </c>
      <c r="EY8" s="128">
        <f t="shared" si="172"/>
        <v>6.4</v>
      </c>
      <c r="EZ8" s="29" t="str">
        <f t="shared" si="173"/>
        <v>6.4</v>
      </c>
      <c r="FA8" s="129" t="str">
        <f t="shared" si="174"/>
        <v>C</v>
      </c>
      <c r="FB8" s="130">
        <f t="shared" si="175"/>
        <v>2</v>
      </c>
      <c r="FC8" s="131" t="str">
        <f t="shared" si="176"/>
        <v>2.0</v>
      </c>
      <c r="FD8" s="132">
        <v>3</v>
      </c>
      <c r="FE8" s="170">
        <v>3</v>
      </c>
      <c r="FF8" s="155">
        <v>5</v>
      </c>
      <c r="FG8" s="165">
        <v>4.4000000000000004</v>
      </c>
      <c r="FH8" s="165"/>
      <c r="FI8" s="22">
        <f t="shared" si="177"/>
        <v>4.5999999999999996</v>
      </c>
      <c r="FJ8" s="29">
        <f t="shared" si="178"/>
        <v>4.5999999999999996</v>
      </c>
      <c r="FK8" s="29" t="str">
        <f t="shared" si="179"/>
        <v>4.6</v>
      </c>
      <c r="FL8" s="35" t="str">
        <f t="shared" si="180"/>
        <v>D</v>
      </c>
      <c r="FM8" s="33">
        <f t="shared" si="181"/>
        <v>1</v>
      </c>
      <c r="FN8" s="49" t="str">
        <f t="shared" si="182"/>
        <v>1.0</v>
      </c>
      <c r="FO8" s="77">
        <v>2</v>
      </c>
      <c r="FP8" s="151">
        <v>2</v>
      </c>
      <c r="FQ8" s="41">
        <f t="shared" si="183"/>
        <v>21</v>
      </c>
      <c r="FR8" s="43">
        <f t="shared" si="184"/>
        <v>1.8333333333333333</v>
      </c>
      <c r="FS8" s="45" t="str">
        <f t="shared" si="185"/>
        <v>1.83</v>
      </c>
      <c r="FT8" s="47" t="str">
        <f t="shared" si="186"/>
        <v>Lên lớp</v>
      </c>
      <c r="FU8" s="145">
        <f t="shared" si="187"/>
        <v>21</v>
      </c>
      <c r="FV8" s="146">
        <f t="shared" si="188"/>
        <v>1.8333333333333333</v>
      </c>
      <c r="FW8" s="174">
        <f t="shared" si="189"/>
        <v>37</v>
      </c>
      <c r="FX8" s="41">
        <f t="shared" si="190"/>
        <v>37</v>
      </c>
      <c r="FY8" s="43">
        <f t="shared" si="191"/>
        <v>1.8513513513513513</v>
      </c>
      <c r="FZ8" s="45" t="str">
        <f t="shared" si="192"/>
        <v>1.85</v>
      </c>
      <c r="GA8" s="47" t="str">
        <f t="shared" si="193"/>
        <v>Lên lớp</v>
      </c>
      <c r="GB8" s="47" t="s">
        <v>1143</v>
      </c>
      <c r="GC8" s="24">
        <v>5</v>
      </c>
      <c r="GD8" s="27">
        <v>5</v>
      </c>
      <c r="GE8" s="28"/>
      <c r="GF8" s="22">
        <f t="shared" si="322"/>
        <v>5</v>
      </c>
      <c r="GG8" s="29">
        <f t="shared" si="323"/>
        <v>5</v>
      </c>
      <c r="GH8" s="29" t="str">
        <f t="shared" si="195"/>
        <v>5.0</v>
      </c>
      <c r="GI8" s="35" t="str">
        <f t="shared" si="324"/>
        <v>D+</v>
      </c>
      <c r="GJ8" s="33">
        <f t="shared" si="325"/>
        <v>1.5</v>
      </c>
      <c r="GK8" s="49" t="str">
        <f t="shared" si="326"/>
        <v>1.5</v>
      </c>
      <c r="GL8" s="77">
        <v>2</v>
      </c>
      <c r="GM8" s="151">
        <v>2</v>
      </c>
      <c r="GN8" s="24">
        <v>7</v>
      </c>
      <c r="GO8" s="27">
        <v>5</v>
      </c>
      <c r="GP8" s="28"/>
      <c r="GQ8" s="30">
        <f t="shared" si="327"/>
        <v>5.8</v>
      </c>
      <c r="GR8" s="31">
        <f t="shared" si="328"/>
        <v>5.8</v>
      </c>
      <c r="GS8" s="29" t="str">
        <f t="shared" si="200"/>
        <v>5.8</v>
      </c>
      <c r="GT8" s="35" t="str">
        <f t="shared" si="329"/>
        <v>C</v>
      </c>
      <c r="GU8" s="33">
        <f t="shared" si="330"/>
        <v>2</v>
      </c>
      <c r="GV8" s="49" t="str">
        <f t="shared" si="331"/>
        <v>2.0</v>
      </c>
      <c r="GW8" s="77">
        <v>3</v>
      </c>
      <c r="GX8" s="151">
        <v>3</v>
      </c>
      <c r="GY8" s="24">
        <v>5.2</v>
      </c>
      <c r="GZ8" s="27">
        <v>2</v>
      </c>
      <c r="HA8" s="28">
        <v>2</v>
      </c>
      <c r="HB8" s="22">
        <f t="shared" si="332"/>
        <v>3.3</v>
      </c>
      <c r="HC8" s="29">
        <f t="shared" si="333"/>
        <v>3.3</v>
      </c>
      <c r="HD8" s="29" t="str">
        <f t="shared" si="205"/>
        <v>3.3</v>
      </c>
      <c r="HE8" s="35" t="str">
        <f t="shared" si="334"/>
        <v>F</v>
      </c>
      <c r="HF8" s="33">
        <f t="shared" si="335"/>
        <v>0</v>
      </c>
      <c r="HG8" s="49" t="str">
        <f t="shared" si="336"/>
        <v>0.0</v>
      </c>
      <c r="HH8" s="77">
        <v>2</v>
      </c>
      <c r="HI8" s="151"/>
      <c r="HJ8" s="133">
        <v>6</v>
      </c>
      <c r="HK8" s="125">
        <v>2</v>
      </c>
      <c r="HL8" s="233"/>
      <c r="HM8" s="159">
        <f t="shared" si="337"/>
        <v>3.6</v>
      </c>
      <c r="HN8" s="160">
        <f t="shared" si="338"/>
        <v>3.6</v>
      </c>
      <c r="HO8" s="29" t="str">
        <f t="shared" si="210"/>
        <v>3.6</v>
      </c>
      <c r="HP8" s="129" t="str">
        <f t="shared" si="339"/>
        <v>F</v>
      </c>
      <c r="HQ8" s="130">
        <f t="shared" si="340"/>
        <v>0</v>
      </c>
      <c r="HR8" s="131" t="str">
        <f t="shared" si="341"/>
        <v>0.0</v>
      </c>
      <c r="HS8" s="132">
        <v>2</v>
      </c>
      <c r="HT8" s="170"/>
      <c r="HU8" s="24">
        <v>5.5</v>
      </c>
      <c r="HV8" s="27">
        <v>4</v>
      </c>
      <c r="HW8" s="28"/>
      <c r="HX8" s="22">
        <f t="shared" si="342"/>
        <v>4.5999999999999996</v>
      </c>
      <c r="HY8" s="29">
        <f t="shared" si="343"/>
        <v>4.5999999999999996</v>
      </c>
      <c r="HZ8" s="29" t="str">
        <f t="shared" si="215"/>
        <v>4.6</v>
      </c>
      <c r="IA8" s="35" t="str">
        <f t="shared" si="344"/>
        <v>D</v>
      </c>
      <c r="IB8" s="33">
        <f t="shared" si="345"/>
        <v>1</v>
      </c>
      <c r="IC8" s="49" t="str">
        <f t="shared" si="346"/>
        <v>1.0</v>
      </c>
      <c r="ID8" s="77">
        <v>3</v>
      </c>
      <c r="IE8" s="151">
        <v>3</v>
      </c>
      <c r="IF8" s="24">
        <v>5.7</v>
      </c>
      <c r="IG8" s="27">
        <v>6</v>
      </c>
      <c r="IH8" s="126"/>
      <c r="II8" s="22">
        <f t="shared" si="347"/>
        <v>5.9</v>
      </c>
      <c r="IJ8" s="54">
        <f t="shared" si="348"/>
        <v>5.9</v>
      </c>
      <c r="IK8" s="29" t="str">
        <f t="shared" si="220"/>
        <v>5.9</v>
      </c>
      <c r="IL8" s="162" t="str">
        <f t="shared" si="349"/>
        <v>C</v>
      </c>
      <c r="IM8" s="33">
        <f t="shared" si="350"/>
        <v>2</v>
      </c>
      <c r="IN8" s="49" t="str">
        <f t="shared" si="351"/>
        <v>2.0</v>
      </c>
      <c r="IO8" s="77">
        <v>2</v>
      </c>
      <c r="IP8" s="151">
        <v>2</v>
      </c>
      <c r="IQ8" s="24">
        <v>5.9</v>
      </c>
      <c r="IR8" s="27">
        <v>4</v>
      </c>
      <c r="IS8" s="28"/>
      <c r="IT8" s="30">
        <f t="shared" si="352"/>
        <v>4.8</v>
      </c>
      <c r="IU8" s="31">
        <f t="shared" si="353"/>
        <v>4.8</v>
      </c>
      <c r="IV8" s="29" t="str">
        <f t="shared" si="224"/>
        <v>4.8</v>
      </c>
      <c r="IW8" s="35" t="str">
        <f t="shared" si="354"/>
        <v>D</v>
      </c>
      <c r="IX8" s="33">
        <f t="shared" si="355"/>
        <v>1</v>
      </c>
      <c r="IY8" s="49" t="str">
        <f t="shared" si="356"/>
        <v>1.0</v>
      </c>
      <c r="IZ8" s="77">
        <v>3</v>
      </c>
      <c r="JA8" s="151">
        <v>3</v>
      </c>
      <c r="JB8" s="24">
        <v>5</v>
      </c>
      <c r="JC8" s="27">
        <v>4</v>
      </c>
      <c r="JD8" s="28"/>
      <c r="JE8" s="30">
        <f t="shared" si="357"/>
        <v>4.4000000000000004</v>
      </c>
      <c r="JF8" s="31">
        <f t="shared" si="358"/>
        <v>4.4000000000000004</v>
      </c>
      <c r="JG8" s="29" t="str">
        <f t="shared" si="228"/>
        <v>4.4</v>
      </c>
      <c r="JH8" s="35" t="str">
        <f t="shared" si="359"/>
        <v>D</v>
      </c>
      <c r="JI8" s="33">
        <f t="shared" si="360"/>
        <v>1</v>
      </c>
      <c r="JJ8" s="49" t="str">
        <f t="shared" si="361"/>
        <v>1.0</v>
      </c>
      <c r="JK8" s="77">
        <v>3</v>
      </c>
      <c r="JL8" s="151">
        <v>3</v>
      </c>
      <c r="JM8" s="24">
        <v>6</v>
      </c>
      <c r="JN8" s="214">
        <v>7.4</v>
      </c>
      <c r="JO8" s="140"/>
      <c r="JP8" s="30">
        <f t="shared" si="362"/>
        <v>6.8</v>
      </c>
      <c r="JQ8" s="31">
        <f t="shared" si="363"/>
        <v>6.8</v>
      </c>
      <c r="JR8" s="29" t="str">
        <f t="shared" si="232"/>
        <v>6.8</v>
      </c>
      <c r="JS8" s="35" t="str">
        <f t="shared" si="364"/>
        <v>C+</v>
      </c>
      <c r="JT8" s="33">
        <f t="shared" si="365"/>
        <v>2.5</v>
      </c>
      <c r="JU8" s="49" t="str">
        <f t="shared" si="366"/>
        <v>2.5</v>
      </c>
      <c r="JV8" s="77">
        <v>1</v>
      </c>
      <c r="JW8" s="151">
        <v>1</v>
      </c>
      <c r="JX8" s="211">
        <f t="shared" si="236"/>
        <v>21</v>
      </c>
      <c r="JY8" s="43">
        <f t="shared" si="237"/>
        <v>1.1666666666666667</v>
      </c>
      <c r="JZ8" s="45" t="str">
        <f t="shared" si="238"/>
        <v>1.17</v>
      </c>
      <c r="KA8" s="47" t="str">
        <f t="shared" si="239"/>
        <v>Lên lớp</v>
      </c>
      <c r="KB8" s="41">
        <f t="shared" si="240"/>
        <v>17</v>
      </c>
      <c r="KC8" s="43">
        <f t="shared" si="241"/>
        <v>1.4411764705882353</v>
      </c>
      <c r="KD8" s="229">
        <f t="shared" si="242"/>
        <v>58</v>
      </c>
      <c r="KE8" s="230">
        <f t="shared" si="243"/>
        <v>54</v>
      </c>
      <c r="KF8" s="146">
        <f t="shared" si="244"/>
        <v>1.7222222222222223</v>
      </c>
      <c r="KG8" s="45" t="str">
        <f t="shared" si="245"/>
        <v>1.72</v>
      </c>
      <c r="KH8" s="47" t="str">
        <f t="shared" si="246"/>
        <v>Lên lớp</v>
      </c>
      <c r="KI8" s="47" t="s">
        <v>1143</v>
      </c>
      <c r="KJ8" s="24">
        <v>5.8</v>
      </c>
      <c r="KK8" s="27">
        <v>3</v>
      </c>
      <c r="KL8" s="28"/>
      <c r="KM8" s="30">
        <f t="shared" si="8"/>
        <v>4.0999999999999996</v>
      </c>
      <c r="KN8" s="31">
        <f t="shared" si="9"/>
        <v>4.0999999999999996</v>
      </c>
      <c r="KO8" s="31" t="str">
        <f t="shared" si="247"/>
        <v>4.1</v>
      </c>
      <c r="KP8" s="35" t="str">
        <f t="shared" si="10"/>
        <v>D</v>
      </c>
      <c r="KQ8" s="33">
        <f t="shared" si="11"/>
        <v>1</v>
      </c>
      <c r="KR8" s="49" t="str">
        <f t="shared" si="12"/>
        <v>1.0</v>
      </c>
      <c r="KS8" s="77">
        <v>2</v>
      </c>
      <c r="KT8" s="151">
        <v>2</v>
      </c>
      <c r="KU8" s="24">
        <v>7</v>
      </c>
      <c r="KV8" s="27">
        <v>5</v>
      </c>
      <c r="KW8" s="28"/>
      <c r="KX8" s="30">
        <f t="shared" si="13"/>
        <v>5.8</v>
      </c>
      <c r="KY8" s="31">
        <f t="shared" si="14"/>
        <v>5.8</v>
      </c>
      <c r="KZ8" s="31" t="str">
        <f t="shared" si="248"/>
        <v>5.8</v>
      </c>
      <c r="LA8" s="35" t="str">
        <f t="shared" si="15"/>
        <v>C</v>
      </c>
      <c r="LB8" s="33">
        <f t="shared" si="16"/>
        <v>2</v>
      </c>
      <c r="LC8" s="49" t="str">
        <f t="shared" si="17"/>
        <v>2.0</v>
      </c>
      <c r="LD8" s="77">
        <v>2</v>
      </c>
      <c r="LE8" s="151">
        <v>2</v>
      </c>
      <c r="LF8" s="133">
        <v>6</v>
      </c>
      <c r="LG8" s="269"/>
      <c r="LH8" s="126">
        <v>5</v>
      </c>
      <c r="LI8" s="127">
        <f t="shared" si="18"/>
        <v>2.4</v>
      </c>
      <c r="LJ8" s="128">
        <f t="shared" si="19"/>
        <v>5.4</v>
      </c>
      <c r="LK8" s="128" t="str">
        <f t="shared" si="249"/>
        <v>5.4</v>
      </c>
      <c r="LL8" s="129" t="str">
        <f t="shared" si="20"/>
        <v>D+</v>
      </c>
      <c r="LM8" s="130">
        <f t="shared" si="21"/>
        <v>1.5</v>
      </c>
      <c r="LN8" s="131" t="str">
        <f t="shared" si="22"/>
        <v>1.5</v>
      </c>
      <c r="LO8" s="132">
        <v>2</v>
      </c>
      <c r="LP8" s="170">
        <v>2</v>
      </c>
      <c r="LQ8" s="24">
        <v>5</v>
      </c>
      <c r="LR8" s="27">
        <v>1</v>
      </c>
      <c r="LS8" s="28">
        <v>1</v>
      </c>
      <c r="LT8" s="30">
        <f t="shared" si="23"/>
        <v>2.6</v>
      </c>
      <c r="LU8" s="31">
        <f t="shared" si="24"/>
        <v>2.6</v>
      </c>
      <c r="LV8" s="29" t="str">
        <f t="shared" si="250"/>
        <v>2.6</v>
      </c>
      <c r="LW8" s="35" t="str">
        <f t="shared" si="25"/>
        <v>F</v>
      </c>
      <c r="LX8" s="33">
        <f t="shared" si="26"/>
        <v>0</v>
      </c>
      <c r="LY8" s="49" t="str">
        <f t="shared" si="27"/>
        <v>0.0</v>
      </c>
      <c r="LZ8" s="77">
        <v>2</v>
      </c>
      <c r="MA8" s="151"/>
      <c r="MB8" s="133">
        <v>6.2</v>
      </c>
      <c r="MC8" s="125">
        <v>1</v>
      </c>
      <c r="MD8" s="126">
        <v>6</v>
      </c>
      <c r="ME8" s="127">
        <f t="shared" si="28"/>
        <v>3.1</v>
      </c>
      <c r="MF8" s="128">
        <f t="shared" si="29"/>
        <v>6.1</v>
      </c>
      <c r="MG8" s="29" t="str">
        <f t="shared" si="251"/>
        <v>6.1</v>
      </c>
      <c r="MH8" s="129" t="str">
        <f t="shared" si="30"/>
        <v>C</v>
      </c>
      <c r="MI8" s="130">
        <f t="shared" si="31"/>
        <v>2</v>
      </c>
      <c r="MJ8" s="131" t="str">
        <f t="shared" si="32"/>
        <v>2.0</v>
      </c>
      <c r="MK8" s="132">
        <v>1</v>
      </c>
      <c r="ML8" s="170">
        <v>1</v>
      </c>
      <c r="MM8" s="24">
        <v>7.4</v>
      </c>
      <c r="MN8" s="27">
        <v>5</v>
      </c>
      <c r="MO8" s="28"/>
      <c r="MP8" s="30">
        <f t="shared" si="33"/>
        <v>6</v>
      </c>
      <c r="MQ8" s="161">
        <f t="shared" si="34"/>
        <v>6</v>
      </c>
      <c r="MR8" s="29" t="str">
        <f t="shared" si="252"/>
        <v>6.0</v>
      </c>
      <c r="MS8" s="162" t="str">
        <f t="shared" si="35"/>
        <v>C</v>
      </c>
      <c r="MT8" s="163">
        <f t="shared" si="36"/>
        <v>2</v>
      </c>
      <c r="MU8" s="56" t="str">
        <f t="shared" si="37"/>
        <v>2.0</v>
      </c>
      <c r="MV8" s="77">
        <v>3</v>
      </c>
      <c r="MW8" s="151">
        <v>3</v>
      </c>
      <c r="MX8" s="133">
        <v>6</v>
      </c>
      <c r="MY8" s="125">
        <v>6</v>
      </c>
      <c r="MZ8" s="126"/>
      <c r="NA8" s="127">
        <f t="shared" si="38"/>
        <v>6</v>
      </c>
      <c r="NB8" s="128">
        <f t="shared" si="39"/>
        <v>6</v>
      </c>
      <c r="NC8" s="29" t="str">
        <f t="shared" si="253"/>
        <v>6.0</v>
      </c>
      <c r="ND8" s="129" t="str">
        <f t="shared" si="40"/>
        <v>C</v>
      </c>
      <c r="NE8" s="130">
        <f t="shared" si="41"/>
        <v>2</v>
      </c>
      <c r="NF8" s="131" t="str">
        <f t="shared" si="42"/>
        <v>2.0</v>
      </c>
      <c r="NG8" s="132">
        <v>1</v>
      </c>
      <c r="NH8" s="170">
        <v>1</v>
      </c>
      <c r="NI8" s="24">
        <v>6.4</v>
      </c>
      <c r="NJ8" s="124"/>
      <c r="NK8" s="28">
        <v>6</v>
      </c>
      <c r="NL8" s="30">
        <f t="shared" si="43"/>
        <v>2.6</v>
      </c>
      <c r="NM8" s="31">
        <f t="shared" si="44"/>
        <v>6.2</v>
      </c>
      <c r="NN8" s="31" t="str">
        <f t="shared" si="254"/>
        <v>6.2</v>
      </c>
      <c r="NO8" s="35" t="str">
        <f t="shared" si="45"/>
        <v>C</v>
      </c>
      <c r="NP8" s="33">
        <f t="shared" si="46"/>
        <v>2</v>
      </c>
      <c r="NQ8" s="49" t="str">
        <f t="shared" si="47"/>
        <v>2.0</v>
      </c>
      <c r="NR8" s="77">
        <v>3</v>
      </c>
      <c r="NS8" s="151">
        <v>3</v>
      </c>
      <c r="NT8" s="24">
        <v>7</v>
      </c>
      <c r="NU8" s="214">
        <v>6.3</v>
      </c>
      <c r="NV8" s="28"/>
      <c r="NW8" s="30">
        <f t="shared" si="48"/>
        <v>6.6</v>
      </c>
      <c r="NX8" s="31">
        <f t="shared" si="49"/>
        <v>6.6</v>
      </c>
      <c r="NY8" s="31" t="str">
        <f t="shared" si="255"/>
        <v>6.6</v>
      </c>
      <c r="NZ8" s="35" t="str">
        <f t="shared" si="50"/>
        <v>C+</v>
      </c>
      <c r="OA8" s="33">
        <f t="shared" si="51"/>
        <v>2.5</v>
      </c>
      <c r="OB8" s="49" t="str">
        <f t="shared" si="256"/>
        <v>2.5</v>
      </c>
      <c r="OC8" s="77">
        <v>2</v>
      </c>
      <c r="OD8" s="151">
        <v>2</v>
      </c>
      <c r="OE8" s="211">
        <f t="shared" si="257"/>
        <v>18</v>
      </c>
      <c r="OF8" s="43">
        <f t="shared" si="258"/>
        <v>1.6666666666666667</v>
      </c>
      <c r="OG8" s="45" t="str">
        <f t="shared" si="259"/>
        <v>1.67</v>
      </c>
      <c r="OH8" s="47" t="str">
        <f t="shared" si="260"/>
        <v>Lên lớp</v>
      </c>
      <c r="OI8" s="41">
        <f t="shared" si="261"/>
        <v>16</v>
      </c>
      <c r="OJ8" s="43">
        <f t="shared" si="262"/>
        <v>1.875</v>
      </c>
      <c r="OK8" s="229">
        <f t="shared" si="263"/>
        <v>76</v>
      </c>
      <c r="OL8" s="230">
        <f t="shared" si="264"/>
        <v>70</v>
      </c>
      <c r="OM8" s="146">
        <f t="shared" si="265"/>
        <v>1.7571428571428571</v>
      </c>
      <c r="ON8" s="45" t="str">
        <f t="shared" si="266"/>
        <v>1.76</v>
      </c>
      <c r="OO8" s="47" t="str">
        <f t="shared" si="267"/>
        <v>Lên lớp</v>
      </c>
      <c r="OP8" s="47" t="s">
        <v>1143</v>
      </c>
      <c r="OQ8" s="24">
        <v>5.8</v>
      </c>
      <c r="OR8" s="27"/>
      <c r="OS8" s="28">
        <v>4</v>
      </c>
      <c r="OT8" s="30">
        <f t="shared" si="52"/>
        <v>2.2999999999999998</v>
      </c>
      <c r="OU8" s="31">
        <f t="shared" si="53"/>
        <v>4.7</v>
      </c>
      <c r="OV8" s="31" t="str">
        <f t="shared" si="268"/>
        <v>4.7</v>
      </c>
      <c r="OW8" s="35" t="str">
        <f t="shared" si="317"/>
        <v>D</v>
      </c>
      <c r="OX8" s="33">
        <f t="shared" si="54"/>
        <v>1</v>
      </c>
      <c r="OY8" s="49" t="str">
        <f t="shared" si="55"/>
        <v>1.0</v>
      </c>
      <c r="OZ8" s="77">
        <v>2</v>
      </c>
      <c r="PA8" s="151">
        <v>2</v>
      </c>
      <c r="PB8" s="24">
        <v>7.8</v>
      </c>
      <c r="PC8" s="27">
        <v>10</v>
      </c>
      <c r="PD8" s="28"/>
      <c r="PE8" s="30">
        <f t="shared" si="56"/>
        <v>9.1</v>
      </c>
      <c r="PF8" s="31">
        <f t="shared" si="57"/>
        <v>9.1</v>
      </c>
      <c r="PG8" s="31" t="str">
        <f t="shared" si="269"/>
        <v>9.1</v>
      </c>
      <c r="PH8" s="35" t="str">
        <f t="shared" si="318"/>
        <v>A</v>
      </c>
      <c r="PI8" s="33">
        <f t="shared" si="58"/>
        <v>4</v>
      </c>
      <c r="PJ8" s="49" t="str">
        <f t="shared" si="59"/>
        <v>4.0</v>
      </c>
      <c r="PK8" s="77">
        <v>3</v>
      </c>
      <c r="PL8" s="151">
        <v>3</v>
      </c>
      <c r="PM8" s="24">
        <v>5.3</v>
      </c>
      <c r="PN8" s="27">
        <v>5</v>
      </c>
      <c r="PO8" s="28"/>
      <c r="PP8" s="30">
        <f t="shared" si="60"/>
        <v>5.0999999999999996</v>
      </c>
      <c r="PQ8" s="31">
        <f t="shared" si="61"/>
        <v>5.0999999999999996</v>
      </c>
      <c r="PR8" s="31" t="str">
        <f t="shared" si="270"/>
        <v>5.1</v>
      </c>
      <c r="PS8" s="35" t="str">
        <f t="shared" si="319"/>
        <v>D+</v>
      </c>
      <c r="PT8" s="33">
        <f t="shared" si="62"/>
        <v>1.5</v>
      </c>
      <c r="PU8" s="49" t="str">
        <f t="shared" si="63"/>
        <v>1.5</v>
      </c>
      <c r="PV8" s="77">
        <v>2</v>
      </c>
      <c r="PW8" s="151">
        <v>2</v>
      </c>
      <c r="PX8" s="24">
        <v>6.6</v>
      </c>
      <c r="PY8" s="27">
        <v>6</v>
      </c>
      <c r="PZ8" s="28"/>
      <c r="QA8" s="30">
        <f t="shared" si="64"/>
        <v>6.2</v>
      </c>
      <c r="QB8" s="31">
        <f t="shared" si="65"/>
        <v>6.2</v>
      </c>
      <c r="QC8" s="31" t="str">
        <f t="shared" si="271"/>
        <v>6.2</v>
      </c>
      <c r="QD8" s="35" t="str">
        <f t="shared" si="320"/>
        <v>C</v>
      </c>
      <c r="QE8" s="33">
        <f t="shared" si="66"/>
        <v>2</v>
      </c>
      <c r="QF8" s="49" t="str">
        <f t="shared" si="67"/>
        <v>2.0</v>
      </c>
      <c r="QG8" s="77">
        <v>3</v>
      </c>
      <c r="QH8" s="151">
        <v>3</v>
      </c>
      <c r="QI8" s="24">
        <v>7.4</v>
      </c>
      <c r="QJ8" s="27">
        <v>6</v>
      </c>
      <c r="QK8" s="28"/>
      <c r="QL8" s="30">
        <f t="shared" si="68"/>
        <v>6.6</v>
      </c>
      <c r="QM8" s="31">
        <f t="shared" si="69"/>
        <v>6.6</v>
      </c>
      <c r="QN8" s="31" t="str">
        <f t="shared" si="272"/>
        <v>6.6</v>
      </c>
      <c r="QO8" s="35" t="str">
        <f t="shared" si="321"/>
        <v>C+</v>
      </c>
      <c r="QP8" s="33">
        <f t="shared" si="70"/>
        <v>2.5</v>
      </c>
      <c r="QQ8" s="49" t="str">
        <f t="shared" si="71"/>
        <v>2.5</v>
      </c>
      <c r="QR8" s="77">
        <v>1</v>
      </c>
      <c r="QS8" s="151">
        <v>1</v>
      </c>
      <c r="QT8" s="24">
        <v>7.5</v>
      </c>
      <c r="QU8" s="27">
        <v>1</v>
      </c>
      <c r="QV8" s="28">
        <v>6</v>
      </c>
      <c r="QW8" s="30">
        <f t="shared" si="72"/>
        <v>3.6</v>
      </c>
      <c r="QX8" s="31">
        <f t="shared" si="73"/>
        <v>6.6</v>
      </c>
      <c r="QY8" s="31" t="str">
        <f t="shared" si="273"/>
        <v>6.6</v>
      </c>
      <c r="QZ8" s="35" t="str">
        <f t="shared" si="74"/>
        <v>C+</v>
      </c>
      <c r="RA8" s="33">
        <f t="shared" si="75"/>
        <v>2.5</v>
      </c>
      <c r="RB8" s="49" t="str">
        <f t="shared" si="76"/>
        <v>2.5</v>
      </c>
      <c r="RC8" s="77">
        <v>3</v>
      </c>
      <c r="RD8" s="151">
        <v>3</v>
      </c>
      <c r="RE8" s="24">
        <v>6.4</v>
      </c>
      <c r="RF8" s="27">
        <v>8</v>
      </c>
      <c r="RG8" s="28"/>
      <c r="RH8" s="30">
        <f t="shared" si="77"/>
        <v>7.4</v>
      </c>
      <c r="RI8" s="31">
        <f t="shared" si="78"/>
        <v>7.4</v>
      </c>
      <c r="RJ8" s="31" t="str">
        <f t="shared" si="274"/>
        <v>7.4</v>
      </c>
      <c r="RK8" s="35" t="str">
        <f t="shared" si="79"/>
        <v>B</v>
      </c>
      <c r="RL8" s="33">
        <f t="shared" si="80"/>
        <v>3</v>
      </c>
      <c r="RM8" s="49" t="str">
        <f t="shared" si="81"/>
        <v>3.0</v>
      </c>
      <c r="RN8" s="77">
        <v>1</v>
      </c>
      <c r="RO8" s="151">
        <v>1</v>
      </c>
      <c r="RP8" s="211">
        <f t="shared" si="275"/>
        <v>15</v>
      </c>
      <c r="RQ8" s="275">
        <f t="shared" si="276"/>
        <v>6.62</v>
      </c>
      <c r="RR8" s="43">
        <f t="shared" si="277"/>
        <v>2.4</v>
      </c>
      <c r="RS8" s="45" t="str">
        <f t="shared" si="278"/>
        <v>2.40</v>
      </c>
      <c r="RT8" s="47" t="str">
        <f t="shared" si="279"/>
        <v>Lên lớp</v>
      </c>
      <c r="RU8" s="41">
        <f t="shared" si="280"/>
        <v>15</v>
      </c>
      <c r="RV8" s="43">
        <f t="shared" si="281"/>
        <v>2.4</v>
      </c>
      <c r="RW8" s="229">
        <f t="shared" si="282"/>
        <v>91</v>
      </c>
      <c r="RX8" s="230">
        <f t="shared" si="283"/>
        <v>85</v>
      </c>
      <c r="RY8" s="146">
        <f t="shared" si="284"/>
        <v>1.8705882352941177</v>
      </c>
      <c r="RZ8" s="45" t="str">
        <f t="shared" si="285"/>
        <v>1.87</v>
      </c>
      <c r="SA8" s="47" t="str">
        <f t="shared" si="286"/>
        <v>Lên lớp</v>
      </c>
      <c r="SB8" s="47" t="s">
        <v>1143</v>
      </c>
      <c r="SC8" s="133">
        <v>5.3</v>
      </c>
      <c r="SD8" s="125">
        <v>5</v>
      </c>
      <c r="SE8" s="126"/>
      <c r="SF8" s="127">
        <f t="shared" si="82"/>
        <v>5.0999999999999996</v>
      </c>
      <c r="SG8" s="128">
        <f t="shared" si="83"/>
        <v>5.0999999999999996</v>
      </c>
      <c r="SH8" s="128" t="str">
        <f t="shared" si="287"/>
        <v>5.1</v>
      </c>
      <c r="SI8" s="129" t="str">
        <f t="shared" si="84"/>
        <v>D+</v>
      </c>
      <c r="SJ8" s="130">
        <f t="shared" si="85"/>
        <v>1.5</v>
      </c>
      <c r="SK8" s="131" t="str">
        <f t="shared" si="86"/>
        <v>1.5</v>
      </c>
      <c r="SL8" s="132">
        <v>2</v>
      </c>
      <c r="SM8" s="170">
        <v>2</v>
      </c>
      <c r="SN8" s="24">
        <v>5.2</v>
      </c>
      <c r="SO8" s="124"/>
      <c r="SP8" s="28"/>
      <c r="SQ8" s="30">
        <f t="shared" si="87"/>
        <v>2.1</v>
      </c>
      <c r="SR8" s="31">
        <f t="shared" si="88"/>
        <v>2.1</v>
      </c>
      <c r="SS8" s="31" t="str">
        <f t="shared" si="288"/>
        <v>2.1</v>
      </c>
      <c r="ST8" s="35" t="str">
        <f t="shared" si="89"/>
        <v>F</v>
      </c>
      <c r="SU8" s="33">
        <f t="shared" si="90"/>
        <v>0</v>
      </c>
      <c r="SV8" s="49" t="str">
        <f t="shared" si="91"/>
        <v>0.0</v>
      </c>
      <c r="SW8" s="77">
        <v>2</v>
      </c>
      <c r="SX8" s="151">
        <v>2</v>
      </c>
      <c r="SY8" s="24"/>
      <c r="SZ8" s="27"/>
      <c r="TA8" s="28"/>
      <c r="TB8" s="22">
        <f t="shared" si="315"/>
        <v>3.6</v>
      </c>
      <c r="TC8" s="29">
        <f t="shared" si="316"/>
        <v>3.6</v>
      </c>
      <c r="TD8" s="31" t="str">
        <f t="shared" si="291"/>
        <v>3.6</v>
      </c>
      <c r="TE8" s="35" t="str">
        <f t="shared" si="93"/>
        <v>F</v>
      </c>
      <c r="TF8" s="33">
        <f t="shared" si="94"/>
        <v>0</v>
      </c>
      <c r="TG8" s="49" t="str">
        <f t="shared" si="95"/>
        <v>0.0</v>
      </c>
      <c r="TH8" s="77">
        <v>4</v>
      </c>
      <c r="TI8" s="151"/>
      <c r="TJ8" s="320"/>
      <c r="TK8" s="321"/>
      <c r="TL8" s="322"/>
      <c r="TM8" s="322"/>
      <c r="TN8" s="322"/>
      <c r="TO8" s="127">
        <f t="shared" si="292"/>
        <v>0</v>
      </c>
      <c r="TP8" s="29" t="str">
        <f t="shared" si="293"/>
        <v>0.0</v>
      </c>
      <c r="TQ8" s="35" t="str">
        <f t="shared" si="96"/>
        <v>F</v>
      </c>
      <c r="TR8" s="33">
        <f t="shared" si="97"/>
        <v>0</v>
      </c>
      <c r="TS8" s="49" t="str">
        <f t="shared" si="98"/>
        <v>0.0</v>
      </c>
      <c r="TT8" s="323"/>
      <c r="TU8" s="324"/>
      <c r="TV8" s="325">
        <f t="shared" si="294"/>
        <v>4</v>
      </c>
      <c r="TW8" s="341">
        <f t="shared" si="295"/>
        <v>3.6</v>
      </c>
      <c r="TX8" s="326">
        <f t="shared" si="296"/>
        <v>0</v>
      </c>
      <c r="TY8" s="45" t="str">
        <f t="shared" si="99"/>
        <v>0.00</v>
      </c>
      <c r="TZ8" s="47" t="str">
        <f t="shared" si="100"/>
        <v>Cảnh báo KQHT</v>
      </c>
      <c r="UA8" s="41">
        <f t="shared" si="297"/>
        <v>0</v>
      </c>
      <c r="UB8" s="43" t="e">
        <f t="shared" si="298"/>
        <v>#DIV/0!</v>
      </c>
    </row>
    <row r="9" spans="1:548" ht="18">
      <c r="A9" s="11">
        <v>8</v>
      </c>
      <c r="B9" s="70" t="s">
        <v>415</v>
      </c>
      <c r="C9" s="14" t="s">
        <v>428</v>
      </c>
      <c r="D9" s="71" t="s">
        <v>19</v>
      </c>
      <c r="E9" s="302" t="s">
        <v>429</v>
      </c>
      <c r="F9" s="9"/>
      <c r="G9" s="111" t="s">
        <v>850</v>
      </c>
      <c r="H9" s="116" t="s">
        <v>18</v>
      </c>
      <c r="I9" s="104" t="s">
        <v>886</v>
      </c>
      <c r="J9" s="13">
        <v>6</v>
      </c>
      <c r="K9" s="29" t="str">
        <f t="shared" si="101"/>
        <v>6.0</v>
      </c>
      <c r="L9" s="35" t="str">
        <f t="shared" si="367"/>
        <v>C</v>
      </c>
      <c r="M9" s="33">
        <f t="shared" si="368"/>
        <v>2</v>
      </c>
      <c r="N9" s="49" t="str">
        <f t="shared" si="369"/>
        <v>2.0</v>
      </c>
      <c r="O9" s="12">
        <v>2</v>
      </c>
      <c r="P9" s="19">
        <v>6.2</v>
      </c>
      <c r="Q9" s="29" t="str">
        <f t="shared" si="105"/>
        <v>6.2</v>
      </c>
      <c r="R9" s="35" t="str">
        <f t="shared" si="370"/>
        <v>C</v>
      </c>
      <c r="S9" s="33">
        <f t="shared" si="371"/>
        <v>2</v>
      </c>
      <c r="T9" s="49" t="str">
        <f t="shared" si="372"/>
        <v>2.0</v>
      </c>
      <c r="U9" s="12">
        <v>3</v>
      </c>
      <c r="V9" s="24">
        <v>7</v>
      </c>
      <c r="W9" s="27">
        <v>7</v>
      </c>
      <c r="X9" s="28"/>
      <c r="Y9" s="22">
        <f t="shared" si="373"/>
        <v>7</v>
      </c>
      <c r="Z9" s="29">
        <f t="shared" si="374"/>
        <v>7</v>
      </c>
      <c r="AA9" s="29" t="str">
        <f t="shared" si="111"/>
        <v>7.0</v>
      </c>
      <c r="AB9" s="35" t="str">
        <f t="shared" si="375"/>
        <v>B</v>
      </c>
      <c r="AC9" s="33">
        <f t="shared" si="376"/>
        <v>3</v>
      </c>
      <c r="AD9" s="49" t="str">
        <f t="shared" si="377"/>
        <v>3.0</v>
      </c>
      <c r="AE9" s="77">
        <v>5</v>
      </c>
      <c r="AF9" s="80">
        <v>5</v>
      </c>
      <c r="AG9" s="24">
        <v>5</v>
      </c>
      <c r="AH9" s="27">
        <v>3</v>
      </c>
      <c r="AI9" s="28">
        <v>4</v>
      </c>
      <c r="AJ9" s="22">
        <f t="shared" si="378"/>
        <v>3.8</v>
      </c>
      <c r="AK9" s="29">
        <f t="shared" si="379"/>
        <v>4.4000000000000004</v>
      </c>
      <c r="AL9" s="29" t="str">
        <f t="shared" si="117"/>
        <v>4.4</v>
      </c>
      <c r="AM9" s="35" t="str">
        <f t="shared" si="380"/>
        <v>D</v>
      </c>
      <c r="AN9" s="33">
        <f t="shared" si="381"/>
        <v>1</v>
      </c>
      <c r="AO9" s="49" t="str">
        <f t="shared" si="382"/>
        <v>1.0</v>
      </c>
      <c r="AP9" s="77">
        <v>3</v>
      </c>
      <c r="AQ9" s="83">
        <v>3</v>
      </c>
      <c r="AR9" s="24">
        <v>6.1</v>
      </c>
      <c r="AS9" s="27">
        <v>5</v>
      </c>
      <c r="AT9" s="28"/>
      <c r="AU9" s="22">
        <f t="shared" si="383"/>
        <v>5.4</v>
      </c>
      <c r="AV9" s="29">
        <f t="shared" si="384"/>
        <v>5.4</v>
      </c>
      <c r="AW9" s="29" t="str">
        <f t="shared" si="121"/>
        <v>5.4</v>
      </c>
      <c r="AX9" s="35" t="str">
        <f t="shared" si="385"/>
        <v>D+</v>
      </c>
      <c r="AY9" s="33">
        <f t="shared" si="386"/>
        <v>1.5</v>
      </c>
      <c r="AZ9" s="49" t="str">
        <f t="shared" si="387"/>
        <v>1.5</v>
      </c>
      <c r="BA9" s="77">
        <v>3</v>
      </c>
      <c r="BB9" s="83">
        <v>3</v>
      </c>
      <c r="BC9" s="24">
        <v>6.3</v>
      </c>
      <c r="BD9" s="27">
        <v>5</v>
      </c>
      <c r="BE9" s="28"/>
      <c r="BF9" s="22">
        <f t="shared" si="388"/>
        <v>5.5</v>
      </c>
      <c r="BG9" s="29">
        <f t="shared" si="389"/>
        <v>5.5</v>
      </c>
      <c r="BH9" s="29" t="str">
        <f t="shared" si="125"/>
        <v>5.5</v>
      </c>
      <c r="BI9" s="35" t="str">
        <f t="shared" si="390"/>
        <v>C</v>
      </c>
      <c r="BJ9" s="33">
        <f t="shared" si="391"/>
        <v>2</v>
      </c>
      <c r="BK9" s="49" t="str">
        <f t="shared" si="392"/>
        <v>2.0</v>
      </c>
      <c r="BL9" s="77">
        <v>3</v>
      </c>
      <c r="BM9" s="83">
        <v>3</v>
      </c>
      <c r="BN9" s="24">
        <v>7.7</v>
      </c>
      <c r="BO9" s="27">
        <v>9</v>
      </c>
      <c r="BP9" s="28"/>
      <c r="BQ9" s="22">
        <f t="shared" si="393"/>
        <v>8.5</v>
      </c>
      <c r="BR9" s="29">
        <f t="shared" si="394"/>
        <v>8.5</v>
      </c>
      <c r="BS9" s="29" t="str">
        <f t="shared" si="129"/>
        <v>8.5</v>
      </c>
      <c r="BT9" s="35" t="str">
        <f t="shared" si="395"/>
        <v>A</v>
      </c>
      <c r="BU9" s="33">
        <f t="shared" si="396"/>
        <v>4</v>
      </c>
      <c r="BV9" s="49" t="str">
        <f t="shared" si="397"/>
        <v>4.0</v>
      </c>
      <c r="BW9" s="77">
        <v>2</v>
      </c>
      <c r="BX9" s="83">
        <v>2</v>
      </c>
      <c r="BY9" s="41">
        <f t="shared" si="133"/>
        <v>16</v>
      </c>
      <c r="BZ9" s="43">
        <f t="shared" si="134"/>
        <v>2.28125</v>
      </c>
      <c r="CA9" s="45" t="str">
        <f t="shared" si="135"/>
        <v>2.28</v>
      </c>
      <c r="CB9" s="47" t="str">
        <f t="shared" si="136"/>
        <v>Lên lớp</v>
      </c>
      <c r="CC9" s="145">
        <f t="shared" si="137"/>
        <v>16</v>
      </c>
      <c r="CD9" s="146">
        <f t="shared" si="138"/>
        <v>2.28125</v>
      </c>
      <c r="CE9" s="47" t="str">
        <f t="shared" si="139"/>
        <v>Lên lớp</v>
      </c>
      <c r="CF9" s="142" t="s">
        <v>1143</v>
      </c>
      <c r="CG9" s="24">
        <v>5.0999999999999996</v>
      </c>
      <c r="CH9" s="27">
        <v>6</v>
      </c>
      <c r="CI9" s="28"/>
      <c r="CJ9" s="22">
        <f t="shared" ref="CJ9:CJ34" si="398">ROUND((CG9*0.4+CH9*0.6),1)</f>
        <v>5.6</v>
      </c>
      <c r="CK9" s="29">
        <f t="shared" ref="CK9:CK34" si="399">ROUND(MAX((CG9*0.4+CH9*0.6),(CG9*0.4+CI9*0.6)),1)</f>
        <v>5.6</v>
      </c>
      <c r="CL9" s="29" t="str">
        <f t="shared" si="142"/>
        <v>5.6</v>
      </c>
      <c r="CM9" s="35" t="str">
        <f t="shared" ref="CM9:CM34" si="400">IF(CK9&gt;=8.5,"A",IF(CK9&gt;=8,"B+",IF(CK9&gt;=7,"B",IF(CK9&gt;=6.5,"C+",IF(CK9&gt;=5.5,"C",IF(CK9&gt;=5,"D+",IF(CK9&gt;=4,"D","F")))))))</f>
        <v>C</v>
      </c>
      <c r="CN9" s="157">
        <f t="shared" ref="CN9:CN34" si="401">IF(CM9="A",4,IF(CM9="B+",3.5,IF(CM9="B",3,IF(CM9="C+",2.5,IF(CM9="C",2,IF(CM9="D+",1.5,IF(CM9="D",1,0)))))))</f>
        <v>2</v>
      </c>
      <c r="CO9" s="49" t="str">
        <f t="shared" ref="CO9:CO34" si="402">TEXT(CN9,"0.0")</f>
        <v>2.0</v>
      </c>
      <c r="CP9" s="77">
        <v>3</v>
      </c>
      <c r="CQ9" s="151">
        <v>3</v>
      </c>
      <c r="CR9" s="24">
        <v>7.7</v>
      </c>
      <c r="CS9" s="27">
        <v>6</v>
      </c>
      <c r="CT9" s="28"/>
      <c r="CU9" s="22">
        <f t="shared" ref="CU9:CU34" si="403">ROUND((CR9*0.4+CS9*0.6),1)</f>
        <v>6.7</v>
      </c>
      <c r="CV9" s="29">
        <f t="shared" ref="CV9:CV34" si="404">ROUND(MAX((CR9*0.4+CS9*0.6),(CR9*0.4+CT9*0.6)),1)</f>
        <v>6.7</v>
      </c>
      <c r="CW9" s="29" t="str">
        <f t="shared" si="147"/>
        <v>6.7</v>
      </c>
      <c r="CX9" s="35" t="str">
        <f t="shared" ref="CX9:CX34" si="405">IF(CV9&gt;=8.5,"A",IF(CV9&gt;=8,"B+",IF(CV9&gt;=7,"B",IF(CV9&gt;=6.5,"C+",IF(CV9&gt;=5.5,"C",IF(CV9&gt;=5,"D+",IF(CV9&gt;=4,"D","F")))))))</f>
        <v>C+</v>
      </c>
      <c r="CY9" s="157">
        <f t="shared" ref="CY9:CY34" si="406">IF(CX9="A",4,IF(CX9="B+",3.5,IF(CX9="B",3,IF(CX9="C+",2.5,IF(CX9="C",2,IF(CX9="D+",1.5,IF(CX9="D",1,0)))))))</f>
        <v>2.5</v>
      </c>
      <c r="CZ9" s="49" t="str">
        <f t="shared" ref="CZ9:CZ34" si="407">TEXT(CY9,"0.0")</f>
        <v>2.5</v>
      </c>
      <c r="DA9" s="77">
        <v>2</v>
      </c>
      <c r="DB9" s="151">
        <v>2</v>
      </c>
      <c r="DC9" s="24">
        <v>5.3</v>
      </c>
      <c r="DD9" s="27">
        <v>5</v>
      </c>
      <c r="DE9" s="28"/>
      <c r="DF9" s="30">
        <f t="shared" ref="DF9:DF34" si="408">ROUND((DC9*0.4+DD9*0.6),1)</f>
        <v>5.0999999999999996</v>
      </c>
      <c r="DG9" s="31">
        <f t="shared" ref="DG9:DG34" si="409">ROUND(MAX((DC9*0.4+DD9*0.6),(DC9*0.4+DE9*0.6)),1)</f>
        <v>5.0999999999999996</v>
      </c>
      <c r="DH9" s="29" t="str">
        <f t="shared" si="153"/>
        <v>5.1</v>
      </c>
      <c r="DI9" s="35" t="str">
        <f t="shared" ref="DI9:DI34" si="410">IF(DG9&gt;=8.5,"A",IF(DG9&gt;=8,"B+",IF(DG9&gt;=7,"B",IF(DG9&gt;=6.5,"C+",IF(DG9&gt;=5.5,"C",IF(DG9&gt;=5,"D+",IF(DG9&gt;=4,"D","F")))))))</f>
        <v>D+</v>
      </c>
      <c r="DJ9" s="157">
        <f t="shared" ref="DJ9:DJ34" si="411">IF(DI9="A",4,IF(DI9="B+",3.5,IF(DI9="B",3,IF(DI9="C+",2.5,IF(DI9="C",2,IF(DI9="D+",1.5,IF(DI9="D",1,0)))))))</f>
        <v>1.5</v>
      </c>
      <c r="DK9" s="49" t="str">
        <f t="shared" ref="DK9:DK34" si="412">TEXT(DJ9,"0.0")</f>
        <v>1.5</v>
      </c>
      <c r="DL9" s="77">
        <v>4</v>
      </c>
      <c r="DM9" s="151">
        <v>4</v>
      </c>
      <c r="DN9" s="24">
        <v>5</v>
      </c>
      <c r="DO9" s="27">
        <v>4</v>
      </c>
      <c r="DP9" s="28"/>
      <c r="DQ9" s="30">
        <f t="shared" ref="DQ9:DQ34" si="413">ROUND((DN9*0.4+DO9*0.6),1)</f>
        <v>4.4000000000000004</v>
      </c>
      <c r="DR9" s="31">
        <f t="shared" ref="DR9:DR34" si="414">ROUND(MAX((DN9*0.4+DO9*0.6),(DN9*0.4+DP9*0.6)),1)</f>
        <v>4.4000000000000004</v>
      </c>
      <c r="DS9" s="29" t="str">
        <f t="shared" si="159"/>
        <v>4.4</v>
      </c>
      <c r="DT9" s="35" t="str">
        <f t="shared" ref="DT9:DT34" si="415">IF(DR9&gt;=8.5,"A",IF(DR9&gt;=8,"B+",IF(DR9&gt;=7,"B",IF(DR9&gt;=6.5,"C+",IF(DR9&gt;=5.5,"C",IF(DR9&gt;=5,"D+",IF(DR9&gt;=4,"D","F")))))))</f>
        <v>D</v>
      </c>
      <c r="DU9" s="157">
        <f t="shared" ref="DU9:DU34" si="416">IF(DT9="A",4,IF(DT9="B+",3.5,IF(DT9="B",3,IF(DT9="C+",2.5,IF(DT9="C",2,IF(DT9="D+",1.5,IF(DT9="D",1,0)))))))</f>
        <v>1</v>
      </c>
      <c r="DV9" s="49" t="str">
        <f t="shared" ref="DV9:DV34" si="417">TEXT(DU9,"0.0")</f>
        <v>1.0</v>
      </c>
      <c r="DW9" s="77">
        <v>3</v>
      </c>
      <c r="DX9" s="151">
        <v>3</v>
      </c>
      <c r="DY9" s="24">
        <v>5.3</v>
      </c>
      <c r="DZ9" s="27">
        <v>5</v>
      </c>
      <c r="EA9" s="28"/>
      <c r="EB9" s="30">
        <f t="shared" ref="EB9:EB34" si="418">ROUND((DY9*0.4+DZ9*0.6),1)</f>
        <v>5.0999999999999996</v>
      </c>
      <c r="EC9" s="31">
        <f t="shared" ref="EC9:EC34" si="419">ROUND(MAX((DY9*0.4+DZ9*0.6),(DY9*0.4+EA9*0.6)),1)</f>
        <v>5.0999999999999996</v>
      </c>
      <c r="ED9" s="29" t="str">
        <f t="shared" si="163"/>
        <v>5.1</v>
      </c>
      <c r="EE9" s="35" t="str">
        <f t="shared" ref="EE9:EE34" si="420">IF(EC9&gt;=8.5,"A",IF(EC9&gt;=8,"B+",IF(EC9&gt;=7,"B",IF(EC9&gt;=6.5,"C+",IF(EC9&gt;=5.5,"C",IF(EC9&gt;=5,"D+",IF(EC9&gt;=4,"D","F")))))))</f>
        <v>D+</v>
      </c>
      <c r="EF9" s="157">
        <f t="shared" ref="EF9:EF34" si="421">IF(EE9="A",4,IF(EE9="B+",3.5,IF(EE9="B",3,IF(EE9="C+",2.5,IF(EE9="C",2,IF(EE9="D+",1.5,IF(EE9="D",1,0)))))))</f>
        <v>1.5</v>
      </c>
      <c r="EG9" s="49" t="str">
        <f t="shared" ref="EG9:EG34" si="422">TEXT(EF9,"0.0")</f>
        <v>1.5</v>
      </c>
      <c r="EH9" s="77">
        <v>2</v>
      </c>
      <c r="EI9" s="151">
        <v>2</v>
      </c>
      <c r="EJ9" s="24">
        <v>6.4</v>
      </c>
      <c r="EK9" s="27">
        <v>5</v>
      </c>
      <c r="EL9" s="28"/>
      <c r="EM9" s="30">
        <f t="shared" ref="EM9:EM34" si="423">ROUND((EJ9*0.4+EK9*0.6),1)</f>
        <v>5.6</v>
      </c>
      <c r="EN9" s="31">
        <f t="shared" ref="EN9:EN34" si="424">ROUND(MAX((EJ9*0.4+EK9*0.6),(EJ9*0.4+EL9*0.6)),1)</f>
        <v>5.6</v>
      </c>
      <c r="EO9" s="29" t="str">
        <f t="shared" si="168"/>
        <v>5.6</v>
      </c>
      <c r="EP9" s="35" t="str">
        <f t="shared" ref="EP9:EP34" si="425">IF(EN9&gt;=8.5,"A",IF(EN9&gt;=8,"B+",IF(EN9&gt;=7,"B",IF(EN9&gt;=6.5,"C+",IF(EN9&gt;=5.5,"C",IF(EN9&gt;=5,"D+",IF(EN9&gt;=4,"D","F")))))))</f>
        <v>C</v>
      </c>
      <c r="EQ9" s="157">
        <f t="shared" ref="EQ9:EQ34" si="426">IF(EP9="A",4,IF(EP9="B+",3.5,IF(EP9="B",3,IF(EP9="C+",2.5,IF(EP9="C",2,IF(EP9="D+",1.5,IF(EP9="D",1,0)))))))</f>
        <v>2</v>
      </c>
      <c r="ER9" s="49" t="str">
        <f t="shared" ref="ER9:ER34" si="427">TEXT(EQ9,"0.0")</f>
        <v>2.0</v>
      </c>
      <c r="ES9" s="77">
        <v>2</v>
      </c>
      <c r="ET9" s="151">
        <v>2</v>
      </c>
      <c r="EU9" s="24">
        <v>6</v>
      </c>
      <c r="EV9" s="27">
        <v>7</v>
      </c>
      <c r="EW9" s="28"/>
      <c r="EX9" s="30">
        <f t="shared" ref="EX9:EX34" si="428">ROUND((EU9*0.4+EV9*0.6),1)</f>
        <v>6.6</v>
      </c>
      <c r="EY9" s="31">
        <f t="shared" ref="EY9:EY34" si="429">ROUND(MAX((EU9*0.4+EV9*0.6),(EU9*0.4+EW9*0.6)),1)</f>
        <v>6.6</v>
      </c>
      <c r="EZ9" s="29" t="str">
        <f t="shared" si="173"/>
        <v>6.6</v>
      </c>
      <c r="FA9" s="35" t="str">
        <f t="shared" ref="FA9:FA34" si="430">IF(EY9&gt;=8.5,"A",IF(EY9&gt;=8,"B+",IF(EY9&gt;=7,"B",IF(EY9&gt;=6.5,"C+",IF(EY9&gt;=5.5,"C",IF(EY9&gt;=5,"D+",IF(EY9&gt;=4,"D","F")))))))</f>
        <v>C+</v>
      </c>
      <c r="FB9" s="157">
        <f t="shared" ref="FB9:FB34" si="431">IF(FA9="A",4,IF(FA9="B+",3.5,IF(FA9="B",3,IF(FA9="C+",2.5,IF(FA9="C",2,IF(FA9="D+",1.5,IF(FA9="D",1,0)))))))</f>
        <v>2.5</v>
      </c>
      <c r="FC9" s="49" t="str">
        <f t="shared" ref="FC9:FC34" si="432">TEXT(FB9,"0.0")</f>
        <v>2.5</v>
      </c>
      <c r="FD9" s="77">
        <v>3</v>
      </c>
      <c r="FE9" s="151">
        <v>3</v>
      </c>
      <c r="FF9" s="155">
        <v>8</v>
      </c>
      <c r="FG9" s="165">
        <v>7</v>
      </c>
      <c r="FH9" s="165"/>
      <c r="FI9" s="22">
        <f t="shared" ref="FI9:FI34" si="433">ROUND((FF9*0.4+FG9*0.6),1)</f>
        <v>7.4</v>
      </c>
      <c r="FJ9" s="29">
        <f t="shared" ref="FJ9:FJ34" si="434">ROUND(MAX((FF9*0.4+FG9*0.6),(FF9*0.4+FH9*0.6)),1)</f>
        <v>7.4</v>
      </c>
      <c r="FK9" s="29" t="str">
        <f t="shared" si="179"/>
        <v>7.4</v>
      </c>
      <c r="FL9" s="35" t="str">
        <f t="shared" ref="FL9:FL34" si="435">IF(FJ9&gt;=8.5,"A",IF(FJ9&gt;=8,"B+",IF(FJ9&gt;=7,"B",IF(FJ9&gt;=6.5,"C+",IF(FJ9&gt;=5.5,"C",IF(FJ9&gt;=5,"D+",IF(FJ9&gt;=4,"D","F")))))))</f>
        <v>B</v>
      </c>
      <c r="FM9" s="33">
        <f t="shared" ref="FM9:FM34" si="436">IF(FL9="A",4,IF(FL9="B+",3.5,IF(FL9="B",3,IF(FL9="C+",2.5,IF(FL9="C",2,IF(FL9="D+",1.5,IF(FL9="D",1,0)))))))</f>
        <v>3</v>
      </c>
      <c r="FN9" s="49" t="str">
        <f t="shared" ref="FN9:FN34" si="437">TEXT(FM9,"0.0")</f>
        <v>3.0</v>
      </c>
      <c r="FO9" s="77">
        <v>2</v>
      </c>
      <c r="FP9" s="151">
        <v>2</v>
      </c>
      <c r="FQ9" s="41">
        <f t="shared" si="183"/>
        <v>21</v>
      </c>
      <c r="FR9" s="43">
        <f t="shared" si="184"/>
        <v>1.9285714285714286</v>
      </c>
      <c r="FS9" s="45" t="str">
        <f t="shared" si="185"/>
        <v>1.93</v>
      </c>
      <c r="FT9" s="47" t="str">
        <f t="shared" si="186"/>
        <v>Lên lớp</v>
      </c>
      <c r="FU9" s="145">
        <f t="shared" si="187"/>
        <v>21</v>
      </c>
      <c r="FV9" s="146">
        <f t="shared" si="188"/>
        <v>1.9285714285714286</v>
      </c>
      <c r="FW9" s="174">
        <f t="shared" si="189"/>
        <v>37</v>
      </c>
      <c r="FX9" s="41">
        <f t="shared" si="190"/>
        <v>37</v>
      </c>
      <c r="FY9" s="43">
        <f t="shared" si="191"/>
        <v>2.0810810810810811</v>
      </c>
      <c r="FZ9" s="45" t="str">
        <f t="shared" si="192"/>
        <v>2.08</v>
      </c>
      <c r="GA9" s="47" t="str">
        <f t="shared" si="193"/>
        <v>Lên lớp</v>
      </c>
      <c r="GB9" s="47" t="s">
        <v>1143</v>
      </c>
      <c r="GC9" s="24">
        <v>5</v>
      </c>
      <c r="GD9" s="27">
        <v>5</v>
      </c>
      <c r="GE9" s="28"/>
      <c r="GF9" s="30">
        <f t="shared" si="322"/>
        <v>5</v>
      </c>
      <c r="GG9" s="31">
        <f t="shared" si="323"/>
        <v>5</v>
      </c>
      <c r="GH9" s="29" t="str">
        <f t="shared" si="195"/>
        <v>5.0</v>
      </c>
      <c r="GI9" s="35" t="str">
        <f t="shared" si="324"/>
        <v>D+</v>
      </c>
      <c r="GJ9" s="33">
        <f t="shared" si="325"/>
        <v>1.5</v>
      </c>
      <c r="GK9" s="49" t="str">
        <f t="shared" si="326"/>
        <v>1.5</v>
      </c>
      <c r="GL9" s="77">
        <v>2</v>
      </c>
      <c r="GM9" s="151">
        <v>2</v>
      </c>
      <c r="GN9" s="24">
        <v>7.3</v>
      </c>
      <c r="GO9" s="27">
        <v>5</v>
      </c>
      <c r="GP9" s="28"/>
      <c r="GQ9" s="30">
        <f t="shared" si="327"/>
        <v>5.9</v>
      </c>
      <c r="GR9" s="31">
        <f t="shared" si="328"/>
        <v>5.9</v>
      </c>
      <c r="GS9" s="29" t="str">
        <f t="shared" si="200"/>
        <v>5.9</v>
      </c>
      <c r="GT9" s="35" t="str">
        <f t="shared" si="329"/>
        <v>C</v>
      </c>
      <c r="GU9" s="33">
        <f t="shared" si="330"/>
        <v>2</v>
      </c>
      <c r="GV9" s="49" t="str">
        <f t="shared" si="331"/>
        <v>2.0</v>
      </c>
      <c r="GW9" s="77">
        <v>3</v>
      </c>
      <c r="GX9" s="151">
        <v>3</v>
      </c>
      <c r="GY9" s="24">
        <v>5.4</v>
      </c>
      <c r="GZ9" s="27">
        <v>6</v>
      </c>
      <c r="HA9" s="28"/>
      <c r="HB9" s="30">
        <f t="shared" si="332"/>
        <v>5.8</v>
      </c>
      <c r="HC9" s="31">
        <f t="shared" si="333"/>
        <v>5.8</v>
      </c>
      <c r="HD9" s="29" t="str">
        <f t="shared" si="205"/>
        <v>5.8</v>
      </c>
      <c r="HE9" s="35" t="str">
        <f t="shared" si="334"/>
        <v>C</v>
      </c>
      <c r="HF9" s="33">
        <f t="shared" si="335"/>
        <v>2</v>
      </c>
      <c r="HG9" s="49" t="str">
        <f t="shared" si="336"/>
        <v>2.0</v>
      </c>
      <c r="HH9" s="77">
        <v>2</v>
      </c>
      <c r="HI9" s="151">
        <v>2</v>
      </c>
      <c r="HJ9" s="24">
        <v>5.2</v>
      </c>
      <c r="HK9" s="27">
        <v>0</v>
      </c>
      <c r="HL9" s="28">
        <v>1</v>
      </c>
      <c r="HM9" s="30">
        <f t="shared" si="337"/>
        <v>2.1</v>
      </c>
      <c r="HN9" s="31">
        <f t="shared" si="338"/>
        <v>2.7</v>
      </c>
      <c r="HO9" s="29" t="str">
        <f t="shared" si="210"/>
        <v>2.7</v>
      </c>
      <c r="HP9" s="35" t="str">
        <f t="shared" si="339"/>
        <v>F</v>
      </c>
      <c r="HQ9" s="33">
        <f t="shared" si="340"/>
        <v>0</v>
      </c>
      <c r="HR9" s="49" t="str">
        <f t="shared" si="341"/>
        <v>0.0</v>
      </c>
      <c r="HS9" s="77">
        <v>2</v>
      </c>
      <c r="HT9" s="151"/>
      <c r="HU9" s="24">
        <v>5.5</v>
      </c>
      <c r="HV9" s="27">
        <v>6</v>
      </c>
      <c r="HW9" s="28"/>
      <c r="HX9" s="30">
        <f t="shared" si="342"/>
        <v>5.8</v>
      </c>
      <c r="HY9" s="31">
        <f t="shared" si="343"/>
        <v>5.8</v>
      </c>
      <c r="HZ9" s="29" t="str">
        <f t="shared" si="215"/>
        <v>5.8</v>
      </c>
      <c r="IA9" s="35" t="str">
        <f t="shared" si="344"/>
        <v>C</v>
      </c>
      <c r="IB9" s="33">
        <f t="shared" si="345"/>
        <v>2</v>
      </c>
      <c r="IC9" s="49" t="str">
        <f t="shared" si="346"/>
        <v>2.0</v>
      </c>
      <c r="ID9" s="77">
        <v>3</v>
      </c>
      <c r="IE9" s="151">
        <v>3</v>
      </c>
      <c r="IF9" s="24">
        <v>6</v>
      </c>
      <c r="IG9" s="27">
        <v>6</v>
      </c>
      <c r="IH9" s="28"/>
      <c r="II9" s="30">
        <f t="shared" si="347"/>
        <v>6</v>
      </c>
      <c r="IJ9" s="31">
        <f t="shared" si="348"/>
        <v>6</v>
      </c>
      <c r="IK9" s="29" t="str">
        <f t="shared" si="220"/>
        <v>6.0</v>
      </c>
      <c r="IL9" s="35" t="str">
        <f t="shared" si="349"/>
        <v>C</v>
      </c>
      <c r="IM9" s="33">
        <f t="shared" si="350"/>
        <v>2</v>
      </c>
      <c r="IN9" s="49" t="str">
        <f t="shared" si="351"/>
        <v>2.0</v>
      </c>
      <c r="IO9" s="77">
        <v>2</v>
      </c>
      <c r="IP9" s="151">
        <v>2</v>
      </c>
      <c r="IQ9" s="24">
        <v>5.9</v>
      </c>
      <c r="IR9" s="27">
        <v>2</v>
      </c>
      <c r="IS9" s="28">
        <v>4</v>
      </c>
      <c r="IT9" s="30">
        <f t="shared" si="352"/>
        <v>3.6</v>
      </c>
      <c r="IU9" s="31">
        <f t="shared" si="353"/>
        <v>4.8</v>
      </c>
      <c r="IV9" s="29" t="str">
        <f t="shared" si="224"/>
        <v>4.8</v>
      </c>
      <c r="IW9" s="35" t="str">
        <f t="shared" si="354"/>
        <v>D</v>
      </c>
      <c r="IX9" s="33">
        <f t="shared" si="355"/>
        <v>1</v>
      </c>
      <c r="IY9" s="49" t="str">
        <f t="shared" si="356"/>
        <v>1.0</v>
      </c>
      <c r="IZ9" s="77">
        <v>3</v>
      </c>
      <c r="JA9" s="151">
        <v>3</v>
      </c>
      <c r="JB9" s="24">
        <v>6.6</v>
      </c>
      <c r="JC9" s="27">
        <v>6</v>
      </c>
      <c r="JD9" s="28"/>
      <c r="JE9" s="30">
        <f t="shared" si="357"/>
        <v>6.2</v>
      </c>
      <c r="JF9" s="31">
        <f t="shared" si="358"/>
        <v>6.2</v>
      </c>
      <c r="JG9" s="29" t="str">
        <f t="shared" si="228"/>
        <v>6.2</v>
      </c>
      <c r="JH9" s="35" t="str">
        <f t="shared" si="359"/>
        <v>C</v>
      </c>
      <c r="JI9" s="33">
        <f t="shared" si="360"/>
        <v>2</v>
      </c>
      <c r="JJ9" s="49" t="str">
        <f t="shared" si="361"/>
        <v>2.0</v>
      </c>
      <c r="JK9" s="77">
        <v>3</v>
      </c>
      <c r="JL9" s="151">
        <v>3</v>
      </c>
      <c r="JM9" s="24">
        <v>5</v>
      </c>
      <c r="JN9" s="214">
        <v>3</v>
      </c>
      <c r="JO9" s="140">
        <v>7.2</v>
      </c>
      <c r="JP9" s="30">
        <f t="shared" si="362"/>
        <v>3.8</v>
      </c>
      <c r="JQ9" s="31">
        <f t="shared" si="363"/>
        <v>6.3</v>
      </c>
      <c r="JR9" s="29" t="str">
        <f t="shared" si="232"/>
        <v>6.3</v>
      </c>
      <c r="JS9" s="35" t="str">
        <f t="shared" si="364"/>
        <v>C</v>
      </c>
      <c r="JT9" s="33">
        <f t="shared" si="365"/>
        <v>2</v>
      </c>
      <c r="JU9" s="49" t="str">
        <f t="shared" si="366"/>
        <v>2.0</v>
      </c>
      <c r="JV9" s="77">
        <v>1</v>
      </c>
      <c r="JW9" s="151">
        <v>1</v>
      </c>
      <c r="JX9" s="211">
        <f t="shared" si="236"/>
        <v>21</v>
      </c>
      <c r="JY9" s="43">
        <f t="shared" si="237"/>
        <v>1.6190476190476191</v>
      </c>
      <c r="JZ9" s="45" t="str">
        <f t="shared" si="238"/>
        <v>1.62</v>
      </c>
      <c r="KA9" s="47" t="str">
        <f t="shared" si="239"/>
        <v>Lên lớp</v>
      </c>
      <c r="KB9" s="41">
        <f t="shared" si="240"/>
        <v>19</v>
      </c>
      <c r="KC9" s="43">
        <f t="shared" si="241"/>
        <v>1.7894736842105263</v>
      </c>
      <c r="KD9" s="229">
        <f t="shared" si="242"/>
        <v>58</v>
      </c>
      <c r="KE9" s="230">
        <f t="shared" si="243"/>
        <v>56</v>
      </c>
      <c r="KF9" s="146">
        <f t="shared" si="244"/>
        <v>1.9821428571428572</v>
      </c>
      <c r="KG9" s="45" t="str">
        <f t="shared" si="245"/>
        <v>1.98</v>
      </c>
      <c r="KH9" s="47" t="str">
        <f t="shared" si="246"/>
        <v>Lên lớp</v>
      </c>
      <c r="KI9" s="47" t="s">
        <v>1143</v>
      </c>
      <c r="KJ9" s="24">
        <v>7.6</v>
      </c>
      <c r="KK9" s="27">
        <v>7</v>
      </c>
      <c r="KL9" s="28"/>
      <c r="KM9" s="30">
        <f t="shared" ref="KM9:KM34" si="438">ROUND((KJ9*0.4+KK9*0.6),1)</f>
        <v>7.2</v>
      </c>
      <c r="KN9" s="31">
        <f t="shared" ref="KN9:KN34" si="439">ROUND(MAX((KJ9*0.4+KK9*0.6),(KJ9*0.4+KL9*0.6)),1)</f>
        <v>7.2</v>
      </c>
      <c r="KO9" s="29" t="str">
        <f t="shared" ref="KO9:KO34" si="440">TEXT(KN9,"0.0")</f>
        <v>7.2</v>
      </c>
      <c r="KP9" s="35" t="str">
        <f t="shared" ref="KP9:KP34" si="441">IF(KN9&gt;=8.5,"A",IF(KN9&gt;=8,"B+",IF(KN9&gt;=7,"B",IF(KN9&gt;=6.5,"C+",IF(KN9&gt;=5.5,"C",IF(KN9&gt;=5,"D+",IF(KN9&gt;=4,"D","F")))))))</f>
        <v>B</v>
      </c>
      <c r="KQ9" s="33">
        <f t="shared" ref="KQ9:KQ34" si="442">IF(KP9="A",4,IF(KP9="B+",3.5,IF(KP9="B",3,IF(KP9="C+",2.5,IF(KP9="C",2,IF(KP9="D+",1.5,IF(KP9="D",1,0)))))))</f>
        <v>3</v>
      </c>
      <c r="KR9" s="49" t="str">
        <f t="shared" ref="KR9:KR34" si="443">TEXT(KQ9,"0.0")</f>
        <v>3.0</v>
      </c>
      <c r="KS9" s="77">
        <v>2</v>
      </c>
      <c r="KT9" s="151">
        <v>2</v>
      </c>
      <c r="KU9" s="24">
        <v>7</v>
      </c>
      <c r="KV9" s="27">
        <v>8</v>
      </c>
      <c r="KW9" s="28"/>
      <c r="KX9" s="30">
        <f t="shared" ref="KX9:KX34" si="444">ROUND((KU9*0.4+KV9*0.6),1)</f>
        <v>7.6</v>
      </c>
      <c r="KY9" s="31">
        <f t="shared" ref="KY9:KY34" si="445">ROUND(MAX((KU9*0.4+KV9*0.6),(KU9*0.4+KW9*0.6)),1)</f>
        <v>7.6</v>
      </c>
      <c r="KZ9" s="29" t="str">
        <f t="shared" ref="KZ9:KZ34" si="446">TEXT(KY9,"0.0")</f>
        <v>7.6</v>
      </c>
      <c r="LA9" s="35" t="str">
        <f t="shared" ref="LA9:LA34" si="447">IF(KY9&gt;=8.5,"A",IF(KY9&gt;=8,"B+",IF(KY9&gt;=7,"B",IF(KY9&gt;=6.5,"C+",IF(KY9&gt;=5.5,"C",IF(KY9&gt;=5,"D+",IF(KY9&gt;=4,"D","F")))))))</f>
        <v>B</v>
      </c>
      <c r="LB9" s="33">
        <f t="shared" ref="LB9:LB34" si="448">IF(LA9="A",4,IF(LA9="B+",3.5,IF(LA9="B",3,IF(LA9="C+",2.5,IF(LA9="C",2,IF(LA9="D+",1.5,IF(LA9="D",1,0)))))))</f>
        <v>3</v>
      </c>
      <c r="LC9" s="49" t="str">
        <f t="shared" ref="LC9:LC34" si="449">TEXT(LB9,"0.0")</f>
        <v>3.0</v>
      </c>
      <c r="LD9" s="77">
        <v>2</v>
      </c>
      <c r="LE9" s="151">
        <v>2</v>
      </c>
      <c r="LF9" s="24">
        <v>6.7</v>
      </c>
      <c r="LG9" s="27">
        <v>6</v>
      </c>
      <c r="LH9" s="28"/>
      <c r="LI9" s="30">
        <f t="shared" ref="LI9:LI34" si="450">ROUND((LF9*0.4+LG9*0.6),1)</f>
        <v>6.3</v>
      </c>
      <c r="LJ9" s="31">
        <f t="shared" ref="LJ9:LJ34" si="451">ROUND(MAX((LF9*0.4+LG9*0.6),(LF9*0.4+LH9*0.6)),1)</f>
        <v>6.3</v>
      </c>
      <c r="LK9" s="29" t="str">
        <f t="shared" ref="LK9:LK34" si="452">TEXT(LJ9,"0.0")</f>
        <v>6.3</v>
      </c>
      <c r="LL9" s="35" t="str">
        <f t="shared" ref="LL9:LL34" si="453">IF(LJ9&gt;=8.5,"A",IF(LJ9&gt;=8,"B+",IF(LJ9&gt;=7,"B",IF(LJ9&gt;=6.5,"C+",IF(LJ9&gt;=5.5,"C",IF(LJ9&gt;=5,"D+",IF(LJ9&gt;=4,"D","F")))))))</f>
        <v>C</v>
      </c>
      <c r="LM9" s="33">
        <f t="shared" ref="LM9:LM34" si="454">IF(LL9="A",4,IF(LL9="B+",3.5,IF(LL9="B",3,IF(LL9="C+",2.5,IF(LL9="C",2,IF(LL9="D+",1.5,IF(LL9="D",1,0)))))))</f>
        <v>2</v>
      </c>
      <c r="LN9" s="49" t="str">
        <f t="shared" ref="LN9:LN34" si="455">TEXT(LM9,"0.0")</f>
        <v>2.0</v>
      </c>
      <c r="LO9" s="77">
        <v>2</v>
      </c>
      <c r="LP9" s="151">
        <v>2</v>
      </c>
      <c r="LQ9" s="24">
        <v>5</v>
      </c>
      <c r="LR9" s="27">
        <v>0</v>
      </c>
      <c r="LS9" s="138"/>
      <c r="LT9" s="30">
        <f t="shared" ref="LT9:LT34" si="456">ROUND((LQ9*0.4+LR9*0.6),1)</f>
        <v>2</v>
      </c>
      <c r="LU9" s="31">
        <f t="shared" ref="LU9:LU34" si="457">ROUND(MAX((LQ9*0.4+LR9*0.6),(LQ9*0.4+LS9*0.6)),1)</f>
        <v>2</v>
      </c>
      <c r="LV9" s="29" t="str">
        <f t="shared" si="250"/>
        <v>2.0</v>
      </c>
      <c r="LW9" s="35" t="str">
        <f t="shared" ref="LW9:LW34" si="458">IF(LU9&gt;=8.5,"A",IF(LU9&gt;=8,"B+",IF(LU9&gt;=7,"B",IF(LU9&gt;=6.5,"C+",IF(LU9&gt;=5.5,"C",IF(LU9&gt;=5,"D+",IF(LU9&gt;=4,"D","F")))))))</f>
        <v>F</v>
      </c>
      <c r="LX9" s="33">
        <f t="shared" ref="LX9:LX34" si="459">IF(LW9="A",4,IF(LW9="B+",3.5,IF(LW9="B",3,IF(LW9="C+",2.5,IF(LW9="C",2,IF(LW9="D+",1.5,IF(LW9="D",1,0)))))))</f>
        <v>0</v>
      </c>
      <c r="LY9" s="49" t="str">
        <f t="shared" ref="LY9:LY34" si="460">TEXT(LX9,"0.0")</f>
        <v>0.0</v>
      </c>
      <c r="LZ9" s="77">
        <v>2</v>
      </c>
      <c r="MA9" s="151"/>
      <c r="MB9" s="139">
        <v>0</v>
      </c>
      <c r="MC9" s="125"/>
      <c r="MD9" s="126"/>
      <c r="ME9" s="127">
        <f t="shared" ref="ME9:ME34" si="461">ROUND((MB9*0.4+MC9*0.6),1)</f>
        <v>0</v>
      </c>
      <c r="MF9" s="128">
        <f t="shared" ref="MF9:MF34" si="462">ROUND(MAX((MB9*0.4+MC9*0.6),(MB9*0.4+MD9*0.6)),1)</f>
        <v>0</v>
      </c>
      <c r="MG9" s="29" t="str">
        <f t="shared" si="251"/>
        <v>0.0</v>
      </c>
      <c r="MH9" s="129" t="str">
        <f t="shared" ref="MH9:MH34" si="463">IF(MF9&gt;=8.5,"A",IF(MF9&gt;=8,"B+",IF(MF9&gt;=7,"B",IF(MF9&gt;=6.5,"C+",IF(MF9&gt;=5.5,"C",IF(MF9&gt;=5,"D+",IF(MF9&gt;=4,"D","F")))))))</f>
        <v>F</v>
      </c>
      <c r="MI9" s="130">
        <f t="shared" ref="MI9:MI34" si="464">IF(MH9="A",4,IF(MH9="B+",3.5,IF(MH9="B",3,IF(MH9="C+",2.5,IF(MH9="C",2,IF(MH9="D+",1.5,IF(MH9="D",1,0)))))))</f>
        <v>0</v>
      </c>
      <c r="MJ9" s="131" t="str">
        <f t="shared" ref="MJ9:MJ34" si="465">TEXT(MI9,"0.0")</f>
        <v>0.0</v>
      </c>
      <c r="MK9" s="132">
        <v>1</v>
      </c>
      <c r="ML9" s="170"/>
      <c r="MM9" s="24">
        <v>5.6</v>
      </c>
      <c r="MN9" s="27">
        <v>5</v>
      </c>
      <c r="MO9" s="28"/>
      <c r="MP9" s="30">
        <f t="shared" ref="MP9:MP34" si="466">ROUND((MM9*0.4+MN9*0.6),1)</f>
        <v>5.2</v>
      </c>
      <c r="MQ9" s="161">
        <f t="shared" ref="MQ9:MQ34" si="467">ROUND(MAX((MM9*0.4+MN9*0.6),(MM9*0.4+MO9*0.6)),1)</f>
        <v>5.2</v>
      </c>
      <c r="MR9" s="29" t="str">
        <f t="shared" si="252"/>
        <v>5.2</v>
      </c>
      <c r="MS9" s="162" t="str">
        <f t="shared" ref="MS9:MS34" si="468">IF(MQ9&gt;=8.5,"A",IF(MQ9&gt;=8,"B+",IF(MQ9&gt;=7,"B",IF(MQ9&gt;=6.5,"C+",IF(MQ9&gt;=5.5,"C",IF(MQ9&gt;=5,"D+",IF(MQ9&gt;=4,"D","F")))))))</f>
        <v>D+</v>
      </c>
      <c r="MT9" s="163">
        <f t="shared" ref="MT9:MT34" si="469">IF(MS9="A",4,IF(MS9="B+",3.5,IF(MS9="B",3,IF(MS9="C+",2.5,IF(MS9="C",2,IF(MS9="D+",1.5,IF(MS9="D",1,0)))))))</f>
        <v>1.5</v>
      </c>
      <c r="MU9" s="56" t="str">
        <f t="shared" ref="MU9:MU34" si="470">TEXT(MT9,"0.0")</f>
        <v>1.5</v>
      </c>
      <c r="MV9" s="77">
        <v>3</v>
      </c>
      <c r="MW9" s="151">
        <v>3</v>
      </c>
      <c r="MX9" s="63">
        <v>0</v>
      </c>
      <c r="MY9" s="27"/>
      <c r="MZ9" s="28"/>
      <c r="NA9" s="30">
        <f t="shared" ref="NA9:NA34" si="471">ROUND((MX9*0.4+MY9*0.6),1)</f>
        <v>0</v>
      </c>
      <c r="NB9" s="161">
        <f t="shared" ref="NB9:NB34" si="472">ROUND(MAX((MX9*0.4+MY9*0.6),(MX9*0.4+MZ9*0.6)),1)</f>
        <v>0</v>
      </c>
      <c r="NC9" s="29" t="str">
        <f t="shared" si="253"/>
        <v>0.0</v>
      </c>
      <c r="ND9" s="162" t="str">
        <f t="shared" ref="ND9:ND34" si="473">IF(NB9&gt;=8.5,"A",IF(NB9&gt;=8,"B+",IF(NB9&gt;=7,"B",IF(NB9&gt;=6.5,"C+",IF(NB9&gt;=5.5,"C",IF(NB9&gt;=5,"D+",IF(NB9&gt;=4,"D","F")))))))</f>
        <v>F</v>
      </c>
      <c r="NE9" s="163">
        <f t="shared" ref="NE9:NE34" si="474">IF(ND9="A",4,IF(ND9="B+",3.5,IF(ND9="B",3,IF(ND9="C+",2.5,IF(ND9="C",2,IF(ND9="D+",1.5,IF(ND9="D",1,0)))))))</f>
        <v>0</v>
      </c>
      <c r="NF9" s="56" t="str">
        <f t="shared" ref="NF9:NF34" si="475">TEXT(NE9,"0.0")</f>
        <v>0.0</v>
      </c>
      <c r="NG9" s="77">
        <v>1</v>
      </c>
      <c r="NH9" s="151"/>
      <c r="NI9" s="24">
        <v>6.2</v>
      </c>
      <c r="NJ9" s="27">
        <v>6</v>
      </c>
      <c r="NK9" s="28"/>
      <c r="NL9" s="30">
        <f t="shared" ref="NL9:NL34" si="476">ROUND((NI9*0.4+NJ9*0.6),1)</f>
        <v>6.1</v>
      </c>
      <c r="NM9" s="31">
        <f t="shared" ref="NM9:NM34" si="477">ROUND(MAX((NI9*0.4+NJ9*0.6),(NI9*0.4+NK9*0.6)),1)</f>
        <v>6.1</v>
      </c>
      <c r="NN9" s="29" t="str">
        <f t="shared" ref="NN9:NN34" si="478">TEXT(NM9,"0.0")</f>
        <v>6.1</v>
      </c>
      <c r="NO9" s="35" t="str">
        <f t="shared" ref="NO9:NO34" si="479">IF(NM9&gt;=8.5,"A",IF(NM9&gt;=8,"B+",IF(NM9&gt;=7,"B",IF(NM9&gt;=6.5,"C+",IF(NM9&gt;=5.5,"C",IF(NM9&gt;=5,"D+",IF(NM9&gt;=4,"D","F")))))))</f>
        <v>C</v>
      </c>
      <c r="NP9" s="33">
        <f t="shared" ref="NP9:NP34" si="480">IF(NO9="A",4,IF(NO9="B+",3.5,IF(NO9="B",3,IF(NO9="C+",2.5,IF(NO9="C",2,IF(NO9="D+",1.5,IF(NO9="D",1,0)))))))</f>
        <v>2</v>
      </c>
      <c r="NQ9" s="49" t="str">
        <f t="shared" ref="NQ9:NQ34" si="481">TEXT(NP9,"0.0")</f>
        <v>2.0</v>
      </c>
      <c r="NR9" s="77">
        <v>3</v>
      </c>
      <c r="NS9" s="151">
        <v>3</v>
      </c>
      <c r="NT9" s="24">
        <v>8</v>
      </c>
      <c r="NU9" s="214">
        <v>6.7</v>
      </c>
      <c r="NV9" s="28"/>
      <c r="NW9" s="30">
        <f t="shared" ref="NW9:NW34" si="482">ROUND((NT9*0.4+NU9*0.6),1)</f>
        <v>7.2</v>
      </c>
      <c r="NX9" s="31">
        <f t="shared" ref="NX9:NX34" si="483">ROUND(MAX((NT9*0.4+NU9*0.6),(NT9*0.4+NV9*0.6)),1)</f>
        <v>7.2</v>
      </c>
      <c r="NY9" s="29" t="str">
        <f t="shared" ref="NY9:NY34" si="484">TEXT(NX9,"0.0")</f>
        <v>7.2</v>
      </c>
      <c r="NZ9" s="35" t="str">
        <f t="shared" ref="NZ9:NZ34" si="485">IF(NX9&gt;=8.5,"A",IF(NX9&gt;=8,"B+",IF(NX9&gt;=7,"B",IF(NX9&gt;=6.5,"C+",IF(NX9&gt;=5.5,"C",IF(NX9&gt;=5,"D+",IF(NX9&gt;=4,"D","F")))))))</f>
        <v>B</v>
      </c>
      <c r="OA9" s="33">
        <f t="shared" ref="OA9:OA34" si="486">IF(NZ9="A",4,IF(NZ9="B+",3.5,IF(NZ9="B",3,IF(NZ9="C+",2.5,IF(NZ9="C",2,IF(NZ9="D+",1.5,IF(NZ9="D",1,0)))))))</f>
        <v>3</v>
      </c>
      <c r="OB9" s="49" t="str">
        <f t="shared" ref="OB9:OB34" si="487">TEXT(OA9,"0.0")</f>
        <v>3.0</v>
      </c>
      <c r="OC9" s="77">
        <v>2</v>
      </c>
      <c r="OD9" s="151">
        <v>2</v>
      </c>
      <c r="OE9" s="211">
        <f t="shared" si="257"/>
        <v>18</v>
      </c>
      <c r="OF9" s="43">
        <f t="shared" si="258"/>
        <v>1.8055555555555556</v>
      </c>
      <c r="OG9" s="45" t="str">
        <f t="shared" si="259"/>
        <v>1.81</v>
      </c>
      <c r="OH9" s="47" t="str">
        <f t="shared" si="260"/>
        <v>Lên lớp</v>
      </c>
      <c r="OI9" s="41">
        <f t="shared" si="261"/>
        <v>14</v>
      </c>
      <c r="OJ9" s="43">
        <f t="shared" si="262"/>
        <v>2.3214285714285716</v>
      </c>
      <c r="OK9" s="229">
        <f t="shared" si="263"/>
        <v>76</v>
      </c>
      <c r="OL9" s="230">
        <f t="shared" si="264"/>
        <v>70</v>
      </c>
      <c r="OM9" s="146">
        <f t="shared" si="265"/>
        <v>2.0499999999999998</v>
      </c>
      <c r="ON9" s="45" t="str">
        <f t="shared" si="266"/>
        <v>2.05</v>
      </c>
      <c r="OO9" s="47" t="str">
        <f t="shared" si="267"/>
        <v>Lên lớp</v>
      </c>
      <c r="OP9" s="47" t="s">
        <v>1143</v>
      </c>
      <c r="OQ9" s="24">
        <v>6.6</v>
      </c>
      <c r="OR9" s="27">
        <v>4</v>
      </c>
      <c r="OS9" s="28"/>
      <c r="OT9" s="30">
        <f t="shared" si="52"/>
        <v>5</v>
      </c>
      <c r="OU9" s="31">
        <f t="shared" si="53"/>
        <v>5</v>
      </c>
      <c r="OV9" s="31" t="str">
        <f t="shared" si="268"/>
        <v>5.0</v>
      </c>
      <c r="OW9" s="35" t="str">
        <f t="shared" si="317"/>
        <v>D+</v>
      </c>
      <c r="OX9" s="33">
        <f t="shared" si="54"/>
        <v>1.5</v>
      </c>
      <c r="OY9" s="49" t="str">
        <f t="shared" si="55"/>
        <v>1.5</v>
      </c>
      <c r="OZ9" s="77">
        <v>2</v>
      </c>
      <c r="PA9" s="151">
        <v>2</v>
      </c>
      <c r="PB9" s="24">
        <v>7.4</v>
      </c>
      <c r="PC9" s="27">
        <v>8</v>
      </c>
      <c r="PD9" s="28"/>
      <c r="PE9" s="30">
        <f t="shared" si="56"/>
        <v>7.8</v>
      </c>
      <c r="PF9" s="31">
        <f t="shared" si="57"/>
        <v>7.8</v>
      </c>
      <c r="PG9" s="31" t="str">
        <f t="shared" si="269"/>
        <v>7.8</v>
      </c>
      <c r="PH9" s="35" t="str">
        <f t="shared" si="318"/>
        <v>B</v>
      </c>
      <c r="PI9" s="33">
        <f t="shared" si="58"/>
        <v>3</v>
      </c>
      <c r="PJ9" s="49" t="str">
        <f t="shared" si="59"/>
        <v>3.0</v>
      </c>
      <c r="PK9" s="77">
        <v>3</v>
      </c>
      <c r="PL9" s="151">
        <v>3</v>
      </c>
      <c r="PM9" s="24">
        <v>5</v>
      </c>
      <c r="PN9" s="27">
        <v>3</v>
      </c>
      <c r="PO9" s="28">
        <v>5</v>
      </c>
      <c r="PP9" s="30">
        <f t="shared" si="60"/>
        <v>3.8</v>
      </c>
      <c r="PQ9" s="31">
        <f t="shared" si="61"/>
        <v>5</v>
      </c>
      <c r="PR9" s="31" t="str">
        <f t="shared" si="270"/>
        <v>5.0</v>
      </c>
      <c r="PS9" s="35" t="str">
        <f t="shared" si="319"/>
        <v>D+</v>
      </c>
      <c r="PT9" s="33">
        <f t="shared" si="62"/>
        <v>1.5</v>
      </c>
      <c r="PU9" s="49" t="str">
        <f t="shared" si="63"/>
        <v>1.5</v>
      </c>
      <c r="PV9" s="77">
        <v>2</v>
      </c>
      <c r="PW9" s="151">
        <v>2</v>
      </c>
      <c r="PX9" s="24">
        <v>5.9</v>
      </c>
      <c r="PY9" s="27">
        <v>4</v>
      </c>
      <c r="PZ9" s="28"/>
      <c r="QA9" s="30">
        <f t="shared" si="64"/>
        <v>4.8</v>
      </c>
      <c r="QB9" s="31">
        <f t="shared" si="65"/>
        <v>4.8</v>
      </c>
      <c r="QC9" s="31" t="str">
        <f t="shared" si="271"/>
        <v>4.8</v>
      </c>
      <c r="QD9" s="35" t="str">
        <f t="shared" si="320"/>
        <v>D</v>
      </c>
      <c r="QE9" s="33">
        <f t="shared" si="66"/>
        <v>1</v>
      </c>
      <c r="QF9" s="49" t="str">
        <f t="shared" si="67"/>
        <v>1.0</v>
      </c>
      <c r="QG9" s="77">
        <v>3</v>
      </c>
      <c r="QH9" s="151">
        <v>3</v>
      </c>
      <c r="QI9" s="63">
        <v>2</v>
      </c>
      <c r="QJ9" s="27"/>
      <c r="QK9" s="28"/>
      <c r="QL9" s="30">
        <f t="shared" si="68"/>
        <v>0.8</v>
      </c>
      <c r="QM9" s="31">
        <f t="shared" si="69"/>
        <v>0.8</v>
      </c>
      <c r="QN9" s="31" t="str">
        <f t="shared" si="272"/>
        <v>0.8</v>
      </c>
      <c r="QO9" s="35" t="str">
        <f t="shared" si="321"/>
        <v>F</v>
      </c>
      <c r="QP9" s="33">
        <f t="shared" si="70"/>
        <v>0</v>
      </c>
      <c r="QQ9" s="49" t="str">
        <f t="shared" si="71"/>
        <v>0.0</v>
      </c>
      <c r="QR9" s="77">
        <v>1</v>
      </c>
      <c r="QS9" s="151"/>
      <c r="QT9" s="24">
        <v>6.3</v>
      </c>
      <c r="QU9" s="27">
        <v>6</v>
      </c>
      <c r="QV9" s="28"/>
      <c r="QW9" s="30">
        <f t="shared" si="72"/>
        <v>6.1</v>
      </c>
      <c r="QX9" s="31">
        <f t="shared" si="73"/>
        <v>6.1</v>
      </c>
      <c r="QY9" s="31" t="str">
        <f t="shared" si="273"/>
        <v>6.1</v>
      </c>
      <c r="QZ9" s="35" t="str">
        <f t="shared" si="74"/>
        <v>C</v>
      </c>
      <c r="RA9" s="33">
        <f t="shared" si="75"/>
        <v>2</v>
      </c>
      <c r="RB9" s="49" t="str">
        <f t="shared" si="76"/>
        <v>2.0</v>
      </c>
      <c r="RC9" s="77">
        <v>3</v>
      </c>
      <c r="RD9" s="151">
        <v>3</v>
      </c>
      <c r="RE9" s="63">
        <v>2</v>
      </c>
      <c r="RF9" s="27"/>
      <c r="RG9" s="28"/>
      <c r="RH9" s="30">
        <f t="shared" si="77"/>
        <v>0.8</v>
      </c>
      <c r="RI9" s="31">
        <f t="shared" si="78"/>
        <v>0.8</v>
      </c>
      <c r="RJ9" s="31" t="str">
        <f t="shared" si="274"/>
        <v>0.8</v>
      </c>
      <c r="RK9" s="35" t="str">
        <f t="shared" si="79"/>
        <v>F</v>
      </c>
      <c r="RL9" s="33">
        <f t="shared" si="80"/>
        <v>0</v>
      </c>
      <c r="RM9" s="49" t="str">
        <f t="shared" si="81"/>
        <v>0.0</v>
      </c>
      <c r="RN9" s="77">
        <v>1</v>
      </c>
      <c r="RO9" s="151"/>
      <c r="RP9" s="211">
        <f t="shared" si="275"/>
        <v>15</v>
      </c>
      <c r="RQ9" s="275">
        <f t="shared" si="276"/>
        <v>5.1799999999999988</v>
      </c>
      <c r="RR9" s="43">
        <f t="shared" si="277"/>
        <v>1.6</v>
      </c>
      <c r="RS9" s="45" t="str">
        <f t="shared" si="278"/>
        <v>1.60</v>
      </c>
      <c r="RT9" s="47" t="str">
        <f t="shared" si="279"/>
        <v>Lên lớp</v>
      </c>
      <c r="RU9" s="41">
        <f t="shared" si="280"/>
        <v>13</v>
      </c>
      <c r="RV9" s="43">
        <f t="shared" si="281"/>
        <v>1.8461538461538463</v>
      </c>
      <c r="RW9" s="229">
        <f t="shared" si="282"/>
        <v>91</v>
      </c>
      <c r="RX9" s="230">
        <f t="shared" si="283"/>
        <v>83</v>
      </c>
      <c r="RY9" s="146">
        <f t="shared" si="284"/>
        <v>2.0180722891566263</v>
      </c>
      <c r="RZ9" s="45" t="str">
        <f t="shared" si="285"/>
        <v>2.02</v>
      </c>
      <c r="SA9" s="47" t="str">
        <f t="shared" si="286"/>
        <v>Lên lớp</v>
      </c>
      <c r="SB9" s="47" t="s">
        <v>1143</v>
      </c>
      <c r="SC9" s="24">
        <v>5.0999999999999996</v>
      </c>
      <c r="SD9" s="124"/>
      <c r="SE9" s="28"/>
      <c r="SF9" s="30">
        <f t="shared" si="82"/>
        <v>2</v>
      </c>
      <c r="SG9" s="31">
        <f t="shared" si="83"/>
        <v>2</v>
      </c>
      <c r="SH9" s="31" t="str">
        <f t="shared" si="287"/>
        <v>2.0</v>
      </c>
      <c r="SI9" s="35" t="str">
        <f t="shared" si="84"/>
        <v>F</v>
      </c>
      <c r="SJ9" s="33">
        <f t="shared" si="85"/>
        <v>0</v>
      </c>
      <c r="SK9" s="49" t="str">
        <f t="shared" si="86"/>
        <v>0.0</v>
      </c>
      <c r="SL9" s="77">
        <v>2</v>
      </c>
      <c r="SM9" s="151"/>
      <c r="SN9" s="63">
        <v>0</v>
      </c>
      <c r="SO9" s="27"/>
      <c r="SP9" s="28"/>
      <c r="SQ9" s="30">
        <f t="shared" si="87"/>
        <v>0</v>
      </c>
      <c r="SR9" s="31">
        <f t="shared" si="88"/>
        <v>0</v>
      </c>
      <c r="SS9" s="31" t="str">
        <f t="shared" si="288"/>
        <v>0.0</v>
      </c>
      <c r="ST9" s="35" t="str">
        <f t="shared" si="89"/>
        <v>F</v>
      </c>
      <c r="SU9" s="33">
        <f t="shared" si="90"/>
        <v>0</v>
      </c>
      <c r="SV9" s="49" t="str">
        <f t="shared" si="91"/>
        <v>0.0</v>
      </c>
      <c r="SW9" s="77">
        <v>2</v>
      </c>
      <c r="SX9" s="151"/>
      <c r="SY9" s="24"/>
      <c r="SZ9" s="27"/>
      <c r="TA9" s="28"/>
      <c r="TB9" s="22">
        <f t="shared" si="315"/>
        <v>1</v>
      </c>
      <c r="TC9" s="29">
        <f t="shared" si="316"/>
        <v>1</v>
      </c>
      <c r="TD9" s="31" t="str">
        <f t="shared" si="291"/>
        <v>1.0</v>
      </c>
      <c r="TE9" s="35" t="str">
        <f t="shared" si="93"/>
        <v>F</v>
      </c>
      <c r="TF9" s="33">
        <f t="shared" si="94"/>
        <v>0</v>
      </c>
      <c r="TG9" s="49" t="str">
        <f t="shared" si="95"/>
        <v>0.0</v>
      </c>
      <c r="TH9" s="77">
        <v>4</v>
      </c>
      <c r="TI9" s="151"/>
      <c r="TJ9" s="320"/>
      <c r="TK9" s="321"/>
      <c r="TL9" s="322"/>
      <c r="TM9" s="322"/>
      <c r="TN9" s="322"/>
      <c r="TO9" s="127">
        <f t="shared" si="292"/>
        <v>0</v>
      </c>
      <c r="TP9" s="29" t="str">
        <f t="shared" si="293"/>
        <v>0.0</v>
      </c>
      <c r="TQ9" s="35" t="str">
        <f t="shared" si="96"/>
        <v>F</v>
      </c>
      <c r="TR9" s="33">
        <f t="shared" si="97"/>
        <v>0</v>
      </c>
      <c r="TS9" s="49" t="str">
        <f t="shared" si="98"/>
        <v>0.0</v>
      </c>
      <c r="TT9" s="323"/>
      <c r="TU9" s="324"/>
      <c r="TV9" s="325">
        <f t="shared" si="294"/>
        <v>4</v>
      </c>
      <c r="TW9" s="341">
        <f t="shared" si="295"/>
        <v>1</v>
      </c>
      <c r="TX9" s="326">
        <f t="shared" si="296"/>
        <v>0</v>
      </c>
      <c r="TY9" s="45" t="str">
        <f t="shared" si="99"/>
        <v>0.00</v>
      </c>
      <c r="TZ9" s="47" t="str">
        <f t="shared" si="100"/>
        <v>Cảnh báo KQHT</v>
      </c>
      <c r="UA9" s="41">
        <f t="shared" si="297"/>
        <v>0</v>
      </c>
      <c r="UB9" s="43" t="e">
        <f t="shared" si="298"/>
        <v>#DIV/0!</v>
      </c>
    </row>
    <row r="10" spans="1:548" ht="18">
      <c r="A10" s="11">
        <v>9</v>
      </c>
      <c r="B10" s="70" t="s">
        <v>415</v>
      </c>
      <c r="C10" s="14" t="s">
        <v>430</v>
      </c>
      <c r="D10" s="71" t="s">
        <v>431</v>
      </c>
      <c r="E10" s="302" t="s">
        <v>432</v>
      </c>
      <c r="F10" s="9"/>
      <c r="G10" s="111" t="s">
        <v>851</v>
      </c>
      <c r="H10" s="116" t="s">
        <v>18</v>
      </c>
      <c r="I10" s="104" t="s">
        <v>887</v>
      </c>
      <c r="J10" s="13">
        <v>8</v>
      </c>
      <c r="K10" s="29" t="str">
        <f t="shared" si="101"/>
        <v>8.0</v>
      </c>
      <c r="L10" s="35" t="str">
        <f t="shared" si="367"/>
        <v>B+</v>
      </c>
      <c r="M10" s="33">
        <f t="shared" si="368"/>
        <v>3.5</v>
      </c>
      <c r="N10" s="49" t="str">
        <f t="shared" si="369"/>
        <v>3.5</v>
      </c>
      <c r="O10" s="12">
        <v>2</v>
      </c>
      <c r="P10" s="19">
        <v>6.4</v>
      </c>
      <c r="Q10" s="29" t="str">
        <f t="shared" si="105"/>
        <v>6.4</v>
      </c>
      <c r="R10" s="35" t="str">
        <f t="shared" si="370"/>
        <v>C</v>
      </c>
      <c r="S10" s="33">
        <f t="shared" si="371"/>
        <v>2</v>
      </c>
      <c r="T10" s="49" t="str">
        <f t="shared" si="372"/>
        <v>2.0</v>
      </c>
      <c r="U10" s="12">
        <v>3</v>
      </c>
      <c r="V10" s="24">
        <v>6.1</v>
      </c>
      <c r="W10" s="27">
        <v>7</v>
      </c>
      <c r="X10" s="28"/>
      <c r="Y10" s="22">
        <f t="shared" si="373"/>
        <v>6.6</v>
      </c>
      <c r="Z10" s="29">
        <f t="shared" si="374"/>
        <v>6.6</v>
      </c>
      <c r="AA10" s="29" t="str">
        <f t="shared" si="111"/>
        <v>6.6</v>
      </c>
      <c r="AB10" s="35" t="str">
        <f t="shared" si="375"/>
        <v>C+</v>
      </c>
      <c r="AC10" s="33">
        <f t="shared" si="376"/>
        <v>2.5</v>
      </c>
      <c r="AD10" s="49" t="str">
        <f t="shared" si="377"/>
        <v>2.5</v>
      </c>
      <c r="AE10" s="77">
        <v>5</v>
      </c>
      <c r="AF10" s="80">
        <v>5</v>
      </c>
      <c r="AG10" s="24">
        <v>5</v>
      </c>
      <c r="AH10" s="27">
        <v>5</v>
      </c>
      <c r="AI10" s="28"/>
      <c r="AJ10" s="30">
        <f t="shared" si="378"/>
        <v>5</v>
      </c>
      <c r="AK10" s="31">
        <f t="shared" si="379"/>
        <v>5</v>
      </c>
      <c r="AL10" s="29" t="str">
        <f t="shared" si="117"/>
        <v>5.0</v>
      </c>
      <c r="AM10" s="35" t="str">
        <f t="shared" si="380"/>
        <v>D+</v>
      </c>
      <c r="AN10" s="33">
        <f t="shared" si="381"/>
        <v>1.5</v>
      </c>
      <c r="AO10" s="49" t="str">
        <f t="shared" si="382"/>
        <v>1.5</v>
      </c>
      <c r="AP10" s="77">
        <v>3</v>
      </c>
      <c r="AQ10" s="83">
        <v>3</v>
      </c>
      <c r="AR10" s="24">
        <v>5</v>
      </c>
      <c r="AS10" s="27">
        <v>6</v>
      </c>
      <c r="AT10" s="28"/>
      <c r="AU10" s="30">
        <f t="shared" si="383"/>
        <v>5.6</v>
      </c>
      <c r="AV10" s="31">
        <f t="shared" si="384"/>
        <v>5.6</v>
      </c>
      <c r="AW10" s="29" t="str">
        <f t="shared" si="121"/>
        <v>5.6</v>
      </c>
      <c r="AX10" s="35" t="str">
        <f t="shared" si="385"/>
        <v>C</v>
      </c>
      <c r="AY10" s="33">
        <f t="shared" si="386"/>
        <v>2</v>
      </c>
      <c r="AZ10" s="49" t="str">
        <f t="shared" si="387"/>
        <v>2.0</v>
      </c>
      <c r="BA10" s="77">
        <v>3</v>
      </c>
      <c r="BB10" s="83">
        <v>3</v>
      </c>
      <c r="BC10" s="24">
        <v>6.3</v>
      </c>
      <c r="BD10" s="27">
        <v>7</v>
      </c>
      <c r="BE10" s="28"/>
      <c r="BF10" s="22">
        <f t="shared" si="388"/>
        <v>6.7</v>
      </c>
      <c r="BG10" s="29">
        <f t="shared" si="389"/>
        <v>6.7</v>
      </c>
      <c r="BH10" s="29" t="str">
        <f t="shared" si="125"/>
        <v>6.7</v>
      </c>
      <c r="BI10" s="35" t="str">
        <f t="shared" si="390"/>
        <v>C+</v>
      </c>
      <c r="BJ10" s="33">
        <f t="shared" si="391"/>
        <v>2.5</v>
      </c>
      <c r="BK10" s="49" t="str">
        <f t="shared" si="392"/>
        <v>2.5</v>
      </c>
      <c r="BL10" s="77">
        <v>3</v>
      </c>
      <c r="BM10" s="83">
        <v>3</v>
      </c>
      <c r="BN10" s="24">
        <v>7.3</v>
      </c>
      <c r="BO10" s="27">
        <v>4</v>
      </c>
      <c r="BP10" s="28"/>
      <c r="BQ10" s="30">
        <f t="shared" si="393"/>
        <v>5.3</v>
      </c>
      <c r="BR10" s="31">
        <f t="shared" si="394"/>
        <v>5.3</v>
      </c>
      <c r="BS10" s="29" t="str">
        <f t="shared" si="129"/>
        <v>5.3</v>
      </c>
      <c r="BT10" s="35" t="str">
        <f t="shared" si="395"/>
        <v>D+</v>
      </c>
      <c r="BU10" s="33">
        <f t="shared" si="396"/>
        <v>1.5</v>
      </c>
      <c r="BV10" s="49" t="str">
        <f t="shared" si="397"/>
        <v>1.5</v>
      </c>
      <c r="BW10" s="77">
        <v>2</v>
      </c>
      <c r="BX10" s="83">
        <v>2</v>
      </c>
      <c r="BY10" s="41">
        <f t="shared" si="133"/>
        <v>16</v>
      </c>
      <c r="BZ10" s="43">
        <f t="shared" si="134"/>
        <v>2.09375</v>
      </c>
      <c r="CA10" s="45" t="str">
        <f t="shared" si="135"/>
        <v>2.09</v>
      </c>
      <c r="CB10" s="47" t="str">
        <f t="shared" si="136"/>
        <v>Lên lớp</v>
      </c>
      <c r="CC10" s="145">
        <f t="shared" si="137"/>
        <v>16</v>
      </c>
      <c r="CD10" s="146">
        <f t="shared" si="138"/>
        <v>2.09375</v>
      </c>
      <c r="CE10" s="47" t="str">
        <f t="shared" si="139"/>
        <v>Lên lớp</v>
      </c>
      <c r="CF10" s="142" t="s">
        <v>1143</v>
      </c>
      <c r="CG10" s="24">
        <v>5.7</v>
      </c>
      <c r="CH10" s="27">
        <v>5</v>
      </c>
      <c r="CI10" s="28"/>
      <c r="CJ10" s="30">
        <f t="shared" si="398"/>
        <v>5.3</v>
      </c>
      <c r="CK10" s="31">
        <f t="shared" si="399"/>
        <v>5.3</v>
      </c>
      <c r="CL10" s="29" t="str">
        <f t="shared" si="142"/>
        <v>5.3</v>
      </c>
      <c r="CM10" s="35" t="str">
        <f t="shared" si="400"/>
        <v>D+</v>
      </c>
      <c r="CN10" s="157">
        <f t="shared" si="401"/>
        <v>1.5</v>
      </c>
      <c r="CO10" s="49" t="str">
        <f t="shared" si="402"/>
        <v>1.5</v>
      </c>
      <c r="CP10" s="77">
        <v>3</v>
      </c>
      <c r="CQ10" s="151">
        <v>3</v>
      </c>
      <c r="CR10" s="24">
        <v>7.7</v>
      </c>
      <c r="CS10" s="27">
        <v>6</v>
      </c>
      <c r="CT10" s="28"/>
      <c r="CU10" s="30">
        <f t="shared" si="403"/>
        <v>6.7</v>
      </c>
      <c r="CV10" s="31">
        <f t="shared" si="404"/>
        <v>6.7</v>
      </c>
      <c r="CW10" s="29" t="str">
        <f t="shared" si="147"/>
        <v>6.7</v>
      </c>
      <c r="CX10" s="35" t="str">
        <f t="shared" si="405"/>
        <v>C+</v>
      </c>
      <c r="CY10" s="157">
        <f t="shared" si="406"/>
        <v>2.5</v>
      </c>
      <c r="CZ10" s="49" t="str">
        <f t="shared" si="407"/>
        <v>2.5</v>
      </c>
      <c r="DA10" s="77">
        <v>2</v>
      </c>
      <c r="DB10" s="151">
        <v>2</v>
      </c>
      <c r="DC10" s="24">
        <v>5.2</v>
      </c>
      <c r="DD10" s="27">
        <v>3</v>
      </c>
      <c r="DE10" s="28">
        <v>2</v>
      </c>
      <c r="DF10" s="30">
        <f t="shared" si="408"/>
        <v>3.9</v>
      </c>
      <c r="DG10" s="31">
        <f t="shared" si="409"/>
        <v>3.9</v>
      </c>
      <c r="DH10" s="29" t="str">
        <f t="shared" si="153"/>
        <v>3.9</v>
      </c>
      <c r="DI10" s="35" t="str">
        <f t="shared" si="410"/>
        <v>F</v>
      </c>
      <c r="DJ10" s="157">
        <f t="shared" si="411"/>
        <v>0</v>
      </c>
      <c r="DK10" s="49" t="str">
        <f t="shared" si="412"/>
        <v>0.0</v>
      </c>
      <c r="DL10" s="77">
        <v>4</v>
      </c>
      <c r="DM10" s="151"/>
      <c r="DN10" s="24">
        <v>5.6</v>
      </c>
      <c r="DO10" s="27">
        <v>5</v>
      </c>
      <c r="DP10" s="28"/>
      <c r="DQ10" s="30">
        <f t="shared" si="413"/>
        <v>5.2</v>
      </c>
      <c r="DR10" s="31">
        <f t="shared" si="414"/>
        <v>5.2</v>
      </c>
      <c r="DS10" s="29" t="str">
        <f t="shared" si="159"/>
        <v>5.2</v>
      </c>
      <c r="DT10" s="35" t="str">
        <f t="shared" si="415"/>
        <v>D+</v>
      </c>
      <c r="DU10" s="157">
        <f t="shared" si="416"/>
        <v>1.5</v>
      </c>
      <c r="DV10" s="49" t="str">
        <f t="shared" si="417"/>
        <v>1.5</v>
      </c>
      <c r="DW10" s="77">
        <v>3</v>
      </c>
      <c r="DX10" s="151">
        <v>3</v>
      </c>
      <c r="DY10" s="24">
        <v>5.7</v>
      </c>
      <c r="DZ10" s="27">
        <v>7</v>
      </c>
      <c r="EA10" s="28"/>
      <c r="EB10" s="30">
        <f t="shared" si="418"/>
        <v>6.5</v>
      </c>
      <c r="EC10" s="31">
        <f t="shared" si="419"/>
        <v>6.5</v>
      </c>
      <c r="ED10" s="29" t="str">
        <f t="shared" si="163"/>
        <v>6.5</v>
      </c>
      <c r="EE10" s="35" t="str">
        <f t="shared" si="420"/>
        <v>C+</v>
      </c>
      <c r="EF10" s="157">
        <f t="shared" si="421"/>
        <v>2.5</v>
      </c>
      <c r="EG10" s="49" t="str">
        <f t="shared" si="422"/>
        <v>2.5</v>
      </c>
      <c r="EH10" s="77">
        <v>2</v>
      </c>
      <c r="EI10" s="151">
        <v>2</v>
      </c>
      <c r="EJ10" s="24">
        <v>7.2</v>
      </c>
      <c r="EK10" s="27">
        <v>6</v>
      </c>
      <c r="EL10" s="28"/>
      <c r="EM10" s="30">
        <f t="shared" si="423"/>
        <v>6.5</v>
      </c>
      <c r="EN10" s="31">
        <f t="shared" si="424"/>
        <v>6.5</v>
      </c>
      <c r="EO10" s="29" t="str">
        <f t="shared" si="168"/>
        <v>6.5</v>
      </c>
      <c r="EP10" s="35" t="str">
        <f t="shared" si="425"/>
        <v>C+</v>
      </c>
      <c r="EQ10" s="157">
        <f t="shared" si="426"/>
        <v>2.5</v>
      </c>
      <c r="ER10" s="49" t="str">
        <f t="shared" si="427"/>
        <v>2.5</v>
      </c>
      <c r="ES10" s="77">
        <v>2</v>
      </c>
      <c r="ET10" s="151">
        <v>2</v>
      </c>
      <c r="EU10" s="24">
        <v>6.7</v>
      </c>
      <c r="EV10" s="27">
        <v>4</v>
      </c>
      <c r="EW10" s="28"/>
      <c r="EX10" s="30">
        <f t="shared" si="428"/>
        <v>5.0999999999999996</v>
      </c>
      <c r="EY10" s="31">
        <f t="shared" si="429"/>
        <v>5.0999999999999996</v>
      </c>
      <c r="EZ10" s="29" t="str">
        <f t="shared" si="173"/>
        <v>5.1</v>
      </c>
      <c r="FA10" s="35" t="str">
        <f t="shared" si="430"/>
        <v>D+</v>
      </c>
      <c r="FB10" s="157">
        <f t="shared" si="431"/>
        <v>1.5</v>
      </c>
      <c r="FC10" s="49" t="str">
        <f t="shared" si="432"/>
        <v>1.5</v>
      </c>
      <c r="FD10" s="77">
        <v>3</v>
      </c>
      <c r="FE10" s="151">
        <v>3</v>
      </c>
      <c r="FF10" s="155">
        <v>8</v>
      </c>
      <c r="FG10" s="165">
        <v>6.9</v>
      </c>
      <c r="FH10" s="165"/>
      <c r="FI10" s="22">
        <f t="shared" si="433"/>
        <v>7.3</v>
      </c>
      <c r="FJ10" s="29">
        <f t="shared" si="434"/>
        <v>7.3</v>
      </c>
      <c r="FK10" s="29" t="str">
        <f t="shared" si="179"/>
        <v>7.3</v>
      </c>
      <c r="FL10" s="35" t="str">
        <f t="shared" si="435"/>
        <v>B</v>
      </c>
      <c r="FM10" s="33">
        <f t="shared" si="436"/>
        <v>3</v>
      </c>
      <c r="FN10" s="49" t="str">
        <f t="shared" si="437"/>
        <v>3.0</v>
      </c>
      <c r="FO10" s="77">
        <v>2</v>
      </c>
      <c r="FP10" s="151">
        <v>2</v>
      </c>
      <c r="FQ10" s="41">
        <f t="shared" si="183"/>
        <v>21</v>
      </c>
      <c r="FR10" s="43">
        <f t="shared" si="184"/>
        <v>1.6428571428571428</v>
      </c>
      <c r="FS10" s="45" t="str">
        <f t="shared" si="185"/>
        <v>1.64</v>
      </c>
      <c r="FT10" s="47" t="str">
        <f t="shared" si="186"/>
        <v>Lên lớp</v>
      </c>
      <c r="FU10" s="145">
        <f t="shared" si="187"/>
        <v>17</v>
      </c>
      <c r="FV10" s="146">
        <f t="shared" si="188"/>
        <v>2.0294117647058822</v>
      </c>
      <c r="FW10" s="174">
        <f t="shared" si="189"/>
        <v>37</v>
      </c>
      <c r="FX10" s="41">
        <f t="shared" si="190"/>
        <v>33</v>
      </c>
      <c r="FY10" s="43">
        <f t="shared" si="191"/>
        <v>2.0606060606060606</v>
      </c>
      <c r="FZ10" s="45" t="str">
        <f t="shared" si="192"/>
        <v>2.06</v>
      </c>
      <c r="GA10" s="47" t="str">
        <f t="shared" si="193"/>
        <v>Lên lớp</v>
      </c>
      <c r="GB10" s="47" t="s">
        <v>1143</v>
      </c>
      <c r="GC10" s="24">
        <v>5</v>
      </c>
      <c r="GD10" s="27">
        <v>5</v>
      </c>
      <c r="GE10" s="28"/>
      <c r="GF10" s="22">
        <f t="shared" si="322"/>
        <v>5</v>
      </c>
      <c r="GG10" s="29">
        <f t="shared" si="323"/>
        <v>5</v>
      </c>
      <c r="GH10" s="29" t="str">
        <f t="shared" si="195"/>
        <v>5.0</v>
      </c>
      <c r="GI10" s="35" t="str">
        <f t="shared" si="324"/>
        <v>D+</v>
      </c>
      <c r="GJ10" s="33">
        <f t="shared" si="325"/>
        <v>1.5</v>
      </c>
      <c r="GK10" s="49" t="str">
        <f t="shared" si="326"/>
        <v>1.5</v>
      </c>
      <c r="GL10" s="77">
        <v>2</v>
      </c>
      <c r="GM10" s="151">
        <v>2</v>
      </c>
      <c r="GN10" s="24">
        <v>7.7</v>
      </c>
      <c r="GO10" s="27">
        <v>5</v>
      </c>
      <c r="GP10" s="28"/>
      <c r="GQ10" s="22">
        <f t="shared" si="327"/>
        <v>6.1</v>
      </c>
      <c r="GR10" s="29">
        <f t="shared" si="328"/>
        <v>6.1</v>
      </c>
      <c r="GS10" s="29" t="str">
        <f t="shared" si="200"/>
        <v>6.1</v>
      </c>
      <c r="GT10" s="35" t="str">
        <f t="shared" si="329"/>
        <v>C</v>
      </c>
      <c r="GU10" s="33">
        <f t="shared" si="330"/>
        <v>2</v>
      </c>
      <c r="GV10" s="49" t="str">
        <f t="shared" si="331"/>
        <v>2.0</v>
      </c>
      <c r="GW10" s="77">
        <v>3</v>
      </c>
      <c r="GX10" s="151">
        <v>3</v>
      </c>
      <c r="GY10" s="24">
        <v>5</v>
      </c>
      <c r="GZ10" s="27">
        <v>4</v>
      </c>
      <c r="HA10" s="28"/>
      <c r="HB10" s="22">
        <f t="shared" si="332"/>
        <v>4.4000000000000004</v>
      </c>
      <c r="HC10" s="29">
        <f t="shared" si="333"/>
        <v>4.4000000000000004</v>
      </c>
      <c r="HD10" s="29" t="str">
        <f t="shared" si="205"/>
        <v>4.4</v>
      </c>
      <c r="HE10" s="35" t="str">
        <f t="shared" si="334"/>
        <v>D</v>
      </c>
      <c r="HF10" s="33">
        <f t="shared" si="335"/>
        <v>1</v>
      </c>
      <c r="HG10" s="49" t="str">
        <f t="shared" si="336"/>
        <v>1.0</v>
      </c>
      <c r="HH10" s="77">
        <v>2</v>
      </c>
      <c r="HI10" s="151">
        <v>2</v>
      </c>
      <c r="HJ10" s="133">
        <v>7.6</v>
      </c>
      <c r="HK10" s="125">
        <v>7</v>
      </c>
      <c r="HL10" s="126"/>
      <c r="HM10" s="159">
        <f t="shared" si="337"/>
        <v>7.2</v>
      </c>
      <c r="HN10" s="160">
        <f t="shared" si="338"/>
        <v>7.2</v>
      </c>
      <c r="HO10" s="29" t="str">
        <f t="shared" si="210"/>
        <v>7.2</v>
      </c>
      <c r="HP10" s="129" t="str">
        <f t="shared" si="339"/>
        <v>B</v>
      </c>
      <c r="HQ10" s="130">
        <f t="shared" si="340"/>
        <v>3</v>
      </c>
      <c r="HR10" s="131" t="str">
        <f t="shared" si="341"/>
        <v>3.0</v>
      </c>
      <c r="HS10" s="132">
        <v>2</v>
      </c>
      <c r="HT10" s="170">
        <v>2</v>
      </c>
      <c r="HU10" s="24">
        <v>6.7</v>
      </c>
      <c r="HV10" s="27">
        <v>3</v>
      </c>
      <c r="HW10" s="28"/>
      <c r="HX10" s="22">
        <f t="shared" si="342"/>
        <v>4.5</v>
      </c>
      <c r="HY10" s="29">
        <f t="shared" si="343"/>
        <v>4.5</v>
      </c>
      <c r="HZ10" s="29" t="str">
        <f t="shared" si="215"/>
        <v>4.5</v>
      </c>
      <c r="IA10" s="35" t="str">
        <f t="shared" si="344"/>
        <v>D</v>
      </c>
      <c r="IB10" s="33">
        <f t="shared" si="345"/>
        <v>1</v>
      </c>
      <c r="IC10" s="49" t="str">
        <f t="shared" si="346"/>
        <v>1.0</v>
      </c>
      <c r="ID10" s="77">
        <v>3</v>
      </c>
      <c r="IE10" s="151">
        <v>3</v>
      </c>
      <c r="IF10" s="24">
        <v>5.3</v>
      </c>
      <c r="IG10" s="27">
        <v>5</v>
      </c>
      <c r="IH10" s="28"/>
      <c r="II10" s="22">
        <f t="shared" si="347"/>
        <v>5.0999999999999996</v>
      </c>
      <c r="IJ10" s="29">
        <f t="shared" si="348"/>
        <v>5.0999999999999996</v>
      </c>
      <c r="IK10" s="29" t="str">
        <f t="shared" si="220"/>
        <v>5.1</v>
      </c>
      <c r="IL10" s="35" t="str">
        <f t="shared" si="349"/>
        <v>D+</v>
      </c>
      <c r="IM10" s="33">
        <f t="shared" si="350"/>
        <v>1.5</v>
      </c>
      <c r="IN10" s="49" t="str">
        <f t="shared" si="351"/>
        <v>1.5</v>
      </c>
      <c r="IO10" s="77">
        <v>2</v>
      </c>
      <c r="IP10" s="151">
        <v>2</v>
      </c>
      <c r="IQ10" s="24">
        <v>6</v>
      </c>
      <c r="IR10" s="27">
        <v>3</v>
      </c>
      <c r="IS10" s="28"/>
      <c r="IT10" s="22">
        <f t="shared" si="352"/>
        <v>4.2</v>
      </c>
      <c r="IU10" s="29">
        <f t="shared" si="353"/>
        <v>4.2</v>
      </c>
      <c r="IV10" s="29" t="str">
        <f t="shared" si="224"/>
        <v>4.2</v>
      </c>
      <c r="IW10" s="35" t="str">
        <f t="shared" si="354"/>
        <v>D</v>
      </c>
      <c r="IX10" s="33">
        <f t="shared" si="355"/>
        <v>1</v>
      </c>
      <c r="IY10" s="49" t="str">
        <f t="shared" si="356"/>
        <v>1.0</v>
      </c>
      <c r="IZ10" s="77">
        <v>3</v>
      </c>
      <c r="JA10" s="151">
        <v>3</v>
      </c>
      <c r="JB10" s="24">
        <v>5.4</v>
      </c>
      <c r="JC10" s="27">
        <v>5</v>
      </c>
      <c r="JD10" s="28"/>
      <c r="JE10" s="22">
        <f t="shared" si="357"/>
        <v>5.2</v>
      </c>
      <c r="JF10" s="29">
        <f t="shared" si="358"/>
        <v>5.2</v>
      </c>
      <c r="JG10" s="29" t="str">
        <f t="shared" si="228"/>
        <v>5.2</v>
      </c>
      <c r="JH10" s="35" t="str">
        <f t="shared" si="359"/>
        <v>D+</v>
      </c>
      <c r="JI10" s="33">
        <f t="shared" si="360"/>
        <v>1.5</v>
      </c>
      <c r="JJ10" s="49" t="str">
        <f t="shared" si="361"/>
        <v>1.5</v>
      </c>
      <c r="JK10" s="77">
        <v>3</v>
      </c>
      <c r="JL10" s="151">
        <v>3</v>
      </c>
      <c r="JM10" s="24">
        <v>6</v>
      </c>
      <c r="JN10" s="214">
        <v>7.6</v>
      </c>
      <c r="JO10" s="140"/>
      <c r="JP10" s="22">
        <f t="shared" si="362"/>
        <v>7</v>
      </c>
      <c r="JQ10" s="29">
        <f t="shared" si="363"/>
        <v>7</v>
      </c>
      <c r="JR10" s="29" t="str">
        <f t="shared" si="232"/>
        <v>7.0</v>
      </c>
      <c r="JS10" s="35" t="str">
        <f t="shared" si="364"/>
        <v>B</v>
      </c>
      <c r="JT10" s="33">
        <f t="shared" si="365"/>
        <v>3</v>
      </c>
      <c r="JU10" s="49" t="str">
        <f t="shared" si="366"/>
        <v>3.0</v>
      </c>
      <c r="JV10" s="77">
        <v>1</v>
      </c>
      <c r="JW10" s="151">
        <v>1</v>
      </c>
      <c r="JX10" s="211">
        <f t="shared" si="236"/>
        <v>21</v>
      </c>
      <c r="JY10" s="43">
        <f t="shared" si="237"/>
        <v>1.5952380952380953</v>
      </c>
      <c r="JZ10" s="45" t="str">
        <f t="shared" si="238"/>
        <v>1.60</v>
      </c>
      <c r="KA10" s="47" t="str">
        <f t="shared" si="239"/>
        <v>Lên lớp</v>
      </c>
      <c r="KB10" s="41">
        <f t="shared" si="240"/>
        <v>21</v>
      </c>
      <c r="KC10" s="43">
        <f t="shared" si="241"/>
        <v>1.5952380952380953</v>
      </c>
      <c r="KD10" s="229">
        <f t="shared" si="242"/>
        <v>58</v>
      </c>
      <c r="KE10" s="230">
        <f t="shared" si="243"/>
        <v>54</v>
      </c>
      <c r="KF10" s="146">
        <f t="shared" si="244"/>
        <v>1.8796296296296295</v>
      </c>
      <c r="KG10" s="45" t="str">
        <f t="shared" si="245"/>
        <v>1.88</v>
      </c>
      <c r="KH10" s="47" t="str">
        <f t="shared" si="246"/>
        <v>Lên lớp</v>
      </c>
      <c r="KI10" s="47" t="s">
        <v>1143</v>
      </c>
      <c r="KJ10" s="24">
        <v>6</v>
      </c>
      <c r="KK10" s="27">
        <v>7</v>
      </c>
      <c r="KL10" s="28"/>
      <c r="KM10" s="30">
        <f t="shared" si="438"/>
        <v>6.6</v>
      </c>
      <c r="KN10" s="31">
        <f t="shared" si="439"/>
        <v>6.6</v>
      </c>
      <c r="KO10" s="29" t="str">
        <f t="shared" si="440"/>
        <v>6.6</v>
      </c>
      <c r="KP10" s="35" t="str">
        <f t="shared" si="441"/>
        <v>C+</v>
      </c>
      <c r="KQ10" s="33">
        <f t="shared" si="442"/>
        <v>2.5</v>
      </c>
      <c r="KR10" s="49" t="str">
        <f t="shared" si="443"/>
        <v>2.5</v>
      </c>
      <c r="KS10" s="77">
        <v>2</v>
      </c>
      <c r="KT10" s="151">
        <v>2</v>
      </c>
      <c r="KU10" s="24">
        <v>5.7</v>
      </c>
      <c r="KV10" s="27">
        <v>9</v>
      </c>
      <c r="KW10" s="28"/>
      <c r="KX10" s="30">
        <f t="shared" si="444"/>
        <v>7.7</v>
      </c>
      <c r="KY10" s="31">
        <f t="shared" si="445"/>
        <v>7.7</v>
      </c>
      <c r="KZ10" s="29" t="str">
        <f t="shared" si="446"/>
        <v>7.7</v>
      </c>
      <c r="LA10" s="35" t="str">
        <f t="shared" si="447"/>
        <v>B</v>
      </c>
      <c r="LB10" s="33">
        <f t="shared" si="448"/>
        <v>3</v>
      </c>
      <c r="LC10" s="49" t="str">
        <f t="shared" si="449"/>
        <v>3.0</v>
      </c>
      <c r="LD10" s="77">
        <v>2</v>
      </c>
      <c r="LE10" s="151">
        <v>2</v>
      </c>
      <c r="LF10" s="24">
        <v>7</v>
      </c>
      <c r="LG10" s="27">
        <v>8</v>
      </c>
      <c r="LH10" s="28"/>
      <c r="LI10" s="30">
        <f t="shared" si="450"/>
        <v>7.6</v>
      </c>
      <c r="LJ10" s="31">
        <f t="shared" si="451"/>
        <v>7.6</v>
      </c>
      <c r="LK10" s="31" t="str">
        <f t="shared" si="452"/>
        <v>7.6</v>
      </c>
      <c r="LL10" s="35" t="str">
        <f t="shared" si="453"/>
        <v>B</v>
      </c>
      <c r="LM10" s="33">
        <f t="shared" si="454"/>
        <v>3</v>
      </c>
      <c r="LN10" s="49" t="str">
        <f t="shared" si="455"/>
        <v>3.0</v>
      </c>
      <c r="LO10" s="77">
        <v>2</v>
      </c>
      <c r="LP10" s="151">
        <v>2</v>
      </c>
      <c r="LQ10" s="24">
        <v>5</v>
      </c>
      <c r="LR10" s="27">
        <v>1</v>
      </c>
      <c r="LS10" s="28">
        <v>6</v>
      </c>
      <c r="LT10" s="30">
        <f t="shared" si="456"/>
        <v>2.6</v>
      </c>
      <c r="LU10" s="31">
        <f t="shared" si="457"/>
        <v>5.6</v>
      </c>
      <c r="LV10" s="29" t="str">
        <f t="shared" si="250"/>
        <v>5.6</v>
      </c>
      <c r="LW10" s="35" t="str">
        <f t="shared" si="458"/>
        <v>C</v>
      </c>
      <c r="LX10" s="33">
        <f t="shared" si="459"/>
        <v>2</v>
      </c>
      <c r="LY10" s="49" t="str">
        <f t="shared" si="460"/>
        <v>2.0</v>
      </c>
      <c r="LZ10" s="77">
        <v>2</v>
      </c>
      <c r="MA10" s="151">
        <v>2</v>
      </c>
      <c r="MB10" s="133">
        <v>8</v>
      </c>
      <c r="MC10" s="125">
        <v>6</v>
      </c>
      <c r="MD10" s="126"/>
      <c r="ME10" s="127">
        <f t="shared" si="461"/>
        <v>6.8</v>
      </c>
      <c r="MF10" s="128">
        <f t="shared" si="462"/>
        <v>6.8</v>
      </c>
      <c r="MG10" s="160" t="str">
        <f t="shared" si="251"/>
        <v>6.8</v>
      </c>
      <c r="MH10" s="129" t="str">
        <f t="shared" si="463"/>
        <v>C+</v>
      </c>
      <c r="MI10" s="130">
        <f t="shared" si="464"/>
        <v>2.5</v>
      </c>
      <c r="MJ10" s="131" t="str">
        <f t="shared" si="465"/>
        <v>2.5</v>
      </c>
      <c r="MK10" s="132">
        <v>1</v>
      </c>
      <c r="ML10" s="170">
        <v>1</v>
      </c>
      <c r="MM10" s="24">
        <v>6.7</v>
      </c>
      <c r="MN10" s="27">
        <v>2</v>
      </c>
      <c r="MO10" s="28">
        <v>4</v>
      </c>
      <c r="MP10" s="30">
        <f t="shared" si="466"/>
        <v>3.9</v>
      </c>
      <c r="MQ10" s="161">
        <f t="shared" si="467"/>
        <v>5.0999999999999996</v>
      </c>
      <c r="MR10" s="29" t="str">
        <f t="shared" si="252"/>
        <v>5.1</v>
      </c>
      <c r="MS10" s="162" t="str">
        <f t="shared" si="468"/>
        <v>D+</v>
      </c>
      <c r="MT10" s="163">
        <f t="shared" si="469"/>
        <v>1.5</v>
      </c>
      <c r="MU10" s="56" t="str">
        <f t="shared" si="470"/>
        <v>1.5</v>
      </c>
      <c r="MV10" s="77">
        <v>3</v>
      </c>
      <c r="MW10" s="151">
        <v>3</v>
      </c>
      <c r="MX10" s="139">
        <v>0</v>
      </c>
      <c r="MY10" s="125"/>
      <c r="MZ10" s="126"/>
      <c r="NA10" s="127">
        <f t="shared" si="471"/>
        <v>0</v>
      </c>
      <c r="NB10" s="128">
        <f t="shared" si="472"/>
        <v>0</v>
      </c>
      <c r="NC10" s="29" t="str">
        <f t="shared" si="253"/>
        <v>0.0</v>
      </c>
      <c r="ND10" s="129" t="str">
        <f t="shared" si="473"/>
        <v>F</v>
      </c>
      <c r="NE10" s="130">
        <f t="shared" si="474"/>
        <v>0</v>
      </c>
      <c r="NF10" s="131" t="str">
        <f t="shared" si="475"/>
        <v>0.0</v>
      </c>
      <c r="NG10" s="132">
        <v>1</v>
      </c>
      <c r="NH10" s="170"/>
      <c r="NI10" s="24">
        <v>6</v>
      </c>
      <c r="NJ10" s="27">
        <v>4</v>
      </c>
      <c r="NK10" s="28"/>
      <c r="NL10" s="30">
        <f t="shared" si="476"/>
        <v>4.8</v>
      </c>
      <c r="NM10" s="31">
        <f t="shared" si="477"/>
        <v>4.8</v>
      </c>
      <c r="NN10" s="29" t="str">
        <f t="shared" si="478"/>
        <v>4.8</v>
      </c>
      <c r="NO10" s="35" t="str">
        <f t="shared" si="479"/>
        <v>D</v>
      </c>
      <c r="NP10" s="33">
        <f t="shared" si="480"/>
        <v>1</v>
      </c>
      <c r="NQ10" s="49" t="str">
        <f t="shared" si="481"/>
        <v>1.0</v>
      </c>
      <c r="NR10" s="77">
        <v>3</v>
      </c>
      <c r="NS10" s="151">
        <v>3</v>
      </c>
      <c r="NT10" s="24">
        <v>7.5</v>
      </c>
      <c r="NU10" s="214">
        <v>8.3000000000000007</v>
      </c>
      <c r="NV10" s="28"/>
      <c r="NW10" s="30">
        <f t="shared" si="482"/>
        <v>8</v>
      </c>
      <c r="NX10" s="31">
        <f t="shared" si="483"/>
        <v>8</v>
      </c>
      <c r="NY10" s="29" t="str">
        <f t="shared" si="484"/>
        <v>8.0</v>
      </c>
      <c r="NZ10" s="35" t="str">
        <f t="shared" si="485"/>
        <v>B+</v>
      </c>
      <c r="OA10" s="33">
        <f t="shared" si="486"/>
        <v>3.5</v>
      </c>
      <c r="OB10" s="49" t="str">
        <f t="shared" si="487"/>
        <v>3.5</v>
      </c>
      <c r="OC10" s="77">
        <v>2</v>
      </c>
      <c r="OD10" s="151">
        <v>2</v>
      </c>
      <c r="OE10" s="211">
        <f t="shared" si="257"/>
        <v>18</v>
      </c>
      <c r="OF10" s="43">
        <f t="shared" si="258"/>
        <v>2.1111111111111112</v>
      </c>
      <c r="OG10" s="45" t="str">
        <f t="shared" si="259"/>
        <v>2.11</v>
      </c>
      <c r="OH10" s="47" t="str">
        <f t="shared" si="260"/>
        <v>Lên lớp</v>
      </c>
      <c r="OI10" s="41">
        <f t="shared" si="261"/>
        <v>17</v>
      </c>
      <c r="OJ10" s="43">
        <f t="shared" si="262"/>
        <v>2.2352941176470589</v>
      </c>
      <c r="OK10" s="229">
        <f t="shared" si="263"/>
        <v>76</v>
      </c>
      <c r="OL10" s="230">
        <f t="shared" si="264"/>
        <v>71</v>
      </c>
      <c r="OM10" s="146">
        <f t="shared" si="265"/>
        <v>1.9647887323943662</v>
      </c>
      <c r="ON10" s="45" t="str">
        <f t="shared" si="266"/>
        <v>1.96</v>
      </c>
      <c r="OO10" s="47" t="str">
        <f t="shared" si="267"/>
        <v>Lên lớp</v>
      </c>
      <c r="OP10" s="47" t="s">
        <v>1143</v>
      </c>
      <c r="OQ10" s="24">
        <v>5.2</v>
      </c>
      <c r="OR10" s="27">
        <v>5</v>
      </c>
      <c r="OS10" s="28"/>
      <c r="OT10" s="30">
        <f t="shared" ref="OT10:OT34" si="488">ROUND((OQ10*0.4+OR10*0.6),1)</f>
        <v>5.0999999999999996</v>
      </c>
      <c r="OU10" s="31">
        <f t="shared" ref="OU10:OU34" si="489">ROUND(MAX((OQ10*0.4+OR10*0.6),(OQ10*0.4+OS10*0.6)),1)</f>
        <v>5.0999999999999996</v>
      </c>
      <c r="OV10" s="29" t="str">
        <f t="shared" ref="OV10:OV34" si="490">TEXT(OU10,"0.0")</f>
        <v>5.1</v>
      </c>
      <c r="OW10" s="35" t="str">
        <f t="shared" ref="OW10:OW34" si="491">IF(OU10&gt;=8.5,"A",IF(OU10&gt;=8,"B+",IF(OU10&gt;=7,"B",IF(OU10&gt;=6.5,"C+",IF(OU10&gt;=5.5,"C",IF(OU10&gt;=5,"D+",IF(OU10&gt;=4,"D","F")))))))</f>
        <v>D+</v>
      </c>
      <c r="OX10" s="130">
        <f t="shared" ref="OX10:OX34" si="492">IF(OW10="A",4,IF(OW10="B+",3.5,IF(OW10="B",3,IF(OW10="C+",2.5,IF(OW10="C",2,IF(OW10="D+",1.5,IF(OW10="D",1,0)))))))</f>
        <v>1.5</v>
      </c>
      <c r="OY10" s="49" t="str">
        <f t="shared" ref="OY10:OY34" si="493">TEXT(OX10,"0.0")</f>
        <v>1.5</v>
      </c>
      <c r="OZ10" s="77">
        <v>2</v>
      </c>
      <c r="PA10" s="151">
        <v>2</v>
      </c>
      <c r="PB10" s="24">
        <v>7.6</v>
      </c>
      <c r="PC10" s="124"/>
      <c r="PD10" s="28">
        <v>6</v>
      </c>
      <c r="PE10" s="30">
        <f t="shared" ref="PE10:PE34" si="494">ROUND((PB10*0.4+PC10*0.6),1)</f>
        <v>3</v>
      </c>
      <c r="PF10" s="31">
        <f t="shared" ref="PF10:PF34" si="495">ROUND(MAX((PB10*0.4+PC10*0.6),(PB10*0.4+PD10*0.6)),1)</f>
        <v>6.6</v>
      </c>
      <c r="PG10" s="29" t="str">
        <f t="shared" ref="PG10:PG34" si="496">TEXT(PF10,"0.0")</f>
        <v>6.6</v>
      </c>
      <c r="PH10" s="35" t="str">
        <f t="shared" si="318"/>
        <v>C+</v>
      </c>
      <c r="PI10" s="33">
        <f t="shared" ref="PI10:PI34" si="497">IF(PH10="A",4,IF(PH10="B+",3.5,IF(PH10="B",3,IF(PH10="C+",2.5,IF(PH10="C",2,IF(PH10="D+",1.5,IF(PH10="D",1,0)))))))</f>
        <v>2.5</v>
      </c>
      <c r="PJ10" s="49" t="str">
        <f t="shared" ref="PJ10:PJ34" si="498">TEXT(PI10,"0.0")</f>
        <v>2.5</v>
      </c>
      <c r="PK10" s="77">
        <v>3</v>
      </c>
      <c r="PL10" s="151">
        <v>3</v>
      </c>
      <c r="PM10" s="24">
        <v>7.3</v>
      </c>
      <c r="PN10" s="27">
        <v>5</v>
      </c>
      <c r="PO10" s="28"/>
      <c r="PP10" s="30">
        <f t="shared" ref="PP10:PP34" si="499">ROUND((PM10*0.4+PN10*0.6),1)</f>
        <v>5.9</v>
      </c>
      <c r="PQ10" s="31">
        <f t="shared" ref="PQ10:PQ34" si="500">ROUND(MAX((PM10*0.4+PN10*0.6),(PM10*0.4+PO10*0.6)),1)</f>
        <v>5.9</v>
      </c>
      <c r="PR10" s="29" t="str">
        <f t="shared" ref="PR10:PR34" si="501">TEXT(PQ10,"0.0")</f>
        <v>5.9</v>
      </c>
      <c r="PS10" s="35" t="str">
        <f t="shared" ref="PS10:PS34" si="502">IF(PQ10&gt;=8.5,"A",IF(PQ10&gt;=8,"B+",IF(PQ10&gt;=7,"B",IF(PQ10&gt;=6.5,"C+",IF(PQ10&gt;=5.5,"C",IF(PQ10&gt;=5,"D+",IF(PQ10&gt;=4,"D","F")))))))</f>
        <v>C</v>
      </c>
      <c r="PT10" s="130">
        <f t="shared" ref="PT10:PT34" si="503">IF(PS10="A",4,IF(PS10="B+",3.5,IF(PS10="B",3,IF(PS10="C+",2.5,IF(PS10="C",2,IF(PS10="D+",1.5,IF(PS10="D",1,0)))))))</f>
        <v>2</v>
      </c>
      <c r="PU10" s="49" t="str">
        <f t="shared" ref="PU10:PU34" si="504">TEXT(PT10,"0.0")</f>
        <v>2.0</v>
      </c>
      <c r="PV10" s="77">
        <v>2</v>
      </c>
      <c r="PW10" s="151">
        <v>2</v>
      </c>
      <c r="PX10" s="24">
        <v>7</v>
      </c>
      <c r="PY10" s="27">
        <v>6</v>
      </c>
      <c r="PZ10" s="28"/>
      <c r="QA10" s="22">
        <f t="shared" ref="QA10:QA34" si="505">ROUND((PX10*0.4+PY10*0.6),1)</f>
        <v>6.4</v>
      </c>
      <c r="QB10" s="29">
        <f t="shared" ref="QB10:QB34" si="506">ROUND(MAX((PX10*0.4+PY10*0.6),(PX10*0.4+PZ10*0.6)),1)</f>
        <v>6.4</v>
      </c>
      <c r="QC10" s="29" t="str">
        <f t="shared" ref="QC10:QC34" si="507">TEXT(QB10,"0.0")</f>
        <v>6.4</v>
      </c>
      <c r="QD10" s="35" t="str">
        <f t="shared" ref="QD10:QD34" si="508">IF(QB10&gt;=8.5,"A",IF(QB10&gt;=8,"B+",IF(QB10&gt;=7,"B",IF(QB10&gt;=6.5,"C+",IF(QB10&gt;=5.5,"C",IF(QB10&gt;=5,"D+",IF(QB10&gt;=4,"D","F")))))))</f>
        <v>C</v>
      </c>
      <c r="QE10" s="33">
        <f t="shared" ref="QE10:QE34" si="509">IF(QD10="A",4,IF(QD10="B+",3.5,IF(QD10="B",3,IF(QD10="C+",2.5,IF(QD10="C",2,IF(QD10="D+",1.5,IF(QD10="D",1,0)))))))</f>
        <v>2</v>
      </c>
      <c r="QF10" s="49" t="str">
        <f t="shared" ref="QF10:QF34" si="510">TEXT(QE10,"0.0")</f>
        <v>2.0</v>
      </c>
      <c r="QG10" s="77">
        <v>3</v>
      </c>
      <c r="QH10" s="151">
        <v>3</v>
      </c>
      <c r="QI10" s="139">
        <v>0.7</v>
      </c>
      <c r="QJ10" s="125"/>
      <c r="QK10" s="126"/>
      <c r="QL10" s="127">
        <f t="shared" ref="QL10:QL34" si="511">ROUND((QI10*0.4+QJ10*0.6),1)</f>
        <v>0.3</v>
      </c>
      <c r="QM10" s="128">
        <f t="shared" ref="QM10:QM34" si="512">ROUND(MAX((QI10*0.4+QJ10*0.6),(QI10*0.4+QK10*0.6)),1)</f>
        <v>0.3</v>
      </c>
      <c r="QN10" s="160" t="str">
        <f t="shared" ref="QN10:QN34" si="513">TEXT(QM10,"0.0")</f>
        <v>0.3</v>
      </c>
      <c r="QO10" s="129" t="str">
        <f t="shared" ref="QO10:QO34" si="514">IF(QM10&gt;=8.5,"A",IF(QM10&gt;=8,"B+",IF(QM10&gt;=7,"B",IF(QM10&gt;=6.5,"C+",IF(QM10&gt;=5.5,"C",IF(QM10&gt;=5,"D+",IF(QM10&gt;=4,"D","F")))))))</f>
        <v>F</v>
      </c>
      <c r="QP10" s="130">
        <f t="shared" ref="QP10:QP34" si="515">IF(QO10="A",4,IF(QO10="B+",3.5,IF(QO10="B",3,IF(QO10="C+",2.5,IF(QO10="C",2,IF(QO10="D+",1.5,IF(QO10="D",1,0)))))))</f>
        <v>0</v>
      </c>
      <c r="QQ10" s="131" t="str">
        <f t="shared" ref="QQ10:QQ34" si="516">TEXT(QP10,"0.0")</f>
        <v>0.0</v>
      </c>
      <c r="QR10" s="132">
        <v>1</v>
      </c>
      <c r="QS10" s="170"/>
      <c r="QT10" s="24">
        <v>6.5</v>
      </c>
      <c r="QU10" s="27">
        <v>7</v>
      </c>
      <c r="QV10" s="28"/>
      <c r="QW10" s="30">
        <f t="shared" ref="QW10:QW34" si="517">ROUND((QT10*0.4+QU10*0.6),1)</f>
        <v>6.8</v>
      </c>
      <c r="QX10" s="31">
        <f t="shared" ref="QX10:QX34" si="518">ROUND(MAX((QT10*0.4+QU10*0.6),(QT10*0.4+QV10*0.6)),1)</f>
        <v>6.8</v>
      </c>
      <c r="QY10" s="31" t="str">
        <f t="shared" ref="QY10:QY34" si="519">TEXT(QX10,"0.0")</f>
        <v>6.8</v>
      </c>
      <c r="QZ10" s="35" t="str">
        <f t="shared" ref="QZ10:QZ34" si="520">IF(QX10&gt;=8.5,"A",IF(QX10&gt;=8,"B+",IF(QX10&gt;=7,"B",IF(QX10&gt;=6.5,"C+",IF(QX10&gt;=5.5,"C",IF(QX10&gt;=5,"D+",IF(QX10&gt;=4,"D","F")))))))</f>
        <v>C+</v>
      </c>
      <c r="RA10" s="33">
        <f t="shared" ref="RA10:RA34" si="521">IF(QZ10="A",4,IF(QZ10="B+",3.5,IF(QZ10="B",3,IF(QZ10="C+",2.5,IF(QZ10="C",2,IF(QZ10="D+",1.5,IF(QZ10="D",1,0)))))))</f>
        <v>2.5</v>
      </c>
      <c r="RB10" s="49" t="str">
        <f t="shared" ref="RB10:RB34" si="522">TEXT(RA10,"0.0")</f>
        <v>2.5</v>
      </c>
      <c r="RC10" s="77">
        <v>3</v>
      </c>
      <c r="RD10" s="151">
        <v>3</v>
      </c>
      <c r="RE10" s="63">
        <v>2.1</v>
      </c>
      <c r="RF10" s="27"/>
      <c r="RG10" s="28"/>
      <c r="RH10" s="30">
        <f t="shared" ref="RH10:RH34" si="523">ROUND((RE10*0.4+RF10*0.6),1)</f>
        <v>0.8</v>
      </c>
      <c r="RI10" s="31">
        <f t="shared" ref="RI10:RI34" si="524">ROUND(MAX((RE10*0.4+RF10*0.6),(RE10*0.4+RG10*0.6)),1)</f>
        <v>0.8</v>
      </c>
      <c r="RJ10" s="29" t="str">
        <f t="shared" ref="RJ10:RJ34" si="525">TEXT(RI10,"0.0")</f>
        <v>0.8</v>
      </c>
      <c r="RK10" s="35" t="str">
        <f t="shared" ref="RK10:RK34" si="526">IF(RI10&gt;=8.5,"A",IF(RI10&gt;=8,"B+",IF(RI10&gt;=7,"B",IF(RI10&gt;=6.5,"C+",IF(RI10&gt;=5.5,"C",IF(RI10&gt;=5,"D+",IF(RI10&gt;=4,"D","F")))))))</f>
        <v>F</v>
      </c>
      <c r="RL10" s="130">
        <f t="shared" ref="RL10:RL34" si="527">IF(RK10="A",4,IF(RK10="B+",3.5,IF(RK10="B",3,IF(RK10="C+",2.5,IF(RK10="C",2,IF(RK10="D+",1.5,IF(RK10="D",1,0)))))))</f>
        <v>0</v>
      </c>
      <c r="RM10" s="49" t="str">
        <f t="shared" ref="RM10:RM34" si="528">TEXT(RL10,"0.0")</f>
        <v>0.0</v>
      </c>
      <c r="RN10" s="77">
        <v>1</v>
      </c>
      <c r="RO10" s="151"/>
      <c r="RP10" s="211">
        <f t="shared" si="275"/>
        <v>15</v>
      </c>
      <c r="RQ10" s="275">
        <f t="shared" si="276"/>
        <v>5.4999999999999991</v>
      </c>
      <c r="RR10" s="43">
        <f t="shared" si="277"/>
        <v>1.8666666666666667</v>
      </c>
      <c r="RS10" s="45" t="str">
        <f t="shared" si="278"/>
        <v>1.87</v>
      </c>
      <c r="RT10" s="47" t="str">
        <f t="shared" si="279"/>
        <v>Lên lớp</v>
      </c>
      <c r="RU10" s="41">
        <f t="shared" si="280"/>
        <v>13</v>
      </c>
      <c r="RV10" s="43">
        <f t="shared" si="281"/>
        <v>2.1538461538461537</v>
      </c>
      <c r="RW10" s="229">
        <f t="shared" si="282"/>
        <v>91</v>
      </c>
      <c r="RX10" s="230">
        <f t="shared" si="283"/>
        <v>84</v>
      </c>
      <c r="RY10" s="146">
        <f t="shared" si="284"/>
        <v>1.9940476190476191</v>
      </c>
      <c r="RZ10" s="45" t="str">
        <f t="shared" si="285"/>
        <v>1.99</v>
      </c>
      <c r="SA10" s="47" t="str">
        <f t="shared" si="286"/>
        <v>Lên lớp</v>
      </c>
      <c r="SB10" s="47" t="s">
        <v>1143</v>
      </c>
      <c r="SC10" s="63">
        <v>0.7</v>
      </c>
      <c r="SD10" s="27"/>
      <c r="SE10" s="28"/>
      <c r="SF10" s="22">
        <f t="shared" ref="SF10:SF34" si="529">ROUND((SC10*0.4+SD10*0.6),1)</f>
        <v>0.3</v>
      </c>
      <c r="SG10" s="29">
        <f t="shared" ref="SG10:SG34" si="530">ROUND(MAX((SC10*0.4+SD10*0.6),(SC10*0.4+SE10*0.6)),1)</f>
        <v>0.3</v>
      </c>
      <c r="SH10" s="29" t="str">
        <f t="shared" ref="SH10:SH34" si="531">TEXT(SG10,"0.0")</f>
        <v>0.3</v>
      </c>
      <c r="SI10" s="35" t="str">
        <f t="shared" ref="SI10:SI34" si="532">IF(SG10&gt;=8.5,"A",IF(SG10&gt;=8,"B+",IF(SG10&gt;=7,"B",IF(SG10&gt;=6.5,"C+",IF(SG10&gt;=5.5,"C",IF(SG10&gt;=5,"D+",IF(SG10&gt;=4,"D","F")))))))</f>
        <v>F</v>
      </c>
      <c r="SJ10" s="33">
        <f t="shared" ref="SJ10:SJ34" si="533">IF(SI10="A",4,IF(SI10="B+",3.5,IF(SI10="B",3,IF(SI10="C+",2.5,IF(SI10="C",2,IF(SI10="D+",1.5,IF(SI10="D",1,0)))))))</f>
        <v>0</v>
      </c>
      <c r="SK10" s="49" t="str">
        <f t="shared" ref="SK10:SK34" si="534">TEXT(SJ10,"0.0")</f>
        <v>0.0</v>
      </c>
      <c r="SL10" s="77">
        <v>2</v>
      </c>
      <c r="SM10" s="151"/>
      <c r="SN10" s="24">
        <v>6.2</v>
      </c>
      <c r="SO10" s="27">
        <v>2</v>
      </c>
      <c r="SP10" s="28">
        <v>1</v>
      </c>
      <c r="SQ10" s="30">
        <f t="shared" ref="SQ10:SQ34" si="535">ROUND((SN10*0.4+SO10*0.6),1)</f>
        <v>3.7</v>
      </c>
      <c r="SR10" s="31">
        <f t="shared" ref="SR10:SR34" si="536">ROUND(MAX((SN10*0.4+SO10*0.6),(SN10*0.4+SP10*0.6)),1)</f>
        <v>3.7</v>
      </c>
      <c r="SS10" s="29" t="str">
        <f t="shared" ref="SS10:SS34" si="537">TEXT(SR10,"0.0")</f>
        <v>3.7</v>
      </c>
      <c r="ST10" s="35" t="str">
        <f t="shared" ref="ST10:ST34" si="538">IF(SR10&gt;=8.5,"A",IF(SR10&gt;=8,"B+",IF(SR10&gt;=7,"B",IF(SR10&gt;=6.5,"C+",IF(SR10&gt;=5.5,"C",IF(SR10&gt;=5,"D+",IF(SR10&gt;=4,"D","F")))))))</f>
        <v>F</v>
      </c>
      <c r="SU10" s="130">
        <f t="shared" ref="SU10:SU34" si="539">IF(ST10="A",4,IF(ST10="B+",3.5,IF(ST10="B",3,IF(ST10="C+",2.5,IF(ST10="C",2,IF(ST10="D+",1.5,IF(ST10="D",1,0)))))))</f>
        <v>0</v>
      </c>
      <c r="SV10" s="49" t="str">
        <f t="shared" ref="SV10:SV34" si="540">TEXT(SU10,"0.0")</f>
        <v>0.0</v>
      </c>
      <c r="SW10" s="77">
        <v>2</v>
      </c>
      <c r="SX10" s="151"/>
      <c r="SY10" s="24"/>
      <c r="SZ10" s="27"/>
      <c r="TA10" s="28"/>
      <c r="TB10" s="22">
        <f t="shared" si="315"/>
        <v>2</v>
      </c>
      <c r="TC10" s="29">
        <f t="shared" si="316"/>
        <v>2</v>
      </c>
      <c r="TD10" s="29" t="str">
        <f t="shared" ref="TD10:TD34" si="541">TEXT(TC10,"0.0")</f>
        <v>2.0</v>
      </c>
      <c r="TE10" s="35" t="str">
        <f t="shared" ref="TE10:TE34" si="542">IF(TC10&gt;=8.5,"A",IF(TC10&gt;=8,"B+",IF(TC10&gt;=7,"B",IF(TC10&gt;=6.5,"C+",IF(TC10&gt;=5.5,"C",IF(TC10&gt;=5,"D+",IF(TC10&gt;=4,"D","F")))))))</f>
        <v>F</v>
      </c>
      <c r="TF10" s="130">
        <f t="shared" ref="TF10:TF34" si="543">IF(TE10="A",4,IF(TE10="B+",3.5,IF(TE10="B",3,IF(TE10="C+",2.5,IF(TE10="C",2,IF(TE10="D+",1.5,IF(TE10="D",1,0)))))))</f>
        <v>0</v>
      </c>
      <c r="TG10" s="49" t="str">
        <f t="shared" ref="TG10:TG34" si="544">TEXT(TF10,"0.0")</f>
        <v>0.0</v>
      </c>
      <c r="TH10" s="77">
        <v>4</v>
      </c>
      <c r="TI10" s="151"/>
      <c r="TJ10" s="320"/>
      <c r="TK10" s="321"/>
      <c r="TL10" s="322"/>
      <c r="TM10" s="322"/>
      <c r="TN10" s="322"/>
      <c r="TO10" s="127">
        <f t="shared" si="292"/>
        <v>0</v>
      </c>
      <c r="TP10" s="29" t="str">
        <f t="shared" si="293"/>
        <v>0.0</v>
      </c>
      <c r="TQ10" s="35" t="str">
        <f t="shared" si="96"/>
        <v>F</v>
      </c>
      <c r="TR10" s="33">
        <f t="shared" si="97"/>
        <v>0</v>
      </c>
      <c r="TS10" s="49" t="str">
        <f t="shared" si="98"/>
        <v>0.0</v>
      </c>
      <c r="TT10" s="323"/>
      <c r="TU10" s="324"/>
      <c r="TV10" s="325">
        <f t="shared" si="294"/>
        <v>4</v>
      </c>
      <c r="TW10" s="341">
        <f t="shared" si="295"/>
        <v>2</v>
      </c>
      <c r="TX10" s="326">
        <f t="shared" si="296"/>
        <v>0</v>
      </c>
      <c r="TY10" s="45" t="str">
        <f t="shared" si="99"/>
        <v>0.00</v>
      </c>
      <c r="TZ10" s="47" t="str">
        <f t="shared" si="100"/>
        <v>Cảnh báo KQHT</v>
      </c>
      <c r="UA10" s="41">
        <f t="shared" si="297"/>
        <v>0</v>
      </c>
      <c r="UB10" s="43" t="e">
        <f t="shared" si="298"/>
        <v>#DIV/0!</v>
      </c>
    </row>
    <row r="11" spans="1:548" ht="18">
      <c r="A11" s="11">
        <v>10</v>
      </c>
      <c r="B11" s="70" t="s">
        <v>415</v>
      </c>
      <c r="C11" s="14" t="s">
        <v>433</v>
      </c>
      <c r="D11" s="71" t="s">
        <v>19</v>
      </c>
      <c r="E11" s="302" t="s">
        <v>117</v>
      </c>
      <c r="F11" s="9"/>
      <c r="G11" s="111" t="s">
        <v>852</v>
      </c>
      <c r="H11" s="116" t="s">
        <v>18</v>
      </c>
      <c r="I11" s="104" t="s">
        <v>888</v>
      </c>
      <c r="J11" s="13">
        <v>6</v>
      </c>
      <c r="K11" s="29" t="str">
        <f t="shared" si="101"/>
        <v>6.0</v>
      </c>
      <c r="L11" s="35" t="str">
        <f t="shared" si="367"/>
        <v>C</v>
      </c>
      <c r="M11" s="33">
        <f t="shared" si="368"/>
        <v>2</v>
      </c>
      <c r="N11" s="49" t="str">
        <f t="shared" si="369"/>
        <v>2.0</v>
      </c>
      <c r="O11" s="12">
        <v>2</v>
      </c>
      <c r="P11" s="19">
        <v>6.4</v>
      </c>
      <c r="Q11" s="29" t="str">
        <f t="shared" si="105"/>
        <v>6.4</v>
      </c>
      <c r="R11" s="35" t="str">
        <f t="shared" si="370"/>
        <v>C</v>
      </c>
      <c r="S11" s="33">
        <f t="shared" si="371"/>
        <v>2</v>
      </c>
      <c r="T11" s="49" t="str">
        <f t="shared" si="372"/>
        <v>2.0</v>
      </c>
      <c r="U11" s="12">
        <v>3</v>
      </c>
      <c r="V11" s="24">
        <v>5.0999999999999996</v>
      </c>
      <c r="W11" s="27">
        <v>7</v>
      </c>
      <c r="X11" s="28"/>
      <c r="Y11" s="30">
        <f t="shared" si="373"/>
        <v>6.2</v>
      </c>
      <c r="Z11" s="31">
        <f t="shared" si="374"/>
        <v>6.2</v>
      </c>
      <c r="AA11" s="29" t="str">
        <f t="shared" si="111"/>
        <v>6.2</v>
      </c>
      <c r="AB11" s="35" t="str">
        <f t="shared" si="375"/>
        <v>C</v>
      </c>
      <c r="AC11" s="33">
        <f t="shared" si="376"/>
        <v>2</v>
      </c>
      <c r="AD11" s="49" t="str">
        <f t="shared" si="377"/>
        <v>2.0</v>
      </c>
      <c r="AE11" s="77">
        <v>5</v>
      </c>
      <c r="AF11" s="80">
        <v>5</v>
      </c>
      <c r="AG11" s="63">
        <v>0</v>
      </c>
      <c r="AH11" s="27"/>
      <c r="AI11" s="28"/>
      <c r="AJ11" s="22">
        <f t="shared" si="378"/>
        <v>0</v>
      </c>
      <c r="AK11" s="29">
        <f t="shared" si="379"/>
        <v>0</v>
      </c>
      <c r="AL11" s="29" t="str">
        <f t="shared" si="117"/>
        <v>0.0</v>
      </c>
      <c r="AM11" s="35" t="str">
        <f t="shared" si="380"/>
        <v>F</v>
      </c>
      <c r="AN11" s="33">
        <f t="shared" si="381"/>
        <v>0</v>
      </c>
      <c r="AO11" s="49" t="str">
        <f t="shared" si="382"/>
        <v>0.0</v>
      </c>
      <c r="AP11" s="77">
        <v>3</v>
      </c>
      <c r="AQ11" s="83"/>
      <c r="AR11" s="63">
        <v>0</v>
      </c>
      <c r="AS11" s="27"/>
      <c r="AT11" s="28"/>
      <c r="AU11" s="22">
        <f t="shared" si="383"/>
        <v>0</v>
      </c>
      <c r="AV11" s="29">
        <f t="shared" si="384"/>
        <v>0</v>
      </c>
      <c r="AW11" s="29" t="str">
        <f t="shared" si="121"/>
        <v>0.0</v>
      </c>
      <c r="AX11" s="35" t="str">
        <f t="shared" si="385"/>
        <v>F</v>
      </c>
      <c r="AY11" s="33">
        <f t="shared" si="386"/>
        <v>0</v>
      </c>
      <c r="AZ11" s="49" t="str">
        <f t="shared" si="387"/>
        <v>0.0</v>
      </c>
      <c r="BA11" s="77">
        <v>3</v>
      </c>
      <c r="BB11" s="83"/>
      <c r="BC11" s="24">
        <v>5.7</v>
      </c>
      <c r="BD11" s="27">
        <v>3</v>
      </c>
      <c r="BE11" s="28"/>
      <c r="BF11" s="30">
        <f t="shared" si="388"/>
        <v>4.0999999999999996</v>
      </c>
      <c r="BG11" s="31">
        <f t="shared" si="389"/>
        <v>4.0999999999999996</v>
      </c>
      <c r="BH11" s="29" t="str">
        <f t="shared" si="125"/>
        <v>4.1</v>
      </c>
      <c r="BI11" s="35" t="str">
        <f t="shared" si="390"/>
        <v>D</v>
      </c>
      <c r="BJ11" s="33">
        <f t="shared" si="391"/>
        <v>1</v>
      </c>
      <c r="BK11" s="49" t="str">
        <f t="shared" si="392"/>
        <v>1.0</v>
      </c>
      <c r="BL11" s="77">
        <v>3</v>
      </c>
      <c r="BM11" s="83">
        <v>3</v>
      </c>
      <c r="BN11" s="24">
        <v>7.3</v>
      </c>
      <c r="BO11" s="27">
        <v>9</v>
      </c>
      <c r="BP11" s="28"/>
      <c r="BQ11" s="30">
        <f t="shared" si="393"/>
        <v>8.3000000000000007</v>
      </c>
      <c r="BR11" s="31">
        <f t="shared" si="394"/>
        <v>8.3000000000000007</v>
      </c>
      <c r="BS11" s="29" t="str">
        <f t="shared" si="129"/>
        <v>8.3</v>
      </c>
      <c r="BT11" s="35" t="str">
        <f t="shared" si="395"/>
        <v>B+</v>
      </c>
      <c r="BU11" s="33">
        <f t="shared" si="396"/>
        <v>3.5</v>
      </c>
      <c r="BV11" s="49" t="str">
        <f t="shared" si="397"/>
        <v>3.5</v>
      </c>
      <c r="BW11" s="77">
        <v>2</v>
      </c>
      <c r="BX11" s="83">
        <v>2</v>
      </c>
      <c r="BY11" s="41">
        <f t="shared" si="133"/>
        <v>16</v>
      </c>
      <c r="BZ11" s="43">
        <f t="shared" si="134"/>
        <v>1.25</v>
      </c>
      <c r="CA11" s="45" t="str">
        <f t="shared" si="135"/>
        <v>1.25</v>
      </c>
      <c r="CB11" s="47" t="str">
        <f t="shared" si="136"/>
        <v>Lên lớp</v>
      </c>
      <c r="CC11" s="145">
        <f t="shared" si="137"/>
        <v>10</v>
      </c>
      <c r="CD11" s="146">
        <f t="shared" si="138"/>
        <v>2</v>
      </c>
      <c r="CE11" s="47" t="str">
        <f t="shared" si="139"/>
        <v>Lên lớp</v>
      </c>
      <c r="CF11" s="142" t="s">
        <v>1143</v>
      </c>
      <c r="CG11" s="24">
        <v>5.4</v>
      </c>
      <c r="CH11" s="27">
        <v>5</v>
      </c>
      <c r="CI11" s="28"/>
      <c r="CJ11" s="30">
        <f t="shared" si="398"/>
        <v>5.2</v>
      </c>
      <c r="CK11" s="31">
        <f t="shared" si="399"/>
        <v>5.2</v>
      </c>
      <c r="CL11" s="29" t="str">
        <f t="shared" si="142"/>
        <v>5.2</v>
      </c>
      <c r="CM11" s="35" t="str">
        <f t="shared" si="400"/>
        <v>D+</v>
      </c>
      <c r="CN11" s="157">
        <f t="shared" si="401"/>
        <v>1.5</v>
      </c>
      <c r="CO11" s="49" t="str">
        <f t="shared" si="402"/>
        <v>1.5</v>
      </c>
      <c r="CP11" s="77">
        <v>3</v>
      </c>
      <c r="CQ11" s="151">
        <v>3</v>
      </c>
      <c r="CR11" s="24">
        <v>5</v>
      </c>
      <c r="CS11" s="27">
        <v>6</v>
      </c>
      <c r="CT11" s="28"/>
      <c r="CU11" s="30">
        <f t="shared" si="403"/>
        <v>5.6</v>
      </c>
      <c r="CV11" s="31">
        <f t="shared" si="404"/>
        <v>5.6</v>
      </c>
      <c r="CW11" s="29" t="str">
        <f t="shared" si="147"/>
        <v>5.6</v>
      </c>
      <c r="CX11" s="35" t="str">
        <f t="shared" si="405"/>
        <v>C</v>
      </c>
      <c r="CY11" s="157">
        <f t="shared" si="406"/>
        <v>2</v>
      </c>
      <c r="CZ11" s="49" t="str">
        <f t="shared" si="407"/>
        <v>2.0</v>
      </c>
      <c r="DA11" s="77">
        <v>2</v>
      </c>
      <c r="DB11" s="151">
        <v>2</v>
      </c>
      <c r="DC11" s="24">
        <v>5.3</v>
      </c>
      <c r="DD11" s="27">
        <v>2</v>
      </c>
      <c r="DE11" s="28">
        <v>0</v>
      </c>
      <c r="DF11" s="30">
        <f t="shared" si="408"/>
        <v>3.3</v>
      </c>
      <c r="DG11" s="31">
        <f t="shared" si="409"/>
        <v>3.3</v>
      </c>
      <c r="DH11" s="29" t="str">
        <f t="shared" si="153"/>
        <v>3.3</v>
      </c>
      <c r="DI11" s="35" t="str">
        <f t="shared" si="410"/>
        <v>F</v>
      </c>
      <c r="DJ11" s="157">
        <f t="shared" si="411"/>
        <v>0</v>
      </c>
      <c r="DK11" s="49" t="str">
        <f t="shared" si="412"/>
        <v>0.0</v>
      </c>
      <c r="DL11" s="77">
        <v>4</v>
      </c>
      <c r="DM11" s="151"/>
      <c r="DN11" s="24">
        <v>5.4</v>
      </c>
      <c r="DO11" s="27">
        <v>4</v>
      </c>
      <c r="DP11" s="28"/>
      <c r="DQ11" s="30">
        <f t="shared" si="413"/>
        <v>4.5999999999999996</v>
      </c>
      <c r="DR11" s="31">
        <f t="shared" si="414"/>
        <v>4.5999999999999996</v>
      </c>
      <c r="DS11" s="29" t="str">
        <f t="shared" si="159"/>
        <v>4.6</v>
      </c>
      <c r="DT11" s="35" t="str">
        <f t="shared" si="415"/>
        <v>D</v>
      </c>
      <c r="DU11" s="157">
        <f t="shared" si="416"/>
        <v>1</v>
      </c>
      <c r="DV11" s="49" t="str">
        <f t="shared" si="417"/>
        <v>1.0</v>
      </c>
      <c r="DW11" s="77">
        <v>3</v>
      </c>
      <c r="DX11" s="151">
        <v>3</v>
      </c>
      <c r="DY11" s="24">
        <v>5.7</v>
      </c>
      <c r="DZ11" s="27">
        <v>7</v>
      </c>
      <c r="EA11" s="28"/>
      <c r="EB11" s="30">
        <f t="shared" si="418"/>
        <v>6.5</v>
      </c>
      <c r="EC11" s="31">
        <f t="shared" si="419"/>
        <v>6.5</v>
      </c>
      <c r="ED11" s="29" t="str">
        <f t="shared" si="163"/>
        <v>6.5</v>
      </c>
      <c r="EE11" s="35" t="str">
        <f t="shared" si="420"/>
        <v>C+</v>
      </c>
      <c r="EF11" s="157">
        <f t="shared" si="421"/>
        <v>2.5</v>
      </c>
      <c r="EG11" s="49" t="str">
        <f t="shared" si="422"/>
        <v>2.5</v>
      </c>
      <c r="EH11" s="77">
        <v>2</v>
      </c>
      <c r="EI11" s="151">
        <v>2</v>
      </c>
      <c r="EJ11" s="24">
        <v>6.4</v>
      </c>
      <c r="EK11" s="27">
        <v>6</v>
      </c>
      <c r="EL11" s="28"/>
      <c r="EM11" s="30">
        <f t="shared" si="423"/>
        <v>6.2</v>
      </c>
      <c r="EN11" s="31">
        <f t="shared" si="424"/>
        <v>6.2</v>
      </c>
      <c r="EO11" s="29" t="str">
        <f t="shared" si="168"/>
        <v>6.2</v>
      </c>
      <c r="EP11" s="35" t="str">
        <f t="shared" si="425"/>
        <v>C</v>
      </c>
      <c r="EQ11" s="157">
        <f t="shared" si="426"/>
        <v>2</v>
      </c>
      <c r="ER11" s="49" t="str">
        <f t="shared" si="427"/>
        <v>2.0</v>
      </c>
      <c r="ES11" s="77">
        <v>2</v>
      </c>
      <c r="ET11" s="151">
        <v>2</v>
      </c>
      <c r="EU11" s="24">
        <v>5.8</v>
      </c>
      <c r="EV11" s="27">
        <v>4</v>
      </c>
      <c r="EW11" s="28"/>
      <c r="EX11" s="30">
        <f t="shared" si="428"/>
        <v>4.7</v>
      </c>
      <c r="EY11" s="31">
        <f t="shared" si="429"/>
        <v>4.7</v>
      </c>
      <c r="EZ11" s="29" t="str">
        <f t="shared" si="173"/>
        <v>4.7</v>
      </c>
      <c r="FA11" s="35" t="str">
        <f t="shared" si="430"/>
        <v>D</v>
      </c>
      <c r="FB11" s="157">
        <f t="shared" si="431"/>
        <v>1</v>
      </c>
      <c r="FC11" s="49" t="str">
        <f t="shared" si="432"/>
        <v>1.0</v>
      </c>
      <c r="FD11" s="77">
        <v>3</v>
      </c>
      <c r="FE11" s="151">
        <v>3</v>
      </c>
      <c r="FF11" s="155">
        <v>6</v>
      </c>
      <c r="FG11" s="165">
        <v>4.0999999999999996</v>
      </c>
      <c r="FH11" s="165"/>
      <c r="FI11" s="22">
        <f t="shared" si="433"/>
        <v>4.9000000000000004</v>
      </c>
      <c r="FJ11" s="29">
        <f t="shared" si="434"/>
        <v>4.9000000000000004</v>
      </c>
      <c r="FK11" s="29" t="str">
        <f t="shared" si="179"/>
        <v>4.9</v>
      </c>
      <c r="FL11" s="35" t="str">
        <f t="shared" si="435"/>
        <v>D</v>
      </c>
      <c r="FM11" s="33">
        <f t="shared" si="436"/>
        <v>1</v>
      </c>
      <c r="FN11" s="49" t="str">
        <f t="shared" si="437"/>
        <v>1.0</v>
      </c>
      <c r="FO11" s="77">
        <v>2</v>
      </c>
      <c r="FP11" s="151">
        <v>2</v>
      </c>
      <c r="FQ11" s="41">
        <f t="shared" si="183"/>
        <v>21</v>
      </c>
      <c r="FR11" s="43">
        <f t="shared" si="184"/>
        <v>1.2142857142857142</v>
      </c>
      <c r="FS11" s="45" t="str">
        <f t="shared" si="185"/>
        <v>1.21</v>
      </c>
      <c r="FT11" s="47" t="str">
        <f t="shared" si="186"/>
        <v>Lên lớp</v>
      </c>
      <c r="FU11" s="145">
        <f t="shared" si="187"/>
        <v>17</v>
      </c>
      <c r="FV11" s="146">
        <f t="shared" si="188"/>
        <v>1.5</v>
      </c>
      <c r="FW11" s="174">
        <f t="shared" si="189"/>
        <v>37</v>
      </c>
      <c r="FX11" s="41">
        <f t="shared" si="190"/>
        <v>27</v>
      </c>
      <c r="FY11" s="43">
        <f t="shared" si="191"/>
        <v>1.6851851851851851</v>
      </c>
      <c r="FZ11" s="45" t="str">
        <f t="shared" si="192"/>
        <v>1.69</v>
      </c>
      <c r="GA11" s="47" t="str">
        <f t="shared" si="193"/>
        <v>Lên lớp</v>
      </c>
      <c r="GB11" s="47" t="s">
        <v>1143</v>
      </c>
      <c r="GC11" s="24">
        <v>5.3</v>
      </c>
      <c r="GD11" s="27">
        <v>6</v>
      </c>
      <c r="GE11" s="28"/>
      <c r="GF11" s="22">
        <f t="shared" si="322"/>
        <v>5.7</v>
      </c>
      <c r="GG11" s="29">
        <f t="shared" si="323"/>
        <v>5.7</v>
      </c>
      <c r="GH11" s="29" t="str">
        <f t="shared" si="195"/>
        <v>5.7</v>
      </c>
      <c r="GI11" s="35" t="str">
        <f t="shared" si="324"/>
        <v>C</v>
      </c>
      <c r="GJ11" s="33">
        <f t="shared" si="325"/>
        <v>2</v>
      </c>
      <c r="GK11" s="49" t="str">
        <f t="shared" si="326"/>
        <v>2.0</v>
      </c>
      <c r="GL11" s="77">
        <v>2</v>
      </c>
      <c r="GM11" s="151">
        <v>2</v>
      </c>
      <c r="GN11" s="24">
        <v>7.3</v>
      </c>
      <c r="GO11" s="27">
        <v>4</v>
      </c>
      <c r="GP11" s="28"/>
      <c r="GQ11" s="30">
        <f t="shared" si="327"/>
        <v>5.3</v>
      </c>
      <c r="GR11" s="31">
        <f t="shared" si="328"/>
        <v>5.3</v>
      </c>
      <c r="GS11" s="29" t="str">
        <f t="shared" si="200"/>
        <v>5.3</v>
      </c>
      <c r="GT11" s="35" t="str">
        <f t="shared" si="329"/>
        <v>D+</v>
      </c>
      <c r="GU11" s="33">
        <f t="shared" si="330"/>
        <v>1.5</v>
      </c>
      <c r="GV11" s="49" t="str">
        <f t="shared" si="331"/>
        <v>1.5</v>
      </c>
      <c r="GW11" s="77">
        <v>3</v>
      </c>
      <c r="GX11" s="151">
        <v>3</v>
      </c>
      <c r="GY11" s="24">
        <v>5.8</v>
      </c>
      <c r="GZ11" s="27">
        <v>3</v>
      </c>
      <c r="HA11" s="28"/>
      <c r="HB11" s="22">
        <f t="shared" si="332"/>
        <v>4.0999999999999996</v>
      </c>
      <c r="HC11" s="29">
        <f t="shared" si="333"/>
        <v>4.0999999999999996</v>
      </c>
      <c r="HD11" s="29" t="str">
        <f t="shared" si="205"/>
        <v>4.1</v>
      </c>
      <c r="HE11" s="35" t="str">
        <f t="shared" si="334"/>
        <v>D</v>
      </c>
      <c r="HF11" s="33">
        <f t="shared" si="335"/>
        <v>1</v>
      </c>
      <c r="HG11" s="49" t="str">
        <f t="shared" si="336"/>
        <v>1.0</v>
      </c>
      <c r="HH11" s="77">
        <v>2</v>
      </c>
      <c r="HI11" s="151">
        <v>2</v>
      </c>
      <c r="HJ11" s="63">
        <v>3</v>
      </c>
      <c r="HK11" s="27"/>
      <c r="HL11" s="28"/>
      <c r="HM11" s="22">
        <f t="shared" si="337"/>
        <v>1.2</v>
      </c>
      <c r="HN11" s="29">
        <f t="shared" si="338"/>
        <v>1.2</v>
      </c>
      <c r="HO11" s="29" t="str">
        <f t="shared" si="210"/>
        <v>1.2</v>
      </c>
      <c r="HP11" s="35" t="str">
        <f t="shared" si="339"/>
        <v>F</v>
      </c>
      <c r="HQ11" s="33">
        <f t="shared" si="340"/>
        <v>0</v>
      </c>
      <c r="HR11" s="49" t="str">
        <f t="shared" si="341"/>
        <v>0.0</v>
      </c>
      <c r="HS11" s="77">
        <v>2</v>
      </c>
      <c r="HT11" s="151"/>
      <c r="HU11" s="24">
        <v>7.3</v>
      </c>
      <c r="HV11" s="27">
        <v>6</v>
      </c>
      <c r="HW11" s="28"/>
      <c r="HX11" s="22">
        <f t="shared" si="342"/>
        <v>6.5</v>
      </c>
      <c r="HY11" s="29">
        <f t="shared" si="343"/>
        <v>6.5</v>
      </c>
      <c r="HZ11" s="29" t="str">
        <f t="shared" si="215"/>
        <v>6.5</v>
      </c>
      <c r="IA11" s="35" t="str">
        <f t="shared" si="344"/>
        <v>C+</v>
      </c>
      <c r="IB11" s="33">
        <f t="shared" si="345"/>
        <v>2.5</v>
      </c>
      <c r="IC11" s="49" t="str">
        <f t="shared" si="346"/>
        <v>2.5</v>
      </c>
      <c r="ID11" s="77">
        <v>3</v>
      </c>
      <c r="IE11" s="151">
        <v>3</v>
      </c>
      <c r="IF11" s="24">
        <v>5</v>
      </c>
      <c r="IG11" s="27">
        <v>5</v>
      </c>
      <c r="IH11" s="126"/>
      <c r="II11" s="22">
        <f t="shared" si="347"/>
        <v>5</v>
      </c>
      <c r="IJ11" s="54">
        <f t="shared" si="348"/>
        <v>5</v>
      </c>
      <c r="IK11" s="29" t="str">
        <f t="shared" si="220"/>
        <v>5.0</v>
      </c>
      <c r="IL11" s="162" t="str">
        <f t="shared" si="349"/>
        <v>D+</v>
      </c>
      <c r="IM11" s="33">
        <f t="shared" si="350"/>
        <v>1.5</v>
      </c>
      <c r="IN11" s="49" t="str">
        <f t="shared" si="351"/>
        <v>1.5</v>
      </c>
      <c r="IO11" s="77">
        <v>2</v>
      </c>
      <c r="IP11" s="151">
        <v>2</v>
      </c>
      <c r="IQ11" s="24">
        <v>6</v>
      </c>
      <c r="IR11" s="27">
        <v>4</v>
      </c>
      <c r="IS11" s="28"/>
      <c r="IT11" s="30">
        <f t="shared" si="352"/>
        <v>4.8</v>
      </c>
      <c r="IU11" s="31">
        <f t="shared" si="353"/>
        <v>4.8</v>
      </c>
      <c r="IV11" s="29" t="str">
        <f t="shared" si="224"/>
        <v>4.8</v>
      </c>
      <c r="IW11" s="35" t="str">
        <f t="shared" si="354"/>
        <v>D</v>
      </c>
      <c r="IX11" s="33">
        <f t="shared" si="355"/>
        <v>1</v>
      </c>
      <c r="IY11" s="49" t="str">
        <f t="shared" si="356"/>
        <v>1.0</v>
      </c>
      <c r="IZ11" s="77">
        <v>3</v>
      </c>
      <c r="JA11" s="151">
        <v>3</v>
      </c>
      <c r="JB11" s="24">
        <v>6.2</v>
      </c>
      <c r="JC11" s="27">
        <v>7</v>
      </c>
      <c r="JD11" s="28"/>
      <c r="JE11" s="30">
        <f t="shared" si="357"/>
        <v>6.7</v>
      </c>
      <c r="JF11" s="31">
        <f t="shared" si="358"/>
        <v>6.7</v>
      </c>
      <c r="JG11" s="29" t="str">
        <f t="shared" si="228"/>
        <v>6.7</v>
      </c>
      <c r="JH11" s="35" t="str">
        <f t="shared" si="359"/>
        <v>C+</v>
      </c>
      <c r="JI11" s="33">
        <f t="shared" si="360"/>
        <v>2.5</v>
      </c>
      <c r="JJ11" s="49" t="str">
        <f t="shared" si="361"/>
        <v>2.5</v>
      </c>
      <c r="JK11" s="77">
        <v>3</v>
      </c>
      <c r="JL11" s="151">
        <v>3</v>
      </c>
      <c r="JM11" s="24">
        <v>5.5</v>
      </c>
      <c r="JN11" s="214">
        <v>3.4</v>
      </c>
      <c r="JO11" s="240">
        <v>5.0999999999999996</v>
      </c>
      <c r="JP11" s="30">
        <f t="shared" si="362"/>
        <v>4.2</v>
      </c>
      <c r="JQ11" s="31">
        <f t="shared" si="363"/>
        <v>5.3</v>
      </c>
      <c r="JR11" s="29" t="str">
        <f t="shared" si="232"/>
        <v>5.3</v>
      </c>
      <c r="JS11" s="35" t="str">
        <f t="shared" si="364"/>
        <v>D+</v>
      </c>
      <c r="JT11" s="33">
        <f t="shared" si="365"/>
        <v>1.5</v>
      </c>
      <c r="JU11" s="49" t="str">
        <f t="shared" si="366"/>
        <v>1.5</v>
      </c>
      <c r="JV11" s="77">
        <v>1</v>
      </c>
      <c r="JW11" s="151">
        <v>1</v>
      </c>
      <c r="JX11" s="211">
        <f t="shared" si="236"/>
        <v>21</v>
      </c>
      <c r="JY11" s="43">
        <f t="shared" si="237"/>
        <v>1.5714285714285714</v>
      </c>
      <c r="JZ11" s="45" t="str">
        <f t="shared" si="238"/>
        <v>1.57</v>
      </c>
      <c r="KA11" s="47" t="str">
        <f t="shared" si="239"/>
        <v>Lên lớp</v>
      </c>
      <c r="KB11" s="41">
        <f t="shared" si="240"/>
        <v>19</v>
      </c>
      <c r="KC11" s="43">
        <f t="shared" si="241"/>
        <v>1.736842105263158</v>
      </c>
      <c r="KD11" s="229">
        <f t="shared" si="242"/>
        <v>58</v>
      </c>
      <c r="KE11" s="230">
        <f t="shared" si="243"/>
        <v>46</v>
      </c>
      <c r="KF11" s="146">
        <f t="shared" si="244"/>
        <v>1.7065217391304348</v>
      </c>
      <c r="KG11" s="45" t="str">
        <f t="shared" si="245"/>
        <v>1.71</v>
      </c>
      <c r="KH11" s="47" t="str">
        <f t="shared" si="246"/>
        <v>Lên lớp</v>
      </c>
      <c r="KI11" s="47" t="s">
        <v>1143</v>
      </c>
      <c r="KJ11" s="24">
        <v>6.6</v>
      </c>
      <c r="KK11" s="27">
        <v>7</v>
      </c>
      <c r="KL11" s="28"/>
      <c r="KM11" s="30">
        <f t="shared" si="438"/>
        <v>6.8</v>
      </c>
      <c r="KN11" s="31">
        <f t="shared" si="439"/>
        <v>6.8</v>
      </c>
      <c r="KO11" s="29" t="str">
        <f t="shared" si="440"/>
        <v>6.8</v>
      </c>
      <c r="KP11" s="35" t="str">
        <f t="shared" si="441"/>
        <v>C+</v>
      </c>
      <c r="KQ11" s="33">
        <f t="shared" si="442"/>
        <v>2.5</v>
      </c>
      <c r="KR11" s="49" t="str">
        <f t="shared" si="443"/>
        <v>2.5</v>
      </c>
      <c r="KS11" s="77">
        <v>2</v>
      </c>
      <c r="KT11" s="151">
        <v>2</v>
      </c>
      <c r="KU11" s="24">
        <v>5.7</v>
      </c>
      <c r="KV11" s="27">
        <v>6</v>
      </c>
      <c r="KW11" s="28"/>
      <c r="KX11" s="30">
        <f t="shared" si="444"/>
        <v>5.9</v>
      </c>
      <c r="KY11" s="31">
        <f t="shared" si="445"/>
        <v>5.9</v>
      </c>
      <c r="KZ11" s="31" t="str">
        <f t="shared" si="446"/>
        <v>5.9</v>
      </c>
      <c r="LA11" s="35" t="str">
        <f t="shared" si="447"/>
        <v>C</v>
      </c>
      <c r="LB11" s="33">
        <f t="shared" si="448"/>
        <v>2</v>
      </c>
      <c r="LC11" s="49" t="str">
        <f t="shared" si="449"/>
        <v>2.0</v>
      </c>
      <c r="LD11" s="77">
        <v>2</v>
      </c>
      <c r="LE11" s="151">
        <v>2</v>
      </c>
      <c r="LF11" s="24">
        <v>8</v>
      </c>
      <c r="LG11" s="27">
        <v>8</v>
      </c>
      <c r="LH11" s="28"/>
      <c r="LI11" s="30">
        <f t="shared" si="450"/>
        <v>8</v>
      </c>
      <c r="LJ11" s="31">
        <f t="shared" si="451"/>
        <v>8</v>
      </c>
      <c r="LK11" s="29" t="str">
        <f t="shared" si="452"/>
        <v>8.0</v>
      </c>
      <c r="LL11" s="35" t="str">
        <f t="shared" si="453"/>
        <v>B+</v>
      </c>
      <c r="LM11" s="33">
        <f t="shared" si="454"/>
        <v>3.5</v>
      </c>
      <c r="LN11" s="49" t="str">
        <f t="shared" si="455"/>
        <v>3.5</v>
      </c>
      <c r="LO11" s="77">
        <v>2</v>
      </c>
      <c r="LP11" s="151">
        <v>2</v>
      </c>
      <c r="LQ11" s="24">
        <v>5.7</v>
      </c>
      <c r="LR11" s="27">
        <v>0</v>
      </c>
      <c r="LS11" s="138"/>
      <c r="LT11" s="30">
        <f t="shared" si="456"/>
        <v>2.2999999999999998</v>
      </c>
      <c r="LU11" s="31">
        <f t="shared" si="457"/>
        <v>2.2999999999999998</v>
      </c>
      <c r="LV11" s="29" t="str">
        <f t="shared" si="250"/>
        <v>2.3</v>
      </c>
      <c r="LW11" s="35" t="str">
        <f t="shared" si="458"/>
        <v>F</v>
      </c>
      <c r="LX11" s="33">
        <f t="shared" si="459"/>
        <v>0</v>
      </c>
      <c r="LY11" s="49" t="str">
        <f t="shared" si="460"/>
        <v>0.0</v>
      </c>
      <c r="LZ11" s="77">
        <v>2</v>
      </c>
      <c r="MA11" s="151"/>
      <c r="MB11" s="24">
        <v>5</v>
      </c>
      <c r="MC11" s="124"/>
      <c r="MD11" s="28"/>
      <c r="ME11" s="30">
        <f t="shared" si="461"/>
        <v>2</v>
      </c>
      <c r="MF11" s="161">
        <f t="shared" si="462"/>
        <v>2</v>
      </c>
      <c r="MG11" s="29" t="str">
        <f t="shared" si="251"/>
        <v>2.0</v>
      </c>
      <c r="MH11" s="162" t="str">
        <f t="shared" si="463"/>
        <v>F</v>
      </c>
      <c r="MI11" s="163">
        <f t="shared" si="464"/>
        <v>0</v>
      </c>
      <c r="MJ11" s="56" t="str">
        <f t="shared" si="465"/>
        <v>0.0</v>
      </c>
      <c r="MK11" s="77">
        <v>1</v>
      </c>
      <c r="ML11" s="151"/>
      <c r="MM11" s="24">
        <v>6.3</v>
      </c>
      <c r="MN11" s="27">
        <v>1</v>
      </c>
      <c r="MO11" s="138"/>
      <c r="MP11" s="30">
        <f t="shared" si="466"/>
        <v>3.1</v>
      </c>
      <c r="MQ11" s="161">
        <f t="shared" si="467"/>
        <v>3.1</v>
      </c>
      <c r="MR11" s="29" t="str">
        <f t="shared" si="252"/>
        <v>3.1</v>
      </c>
      <c r="MS11" s="162" t="str">
        <f t="shared" si="468"/>
        <v>F</v>
      </c>
      <c r="MT11" s="163">
        <f t="shared" si="469"/>
        <v>0</v>
      </c>
      <c r="MU11" s="56" t="str">
        <f t="shared" si="470"/>
        <v>0.0</v>
      </c>
      <c r="MV11" s="77">
        <v>3</v>
      </c>
      <c r="MW11" s="151"/>
      <c r="MX11" s="24">
        <v>5</v>
      </c>
      <c r="MY11" s="124"/>
      <c r="MZ11" s="28"/>
      <c r="NA11" s="30">
        <f t="shared" si="471"/>
        <v>2</v>
      </c>
      <c r="NB11" s="161">
        <f t="shared" si="472"/>
        <v>2</v>
      </c>
      <c r="NC11" s="29" t="str">
        <f t="shared" si="253"/>
        <v>2.0</v>
      </c>
      <c r="ND11" s="162" t="str">
        <f t="shared" si="473"/>
        <v>F</v>
      </c>
      <c r="NE11" s="163">
        <f t="shared" si="474"/>
        <v>0</v>
      </c>
      <c r="NF11" s="56" t="str">
        <f t="shared" si="475"/>
        <v>0.0</v>
      </c>
      <c r="NG11" s="77">
        <v>1</v>
      </c>
      <c r="NH11" s="151"/>
      <c r="NI11" s="24">
        <v>6</v>
      </c>
      <c r="NJ11" s="124"/>
      <c r="NK11" s="28">
        <v>5</v>
      </c>
      <c r="NL11" s="30">
        <f t="shared" si="476"/>
        <v>2.4</v>
      </c>
      <c r="NM11" s="31">
        <f t="shared" si="477"/>
        <v>5.4</v>
      </c>
      <c r="NN11" s="29" t="str">
        <f t="shared" si="478"/>
        <v>5.4</v>
      </c>
      <c r="NO11" s="35" t="str">
        <f t="shared" si="479"/>
        <v>D+</v>
      </c>
      <c r="NP11" s="33">
        <f t="shared" si="480"/>
        <v>1.5</v>
      </c>
      <c r="NQ11" s="49" t="str">
        <f t="shared" si="481"/>
        <v>1.5</v>
      </c>
      <c r="NR11" s="77">
        <v>3</v>
      </c>
      <c r="NS11" s="151">
        <v>3</v>
      </c>
      <c r="NT11" s="24">
        <v>9</v>
      </c>
      <c r="NU11" s="214">
        <v>7</v>
      </c>
      <c r="NV11" s="28"/>
      <c r="NW11" s="30">
        <f t="shared" si="482"/>
        <v>7.8</v>
      </c>
      <c r="NX11" s="31">
        <f t="shared" si="483"/>
        <v>7.8</v>
      </c>
      <c r="NY11" s="31" t="str">
        <f t="shared" si="484"/>
        <v>7.8</v>
      </c>
      <c r="NZ11" s="35" t="str">
        <f t="shared" si="485"/>
        <v>B</v>
      </c>
      <c r="OA11" s="33">
        <f t="shared" si="486"/>
        <v>3</v>
      </c>
      <c r="OB11" s="49" t="str">
        <f t="shared" si="487"/>
        <v>3.0</v>
      </c>
      <c r="OC11" s="77">
        <v>2</v>
      </c>
      <c r="OD11" s="151">
        <v>2</v>
      </c>
      <c r="OE11" s="211">
        <f t="shared" si="257"/>
        <v>18</v>
      </c>
      <c r="OF11" s="43">
        <f t="shared" si="258"/>
        <v>1.4722222222222223</v>
      </c>
      <c r="OG11" s="45" t="str">
        <f t="shared" si="259"/>
        <v>1.47</v>
      </c>
      <c r="OH11" s="47" t="str">
        <f t="shared" si="260"/>
        <v>Lên lớp</v>
      </c>
      <c r="OI11" s="41">
        <f t="shared" si="261"/>
        <v>11</v>
      </c>
      <c r="OJ11" s="43">
        <f t="shared" si="262"/>
        <v>2.4090909090909092</v>
      </c>
      <c r="OK11" s="229">
        <f t="shared" si="263"/>
        <v>76</v>
      </c>
      <c r="OL11" s="230">
        <f t="shared" si="264"/>
        <v>57</v>
      </c>
      <c r="OM11" s="146">
        <f t="shared" si="265"/>
        <v>1.8421052631578947</v>
      </c>
      <c r="ON11" s="45" t="str">
        <f t="shared" si="266"/>
        <v>1.84</v>
      </c>
      <c r="OO11" s="47" t="str">
        <f t="shared" si="267"/>
        <v>Lên lớp</v>
      </c>
      <c r="OP11" s="47" t="s">
        <v>1143</v>
      </c>
      <c r="OQ11" s="24">
        <v>5</v>
      </c>
      <c r="OR11" s="124"/>
      <c r="OS11" s="28"/>
      <c r="OT11" s="30">
        <f t="shared" si="488"/>
        <v>2</v>
      </c>
      <c r="OU11" s="31">
        <f t="shared" si="489"/>
        <v>2</v>
      </c>
      <c r="OV11" s="31" t="str">
        <f t="shared" si="490"/>
        <v>2.0</v>
      </c>
      <c r="OW11" s="35" t="str">
        <f t="shared" si="491"/>
        <v>F</v>
      </c>
      <c r="OX11" s="33">
        <f t="shared" si="492"/>
        <v>0</v>
      </c>
      <c r="OY11" s="49" t="str">
        <f t="shared" si="493"/>
        <v>0.0</v>
      </c>
      <c r="OZ11" s="77">
        <v>2</v>
      </c>
      <c r="PA11" s="151"/>
      <c r="PB11" s="24">
        <v>7</v>
      </c>
      <c r="PC11" s="27">
        <v>6</v>
      </c>
      <c r="PD11" s="28"/>
      <c r="PE11" s="22">
        <f t="shared" si="494"/>
        <v>6.4</v>
      </c>
      <c r="PF11" s="29">
        <f t="shared" si="495"/>
        <v>6.4</v>
      </c>
      <c r="PG11" s="29" t="str">
        <f t="shared" si="496"/>
        <v>6.4</v>
      </c>
      <c r="PH11" s="35" t="str">
        <f t="shared" ref="PH11:PH34" si="545">IF(PF11&gt;=8.5,"A",IF(PF11&gt;=8,"B+",IF(PF11&gt;=7,"B",IF(PF11&gt;=6.5,"C+",IF(PF11&gt;=5.5,"C",IF(PF11&gt;=5,"D+",IF(PF11&gt;=4,"D","F")))))))</f>
        <v>C</v>
      </c>
      <c r="PI11" s="33">
        <f t="shared" si="497"/>
        <v>2</v>
      </c>
      <c r="PJ11" s="49" t="str">
        <f t="shared" si="498"/>
        <v>2.0</v>
      </c>
      <c r="PK11" s="77">
        <v>3</v>
      </c>
      <c r="PL11" s="151">
        <v>3</v>
      </c>
      <c r="PM11" s="24">
        <v>7.3</v>
      </c>
      <c r="PN11" s="27">
        <v>7</v>
      </c>
      <c r="PO11" s="28"/>
      <c r="PP11" s="30">
        <f t="shared" si="499"/>
        <v>7.1</v>
      </c>
      <c r="PQ11" s="31">
        <f t="shared" si="500"/>
        <v>7.1</v>
      </c>
      <c r="PR11" s="31" t="str">
        <f t="shared" si="501"/>
        <v>7.1</v>
      </c>
      <c r="PS11" s="35" t="str">
        <f t="shared" si="502"/>
        <v>B</v>
      </c>
      <c r="PT11" s="33">
        <f t="shared" si="503"/>
        <v>3</v>
      </c>
      <c r="PU11" s="49" t="str">
        <f t="shared" si="504"/>
        <v>3.0</v>
      </c>
      <c r="PV11" s="77">
        <v>2</v>
      </c>
      <c r="PW11" s="151">
        <v>2</v>
      </c>
      <c r="PX11" s="24">
        <v>6.1</v>
      </c>
      <c r="PY11" s="27">
        <v>3</v>
      </c>
      <c r="PZ11" s="28"/>
      <c r="QA11" s="30">
        <f t="shared" si="505"/>
        <v>4.2</v>
      </c>
      <c r="QB11" s="31">
        <f t="shared" si="506"/>
        <v>4.2</v>
      </c>
      <c r="QC11" s="29" t="str">
        <f t="shared" si="507"/>
        <v>4.2</v>
      </c>
      <c r="QD11" s="35" t="str">
        <f t="shared" si="508"/>
        <v>D</v>
      </c>
      <c r="QE11" s="130">
        <f t="shared" si="509"/>
        <v>1</v>
      </c>
      <c r="QF11" s="49" t="str">
        <f t="shared" si="510"/>
        <v>1.0</v>
      </c>
      <c r="QG11" s="77">
        <v>3</v>
      </c>
      <c r="QH11" s="151">
        <v>3</v>
      </c>
      <c r="QI11" s="63">
        <v>1</v>
      </c>
      <c r="QJ11" s="27"/>
      <c r="QK11" s="28"/>
      <c r="QL11" s="30">
        <f t="shared" si="511"/>
        <v>0.4</v>
      </c>
      <c r="QM11" s="31">
        <f t="shared" si="512"/>
        <v>0.4</v>
      </c>
      <c r="QN11" s="31" t="str">
        <f t="shared" si="513"/>
        <v>0.4</v>
      </c>
      <c r="QO11" s="35" t="str">
        <f t="shared" si="514"/>
        <v>F</v>
      </c>
      <c r="QP11" s="33">
        <f t="shared" si="515"/>
        <v>0</v>
      </c>
      <c r="QQ11" s="49" t="str">
        <f t="shared" si="516"/>
        <v>0.0</v>
      </c>
      <c r="QR11" s="77">
        <v>1</v>
      </c>
      <c r="QS11" s="151"/>
      <c r="QT11" s="24">
        <v>7</v>
      </c>
      <c r="QU11" s="27">
        <v>6</v>
      </c>
      <c r="QV11" s="28"/>
      <c r="QW11" s="30">
        <f t="shared" si="517"/>
        <v>6.4</v>
      </c>
      <c r="QX11" s="31">
        <f t="shared" si="518"/>
        <v>6.4</v>
      </c>
      <c r="QY11" s="31" t="str">
        <f t="shared" si="519"/>
        <v>6.4</v>
      </c>
      <c r="QZ11" s="35" t="str">
        <f t="shared" si="520"/>
        <v>C</v>
      </c>
      <c r="RA11" s="33">
        <f t="shared" si="521"/>
        <v>2</v>
      </c>
      <c r="RB11" s="49" t="str">
        <f t="shared" si="522"/>
        <v>2.0</v>
      </c>
      <c r="RC11" s="77">
        <v>3</v>
      </c>
      <c r="RD11" s="151">
        <v>3</v>
      </c>
      <c r="RE11" s="63">
        <v>2</v>
      </c>
      <c r="RF11" s="27"/>
      <c r="RG11" s="28"/>
      <c r="RH11" s="30">
        <f t="shared" si="523"/>
        <v>0.8</v>
      </c>
      <c r="RI11" s="31">
        <f t="shared" si="524"/>
        <v>0.8</v>
      </c>
      <c r="RJ11" s="29" t="str">
        <f t="shared" si="525"/>
        <v>0.8</v>
      </c>
      <c r="RK11" s="35" t="str">
        <f t="shared" si="526"/>
        <v>F</v>
      </c>
      <c r="RL11" s="33">
        <f t="shared" si="527"/>
        <v>0</v>
      </c>
      <c r="RM11" s="49" t="str">
        <f t="shared" si="528"/>
        <v>0.0</v>
      </c>
      <c r="RN11" s="77">
        <v>1</v>
      </c>
      <c r="RO11" s="151"/>
      <c r="RP11" s="211">
        <f t="shared" si="275"/>
        <v>15</v>
      </c>
      <c r="RQ11" s="275">
        <f t="shared" si="276"/>
        <v>4.6933333333333334</v>
      </c>
      <c r="RR11" s="43">
        <f t="shared" si="277"/>
        <v>1.4</v>
      </c>
      <c r="RS11" s="45" t="str">
        <f t="shared" si="278"/>
        <v>1.40</v>
      </c>
      <c r="RT11" s="47" t="str">
        <f t="shared" si="279"/>
        <v>Lên lớp</v>
      </c>
      <c r="RU11" s="41">
        <f t="shared" si="280"/>
        <v>11</v>
      </c>
      <c r="RV11" s="43">
        <f t="shared" si="281"/>
        <v>1.9090909090909092</v>
      </c>
      <c r="RW11" s="229">
        <f t="shared" si="282"/>
        <v>91</v>
      </c>
      <c r="RX11" s="230">
        <f t="shared" si="283"/>
        <v>68</v>
      </c>
      <c r="RY11" s="146">
        <f t="shared" si="284"/>
        <v>1.8529411764705883</v>
      </c>
      <c r="RZ11" s="45" t="str">
        <f t="shared" si="285"/>
        <v>1.85</v>
      </c>
      <c r="SA11" s="47" t="str">
        <f t="shared" si="286"/>
        <v>Lên lớp</v>
      </c>
      <c r="SB11" s="47" t="s">
        <v>1143</v>
      </c>
      <c r="SC11" s="63">
        <v>0</v>
      </c>
      <c r="SD11" s="27"/>
      <c r="SE11" s="28"/>
      <c r="SF11" s="30">
        <f t="shared" si="529"/>
        <v>0</v>
      </c>
      <c r="SG11" s="31">
        <f t="shared" si="530"/>
        <v>0</v>
      </c>
      <c r="SH11" s="29" t="str">
        <f t="shared" si="531"/>
        <v>0.0</v>
      </c>
      <c r="SI11" s="35" t="str">
        <f t="shared" si="532"/>
        <v>F</v>
      </c>
      <c r="SJ11" s="130">
        <f t="shared" si="533"/>
        <v>0</v>
      </c>
      <c r="SK11" s="49" t="str">
        <f t="shared" si="534"/>
        <v>0.0</v>
      </c>
      <c r="SL11" s="77">
        <v>2</v>
      </c>
      <c r="SM11" s="151"/>
      <c r="SN11" s="63">
        <v>0</v>
      </c>
      <c r="SO11" s="27"/>
      <c r="SP11" s="28"/>
      <c r="SQ11" s="30">
        <f t="shared" si="535"/>
        <v>0</v>
      </c>
      <c r="SR11" s="31">
        <f t="shared" si="536"/>
        <v>0</v>
      </c>
      <c r="SS11" s="31" t="str">
        <f t="shared" si="537"/>
        <v>0.0</v>
      </c>
      <c r="ST11" s="35" t="str">
        <f t="shared" si="538"/>
        <v>F</v>
      </c>
      <c r="SU11" s="33">
        <f t="shared" si="539"/>
        <v>0</v>
      </c>
      <c r="SV11" s="49" t="str">
        <f t="shared" si="540"/>
        <v>0.0</v>
      </c>
      <c r="SW11" s="77">
        <v>2</v>
      </c>
      <c r="SX11" s="151"/>
      <c r="SY11" s="24"/>
      <c r="SZ11" s="27"/>
      <c r="TA11" s="28"/>
      <c r="TB11" s="22">
        <f t="shared" si="315"/>
        <v>0</v>
      </c>
      <c r="TC11" s="29">
        <f t="shared" si="316"/>
        <v>0</v>
      </c>
      <c r="TD11" s="31" t="str">
        <f t="shared" si="541"/>
        <v>0.0</v>
      </c>
      <c r="TE11" s="35" t="str">
        <f t="shared" si="542"/>
        <v>F</v>
      </c>
      <c r="TF11" s="33">
        <f t="shared" si="543"/>
        <v>0</v>
      </c>
      <c r="TG11" s="49" t="str">
        <f t="shared" si="544"/>
        <v>0.0</v>
      </c>
      <c r="TH11" s="77">
        <v>4</v>
      </c>
      <c r="TI11" s="151"/>
      <c r="TJ11" s="320"/>
      <c r="TK11" s="321"/>
      <c r="TL11" s="322"/>
      <c r="TM11" s="322"/>
      <c r="TN11" s="322"/>
      <c r="TO11" s="127">
        <f t="shared" ref="TO11:TO34" si="546">ROUND((TK11*0.2+TL11*0.3+TM11*0.5),1)</f>
        <v>0</v>
      </c>
      <c r="TP11" s="29" t="str">
        <f t="shared" ref="TP11:TP34" si="547">TEXT(TO11,"0.0")</f>
        <v>0.0</v>
      </c>
      <c r="TQ11" s="35" t="str">
        <f t="shared" ref="TQ11:TQ34" si="548">IF(TO11&gt;=8.5,"A",IF(TO11&gt;=8,"B+",IF(TO11&gt;=7,"B",IF(TO11&gt;=6.5,"C+",IF(TO11&gt;=5.5,"C",IF(TO11&gt;=5,"D+",IF(TO11&gt;=4,"D","F")))))))</f>
        <v>F</v>
      </c>
      <c r="TR11" s="33">
        <f t="shared" ref="TR11:TR34" si="549">IF(TQ11="A",4,IF(TQ11="B+",3.5,IF(TQ11="B",3,IF(TQ11="C+",2.5,IF(TQ11="C",2,IF(TQ11="D+",1.5,IF(TQ11="D",1,0)))))))</f>
        <v>0</v>
      </c>
      <c r="TS11" s="49" t="str">
        <f t="shared" ref="TS11:TS34" si="550">TEXT(TR11,"0.0")</f>
        <v>0.0</v>
      </c>
      <c r="TT11" s="323"/>
      <c r="TU11" s="324"/>
      <c r="TV11" s="325">
        <f t="shared" ref="TV11:TV34" si="551">TH11+TT11</f>
        <v>4</v>
      </c>
      <c r="TW11" s="341">
        <f t="shared" si="295"/>
        <v>0</v>
      </c>
      <c r="TX11" s="326">
        <f t="shared" ref="TX11:TX34" si="552">(TF11*TH11+TR11*TT11)/TV11</f>
        <v>0</v>
      </c>
      <c r="TY11" s="45" t="str">
        <f t="shared" ref="TY11:TY34" si="553">TEXT(TX11,"0.00")</f>
        <v>0.00</v>
      </c>
      <c r="TZ11" s="47" t="str">
        <f t="shared" ref="TZ11:TZ34" si="554">IF(AND(TX11&lt;1),"Cảnh báo KQHT","Lên lớp")</f>
        <v>Cảnh báo KQHT</v>
      </c>
      <c r="UA11" s="41">
        <f t="shared" ref="UA11:UA34" si="555">TI11+TU11</f>
        <v>0</v>
      </c>
      <c r="UB11" s="43" t="e">
        <f t="shared" ref="UB11:UB34" si="556">(TF11*TI11+TR11*TU11)/UA11</f>
        <v>#DIV/0!</v>
      </c>
    </row>
    <row r="12" spans="1:548" ht="18">
      <c r="A12" s="11">
        <v>12</v>
      </c>
      <c r="B12" s="70" t="s">
        <v>415</v>
      </c>
      <c r="C12" s="14" t="s">
        <v>436</v>
      </c>
      <c r="D12" s="71" t="s">
        <v>282</v>
      </c>
      <c r="E12" s="302" t="s">
        <v>125</v>
      </c>
      <c r="F12" s="9"/>
      <c r="G12" s="111" t="s">
        <v>853</v>
      </c>
      <c r="H12" s="116" t="s">
        <v>18</v>
      </c>
      <c r="I12" s="104" t="s">
        <v>884</v>
      </c>
      <c r="J12" s="13">
        <v>8</v>
      </c>
      <c r="K12" s="29" t="str">
        <f t="shared" si="101"/>
        <v>8.0</v>
      </c>
      <c r="L12" s="35" t="str">
        <f t="shared" si="367"/>
        <v>B+</v>
      </c>
      <c r="M12" s="33">
        <f t="shared" si="368"/>
        <v>3.5</v>
      </c>
      <c r="N12" s="49" t="str">
        <f t="shared" si="369"/>
        <v>3.5</v>
      </c>
      <c r="O12" s="12">
        <v>2</v>
      </c>
      <c r="P12" s="19">
        <v>6.5</v>
      </c>
      <c r="Q12" s="29" t="str">
        <f t="shared" si="105"/>
        <v>6.5</v>
      </c>
      <c r="R12" s="35" t="str">
        <f t="shared" si="370"/>
        <v>C+</v>
      </c>
      <c r="S12" s="33">
        <f t="shared" si="371"/>
        <v>2.5</v>
      </c>
      <c r="T12" s="49" t="str">
        <f t="shared" si="372"/>
        <v>2.5</v>
      </c>
      <c r="U12" s="12">
        <v>3</v>
      </c>
      <c r="V12" s="24">
        <v>7.3</v>
      </c>
      <c r="W12" s="27">
        <v>8</v>
      </c>
      <c r="X12" s="28"/>
      <c r="Y12" s="22">
        <f t="shared" si="373"/>
        <v>7.7</v>
      </c>
      <c r="Z12" s="29">
        <f t="shared" si="374"/>
        <v>7.7</v>
      </c>
      <c r="AA12" s="29" t="str">
        <f t="shared" si="111"/>
        <v>7.7</v>
      </c>
      <c r="AB12" s="35" t="str">
        <f t="shared" si="375"/>
        <v>B</v>
      </c>
      <c r="AC12" s="33">
        <f t="shared" si="376"/>
        <v>3</v>
      </c>
      <c r="AD12" s="49" t="str">
        <f t="shared" si="377"/>
        <v>3.0</v>
      </c>
      <c r="AE12" s="77">
        <v>5</v>
      </c>
      <c r="AF12" s="80">
        <v>5</v>
      </c>
      <c r="AG12" s="24">
        <v>5</v>
      </c>
      <c r="AH12" s="27">
        <v>5</v>
      </c>
      <c r="AI12" s="28"/>
      <c r="AJ12" s="30">
        <f t="shared" si="378"/>
        <v>5</v>
      </c>
      <c r="AK12" s="31">
        <f t="shared" si="379"/>
        <v>5</v>
      </c>
      <c r="AL12" s="29" t="str">
        <f t="shared" si="117"/>
        <v>5.0</v>
      </c>
      <c r="AM12" s="35" t="str">
        <f t="shared" si="380"/>
        <v>D+</v>
      </c>
      <c r="AN12" s="33">
        <f t="shared" si="381"/>
        <v>1.5</v>
      </c>
      <c r="AO12" s="49" t="str">
        <f t="shared" si="382"/>
        <v>1.5</v>
      </c>
      <c r="AP12" s="77">
        <v>3</v>
      </c>
      <c r="AQ12" s="83">
        <v>3</v>
      </c>
      <c r="AR12" s="24">
        <v>6.6</v>
      </c>
      <c r="AS12" s="27">
        <v>8</v>
      </c>
      <c r="AT12" s="28"/>
      <c r="AU12" s="30">
        <f t="shared" si="383"/>
        <v>7.4</v>
      </c>
      <c r="AV12" s="31">
        <f t="shared" si="384"/>
        <v>7.4</v>
      </c>
      <c r="AW12" s="29" t="str">
        <f t="shared" si="121"/>
        <v>7.4</v>
      </c>
      <c r="AX12" s="35" t="str">
        <f t="shared" si="385"/>
        <v>B</v>
      </c>
      <c r="AY12" s="33">
        <f t="shared" si="386"/>
        <v>3</v>
      </c>
      <c r="AZ12" s="49" t="str">
        <f t="shared" si="387"/>
        <v>3.0</v>
      </c>
      <c r="BA12" s="77">
        <v>3</v>
      </c>
      <c r="BB12" s="83">
        <v>3</v>
      </c>
      <c r="BC12" s="24">
        <v>8.1999999999999993</v>
      </c>
      <c r="BD12" s="27">
        <v>7</v>
      </c>
      <c r="BE12" s="28"/>
      <c r="BF12" s="22">
        <f t="shared" si="388"/>
        <v>7.5</v>
      </c>
      <c r="BG12" s="29">
        <f t="shared" si="389"/>
        <v>7.5</v>
      </c>
      <c r="BH12" s="29" t="str">
        <f t="shared" si="125"/>
        <v>7.5</v>
      </c>
      <c r="BI12" s="35" t="str">
        <f t="shared" si="390"/>
        <v>B</v>
      </c>
      <c r="BJ12" s="33">
        <f t="shared" si="391"/>
        <v>3</v>
      </c>
      <c r="BK12" s="49" t="str">
        <f t="shared" si="392"/>
        <v>3.0</v>
      </c>
      <c r="BL12" s="77">
        <v>3</v>
      </c>
      <c r="BM12" s="83">
        <v>3</v>
      </c>
      <c r="BN12" s="24">
        <v>8.3000000000000007</v>
      </c>
      <c r="BO12" s="27">
        <v>9</v>
      </c>
      <c r="BP12" s="28"/>
      <c r="BQ12" s="30">
        <f t="shared" si="393"/>
        <v>8.6999999999999993</v>
      </c>
      <c r="BR12" s="31">
        <f t="shared" si="394"/>
        <v>8.6999999999999993</v>
      </c>
      <c r="BS12" s="29" t="str">
        <f t="shared" si="129"/>
        <v>8.7</v>
      </c>
      <c r="BT12" s="35" t="str">
        <f t="shared" si="395"/>
        <v>A</v>
      </c>
      <c r="BU12" s="33">
        <f t="shared" si="396"/>
        <v>4</v>
      </c>
      <c r="BV12" s="49" t="str">
        <f t="shared" si="397"/>
        <v>4.0</v>
      </c>
      <c r="BW12" s="77">
        <v>2</v>
      </c>
      <c r="BX12" s="83">
        <v>2</v>
      </c>
      <c r="BY12" s="41">
        <f t="shared" si="133"/>
        <v>16</v>
      </c>
      <c r="BZ12" s="43">
        <f t="shared" si="134"/>
        <v>2.84375</v>
      </c>
      <c r="CA12" s="45" t="str">
        <f t="shared" si="135"/>
        <v>2.84</v>
      </c>
      <c r="CB12" s="47" t="str">
        <f t="shared" si="136"/>
        <v>Lên lớp</v>
      </c>
      <c r="CC12" s="145">
        <f t="shared" si="137"/>
        <v>16</v>
      </c>
      <c r="CD12" s="146">
        <f t="shared" si="138"/>
        <v>2.84375</v>
      </c>
      <c r="CE12" s="47" t="str">
        <f t="shared" si="139"/>
        <v>Lên lớp</v>
      </c>
      <c r="CF12" s="142" t="s">
        <v>1143</v>
      </c>
      <c r="CG12" s="24">
        <v>5.2</v>
      </c>
      <c r="CH12" s="27">
        <v>7</v>
      </c>
      <c r="CI12" s="28"/>
      <c r="CJ12" s="22">
        <f t="shared" si="398"/>
        <v>6.3</v>
      </c>
      <c r="CK12" s="29">
        <f t="shared" si="399"/>
        <v>6.3</v>
      </c>
      <c r="CL12" s="29" t="str">
        <f t="shared" si="142"/>
        <v>6.3</v>
      </c>
      <c r="CM12" s="35" t="str">
        <f t="shared" si="400"/>
        <v>C</v>
      </c>
      <c r="CN12" s="157">
        <f t="shared" si="401"/>
        <v>2</v>
      </c>
      <c r="CO12" s="49" t="str">
        <f t="shared" si="402"/>
        <v>2.0</v>
      </c>
      <c r="CP12" s="77">
        <v>3</v>
      </c>
      <c r="CQ12" s="151">
        <v>3</v>
      </c>
      <c r="CR12" s="24">
        <v>9</v>
      </c>
      <c r="CS12" s="27">
        <v>7</v>
      </c>
      <c r="CT12" s="28"/>
      <c r="CU12" s="22">
        <f t="shared" si="403"/>
        <v>7.8</v>
      </c>
      <c r="CV12" s="29">
        <f t="shared" si="404"/>
        <v>7.8</v>
      </c>
      <c r="CW12" s="29" t="str">
        <f t="shared" si="147"/>
        <v>7.8</v>
      </c>
      <c r="CX12" s="35" t="str">
        <f t="shared" si="405"/>
        <v>B</v>
      </c>
      <c r="CY12" s="157">
        <f t="shared" si="406"/>
        <v>3</v>
      </c>
      <c r="CZ12" s="49" t="str">
        <f t="shared" si="407"/>
        <v>3.0</v>
      </c>
      <c r="DA12" s="77">
        <v>2</v>
      </c>
      <c r="DB12" s="151">
        <v>2</v>
      </c>
      <c r="DC12" s="24">
        <v>8.6999999999999993</v>
      </c>
      <c r="DD12" s="27">
        <v>5</v>
      </c>
      <c r="DE12" s="28"/>
      <c r="DF12" s="30">
        <f t="shared" si="408"/>
        <v>6.5</v>
      </c>
      <c r="DG12" s="31">
        <f t="shared" si="409"/>
        <v>6.5</v>
      </c>
      <c r="DH12" s="29" t="str">
        <f t="shared" si="153"/>
        <v>6.5</v>
      </c>
      <c r="DI12" s="35" t="str">
        <f t="shared" si="410"/>
        <v>C+</v>
      </c>
      <c r="DJ12" s="157">
        <f t="shared" si="411"/>
        <v>2.5</v>
      </c>
      <c r="DK12" s="49" t="str">
        <f t="shared" si="412"/>
        <v>2.5</v>
      </c>
      <c r="DL12" s="77">
        <v>4</v>
      </c>
      <c r="DM12" s="151">
        <v>4</v>
      </c>
      <c r="DN12" s="24">
        <v>6.5</v>
      </c>
      <c r="DO12" s="27">
        <v>6</v>
      </c>
      <c r="DP12" s="28"/>
      <c r="DQ12" s="30">
        <f t="shared" si="413"/>
        <v>6.2</v>
      </c>
      <c r="DR12" s="31">
        <f t="shared" si="414"/>
        <v>6.2</v>
      </c>
      <c r="DS12" s="29" t="str">
        <f t="shared" si="159"/>
        <v>6.2</v>
      </c>
      <c r="DT12" s="35" t="str">
        <f t="shared" si="415"/>
        <v>C</v>
      </c>
      <c r="DU12" s="157">
        <f t="shared" si="416"/>
        <v>2</v>
      </c>
      <c r="DV12" s="49" t="str">
        <f t="shared" si="417"/>
        <v>2.0</v>
      </c>
      <c r="DW12" s="77">
        <v>3</v>
      </c>
      <c r="DX12" s="151">
        <v>3</v>
      </c>
      <c r="DY12" s="24">
        <v>9.3000000000000007</v>
      </c>
      <c r="DZ12" s="27">
        <v>7</v>
      </c>
      <c r="EA12" s="28"/>
      <c r="EB12" s="30">
        <f t="shared" si="418"/>
        <v>7.9</v>
      </c>
      <c r="EC12" s="31">
        <f t="shared" si="419"/>
        <v>7.9</v>
      </c>
      <c r="ED12" s="29" t="str">
        <f t="shared" si="163"/>
        <v>7.9</v>
      </c>
      <c r="EE12" s="35" t="str">
        <f t="shared" si="420"/>
        <v>B</v>
      </c>
      <c r="EF12" s="157">
        <f t="shared" si="421"/>
        <v>3</v>
      </c>
      <c r="EG12" s="49" t="str">
        <f t="shared" si="422"/>
        <v>3.0</v>
      </c>
      <c r="EH12" s="77">
        <v>2</v>
      </c>
      <c r="EI12" s="151">
        <v>2</v>
      </c>
      <c r="EJ12" s="24">
        <v>7</v>
      </c>
      <c r="EK12" s="27">
        <v>6</v>
      </c>
      <c r="EL12" s="28"/>
      <c r="EM12" s="30">
        <f t="shared" si="423"/>
        <v>6.4</v>
      </c>
      <c r="EN12" s="31">
        <f t="shared" si="424"/>
        <v>6.4</v>
      </c>
      <c r="EO12" s="29" t="str">
        <f t="shared" si="168"/>
        <v>6.4</v>
      </c>
      <c r="EP12" s="35" t="str">
        <f t="shared" si="425"/>
        <v>C</v>
      </c>
      <c r="EQ12" s="157">
        <f t="shared" si="426"/>
        <v>2</v>
      </c>
      <c r="ER12" s="49" t="str">
        <f t="shared" si="427"/>
        <v>2.0</v>
      </c>
      <c r="ES12" s="77">
        <v>2</v>
      </c>
      <c r="ET12" s="151">
        <v>2</v>
      </c>
      <c r="EU12" s="24">
        <v>7.4</v>
      </c>
      <c r="EV12" s="27">
        <v>4</v>
      </c>
      <c r="EW12" s="28"/>
      <c r="EX12" s="30">
        <f t="shared" si="428"/>
        <v>5.4</v>
      </c>
      <c r="EY12" s="31">
        <f t="shared" si="429"/>
        <v>5.4</v>
      </c>
      <c r="EZ12" s="29" t="str">
        <f t="shared" si="173"/>
        <v>5.4</v>
      </c>
      <c r="FA12" s="35" t="str">
        <f t="shared" si="430"/>
        <v>D+</v>
      </c>
      <c r="FB12" s="157">
        <f t="shared" si="431"/>
        <v>1.5</v>
      </c>
      <c r="FC12" s="49" t="str">
        <f t="shared" si="432"/>
        <v>1.5</v>
      </c>
      <c r="FD12" s="77">
        <v>3</v>
      </c>
      <c r="FE12" s="151">
        <v>3</v>
      </c>
      <c r="FF12" s="155">
        <v>6.5</v>
      </c>
      <c r="FG12" s="165">
        <v>3.3</v>
      </c>
      <c r="FH12" s="165"/>
      <c r="FI12" s="22">
        <f t="shared" si="433"/>
        <v>4.5999999999999996</v>
      </c>
      <c r="FJ12" s="29">
        <f t="shared" si="434"/>
        <v>4.5999999999999996</v>
      </c>
      <c r="FK12" s="29" t="str">
        <f t="shared" si="179"/>
        <v>4.6</v>
      </c>
      <c r="FL12" s="35" t="str">
        <f t="shared" si="435"/>
        <v>D</v>
      </c>
      <c r="FM12" s="33">
        <f t="shared" si="436"/>
        <v>1</v>
      </c>
      <c r="FN12" s="49" t="str">
        <f t="shared" si="437"/>
        <v>1.0</v>
      </c>
      <c r="FO12" s="77">
        <v>2</v>
      </c>
      <c r="FP12" s="151">
        <v>2</v>
      </c>
      <c r="FQ12" s="41">
        <f t="shared" si="183"/>
        <v>21</v>
      </c>
      <c r="FR12" s="43">
        <f t="shared" si="184"/>
        <v>2.1190476190476191</v>
      </c>
      <c r="FS12" s="45" t="str">
        <f t="shared" si="185"/>
        <v>2.12</v>
      </c>
      <c r="FT12" s="47" t="str">
        <f t="shared" si="186"/>
        <v>Lên lớp</v>
      </c>
      <c r="FU12" s="145">
        <f t="shared" si="187"/>
        <v>21</v>
      </c>
      <c r="FV12" s="146">
        <f t="shared" si="188"/>
        <v>2.1190476190476191</v>
      </c>
      <c r="FW12" s="174">
        <f t="shared" si="189"/>
        <v>37</v>
      </c>
      <c r="FX12" s="41">
        <f t="shared" si="190"/>
        <v>37</v>
      </c>
      <c r="FY12" s="43">
        <f t="shared" si="191"/>
        <v>2.4324324324324325</v>
      </c>
      <c r="FZ12" s="45" t="str">
        <f t="shared" si="192"/>
        <v>2.43</v>
      </c>
      <c r="GA12" s="47" t="str">
        <f t="shared" si="193"/>
        <v>Lên lớp</v>
      </c>
      <c r="GB12" s="47" t="s">
        <v>1143</v>
      </c>
      <c r="GC12" s="24">
        <v>7.5</v>
      </c>
      <c r="GD12" s="27">
        <v>8</v>
      </c>
      <c r="GE12" s="28"/>
      <c r="GF12" s="30">
        <f t="shared" si="322"/>
        <v>7.8</v>
      </c>
      <c r="GG12" s="31">
        <f t="shared" si="323"/>
        <v>7.8</v>
      </c>
      <c r="GH12" s="29" t="str">
        <f t="shared" si="195"/>
        <v>7.8</v>
      </c>
      <c r="GI12" s="35" t="str">
        <f t="shared" si="324"/>
        <v>B</v>
      </c>
      <c r="GJ12" s="33">
        <f t="shared" si="325"/>
        <v>3</v>
      </c>
      <c r="GK12" s="49" t="str">
        <f t="shared" si="326"/>
        <v>3.0</v>
      </c>
      <c r="GL12" s="77">
        <v>2</v>
      </c>
      <c r="GM12" s="151">
        <v>2</v>
      </c>
      <c r="GN12" s="24">
        <v>9</v>
      </c>
      <c r="GO12" s="27">
        <v>4</v>
      </c>
      <c r="GP12" s="28"/>
      <c r="GQ12" s="30">
        <f t="shared" si="327"/>
        <v>6</v>
      </c>
      <c r="GR12" s="31">
        <f t="shared" si="328"/>
        <v>6</v>
      </c>
      <c r="GS12" s="29" t="str">
        <f t="shared" si="200"/>
        <v>6.0</v>
      </c>
      <c r="GT12" s="35" t="str">
        <f t="shared" si="329"/>
        <v>C</v>
      </c>
      <c r="GU12" s="33">
        <f t="shared" si="330"/>
        <v>2</v>
      </c>
      <c r="GV12" s="49" t="str">
        <f t="shared" si="331"/>
        <v>2.0</v>
      </c>
      <c r="GW12" s="77">
        <v>3</v>
      </c>
      <c r="GX12" s="151">
        <v>3</v>
      </c>
      <c r="GY12" s="24">
        <v>6</v>
      </c>
      <c r="GZ12" s="27">
        <v>5</v>
      </c>
      <c r="HA12" s="28"/>
      <c r="HB12" s="30">
        <f t="shared" si="332"/>
        <v>5.4</v>
      </c>
      <c r="HC12" s="31">
        <f t="shared" si="333"/>
        <v>5.4</v>
      </c>
      <c r="HD12" s="29" t="str">
        <f t="shared" si="205"/>
        <v>5.4</v>
      </c>
      <c r="HE12" s="35" t="str">
        <f t="shared" si="334"/>
        <v>D+</v>
      </c>
      <c r="HF12" s="33">
        <f t="shared" si="335"/>
        <v>1.5</v>
      </c>
      <c r="HG12" s="49" t="str">
        <f t="shared" si="336"/>
        <v>1.5</v>
      </c>
      <c r="HH12" s="77">
        <v>2</v>
      </c>
      <c r="HI12" s="151">
        <v>2</v>
      </c>
      <c r="HJ12" s="24">
        <v>9</v>
      </c>
      <c r="HK12" s="27">
        <v>9</v>
      </c>
      <c r="HL12" s="28"/>
      <c r="HM12" s="30">
        <f t="shared" si="337"/>
        <v>9</v>
      </c>
      <c r="HN12" s="31">
        <f t="shared" si="338"/>
        <v>9</v>
      </c>
      <c r="HO12" s="29" t="str">
        <f t="shared" si="210"/>
        <v>9.0</v>
      </c>
      <c r="HP12" s="35" t="str">
        <f t="shared" si="339"/>
        <v>A</v>
      </c>
      <c r="HQ12" s="33">
        <f t="shared" si="340"/>
        <v>4</v>
      </c>
      <c r="HR12" s="49" t="str">
        <f t="shared" si="341"/>
        <v>4.0</v>
      </c>
      <c r="HS12" s="77">
        <v>2</v>
      </c>
      <c r="HT12" s="151">
        <v>2</v>
      </c>
      <c r="HU12" s="24">
        <v>7.5</v>
      </c>
      <c r="HV12" s="27">
        <v>6</v>
      </c>
      <c r="HW12" s="28"/>
      <c r="HX12" s="30">
        <f t="shared" si="342"/>
        <v>6.6</v>
      </c>
      <c r="HY12" s="31">
        <f t="shared" si="343"/>
        <v>6.6</v>
      </c>
      <c r="HZ12" s="29" t="str">
        <f t="shared" si="215"/>
        <v>6.6</v>
      </c>
      <c r="IA12" s="35" t="str">
        <f t="shared" si="344"/>
        <v>C+</v>
      </c>
      <c r="IB12" s="33">
        <f t="shared" si="345"/>
        <v>2.5</v>
      </c>
      <c r="IC12" s="49" t="str">
        <f t="shared" si="346"/>
        <v>2.5</v>
      </c>
      <c r="ID12" s="77">
        <v>3</v>
      </c>
      <c r="IE12" s="151">
        <v>3</v>
      </c>
      <c r="IF12" s="24">
        <v>7</v>
      </c>
      <c r="IG12" s="27">
        <v>5</v>
      </c>
      <c r="IH12" s="28"/>
      <c r="II12" s="30">
        <f t="shared" si="347"/>
        <v>5.8</v>
      </c>
      <c r="IJ12" s="31">
        <f t="shared" si="348"/>
        <v>5.8</v>
      </c>
      <c r="IK12" s="29" t="str">
        <f t="shared" si="220"/>
        <v>5.8</v>
      </c>
      <c r="IL12" s="35" t="str">
        <f t="shared" si="349"/>
        <v>C</v>
      </c>
      <c r="IM12" s="33">
        <f t="shared" si="350"/>
        <v>2</v>
      </c>
      <c r="IN12" s="49" t="str">
        <f t="shared" si="351"/>
        <v>2.0</v>
      </c>
      <c r="IO12" s="77">
        <v>2</v>
      </c>
      <c r="IP12" s="151">
        <v>2</v>
      </c>
      <c r="IQ12" s="24">
        <v>6</v>
      </c>
      <c r="IR12" s="27">
        <v>4</v>
      </c>
      <c r="IS12" s="28"/>
      <c r="IT12" s="30">
        <f t="shared" si="352"/>
        <v>4.8</v>
      </c>
      <c r="IU12" s="31">
        <f t="shared" si="353"/>
        <v>4.8</v>
      </c>
      <c r="IV12" s="29" t="str">
        <f t="shared" si="224"/>
        <v>4.8</v>
      </c>
      <c r="IW12" s="35" t="str">
        <f t="shared" si="354"/>
        <v>D</v>
      </c>
      <c r="IX12" s="33">
        <f t="shared" si="355"/>
        <v>1</v>
      </c>
      <c r="IY12" s="49" t="str">
        <f t="shared" si="356"/>
        <v>1.0</v>
      </c>
      <c r="IZ12" s="77">
        <v>3</v>
      </c>
      <c r="JA12" s="151">
        <v>3</v>
      </c>
      <c r="JB12" s="24">
        <v>7</v>
      </c>
      <c r="JC12" s="27">
        <v>7</v>
      </c>
      <c r="JD12" s="28"/>
      <c r="JE12" s="30">
        <f t="shared" si="357"/>
        <v>7</v>
      </c>
      <c r="JF12" s="31">
        <f t="shared" si="358"/>
        <v>7</v>
      </c>
      <c r="JG12" s="29" t="str">
        <f t="shared" si="228"/>
        <v>7.0</v>
      </c>
      <c r="JH12" s="35" t="str">
        <f t="shared" si="359"/>
        <v>B</v>
      </c>
      <c r="JI12" s="33">
        <f t="shared" si="360"/>
        <v>3</v>
      </c>
      <c r="JJ12" s="49" t="str">
        <f t="shared" si="361"/>
        <v>3.0</v>
      </c>
      <c r="JK12" s="77">
        <v>3</v>
      </c>
      <c r="JL12" s="151">
        <v>3</v>
      </c>
      <c r="JM12" s="24">
        <v>8</v>
      </c>
      <c r="JN12" s="214">
        <v>7</v>
      </c>
      <c r="JO12" s="140"/>
      <c r="JP12" s="30">
        <f t="shared" si="362"/>
        <v>7.4</v>
      </c>
      <c r="JQ12" s="31">
        <f t="shared" si="363"/>
        <v>7.4</v>
      </c>
      <c r="JR12" s="29" t="str">
        <f t="shared" si="232"/>
        <v>7.4</v>
      </c>
      <c r="JS12" s="35" t="str">
        <f t="shared" si="364"/>
        <v>B</v>
      </c>
      <c r="JT12" s="33">
        <f t="shared" si="365"/>
        <v>3</v>
      </c>
      <c r="JU12" s="49" t="str">
        <f t="shared" si="366"/>
        <v>3.0</v>
      </c>
      <c r="JV12" s="77">
        <v>1</v>
      </c>
      <c r="JW12" s="151">
        <v>1</v>
      </c>
      <c r="JX12" s="211">
        <f t="shared" si="236"/>
        <v>21</v>
      </c>
      <c r="JY12" s="43">
        <f t="shared" si="237"/>
        <v>2.3571428571428572</v>
      </c>
      <c r="JZ12" s="45" t="str">
        <f t="shared" si="238"/>
        <v>2.36</v>
      </c>
      <c r="KA12" s="47" t="str">
        <f t="shared" si="239"/>
        <v>Lên lớp</v>
      </c>
      <c r="KB12" s="41">
        <f t="shared" si="240"/>
        <v>21</v>
      </c>
      <c r="KC12" s="43">
        <f t="shared" si="241"/>
        <v>2.3571428571428572</v>
      </c>
      <c r="KD12" s="229">
        <f t="shared" si="242"/>
        <v>58</v>
      </c>
      <c r="KE12" s="230">
        <f t="shared" si="243"/>
        <v>58</v>
      </c>
      <c r="KF12" s="146">
        <f t="shared" si="244"/>
        <v>2.4051724137931036</v>
      </c>
      <c r="KG12" s="45" t="str">
        <f t="shared" si="245"/>
        <v>2.41</v>
      </c>
      <c r="KH12" s="47" t="str">
        <f t="shared" si="246"/>
        <v>Lên lớp</v>
      </c>
      <c r="KI12" s="47" t="s">
        <v>1143</v>
      </c>
      <c r="KJ12" s="24">
        <v>7</v>
      </c>
      <c r="KK12" s="27">
        <v>8</v>
      </c>
      <c r="KL12" s="28"/>
      <c r="KM12" s="30">
        <f t="shared" si="438"/>
        <v>7.6</v>
      </c>
      <c r="KN12" s="31">
        <f t="shared" si="439"/>
        <v>7.6</v>
      </c>
      <c r="KO12" s="31" t="str">
        <f t="shared" si="440"/>
        <v>7.6</v>
      </c>
      <c r="KP12" s="35" t="str">
        <f t="shared" si="441"/>
        <v>B</v>
      </c>
      <c r="KQ12" s="33">
        <f t="shared" si="442"/>
        <v>3</v>
      </c>
      <c r="KR12" s="49" t="str">
        <f t="shared" si="443"/>
        <v>3.0</v>
      </c>
      <c r="KS12" s="77">
        <v>2</v>
      </c>
      <c r="KT12" s="151">
        <v>2</v>
      </c>
      <c r="KU12" s="24">
        <v>7.7</v>
      </c>
      <c r="KV12" s="27">
        <v>8</v>
      </c>
      <c r="KW12" s="28"/>
      <c r="KX12" s="30">
        <f t="shared" si="444"/>
        <v>7.9</v>
      </c>
      <c r="KY12" s="31">
        <f t="shared" si="445"/>
        <v>7.9</v>
      </c>
      <c r="KZ12" s="29" t="str">
        <f t="shared" si="446"/>
        <v>7.9</v>
      </c>
      <c r="LA12" s="35" t="str">
        <f t="shared" si="447"/>
        <v>B</v>
      </c>
      <c r="LB12" s="33">
        <f t="shared" si="448"/>
        <v>3</v>
      </c>
      <c r="LC12" s="49" t="str">
        <f t="shared" si="449"/>
        <v>3.0</v>
      </c>
      <c r="LD12" s="77">
        <v>2</v>
      </c>
      <c r="LE12" s="151">
        <v>2</v>
      </c>
      <c r="LF12" s="24">
        <v>9</v>
      </c>
      <c r="LG12" s="27">
        <v>8</v>
      </c>
      <c r="LH12" s="28"/>
      <c r="LI12" s="30">
        <f t="shared" si="450"/>
        <v>8.4</v>
      </c>
      <c r="LJ12" s="31">
        <f t="shared" si="451"/>
        <v>8.4</v>
      </c>
      <c r="LK12" s="31" t="str">
        <f t="shared" si="452"/>
        <v>8.4</v>
      </c>
      <c r="LL12" s="35" t="str">
        <f t="shared" si="453"/>
        <v>B+</v>
      </c>
      <c r="LM12" s="33">
        <f t="shared" si="454"/>
        <v>3.5</v>
      </c>
      <c r="LN12" s="49" t="str">
        <f t="shared" si="455"/>
        <v>3.5</v>
      </c>
      <c r="LO12" s="77">
        <v>2</v>
      </c>
      <c r="LP12" s="151">
        <v>2</v>
      </c>
      <c r="LQ12" s="24">
        <v>8.6999999999999993</v>
      </c>
      <c r="LR12" s="27">
        <v>7</v>
      </c>
      <c r="LS12" s="28"/>
      <c r="LT12" s="30">
        <f t="shared" si="456"/>
        <v>7.7</v>
      </c>
      <c r="LU12" s="31">
        <f t="shared" si="457"/>
        <v>7.7</v>
      </c>
      <c r="LV12" s="29" t="str">
        <f t="shared" si="250"/>
        <v>7.7</v>
      </c>
      <c r="LW12" s="35" t="str">
        <f t="shared" si="458"/>
        <v>B</v>
      </c>
      <c r="LX12" s="33">
        <f t="shared" si="459"/>
        <v>3</v>
      </c>
      <c r="LY12" s="49" t="str">
        <f t="shared" si="460"/>
        <v>3.0</v>
      </c>
      <c r="LZ12" s="77">
        <v>2</v>
      </c>
      <c r="MA12" s="151">
        <v>2</v>
      </c>
      <c r="MB12" s="133">
        <v>7.4</v>
      </c>
      <c r="MC12" s="125">
        <v>4</v>
      </c>
      <c r="MD12" s="126"/>
      <c r="ME12" s="127">
        <f t="shared" si="461"/>
        <v>5.4</v>
      </c>
      <c r="MF12" s="128">
        <f t="shared" si="462"/>
        <v>5.4</v>
      </c>
      <c r="MG12" s="29" t="str">
        <f t="shared" si="251"/>
        <v>5.4</v>
      </c>
      <c r="MH12" s="129" t="str">
        <f t="shared" si="463"/>
        <v>D+</v>
      </c>
      <c r="MI12" s="130">
        <f t="shared" si="464"/>
        <v>1.5</v>
      </c>
      <c r="MJ12" s="131" t="str">
        <f t="shared" si="465"/>
        <v>1.5</v>
      </c>
      <c r="MK12" s="132">
        <v>1</v>
      </c>
      <c r="ML12" s="170">
        <v>1</v>
      </c>
      <c r="MM12" s="24">
        <v>7.6</v>
      </c>
      <c r="MN12" s="27">
        <v>5</v>
      </c>
      <c r="MO12" s="28"/>
      <c r="MP12" s="30">
        <f t="shared" si="466"/>
        <v>6</v>
      </c>
      <c r="MQ12" s="161">
        <f t="shared" si="467"/>
        <v>6</v>
      </c>
      <c r="MR12" s="29" t="str">
        <f t="shared" si="252"/>
        <v>6.0</v>
      </c>
      <c r="MS12" s="162" t="str">
        <f t="shared" si="468"/>
        <v>C</v>
      </c>
      <c r="MT12" s="163">
        <f t="shared" si="469"/>
        <v>2</v>
      </c>
      <c r="MU12" s="56" t="str">
        <f t="shared" si="470"/>
        <v>2.0</v>
      </c>
      <c r="MV12" s="77">
        <v>3</v>
      </c>
      <c r="MW12" s="151">
        <v>3</v>
      </c>
      <c r="MX12" s="24">
        <v>7</v>
      </c>
      <c r="MY12" s="27">
        <v>6</v>
      </c>
      <c r="MZ12" s="28"/>
      <c r="NA12" s="30">
        <f t="shared" si="471"/>
        <v>6.4</v>
      </c>
      <c r="NB12" s="161">
        <f t="shared" si="472"/>
        <v>6.4</v>
      </c>
      <c r="NC12" s="29" t="str">
        <f t="shared" si="253"/>
        <v>6.4</v>
      </c>
      <c r="ND12" s="162" t="str">
        <f t="shared" si="473"/>
        <v>C</v>
      </c>
      <c r="NE12" s="163">
        <f t="shared" si="474"/>
        <v>2</v>
      </c>
      <c r="NF12" s="56" t="str">
        <f t="shared" si="475"/>
        <v>2.0</v>
      </c>
      <c r="NG12" s="77">
        <v>1</v>
      </c>
      <c r="NH12" s="151">
        <v>1</v>
      </c>
      <c r="NI12" s="24">
        <v>5.6</v>
      </c>
      <c r="NJ12" s="27">
        <v>6</v>
      </c>
      <c r="NK12" s="28"/>
      <c r="NL12" s="30">
        <f t="shared" si="476"/>
        <v>5.8</v>
      </c>
      <c r="NM12" s="31">
        <f t="shared" si="477"/>
        <v>5.8</v>
      </c>
      <c r="NN12" s="31" t="str">
        <f t="shared" si="478"/>
        <v>5.8</v>
      </c>
      <c r="NO12" s="35" t="str">
        <f t="shared" si="479"/>
        <v>C</v>
      </c>
      <c r="NP12" s="33">
        <f t="shared" si="480"/>
        <v>2</v>
      </c>
      <c r="NQ12" s="49" t="str">
        <f t="shared" si="481"/>
        <v>2.0</v>
      </c>
      <c r="NR12" s="77">
        <v>3</v>
      </c>
      <c r="NS12" s="151">
        <v>3</v>
      </c>
      <c r="NT12" s="24">
        <v>9</v>
      </c>
      <c r="NU12" s="214">
        <v>7</v>
      </c>
      <c r="NV12" s="28"/>
      <c r="NW12" s="30">
        <f t="shared" si="482"/>
        <v>7.8</v>
      </c>
      <c r="NX12" s="31">
        <f t="shared" si="483"/>
        <v>7.8</v>
      </c>
      <c r="NY12" s="29" t="str">
        <f t="shared" si="484"/>
        <v>7.8</v>
      </c>
      <c r="NZ12" s="35" t="str">
        <f t="shared" si="485"/>
        <v>B</v>
      </c>
      <c r="OA12" s="33">
        <f t="shared" si="486"/>
        <v>3</v>
      </c>
      <c r="OB12" s="49" t="str">
        <f t="shared" si="487"/>
        <v>3.0</v>
      </c>
      <c r="OC12" s="77">
        <v>2</v>
      </c>
      <c r="OD12" s="151">
        <v>2</v>
      </c>
      <c r="OE12" s="211">
        <f t="shared" si="257"/>
        <v>18</v>
      </c>
      <c r="OF12" s="43">
        <f t="shared" si="258"/>
        <v>2.5833333333333335</v>
      </c>
      <c r="OG12" s="45" t="str">
        <f t="shared" si="259"/>
        <v>2.58</v>
      </c>
      <c r="OH12" s="47" t="str">
        <f t="shared" si="260"/>
        <v>Lên lớp</v>
      </c>
      <c r="OI12" s="41">
        <f t="shared" si="261"/>
        <v>18</v>
      </c>
      <c r="OJ12" s="43">
        <f t="shared" si="262"/>
        <v>2.5833333333333335</v>
      </c>
      <c r="OK12" s="229">
        <f t="shared" si="263"/>
        <v>76</v>
      </c>
      <c r="OL12" s="230">
        <f t="shared" si="264"/>
        <v>76</v>
      </c>
      <c r="OM12" s="146">
        <f t="shared" si="265"/>
        <v>2.4473684210526314</v>
      </c>
      <c r="ON12" s="45" t="str">
        <f t="shared" si="266"/>
        <v>2.45</v>
      </c>
      <c r="OO12" s="47" t="str">
        <f t="shared" si="267"/>
        <v>Lên lớp</v>
      </c>
      <c r="OP12" s="47" t="s">
        <v>1143</v>
      </c>
      <c r="OQ12" s="24">
        <v>7.8</v>
      </c>
      <c r="OR12" s="27">
        <v>7</v>
      </c>
      <c r="OS12" s="28"/>
      <c r="OT12" s="30">
        <f t="shared" si="488"/>
        <v>7.3</v>
      </c>
      <c r="OU12" s="31">
        <f t="shared" si="489"/>
        <v>7.3</v>
      </c>
      <c r="OV12" s="31" t="str">
        <f t="shared" si="490"/>
        <v>7.3</v>
      </c>
      <c r="OW12" s="35" t="str">
        <f t="shared" si="491"/>
        <v>B</v>
      </c>
      <c r="OX12" s="33">
        <f t="shared" si="492"/>
        <v>3</v>
      </c>
      <c r="OY12" s="49" t="str">
        <f t="shared" si="493"/>
        <v>3.0</v>
      </c>
      <c r="OZ12" s="77">
        <v>2</v>
      </c>
      <c r="PA12" s="151">
        <v>2</v>
      </c>
      <c r="PB12" s="24">
        <v>8.4</v>
      </c>
      <c r="PC12" s="27">
        <v>6</v>
      </c>
      <c r="PD12" s="28"/>
      <c r="PE12" s="30">
        <f t="shared" si="494"/>
        <v>7</v>
      </c>
      <c r="PF12" s="31">
        <f t="shared" si="495"/>
        <v>7</v>
      </c>
      <c r="PG12" s="31" t="str">
        <f t="shared" si="496"/>
        <v>7.0</v>
      </c>
      <c r="PH12" s="35" t="str">
        <f t="shared" si="545"/>
        <v>B</v>
      </c>
      <c r="PI12" s="130">
        <f t="shared" si="497"/>
        <v>3</v>
      </c>
      <c r="PJ12" s="49" t="str">
        <f t="shared" si="498"/>
        <v>3.0</v>
      </c>
      <c r="PK12" s="77">
        <v>3</v>
      </c>
      <c r="PL12" s="151">
        <v>3</v>
      </c>
      <c r="PM12" s="24">
        <v>5</v>
      </c>
      <c r="PN12" s="27">
        <v>5</v>
      </c>
      <c r="PO12" s="28"/>
      <c r="PP12" s="30">
        <f t="shared" si="499"/>
        <v>5</v>
      </c>
      <c r="PQ12" s="31">
        <f t="shared" si="500"/>
        <v>5</v>
      </c>
      <c r="PR12" s="31" t="str">
        <f t="shared" si="501"/>
        <v>5.0</v>
      </c>
      <c r="PS12" s="35" t="str">
        <f t="shared" si="502"/>
        <v>D+</v>
      </c>
      <c r="PT12" s="33">
        <f t="shared" si="503"/>
        <v>1.5</v>
      </c>
      <c r="PU12" s="49" t="str">
        <f t="shared" si="504"/>
        <v>1.5</v>
      </c>
      <c r="PV12" s="77">
        <v>2</v>
      </c>
      <c r="PW12" s="151">
        <v>2</v>
      </c>
      <c r="PX12" s="24">
        <v>7.1</v>
      </c>
      <c r="PY12" s="27">
        <v>5</v>
      </c>
      <c r="PZ12" s="28"/>
      <c r="QA12" s="30">
        <f t="shared" si="505"/>
        <v>5.8</v>
      </c>
      <c r="QB12" s="31">
        <f t="shared" si="506"/>
        <v>5.8</v>
      </c>
      <c r="QC12" s="31" t="str">
        <f t="shared" si="507"/>
        <v>5.8</v>
      </c>
      <c r="QD12" s="35" t="str">
        <f t="shared" si="508"/>
        <v>C</v>
      </c>
      <c r="QE12" s="33">
        <f t="shared" si="509"/>
        <v>2</v>
      </c>
      <c r="QF12" s="49" t="str">
        <f t="shared" si="510"/>
        <v>2.0</v>
      </c>
      <c r="QG12" s="77">
        <v>3</v>
      </c>
      <c r="QH12" s="151">
        <v>3</v>
      </c>
      <c r="QI12" s="133">
        <v>7.6</v>
      </c>
      <c r="QJ12" s="125">
        <v>6</v>
      </c>
      <c r="QK12" s="126"/>
      <c r="QL12" s="127">
        <f t="shared" si="511"/>
        <v>6.6</v>
      </c>
      <c r="QM12" s="128">
        <f t="shared" si="512"/>
        <v>6.6</v>
      </c>
      <c r="QN12" s="128" t="str">
        <f t="shared" si="513"/>
        <v>6.6</v>
      </c>
      <c r="QO12" s="129" t="str">
        <f t="shared" si="514"/>
        <v>C+</v>
      </c>
      <c r="QP12" s="130">
        <f t="shared" si="515"/>
        <v>2.5</v>
      </c>
      <c r="QQ12" s="131" t="str">
        <f t="shared" si="516"/>
        <v>2.5</v>
      </c>
      <c r="QR12" s="132">
        <v>1</v>
      </c>
      <c r="QS12" s="170">
        <v>1</v>
      </c>
      <c r="QT12" s="24">
        <v>8.6999999999999993</v>
      </c>
      <c r="QU12" s="27">
        <v>7</v>
      </c>
      <c r="QV12" s="28"/>
      <c r="QW12" s="30">
        <f t="shared" si="517"/>
        <v>7.7</v>
      </c>
      <c r="QX12" s="31">
        <f t="shared" si="518"/>
        <v>7.7</v>
      </c>
      <c r="QY12" s="31" t="str">
        <f t="shared" si="519"/>
        <v>7.7</v>
      </c>
      <c r="QZ12" s="35" t="str">
        <f t="shared" si="520"/>
        <v>B</v>
      </c>
      <c r="RA12" s="33">
        <f t="shared" si="521"/>
        <v>3</v>
      </c>
      <c r="RB12" s="49" t="str">
        <f t="shared" si="522"/>
        <v>3.0</v>
      </c>
      <c r="RC12" s="77">
        <v>3</v>
      </c>
      <c r="RD12" s="151">
        <v>3</v>
      </c>
      <c r="RE12" s="24">
        <v>7.3</v>
      </c>
      <c r="RF12" s="27">
        <v>8</v>
      </c>
      <c r="RG12" s="28"/>
      <c r="RH12" s="22">
        <f t="shared" si="523"/>
        <v>7.7</v>
      </c>
      <c r="RI12" s="29">
        <f t="shared" si="524"/>
        <v>7.7</v>
      </c>
      <c r="RJ12" s="29" t="str">
        <f t="shared" si="525"/>
        <v>7.7</v>
      </c>
      <c r="RK12" s="35" t="str">
        <f t="shared" si="526"/>
        <v>B</v>
      </c>
      <c r="RL12" s="33">
        <f t="shared" si="527"/>
        <v>3</v>
      </c>
      <c r="RM12" s="49" t="str">
        <f t="shared" si="528"/>
        <v>3.0</v>
      </c>
      <c r="RN12" s="77">
        <v>1</v>
      </c>
      <c r="RO12" s="151">
        <v>1</v>
      </c>
      <c r="RP12" s="211">
        <f t="shared" si="275"/>
        <v>15</v>
      </c>
      <c r="RQ12" s="275">
        <f t="shared" si="276"/>
        <v>6.6933333333333325</v>
      </c>
      <c r="RR12" s="43">
        <f t="shared" si="277"/>
        <v>2.5666666666666669</v>
      </c>
      <c r="RS12" s="45" t="str">
        <f t="shared" si="278"/>
        <v>2.57</v>
      </c>
      <c r="RT12" s="47" t="str">
        <f t="shared" si="279"/>
        <v>Lên lớp</v>
      </c>
      <c r="RU12" s="41">
        <f t="shared" si="280"/>
        <v>15</v>
      </c>
      <c r="RV12" s="43">
        <f t="shared" si="281"/>
        <v>2.5666666666666669</v>
      </c>
      <c r="RW12" s="229">
        <f t="shared" si="282"/>
        <v>91</v>
      </c>
      <c r="RX12" s="230">
        <f t="shared" si="283"/>
        <v>91</v>
      </c>
      <c r="RY12" s="146">
        <f t="shared" si="284"/>
        <v>2.4670329670329672</v>
      </c>
      <c r="RZ12" s="45" t="str">
        <f t="shared" si="285"/>
        <v>2.47</v>
      </c>
      <c r="SA12" s="47" t="str">
        <f t="shared" si="286"/>
        <v>Lên lớp</v>
      </c>
      <c r="SB12" s="47" t="s">
        <v>1143</v>
      </c>
      <c r="SC12" s="24">
        <v>6.3</v>
      </c>
      <c r="SD12" s="27">
        <v>7</v>
      </c>
      <c r="SE12" s="28"/>
      <c r="SF12" s="30">
        <f t="shared" si="529"/>
        <v>6.7</v>
      </c>
      <c r="SG12" s="31">
        <f t="shared" si="530"/>
        <v>6.7</v>
      </c>
      <c r="SH12" s="31" t="str">
        <f t="shared" si="531"/>
        <v>6.7</v>
      </c>
      <c r="SI12" s="35" t="str">
        <f t="shared" si="532"/>
        <v>C+</v>
      </c>
      <c r="SJ12" s="33">
        <f t="shared" si="533"/>
        <v>2.5</v>
      </c>
      <c r="SK12" s="49" t="str">
        <f t="shared" si="534"/>
        <v>2.5</v>
      </c>
      <c r="SL12" s="77">
        <v>2</v>
      </c>
      <c r="SM12" s="151">
        <v>2</v>
      </c>
      <c r="SN12" s="24">
        <v>6.6</v>
      </c>
      <c r="SO12" s="27">
        <v>5</v>
      </c>
      <c r="SP12" s="28"/>
      <c r="SQ12" s="30">
        <f t="shared" si="535"/>
        <v>5.6</v>
      </c>
      <c r="SR12" s="31">
        <f t="shared" si="536"/>
        <v>5.6</v>
      </c>
      <c r="SS12" s="31" t="str">
        <f t="shared" si="537"/>
        <v>5.6</v>
      </c>
      <c r="ST12" s="35" t="str">
        <f t="shared" si="538"/>
        <v>C</v>
      </c>
      <c r="SU12" s="33">
        <f t="shared" si="539"/>
        <v>2</v>
      </c>
      <c r="SV12" s="49" t="str">
        <f t="shared" si="540"/>
        <v>2.0</v>
      </c>
      <c r="SW12" s="77">
        <v>2</v>
      </c>
      <c r="SX12" s="151">
        <v>2</v>
      </c>
      <c r="SY12" s="24"/>
      <c r="SZ12" s="27"/>
      <c r="TA12" s="28"/>
      <c r="TB12" s="22">
        <f t="shared" si="315"/>
        <v>6.2</v>
      </c>
      <c r="TC12" s="29">
        <f t="shared" si="316"/>
        <v>6.2</v>
      </c>
      <c r="TD12" s="31" t="str">
        <f t="shared" si="541"/>
        <v>6.2</v>
      </c>
      <c r="TE12" s="35" t="str">
        <f t="shared" si="542"/>
        <v>C</v>
      </c>
      <c r="TF12" s="33">
        <f t="shared" si="543"/>
        <v>2</v>
      </c>
      <c r="TG12" s="49" t="str">
        <f t="shared" si="544"/>
        <v>2.0</v>
      </c>
      <c r="TH12" s="77">
        <v>4</v>
      </c>
      <c r="TI12" s="151">
        <v>4</v>
      </c>
      <c r="TJ12" s="320"/>
      <c r="TK12" s="321"/>
      <c r="TL12" s="322"/>
      <c r="TM12" s="322"/>
      <c r="TN12" s="322"/>
      <c r="TO12" s="127">
        <f t="shared" si="546"/>
        <v>0</v>
      </c>
      <c r="TP12" s="29" t="str">
        <f t="shared" si="547"/>
        <v>0.0</v>
      </c>
      <c r="TQ12" s="35" t="str">
        <f t="shared" si="548"/>
        <v>F</v>
      </c>
      <c r="TR12" s="33">
        <f t="shared" si="549"/>
        <v>0</v>
      </c>
      <c r="TS12" s="49" t="str">
        <f t="shared" si="550"/>
        <v>0.0</v>
      </c>
      <c r="TT12" s="323"/>
      <c r="TU12" s="324"/>
      <c r="TV12" s="325">
        <f t="shared" si="551"/>
        <v>4</v>
      </c>
      <c r="TW12" s="341">
        <f t="shared" si="295"/>
        <v>6.2</v>
      </c>
      <c r="TX12" s="326">
        <f t="shared" si="552"/>
        <v>2</v>
      </c>
      <c r="TY12" s="45" t="str">
        <f t="shared" si="553"/>
        <v>2.00</v>
      </c>
      <c r="TZ12" s="47" t="str">
        <f t="shared" si="554"/>
        <v>Lên lớp</v>
      </c>
      <c r="UA12" s="41">
        <f t="shared" si="555"/>
        <v>4</v>
      </c>
      <c r="UB12" s="43">
        <f t="shared" si="556"/>
        <v>2</v>
      </c>
    </row>
    <row r="13" spans="1:548" ht="18">
      <c r="A13" s="11">
        <v>13</v>
      </c>
      <c r="B13" s="70" t="s">
        <v>415</v>
      </c>
      <c r="C13" s="14" t="s">
        <v>437</v>
      </c>
      <c r="D13" s="71" t="s">
        <v>305</v>
      </c>
      <c r="E13" s="302" t="s">
        <v>438</v>
      </c>
      <c r="F13" s="9"/>
      <c r="G13" s="111" t="s">
        <v>854</v>
      </c>
      <c r="H13" s="116" t="s">
        <v>18</v>
      </c>
      <c r="I13" s="104" t="s">
        <v>890</v>
      </c>
      <c r="J13" s="13">
        <v>6</v>
      </c>
      <c r="K13" s="29" t="str">
        <f t="shared" si="101"/>
        <v>6.0</v>
      </c>
      <c r="L13" s="35" t="str">
        <f t="shared" si="367"/>
        <v>C</v>
      </c>
      <c r="M13" s="33">
        <f t="shared" si="368"/>
        <v>2</v>
      </c>
      <c r="N13" s="49" t="str">
        <f t="shared" si="369"/>
        <v>2.0</v>
      </c>
      <c r="O13" s="12">
        <v>2</v>
      </c>
      <c r="P13" s="19">
        <v>7.2</v>
      </c>
      <c r="Q13" s="29" t="str">
        <f t="shared" si="105"/>
        <v>7.2</v>
      </c>
      <c r="R13" s="35" t="str">
        <f t="shared" si="370"/>
        <v>B</v>
      </c>
      <c r="S13" s="33">
        <f t="shared" si="371"/>
        <v>3</v>
      </c>
      <c r="T13" s="49" t="str">
        <f t="shared" si="372"/>
        <v>3.0</v>
      </c>
      <c r="U13" s="12">
        <v>3</v>
      </c>
      <c r="V13" s="24">
        <v>5.8</v>
      </c>
      <c r="W13" s="27">
        <v>7</v>
      </c>
      <c r="X13" s="28"/>
      <c r="Y13" s="22">
        <f t="shared" si="373"/>
        <v>6.5</v>
      </c>
      <c r="Z13" s="29">
        <f t="shared" si="374"/>
        <v>6.5</v>
      </c>
      <c r="AA13" s="29" t="str">
        <f t="shared" si="111"/>
        <v>6.5</v>
      </c>
      <c r="AB13" s="35" t="str">
        <f t="shared" si="375"/>
        <v>C+</v>
      </c>
      <c r="AC13" s="33">
        <f t="shared" si="376"/>
        <v>2.5</v>
      </c>
      <c r="AD13" s="49" t="str">
        <f t="shared" si="377"/>
        <v>2.5</v>
      </c>
      <c r="AE13" s="77">
        <v>5</v>
      </c>
      <c r="AF13" s="80">
        <v>5</v>
      </c>
      <c r="AG13" s="24">
        <v>5</v>
      </c>
      <c r="AH13" s="27">
        <v>5</v>
      </c>
      <c r="AI13" s="28"/>
      <c r="AJ13" s="22">
        <f t="shared" si="378"/>
        <v>5</v>
      </c>
      <c r="AK13" s="29">
        <f t="shared" si="379"/>
        <v>5</v>
      </c>
      <c r="AL13" s="29" t="str">
        <f t="shared" si="117"/>
        <v>5.0</v>
      </c>
      <c r="AM13" s="35" t="str">
        <f t="shared" si="380"/>
        <v>D+</v>
      </c>
      <c r="AN13" s="33">
        <f t="shared" si="381"/>
        <v>1.5</v>
      </c>
      <c r="AO13" s="49" t="str">
        <f t="shared" si="382"/>
        <v>1.5</v>
      </c>
      <c r="AP13" s="77">
        <v>3</v>
      </c>
      <c r="AQ13" s="83">
        <v>3</v>
      </c>
      <c r="AR13" s="24">
        <v>5</v>
      </c>
      <c r="AS13" s="27">
        <v>3</v>
      </c>
      <c r="AT13" s="28">
        <v>4</v>
      </c>
      <c r="AU13" s="22">
        <f t="shared" si="383"/>
        <v>3.8</v>
      </c>
      <c r="AV13" s="29">
        <f t="shared" si="384"/>
        <v>4.4000000000000004</v>
      </c>
      <c r="AW13" s="29" t="str">
        <f t="shared" si="121"/>
        <v>4.4</v>
      </c>
      <c r="AX13" s="35" t="str">
        <f t="shared" si="385"/>
        <v>D</v>
      </c>
      <c r="AY13" s="33">
        <f t="shared" si="386"/>
        <v>1</v>
      </c>
      <c r="AZ13" s="49" t="str">
        <f t="shared" si="387"/>
        <v>1.0</v>
      </c>
      <c r="BA13" s="77">
        <v>3</v>
      </c>
      <c r="BB13" s="83">
        <v>3</v>
      </c>
      <c r="BC13" s="24">
        <v>6.2</v>
      </c>
      <c r="BD13" s="124"/>
      <c r="BE13" s="28">
        <v>7</v>
      </c>
      <c r="BF13" s="22">
        <f t="shared" si="388"/>
        <v>2.5</v>
      </c>
      <c r="BG13" s="29">
        <f t="shared" si="389"/>
        <v>6.7</v>
      </c>
      <c r="BH13" s="29" t="str">
        <f t="shared" si="125"/>
        <v>6.7</v>
      </c>
      <c r="BI13" s="35" t="str">
        <f t="shared" si="390"/>
        <v>C+</v>
      </c>
      <c r="BJ13" s="33">
        <f t="shared" si="391"/>
        <v>2.5</v>
      </c>
      <c r="BK13" s="49" t="str">
        <f t="shared" si="392"/>
        <v>2.5</v>
      </c>
      <c r="BL13" s="77">
        <v>3</v>
      </c>
      <c r="BM13" s="83">
        <v>3</v>
      </c>
      <c r="BN13" s="24">
        <v>7.7</v>
      </c>
      <c r="BO13" s="27">
        <v>7</v>
      </c>
      <c r="BP13" s="28"/>
      <c r="BQ13" s="30">
        <f t="shared" si="393"/>
        <v>7.3</v>
      </c>
      <c r="BR13" s="31">
        <f t="shared" si="394"/>
        <v>7.3</v>
      </c>
      <c r="BS13" s="29" t="str">
        <f t="shared" si="129"/>
        <v>7.3</v>
      </c>
      <c r="BT13" s="35" t="str">
        <f t="shared" si="395"/>
        <v>B</v>
      </c>
      <c r="BU13" s="33">
        <f t="shared" si="396"/>
        <v>3</v>
      </c>
      <c r="BV13" s="49" t="str">
        <f t="shared" si="397"/>
        <v>3.0</v>
      </c>
      <c r="BW13" s="77">
        <v>2</v>
      </c>
      <c r="BX13" s="83">
        <v>2</v>
      </c>
      <c r="BY13" s="41">
        <f t="shared" si="133"/>
        <v>16</v>
      </c>
      <c r="BZ13" s="43">
        <f t="shared" si="134"/>
        <v>2.09375</v>
      </c>
      <c r="CA13" s="45" t="str">
        <f t="shared" si="135"/>
        <v>2.09</v>
      </c>
      <c r="CB13" s="47" t="str">
        <f t="shared" si="136"/>
        <v>Lên lớp</v>
      </c>
      <c r="CC13" s="145">
        <f t="shared" si="137"/>
        <v>16</v>
      </c>
      <c r="CD13" s="146">
        <f t="shared" si="138"/>
        <v>2.09375</v>
      </c>
      <c r="CE13" s="47" t="str">
        <f t="shared" si="139"/>
        <v>Lên lớp</v>
      </c>
      <c r="CF13" s="142" t="s">
        <v>1143</v>
      </c>
      <c r="CG13" s="24">
        <v>6</v>
      </c>
      <c r="CH13" s="27">
        <v>6</v>
      </c>
      <c r="CI13" s="28"/>
      <c r="CJ13" s="30">
        <f t="shared" si="398"/>
        <v>6</v>
      </c>
      <c r="CK13" s="31">
        <f t="shared" si="399"/>
        <v>6</v>
      </c>
      <c r="CL13" s="29" t="str">
        <f t="shared" si="142"/>
        <v>6.0</v>
      </c>
      <c r="CM13" s="35" t="str">
        <f t="shared" si="400"/>
        <v>C</v>
      </c>
      <c r="CN13" s="157">
        <f t="shared" si="401"/>
        <v>2</v>
      </c>
      <c r="CO13" s="49" t="str">
        <f t="shared" si="402"/>
        <v>2.0</v>
      </c>
      <c r="CP13" s="77">
        <v>3</v>
      </c>
      <c r="CQ13" s="151">
        <v>3</v>
      </c>
      <c r="CR13" s="24">
        <v>6.7</v>
      </c>
      <c r="CS13" s="27">
        <v>5</v>
      </c>
      <c r="CT13" s="28"/>
      <c r="CU13" s="30">
        <f t="shared" si="403"/>
        <v>5.7</v>
      </c>
      <c r="CV13" s="31">
        <f t="shared" si="404"/>
        <v>5.7</v>
      </c>
      <c r="CW13" s="29" t="str">
        <f t="shared" si="147"/>
        <v>5.7</v>
      </c>
      <c r="CX13" s="35" t="str">
        <f t="shared" si="405"/>
        <v>C</v>
      </c>
      <c r="CY13" s="157">
        <f t="shared" si="406"/>
        <v>2</v>
      </c>
      <c r="CZ13" s="49" t="str">
        <f t="shared" si="407"/>
        <v>2.0</v>
      </c>
      <c r="DA13" s="77">
        <v>2</v>
      </c>
      <c r="DB13" s="151">
        <v>2</v>
      </c>
      <c r="DC13" s="24">
        <v>5.4</v>
      </c>
      <c r="DD13" s="27">
        <v>4</v>
      </c>
      <c r="DE13" s="28"/>
      <c r="DF13" s="30">
        <f t="shared" si="408"/>
        <v>4.5999999999999996</v>
      </c>
      <c r="DG13" s="31">
        <f t="shared" si="409"/>
        <v>4.5999999999999996</v>
      </c>
      <c r="DH13" s="29" t="str">
        <f t="shared" si="153"/>
        <v>4.6</v>
      </c>
      <c r="DI13" s="35" t="str">
        <f t="shared" si="410"/>
        <v>D</v>
      </c>
      <c r="DJ13" s="157">
        <f t="shared" si="411"/>
        <v>1</v>
      </c>
      <c r="DK13" s="49" t="str">
        <f t="shared" si="412"/>
        <v>1.0</v>
      </c>
      <c r="DL13" s="77">
        <v>4</v>
      </c>
      <c r="DM13" s="151">
        <v>4</v>
      </c>
      <c r="DN13" s="24">
        <v>5.0999999999999996</v>
      </c>
      <c r="DO13" s="27">
        <v>4</v>
      </c>
      <c r="DP13" s="28"/>
      <c r="DQ13" s="30">
        <f t="shared" si="413"/>
        <v>4.4000000000000004</v>
      </c>
      <c r="DR13" s="31">
        <f t="shared" si="414"/>
        <v>4.4000000000000004</v>
      </c>
      <c r="DS13" s="29" t="str">
        <f t="shared" si="159"/>
        <v>4.4</v>
      </c>
      <c r="DT13" s="35" t="str">
        <f t="shared" si="415"/>
        <v>D</v>
      </c>
      <c r="DU13" s="157">
        <f t="shared" si="416"/>
        <v>1</v>
      </c>
      <c r="DV13" s="49" t="str">
        <f t="shared" si="417"/>
        <v>1.0</v>
      </c>
      <c r="DW13" s="77">
        <v>3</v>
      </c>
      <c r="DX13" s="151">
        <v>3</v>
      </c>
      <c r="DY13" s="24">
        <v>5.3</v>
      </c>
      <c r="DZ13" s="27">
        <v>6</v>
      </c>
      <c r="EA13" s="28"/>
      <c r="EB13" s="30">
        <f t="shared" si="418"/>
        <v>5.7</v>
      </c>
      <c r="EC13" s="31">
        <f t="shared" si="419"/>
        <v>5.7</v>
      </c>
      <c r="ED13" s="29" t="str">
        <f t="shared" si="163"/>
        <v>5.7</v>
      </c>
      <c r="EE13" s="35" t="str">
        <f t="shared" si="420"/>
        <v>C</v>
      </c>
      <c r="EF13" s="157">
        <f t="shared" si="421"/>
        <v>2</v>
      </c>
      <c r="EG13" s="49" t="str">
        <f t="shared" si="422"/>
        <v>2.0</v>
      </c>
      <c r="EH13" s="77">
        <v>2</v>
      </c>
      <c r="EI13" s="151">
        <v>2</v>
      </c>
      <c r="EJ13" s="24">
        <v>6.8</v>
      </c>
      <c r="EK13" s="27">
        <v>3</v>
      </c>
      <c r="EL13" s="28"/>
      <c r="EM13" s="30">
        <f t="shared" si="423"/>
        <v>4.5</v>
      </c>
      <c r="EN13" s="31">
        <f t="shared" si="424"/>
        <v>4.5</v>
      </c>
      <c r="EO13" s="29" t="str">
        <f t="shared" si="168"/>
        <v>4.5</v>
      </c>
      <c r="EP13" s="35" t="str">
        <f t="shared" si="425"/>
        <v>D</v>
      </c>
      <c r="EQ13" s="157">
        <f t="shared" si="426"/>
        <v>1</v>
      </c>
      <c r="ER13" s="49" t="str">
        <f t="shared" si="427"/>
        <v>1.0</v>
      </c>
      <c r="ES13" s="77">
        <v>2</v>
      </c>
      <c r="ET13" s="151">
        <v>2</v>
      </c>
      <c r="EU13" s="24">
        <v>6.8</v>
      </c>
      <c r="EV13" s="27">
        <v>4</v>
      </c>
      <c r="EW13" s="28"/>
      <c r="EX13" s="30">
        <f t="shared" si="428"/>
        <v>5.0999999999999996</v>
      </c>
      <c r="EY13" s="31">
        <f t="shared" si="429"/>
        <v>5.0999999999999996</v>
      </c>
      <c r="EZ13" s="29" t="str">
        <f t="shared" si="173"/>
        <v>5.1</v>
      </c>
      <c r="FA13" s="35" t="str">
        <f t="shared" si="430"/>
        <v>D+</v>
      </c>
      <c r="FB13" s="157">
        <f t="shared" si="431"/>
        <v>1.5</v>
      </c>
      <c r="FC13" s="49" t="str">
        <f t="shared" si="432"/>
        <v>1.5</v>
      </c>
      <c r="FD13" s="77">
        <v>3</v>
      </c>
      <c r="FE13" s="151">
        <v>3</v>
      </c>
      <c r="FF13" s="155">
        <v>5.5</v>
      </c>
      <c r="FG13" s="165">
        <v>4.0999999999999996</v>
      </c>
      <c r="FH13" s="165"/>
      <c r="FI13" s="22">
        <f t="shared" si="433"/>
        <v>4.7</v>
      </c>
      <c r="FJ13" s="29">
        <f t="shared" si="434"/>
        <v>4.7</v>
      </c>
      <c r="FK13" s="29" t="str">
        <f t="shared" si="179"/>
        <v>4.7</v>
      </c>
      <c r="FL13" s="35" t="str">
        <f t="shared" si="435"/>
        <v>D</v>
      </c>
      <c r="FM13" s="33">
        <f t="shared" si="436"/>
        <v>1</v>
      </c>
      <c r="FN13" s="49" t="str">
        <f t="shared" si="437"/>
        <v>1.0</v>
      </c>
      <c r="FO13" s="77">
        <v>2</v>
      </c>
      <c r="FP13" s="151">
        <v>2</v>
      </c>
      <c r="FQ13" s="41">
        <f t="shared" si="183"/>
        <v>21</v>
      </c>
      <c r="FR13" s="43">
        <f t="shared" si="184"/>
        <v>1.4047619047619047</v>
      </c>
      <c r="FS13" s="45" t="str">
        <f t="shared" si="185"/>
        <v>1.40</v>
      </c>
      <c r="FT13" s="47" t="str">
        <f t="shared" si="186"/>
        <v>Lên lớp</v>
      </c>
      <c r="FU13" s="145">
        <f t="shared" si="187"/>
        <v>21</v>
      </c>
      <c r="FV13" s="146">
        <f t="shared" si="188"/>
        <v>1.4047619047619047</v>
      </c>
      <c r="FW13" s="174">
        <f t="shared" si="189"/>
        <v>37</v>
      </c>
      <c r="FX13" s="41">
        <f t="shared" si="190"/>
        <v>37</v>
      </c>
      <c r="FY13" s="43">
        <f t="shared" si="191"/>
        <v>1.7027027027027026</v>
      </c>
      <c r="FZ13" s="45" t="str">
        <f t="shared" si="192"/>
        <v>1.70</v>
      </c>
      <c r="GA13" s="47" t="str">
        <f t="shared" si="193"/>
        <v>Lên lớp</v>
      </c>
      <c r="GB13" s="47" t="s">
        <v>1143</v>
      </c>
      <c r="GC13" s="24">
        <v>6.3</v>
      </c>
      <c r="GD13" s="27">
        <v>7</v>
      </c>
      <c r="GE13" s="28"/>
      <c r="GF13" s="22">
        <f t="shared" si="322"/>
        <v>6.7</v>
      </c>
      <c r="GG13" s="29">
        <f t="shared" si="323"/>
        <v>6.7</v>
      </c>
      <c r="GH13" s="29" t="str">
        <f t="shared" si="195"/>
        <v>6.7</v>
      </c>
      <c r="GI13" s="35" t="str">
        <f t="shared" si="324"/>
        <v>C+</v>
      </c>
      <c r="GJ13" s="33">
        <f t="shared" si="325"/>
        <v>2.5</v>
      </c>
      <c r="GK13" s="49" t="str">
        <f t="shared" si="326"/>
        <v>2.5</v>
      </c>
      <c r="GL13" s="77">
        <v>2</v>
      </c>
      <c r="GM13" s="151">
        <v>2</v>
      </c>
      <c r="GN13" s="24">
        <v>7</v>
      </c>
      <c r="GO13" s="27">
        <v>3</v>
      </c>
      <c r="GP13" s="28"/>
      <c r="GQ13" s="22">
        <f t="shared" si="327"/>
        <v>4.5999999999999996</v>
      </c>
      <c r="GR13" s="29">
        <f t="shared" si="328"/>
        <v>4.5999999999999996</v>
      </c>
      <c r="GS13" s="29" t="str">
        <f t="shared" si="200"/>
        <v>4.6</v>
      </c>
      <c r="GT13" s="35" t="str">
        <f t="shared" si="329"/>
        <v>D</v>
      </c>
      <c r="GU13" s="33">
        <f t="shared" si="330"/>
        <v>1</v>
      </c>
      <c r="GV13" s="49" t="str">
        <f t="shared" si="331"/>
        <v>1.0</v>
      </c>
      <c r="GW13" s="77">
        <v>3</v>
      </c>
      <c r="GX13" s="151">
        <v>3</v>
      </c>
      <c r="GY13" s="24">
        <v>5</v>
      </c>
      <c r="GZ13" s="27">
        <v>2</v>
      </c>
      <c r="HA13" s="28">
        <v>3</v>
      </c>
      <c r="HB13" s="22">
        <f t="shared" si="332"/>
        <v>3.2</v>
      </c>
      <c r="HC13" s="29">
        <f t="shared" si="333"/>
        <v>3.8</v>
      </c>
      <c r="HD13" s="29" t="str">
        <f t="shared" si="205"/>
        <v>3.8</v>
      </c>
      <c r="HE13" s="35" t="str">
        <f t="shared" si="334"/>
        <v>F</v>
      </c>
      <c r="HF13" s="33">
        <f t="shared" si="335"/>
        <v>0</v>
      </c>
      <c r="HG13" s="49" t="str">
        <f t="shared" si="336"/>
        <v>0.0</v>
      </c>
      <c r="HH13" s="77">
        <v>2</v>
      </c>
      <c r="HI13" s="151"/>
      <c r="HJ13" s="63">
        <v>2.6</v>
      </c>
      <c r="HK13" s="27"/>
      <c r="HL13" s="28"/>
      <c r="HM13" s="22">
        <f t="shared" si="337"/>
        <v>1</v>
      </c>
      <c r="HN13" s="29">
        <f t="shared" si="338"/>
        <v>1</v>
      </c>
      <c r="HO13" s="29" t="str">
        <f t="shared" si="210"/>
        <v>1.0</v>
      </c>
      <c r="HP13" s="35" t="str">
        <f t="shared" si="339"/>
        <v>F</v>
      </c>
      <c r="HQ13" s="33">
        <f t="shared" si="340"/>
        <v>0</v>
      </c>
      <c r="HR13" s="49" t="str">
        <f t="shared" si="341"/>
        <v>0.0</v>
      </c>
      <c r="HS13" s="77">
        <v>2</v>
      </c>
      <c r="HT13" s="151"/>
      <c r="HU13" s="24">
        <v>5.2</v>
      </c>
      <c r="HV13" s="124"/>
      <c r="HW13" s="28">
        <v>3</v>
      </c>
      <c r="HX13" s="22">
        <f t="shared" si="342"/>
        <v>2.1</v>
      </c>
      <c r="HY13" s="29">
        <f t="shared" si="343"/>
        <v>3.9</v>
      </c>
      <c r="HZ13" s="29" t="str">
        <f t="shared" si="215"/>
        <v>3.9</v>
      </c>
      <c r="IA13" s="35" t="str">
        <f t="shared" si="344"/>
        <v>F</v>
      </c>
      <c r="IB13" s="33">
        <f t="shared" si="345"/>
        <v>0</v>
      </c>
      <c r="IC13" s="49" t="str">
        <f t="shared" si="346"/>
        <v>0.0</v>
      </c>
      <c r="ID13" s="77">
        <v>3</v>
      </c>
      <c r="IE13" s="151"/>
      <c r="IF13" s="24">
        <v>6.3</v>
      </c>
      <c r="IG13" s="27">
        <v>6</v>
      </c>
      <c r="IH13" s="28"/>
      <c r="II13" s="22">
        <f t="shared" si="347"/>
        <v>6.1</v>
      </c>
      <c r="IJ13" s="29">
        <f t="shared" si="348"/>
        <v>6.1</v>
      </c>
      <c r="IK13" s="29" t="str">
        <f t="shared" si="220"/>
        <v>6.1</v>
      </c>
      <c r="IL13" s="35" t="str">
        <f t="shared" si="349"/>
        <v>C</v>
      </c>
      <c r="IM13" s="33">
        <f t="shared" si="350"/>
        <v>2</v>
      </c>
      <c r="IN13" s="49" t="str">
        <f t="shared" si="351"/>
        <v>2.0</v>
      </c>
      <c r="IO13" s="77">
        <v>2</v>
      </c>
      <c r="IP13" s="151">
        <v>2</v>
      </c>
      <c r="IQ13" s="24">
        <v>5.9</v>
      </c>
      <c r="IR13" s="27">
        <v>1</v>
      </c>
      <c r="IS13" s="28">
        <v>4</v>
      </c>
      <c r="IT13" s="22">
        <f t="shared" si="352"/>
        <v>3</v>
      </c>
      <c r="IU13" s="29">
        <f t="shared" si="353"/>
        <v>4.8</v>
      </c>
      <c r="IV13" s="29" t="str">
        <f t="shared" si="224"/>
        <v>4.8</v>
      </c>
      <c r="IW13" s="35" t="str">
        <f t="shared" si="354"/>
        <v>D</v>
      </c>
      <c r="IX13" s="33">
        <f t="shared" si="355"/>
        <v>1</v>
      </c>
      <c r="IY13" s="49" t="str">
        <f t="shared" si="356"/>
        <v>1.0</v>
      </c>
      <c r="IZ13" s="77">
        <v>3</v>
      </c>
      <c r="JA13" s="151">
        <v>3</v>
      </c>
      <c r="JB13" s="24">
        <v>5.8</v>
      </c>
      <c r="JC13" s="27">
        <v>7</v>
      </c>
      <c r="JD13" s="28"/>
      <c r="JE13" s="22">
        <f t="shared" si="357"/>
        <v>6.5</v>
      </c>
      <c r="JF13" s="29">
        <f t="shared" si="358"/>
        <v>6.5</v>
      </c>
      <c r="JG13" s="29" t="str">
        <f t="shared" si="228"/>
        <v>6.5</v>
      </c>
      <c r="JH13" s="35" t="str">
        <f t="shared" si="359"/>
        <v>C+</v>
      </c>
      <c r="JI13" s="33">
        <f t="shared" si="360"/>
        <v>2.5</v>
      </c>
      <c r="JJ13" s="49" t="str">
        <f t="shared" si="361"/>
        <v>2.5</v>
      </c>
      <c r="JK13" s="77">
        <v>3</v>
      </c>
      <c r="JL13" s="151">
        <v>3</v>
      </c>
      <c r="JM13" s="24">
        <v>8</v>
      </c>
      <c r="JN13" s="214">
        <v>7.5</v>
      </c>
      <c r="JO13" s="140"/>
      <c r="JP13" s="22">
        <f t="shared" si="362"/>
        <v>7.7</v>
      </c>
      <c r="JQ13" s="29">
        <f t="shared" si="363"/>
        <v>7.7</v>
      </c>
      <c r="JR13" s="29" t="str">
        <f t="shared" si="232"/>
        <v>7.7</v>
      </c>
      <c r="JS13" s="35" t="str">
        <f t="shared" si="364"/>
        <v>B</v>
      </c>
      <c r="JT13" s="33">
        <f t="shared" si="365"/>
        <v>3</v>
      </c>
      <c r="JU13" s="49" t="str">
        <f t="shared" si="366"/>
        <v>3.0</v>
      </c>
      <c r="JV13" s="77">
        <v>1</v>
      </c>
      <c r="JW13" s="151">
        <v>1</v>
      </c>
      <c r="JX13" s="211">
        <f t="shared" si="236"/>
        <v>21</v>
      </c>
      <c r="JY13" s="43">
        <f t="shared" si="237"/>
        <v>1.2142857142857142</v>
      </c>
      <c r="JZ13" s="45" t="str">
        <f t="shared" si="238"/>
        <v>1.21</v>
      </c>
      <c r="KA13" s="47" t="str">
        <f t="shared" si="239"/>
        <v>Lên lớp</v>
      </c>
      <c r="KB13" s="41">
        <f t="shared" si="240"/>
        <v>14</v>
      </c>
      <c r="KC13" s="43">
        <f t="shared" si="241"/>
        <v>1.8214285714285714</v>
      </c>
      <c r="KD13" s="229">
        <f t="shared" si="242"/>
        <v>58</v>
      </c>
      <c r="KE13" s="230">
        <f t="shared" si="243"/>
        <v>51</v>
      </c>
      <c r="KF13" s="146">
        <f t="shared" si="244"/>
        <v>1.7352941176470589</v>
      </c>
      <c r="KG13" s="45" t="str">
        <f t="shared" si="245"/>
        <v>1.74</v>
      </c>
      <c r="KH13" s="47" t="str">
        <f t="shared" si="246"/>
        <v>Lên lớp</v>
      </c>
      <c r="KI13" s="47" t="s">
        <v>1143</v>
      </c>
      <c r="KJ13" s="24">
        <v>6.8</v>
      </c>
      <c r="KK13" s="27">
        <v>5</v>
      </c>
      <c r="KL13" s="28"/>
      <c r="KM13" s="30">
        <f t="shared" si="438"/>
        <v>5.7</v>
      </c>
      <c r="KN13" s="31">
        <f t="shared" si="439"/>
        <v>5.7</v>
      </c>
      <c r="KO13" s="29" t="str">
        <f t="shared" si="440"/>
        <v>5.7</v>
      </c>
      <c r="KP13" s="35" t="str">
        <f t="shared" si="441"/>
        <v>C</v>
      </c>
      <c r="KQ13" s="33">
        <f t="shared" si="442"/>
        <v>2</v>
      </c>
      <c r="KR13" s="49" t="str">
        <f t="shared" si="443"/>
        <v>2.0</v>
      </c>
      <c r="KS13" s="77">
        <v>2</v>
      </c>
      <c r="KT13" s="151">
        <v>2</v>
      </c>
      <c r="KU13" s="24">
        <v>7.7</v>
      </c>
      <c r="KV13" s="27">
        <v>7</v>
      </c>
      <c r="KW13" s="28"/>
      <c r="KX13" s="30">
        <f t="shared" si="444"/>
        <v>7.3</v>
      </c>
      <c r="KY13" s="31">
        <f t="shared" si="445"/>
        <v>7.3</v>
      </c>
      <c r="KZ13" s="29" t="str">
        <f t="shared" si="446"/>
        <v>7.3</v>
      </c>
      <c r="LA13" s="35" t="str">
        <f t="shared" si="447"/>
        <v>B</v>
      </c>
      <c r="LB13" s="33">
        <f t="shared" si="448"/>
        <v>3</v>
      </c>
      <c r="LC13" s="49" t="str">
        <f t="shared" si="449"/>
        <v>3.0</v>
      </c>
      <c r="LD13" s="77">
        <v>2</v>
      </c>
      <c r="LE13" s="151">
        <v>2</v>
      </c>
      <c r="LF13" s="24">
        <v>6.7</v>
      </c>
      <c r="LG13" s="27">
        <v>9</v>
      </c>
      <c r="LH13" s="28"/>
      <c r="LI13" s="30">
        <f t="shared" si="450"/>
        <v>8.1</v>
      </c>
      <c r="LJ13" s="31">
        <f t="shared" si="451"/>
        <v>8.1</v>
      </c>
      <c r="LK13" s="29" t="str">
        <f t="shared" si="452"/>
        <v>8.1</v>
      </c>
      <c r="LL13" s="35" t="str">
        <f t="shared" si="453"/>
        <v>B+</v>
      </c>
      <c r="LM13" s="33">
        <f t="shared" si="454"/>
        <v>3.5</v>
      </c>
      <c r="LN13" s="49" t="str">
        <f t="shared" si="455"/>
        <v>3.5</v>
      </c>
      <c r="LO13" s="77">
        <v>2</v>
      </c>
      <c r="LP13" s="151">
        <v>2</v>
      </c>
      <c r="LQ13" s="24">
        <v>7</v>
      </c>
      <c r="LR13" s="27">
        <v>0</v>
      </c>
      <c r="LS13" s="28">
        <v>0</v>
      </c>
      <c r="LT13" s="30">
        <f t="shared" si="456"/>
        <v>2.8</v>
      </c>
      <c r="LU13" s="31">
        <f t="shared" si="457"/>
        <v>2.8</v>
      </c>
      <c r="LV13" s="29" t="str">
        <f t="shared" si="250"/>
        <v>2.8</v>
      </c>
      <c r="LW13" s="35" t="str">
        <f t="shared" si="458"/>
        <v>F</v>
      </c>
      <c r="LX13" s="33">
        <f t="shared" si="459"/>
        <v>0</v>
      </c>
      <c r="LY13" s="49" t="str">
        <f t="shared" si="460"/>
        <v>0.0</v>
      </c>
      <c r="LZ13" s="77">
        <v>2</v>
      </c>
      <c r="MA13" s="151"/>
      <c r="MB13" s="133">
        <v>6.6</v>
      </c>
      <c r="MC13" s="125">
        <v>5</v>
      </c>
      <c r="MD13" s="126"/>
      <c r="ME13" s="127">
        <f t="shared" si="461"/>
        <v>5.6</v>
      </c>
      <c r="MF13" s="128">
        <f t="shared" si="462"/>
        <v>5.6</v>
      </c>
      <c r="MG13" s="29" t="str">
        <f t="shared" si="251"/>
        <v>5.6</v>
      </c>
      <c r="MH13" s="129" t="str">
        <f t="shared" si="463"/>
        <v>C</v>
      </c>
      <c r="MI13" s="130">
        <f t="shared" si="464"/>
        <v>2</v>
      </c>
      <c r="MJ13" s="131" t="str">
        <f t="shared" si="465"/>
        <v>2.0</v>
      </c>
      <c r="MK13" s="132">
        <v>1</v>
      </c>
      <c r="ML13" s="170">
        <v>1</v>
      </c>
      <c r="MM13" s="24">
        <v>7.1</v>
      </c>
      <c r="MN13" s="27">
        <v>2</v>
      </c>
      <c r="MO13" s="28"/>
      <c r="MP13" s="30">
        <f t="shared" si="466"/>
        <v>4</v>
      </c>
      <c r="MQ13" s="161">
        <f t="shared" si="467"/>
        <v>4</v>
      </c>
      <c r="MR13" s="29" t="str">
        <f t="shared" si="252"/>
        <v>4.0</v>
      </c>
      <c r="MS13" s="162" t="str">
        <f t="shared" si="468"/>
        <v>D</v>
      </c>
      <c r="MT13" s="163">
        <f t="shared" si="469"/>
        <v>1</v>
      </c>
      <c r="MU13" s="56" t="str">
        <f t="shared" si="470"/>
        <v>1.0</v>
      </c>
      <c r="MV13" s="77">
        <v>3</v>
      </c>
      <c r="MW13" s="151">
        <v>3</v>
      </c>
      <c r="MX13" s="133">
        <v>6.5</v>
      </c>
      <c r="MY13" s="125">
        <v>4</v>
      </c>
      <c r="MZ13" s="126"/>
      <c r="NA13" s="127">
        <f t="shared" si="471"/>
        <v>5</v>
      </c>
      <c r="NB13" s="128">
        <f t="shared" si="472"/>
        <v>5</v>
      </c>
      <c r="NC13" s="29" t="str">
        <f t="shared" si="253"/>
        <v>5.0</v>
      </c>
      <c r="ND13" s="129" t="str">
        <f t="shared" si="473"/>
        <v>D+</v>
      </c>
      <c r="NE13" s="130">
        <f t="shared" si="474"/>
        <v>1.5</v>
      </c>
      <c r="NF13" s="131" t="str">
        <f t="shared" si="475"/>
        <v>1.5</v>
      </c>
      <c r="NG13" s="132">
        <v>1</v>
      </c>
      <c r="NH13" s="170">
        <v>1</v>
      </c>
      <c r="NI13" s="24">
        <v>5.4</v>
      </c>
      <c r="NJ13" s="27">
        <v>6</v>
      </c>
      <c r="NK13" s="28"/>
      <c r="NL13" s="30">
        <f t="shared" si="476"/>
        <v>5.8</v>
      </c>
      <c r="NM13" s="31">
        <f t="shared" si="477"/>
        <v>5.8</v>
      </c>
      <c r="NN13" s="29" t="str">
        <f t="shared" si="478"/>
        <v>5.8</v>
      </c>
      <c r="NO13" s="35" t="str">
        <f t="shared" si="479"/>
        <v>C</v>
      </c>
      <c r="NP13" s="33">
        <f t="shared" si="480"/>
        <v>2</v>
      </c>
      <c r="NQ13" s="49" t="str">
        <f t="shared" si="481"/>
        <v>2.0</v>
      </c>
      <c r="NR13" s="77">
        <v>3</v>
      </c>
      <c r="NS13" s="151">
        <v>3</v>
      </c>
      <c r="NT13" s="24">
        <v>9</v>
      </c>
      <c r="NU13" s="214">
        <v>7.3</v>
      </c>
      <c r="NV13" s="28"/>
      <c r="NW13" s="30">
        <f t="shared" si="482"/>
        <v>8</v>
      </c>
      <c r="NX13" s="31">
        <f t="shared" si="483"/>
        <v>8</v>
      </c>
      <c r="NY13" s="29" t="str">
        <f t="shared" si="484"/>
        <v>8.0</v>
      </c>
      <c r="NZ13" s="35" t="str">
        <f t="shared" si="485"/>
        <v>B+</v>
      </c>
      <c r="OA13" s="33">
        <f t="shared" si="486"/>
        <v>3.5</v>
      </c>
      <c r="OB13" s="49" t="str">
        <f t="shared" si="487"/>
        <v>3.5</v>
      </c>
      <c r="OC13" s="77">
        <v>2</v>
      </c>
      <c r="OD13" s="151">
        <v>2</v>
      </c>
      <c r="OE13" s="211">
        <f t="shared" si="257"/>
        <v>18</v>
      </c>
      <c r="OF13" s="43">
        <f t="shared" si="258"/>
        <v>2.0277777777777777</v>
      </c>
      <c r="OG13" s="45" t="str">
        <f t="shared" si="259"/>
        <v>2.03</v>
      </c>
      <c r="OH13" s="47" t="str">
        <f t="shared" si="260"/>
        <v>Lên lớp</v>
      </c>
      <c r="OI13" s="41">
        <f t="shared" si="261"/>
        <v>16</v>
      </c>
      <c r="OJ13" s="43">
        <f t="shared" si="262"/>
        <v>2.28125</v>
      </c>
      <c r="OK13" s="229">
        <f t="shared" si="263"/>
        <v>76</v>
      </c>
      <c r="OL13" s="230">
        <f t="shared" si="264"/>
        <v>67</v>
      </c>
      <c r="OM13" s="146">
        <f t="shared" si="265"/>
        <v>1.8656716417910448</v>
      </c>
      <c r="ON13" s="45" t="str">
        <f t="shared" si="266"/>
        <v>1.87</v>
      </c>
      <c r="OO13" s="47" t="str">
        <f t="shared" si="267"/>
        <v>Lên lớp</v>
      </c>
      <c r="OP13" s="47" t="s">
        <v>1143</v>
      </c>
      <c r="OQ13" s="24">
        <v>5</v>
      </c>
      <c r="OR13" s="27">
        <v>0</v>
      </c>
      <c r="OS13" s="28">
        <v>4</v>
      </c>
      <c r="OT13" s="30">
        <f t="shared" si="488"/>
        <v>2</v>
      </c>
      <c r="OU13" s="31">
        <f t="shared" si="489"/>
        <v>4.4000000000000004</v>
      </c>
      <c r="OV13" s="29" t="str">
        <f t="shared" si="490"/>
        <v>4.4</v>
      </c>
      <c r="OW13" s="35" t="str">
        <f t="shared" si="491"/>
        <v>D</v>
      </c>
      <c r="OX13" s="130">
        <f t="shared" si="492"/>
        <v>1</v>
      </c>
      <c r="OY13" s="49" t="str">
        <f t="shared" si="493"/>
        <v>1.0</v>
      </c>
      <c r="OZ13" s="77">
        <v>2</v>
      </c>
      <c r="PA13" s="151">
        <v>2</v>
      </c>
      <c r="PB13" s="24">
        <v>7.8</v>
      </c>
      <c r="PC13" s="27">
        <v>5</v>
      </c>
      <c r="PD13" s="28"/>
      <c r="PE13" s="30">
        <f t="shared" si="494"/>
        <v>6.1</v>
      </c>
      <c r="PF13" s="31">
        <f t="shared" si="495"/>
        <v>6.1</v>
      </c>
      <c r="PG13" s="31" t="str">
        <f t="shared" si="496"/>
        <v>6.1</v>
      </c>
      <c r="PH13" s="35" t="str">
        <f t="shared" si="545"/>
        <v>C</v>
      </c>
      <c r="PI13" s="33">
        <f t="shared" si="497"/>
        <v>2</v>
      </c>
      <c r="PJ13" s="49" t="str">
        <f t="shared" si="498"/>
        <v>2.0</v>
      </c>
      <c r="PK13" s="77">
        <v>3</v>
      </c>
      <c r="PL13" s="151">
        <v>3</v>
      </c>
      <c r="PM13" s="24">
        <v>5.7</v>
      </c>
      <c r="PN13" s="27">
        <v>7</v>
      </c>
      <c r="PO13" s="28"/>
      <c r="PP13" s="30">
        <f t="shared" si="499"/>
        <v>6.5</v>
      </c>
      <c r="PQ13" s="31">
        <f t="shared" si="500"/>
        <v>6.5</v>
      </c>
      <c r="PR13" s="29" t="str">
        <f t="shared" si="501"/>
        <v>6.5</v>
      </c>
      <c r="PS13" s="35" t="str">
        <f t="shared" si="502"/>
        <v>C+</v>
      </c>
      <c r="PT13" s="130">
        <f t="shared" si="503"/>
        <v>2.5</v>
      </c>
      <c r="PU13" s="49" t="str">
        <f t="shared" si="504"/>
        <v>2.5</v>
      </c>
      <c r="PV13" s="77">
        <v>2</v>
      </c>
      <c r="PW13" s="151">
        <v>2</v>
      </c>
      <c r="PX13" s="24">
        <v>7.4</v>
      </c>
      <c r="PY13" s="27">
        <v>6</v>
      </c>
      <c r="PZ13" s="28"/>
      <c r="QA13" s="30">
        <f t="shared" si="505"/>
        <v>6.6</v>
      </c>
      <c r="QB13" s="31">
        <f t="shared" si="506"/>
        <v>6.6</v>
      </c>
      <c r="QC13" s="31" t="str">
        <f t="shared" si="507"/>
        <v>6.6</v>
      </c>
      <c r="QD13" s="35" t="str">
        <f t="shared" si="508"/>
        <v>C+</v>
      </c>
      <c r="QE13" s="33">
        <f t="shared" si="509"/>
        <v>2.5</v>
      </c>
      <c r="QF13" s="49" t="str">
        <f t="shared" si="510"/>
        <v>2.5</v>
      </c>
      <c r="QG13" s="77">
        <v>3</v>
      </c>
      <c r="QH13" s="151">
        <v>3</v>
      </c>
      <c r="QI13" s="133">
        <v>6</v>
      </c>
      <c r="QJ13" s="125">
        <v>1</v>
      </c>
      <c r="QK13" s="126"/>
      <c r="QL13" s="127">
        <f t="shared" si="511"/>
        <v>3</v>
      </c>
      <c r="QM13" s="128">
        <f t="shared" si="512"/>
        <v>3</v>
      </c>
      <c r="QN13" s="160" t="str">
        <f t="shared" si="513"/>
        <v>3.0</v>
      </c>
      <c r="QO13" s="129" t="str">
        <f t="shared" si="514"/>
        <v>F</v>
      </c>
      <c r="QP13" s="130">
        <f t="shared" si="515"/>
        <v>0</v>
      </c>
      <c r="QQ13" s="131" t="str">
        <f t="shared" si="516"/>
        <v>0.0</v>
      </c>
      <c r="QR13" s="132">
        <v>1</v>
      </c>
      <c r="QS13" s="170"/>
      <c r="QT13" s="24">
        <v>6.8</v>
      </c>
      <c r="QU13" s="27">
        <v>3</v>
      </c>
      <c r="QV13" s="28"/>
      <c r="QW13" s="30">
        <f t="shared" si="517"/>
        <v>4.5</v>
      </c>
      <c r="QX13" s="31">
        <f t="shared" si="518"/>
        <v>4.5</v>
      </c>
      <c r="QY13" s="31" t="str">
        <f t="shared" si="519"/>
        <v>4.5</v>
      </c>
      <c r="QZ13" s="35" t="str">
        <f t="shared" si="520"/>
        <v>D</v>
      </c>
      <c r="RA13" s="33">
        <f t="shared" si="521"/>
        <v>1</v>
      </c>
      <c r="RB13" s="49" t="str">
        <f t="shared" si="522"/>
        <v>1.0</v>
      </c>
      <c r="RC13" s="77">
        <v>3</v>
      </c>
      <c r="RD13" s="151">
        <v>3</v>
      </c>
      <c r="RE13" s="63">
        <v>2</v>
      </c>
      <c r="RF13" s="27"/>
      <c r="RG13" s="28"/>
      <c r="RH13" s="30">
        <f t="shared" si="523"/>
        <v>0.8</v>
      </c>
      <c r="RI13" s="31">
        <f t="shared" si="524"/>
        <v>0.8</v>
      </c>
      <c r="RJ13" s="29" t="str">
        <f t="shared" si="525"/>
        <v>0.8</v>
      </c>
      <c r="RK13" s="35" t="str">
        <f t="shared" si="526"/>
        <v>F</v>
      </c>
      <c r="RL13" s="130">
        <f t="shared" si="527"/>
        <v>0</v>
      </c>
      <c r="RM13" s="49" t="str">
        <f t="shared" si="528"/>
        <v>0.0</v>
      </c>
      <c r="RN13" s="77">
        <v>1</v>
      </c>
      <c r="RO13" s="151"/>
      <c r="RP13" s="211">
        <f t="shared" si="275"/>
        <v>15</v>
      </c>
      <c r="RQ13" s="275">
        <f t="shared" si="276"/>
        <v>5.1466666666666656</v>
      </c>
      <c r="RR13" s="43">
        <f t="shared" si="277"/>
        <v>1.5666666666666667</v>
      </c>
      <c r="RS13" s="45" t="str">
        <f t="shared" si="278"/>
        <v>1.57</v>
      </c>
      <c r="RT13" s="47" t="str">
        <f t="shared" si="279"/>
        <v>Lên lớp</v>
      </c>
      <c r="RU13" s="41">
        <f t="shared" si="280"/>
        <v>13</v>
      </c>
      <c r="RV13" s="43">
        <f t="shared" si="281"/>
        <v>1.8076923076923077</v>
      </c>
      <c r="RW13" s="229">
        <f t="shared" si="282"/>
        <v>91</v>
      </c>
      <c r="RX13" s="230">
        <f t="shared" si="283"/>
        <v>80</v>
      </c>
      <c r="RY13" s="146">
        <f t="shared" si="284"/>
        <v>1.85625</v>
      </c>
      <c r="RZ13" s="45" t="str">
        <f t="shared" si="285"/>
        <v>1.86</v>
      </c>
      <c r="SA13" s="47" t="str">
        <f t="shared" si="286"/>
        <v>Lên lớp</v>
      </c>
      <c r="SB13" s="47" t="s">
        <v>1143</v>
      </c>
      <c r="SC13" s="24">
        <v>5.3</v>
      </c>
      <c r="SD13" s="27">
        <v>2</v>
      </c>
      <c r="SE13" s="28">
        <v>5</v>
      </c>
      <c r="SF13" s="30">
        <f t="shared" si="529"/>
        <v>3.3</v>
      </c>
      <c r="SG13" s="31">
        <f t="shared" si="530"/>
        <v>5.0999999999999996</v>
      </c>
      <c r="SH13" s="31" t="str">
        <f t="shared" si="531"/>
        <v>5.1</v>
      </c>
      <c r="SI13" s="35" t="str">
        <f t="shared" si="532"/>
        <v>D+</v>
      </c>
      <c r="SJ13" s="33">
        <f t="shared" si="533"/>
        <v>1.5</v>
      </c>
      <c r="SK13" s="49" t="str">
        <f t="shared" si="534"/>
        <v>1.5</v>
      </c>
      <c r="SL13" s="77">
        <v>2</v>
      </c>
      <c r="SM13" s="151">
        <v>2</v>
      </c>
      <c r="SN13" s="24">
        <v>6.6</v>
      </c>
      <c r="SO13" s="27">
        <v>1</v>
      </c>
      <c r="SP13" s="28">
        <v>4</v>
      </c>
      <c r="SQ13" s="30">
        <f t="shared" si="535"/>
        <v>3.2</v>
      </c>
      <c r="SR13" s="31">
        <f t="shared" si="536"/>
        <v>5</v>
      </c>
      <c r="SS13" s="29" t="str">
        <f t="shared" si="537"/>
        <v>5.0</v>
      </c>
      <c r="ST13" s="35" t="str">
        <f t="shared" si="538"/>
        <v>D+</v>
      </c>
      <c r="SU13" s="130">
        <f t="shared" si="539"/>
        <v>1.5</v>
      </c>
      <c r="SV13" s="49" t="str">
        <f t="shared" si="540"/>
        <v>1.5</v>
      </c>
      <c r="SW13" s="77">
        <v>2</v>
      </c>
      <c r="SX13" s="151">
        <v>2</v>
      </c>
      <c r="SY13" s="24"/>
      <c r="SZ13" s="27"/>
      <c r="TA13" s="28"/>
      <c r="TB13" s="22">
        <f t="shared" si="315"/>
        <v>3.3</v>
      </c>
      <c r="TC13" s="29">
        <f t="shared" si="316"/>
        <v>5.0999999999999996</v>
      </c>
      <c r="TD13" s="29" t="str">
        <f t="shared" si="541"/>
        <v>5.1</v>
      </c>
      <c r="TE13" s="35" t="str">
        <f t="shared" si="542"/>
        <v>D+</v>
      </c>
      <c r="TF13" s="130">
        <f t="shared" si="543"/>
        <v>1.5</v>
      </c>
      <c r="TG13" s="49" t="str">
        <f t="shared" si="544"/>
        <v>1.5</v>
      </c>
      <c r="TH13" s="77">
        <v>4</v>
      </c>
      <c r="TI13" s="151">
        <v>4</v>
      </c>
      <c r="TJ13" s="320"/>
      <c r="TK13" s="321"/>
      <c r="TL13" s="322"/>
      <c r="TM13" s="322"/>
      <c r="TN13" s="322"/>
      <c r="TO13" s="127">
        <f t="shared" si="546"/>
        <v>0</v>
      </c>
      <c r="TP13" s="29" t="str">
        <f t="shared" si="547"/>
        <v>0.0</v>
      </c>
      <c r="TQ13" s="35" t="str">
        <f t="shared" si="548"/>
        <v>F</v>
      </c>
      <c r="TR13" s="33">
        <f t="shared" si="549"/>
        <v>0</v>
      </c>
      <c r="TS13" s="49" t="str">
        <f t="shared" si="550"/>
        <v>0.0</v>
      </c>
      <c r="TT13" s="323"/>
      <c r="TU13" s="324"/>
      <c r="TV13" s="325">
        <f t="shared" si="551"/>
        <v>4</v>
      </c>
      <c r="TW13" s="341">
        <f t="shared" si="295"/>
        <v>5.0999999999999996</v>
      </c>
      <c r="TX13" s="326">
        <f t="shared" si="552"/>
        <v>1.5</v>
      </c>
      <c r="TY13" s="45" t="str">
        <f t="shared" si="553"/>
        <v>1.50</v>
      </c>
      <c r="TZ13" s="47" t="str">
        <f t="shared" si="554"/>
        <v>Lên lớp</v>
      </c>
      <c r="UA13" s="41">
        <f t="shared" si="555"/>
        <v>4</v>
      </c>
      <c r="UB13" s="43">
        <f t="shared" si="556"/>
        <v>1.5</v>
      </c>
    </row>
    <row r="14" spans="1:548" ht="18">
      <c r="A14" s="11">
        <v>14</v>
      </c>
      <c r="B14" s="70" t="s">
        <v>415</v>
      </c>
      <c r="C14" s="14" t="s">
        <v>439</v>
      </c>
      <c r="D14" s="71" t="s">
        <v>440</v>
      </c>
      <c r="E14" s="302" t="s">
        <v>246</v>
      </c>
      <c r="F14" s="9"/>
      <c r="G14" s="111" t="s">
        <v>855</v>
      </c>
      <c r="H14" s="116" t="s">
        <v>18</v>
      </c>
      <c r="I14" s="104" t="s">
        <v>891</v>
      </c>
      <c r="J14" s="13">
        <v>7</v>
      </c>
      <c r="K14" s="29" t="str">
        <f t="shared" si="101"/>
        <v>7.0</v>
      </c>
      <c r="L14" s="35" t="str">
        <f t="shared" si="367"/>
        <v>B</v>
      </c>
      <c r="M14" s="33">
        <f t="shared" si="368"/>
        <v>3</v>
      </c>
      <c r="N14" s="49" t="str">
        <f t="shared" si="369"/>
        <v>3.0</v>
      </c>
      <c r="O14" s="12">
        <v>2</v>
      </c>
      <c r="P14" s="19">
        <v>6.9</v>
      </c>
      <c r="Q14" s="29" t="str">
        <f t="shared" si="105"/>
        <v>6.9</v>
      </c>
      <c r="R14" s="35" t="str">
        <f t="shared" si="370"/>
        <v>C+</v>
      </c>
      <c r="S14" s="33">
        <f t="shared" si="371"/>
        <v>2.5</v>
      </c>
      <c r="T14" s="49" t="str">
        <f t="shared" si="372"/>
        <v>2.5</v>
      </c>
      <c r="U14" s="12">
        <v>3</v>
      </c>
      <c r="V14" s="24">
        <v>7.4</v>
      </c>
      <c r="W14" s="27">
        <v>7</v>
      </c>
      <c r="X14" s="28"/>
      <c r="Y14" s="30">
        <f t="shared" si="373"/>
        <v>7.2</v>
      </c>
      <c r="Z14" s="31">
        <f t="shared" si="374"/>
        <v>7.2</v>
      </c>
      <c r="AA14" s="29" t="str">
        <f t="shared" si="111"/>
        <v>7.2</v>
      </c>
      <c r="AB14" s="35" t="str">
        <f t="shared" si="375"/>
        <v>B</v>
      </c>
      <c r="AC14" s="33">
        <f t="shared" si="376"/>
        <v>3</v>
      </c>
      <c r="AD14" s="49" t="str">
        <f t="shared" si="377"/>
        <v>3.0</v>
      </c>
      <c r="AE14" s="77">
        <v>5</v>
      </c>
      <c r="AF14" s="80">
        <v>5</v>
      </c>
      <c r="AG14" s="24">
        <v>5.7</v>
      </c>
      <c r="AH14" s="27">
        <v>4</v>
      </c>
      <c r="AI14" s="28"/>
      <c r="AJ14" s="22">
        <f t="shared" si="378"/>
        <v>4.7</v>
      </c>
      <c r="AK14" s="29">
        <f t="shared" si="379"/>
        <v>4.7</v>
      </c>
      <c r="AL14" s="29" t="str">
        <f t="shared" si="117"/>
        <v>4.7</v>
      </c>
      <c r="AM14" s="35" t="str">
        <f t="shared" si="380"/>
        <v>D</v>
      </c>
      <c r="AN14" s="33">
        <f t="shared" si="381"/>
        <v>1</v>
      </c>
      <c r="AO14" s="49" t="str">
        <f t="shared" si="382"/>
        <v>1.0</v>
      </c>
      <c r="AP14" s="77">
        <v>3</v>
      </c>
      <c r="AQ14" s="83">
        <v>3</v>
      </c>
      <c r="AR14" s="24">
        <v>5</v>
      </c>
      <c r="AS14" s="27">
        <v>6</v>
      </c>
      <c r="AT14" s="28"/>
      <c r="AU14" s="22">
        <f t="shared" si="383"/>
        <v>5.6</v>
      </c>
      <c r="AV14" s="29">
        <f t="shared" si="384"/>
        <v>5.6</v>
      </c>
      <c r="AW14" s="29" t="str">
        <f t="shared" si="121"/>
        <v>5.6</v>
      </c>
      <c r="AX14" s="35" t="str">
        <f t="shared" si="385"/>
        <v>C</v>
      </c>
      <c r="AY14" s="33">
        <f t="shared" si="386"/>
        <v>2</v>
      </c>
      <c r="AZ14" s="49" t="str">
        <f t="shared" si="387"/>
        <v>2.0</v>
      </c>
      <c r="BA14" s="77">
        <v>3</v>
      </c>
      <c r="BB14" s="83">
        <v>3</v>
      </c>
      <c r="BC14" s="24">
        <v>6.2</v>
      </c>
      <c r="BD14" s="27">
        <v>3</v>
      </c>
      <c r="BE14" s="28"/>
      <c r="BF14" s="30">
        <f t="shared" si="388"/>
        <v>4.3</v>
      </c>
      <c r="BG14" s="31">
        <f t="shared" si="389"/>
        <v>4.3</v>
      </c>
      <c r="BH14" s="29" t="str">
        <f t="shared" si="125"/>
        <v>4.3</v>
      </c>
      <c r="BI14" s="35" t="str">
        <f t="shared" si="390"/>
        <v>D</v>
      </c>
      <c r="BJ14" s="33">
        <f t="shared" si="391"/>
        <v>1</v>
      </c>
      <c r="BK14" s="49" t="str">
        <f t="shared" si="392"/>
        <v>1.0</v>
      </c>
      <c r="BL14" s="77">
        <v>3</v>
      </c>
      <c r="BM14" s="83">
        <v>3</v>
      </c>
      <c r="BN14" s="24">
        <v>6.7</v>
      </c>
      <c r="BO14" s="27">
        <v>8</v>
      </c>
      <c r="BP14" s="28"/>
      <c r="BQ14" s="22">
        <f t="shared" si="393"/>
        <v>7.5</v>
      </c>
      <c r="BR14" s="29">
        <f t="shared" si="394"/>
        <v>7.5</v>
      </c>
      <c r="BS14" s="29" t="str">
        <f t="shared" si="129"/>
        <v>7.5</v>
      </c>
      <c r="BT14" s="35" t="str">
        <f t="shared" si="395"/>
        <v>B</v>
      </c>
      <c r="BU14" s="33">
        <f t="shared" si="396"/>
        <v>3</v>
      </c>
      <c r="BV14" s="49" t="str">
        <f t="shared" si="397"/>
        <v>3.0</v>
      </c>
      <c r="BW14" s="77">
        <v>2</v>
      </c>
      <c r="BX14" s="83">
        <v>2</v>
      </c>
      <c r="BY14" s="41">
        <f t="shared" si="133"/>
        <v>16</v>
      </c>
      <c r="BZ14" s="43">
        <f t="shared" si="134"/>
        <v>2.0625</v>
      </c>
      <c r="CA14" s="45" t="str">
        <f t="shared" si="135"/>
        <v>2.06</v>
      </c>
      <c r="CB14" s="47" t="str">
        <f t="shared" si="136"/>
        <v>Lên lớp</v>
      </c>
      <c r="CC14" s="145">
        <f t="shared" si="137"/>
        <v>16</v>
      </c>
      <c r="CD14" s="146">
        <f t="shared" si="138"/>
        <v>2.0625</v>
      </c>
      <c r="CE14" s="47" t="str">
        <f t="shared" si="139"/>
        <v>Lên lớp</v>
      </c>
      <c r="CF14" s="142" t="s">
        <v>1143</v>
      </c>
      <c r="CG14" s="24">
        <v>6.8</v>
      </c>
      <c r="CH14" s="27">
        <v>5</v>
      </c>
      <c r="CI14" s="28"/>
      <c r="CJ14" s="30">
        <f t="shared" si="398"/>
        <v>5.7</v>
      </c>
      <c r="CK14" s="31">
        <f t="shared" si="399"/>
        <v>5.7</v>
      </c>
      <c r="CL14" s="29" t="str">
        <f t="shared" si="142"/>
        <v>5.7</v>
      </c>
      <c r="CM14" s="35" t="str">
        <f t="shared" si="400"/>
        <v>C</v>
      </c>
      <c r="CN14" s="157">
        <f t="shared" si="401"/>
        <v>2</v>
      </c>
      <c r="CO14" s="49" t="str">
        <f t="shared" si="402"/>
        <v>2.0</v>
      </c>
      <c r="CP14" s="77">
        <v>3</v>
      </c>
      <c r="CQ14" s="151">
        <v>3</v>
      </c>
      <c r="CR14" s="24">
        <v>7.7</v>
      </c>
      <c r="CS14" s="27">
        <v>7</v>
      </c>
      <c r="CT14" s="28"/>
      <c r="CU14" s="30">
        <f t="shared" si="403"/>
        <v>7.3</v>
      </c>
      <c r="CV14" s="31">
        <f t="shared" si="404"/>
        <v>7.3</v>
      </c>
      <c r="CW14" s="29" t="str">
        <f t="shared" si="147"/>
        <v>7.3</v>
      </c>
      <c r="CX14" s="35" t="str">
        <f t="shared" si="405"/>
        <v>B</v>
      </c>
      <c r="CY14" s="157">
        <f t="shared" si="406"/>
        <v>3</v>
      </c>
      <c r="CZ14" s="49" t="str">
        <f t="shared" si="407"/>
        <v>3.0</v>
      </c>
      <c r="DA14" s="77">
        <v>2</v>
      </c>
      <c r="DB14" s="151">
        <v>2</v>
      </c>
      <c r="DC14" s="24">
        <v>6.2</v>
      </c>
      <c r="DD14" s="27">
        <v>5</v>
      </c>
      <c r="DE14" s="28"/>
      <c r="DF14" s="30">
        <f t="shared" si="408"/>
        <v>5.5</v>
      </c>
      <c r="DG14" s="31">
        <f t="shared" si="409"/>
        <v>5.5</v>
      </c>
      <c r="DH14" s="29" t="str">
        <f t="shared" si="153"/>
        <v>5.5</v>
      </c>
      <c r="DI14" s="35" t="str">
        <f t="shared" si="410"/>
        <v>C</v>
      </c>
      <c r="DJ14" s="157">
        <f t="shared" si="411"/>
        <v>2</v>
      </c>
      <c r="DK14" s="49" t="str">
        <f t="shared" si="412"/>
        <v>2.0</v>
      </c>
      <c r="DL14" s="77">
        <v>4</v>
      </c>
      <c r="DM14" s="151">
        <v>4</v>
      </c>
      <c r="DN14" s="24">
        <v>6.2</v>
      </c>
      <c r="DO14" s="27">
        <v>6</v>
      </c>
      <c r="DP14" s="28"/>
      <c r="DQ14" s="30">
        <f t="shared" si="413"/>
        <v>6.1</v>
      </c>
      <c r="DR14" s="31">
        <f t="shared" si="414"/>
        <v>6.1</v>
      </c>
      <c r="DS14" s="29" t="str">
        <f t="shared" si="159"/>
        <v>6.1</v>
      </c>
      <c r="DT14" s="35" t="str">
        <f t="shared" si="415"/>
        <v>C</v>
      </c>
      <c r="DU14" s="157">
        <f t="shared" si="416"/>
        <v>2</v>
      </c>
      <c r="DV14" s="49" t="str">
        <f t="shared" si="417"/>
        <v>2.0</v>
      </c>
      <c r="DW14" s="77">
        <v>3</v>
      </c>
      <c r="DX14" s="151">
        <v>3</v>
      </c>
      <c r="DY14" s="24">
        <v>8</v>
      </c>
      <c r="DZ14" s="27">
        <v>6</v>
      </c>
      <c r="EA14" s="28"/>
      <c r="EB14" s="30">
        <f t="shared" si="418"/>
        <v>6.8</v>
      </c>
      <c r="EC14" s="31">
        <f t="shared" si="419"/>
        <v>6.8</v>
      </c>
      <c r="ED14" s="29" t="str">
        <f t="shared" si="163"/>
        <v>6.8</v>
      </c>
      <c r="EE14" s="35" t="str">
        <f t="shared" si="420"/>
        <v>C+</v>
      </c>
      <c r="EF14" s="157">
        <f t="shared" si="421"/>
        <v>2.5</v>
      </c>
      <c r="EG14" s="49" t="str">
        <f t="shared" si="422"/>
        <v>2.5</v>
      </c>
      <c r="EH14" s="77">
        <v>2</v>
      </c>
      <c r="EI14" s="151">
        <v>2</v>
      </c>
      <c r="EJ14" s="24">
        <v>7.8</v>
      </c>
      <c r="EK14" s="27">
        <v>4</v>
      </c>
      <c r="EL14" s="28"/>
      <c r="EM14" s="30">
        <f t="shared" si="423"/>
        <v>5.5</v>
      </c>
      <c r="EN14" s="31">
        <f t="shared" si="424"/>
        <v>5.5</v>
      </c>
      <c r="EO14" s="29" t="str">
        <f t="shared" si="168"/>
        <v>5.5</v>
      </c>
      <c r="EP14" s="35" t="str">
        <f t="shared" si="425"/>
        <v>C</v>
      </c>
      <c r="EQ14" s="157">
        <f t="shared" si="426"/>
        <v>2</v>
      </c>
      <c r="ER14" s="49" t="str">
        <f t="shared" si="427"/>
        <v>2.0</v>
      </c>
      <c r="ES14" s="77">
        <v>2</v>
      </c>
      <c r="ET14" s="151">
        <v>2</v>
      </c>
      <c r="EU14" s="24">
        <v>6.4</v>
      </c>
      <c r="EV14" s="27">
        <v>4</v>
      </c>
      <c r="EW14" s="28"/>
      <c r="EX14" s="30">
        <f t="shared" si="428"/>
        <v>5</v>
      </c>
      <c r="EY14" s="31">
        <f t="shared" si="429"/>
        <v>5</v>
      </c>
      <c r="EZ14" s="29" t="str">
        <f t="shared" si="173"/>
        <v>5.0</v>
      </c>
      <c r="FA14" s="35" t="str">
        <f t="shared" si="430"/>
        <v>D+</v>
      </c>
      <c r="FB14" s="157">
        <f t="shared" si="431"/>
        <v>1.5</v>
      </c>
      <c r="FC14" s="49" t="str">
        <f t="shared" si="432"/>
        <v>1.5</v>
      </c>
      <c r="FD14" s="77">
        <v>3</v>
      </c>
      <c r="FE14" s="151">
        <v>3</v>
      </c>
      <c r="FF14" s="155">
        <v>8</v>
      </c>
      <c r="FG14" s="165">
        <v>6.6</v>
      </c>
      <c r="FH14" s="165"/>
      <c r="FI14" s="22">
        <f t="shared" si="433"/>
        <v>7.2</v>
      </c>
      <c r="FJ14" s="29">
        <f t="shared" si="434"/>
        <v>7.2</v>
      </c>
      <c r="FK14" s="29" t="str">
        <f t="shared" si="179"/>
        <v>7.2</v>
      </c>
      <c r="FL14" s="35" t="str">
        <f t="shared" si="435"/>
        <v>B</v>
      </c>
      <c r="FM14" s="33">
        <f t="shared" si="436"/>
        <v>3</v>
      </c>
      <c r="FN14" s="49" t="str">
        <f t="shared" si="437"/>
        <v>3.0</v>
      </c>
      <c r="FO14" s="77">
        <v>2</v>
      </c>
      <c r="FP14" s="151">
        <v>2</v>
      </c>
      <c r="FQ14" s="41">
        <f t="shared" si="183"/>
        <v>21</v>
      </c>
      <c r="FR14" s="43">
        <f t="shared" si="184"/>
        <v>2.1666666666666665</v>
      </c>
      <c r="FS14" s="45" t="str">
        <f t="shared" si="185"/>
        <v>2.17</v>
      </c>
      <c r="FT14" s="47" t="str">
        <f t="shared" si="186"/>
        <v>Lên lớp</v>
      </c>
      <c r="FU14" s="145">
        <f t="shared" si="187"/>
        <v>21</v>
      </c>
      <c r="FV14" s="146">
        <f t="shared" si="188"/>
        <v>2.1666666666666665</v>
      </c>
      <c r="FW14" s="174">
        <f t="shared" si="189"/>
        <v>37</v>
      </c>
      <c r="FX14" s="41">
        <f t="shared" si="190"/>
        <v>37</v>
      </c>
      <c r="FY14" s="43">
        <f t="shared" si="191"/>
        <v>2.1216216216216215</v>
      </c>
      <c r="FZ14" s="45" t="str">
        <f t="shared" si="192"/>
        <v>2.12</v>
      </c>
      <c r="GA14" s="47" t="str">
        <f t="shared" si="193"/>
        <v>Lên lớp</v>
      </c>
      <c r="GB14" s="47" t="s">
        <v>1143</v>
      </c>
      <c r="GC14" s="24">
        <v>7.3</v>
      </c>
      <c r="GD14" s="27">
        <v>8</v>
      </c>
      <c r="GE14" s="28"/>
      <c r="GF14" s="22">
        <f t="shared" si="322"/>
        <v>7.7</v>
      </c>
      <c r="GG14" s="29">
        <f t="shared" si="323"/>
        <v>7.7</v>
      </c>
      <c r="GH14" s="29" t="str">
        <f t="shared" si="195"/>
        <v>7.7</v>
      </c>
      <c r="GI14" s="35" t="str">
        <f t="shared" si="324"/>
        <v>B</v>
      </c>
      <c r="GJ14" s="33">
        <f t="shared" si="325"/>
        <v>3</v>
      </c>
      <c r="GK14" s="49" t="str">
        <f t="shared" si="326"/>
        <v>3.0</v>
      </c>
      <c r="GL14" s="77">
        <v>2</v>
      </c>
      <c r="GM14" s="151">
        <v>2</v>
      </c>
      <c r="GN14" s="24">
        <v>9</v>
      </c>
      <c r="GO14" s="27">
        <v>3</v>
      </c>
      <c r="GP14" s="28"/>
      <c r="GQ14" s="30">
        <f t="shared" si="327"/>
        <v>5.4</v>
      </c>
      <c r="GR14" s="31">
        <f t="shared" si="328"/>
        <v>5.4</v>
      </c>
      <c r="GS14" s="29" t="str">
        <f t="shared" si="200"/>
        <v>5.4</v>
      </c>
      <c r="GT14" s="35" t="str">
        <f t="shared" si="329"/>
        <v>D+</v>
      </c>
      <c r="GU14" s="33">
        <f t="shared" si="330"/>
        <v>1.5</v>
      </c>
      <c r="GV14" s="49" t="str">
        <f t="shared" si="331"/>
        <v>1.5</v>
      </c>
      <c r="GW14" s="77">
        <v>3</v>
      </c>
      <c r="GX14" s="151">
        <v>3</v>
      </c>
      <c r="GY14" s="24">
        <v>8.4</v>
      </c>
      <c r="GZ14" s="27">
        <v>6</v>
      </c>
      <c r="HA14" s="28"/>
      <c r="HB14" s="22">
        <f t="shared" si="332"/>
        <v>7</v>
      </c>
      <c r="HC14" s="29">
        <f t="shared" si="333"/>
        <v>7</v>
      </c>
      <c r="HD14" s="29" t="str">
        <f t="shared" si="205"/>
        <v>7.0</v>
      </c>
      <c r="HE14" s="35" t="str">
        <f t="shared" si="334"/>
        <v>B</v>
      </c>
      <c r="HF14" s="33">
        <f t="shared" si="335"/>
        <v>3</v>
      </c>
      <c r="HG14" s="49" t="str">
        <f t="shared" si="336"/>
        <v>3.0</v>
      </c>
      <c r="HH14" s="77">
        <v>2</v>
      </c>
      <c r="HI14" s="151">
        <v>2</v>
      </c>
      <c r="HJ14" s="24">
        <v>7.2</v>
      </c>
      <c r="HK14" s="27">
        <v>5</v>
      </c>
      <c r="HL14" s="28"/>
      <c r="HM14" s="22">
        <f t="shared" si="337"/>
        <v>5.9</v>
      </c>
      <c r="HN14" s="29">
        <f t="shared" si="338"/>
        <v>5.9</v>
      </c>
      <c r="HO14" s="29" t="str">
        <f t="shared" si="210"/>
        <v>5.9</v>
      </c>
      <c r="HP14" s="35" t="str">
        <f t="shared" si="339"/>
        <v>C</v>
      </c>
      <c r="HQ14" s="33">
        <f t="shared" si="340"/>
        <v>2</v>
      </c>
      <c r="HR14" s="49" t="str">
        <f t="shared" si="341"/>
        <v>2.0</v>
      </c>
      <c r="HS14" s="77">
        <v>2</v>
      </c>
      <c r="HT14" s="151">
        <v>2</v>
      </c>
      <c r="HU14" s="24">
        <v>6.2</v>
      </c>
      <c r="HV14" s="27">
        <v>5</v>
      </c>
      <c r="HW14" s="28"/>
      <c r="HX14" s="22">
        <f t="shared" si="342"/>
        <v>5.5</v>
      </c>
      <c r="HY14" s="29">
        <f t="shared" si="343"/>
        <v>5.5</v>
      </c>
      <c r="HZ14" s="29" t="str">
        <f t="shared" si="215"/>
        <v>5.5</v>
      </c>
      <c r="IA14" s="35" t="str">
        <f t="shared" si="344"/>
        <v>C</v>
      </c>
      <c r="IB14" s="33">
        <f t="shared" si="345"/>
        <v>2</v>
      </c>
      <c r="IC14" s="49" t="str">
        <f t="shared" si="346"/>
        <v>2.0</v>
      </c>
      <c r="ID14" s="77">
        <v>3</v>
      </c>
      <c r="IE14" s="151">
        <v>3</v>
      </c>
      <c r="IF14" s="24">
        <v>6.7</v>
      </c>
      <c r="IG14" s="27">
        <v>5</v>
      </c>
      <c r="IH14" s="126"/>
      <c r="II14" s="22">
        <f t="shared" si="347"/>
        <v>5.7</v>
      </c>
      <c r="IJ14" s="54">
        <f t="shared" si="348"/>
        <v>5.7</v>
      </c>
      <c r="IK14" s="29" t="str">
        <f t="shared" si="220"/>
        <v>5.7</v>
      </c>
      <c r="IL14" s="162" t="str">
        <f t="shared" si="349"/>
        <v>C</v>
      </c>
      <c r="IM14" s="33">
        <f t="shared" si="350"/>
        <v>2</v>
      </c>
      <c r="IN14" s="49" t="str">
        <f t="shared" si="351"/>
        <v>2.0</v>
      </c>
      <c r="IO14" s="77">
        <v>2</v>
      </c>
      <c r="IP14" s="151">
        <v>2</v>
      </c>
      <c r="IQ14" s="24">
        <v>6</v>
      </c>
      <c r="IR14" s="27">
        <v>2</v>
      </c>
      <c r="IS14" s="28">
        <v>3</v>
      </c>
      <c r="IT14" s="30">
        <f t="shared" si="352"/>
        <v>3.6</v>
      </c>
      <c r="IU14" s="31">
        <f t="shared" si="353"/>
        <v>4.2</v>
      </c>
      <c r="IV14" s="29" t="str">
        <f t="shared" si="224"/>
        <v>4.2</v>
      </c>
      <c r="IW14" s="35" t="str">
        <f t="shared" si="354"/>
        <v>D</v>
      </c>
      <c r="IX14" s="33">
        <f t="shared" si="355"/>
        <v>1</v>
      </c>
      <c r="IY14" s="49" t="str">
        <f t="shared" si="356"/>
        <v>1.0</v>
      </c>
      <c r="IZ14" s="77">
        <v>3</v>
      </c>
      <c r="JA14" s="151">
        <v>3</v>
      </c>
      <c r="JB14" s="24">
        <v>7.4</v>
      </c>
      <c r="JC14" s="27">
        <v>7</v>
      </c>
      <c r="JD14" s="28"/>
      <c r="JE14" s="30">
        <f t="shared" si="357"/>
        <v>7.2</v>
      </c>
      <c r="JF14" s="31">
        <f t="shared" si="358"/>
        <v>7.2</v>
      </c>
      <c r="JG14" s="29" t="str">
        <f t="shared" si="228"/>
        <v>7.2</v>
      </c>
      <c r="JH14" s="35" t="str">
        <f t="shared" si="359"/>
        <v>B</v>
      </c>
      <c r="JI14" s="33">
        <f t="shared" si="360"/>
        <v>3</v>
      </c>
      <c r="JJ14" s="49" t="str">
        <f t="shared" si="361"/>
        <v>3.0</v>
      </c>
      <c r="JK14" s="77">
        <v>3</v>
      </c>
      <c r="JL14" s="151">
        <v>3</v>
      </c>
      <c r="JM14" s="24">
        <v>8</v>
      </c>
      <c r="JN14" s="214">
        <v>7.6</v>
      </c>
      <c r="JO14" s="140"/>
      <c r="JP14" s="30">
        <f t="shared" si="362"/>
        <v>7.8</v>
      </c>
      <c r="JQ14" s="31">
        <f t="shared" si="363"/>
        <v>7.8</v>
      </c>
      <c r="JR14" s="29" t="str">
        <f t="shared" si="232"/>
        <v>7.8</v>
      </c>
      <c r="JS14" s="35" t="str">
        <f t="shared" si="364"/>
        <v>B</v>
      </c>
      <c r="JT14" s="33">
        <f t="shared" si="365"/>
        <v>3</v>
      </c>
      <c r="JU14" s="49" t="str">
        <f t="shared" si="366"/>
        <v>3.0</v>
      </c>
      <c r="JV14" s="77">
        <v>1</v>
      </c>
      <c r="JW14" s="151">
        <v>1</v>
      </c>
      <c r="JX14" s="211">
        <f t="shared" si="236"/>
        <v>21</v>
      </c>
      <c r="JY14" s="43">
        <f t="shared" si="237"/>
        <v>2.1666666666666665</v>
      </c>
      <c r="JZ14" s="45" t="str">
        <f t="shared" si="238"/>
        <v>2.17</v>
      </c>
      <c r="KA14" s="47" t="str">
        <f t="shared" si="239"/>
        <v>Lên lớp</v>
      </c>
      <c r="KB14" s="41">
        <f t="shared" si="240"/>
        <v>21</v>
      </c>
      <c r="KC14" s="43">
        <f t="shared" si="241"/>
        <v>2.1666666666666665</v>
      </c>
      <c r="KD14" s="229">
        <f t="shared" si="242"/>
        <v>58</v>
      </c>
      <c r="KE14" s="230">
        <f t="shared" si="243"/>
        <v>58</v>
      </c>
      <c r="KF14" s="146">
        <f t="shared" si="244"/>
        <v>2.1379310344827585</v>
      </c>
      <c r="KG14" s="45" t="str">
        <f t="shared" si="245"/>
        <v>2.14</v>
      </c>
      <c r="KH14" s="47" t="str">
        <f t="shared" si="246"/>
        <v>Lên lớp</v>
      </c>
      <c r="KI14" s="47" t="s">
        <v>1143</v>
      </c>
      <c r="KJ14" s="24">
        <v>6.2</v>
      </c>
      <c r="KK14" s="27">
        <v>7</v>
      </c>
      <c r="KL14" s="28"/>
      <c r="KM14" s="30">
        <f t="shared" si="438"/>
        <v>6.7</v>
      </c>
      <c r="KN14" s="31">
        <f t="shared" si="439"/>
        <v>6.7</v>
      </c>
      <c r="KO14" s="29" t="str">
        <f t="shared" si="440"/>
        <v>6.7</v>
      </c>
      <c r="KP14" s="35" t="str">
        <f t="shared" si="441"/>
        <v>C+</v>
      </c>
      <c r="KQ14" s="33">
        <f t="shared" si="442"/>
        <v>2.5</v>
      </c>
      <c r="KR14" s="49" t="str">
        <f t="shared" si="443"/>
        <v>2.5</v>
      </c>
      <c r="KS14" s="77">
        <v>2</v>
      </c>
      <c r="KT14" s="151">
        <v>2</v>
      </c>
      <c r="KU14" s="24">
        <v>7</v>
      </c>
      <c r="KV14" s="27">
        <v>9</v>
      </c>
      <c r="KW14" s="28"/>
      <c r="KX14" s="30">
        <f t="shared" si="444"/>
        <v>8.1999999999999993</v>
      </c>
      <c r="KY14" s="31">
        <f t="shared" si="445"/>
        <v>8.1999999999999993</v>
      </c>
      <c r="KZ14" s="31" t="str">
        <f t="shared" si="446"/>
        <v>8.2</v>
      </c>
      <c r="LA14" s="35" t="str">
        <f t="shared" si="447"/>
        <v>B+</v>
      </c>
      <c r="LB14" s="33">
        <f t="shared" si="448"/>
        <v>3.5</v>
      </c>
      <c r="LC14" s="49" t="str">
        <f t="shared" si="449"/>
        <v>3.5</v>
      </c>
      <c r="LD14" s="77">
        <v>2</v>
      </c>
      <c r="LE14" s="151">
        <v>2</v>
      </c>
      <c r="LF14" s="24">
        <v>8.3000000000000007</v>
      </c>
      <c r="LG14" s="27">
        <v>4</v>
      </c>
      <c r="LH14" s="28"/>
      <c r="LI14" s="30">
        <f t="shared" si="450"/>
        <v>5.7</v>
      </c>
      <c r="LJ14" s="31">
        <f t="shared" si="451"/>
        <v>5.7</v>
      </c>
      <c r="LK14" s="31" t="str">
        <f t="shared" si="452"/>
        <v>5.7</v>
      </c>
      <c r="LL14" s="35" t="str">
        <f t="shared" si="453"/>
        <v>C</v>
      </c>
      <c r="LM14" s="33">
        <f t="shared" si="454"/>
        <v>2</v>
      </c>
      <c r="LN14" s="49" t="str">
        <f t="shared" si="455"/>
        <v>2.0</v>
      </c>
      <c r="LO14" s="77">
        <v>2</v>
      </c>
      <c r="LP14" s="151">
        <v>2</v>
      </c>
      <c r="LQ14" s="24">
        <v>8.6999999999999993</v>
      </c>
      <c r="LR14" s="27">
        <v>7</v>
      </c>
      <c r="LS14" s="28"/>
      <c r="LT14" s="30">
        <f t="shared" si="456"/>
        <v>7.7</v>
      </c>
      <c r="LU14" s="31">
        <f t="shared" si="457"/>
        <v>7.7</v>
      </c>
      <c r="LV14" s="29" t="str">
        <f t="shared" si="250"/>
        <v>7.7</v>
      </c>
      <c r="LW14" s="35" t="str">
        <f t="shared" si="458"/>
        <v>B</v>
      </c>
      <c r="LX14" s="33">
        <f t="shared" si="459"/>
        <v>3</v>
      </c>
      <c r="LY14" s="49" t="str">
        <f t="shared" si="460"/>
        <v>3.0</v>
      </c>
      <c r="LZ14" s="77">
        <v>2</v>
      </c>
      <c r="MA14" s="151">
        <v>2</v>
      </c>
      <c r="MB14" s="24">
        <v>6.2</v>
      </c>
      <c r="MC14" s="27">
        <v>7</v>
      </c>
      <c r="MD14" s="28"/>
      <c r="ME14" s="30">
        <f t="shared" si="461"/>
        <v>6.7</v>
      </c>
      <c r="MF14" s="161">
        <f t="shared" si="462"/>
        <v>6.7</v>
      </c>
      <c r="MG14" s="29" t="str">
        <f t="shared" si="251"/>
        <v>6.7</v>
      </c>
      <c r="MH14" s="162" t="str">
        <f t="shared" si="463"/>
        <v>C+</v>
      </c>
      <c r="MI14" s="163">
        <f t="shared" si="464"/>
        <v>2.5</v>
      </c>
      <c r="MJ14" s="56" t="str">
        <f t="shared" si="465"/>
        <v>2.5</v>
      </c>
      <c r="MK14" s="77">
        <v>1</v>
      </c>
      <c r="ML14" s="151">
        <v>1</v>
      </c>
      <c r="MM14" s="24">
        <v>7.6</v>
      </c>
      <c r="MN14" s="27">
        <v>5</v>
      </c>
      <c r="MO14" s="28"/>
      <c r="MP14" s="30">
        <f t="shared" si="466"/>
        <v>6</v>
      </c>
      <c r="MQ14" s="161">
        <f t="shared" si="467"/>
        <v>6</v>
      </c>
      <c r="MR14" s="29" t="str">
        <f t="shared" si="252"/>
        <v>6.0</v>
      </c>
      <c r="MS14" s="162" t="str">
        <f t="shared" si="468"/>
        <v>C</v>
      </c>
      <c r="MT14" s="163">
        <f t="shared" si="469"/>
        <v>2</v>
      </c>
      <c r="MU14" s="56" t="str">
        <f t="shared" si="470"/>
        <v>2.0</v>
      </c>
      <c r="MV14" s="77">
        <v>3</v>
      </c>
      <c r="MW14" s="151">
        <v>3</v>
      </c>
      <c r="MX14" s="24">
        <v>5.7</v>
      </c>
      <c r="MY14" s="27">
        <v>5</v>
      </c>
      <c r="MZ14" s="28"/>
      <c r="NA14" s="30">
        <f t="shared" si="471"/>
        <v>5.3</v>
      </c>
      <c r="NB14" s="161">
        <f t="shared" si="472"/>
        <v>5.3</v>
      </c>
      <c r="NC14" s="29" t="str">
        <f t="shared" si="253"/>
        <v>5.3</v>
      </c>
      <c r="ND14" s="162" t="str">
        <f t="shared" si="473"/>
        <v>D+</v>
      </c>
      <c r="NE14" s="163">
        <f t="shared" si="474"/>
        <v>1.5</v>
      </c>
      <c r="NF14" s="56" t="str">
        <f t="shared" si="475"/>
        <v>1.5</v>
      </c>
      <c r="NG14" s="77">
        <v>1</v>
      </c>
      <c r="NH14" s="151">
        <v>1</v>
      </c>
      <c r="NI14" s="24">
        <v>7.2</v>
      </c>
      <c r="NJ14" s="27">
        <v>6</v>
      </c>
      <c r="NK14" s="28"/>
      <c r="NL14" s="30">
        <f t="shared" si="476"/>
        <v>6.5</v>
      </c>
      <c r="NM14" s="31">
        <f t="shared" si="477"/>
        <v>6.5</v>
      </c>
      <c r="NN14" s="29" t="str">
        <f t="shared" si="478"/>
        <v>6.5</v>
      </c>
      <c r="NO14" s="35" t="str">
        <f t="shared" si="479"/>
        <v>C+</v>
      </c>
      <c r="NP14" s="33">
        <f t="shared" si="480"/>
        <v>2.5</v>
      </c>
      <c r="NQ14" s="49" t="str">
        <f t="shared" si="481"/>
        <v>2.5</v>
      </c>
      <c r="NR14" s="77">
        <v>3</v>
      </c>
      <c r="NS14" s="151">
        <v>3</v>
      </c>
      <c r="NT14" s="24">
        <v>9</v>
      </c>
      <c r="NU14" s="214">
        <v>7</v>
      </c>
      <c r="NV14" s="28"/>
      <c r="NW14" s="30">
        <f t="shared" si="482"/>
        <v>7.8</v>
      </c>
      <c r="NX14" s="31">
        <f t="shared" si="483"/>
        <v>7.8</v>
      </c>
      <c r="NY14" s="31" t="str">
        <f t="shared" si="484"/>
        <v>7.8</v>
      </c>
      <c r="NZ14" s="35" t="str">
        <f t="shared" si="485"/>
        <v>B</v>
      </c>
      <c r="OA14" s="33">
        <f t="shared" si="486"/>
        <v>3</v>
      </c>
      <c r="OB14" s="49" t="str">
        <f t="shared" si="487"/>
        <v>3.0</v>
      </c>
      <c r="OC14" s="77">
        <v>2</v>
      </c>
      <c r="OD14" s="151">
        <v>2</v>
      </c>
      <c r="OE14" s="211">
        <f t="shared" si="257"/>
        <v>18</v>
      </c>
      <c r="OF14" s="43">
        <f t="shared" si="258"/>
        <v>2.5277777777777777</v>
      </c>
      <c r="OG14" s="45" t="str">
        <f t="shared" si="259"/>
        <v>2.53</v>
      </c>
      <c r="OH14" s="47" t="str">
        <f t="shared" si="260"/>
        <v>Lên lớp</v>
      </c>
      <c r="OI14" s="41">
        <f t="shared" si="261"/>
        <v>18</v>
      </c>
      <c r="OJ14" s="43">
        <f t="shared" si="262"/>
        <v>2.5277777777777777</v>
      </c>
      <c r="OK14" s="229">
        <f t="shared" si="263"/>
        <v>76</v>
      </c>
      <c r="OL14" s="230">
        <f t="shared" si="264"/>
        <v>76</v>
      </c>
      <c r="OM14" s="146">
        <f t="shared" si="265"/>
        <v>2.2302631578947367</v>
      </c>
      <c r="ON14" s="45" t="str">
        <f t="shared" si="266"/>
        <v>2.23</v>
      </c>
      <c r="OO14" s="47" t="str">
        <f t="shared" si="267"/>
        <v>Lên lớp</v>
      </c>
      <c r="OP14" s="47" t="s">
        <v>1143</v>
      </c>
      <c r="OQ14" s="24">
        <v>7</v>
      </c>
      <c r="OR14" s="27">
        <v>6</v>
      </c>
      <c r="OS14" s="28"/>
      <c r="OT14" s="30">
        <f t="shared" si="488"/>
        <v>6.4</v>
      </c>
      <c r="OU14" s="31">
        <f t="shared" si="489"/>
        <v>6.4</v>
      </c>
      <c r="OV14" s="31" t="str">
        <f t="shared" si="490"/>
        <v>6.4</v>
      </c>
      <c r="OW14" s="35" t="str">
        <f t="shared" si="491"/>
        <v>C</v>
      </c>
      <c r="OX14" s="33">
        <f t="shared" si="492"/>
        <v>2</v>
      </c>
      <c r="OY14" s="49" t="str">
        <f t="shared" si="493"/>
        <v>2.0</v>
      </c>
      <c r="OZ14" s="77">
        <v>2</v>
      </c>
      <c r="PA14" s="151">
        <v>2</v>
      </c>
      <c r="PB14" s="24">
        <v>7.6</v>
      </c>
      <c r="PC14" s="27">
        <v>5</v>
      </c>
      <c r="PD14" s="28"/>
      <c r="PE14" s="30">
        <f t="shared" si="494"/>
        <v>6</v>
      </c>
      <c r="PF14" s="31">
        <f t="shared" si="495"/>
        <v>6</v>
      </c>
      <c r="PG14" s="31" t="str">
        <f t="shared" si="496"/>
        <v>6.0</v>
      </c>
      <c r="PH14" s="35" t="str">
        <f t="shared" si="545"/>
        <v>C</v>
      </c>
      <c r="PI14" s="33">
        <f t="shared" si="497"/>
        <v>2</v>
      </c>
      <c r="PJ14" s="49" t="str">
        <f t="shared" si="498"/>
        <v>2.0</v>
      </c>
      <c r="PK14" s="77">
        <v>3</v>
      </c>
      <c r="PL14" s="151">
        <v>3</v>
      </c>
      <c r="PM14" s="24">
        <v>6.7</v>
      </c>
      <c r="PN14" s="27">
        <v>6</v>
      </c>
      <c r="PO14" s="28"/>
      <c r="PP14" s="30">
        <f t="shared" si="499"/>
        <v>6.3</v>
      </c>
      <c r="PQ14" s="31">
        <f t="shared" si="500"/>
        <v>6.3</v>
      </c>
      <c r="PR14" s="31" t="str">
        <f t="shared" si="501"/>
        <v>6.3</v>
      </c>
      <c r="PS14" s="35" t="str">
        <f t="shared" si="502"/>
        <v>C</v>
      </c>
      <c r="PT14" s="33">
        <f t="shared" si="503"/>
        <v>2</v>
      </c>
      <c r="PU14" s="49" t="str">
        <f t="shared" si="504"/>
        <v>2.0</v>
      </c>
      <c r="PV14" s="77">
        <v>2</v>
      </c>
      <c r="PW14" s="151">
        <v>2</v>
      </c>
      <c r="PX14" s="24">
        <v>7.1</v>
      </c>
      <c r="PY14" s="27">
        <v>6</v>
      </c>
      <c r="PZ14" s="28"/>
      <c r="QA14" s="22">
        <f t="shared" si="505"/>
        <v>6.4</v>
      </c>
      <c r="QB14" s="29">
        <f t="shared" si="506"/>
        <v>6.4</v>
      </c>
      <c r="QC14" s="29" t="str">
        <f t="shared" si="507"/>
        <v>6.4</v>
      </c>
      <c r="QD14" s="35" t="str">
        <f t="shared" si="508"/>
        <v>C</v>
      </c>
      <c r="QE14" s="33">
        <f t="shared" si="509"/>
        <v>2</v>
      </c>
      <c r="QF14" s="49" t="str">
        <f t="shared" si="510"/>
        <v>2.0</v>
      </c>
      <c r="QG14" s="77">
        <v>3</v>
      </c>
      <c r="QH14" s="151">
        <v>3</v>
      </c>
      <c r="QI14" s="133">
        <v>7</v>
      </c>
      <c r="QJ14" s="125">
        <v>7</v>
      </c>
      <c r="QK14" s="126"/>
      <c r="QL14" s="127">
        <f t="shared" si="511"/>
        <v>7</v>
      </c>
      <c r="QM14" s="128">
        <f t="shared" si="512"/>
        <v>7</v>
      </c>
      <c r="QN14" s="128" t="str">
        <f t="shared" si="513"/>
        <v>7.0</v>
      </c>
      <c r="QO14" s="129" t="str">
        <f t="shared" si="514"/>
        <v>B</v>
      </c>
      <c r="QP14" s="130">
        <f t="shared" si="515"/>
        <v>3</v>
      </c>
      <c r="QQ14" s="131" t="str">
        <f t="shared" si="516"/>
        <v>3.0</v>
      </c>
      <c r="QR14" s="132">
        <v>1</v>
      </c>
      <c r="QS14" s="170">
        <v>1</v>
      </c>
      <c r="QT14" s="24">
        <v>7.3</v>
      </c>
      <c r="QU14" s="27">
        <v>5</v>
      </c>
      <c r="QV14" s="28"/>
      <c r="QW14" s="30">
        <f t="shared" si="517"/>
        <v>5.9</v>
      </c>
      <c r="QX14" s="31">
        <f t="shared" si="518"/>
        <v>5.9</v>
      </c>
      <c r="QY14" s="31" t="str">
        <f t="shared" si="519"/>
        <v>5.9</v>
      </c>
      <c r="QZ14" s="35" t="str">
        <f t="shared" si="520"/>
        <v>C</v>
      </c>
      <c r="RA14" s="33">
        <f t="shared" si="521"/>
        <v>2</v>
      </c>
      <c r="RB14" s="49" t="str">
        <f t="shared" si="522"/>
        <v>2.0</v>
      </c>
      <c r="RC14" s="77">
        <v>3</v>
      </c>
      <c r="RD14" s="151">
        <v>3</v>
      </c>
      <c r="RE14" s="24">
        <v>7</v>
      </c>
      <c r="RF14" s="27">
        <v>4</v>
      </c>
      <c r="RG14" s="28"/>
      <c r="RH14" s="30">
        <f t="shared" si="523"/>
        <v>5.2</v>
      </c>
      <c r="RI14" s="31">
        <f t="shared" si="524"/>
        <v>5.2</v>
      </c>
      <c r="RJ14" s="31" t="str">
        <f t="shared" si="525"/>
        <v>5.2</v>
      </c>
      <c r="RK14" s="35" t="str">
        <f t="shared" si="526"/>
        <v>D+</v>
      </c>
      <c r="RL14" s="33">
        <f t="shared" si="527"/>
        <v>1.5</v>
      </c>
      <c r="RM14" s="49" t="str">
        <f t="shared" si="528"/>
        <v>1.5</v>
      </c>
      <c r="RN14" s="77">
        <v>1</v>
      </c>
      <c r="RO14" s="151">
        <v>1</v>
      </c>
      <c r="RP14" s="211">
        <f t="shared" si="275"/>
        <v>15</v>
      </c>
      <c r="RQ14" s="275">
        <f t="shared" si="276"/>
        <v>6.166666666666667</v>
      </c>
      <c r="RR14" s="43">
        <f t="shared" si="277"/>
        <v>2.0333333333333332</v>
      </c>
      <c r="RS14" s="45" t="str">
        <f t="shared" si="278"/>
        <v>2.03</v>
      </c>
      <c r="RT14" s="47" t="str">
        <f t="shared" si="279"/>
        <v>Lên lớp</v>
      </c>
      <c r="RU14" s="41">
        <f t="shared" si="280"/>
        <v>15</v>
      </c>
      <c r="RV14" s="43">
        <f t="shared" si="281"/>
        <v>2.0333333333333332</v>
      </c>
      <c r="RW14" s="229">
        <f t="shared" si="282"/>
        <v>91</v>
      </c>
      <c r="RX14" s="230">
        <f t="shared" si="283"/>
        <v>91</v>
      </c>
      <c r="RY14" s="146">
        <f t="shared" si="284"/>
        <v>2.197802197802198</v>
      </c>
      <c r="RZ14" s="45" t="str">
        <f t="shared" si="285"/>
        <v>2.20</v>
      </c>
      <c r="SA14" s="47" t="str">
        <f t="shared" si="286"/>
        <v>Lên lớp</v>
      </c>
      <c r="SB14" s="47" t="s">
        <v>1143</v>
      </c>
      <c r="SC14" s="63">
        <v>0</v>
      </c>
      <c r="SD14" s="27"/>
      <c r="SE14" s="28"/>
      <c r="SF14" s="22">
        <f t="shared" si="529"/>
        <v>0</v>
      </c>
      <c r="SG14" s="29">
        <f t="shared" si="530"/>
        <v>0</v>
      </c>
      <c r="SH14" s="29" t="str">
        <f t="shared" si="531"/>
        <v>0.0</v>
      </c>
      <c r="SI14" s="35" t="str">
        <f t="shared" si="532"/>
        <v>F</v>
      </c>
      <c r="SJ14" s="33">
        <f t="shared" si="533"/>
        <v>0</v>
      </c>
      <c r="SK14" s="49" t="str">
        <f t="shared" si="534"/>
        <v>0.0</v>
      </c>
      <c r="SL14" s="77">
        <v>2</v>
      </c>
      <c r="SM14" s="151"/>
      <c r="SN14" s="24">
        <v>7.1</v>
      </c>
      <c r="SO14" s="27">
        <v>6</v>
      </c>
      <c r="SP14" s="28"/>
      <c r="SQ14" s="30">
        <f t="shared" si="535"/>
        <v>6.4</v>
      </c>
      <c r="SR14" s="31">
        <f t="shared" si="536"/>
        <v>6.4</v>
      </c>
      <c r="SS14" s="31" t="str">
        <f t="shared" si="537"/>
        <v>6.4</v>
      </c>
      <c r="ST14" s="35" t="str">
        <f t="shared" si="538"/>
        <v>C</v>
      </c>
      <c r="SU14" s="33">
        <f t="shared" si="539"/>
        <v>2</v>
      </c>
      <c r="SV14" s="49" t="str">
        <f t="shared" si="540"/>
        <v>2.0</v>
      </c>
      <c r="SW14" s="77">
        <v>2</v>
      </c>
      <c r="SX14" s="151">
        <v>2</v>
      </c>
      <c r="SY14" s="24"/>
      <c r="SZ14" s="27"/>
      <c r="TA14" s="28"/>
      <c r="TB14" s="22">
        <f t="shared" si="315"/>
        <v>3.2</v>
      </c>
      <c r="TC14" s="29">
        <f t="shared" si="316"/>
        <v>3.2</v>
      </c>
      <c r="TD14" s="31" t="str">
        <f t="shared" si="541"/>
        <v>3.2</v>
      </c>
      <c r="TE14" s="35" t="str">
        <f t="shared" si="542"/>
        <v>F</v>
      </c>
      <c r="TF14" s="33">
        <f t="shared" si="543"/>
        <v>0</v>
      </c>
      <c r="TG14" s="49" t="str">
        <f t="shared" si="544"/>
        <v>0.0</v>
      </c>
      <c r="TH14" s="77">
        <v>4</v>
      </c>
      <c r="TI14" s="151"/>
      <c r="TJ14" s="320"/>
      <c r="TK14" s="321"/>
      <c r="TL14" s="322"/>
      <c r="TM14" s="322"/>
      <c r="TN14" s="322"/>
      <c r="TO14" s="127">
        <f t="shared" si="546"/>
        <v>0</v>
      </c>
      <c r="TP14" s="29" t="str">
        <f t="shared" si="547"/>
        <v>0.0</v>
      </c>
      <c r="TQ14" s="35" t="str">
        <f t="shared" si="548"/>
        <v>F</v>
      </c>
      <c r="TR14" s="33">
        <f t="shared" si="549"/>
        <v>0</v>
      </c>
      <c r="TS14" s="49" t="str">
        <f t="shared" si="550"/>
        <v>0.0</v>
      </c>
      <c r="TT14" s="323"/>
      <c r="TU14" s="324"/>
      <c r="TV14" s="325">
        <f t="shared" si="551"/>
        <v>4</v>
      </c>
      <c r="TW14" s="341">
        <f t="shared" si="295"/>
        <v>3.2</v>
      </c>
      <c r="TX14" s="326">
        <f t="shared" si="552"/>
        <v>0</v>
      </c>
      <c r="TY14" s="45" t="str">
        <f t="shared" si="553"/>
        <v>0.00</v>
      </c>
      <c r="TZ14" s="47" t="str">
        <f t="shared" si="554"/>
        <v>Cảnh báo KQHT</v>
      </c>
      <c r="UA14" s="41">
        <f t="shared" si="555"/>
        <v>0</v>
      </c>
      <c r="UB14" s="43" t="e">
        <f t="shared" si="556"/>
        <v>#DIV/0!</v>
      </c>
    </row>
    <row r="15" spans="1:548" ht="18">
      <c r="A15" s="11">
        <v>19</v>
      </c>
      <c r="B15" s="70" t="s">
        <v>415</v>
      </c>
      <c r="C15" s="14" t="s">
        <v>447</v>
      </c>
      <c r="D15" s="71" t="s">
        <v>177</v>
      </c>
      <c r="E15" s="302" t="s">
        <v>154</v>
      </c>
      <c r="F15" s="9"/>
      <c r="G15" s="111" t="s">
        <v>859</v>
      </c>
      <c r="H15" s="116" t="s">
        <v>18</v>
      </c>
      <c r="I15" s="104" t="s">
        <v>1046</v>
      </c>
      <c r="J15" s="13">
        <v>6</v>
      </c>
      <c r="K15" s="29" t="str">
        <f t="shared" si="101"/>
        <v>6.0</v>
      </c>
      <c r="L15" s="35" t="str">
        <f t="shared" si="367"/>
        <v>C</v>
      </c>
      <c r="M15" s="33">
        <f t="shared" si="368"/>
        <v>2</v>
      </c>
      <c r="N15" s="49" t="str">
        <f t="shared" si="369"/>
        <v>2.0</v>
      </c>
      <c r="O15" s="12">
        <v>2</v>
      </c>
      <c r="P15" s="19">
        <v>6</v>
      </c>
      <c r="Q15" s="29" t="str">
        <f t="shared" si="105"/>
        <v>6.0</v>
      </c>
      <c r="R15" s="35" t="str">
        <f t="shared" si="370"/>
        <v>C</v>
      </c>
      <c r="S15" s="33">
        <f t="shared" si="371"/>
        <v>2</v>
      </c>
      <c r="T15" s="49" t="str">
        <f t="shared" si="372"/>
        <v>2.0</v>
      </c>
      <c r="U15" s="12">
        <v>3</v>
      </c>
      <c r="V15" s="24">
        <v>6.3</v>
      </c>
      <c r="W15" s="27">
        <v>8</v>
      </c>
      <c r="X15" s="28"/>
      <c r="Y15" s="22">
        <f t="shared" si="373"/>
        <v>7.3</v>
      </c>
      <c r="Z15" s="29">
        <f t="shared" si="374"/>
        <v>7.3</v>
      </c>
      <c r="AA15" s="29" t="str">
        <f t="shared" si="111"/>
        <v>7.3</v>
      </c>
      <c r="AB15" s="35" t="str">
        <f t="shared" si="375"/>
        <v>B</v>
      </c>
      <c r="AC15" s="33">
        <f t="shared" si="376"/>
        <v>3</v>
      </c>
      <c r="AD15" s="49" t="str">
        <f t="shared" si="377"/>
        <v>3.0</v>
      </c>
      <c r="AE15" s="77">
        <v>5</v>
      </c>
      <c r="AF15" s="80">
        <v>5</v>
      </c>
      <c r="AG15" s="24">
        <v>6</v>
      </c>
      <c r="AH15" s="27">
        <v>7</v>
      </c>
      <c r="AI15" s="28"/>
      <c r="AJ15" s="22">
        <f t="shared" si="378"/>
        <v>6.6</v>
      </c>
      <c r="AK15" s="29">
        <f t="shared" si="379"/>
        <v>6.6</v>
      </c>
      <c r="AL15" s="29" t="str">
        <f t="shared" si="117"/>
        <v>6.6</v>
      </c>
      <c r="AM15" s="35" t="str">
        <f t="shared" si="380"/>
        <v>C+</v>
      </c>
      <c r="AN15" s="33">
        <f t="shared" si="381"/>
        <v>2.5</v>
      </c>
      <c r="AO15" s="49" t="str">
        <f t="shared" si="382"/>
        <v>2.5</v>
      </c>
      <c r="AP15" s="77">
        <v>3</v>
      </c>
      <c r="AQ15" s="83">
        <v>3</v>
      </c>
      <c r="AR15" s="24">
        <v>5</v>
      </c>
      <c r="AS15" s="27">
        <v>3</v>
      </c>
      <c r="AT15" s="138"/>
      <c r="AU15" s="22">
        <f t="shared" si="383"/>
        <v>3.8</v>
      </c>
      <c r="AV15" s="29">
        <f t="shared" si="384"/>
        <v>3.8</v>
      </c>
      <c r="AW15" s="29" t="str">
        <f t="shared" si="121"/>
        <v>3.8</v>
      </c>
      <c r="AX15" s="35" t="str">
        <f t="shared" si="385"/>
        <v>F</v>
      </c>
      <c r="AY15" s="33">
        <f t="shared" si="386"/>
        <v>0</v>
      </c>
      <c r="AZ15" s="49" t="str">
        <f t="shared" si="387"/>
        <v>0.0</v>
      </c>
      <c r="BA15" s="77">
        <v>3</v>
      </c>
      <c r="BB15" s="83"/>
      <c r="BC15" s="24">
        <v>6.5</v>
      </c>
      <c r="BD15" s="27">
        <v>5</v>
      </c>
      <c r="BE15" s="28"/>
      <c r="BF15" s="22">
        <f t="shared" si="388"/>
        <v>5.6</v>
      </c>
      <c r="BG15" s="29">
        <f t="shared" si="389"/>
        <v>5.6</v>
      </c>
      <c r="BH15" s="29" t="str">
        <f t="shared" si="125"/>
        <v>5.6</v>
      </c>
      <c r="BI15" s="35" t="str">
        <f t="shared" si="390"/>
        <v>C</v>
      </c>
      <c r="BJ15" s="33">
        <f t="shared" si="391"/>
        <v>2</v>
      </c>
      <c r="BK15" s="49" t="str">
        <f t="shared" si="392"/>
        <v>2.0</v>
      </c>
      <c r="BL15" s="77">
        <v>3</v>
      </c>
      <c r="BM15" s="83">
        <v>3</v>
      </c>
      <c r="BN15" s="24">
        <v>6.7</v>
      </c>
      <c r="BO15" s="27">
        <v>8</v>
      </c>
      <c r="BP15" s="28"/>
      <c r="BQ15" s="30">
        <f t="shared" si="393"/>
        <v>7.5</v>
      </c>
      <c r="BR15" s="31">
        <f t="shared" si="394"/>
        <v>7.5</v>
      </c>
      <c r="BS15" s="29" t="str">
        <f t="shared" si="129"/>
        <v>7.5</v>
      </c>
      <c r="BT15" s="35" t="str">
        <f t="shared" si="395"/>
        <v>B</v>
      </c>
      <c r="BU15" s="33">
        <f t="shared" si="396"/>
        <v>3</v>
      </c>
      <c r="BV15" s="49" t="str">
        <f t="shared" si="397"/>
        <v>3.0</v>
      </c>
      <c r="BW15" s="77">
        <v>2</v>
      </c>
      <c r="BX15" s="83">
        <v>2</v>
      </c>
      <c r="BY15" s="41">
        <f t="shared" si="133"/>
        <v>16</v>
      </c>
      <c r="BZ15" s="43">
        <f t="shared" si="134"/>
        <v>2.15625</v>
      </c>
      <c r="CA15" s="45" t="str">
        <f t="shared" si="135"/>
        <v>2.16</v>
      </c>
      <c r="CB15" s="47" t="str">
        <f t="shared" si="136"/>
        <v>Lên lớp</v>
      </c>
      <c r="CC15" s="145">
        <f t="shared" si="137"/>
        <v>13</v>
      </c>
      <c r="CD15" s="146">
        <f t="shared" si="138"/>
        <v>2.6538461538461537</v>
      </c>
      <c r="CE15" s="47" t="str">
        <f t="shared" si="139"/>
        <v>Lên lớp</v>
      </c>
      <c r="CF15" s="142" t="s">
        <v>1143</v>
      </c>
      <c r="CG15" s="24">
        <v>5.8</v>
      </c>
      <c r="CH15" s="27">
        <v>6</v>
      </c>
      <c r="CI15" s="28"/>
      <c r="CJ15" s="30">
        <f t="shared" si="398"/>
        <v>5.9</v>
      </c>
      <c r="CK15" s="31">
        <f t="shared" si="399"/>
        <v>5.9</v>
      </c>
      <c r="CL15" s="29" t="str">
        <f t="shared" si="142"/>
        <v>5.9</v>
      </c>
      <c r="CM15" s="35" t="str">
        <f t="shared" si="400"/>
        <v>C</v>
      </c>
      <c r="CN15" s="157">
        <f t="shared" si="401"/>
        <v>2</v>
      </c>
      <c r="CO15" s="49" t="str">
        <f t="shared" si="402"/>
        <v>2.0</v>
      </c>
      <c r="CP15" s="77">
        <v>3</v>
      </c>
      <c r="CQ15" s="151">
        <v>3</v>
      </c>
      <c r="CR15" s="24">
        <v>5.3</v>
      </c>
      <c r="CS15" s="27">
        <v>4</v>
      </c>
      <c r="CT15" s="28"/>
      <c r="CU15" s="30">
        <f t="shared" si="403"/>
        <v>4.5</v>
      </c>
      <c r="CV15" s="31">
        <f t="shared" si="404"/>
        <v>4.5</v>
      </c>
      <c r="CW15" s="29" t="str">
        <f t="shared" si="147"/>
        <v>4.5</v>
      </c>
      <c r="CX15" s="35" t="str">
        <f t="shared" si="405"/>
        <v>D</v>
      </c>
      <c r="CY15" s="157">
        <f t="shared" si="406"/>
        <v>1</v>
      </c>
      <c r="CZ15" s="49" t="str">
        <f t="shared" si="407"/>
        <v>1.0</v>
      </c>
      <c r="DA15" s="77">
        <v>2</v>
      </c>
      <c r="DB15" s="151">
        <v>2</v>
      </c>
      <c r="DC15" s="133">
        <v>6</v>
      </c>
      <c r="DD15" s="125">
        <v>6</v>
      </c>
      <c r="DE15" s="126"/>
      <c r="DF15" s="127">
        <f t="shared" si="408"/>
        <v>6</v>
      </c>
      <c r="DG15" s="128">
        <f t="shared" si="409"/>
        <v>6</v>
      </c>
      <c r="DH15" s="29" t="str">
        <f t="shared" si="153"/>
        <v>6.0</v>
      </c>
      <c r="DI15" s="129" t="str">
        <f t="shared" si="410"/>
        <v>C</v>
      </c>
      <c r="DJ15" s="130">
        <f t="shared" si="411"/>
        <v>2</v>
      </c>
      <c r="DK15" s="131" t="str">
        <f t="shared" si="412"/>
        <v>2.0</v>
      </c>
      <c r="DL15" s="132">
        <v>4</v>
      </c>
      <c r="DM15" s="170">
        <v>4</v>
      </c>
      <c r="DN15" s="24">
        <v>5.7</v>
      </c>
      <c r="DO15" s="27">
        <v>4</v>
      </c>
      <c r="DP15" s="28"/>
      <c r="DQ15" s="30">
        <f t="shared" si="413"/>
        <v>4.7</v>
      </c>
      <c r="DR15" s="31">
        <f t="shared" si="414"/>
        <v>4.7</v>
      </c>
      <c r="DS15" s="29" t="str">
        <f t="shared" si="159"/>
        <v>4.7</v>
      </c>
      <c r="DT15" s="35" t="str">
        <f t="shared" si="415"/>
        <v>D</v>
      </c>
      <c r="DU15" s="157">
        <f t="shared" si="416"/>
        <v>1</v>
      </c>
      <c r="DV15" s="49" t="str">
        <f t="shared" si="417"/>
        <v>1.0</v>
      </c>
      <c r="DW15" s="77">
        <v>3</v>
      </c>
      <c r="DX15" s="151">
        <v>3</v>
      </c>
      <c r="DY15" s="24">
        <v>5</v>
      </c>
      <c r="DZ15" s="27">
        <v>7</v>
      </c>
      <c r="EA15" s="28"/>
      <c r="EB15" s="30">
        <f t="shared" si="418"/>
        <v>6.2</v>
      </c>
      <c r="EC15" s="31">
        <f t="shared" si="419"/>
        <v>6.2</v>
      </c>
      <c r="ED15" s="29" t="str">
        <f t="shared" si="163"/>
        <v>6.2</v>
      </c>
      <c r="EE15" s="35" t="str">
        <f t="shared" si="420"/>
        <v>C</v>
      </c>
      <c r="EF15" s="157">
        <f t="shared" si="421"/>
        <v>2</v>
      </c>
      <c r="EG15" s="49" t="str">
        <f t="shared" si="422"/>
        <v>2.0</v>
      </c>
      <c r="EH15" s="77">
        <v>2</v>
      </c>
      <c r="EI15" s="151">
        <v>2</v>
      </c>
      <c r="EJ15" s="24">
        <v>6.4</v>
      </c>
      <c r="EK15" s="27">
        <v>4</v>
      </c>
      <c r="EL15" s="28"/>
      <c r="EM15" s="30">
        <f t="shared" si="423"/>
        <v>5</v>
      </c>
      <c r="EN15" s="31">
        <f t="shared" si="424"/>
        <v>5</v>
      </c>
      <c r="EO15" s="29" t="str">
        <f t="shared" si="168"/>
        <v>5.0</v>
      </c>
      <c r="EP15" s="35" t="str">
        <f t="shared" si="425"/>
        <v>D+</v>
      </c>
      <c r="EQ15" s="157">
        <f t="shared" si="426"/>
        <v>1.5</v>
      </c>
      <c r="ER15" s="49" t="str">
        <f t="shared" si="427"/>
        <v>1.5</v>
      </c>
      <c r="ES15" s="77">
        <v>2</v>
      </c>
      <c r="ET15" s="151">
        <v>2</v>
      </c>
      <c r="EU15" s="24">
        <v>5.6</v>
      </c>
      <c r="EV15" s="27">
        <v>4</v>
      </c>
      <c r="EW15" s="28"/>
      <c r="EX15" s="30">
        <f t="shared" si="428"/>
        <v>4.5999999999999996</v>
      </c>
      <c r="EY15" s="31">
        <f t="shared" si="429"/>
        <v>4.5999999999999996</v>
      </c>
      <c r="EZ15" s="29" t="str">
        <f t="shared" si="173"/>
        <v>4.6</v>
      </c>
      <c r="FA15" s="35" t="str">
        <f t="shared" si="430"/>
        <v>D</v>
      </c>
      <c r="FB15" s="157">
        <f t="shared" si="431"/>
        <v>1</v>
      </c>
      <c r="FC15" s="49" t="str">
        <f t="shared" si="432"/>
        <v>1.0</v>
      </c>
      <c r="FD15" s="77">
        <v>3</v>
      </c>
      <c r="FE15" s="151">
        <v>3</v>
      </c>
      <c r="FF15" s="155">
        <v>7</v>
      </c>
      <c r="FG15" s="165">
        <v>6.1</v>
      </c>
      <c r="FH15" s="165"/>
      <c r="FI15" s="22">
        <f t="shared" si="433"/>
        <v>6.5</v>
      </c>
      <c r="FJ15" s="29">
        <f t="shared" si="434"/>
        <v>6.5</v>
      </c>
      <c r="FK15" s="29" t="str">
        <f t="shared" si="179"/>
        <v>6.5</v>
      </c>
      <c r="FL15" s="35" t="str">
        <f t="shared" si="435"/>
        <v>C+</v>
      </c>
      <c r="FM15" s="33">
        <f t="shared" si="436"/>
        <v>2.5</v>
      </c>
      <c r="FN15" s="49" t="str">
        <f t="shared" si="437"/>
        <v>2.5</v>
      </c>
      <c r="FO15" s="77">
        <v>2</v>
      </c>
      <c r="FP15" s="151">
        <v>2</v>
      </c>
      <c r="FQ15" s="41">
        <f t="shared" si="183"/>
        <v>21</v>
      </c>
      <c r="FR15" s="43">
        <f t="shared" si="184"/>
        <v>1.6190476190476191</v>
      </c>
      <c r="FS15" s="45" t="str">
        <f t="shared" si="185"/>
        <v>1.62</v>
      </c>
      <c r="FT15" s="47" t="str">
        <f t="shared" si="186"/>
        <v>Lên lớp</v>
      </c>
      <c r="FU15" s="145">
        <f t="shared" si="187"/>
        <v>21</v>
      </c>
      <c r="FV15" s="146">
        <f t="shared" si="188"/>
        <v>1.6190476190476191</v>
      </c>
      <c r="FW15" s="174">
        <f t="shared" si="189"/>
        <v>37</v>
      </c>
      <c r="FX15" s="41">
        <f t="shared" si="190"/>
        <v>34</v>
      </c>
      <c r="FY15" s="43">
        <f t="shared" si="191"/>
        <v>2.0147058823529411</v>
      </c>
      <c r="FZ15" s="45" t="str">
        <f t="shared" si="192"/>
        <v>2.01</v>
      </c>
      <c r="GA15" s="47" t="str">
        <f t="shared" si="193"/>
        <v>Lên lớp</v>
      </c>
      <c r="GB15" s="47" t="s">
        <v>1143</v>
      </c>
      <c r="GC15" s="63">
        <v>0</v>
      </c>
      <c r="GD15" s="27"/>
      <c r="GE15" s="28"/>
      <c r="GF15" s="30">
        <f t="shared" si="322"/>
        <v>0</v>
      </c>
      <c r="GG15" s="31">
        <f t="shared" si="323"/>
        <v>0</v>
      </c>
      <c r="GH15" s="29" t="str">
        <f t="shared" si="195"/>
        <v>0.0</v>
      </c>
      <c r="GI15" s="35" t="str">
        <f t="shared" si="324"/>
        <v>F</v>
      </c>
      <c r="GJ15" s="33">
        <f t="shared" si="325"/>
        <v>0</v>
      </c>
      <c r="GK15" s="49" t="str">
        <f t="shared" si="326"/>
        <v>0.0</v>
      </c>
      <c r="GL15" s="77">
        <v>2</v>
      </c>
      <c r="GM15" s="151"/>
      <c r="GN15" s="24">
        <v>5</v>
      </c>
      <c r="GO15" s="27">
        <v>5</v>
      </c>
      <c r="GP15" s="28"/>
      <c r="GQ15" s="30">
        <f t="shared" si="327"/>
        <v>5</v>
      </c>
      <c r="GR15" s="31">
        <f t="shared" si="328"/>
        <v>5</v>
      </c>
      <c r="GS15" s="29" t="str">
        <f t="shared" si="200"/>
        <v>5.0</v>
      </c>
      <c r="GT15" s="35" t="str">
        <f t="shared" si="329"/>
        <v>D+</v>
      </c>
      <c r="GU15" s="33">
        <f t="shared" si="330"/>
        <v>1.5</v>
      </c>
      <c r="GV15" s="49" t="str">
        <f t="shared" si="331"/>
        <v>1.5</v>
      </c>
      <c r="GW15" s="77">
        <v>3</v>
      </c>
      <c r="GX15" s="151">
        <v>3</v>
      </c>
      <c r="GY15" s="24">
        <v>5.8</v>
      </c>
      <c r="GZ15" s="27">
        <v>3</v>
      </c>
      <c r="HA15" s="28"/>
      <c r="HB15" s="30">
        <f t="shared" si="332"/>
        <v>4.0999999999999996</v>
      </c>
      <c r="HC15" s="31">
        <f t="shared" si="333"/>
        <v>4.0999999999999996</v>
      </c>
      <c r="HD15" s="29" t="str">
        <f t="shared" si="205"/>
        <v>4.1</v>
      </c>
      <c r="HE15" s="35" t="str">
        <f t="shared" si="334"/>
        <v>D</v>
      </c>
      <c r="HF15" s="33">
        <f t="shared" si="335"/>
        <v>1</v>
      </c>
      <c r="HG15" s="49" t="str">
        <f t="shared" si="336"/>
        <v>1.0</v>
      </c>
      <c r="HH15" s="77">
        <v>2</v>
      </c>
      <c r="HI15" s="151">
        <v>2</v>
      </c>
      <c r="HJ15" s="63">
        <v>2.6</v>
      </c>
      <c r="HK15" s="27"/>
      <c r="HL15" s="28"/>
      <c r="HM15" s="30">
        <f t="shared" si="337"/>
        <v>1</v>
      </c>
      <c r="HN15" s="31">
        <f t="shared" si="338"/>
        <v>1</v>
      </c>
      <c r="HO15" s="29" t="str">
        <f t="shared" si="210"/>
        <v>1.0</v>
      </c>
      <c r="HP15" s="35" t="str">
        <f t="shared" si="339"/>
        <v>F</v>
      </c>
      <c r="HQ15" s="33">
        <f t="shared" si="340"/>
        <v>0</v>
      </c>
      <c r="HR15" s="49" t="str">
        <f t="shared" si="341"/>
        <v>0.0</v>
      </c>
      <c r="HS15" s="77">
        <v>2</v>
      </c>
      <c r="HT15" s="151"/>
      <c r="HU15" s="24">
        <v>5.8</v>
      </c>
      <c r="HV15" s="27">
        <v>6</v>
      </c>
      <c r="HW15" s="28"/>
      <c r="HX15" s="30">
        <f t="shared" si="342"/>
        <v>5.9</v>
      </c>
      <c r="HY15" s="31">
        <f t="shared" si="343"/>
        <v>5.9</v>
      </c>
      <c r="HZ15" s="29" t="str">
        <f t="shared" si="215"/>
        <v>5.9</v>
      </c>
      <c r="IA15" s="35" t="str">
        <f t="shared" si="344"/>
        <v>C</v>
      </c>
      <c r="IB15" s="33">
        <f t="shared" si="345"/>
        <v>2</v>
      </c>
      <c r="IC15" s="49" t="str">
        <f t="shared" si="346"/>
        <v>2.0</v>
      </c>
      <c r="ID15" s="77">
        <v>3</v>
      </c>
      <c r="IE15" s="151">
        <v>3</v>
      </c>
      <c r="IF15" s="24">
        <v>6.3</v>
      </c>
      <c r="IG15" s="27">
        <v>6</v>
      </c>
      <c r="IH15" s="28"/>
      <c r="II15" s="30">
        <f t="shared" si="347"/>
        <v>6.1</v>
      </c>
      <c r="IJ15" s="31">
        <f t="shared" si="348"/>
        <v>6.1</v>
      </c>
      <c r="IK15" s="29" t="str">
        <f t="shared" si="220"/>
        <v>6.1</v>
      </c>
      <c r="IL15" s="35" t="str">
        <f t="shared" si="349"/>
        <v>C</v>
      </c>
      <c r="IM15" s="33">
        <f t="shared" si="350"/>
        <v>2</v>
      </c>
      <c r="IN15" s="49" t="str">
        <f t="shared" si="351"/>
        <v>2.0</v>
      </c>
      <c r="IO15" s="77">
        <v>2</v>
      </c>
      <c r="IP15" s="151">
        <v>2</v>
      </c>
      <c r="IQ15" s="24">
        <v>5.7</v>
      </c>
      <c r="IR15" s="27">
        <v>4</v>
      </c>
      <c r="IS15" s="28"/>
      <c r="IT15" s="30">
        <f t="shared" si="352"/>
        <v>4.7</v>
      </c>
      <c r="IU15" s="31">
        <f t="shared" si="353"/>
        <v>4.7</v>
      </c>
      <c r="IV15" s="29" t="str">
        <f t="shared" si="224"/>
        <v>4.7</v>
      </c>
      <c r="IW15" s="35" t="str">
        <f t="shared" si="354"/>
        <v>D</v>
      </c>
      <c r="IX15" s="33">
        <f t="shared" si="355"/>
        <v>1</v>
      </c>
      <c r="IY15" s="49" t="str">
        <f t="shared" si="356"/>
        <v>1.0</v>
      </c>
      <c r="IZ15" s="77">
        <v>3</v>
      </c>
      <c r="JA15" s="151">
        <v>3</v>
      </c>
      <c r="JB15" s="24">
        <v>5.8</v>
      </c>
      <c r="JC15" s="27">
        <v>6</v>
      </c>
      <c r="JD15" s="28"/>
      <c r="JE15" s="30">
        <f t="shared" si="357"/>
        <v>5.9</v>
      </c>
      <c r="JF15" s="31">
        <f t="shared" si="358"/>
        <v>5.9</v>
      </c>
      <c r="JG15" s="29" t="str">
        <f t="shared" si="228"/>
        <v>5.9</v>
      </c>
      <c r="JH15" s="35" t="str">
        <f t="shared" si="359"/>
        <v>C</v>
      </c>
      <c r="JI15" s="33">
        <f t="shared" si="360"/>
        <v>2</v>
      </c>
      <c r="JJ15" s="49" t="str">
        <f t="shared" si="361"/>
        <v>2.0</v>
      </c>
      <c r="JK15" s="77">
        <v>3</v>
      </c>
      <c r="JL15" s="151">
        <v>3</v>
      </c>
      <c r="JM15" s="24">
        <v>7</v>
      </c>
      <c r="JN15" s="214">
        <v>7.1</v>
      </c>
      <c r="JO15" s="140"/>
      <c r="JP15" s="30">
        <f t="shared" si="362"/>
        <v>7.1</v>
      </c>
      <c r="JQ15" s="31">
        <f t="shared" si="363"/>
        <v>7.1</v>
      </c>
      <c r="JR15" s="29" t="str">
        <f t="shared" si="232"/>
        <v>7.1</v>
      </c>
      <c r="JS15" s="35" t="str">
        <f t="shared" si="364"/>
        <v>B</v>
      </c>
      <c r="JT15" s="33">
        <f t="shared" si="365"/>
        <v>3</v>
      </c>
      <c r="JU15" s="49" t="str">
        <f t="shared" si="366"/>
        <v>3.0</v>
      </c>
      <c r="JV15" s="77">
        <v>1</v>
      </c>
      <c r="JW15" s="151">
        <v>1</v>
      </c>
      <c r="JX15" s="211">
        <f t="shared" si="236"/>
        <v>21</v>
      </c>
      <c r="JY15" s="43">
        <f t="shared" si="237"/>
        <v>1.3571428571428572</v>
      </c>
      <c r="JZ15" s="45" t="str">
        <f t="shared" si="238"/>
        <v>1.36</v>
      </c>
      <c r="KA15" s="47" t="str">
        <f t="shared" si="239"/>
        <v>Lên lớp</v>
      </c>
      <c r="KB15" s="41">
        <f t="shared" si="240"/>
        <v>17</v>
      </c>
      <c r="KC15" s="43">
        <f t="shared" si="241"/>
        <v>1.6764705882352942</v>
      </c>
      <c r="KD15" s="229">
        <f t="shared" si="242"/>
        <v>58</v>
      </c>
      <c r="KE15" s="230">
        <f t="shared" si="243"/>
        <v>51</v>
      </c>
      <c r="KF15" s="146">
        <f t="shared" si="244"/>
        <v>1.9019607843137254</v>
      </c>
      <c r="KG15" s="45" t="str">
        <f t="shared" si="245"/>
        <v>1.90</v>
      </c>
      <c r="KH15" s="47" t="str">
        <f t="shared" si="246"/>
        <v>Lên lớp</v>
      </c>
      <c r="KI15" s="47" t="s">
        <v>1143</v>
      </c>
      <c r="KJ15" s="24">
        <v>5.4</v>
      </c>
      <c r="KK15" s="27">
        <v>5</v>
      </c>
      <c r="KL15" s="28"/>
      <c r="KM15" s="30">
        <f t="shared" si="438"/>
        <v>5.2</v>
      </c>
      <c r="KN15" s="31">
        <f t="shared" si="439"/>
        <v>5.2</v>
      </c>
      <c r="KO15" s="29" t="str">
        <f t="shared" si="440"/>
        <v>5.2</v>
      </c>
      <c r="KP15" s="35" t="str">
        <f t="shared" si="441"/>
        <v>D+</v>
      </c>
      <c r="KQ15" s="33">
        <f t="shared" si="442"/>
        <v>1.5</v>
      </c>
      <c r="KR15" s="49" t="str">
        <f t="shared" si="443"/>
        <v>1.5</v>
      </c>
      <c r="KS15" s="77">
        <v>2</v>
      </c>
      <c r="KT15" s="151">
        <v>2</v>
      </c>
      <c r="KU15" s="24">
        <v>6.7</v>
      </c>
      <c r="KV15" s="27">
        <v>8</v>
      </c>
      <c r="KW15" s="28"/>
      <c r="KX15" s="30">
        <f t="shared" si="444"/>
        <v>7.5</v>
      </c>
      <c r="KY15" s="31">
        <f t="shared" si="445"/>
        <v>7.5</v>
      </c>
      <c r="KZ15" s="29" t="str">
        <f t="shared" si="446"/>
        <v>7.5</v>
      </c>
      <c r="LA15" s="35" t="str">
        <f t="shared" si="447"/>
        <v>B</v>
      </c>
      <c r="LB15" s="33">
        <f t="shared" si="448"/>
        <v>3</v>
      </c>
      <c r="LC15" s="49" t="str">
        <f t="shared" si="449"/>
        <v>3.0</v>
      </c>
      <c r="LD15" s="77">
        <v>2</v>
      </c>
      <c r="LE15" s="151">
        <v>2</v>
      </c>
      <c r="LF15" s="24">
        <v>7</v>
      </c>
      <c r="LG15" s="27">
        <v>2</v>
      </c>
      <c r="LH15" s="28"/>
      <c r="LI15" s="30">
        <f t="shared" si="450"/>
        <v>4</v>
      </c>
      <c r="LJ15" s="31">
        <f t="shared" si="451"/>
        <v>4</v>
      </c>
      <c r="LK15" s="31" t="str">
        <f t="shared" si="452"/>
        <v>4.0</v>
      </c>
      <c r="LL15" s="35" t="str">
        <f t="shared" si="453"/>
        <v>D</v>
      </c>
      <c r="LM15" s="33">
        <f t="shared" si="454"/>
        <v>1</v>
      </c>
      <c r="LN15" s="49" t="str">
        <f t="shared" si="455"/>
        <v>1.0</v>
      </c>
      <c r="LO15" s="77">
        <v>2</v>
      </c>
      <c r="LP15" s="151">
        <v>2</v>
      </c>
      <c r="LQ15" s="24">
        <v>5.7</v>
      </c>
      <c r="LR15" s="27">
        <v>0</v>
      </c>
      <c r="LS15" s="28">
        <v>1</v>
      </c>
      <c r="LT15" s="30">
        <f t="shared" si="456"/>
        <v>2.2999999999999998</v>
      </c>
      <c r="LU15" s="31">
        <f t="shared" si="457"/>
        <v>2.9</v>
      </c>
      <c r="LV15" s="29" t="str">
        <f t="shared" si="250"/>
        <v>2.9</v>
      </c>
      <c r="LW15" s="35" t="str">
        <f t="shared" si="458"/>
        <v>F</v>
      </c>
      <c r="LX15" s="33">
        <f t="shared" si="459"/>
        <v>0</v>
      </c>
      <c r="LY15" s="49" t="str">
        <f t="shared" si="460"/>
        <v>0.0</v>
      </c>
      <c r="LZ15" s="77">
        <v>2</v>
      </c>
      <c r="MA15" s="151"/>
      <c r="MB15" s="63">
        <v>2.2999999999999998</v>
      </c>
      <c r="MC15" s="27"/>
      <c r="MD15" s="28"/>
      <c r="ME15" s="30">
        <f t="shared" si="461"/>
        <v>0.9</v>
      </c>
      <c r="MF15" s="161">
        <f t="shared" si="462"/>
        <v>0.9</v>
      </c>
      <c r="MG15" s="29" t="str">
        <f t="shared" si="251"/>
        <v>0.9</v>
      </c>
      <c r="MH15" s="162" t="str">
        <f t="shared" si="463"/>
        <v>F</v>
      </c>
      <c r="MI15" s="163">
        <f t="shared" si="464"/>
        <v>0</v>
      </c>
      <c r="MJ15" s="56" t="str">
        <f t="shared" si="465"/>
        <v>0.0</v>
      </c>
      <c r="MK15" s="77">
        <v>1</v>
      </c>
      <c r="ML15" s="151"/>
      <c r="MM15" s="24">
        <v>6</v>
      </c>
      <c r="MN15" s="27">
        <v>3</v>
      </c>
      <c r="MO15" s="28"/>
      <c r="MP15" s="30">
        <f t="shared" si="466"/>
        <v>4.2</v>
      </c>
      <c r="MQ15" s="161">
        <f t="shared" si="467"/>
        <v>4.2</v>
      </c>
      <c r="MR15" s="29" t="str">
        <f t="shared" si="252"/>
        <v>4.2</v>
      </c>
      <c r="MS15" s="162" t="str">
        <f t="shared" si="468"/>
        <v>D</v>
      </c>
      <c r="MT15" s="163">
        <f t="shared" si="469"/>
        <v>1</v>
      </c>
      <c r="MU15" s="56" t="str">
        <f t="shared" si="470"/>
        <v>1.0</v>
      </c>
      <c r="MV15" s="77">
        <v>3</v>
      </c>
      <c r="MW15" s="151">
        <v>3</v>
      </c>
      <c r="MX15" s="24">
        <v>5</v>
      </c>
      <c r="MY15" s="124"/>
      <c r="MZ15" s="28"/>
      <c r="NA15" s="30">
        <f t="shared" si="471"/>
        <v>2</v>
      </c>
      <c r="NB15" s="161">
        <f t="shared" si="472"/>
        <v>2</v>
      </c>
      <c r="NC15" s="29" t="str">
        <f t="shared" si="253"/>
        <v>2.0</v>
      </c>
      <c r="ND15" s="162" t="str">
        <f t="shared" si="473"/>
        <v>F</v>
      </c>
      <c r="NE15" s="163">
        <f t="shared" si="474"/>
        <v>0</v>
      </c>
      <c r="NF15" s="56" t="str">
        <f t="shared" si="475"/>
        <v>0.0</v>
      </c>
      <c r="NG15" s="77">
        <v>1</v>
      </c>
      <c r="NH15" s="151"/>
      <c r="NI15" s="24">
        <v>6</v>
      </c>
      <c r="NJ15" s="27">
        <v>7</v>
      </c>
      <c r="NK15" s="28"/>
      <c r="NL15" s="30">
        <f t="shared" si="476"/>
        <v>6.6</v>
      </c>
      <c r="NM15" s="31">
        <f t="shared" si="477"/>
        <v>6.6</v>
      </c>
      <c r="NN15" s="29" t="str">
        <f t="shared" si="478"/>
        <v>6.6</v>
      </c>
      <c r="NO15" s="35" t="str">
        <f t="shared" si="479"/>
        <v>C+</v>
      </c>
      <c r="NP15" s="33">
        <f t="shared" si="480"/>
        <v>2.5</v>
      </c>
      <c r="NQ15" s="49" t="str">
        <f t="shared" si="481"/>
        <v>2.5</v>
      </c>
      <c r="NR15" s="77">
        <v>3</v>
      </c>
      <c r="NS15" s="151">
        <v>3</v>
      </c>
      <c r="NT15" s="24">
        <v>8.5</v>
      </c>
      <c r="NU15" s="214">
        <v>6.7</v>
      </c>
      <c r="NV15" s="28"/>
      <c r="NW15" s="30">
        <f t="shared" si="482"/>
        <v>7.4</v>
      </c>
      <c r="NX15" s="31">
        <f t="shared" si="483"/>
        <v>7.4</v>
      </c>
      <c r="NY15" s="29" t="str">
        <f t="shared" si="484"/>
        <v>7.4</v>
      </c>
      <c r="NZ15" s="35" t="str">
        <f t="shared" si="485"/>
        <v>B</v>
      </c>
      <c r="OA15" s="33">
        <f t="shared" si="486"/>
        <v>3</v>
      </c>
      <c r="OB15" s="49" t="str">
        <f t="shared" si="487"/>
        <v>3.0</v>
      </c>
      <c r="OC15" s="77">
        <v>2</v>
      </c>
      <c r="OD15" s="151">
        <v>2</v>
      </c>
      <c r="OE15" s="211">
        <f t="shared" si="257"/>
        <v>18</v>
      </c>
      <c r="OF15" s="43">
        <f t="shared" si="258"/>
        <v>1.5277777777777777</v>
      </c>
      <c r="OG15" s="45" t="str">
        <f t="shared" si="259"/>
        <v>1.53</v>
      </c>
      <c r="OH15" s="47" t="str">
        <f t="shared" si="260"/>
        <v>Lên lớp</v>
      </c>
      <c r="OI15" s="41">
        <f t="shared" si="261"/>
        <v>14</v>
      </c>
      <c r="OJ15" s="43">
        <f t="shared" si="262"/>
        <v>1.9642857142857142</v>
      </c>
      <c r="OK15" s="229">
        <f t="shared" si="263"/>
        <v>76</v>
      </c>
      <c r="OL15" s="230">
        <f t="shared" si="264"/>
        <v>65</v>
      </c>
      <c r="OM15" s="146">
        <f t="shared" si="265"/>
        <v>1.9153846153846155</v>
      </c>
      <c r="ON15" s="45" t="str">
        <f t="shared" si="266"/>
        <v>1.92</v>
      </c>
      <c r="OO15" s="47" t="str">
        <f t="shared" si="267"/>
        <v>Lên lớp</v>
      </c>
      <c r="OP15" s="47" t="s">
        <v>1143</v>
      </c>
      <c r="OQ15" s="24">
        <v>5.8</v>
      </c>
      <c r="OR15" s="27">
        <v>1</v>
      </c>
      <c r="OS15" s="28">
        <v>4</v>
      </c>
      <c r="OT15" s="30">
        <f t="shared" si="488"/>
        <v>2.9</v>
      </c>
      <c r="OU15" s="31">
        <f t="shared" si="489"/>
        <v>4.7</v>
      </c>
      <c r="OV15" s="31" t="str">
        <f t="shared" si="490"/>
        <v>4.7</v>
      </c>
      <c r="OW15" s="35" t="str">
        <f t="shared" si="491"/>
        <v>D</v>
      </c>
      <c r="OX15" s="33">
        <f t="shared" si="492"/>
        <v>1</v>
      </c>
      <c r="OY15" s="49" t="str">
        <f t="shared" si="493"/>
        <v>1.0</v>
      </c>
      <c r="OZ15" s="77">
        <v>2</v>
      </c>
      <c r="PA15" s="151">
        <v>2</v>
      </c>
      <c r="PB15" s="24">
        <v>6.8</v>
      </c>
      <c r="PC15" s="27">
        <v>8</v>
      </c>
      <c r="PD15" s="28"/>
      <c r="PE15" s="22">
        <f t="shared" si="494"/>
        <v>7.5</v>
      </c>
      <c r="PF15" s="29">
        <f t="shared" si="495"/>
        <v>7.5</v>
      </c>
      <c r="PG15" s="29" t="str">
        <f t="shared" si="496"/>
        <v>7.5</v>
      </c>
      <c r="PH15" s="35" t="str">
        <f t="shared" si="545"/>
        <v>B</v>
      </c>
      <c r="PI15" s="33">
        <f t="shared" si="497"/>
        <v>3</v>
      </c>
      <c r="PJ15" s="49" t="str">
        <f t="shared" si="498"/>
        <v>3.0</v>
      </c>
      <c r="PK15" s="77">
        <v>3</v>
      </c>
      <c r="PL15" s="151">
        <v>3</v>
      </c>
      <c r="PM15" s="24">
        <v>6</v>
      </c>
      <c r="PN15" s="27">
        <v>5</v>
      </c>
      <c r="PO15" s="28"/>
      <c r="PP15" s="30">
        <f t="shared" si="499"/>
        <v>5.4</v>
      </c>
      <c r="PQ15" s="31">
        <f t="shared" si="500"/>
        <v>5.4</v>
      </c>
      <c r="PR15" s="29" t="str">
        <f t="shared" si="501"/>
        <v>5.4</v>
      </c>
      <c r="PS15" s="35" t="str">
        <f t="shared" si="502"/>
        <v>D+</v>
      </c>
      <c r="PT15" s="130">
        <f t="shared" si="503"/>
        <v>1.5</v>
      </c>
      <c r="PU15" s="49" t="str">
        <f t="shared" si="504"/>
        <v>1.5</v>
      </c>
      <c r="PV15" s="77">
        <v>2</v>
      </c>
      <c r="PW15" s="151">
        <v>2</v>
      </c>
      <c r="PX15" s="24">
        <v>6</v>
      </c>
      <c r="PY15" s="27">
        <v>8</v>
      </c>
      <c r="PZ15" s="28"/>
      <c r="QA15" s="30">
        <f t="shared" si="505"/>
        <v>7.2</v>
      </c>
      <c r="QB15" s="31">
        <f t="shared" si="506"/>
        <v>7.2</v>
      </c>
      <c r="QC15" s="31" t="str">
        <f t="shared" si="507"/>
        <v>7.2</v>
      </c>
      <c r="QD15" s="35" t="str">
        <f t="shared" si="508"/>
        <v>B</v>
      </c>
      <c r="QE15" s="33">
        <f t="shared" si="509"/>
        <v>3</v>
      </c>
      <c r="QF15" s="49" t="str">
        <f t="shared" si="510"/>
        <v>3.0</v>
      </c>
      <c r="QG15" s="77">
        <v>3</v>
      </c>
      <c r="QH15" s="151">
        <v>3</v>
      </c>
      <c r="QI15" s="63">
        <v>0</v>
      </c>
      <c r="QJ15" s="27"/>
      <c r="QK15" s="28"/>
      <c r="QL15" s="30">
        <f t="shared" si="511"/>
        <v>0</v>
      </c>
      <c r="QM15" s="31">
        <f t="shared" si="512"/>
        <v>0</v>
      </c>
      <c r="QN15" s="29" t="str">
        <f t="shared" si="513"/>
        <v>0.0</v>
      </c>
      <c r="QO15" s="35" t="str">
        <f t="shared" si="514"/>
        <v>F</v>
      </c>
      <c r="QP15" s="130">
        <f t="shared" si="515"/>
        <v>0</v>
      </c>
      <c r="QQ15" s="49" t="str">
        <f t="shared" si="516"/>
        <v>0.0</v>
      </c>
      <c r="QR15" s="77">
        <v>1</v>
      </c>
      <c r="QS15" s="151"/>
      <c r="QT15" s="24">
        <v>6.7</v>
      </c>
      <c r="QU15" s="27">
        <v>5</v>
      </c>
      <c r="QV15" s="28"/>
      <c r="QW15" s="30">
        <f t="shared" si="517"/>
        <v>5.7</v>
      </c>
      <c r="QX15" s="31">
        <f t="shared" si="518"/>
        <v>5.7</v>
      </c>
      <c r="QY15" s="31" t="str">
        <f t="shared" si="519"/>
        <v>5.7</v>
      </c>
      <c r="QZ15" s="35" t="str">
        <f t="shared" si="520"/>
        <v>C</v>
      </c>
      <c r="RA15" s="33">
        <f t="shared" si="521"/>
        <v>2</v>
      </c>
      <c r="RB15" s="49" t="str">
        <f t="shared" si="522"/>
        <v>2.0</v>
      </c>
      <c r="RC15" s="77">
        <v>3</v>
      </c>
      <c r="RD15" s="151">
        <v>3</v>
      </c>
      <c r="RE15" s="63">
        <v>2.5</v>
      </c>
      <c r="RF15" s="27"/>
      <c r="RG15" s="28"/>
      <c r="RH15" s="30">
        <f t="shared" si="523"/>
        <v>1</v>
      </c>
      <c r="RI15" s="31">
        <f t="shared" si="524"/>
        <v>1</v>
      </c>
      <c r="RJ15" s="29" t="str">
        <f t="shared" si="525"/>
        <v>1.0</v>
      </c>
      <c r="RK15" s="35" t="str">
        <f t="shared" si="526"/>
        <v>F</v>
      </c>
      <c r="RL15" s="130">
        <f t="shared" si="527"/>
        <v>0</v>
      </c>
      <c r="RM15" s="49" t="str">
        <f t="shared" si="528"/>
        <v>0.0</v>
      </c>
      <c r="RN15" s="77">
        <v>1</v>
      </c>
      <c r="RO15" s="151"/>
      <c r="RP15" s="211">
        <f t="shared" si="275"/>
        <v>15</v>
      </c>
      <c r="RQ15" s="275">
        <f t="shared" si="276"/>
        <v>5.4933333333333341</v>
      </c>
      <c r="RR15" s="43">
        <f t="shared" si="277"/>
        <v>1.9333333333333333</v>
      </c>
      <c r="RS15" s="45" t="str">
        <f t="shared" si="278"/>
        <v>1.93</v>
      </c>
      <c r="RT15" s="47" t="str">
        <f t="shared" si="279"/>
        <v>Lên lớp</v>
      </c>
      <c r="RU15" s="41">
        <f t="shared" si="280"/>
        <v>13</v>
      </c>
      <c r="RV15" s="43">
        <f t="shared" si="281"/>
        <v>2.2307692307692308</v>
      </c>
      <c r="RW15" s="229">
        <f t="shared" si="282"/>
        <v>91</v>
      </c>
      <c r="RX15" s="230">
        <f t="shared" si="283"/>
        <v>78</v>
      </c>
      <c r="RY15" s="146">
        <f t="shared" si="284"/>
        <v>1.9679487179487178</v>
      </c>
      <c r="RZ15" s="45" t="str">
        <f t="shared" si="285"/>
        <v>1.97</v>
      </c>
      <c r="SA15" s="47" t="str">
        <f t="shared" si="286"/>
        <v>Lên lớp</v>
      </c>
      <c r="SB15" s="47" t="s">
        <v>1143</v>
      </c>
      <c r="SC15" s="24"/>
      <c r="SD15" s="27"/>
      <c r="SE15" s="28"/>
      <c r="SF15" s="30">
        <f t="shared" si="529"/>
        <v>0</v>
      </c>
      <c r="SG15" s="31">
        <f t="shared" si="530"/>
        <v>0</v>
      </c>
      <c r="SH15" s="31" t="str">
        <f t="shared" si="531"/>
        <v>0.0</v>
      </c>
      <c r="SI15" s="35" t="str">
        <f t="shared" si="532"/>
        <v>F</v>
      </c>
      <c r="SJ15" s="33">
        <f t="shared" si="533"/>
        <v>0</v>
      </c>
      <c r="SK15" s="49" t="str">
        <f t="shared" si="534"/>
        <v>0.0</v>
      </c>
      <c r="SL15" s="77"/>
      <c r="SM15" s="151"/>
      <c r="SN15" s="24"/>
      <c r="SO15" s="27"/>
      <c r="SP15" s="28"/>
      <c r="SQ15" s="30">
        <f t="shared" si="535"/>
        <v>0</v>
      </c>
      <c r="SR15" s="31">
        <f t="shared" si="536"/>
        <v>0</v>
      </c>
      <c r="SS15" s="31" t="str">
        <f t="shared" si="537"/>
        <v>0.0</v>
      </c>
      <c r="ST15" s="35" t="str">
        <f t="shared" si="538"/>
        <v>F</v>
      </c>
      <c r="SU15" s="33">
        <f t="shared" si="539"/>
        <v>0</v>
      </c>
      <c r="SV15" s="49" t="str">
        <f t="shared" si="540"/>
        <v>0.0</v>
      </c>
      <c r="SW15" s="77"/>
      <c r="SX15" s="151"/>
      <c r="SY15" s="63">
        <v>0</v>
      </c>
      <c r="SZ15" s="27"/>
      <c r="TA15" s="28"/>
      <c r="TB15" s="22">
        <f t="shared" si="315"/>
        <v>0</v>
      </c>
      <c r="TC15" s="29">
        <f t="shared" si="316"/>
        <v>0</v>
      </c>
      <c r="TD15" s="31" t="str">
        <f t="shared" si="541"/>
        <v>0.0</v>
      </c>
      <c r="TE15" s="35" t="str">
        <f t="shared" si="542"/>
        <v>F</v>
      </c>
      <c r="TF15" s="33">
        <f t="shared" si="543"/>
        <v>0</v>
      </c>
      <c r="TG15" s="49" t="str">
        <f t="shared" si="544"/>
        <v>0.0</v>
      </c>
      <c r="TH15" s="77">
        <v>4</v>
      </c>
      <c r="TI15" s="151"/>
      <c r="TJ15" s="320"/>
      <c r="TK15" s="321"/>
      <c r="TL15" s="322"/>
      <c r="TM15" s="322"/>
      <c r="TN15" s="322"/>
      <c r="TO15" s="127">
        <f t="shared" si="546"/>
        <v>0</v>
      </c>
      <c r="TP15" s="29" t="str">
        <f t="shared" si="547"/>
        <v>0.0</v>
      </c>
      <c r="TQ15" s="35" t="str">
        <f t="shared" si="548"/>
        <v>F</v>
      </c>
      <c r="TR15" s="33">
        <f t="shared" si="549"/>
        <v>0</v>
      </c>
      <c r="TS15" s="49" t="str">
        <f t="shared" si="550"/>
        <v>0.0</v>
      </c>
      <c r="TT15" s="323"/>
      <c r="TU15" s="324"/>
      <c r="TV15" s="325">
        <f t="shared" si="551"/>
        <v>4</v>
      </c>
      <c r="TW15" s="341">
        <f t="shared" si="295"/>
        <v>0</v>
      </c>
      <c r="TX15" s="326">
        <f t="shared" si="552"/>
        <v>0</v>
      </c>
      <c r="TY15" s="45" t="str">
        <f t="shared" si="553"/>
        <v>0.00</v>
      </c>
      <c r="TZ15" s="47" t="str">
        <f t="shared" si="554"/>
        <v>Cảnh báo KQHT</v>
      </c>
      <c r="UA15" s="41">
        <f t="shared" si="555"/>
        <v>0</v>
      </c>
      <c r="UB15" s="43" t="e">
        <f t="shared" si="556"/>
        <v>#DIV/0!</v>
      </c>
    </row>
    <row r="16" spans="1:548" ht="18">
      <c r="A16" s="11">
        <v>20</v>
      </c>
      <c r="B16" s="70" t="s">
        <v>415</v>
      </c>
      <c r="C16" s="14" t="s">
        <v>448</v>
      </c>
      <c r="D16" s="71" t="s">
        <v>46</v>
      </c>
      <c r="E16" s="72" t="s">
        <v>358</v>
      </c>
      <c r="F16" s="9"/>
      <c r="G16" s="111" t="s">
        <v>860</v>
      </c>
      <c r="H16" s="116" t="s">
        <v>18</v>
      </c>
      <c r="I16" s="104" t="s">
        <v>686</v>
      </c>
      <c r="J16" s="13">
        <v>7</v>
      </c>
      <c r="K16" s="29" t="str">
        <f t="shared" si="101"/>
        <v>7.0</v>
      </c>
      <c r="L16" s="35" t="str">
        <f t="shared" si="367"/>
        <v>B</v>
      </c>
      <c r="M16" s="33">
        <f t="shared" si="368"/>
        <v>3</v>
      </c>
      <c r="N16" s="49" t="str">
        <f t="shared" si="369"/>
        <v>3.0</v>
      </c>
      <c r="O16" s="12">
        <v>2</v>
      </c>
      <c r="P16" s="19">
        <v>7.5</v>
      </c>
      <c r="Q16" s="29" t="str">
        <f t="shared" si="105"/>
        <v>7.5</v>
      </c>
      <c r="R16" s="35" t="str">
        <f t="shared" si="370"/>
        <v>B</v>
      </c>
      <c r="S16" s="33">
        <f t="shared" si="371"/>
        <v>3</v>
      </c>
      <c r="T16" s="49" t="str">
        <f t="shared" si="372"/>
        <v>3.0</v>
      </c>
      <c r="U16" s="12">
        <v>3</v>
      </c>
      <c r="V16" s="24">
        <v>7.6</v>
      </c>
      <c r="W16" s="27">
        <v>8</v>
      </c>
      <c r="X16" s="28"/>
      <c r="Y16" s="22">
        <f t="shared" si="373"/>
        <v>7.8</v>
      </c>
      <c r="Z16" s="29">
        <f t="shared" si="374"/>
        <v>7.8</v>
      </c>
      <c r="AA16" s="29" t="str">
        <f t="shared" si="111"/>
        <v>7.8</v>
      </c>
      <c r="AB16" s="35" t="str">
        <f t="shared" si="375"/>
        <v>B</v>
      </c>
      <c r="AC16" s="33">
        <f t="shared" si="376"/>
        <v>3</v>
      </c>
      <c r="AD16" s="49" t="str">
        <f t="shared" si="377"/>
        <v>3.0</v>
      </c>
      <c r="AE16" s="77">
        <v>5</v>
      </c>
      <c r="AF16" s="80">
        <v>5</v>
      </c>
      <c r="AG16" s="24">
        <v>6</v>
      </c>
      <c r="AH16" s="27">
        <v>4</v>
      </c>
      <c r="AI16" s="28"/>
      <c r="AJ16" s="22">
        <f t="shared" si="378"/>
        <v>4.8</v>
      </c>
      <c r="AK16" s="29">
        <f t="shared" si="379"/>
        <v>4.8</v>
      </c>
      <c r="AL16" s="29" t="str">
        <f t="shared" si="117"/>
        <v>4.8</v>
      </c>
      <c r="AM16" s="35" t="str">
        <f t="shared" si="380"/>
        <v>D</v>
      </c>
      <c r="AN16" s="33">
        <f t="shared" si="381"/>
        <v>1</v>
      </c>
      <c r="AO16" s="49" t="str">
        <f t="shared" si="382"/>
        <v>1.0</v>
      </c>
      <c r="AP16" s="77">
        <v>3</v>
      </c>
      <c r="AQ16" s="83">
        <v>3</v>
      </c>
      <c r="AR16" s="24">
        <v>6.6</v>
      </c>
      <c r="AS16" s="27">
        <v>7</v>
      </c>
      <c r="AT16" s="28"/>
      <c r="AU16" s="22">
        <f t="shared" si="383"/>
        <v>6.8</v>
      </c>
      <c r="AV16" s="29">
        <f t="shared" si="384"/>
        <v>6.8</v>
      </c>
      <c r="AW16" s="29" t="str">
        <f t="shared" si="121"/>
        <v>6.8</v>
      </c>
      <c r="AX16" s="35" t="str">
        <f t="shared" si="385"/>
        <v>C+</v>
      </c>
      <c r="AY16" s="33">
        <f t="shared" si="386"/>
        <v>2.5</v>
      </c>
      <c r="AZ16" s="49" t="str">
        <f t="shared" si="387"/>
        <v>2.5</v>
      </c>
      <c r="BA16" s="77">
        <v>3</v>
      </c>
      <c r="BB16" s="83">
        <v>3</v>
      </c>
      <c r="BC16" s="24">
        <v>7</v>
      </c>
      <c r="BD16" s="27">
        <v>6</v>
      </c>
      <c r="BE16" s="28"/>
      <c r="BF16" s="22">
        <f t="shared" si="388"/>
        <v>6.4</v>
      </c>
      <c r="BG16" s="29">
        <f t="shared" si="389"/>
        <v>6.4</v>
      </c>
      <c r="BH16" s="29" t="str">
        <f t="shared" si="125"/>
        <v>6.4</v>
      </c>
      <c r="BI16" s="35" t="str">
        <f t="shared" si="390"/>
        <v>C</v>
      </c>
      <c r="BJ16" s="33">
        <f t="shared" si="391"/>
        <v>2</v>
      </c>
      <c r="BK16" s="49" t="str">
        <f t="shared" si="392"/>
        <v>2.0</v>
      </c>
      <c r="BL16" s="77">
        <v>3</v>
      </c>
      <c r="BM16" s="83">
        <v>3</v>
      </c>
      <c r="BN16" s="24">
        <v>8</v>
      </c>
      <c r="BO16" s="27">
        <v>9</v>
      </c>
      <c r="BP16" s="28"/>
      <c r="BQ16" s="22">
        <f t="shared" si="393"/>
        <v>8.6</v>
      </c>
      <c r="BR16" s="29">
        <f t="shared" si="394"/>
        <v>8.6</v>
      </c>
      <c r="BS16" s="29" t="str">
        <f t="shared" si="129"/>
        <v>8.6</v>
      </c>
      <c r="BT16" s="35" t="str">
        <f t="shared" si="395"/>
        <v>A</v>
      </c>
      <c r="BU16" s="33">
        <f t="shared" si="396"/>
        <v>4</v>
      </c>
      <c r="BV16" s="49" t="str">
        <f t="shared" si="397"/>
        <v>4.0</v>
      </c>
      <c r="BW16" s="77">
        <v>2</v>
      </c>
      <c r="BX16" s="83">
        <v>2</v>
      </c>
      <c r="BY16" s="41">
        <f t="shared" si="133"/>
        <v>16</v>
      </c>
      <c r="BZ16" s="43">
        <f t="shared" si="134"/>
        <v>2.46875</v>
      </c>
      <c r="CA16" s="45" t="str">
        <f t="shared" si="135"/>
        <v>2.47</v>
      </c>
      <c r="CB16" s="47" t="str">
        <f t="shared" si="136"/>
        <v>Lên lớp</v>
      </c>
      <c r="CC16" s="145">
        <f t="shared" si="137"/>
        <v>16</v>
      </c>
      <c r="CD16" s="146">
        <f t="shared" si="138"/>
        <v>2.46875</v>
      </c>
      <c r="CE16" s="47" t="str">
        <f t="shared" si="139"/>
        <v>Lên lớp</v>
      </c>
      <c r="CF16" s="142" t="s">
        <v>1143</v>
      </c>
      <c r="CG16" s="24">
        <v>7.1</v>
      </c>
      <c r="CH16" s="27">
        <v>8</v>
      </c>
      <c r="CI16" s="28"/>
      <c r="CJ16" s="30">
        <f t="shared" si="398"/>
        <v>7.6</v>
      </c>
      <c r="CK16" s="31">
        <f t="shared" si="399"/>
        <v>7.6</v>
      </c>
      <c r="CL16" s="29" t="str">
        <f t="shared" si="142"/>
        <v>7.6</v>
      </c>
      <c r="CM16" s="35" t="str">
        <f t="shared" si="400"/>
        <v>B</v>
      </c>
      <c r="CN16" s="157">
        <f t="shared" si="401"/>
        <v>3</v>
      </c>
      <c r="CO16" s="49" t="str">
        <f t="shared" si="402"/>
        <v>3.0</v>
      </c>
      <c r="CP16" s="77">
        <v>3</v>
      </c>
      <c r="CQ16" s="151">
        <v>3</v>
      </c>
      <c r="CR16" s="24">
        <v>8.3000000000000007</v>
      </c>
      <c r="CS16" s="27">
        <v>6</v>
      </c>
      <c r="CT16" s="28"/>
      <c r="CU16" s="22">
        <f t="shared" si="403"/>
        <v>6.9</v>
      </c>
      <c r="CV16" s="29">
        <f t="shared" si="404"/>
        <v>6.9</v>
      </c>
      <c r="CW16" s="29" t="str">
        <f t="shared" si="147"/>
        <v>6.9</v>
      </c>
      <c r="CX16" s="35" t="str">
        <f t="shared" si="405"/>
        <v>C+</v>
      </c>
      <c r="CY16" s="157">
        <f t="shared" si="406"/>
        <v>2.5</v>
      </c>
      <c r="CZ16" s="49" t="str">
        <f t="shared" si="407"/>
        <v>2.5</v>
      </c>
      <c r="DA16" s="77">
        <v>2</v>
      </c>
      <c r="DB16" s="151">
        <v>2</v>
      </c>
      <c r="DC16" s="24">
        <v>7.3</v>
      </c>
      <c r="DD16" s="27">
        <v>5</v>
      </c>
      <c r="DE16" s="28"/>
      <c r="DF16" s="30">
        <f t="shared" si="408"/>
        <v>5.9</v>
      </c>
      <c r="DG16" s="31">
        <f t="shared" si="409"/>
        <v>5.9</v>
      </c>
      <c r="DH16" s="29" t="str">
        <f t="shared" si="153"/>
        <v>5.9</v>
      </c>
      <c r="DI16" s="35" t="str">
        <f t="shared" si="410"/>
        <v>C</v>
      </c>
      <c r="DJ16" s="157">
        <f t="shared" si="411"/>
        <v>2</v>
      </c>
      <c r="DK16" s="49" t="str">
        <f t="shared" si="412"/>
        <v>2.0</v>
      </c>
      <c r="DL16" s="77">
        <v>4</v>
      </c>
      <c r="DM16" s="151">
        <v>4</v>
      </c>
      <c r="DN16" s="24">
        <v>7</v>
      </c>
      <c r="DO16" s="27">
        <v>5</v>
      </c>
      <c r="DP16" s="28"/>
      <c r="DQ16" s="30">
        <f t="shared" si="413"/>
        <v>5.8</v>
      </c>
      <c r="DR16" s="31">
        <f t="shared" si="414"/>
        <v>5.8</v>
      </c>
      <c r="DS16" s="29" t="str">
        <f t="shared" si="159"/>
        <v>5.8</v>
      </c>
      <c r="DT16" s="35" t="str">
        <f t="shared" si="415"/>
        <v>C</v>
      </c>
      <c r="DU16" s="157">
        <f t="shared" si="416"/>
        <v>2</v>
      </c>
      <c r="DV16" s="49" t="str">
        <f t="shared" si="417"/>
        <v>2.0</v>
      </c>
      <c r="DW16" s="77">
        <v>3</v>
      </c>
      <c r="DX16" s="151">
        <v>3</v>
      </c>
      <c r="DY16" s="24">
        <v>5.7</v>
      </c>
      <c r="DZ16" s="27">
        <v>7</v>
      </c>
      <c r="EA16" s="28"/>
      <c r="EB16" s="30">
        <f t="shared" si="418"/>
        <v>6.5</v>
      </c>
      <c r="EC16" s="31">
        <f t="shared" si="419"/>
        <v>6.5</v>
      </c>
      <c r="ED16" s="29" t="str">
        <f t="shared" si="163"/>
        <v>6.5</v>
      </c>
      <c r="EE16" s="35" t="str">
        <f t="shared" si="420"/>
        <v>C+</v>
      </c>
      <c r="EF16" s="157">
        <f t="shared" si="421"/>
        <v>2.5</v>
      </c>
      <c r="EG16" s="49" t="str">
        <f t="shared" si="422"/>
        <v>2.5</v>
      </c>
      <c r="EH16" s="77">
        <v>2</v>
      </c>
      <c r="EI16" s="151">
        <v>2</v>
      </c>
      <c r="EJ16" s="24">
        <v>7.4</v>
      </c>
      <c r="EK16" s="27">
        <v>6</v>
      </c>
      <c r="EL16" s="28"/>
      <c r="EM16" s="30">
        <f t="shared" si="423"/>
        <v>6.6</v>
      </c>
      <c r="EN16" s="31">
        <f t="shared" si="424"/>
        <v>6.6</v>
      </c>
      <c r="EO16" s="29" t="str">
        <f t="shared" si="168"/>
        <v>6.6</v>
      </c>
      <c r="EP16" s="35" t="str">
        <f t="shared" si="425"/>
        <v>C+</v>
      </c>
      <c r="EQ16" s="157">
        <f t="shared" si="426"/>
        <v>2.5</v>
      </c>
      <c r="ER16" s="49" t="str">
        <f t="shared" si="427"/>
        <v>2.5</v>
      </c>
      <c r="ES16" s="77">
        <v>2</v>
      </c>
      <c r="ET16" s="151">
        <v>2</v>
      </c>
      <c r="EU16" s="24">
        <v>5.4</v>
      </c>
      <c r="EV16" s="27">
        <v>5</v>
      </c>
      <c r="EW16" s="28"/>
      <c r="EX16" s="30">
        <f t="shared" si="428"/>
        <v>5.2</v>
      </c>
      <c r="EY16" s="31">
        <f t="shared" si="429"/>
        <v>5.2</v>
      </c>
      <c r="EZ16" s="29" t="str">
        <f t="shared" si="173"/>
        <v>5.2</v>
      </c>
      <c r="FA16" s="35" t="str">
        <f t="shared" si="430"/>
        <v>D+</v>
      </c>
      <c r="FB16" s="157">
        <f t="shared" si="431"/>
        <v>1.5</v>
      </c>
      <c r="FC16" s="49" t="str">
        <f t="shared" si="432"/>
        <v>1.5</v>
      </c>
      <c r="FD16" s="77">
        <v>3</v>
      </c>
      <c r="FE16" s="151">
        <v>3</v>
      </c>
      <c r="FF16" s="155">
        <v>8</v>
      </c>
      <c r="FG16" s="165">
        <v>7</v>
      </c>
      <c r="FH16" s="165"/>
      <c r="FI16" s="22">
        <f t="shared" si="433"/>
        <v>7.4</v>
      </c>
      <c r="FJ16" s="29">
        <f t="shared" si="434"/>
        <v>7.4</v>
      </c>
      <c r="FK16" s="29" t="str">
        <f t="shared" si="179"/>
        <v>7.4</v>
      </c>
      <c r="FL16" s="35" t="str">
        <f t="shared" si="435"/>
        <v>B</v>
      </c>
      <c r="FM16" s="33">
        <f t="shared" si="436"/>
        <v>3</v>
      </c>
      <c r="FN16" s="49" t="str">
        <f t="shared" si="437"/>
        <v>3.0</v>
      </c>
      <c r="FO16" s="77">
        <v>2</v>
      </c>
      <c r="FP16" s="151">
        <v>2</v>
      </c>
      <c r="FQ16" s="41">
        <f t="shared" si="183"/>
        <v>21</v>
      </c>
      <c r="FR16" s="43">
        <f t="shared" si="184"/>
        <v>2.3095238095238093</v>
      </c>
      <c r="FS16" s="45" t="str">
        <f t="shared" si="185"/>
        <v>2.31</v>
      </c>
      <c r="FT16" s="47" t="str">
        <f t="shared" si="186"/>
        <v>Lên lớp</v>
      </c>
      <c r="FU16" s="145">
        <f t="shared" si="187"/>
        <v>21</v>
      </c>
      <c r="FV16" s="146">
        <f t="shared" si="188"/>
        <v>2.3095238095238093</v>
      </c>
      <c r="FW16" s="174">
        <f t="shared" si="189"/>
        <v>37</v>
      </c>
      <c r="FX16" s="41">
        <f t="shared" si="190"/>
        <v>37</v>
      </c>
      <c r="FY16" s="43">
        <f t="shared" si="191"/>
        <v>2.3783783783783785</v>
      </c>
      <c r="FZ16" s="45" t="str">
        <f t="shared" si="192"/>
        <v>2.38</v>
      </c>
      <c r="GA16" s="47" t="str">
        <f t="shared" si="193"/>
        <v>Lên lớp</v>
      </c>
      <c r="GB16" s="47" t="s">
        <v>1143</v>
      </c>
      <c r="GC16" s="24">
        <v>6.5</v>
      </c>
      <c r="GD16" s="27">
        <v>7</v>
      </c>
      <c r="GE16" s="28"/>
      <c r="GF16" s="22">
        <f t="shared" si="322"/>
        <v>6.8</v>
      </c>
      <c r="GG16" s="29">
        <f t="shared" si="323"/>
        <v>6.8</v>
      </c>
      <c r="GH16" s="29" t="str">
        <f t="shared" si="195"/>
        <v>6.8</v>
      </c>
      <c r="GI16" s="35" t="str">
        <f t="shared" si="324"/>
        <v>C+</v>
      </c>
      <c r="GJ16" s="33">
        <f t="shared" si="325"/>
        <v>2.5</v>
      </c>
      <c r="GK16" s="49" t="str">
        <f t="shared" si="326"/>
        <v>2.5</v>
      </c>
      <c r="GL16" s="77">
        <v>2</v>
      </c>
      <c r="GM16" s="151">
        <v>2</v>
      </c>
      <c r="GN16" s="24">
        <v>8</v>
      </c>
      <c r="GO16" s="27">
        <v>3</v>
      </c>
      <c r="GP16" s="28"/>
      <c r="GQ16" s="22">
        <f t="shared" si="327"/>
        <v>5</v>
      </c>
      <c r="GR16" s="29">
        <f t="shared" si="328"/>
        <v>5</v>
      </c>
      <c r="GS16" s="29" t="str">
        <f t="shared" si="200"/>
        <v>5.0</v>
      </c>
      <c r="GT16" s="35" t="str">
        <f t="shared" si="329"/>
        <v>D+</v>
      </c>
      <c r="GU16" s="33">
        <f t="shared" si="330"/>
        <v>1.5</v>
      </c>
      <c r="GV16" s="49" t="str">
        <f t="shared" si="331"/>
        <v>1.5</v>
      </c>
      <c r="GW16" s="77">
        <v>3</v>
      </c>
      <c r="GX16" s="151">
        <v>3</v>
      </c>
      <c r="GY16" s="24">
        <v>9</v>
      </c>
      <c r="GZ16" s="27">
        <v>7</v>
      </c>
      <c r="HA16" s="28"/>
      <c r="HB16" s="22">
        <f t="shared" si="332"/>
        <v>7.8</v>
      </c>
      <c r="HC16" s="29">
        <f t="shared" si="333"/>
        <v>7.8</v>
      </c>
      <c r="HD16" s="29" t="str">
        <f t="shared" si="205"/>
        <v>7.8</v>
      </c>
      <c r="HE16" s="35" t="str">
        <f t="shared" si="334"/>
        <v>B</v>
      </c>
      <c r="HF16" s="33">
        <f t="shared" si="335"/>
        <v>3</v>
      </c>
      <c r="HG16" s="49" t="str">
        <f t="shared" si="336"/>
        <v>3.0</v>
      </c>
      <c r="HH16" s="77">
        <v>2</v>
      </c>
      <c r="HI16" s="151">
        <v>2</v>
      </c>
      <c r="HJ16" s="24">
        <v>8.8000000000000007</v>
      </c>
      <c r="HK16" s="27">
        <v>7</v>
      </c>
      <c r="HL16" s="28"/>
      <c r="HM16" s="22">
        <f t="shared" si="337"/>
        <v>7.7</v>
      </c>
      <c r="HN16" s="29">
        <f t="shared" si="338"/>
        <v>7.7</v>
      </c>
      <c r="HO16" s="29" t="str">
        <f t="shared" si="210"/>
        <v>7.7</v>
      </c>
      <c r="HP16" s="35" t="str">
        <f t="shared" si="339"/>
        <v>B</v>
      </c>
      <c r="HQ16" s="33">
        <f t="shared" si="340"/>
        <v>3</v>
      </c>
      <c r="HR16" s="49" t="str">
        <f t="shared" si="341"/>
        <v>3.0</v>
      </c>
      <c r="HS16" s="77">
        <v>2</v>
      </c>
      <c r="HT16" s="151">
        <v>2</v>
      </c>
      <c r="HU16" s="24">
        <v>7.3</v>
      </c>
      <c r="HV16" s="27">
        <v>7</v>
      </c>
      <c r="HW16" s="28"/>
      <c r="HX16" s="22">
        <f t="shared" si="342"/>
        <v>7.1</v>
      </c>
      <c r="HY16" s="29">
        <f t="shared" si="343"/>
        <v>7.1</v>
      </c>
      <c r="HZ16" s="29" t="str">
        <f t="shared" si="215"/>
        <v>7.1</v>
      </c>
      <c r="IA16" s="35" t="str">
        <f t="shared" si="344"/>
        <v>B</v>
      </c>
      <c r="IB16" s="33">
        <f t="shared" si="345"/>
        <v>3</v>
      </c>
      <c r="IC16" s="49" t="str">
        <f t="shared" si="346"/>
        <v>3.0</v>
      </c>
      <c r="ID16" s="77">
        <v>3</v>
      </c>
      <c r="IE16" s="151">
        <v>3</v>
      </c>
      <c r="IF16" s="24">
        <v>8</v>
      </c>
      <c r="IG16" s="27">
        <v>7</v>
      </c>
      <c r="IH16" s="28"/>
      <c r="II16" s="22">
        <f t="shared" si="347"/>
        <v>7.4</v>
      </c>
      <c r="IJ16" s="29">
        <f t="shared" si="348"/>
        <v>7.4</v>
      </c>
      <c r="IK16" s="29" t="str">
        <f t="shared" si="220"/>
        <v>7.4</v>
      </c>
      <c r="IL16" s="35" t="str">
        <f t="shared" si="349"/>
        <v>B</v>
      </c>
      <c r="IM16" s="33">
        <f t="shared" si="350"/>
        <v>3</v>
      </c>
      <c r="IN16" s="49" t="str">
        <f t="shared" si="351"/>
        <v>3.0</v>
      </c>
      <c r="IO16" s="77">
        <v>2</v>
      </c>
      <c r="IP16" s="151">
        <v>2</v>
      </c>
      <c r="IQ16" s="24">
        <v>6</v>
      </c>
      <c r="IR16" s="27">
        <v>5</v>
      </c>
      <c r="IS16" s="28"/>
      <c r="IT16" s="22">
        <f t="shared" si="352"/>
        <v>5.4</v>
      </c>
      <c r="IU16" s="29">
        <f t="shared" si="353"/>
        <v>5.4</v>
      </c>
      <c r="IV16" s="29" t="str">
        <f t="shared" si="224"/>
        <v>5.4</v>
      </c>
      <c r="IW16" s="35" t="str">
        <f t="shared" si="354"/>
        <v>D+</v>
      </c>
      <c r="IX16" s="33">
        <f t="shared" si="355"/>
        <v>1.5</v>
      </c>
      <c r="IY16" s="49" t="str">
        <f t="shared" si="356"/>
        <v>1.5</v>
      </c>
      <c r="IZ16" s="77">
        <v>3</v>
      </c>
      <c r="JA16" s="151">
        <v>3</v>
      </c>
      <c r="JB16" s="24">
        <v>7.6</v>
      </c>
      <c r="JC16" s="27">
        <v>7</v>
      </c>
      <c r="JD16" s="28"/>
      <c r="JE16" s="22">
        <f t="shared" si="357"/>
        <v>7.2</v>
      </c>
      <c r="JF16" s="29">
        <f t="shared" si="358"/>
        <v>7.2</v>
      </c>
      <c r="JG16" s="29" t="str">
        <f t="shared" si="228"/>
        <v>7.2</v>
      </c>
      <c r="JH16" s="35" t="str">
        <f t="shared" si="359"/>
        <v>B</v>
      </c>
      <c r="JI16" s="33">
        <f t="shared" si="360"/>
        <v>3</v>
      </c>
      <c r="JJ16" s="49" t="str">
        <f t="shared" si="361"/>
        <v>3.0</v>
      </c>
      <c r="JK16" s="77">
        <v>3</v>
      </c>
      <c r="JL16" s="151">
        <v>3</v>
      </c>
      <c r="JM16" s="24">
        <v>8</v>
      </c>
      <c r="JN16" s="214">
        <v>7.2</v>
      </c>
      <c r="JO16" s="140"/>
      <c r="JP16" s="22">
        <f t="shared" si="362"/>
        <v>7.5</v>
      </c>
      <c r="JQ16" s="29">
        <f t="shared" si="363"/>
        <v>7.5</v>
      </c>
      <c r="JR16" s="29" t="str">
        <f t="shared" si="232"/>
        <v>7.5</v>
      </c>
      <c r="JS16" s="35" t="str">
        <f t="shared" si="364"/>
        <v>B</v>
      </c>
      <c r="JT16" s="33">
        <f t="shared" si="365"/>
        <v>3</v>
      </c>
      <c r="JU16" s="49" t="str">
        <f t="shared" si="366"/>
        <v>3.0</v>
      </c>
      <c r="JV16" s="77">
        <v>1</v>
      </c>
      <c r="JW16" s="151">
        <v>1</v>
      </c>
      <c r="JX16" s="211">
        <f t="shared" si="236"/>
        <v>21</v>
      </c>
      <c r="JY16" s="43">
        <f t="shared" si="237"/>
        <v>2.5238095238095237</v>
      </c>
      <c r="JZ16" s="45" t="str">
        <f t="shared" si="238"/>
        <v>2.52</v>
      </c>
      <c r="KA16" s="47" t="str">
        <f t="shared" si="239"/>
        <v>Lên lớp</v>
      </c>
      <c r="KB16" s="41">
        <f t="shared" si="240"/>
        <v>21</v>
      </c>
      <c r="KC16" s="43">
        <f t="shared" si="241"/>
        <v>2.5238095238095237</v>
      </c>
      <c r="KD16" s="229">
        <f t="shared" si="242"/>
        <v>58</v>
      </c>
      <c r="KE16" s="230">
        <f t="shared" si="243"/>
        <v>58</v>
      </c>
      <c r="KF16" s="146">
        <f t="shared" si="244"/>
        <v>2.4310344827586206</v>
      </c>
      <c r="KG16" s="45" t="str">
        <f t="shared" si="245"/>
        <v>2.43</v>
      </c>
      <c r="KH16" s="47" t="str">
        <f t="shared" si="246"/>
        <v>Lên lớp</v>
      </c>
      <c r="KI16" s="47" t="s">
        <v>1143</v>
      </c>
      <c r="KJ16" s="24">
        <v>7.2</v>
      </c>
      <c r="KK16" s="27">
        <v>7</v>
      </c>
      <c r="KL16" s="28"/>
      <c r="KM16" s="30">
        <f t="shared" si="438"/>
        <v>7.1</v>
      </c>
      <c r="KN16" s="31">
        <f t="shared" si="439"/>
        <v>7.1</v>
      </c>
      <c r="KO16" s="29" t="str">
        <f t="shared" si="440"/>
        <v>7.1</v>
      </c>
      <c r="KP16" s="35" t="str">
        <f t="shared" si="441"/>
        <v>B</v>
      </c>
      <c r="KQ16" s="33">
        <f t="shared" si="442"/>
        <v>3</v>
      </c>
      <c r="KR16" s="49" t="str">
        <f t="shared" si="443"/>
        <v>3.0</v>
      </c>
      <c r="KS16" s="77">
        <v>2</v>
      </c>
      <c r="KT16" s="151">
        <v>2</v>
      </c>
      <c r="KU16" s="24">
        <v>7.7</v>
      </c>
      <c r="KV16" s="27">
        <v>9</v>
      </c>
      <c r="KW16" s="28"/>
      <c r="KX16" s="30">
        <f t="shared" si="444"/>
        <v>8.5</v>
      </c>
      <c r="KY16" s="31">
        <f t="shared" si="445"/>
        <v>8.5</v>
      </c>
      <c r="KZ16" s="29" t="str">
        <f t="shared" si="446"/>
        <v>8.5</v>
      </c>
      <c r="LA16" s="35" t="str">
        <f t="shared" si="447"/>
        <v>A</v>
      </c>
      <c r="LB16" s="33">
        <f t="shared" si="448"/>
        <v>4</v>
      </c>
      <c r="LC16" s="49" t="str">
        <f t="shared" si="449"/>
        <v>4.0</v>
      </c>
      <c r="LD16" s="77">
        <v>2</v>
      </c>
      <c r="LE16" s="151">
        <v>2</v>
      </c>
      <c r="LF16" s="24">
        <v>9</v>
      </c>
      <c r="LG16" s="27">
        <v>8</v>
      </c>
      <c r="LH16" s="28"/>
      <c r="LI16" s="30">
        <f t="shared" si="450"/>
        <v>8.4</v>
      </c>
      <c r="LJ16" s="31">
        <f t="shared" si="451"/>
        <v>8.4</v>
      </c>
      <c r="LK16" s="29" t="str">
        <f t="shared" si="452"/>
        <v>8.4</v>
      </c>
      <c r="LL16" s="35" t="str">
        <f t="shared" si="453"/>
        <v>B+</v>
      </c>
      <c r="LM16" s="33">
        <f t="shared" si="454"/>
        <v>3.5</v>
      </c>
      <c r="LN16" s="49" t="str">
        <f t="shared" si="455"/>
        <v>3.5</v>
      </c>
      <c r="LO16" s="77">
        <v>2</v>
      </c>
      <c r="LP16" s="151">
        <v>2</v>
      </c>
      <c r="LQ16" s="24">
        <v>8.6999999999999993</v>
      </c>
      <c r="LR16" s="27">
        <v>7</v>
      </c>
      <c r="LS16" s="28"/>
      <c r="LT16" s="30">
        <f t="shared" si="456"/>
        <v>7.7</v>
      </c>
      <c r="LU16" s="31">
        <f t="shared" si="457"/>
        <v>7.7</v>
      </c>
      <c r="LV16" s="29" t="str">
        <f t="shared" si="250"/>
        <v>7.7</v>
      </c>
      <c r="LW16" s="35" t="str">
        <f t="shared" si="458"/>
        <v>B</v>
      </c>
      <c r="LX16" s="33">
        <f t="shared" si="459"/>
        <v>3</v>
      </c>
      <c r="LY16" s="49" t="str">
        <f t="shared" si="460"/>
        <v>3.0</v>
      </c>
      <c r="LZ16" s="77">
        <v>2</v>
      </c>
      <c r="MA16" s="151">
        <v>2</v>
      </c>
      <c r="MB16" s="24">
        <v>8.5</v>
      </c>
      <c r="MC16" s="27">
        <v>7.5</v>
      </c>
      <c r="MD16" s="28"/>
      <c r="ME16" s="30">
        <f t="shared" si="461"/>
        <v>7.9</v>
      </c>
      <c r="MF16" s="161">
        <f t="shared" si="462"/>
        <v>7.9</v>
      </c>
      <c r="MG16" s="29" t="str">
        <f t="shared" si="251"/>
        <v>7.9</v>
      </c>
      <c r="MH16" s="162" t="str">
        <f t="shared" si="463"/>
        <v>B</v>
      </c>
      <c r="MI16" s="163">
        <f t="shared" si="464"/>
        <v>3</v>
      </c>
      <c r="MJ16" s="56" t="str">
        <f t="shared" si="465"/>
        <v>3.0</v>
      </c>
      <c r="MK16" s="77">
        <v>1</v>
      </c>
      <c r="ML16" s="151">
        <v>1</v>
      </c>
      <c r="MM16" s="24">
        <v>8.6999999999999993</v>
      </c>
      <c r="MN16" s="27">
        <v>7</v>
      </c>
      <c r="MO16" s="28"/>
      <c r="MP16" s="30">
        <f t="shared" si="466"/>
        <v>7.7</v>
      </c>
      <c r="MQ16" s="161">
        <f t="shared" si="467"/>
        <v>7.7</v>
      </c>
      <c r="MR16" s="29" t="str">
        <f t="shared" si="252"/>
        <v>7.7</v>
      </c>
      <c r="MS16" s="162" t="str">
        <f t="shared" si="468"/>
        <v>B</v>
      </c>
      <c r="MT16" s="163">
        <f t="shared" si="469"/>
        <v>3</v>
      </c>
      <c r="MU16" s="56" t="str">
        <f t="shared" si="470"/>
        <v>3.0</v>
      </c>
      <c r="MV16" s="77">
        <v>3</v>
      </c>
      <c r="MW16" s="151">
        <v>3</v>
      </c>
      <c r="MX16" s="24">
        <v>8.4</v>
      </c>
      <c r="MY16" s="27">
        <v>6</v>
      </c>
      <c r="MZ16" s="28"/>
      <c r="NA16" s="30">
        <f t="shared" si="471"/>
        <v>7</v>
      </c>
      <c r="NB16" s="161">
        <f t="shared" si="472"/>
        <v>7</v>
      </c>
      <c r="NC16" s="29" t="str">
        <f t="shared" si="253"/>
        <v>7.0</v>
      </c>
      <c r="ND16" s="162" t="str">
        <f t="shared" si="473"/>
        <v>B</v>
      </c>
      <c r="NE16" s="163">
        <f t="shared" si="474"/>
        <v>3</v>
      </c>
      <c r="NF16" s="56" t="str">
        <f t="shared" si="475"/>
        <v>3.0</v>
      </c>
      <c r="NG16" s="77">
        <v>1</v>
      </c>
      <c r="NH16" s="151">
        <v>1</v>
      </c>
      <c r="NI16" s="24">
        <v>7.2</v>
      </c>
      <c r="NJ16" s="27">
        <v>9</v>
      </c>
      <c r="NK16" s="28"/>
      <c r="NL16" s="30">
        <f t="shared" si="476"/>
        <v>8.3000000000000007</v>
      </c>
      <c r="NM16" s="31">
        <f t="shared" si="477"/>
        <v>8.3000000000000007</v>
      </c>
      <c r="NN16" s="29" t="str">
        <f t="shared" si="478"/>
        <v>8.3</v>
      </c>
      <c r="NO16" s="35" t="str">
        <f t="shared" si="479"/>
        <v>B+</v>
      </c>
      <c r="NP16" s="33">
        <f t="shared" si="480"/>
        <v>3.5</v>
      </c>
      <c r="NQ16" s="49" t="str">
        <f t="shared" si="481"/>
        <v>3.5</v>
      </c>
      <c r="NR16" s="77">
        <v>3</v>
      </c>
      <c r="NS16" s="151">
        <v>3</v>
      </c>
      <c r="NT16" s="24">
        <v>9</v>
      </c>
      <c r="NU16" s="214">
        <v>6.7</v>
      </c>
      <c r="NV16" s="28"/>
      <c r="NW16" s="30">
        <f t="shared" si="482"/>
        <v>7.6</v>
      </c>
      <c r="NX16" s="31">
        <f t="shared" si="483"/>
        <v>7.6</v>
      </c>
      <c r="NY16" s="29" t="str">
        <f t="shared" si="484"/>
        <v>7.6</v>
      </c>
      <c r="NZ16" s="35" t="str">
        <f t="shared" si="485"/>
        <v>B</v>
      </c>
      <c r="OA16" s="33">
        <f t="shared" si="486"/>
        <v>3</v>
      </c>
      <c r="OB16" s="49" t="str">
        <f t="shared" si="487"/>
        <v>3.0</v>
      </c>
      <c r="OC16" s="77">
        <v>2</v>
      </c>
      <c r="OD16" s="151">
        <v>2</v>
      </c>
      <c r="OE16" s="211">
        <f t="shared" si="257"/>
        <v>18</v>
      </c>
      <c r="OF16" s="43">
        <f t="shared" si="258"/>
        <v>3.25</v>
      </c>
      <c r="OG16" s="45" t="str">
        <f t="shared" si="259"/>
        <v>3.25</v>
      </c>
      <c r="OH16" s="47" t="str">
        <f t="shared" si="260"/>
        <v>Lên lớp</v>
      </c>
      <c r="OI16" s="41">
        <f t="shared" si="261"/>
        <v>18</v>
      </c>
      <c r="OJ16" s="43">
        <f t="shared" si="262"/>
        <v>3.25</v>
      </c>
      <c r="OK16" s="229">
        <f t="shared" si="263"/>
        <v>76</v>
      </c>
      <c r="OL16" s="230">
        <f t="shared" si="264"/>
        <v>76</v>
      </c>
      <c r="OM16" s="146">
        <f t="shared" si="265"/>
        <v>2.625</v>
      </c>
      <c r="ON16" s="45" t="str">
        <f t="shared" si="266"/>
        <v>2.63</v>
      </c>
      <c r="OO16" s="47" t="str">
        <f t="shared" si="267"/>
        <v>Lên lớp</v>
      </c>
      <c r="OP16" s="47" t="s">
        <v>1143</v>
      </c>
      <c r="OQ16" s="24">
        <v>7.8</v>
      </c>
      <c r="OR16" s="27">
        <v>7</v>
      </c>
      <c r="OS16" s="28"/>
      <c r="OT16" s="30">
        <f t="shared" si="488"/>
        <v>7.3</v>
      </c>
      <c r="OU16" s="31">
        <f t="shared" si="489"/>
        <v>7.3</v>
      </c>
      <c r="OV16" s="31" t="str">
        <f t="shared" si="490"/>
        <v>7.3</v>
      </c>
      <c r="OW16" s="35" t="str">
        <f t="shared" si="491"/>
        <v>B</v>
      </c>
      <c r="OX16" s="33">
        <f t="shared" si="492"/>
        <v>3</v>
      </c>
      <c r="OY16" s="49" t="str">
        <f t="shared" si="493"/>
        <v>3.0</v>
      </c>
      <c r="OZ16" s="77">
        <v>2</v>
      </c>
      <c r="PA16" s="151">
        <v>2</v>
      </c>
      <c r="PB16" s="24">
        <v>7.2</v>
      </c>
      <c r="PC16" s="27">
        <v>7</v>
      </c>
      <c r="PD16" s="28"/>
      <c r="PE16" s="30">
        <f t="shared" si="494"/>
        <v>7.1</v>
      </c>
      <c r="PF16" s="31">
        <f t="shared" si="495"/>
        <v>7.1</v>
      </c>
      <c r="PG16" s="31" t="str">
        <f t="shared" si="496"/>
        <v>7.1</v>
      </c>
      <c r="PH16" s="35" t="str">
        <f t="shared" si="545"/>
        <v>B</v>
      </c>
      <c r="PI16" s="130">
        <f t="shared" si="497"/>
        <v>3</v>
      </c>
      <c r="PJ16" s="49" t="str">
        <f t="shared" si="498"/>
        <v>3.0</v>
      </c>
      <c r="PK16" s="77">
        <v>3</v>
      </c>
      <c r="PL16" s="151">
        <v>3</v>
      </c>
      <c r="PM16" s="24">
        <v>6</v>
      </c>
      <c r="PN16" s="27">
        <v>7</v>
      </c>
      <c r="PO16" s="28"/>
      <c r="PP16" s="30">
        <f t="shared" si="499"/>
        <v>6.6</v>
      </c>
      <c r="PQ16" s="31">
        <f t="shared" si="500"/>
        <v>6.6</v>
      </c>
      <c r="PR16" s="31" t="str">
        <f t="shared" si="501"/>
        <v>6.6</v>
      </c>
      <c r="PS16" s="35" t="str">
        <f t="shared" si="502"/>
        <v>C+</v>
      </c>
      <c r="PT16" s="33">
        <f t="shared" si="503"/>
        <v>2.5</v>
      </c>
      <c r="PU16" s="49" t="str">
        <f t="shared" si="504"/>
        <v>2.5</v>
      </c>
      <c r="PV16" s="77">
        <v>2</v>
      </c>
      <c r="PW16" s="151">
        <v>2</v>
      </c>
      <c r="PX16" s="24">
        <v>8.6999999999999993</v>
      </c>
      <c r="PY16" s="27">
        <v>9</v>
      </c>
      <c r="PZ16" s="28"/>
      <c r="QA16" s="30">
        <f t="shared" si="505"/>
        <v>8.9</v>
      </c>
      <c r="QB16" s="31">
        <f t="shared" si="506"/>
        <v>8.9</v>
      </c>
      <c r="QC16" s="31" t="str">
        <f t="shared" si="507"/>
        <v>8.9</v>
      </c>
      <c r="QD16" s="35" t="str">
        <f t="shared" si="508"/>
        <v>A</v>
      </c>
      <c r="QE16" s="33">
        <f t="shared" si="509"/>
        <v>4</v>
      </c>
      <c r="QF16" s="49" t="str">
        <f t="shared" si="510"/>
        <v>4.0</v>
      </c>
      <c r="QG16" s="77">
        <v>3</v>
      </c>
      <c r="QH16" s="151">
        <v>3</v>
      </c>
      <c r="QI16" s="24">
        <v>8.1999999999999993</v>
      </c>
      <c r="QJ16" s="27">
        <v>5</v>
      </c>
      <c r="QK16" s="28"/>
      <c r="QL16" s="30">
        <f t="shared" si="511"/>
        <v>6.3</v>
      </c>
      <c r="QM16" s="31">
        <f t="shared" si="512"/>
        <v>6.3</v>
      </c>
      <c r="QN16" s="31" t="str">
        <f t="shared" si="513"/>
        <v>6.3</v>
      </c>
      <c r="QO16" s="35" t="str">
        <f t="shared" si="514"/>
        <v>C</v>
      </c>
      <c r="QP16" s="33">
        <f t="shared" si="515"/>
        <v>2</v>
      </c>
      <c r="QQ16" s="49" t="str">
        <f t="shared" si="516"/>
        <v>2.0</v>
      </c>
      <c r="QR16" s="77">
        <v>1</v>
      </c>
      <c r="QS16" s="151">
        <v>1</v>
      </c>
      <c r="QT16" s="24">
        <v>8.6999999999999993</v>
      </c>
      <c r="QU16" s="27">
        <v>9</v>
      </c>
      <c r="QV16" s="28"/>
      <c r="QW16" s="30">
        <f t="shared" si="517"/>
        <v>8.9</v>
      </c>
      <c r="QX16" s="31">
        <f t="shared" si="518"/>
        <v>8.9</v>
      </c>
      <c r="QY16" s="31" t="str">
        <f t="shared" si="519"/>
        <v>8.9</v>
      </c>
      <c r="QZ16" s="35" t="str">
        <f t="shared" si="520"/>
        <v>A</v>
      </c>
      <c r="RA16" s="33">
        <f t="shared" si="521"/>
        <v>4</v>
      </c>
      <c r="RB16" s="49" t="str">
        <f t="shared" si="522"/>
        <v>4.0</v>
      </c>
      <c r="RC16" s="77">
        <v>3</v>
      </c>
      <c r="RD16" s="151">
        <v>3</v>
      </c>
      <c r="RE16" s="24">
        <v>8.6</v>
      </c>
      <c r="RF16" s="27">
        <v>4</v>
      </c>
      <c r="RG16" s="28"/>
      <c r="RH16" s="30">
        <f t="shared" si="523"/>
        <v>5.8</v>
      </c>
      <c r="RI16" s="31">
        <f t="shared" si="524"/>
        <v>5.8</v>
      </c>
      <c r="RJ16" s="29" t="str">
        <f t="shared" si="525"/>
        <v>5.8</v>
      </c>
      <c r="RK16" s="35" t="str">
        <f t="shared" si="526"/>
        <v>C</v>
      </c>
      <c r="RL16" s="33">
        <f t="shared" si="527"/>
        <v>2</v>
      </c>
      <c r="RM16" s="49" t="str">
        <f t="shared" si="528"/>
        <v>2.0</v>
      </c>
      <c r="RN16" s="77">
        <v>1</v>
      </c>
      <c r="RO16" s="151">
        <v>1</v>
      </c>
      <c r="RP16" s="211">
        <f t="shared" si="275"/>
        <v>15</v>
      </c>
      <c r="RQ16" s="275">
        <f t="shared" si="276"/>
        <v>7.64</v>
      </c>
      <c r="RR16" s="43">
        <f t="shared" si="277"/>
        <v>3.2</v>
      </c>
      <c r="RS16" s="45" t="str">
        <f t="shared" si="278"/>
        <v>3.20</v>
      </c>
      <c r="RT16" s="47" t="str">
        <f t="shared" si="279"/>
        <v>Lên lớp</v>
      </c>
      <c r="RU16" s="41">
        <f t="shared" si="280"/>
        <v>15</v>
      </c>
      <c r="RV16" s="43">
        <f t="shared" si="281"/>
        <v>3.2</v>
      </c>
      <c r="RW16" s="229">
        <f t="shared" si="282"/>
        <v>91</v>
      </c>
      <c r="RX16" s="230">
        <f t="shared" si="283"/>
        <v>91</v>
      </c>
      <c r="RY16" s="146">
        <f t="shared" si="284"/>
        <v>2.7197802197802199</v>
      </c>
      <c r="RZ16" s="45" t="str">
        <f t="shared" si="285"/>
        <v>2.72</v>
      </c>
      <c r="SA16" s="47" t="str">
        <f t="shared" si="286"/>
        <v>Lên lớp</v>
      </c>
      <c r="SB16" s="47" t="s">
        <v>1143</v>
      </c>
      <c r="SC16" s="24">
        <v>8</v>
      </c>
      <c r="SD16" s="27">
        <v>7</v>
      </c>
      <c r="SE16" s="28"/>
      <c r="SF16" s="30">
        <f t="shared" si="529"/>
        <v>7.4</v>
      </c>
      <c r="SG16" s="31">
        <f t="shared" si="530"/>
        <v>7.4</v>
      </c>
      <c r="SH16" s="31" t="str">
        <f t="shared" si="531"/>
        <v>7.4</v>
      </c>
      <c r="SI16" s="35" t="str">
        <f t="shared" si="532"/>
        <v>B</v>
      </c>
      <c r="SJ16" s="33">
        <f t="shared" si="533"/>
        <v>3</v>
      </c>
      <c r="SK16" s="49" t="str">
        <f t="shared" si="534"/>
        <v>3.0</v>
      </c>
      <c r="SL16" s="77">
        <v>2</v>
      </c>
      <c r="SM16" s="151">
        <v>2</v>
      </c>
      <c r="SN16" s="24">
        <v>8.1999999999999993</v>
      </c>
      <c r="SO16" s="27">
        <v>6</v>
      </c>
      <c r="SP16" s="28"/>
      <c r="SQ16" s="30">
        <f t="shared" si="535"/>
        <v>6.9</v>
      </c>
      <c r="SR16" s="31">
        <f t="shared" si="536"/>
        <v>6.9</v>
      </c>
      <c r="SS16" s="29" t="str">
        <f t="shared" si="537"/>
        <v>6.9</v>
      </c>
      <c r="ST16" s="35" t="str">
        <f t="shared" si="538"/>
        <v>C+</v>
      </c>
      <c r="SU16" s="130">
        <f t="shared" si="539"/>
        <v>2.5</v>
      </c>
      <c r="SV16" s="49" t="str">
        <f t="shared" si="540"/>
        <v>2.5</v>
      </c>
      <c r="SW16" s="77">
        <v>2</v>
      </c>
      <c r="SX16" s="151">
        <v>2</v>
      </c>
      <c r="SY16" s="24"/>
      <c r="SZ16" s="27"/>
      <c r="TA16" s="28"/>
      <c r="TB16" s="22">
        <f t="shared" si="315"/>
        <v>7.2</v>
      </c>
      <c r="TC16" s="29">
        <f t="shared" si="316"/>
        <v>7.2</v>
      </c>
      <c r="TD16" s="29" t="str">
        <f t="shared" si="541"/>
        <v>7.2</v>
      </c>
      <c r="TE16" s="35" t="str">
        <f t="shared" si="542"/>
        <v>B</v>
      </c>
      <c r="TF16" s="130">
        <f t="shared" si="543"/>
        <v>3</v>
      </c>
      <c r="TG16" s="49" t="str">
        <f t="shared" si="544"/>
        <v>3.0</v>
      </c>
      <c r="TH16" s="77">
        <v>4</v>
      </c>
      <c r="TI16" s="151">
        <v>4</v>
      </c>
      <c r="TJ16" s="320"/>
      <c r="TK16" s="321">
        <v>8.4</v>
      </c>
      <c r="TL16" s="322">
        <v>7.6</v>
      </c>
      <c r="TM16" s="322">
        <v>7.3</v>
      </c>
      <c r="TN16" s="322"/>
      <c r="TO16" s="127">
        <f t="shared" si="546"/>
        <v>7.6</v>
      </c>
      <c r="TP16" s="29" t="str">
        <f t="shared" si="547"/>
        <v>7.6</v>
      </c>
      <c r="TQ16" s="35" t="str">
        <f t="shared" si="548"/>
        <v>B</v>
      </c>
      <c r="TR16" s="33">
        <f t="shared" si="549"/>
        <v>3</v>
      </c>
      <c r="TS16" s="49" t="str">
        <f t="shared" si="550"/>
        <v>3.0</v>
      </c>
      <c r="TT16" s="323">
        <v>5</v>
      </c>
      <c r="TU16" s="324">
        <v>5</v>
      </c>
      <c r="TV16" s="325">
        <f t="shared" si="551"/>
        <v>9</v>
      </c>
      <c r="TW16" s="341">
        <f t="shared" si="295"/>
        <v>7.4222222222222216</v>
      </c>
      <c r="TX16" s="326">
        <f t="shared" si="552"/>
        <v>3</v>
      </c>
      <c r="TY16" s="45" t="str">
        <f t="shared" si="553"/>
        <v>3.00</v>
      </c>
      <c r="TZ16" s="47" t="str">
        <f t="shared" si="554"/>
        <v>Lên lớp</v>
      </c>
      <c r="UA16" s="41">
        <f t="shared" si="555"/>
        <v>9</v>
      </c>
      <c r="UB16" s="43">
        <f t="shared" si="556"/>
        <v>3</v>
      </c>
    </row>
    <row r="17" spans="1:548" ht="18">
      <c r="A17" s="11">
        <v>21</v>
      </c>
      <c r="B17" s="70" t="s">
        <v>415</v>
      </c>
      <c r="C17" s="14" t="s">
        <v>449</v>
      </c>
      <c r="D17" s="71" t="s">
        <v>450</v>
      </c>
      <c r="E17" s="302" t="s">
        <v>451</v>
      </c>
      <c r="F17" s="9"/>
      <c r="G17" s="111" t="s">
        <v>861</v>
      </c>
      <c r="H17" s="116" t="s">
        <v>18</v>
      </c>
      <c r="I17" s="104" t="s">
        <v>692</v>
      </c>
      <c r="J17" s="13">
        <v>8</v>
      </c>
      <c r="K17" s="29" t="str">
        <f t="shared" si="101"/>
        <v>8.0</v>
      </c>
      <c r="L17" s="35" t="str">
        <f t="shared" si="367"/>
        <v>B+</v>
      </c>
      <c r="M17" s="33">
        <f t="shared" si="368"/>
        <v>3.5</v>
      </c>
      <c r="N17" s="49" t="str">
        <f t="shared" si="369"/>
        <v>3.5</v>
      </c>
      <c r="O17" s="12">
        <v>2</v>
      </c>
      <c r="P17" s="19">
        <v>6.8</v>
      </c>
      <c r="Q17" s="29" t="str">
        <f t="shared" si="105"/>
        <v>6.8</v>
      </c>
      <c r="R17" s="35" t="str">
        <f t="shared" si="370"/>
        <v>C+</v>
      </c>
      <c r="S17" s="33">
        <f t="shared" si="371"/>
        <v>2.5</v>
      </c>
      <c r="T17" s="49" t="str">
        <f t="shared" si="372"/>
        <v>2.5</v>
      </c>
      <c r="U17" s="12">
        <v>3</v>
      </c>
      <c r="V17" s="24">
        <v>6.9</v>
      </c>
      <c r="W17" s="27">
        <v>8</v>
      </c>
      <c r="X17" s="28"/>
      <c r="Y17" s="22">
        <f t="shared" si="373"/>
        <v>7.6</v>
      </c>
      <c r="Z17" s="29">
        <f t="shared" si="374"/>
        <v>7.6</v>
      </c>
      <c r="AA17" s="29" t="str">
        <f t="shared" si="111"/>
        <v>7.6</v>
      </c>
      <c r="AB17" s="35" t="str">
        <f t="shared" si="375"/>
        <v>B</v>
      </c>
      <c r="AC17" s="33">
        <f t="shared" si="376"/>
        <v>3</v>
      </c>
      <c r="AD17" s="49" t="str">
        <f t="shared" si="377"/>
        <v>3.0</v>
      </c>
      <c r="AE17" s="77">
        <v>5</v>
      </c>
      <c r="AF17" s="80">
        <v>5</v>
      </c>
      <c r="AG17" s="24">
        <v>6</v>
      </c>
      <c r="AH17" s="27">
        <v>6</v>
      </c>
      <c r="AI17" s="28"/>
      <c r="AJ17" s="30">
        <f t="shared" si="378"/>
        <v>6</v>
      </c>
      <c r="AK17" s="31">
        <f t="shared" si="379"/>
        <v>6</v>
      </c>
      <c r="AL17" s="29" t="str">
        <f t="shared" si="117"/>
        <v>6.0</v>
      </c>
      <c r="AM17" s="35" t="str">
        <f t="shared" si="380"/>
        <v>C</v>
      </c>
      <c r="AN17" s="33">
        <f t="shared" si="381"/>
        <v>2</v>
      </c>
      <c r="AO17" s="49" t="str">
        <f t="shared" si="382"/>
        <v>2.0</v>
      </c>
      <c r="AP17" s="77">
        <v>3</v>
      </c>
      <c r="AQ17" s="83">
        <v>3</v>
      </c>
      <c r="AR17" s="24">
        <v>5.6</v>
      </c>
      <c r="AS17" s="27">
        <v>4</v>
      </c>
      <c r="AT17" s="28"/>
      <c r="AU17" s="30">
        <f t="shared" si="383"/>
        <v>4.5999999999999996</v>
      </c>
      <c r="AV17" s="31">
        <f t="shared" si="384"/>
        <v>4.5999999999999996</v>
      </c>
      <c r="AW17" s="29" t="str">
        <f t="shared" si="121"/>
        <v>4.6</v>
      </c>
      <c r="AX17" s="35" t="str">
        <f t="shared" si="385"/>
        <v>D</v>
      </c>
      <c r="AY17" s="33">
        <f t="shared" si="386"/>
        <v>1</v>
      </c>
      <c r="AZ17" s="49" t="str">
        <f t="shared" si="387"/>
        <v>1.0</v>
      </c>
      <c r="BA17" s="77">
        <v>3</v>
      </c>
      <c r="BB17" s="83">
        <v>3</v>
      </c>
      <c r="BC17" s="24">
        <v>6.3</v>
      </c>
      <c r="BD17" s="27">
        <v>6</v>
      </c>
      <c r="BE17" s="28"/>
      <c r="BF17" s="22">
        <f t="shared" si="388"/>
        <v>6.1</v>
      </c>
      <c r="BG17" s="29">
        <f t="shared" si="389"/>
        <v>6.1</v>
      </c>
      <c r="BH17" s="29" t="str">
        <f t="shared" si="125"/>
        <v>6.1</v>
      </c>
      <c r="BI17" s="35" t="str">
        <f t="shared" si="390"/>
        <v>C</v>
      </c>
      <c r="BJ17" s="33">
        <f t="shared" si="391"/>
        <v>2</v>
      </c>
      <c r="BK17" s="49" t="str">
        <f t="shared" si="392"/>
        <v>2.0</v>
      </c>
      <c r="BL17" s="77">
        <v>3</v>
      </c>
      <c r="BM17" s="83">
        <v>3</v>
      </c>
      <c r="BN17" s="24">
        <v>6.7</v>
      </c>
      <c r="BO17" s="27">
        <v>9</v>
      </c>
      <c r="BP17" s="28"/>
      <c r="BQ17" s="30">
        <f t="shared" si="393"/>
        <v>8.1</v>
      </c>
      <c r="BR17" s="31">
        <f t="shared" si="394"/>
        <v>8.1</v>
      </c>
      <c r="BS17" s="29" t="str">
        <f t="shared" si="129"/>
        <v>8.1</v>
      </c>
      <c r="BT17" s="35" t="str">
        <f t="shared" si="395"/>
        <v>B+</v>
      </c>
      <c r="BU17" s="33">
        <f t="shared" si="396"/>
        <v>3.5</v>
      </c>
      <c r="BV17" s="49" t="str">
        <f t="shared" si="397"/>
        <v>3.5</v>
      </c>
      <c r="BW17" s="77">
        <v>2</v>
      </c>
      <c r="BX17" s="83">
        <v>2</v>
      </c>
      <c r="BY17" s="41">
        <f t="shared" si="133"/>
        <v>16</v>
      </c>
      <c r="BZ17" s="43">
        <f t="shared" si="134"/>
        <v>2.3125</v>
      </c>
      <c r="CA17" s="45" t="str">
        <f t="shared" si="135"/>
        <v>2.31</v>
      </c>
      <c r="CB17" s="47" t="str">
        <f t="shared" si="136"/>
        <v>Lên lớp</v>
      </c>
      <c r="CC17" s="145">
        <f t="shared" si="137"/>
        <v>16</v>
      </c>
      <c r="CD17" s="146">
        <f t="shared" si="138"/>
        <v>2.3125</v>
      </c>
      <c r="CE17" s="47" t="str">
        <f t="shared" si="139"/>
        <v>Lên lớp</v>
      </c>
      <c r="CF17" s="142" t="s">
        <v>1143</v>
      </c>
      <c r="CG17" s="24">
        <v>5.9</v>
      </c>
      <c r="CH17" s="27">
        <v>8</v>
      </c>
      <c r="CI17" s="28"/>
      <c r="CJ17" s="22">
        <f t="shared" si="398"/>
        <v>7.2</v>
      </c>
      <c r="CK17" s="29">
        <f t="shared" si="399"/>
        <v>7.2</v>
      </c>
      <c r="CL17" s="29" t="str">
        <f t="shared" si="142"/>
        <v>7.2</v>
      </c>
      <c r="CM17" s="35" t="str">
        <f t="shared" si="400"/>
        <v>B</v>
      </c>
      <c r="CN17" s="157">
        <f t="shared" si="401"/>
        <v>3</v>
      </c>
      <c r="CO17" s="49" t="str">
        <f t="shared" si="402"/>
        <v>3.0</v>
      </c>
      <c r="CP17" s="77">
        <v>3</v>
      </c>
      <c r="CQ17" s="151">
        <v>3</v>
      </c>
      <c r="CR17" s="24">
        <v>5.7</v>
      </c>
      <c r="CS17" s="27">
        <v>7</v>
      </c>
      <c r="CT17" s="28"/>
      <c r="CU17" s="30">
        <f t="shared" si="403"/>
        <v>6.5</v>
      </c>
      <c r="CV17" s="31">
        <f t="shared" si="404"/>
        <v>6.5</v>
      </c>
      <c r="CW17" s="29" t="str">
        <f t="shared" si="147"/>
        <v>6.5</v>
      </c>
      <c r="CX17" s="35" t="str">
        <f t="shared" si="405"/>
        <v>C+</v>
      </c>
      <c r="CY17" s="157">
        <f t="shared" si="406"/>
        <v>2.5</v>
      </c>
      <c r="CZ17" s="49" t="str">
        <f t="shared" si="407"/>
        <v>2.5</v>
      </c>
      <c r="DA17" s="77">
        <v>2</v>
      </c>
      <c r="DB17" s="151">
        <v>2</v>
      </c>
      <c r="DC17" s="24">
        <v>5.3</v>
      </c>
      <c r="DD17" s="27">
        <v>5</v>
      </c>
      <c r="DE17" s="28"/>
      <c r="DF17" s="30">
        <f t="shared" si="408"/>
        <v>5.0999999999999996</v>
      </c>
      <c r="DG17" s="31">
        <f t="shared" si="409"/>
        <v>5.0999999999999996</v>
      </c>
      <c r="DH17" s="29" t="str">
        <f t="shared" si="153"/>
        <v>5.1</v>
      </c>
      <c r="DI17" s="35" t="str">
        <f t="shared" si="410"/>
        <v>D+</v>
      </c>
      <c r="DJ17" s="157">
        <f t="shared" si="411"/>
        <v>1.5</v>
      </c>
      <c r="DK17" s="49" t="str">
        <f t="shared" si="412"/>
        <v>1.5</v>
      </c>
      <c r="DL17" s="77">
        <v>4</v>
      </c>
      <c r="DM17" s="151">
        <v>4</v>
      </c>
      <c r="DN17" s="24">
        <v>6.5</v>
      </c>
      <c r="DO17" s="27">
        <v>4</v>
      </c>
      <c r="DP17" s="28"/>
      <c r="DQ17" s="30">
        <f t="shared" si="413"/>
        <v>5</v>
      </c>
      <c r="DR17" s="31">
        <f t="shared" si="414"/>
        <v>5</v>
      </c>
      <c r="DS17" s="29" t="str">
        <f t="shared" si="159"/>
        <v>5.0</v>
      </c>
      <c r="DT17" s="35" t="str">
        <f t="shared" si="415"/>
        <v>D+</v>
      </c>
      <c r="DU17" s="157">
        <f t="shared" si="416"/>
        <v>1.5</v>
      </c>
      <c r="DV17" s="49" t="str">
        <f t="shared" si="417"/>
        <v>1.5</v>
      </c>
      <c r="DW17" s="77">
        <v>3</v>
      </c>
      <c r="DX17" s="151">
        <v>3</v>
      </c>
      <c r="DY17" s="24">
        <v>7.3</v>
      </c>
      <c r="DZ17" s="27">
        <v>7</v>
      </c>
      <c r="EA17" s="28"/>
      <c r="EB17" s="30">
        <f t="shared" si="418"/>
        <v>7.1</v>
      </c>
      <c r="EC17" s="31">
        <f t="shared" si="419"/>
        <v>7.1</v>
      </c>
      <c r="ED17" s="29" t="str">
        <f t="shared" si="163"/>
        <v>7.1</v>
      </c>
      <c r="EE17" s="35" t="str">
        <f t="shared" si="420"/>
        <v>B</v>
      </c>
      <c r="EF17" s="157">
        <f t="shared" si="421"/>
        <v>3</v>
      </c>
      <c r="EG17" s="49" t="str">
        <f t="shared" si="422"/>
        <v>3.0</v>
      </c>
      <c r="EH17" s="77">
        <v>2</v>
      </c>
      <c r="EI17" s="151">
        <v>2</v>
      </c>
      <c r="EJ17" s="24">
        <v>6.2</v>
      </c>
      <c r="EK17" s="27">
        <v>6</v>
      </c>
      <c r="EL17" s="28"/>
      <c r="EM17" s="30">
        <f t="shared" si="423"/>
        <v>6.1</v>
      </c>
      <c r="EN17" s="31">
        <f t="shared" si="424"/>
        <v>6.1</v>
      </c>
      <c r="EO17" s="29" t="str">
        <f t="shared" si="168"/>
        <v>6.1</v>
      </c>
      <c r="EP17" s="35" t="str">
        <f t="shared" si="425"/>
        <v>C</v>
      </c>
      <c r="EQ17" s="157">
        <f t="shared" si="426"/>
        <v>2</v>
      </c>
      <c r="ER17" s="49" t="str">
        <f t="shared" si="427"/>
        <v>2.0</v>
      </c>
      <c r="ES17" s="77">
        <v>2</v>
      </c>
      <c r="ET17" s="151">
        <v>2</v>
      </c>
      <c r="EU17" s="24">
        <v>5.6</v>
      </c>
      <c r="EV17" s="27">
        <v>7</v>
      </c>
      <c r="EW17" s="28"/>
      <c r="EX17" s="30">
        <f t="shared" si="428"/>
        <v>6.4</v>
      </c>
      <c r="EY17" s="31">
        <f t="shared" si="429"/>
        <v>6.4</v>
      </c>
      <c r="EZ17" s="29" t="str">
        <f t="shared" si="173"/>
        <v>6.4</v>
      </c>
      <c r="FA17" s="35" t="str">
        <f t="shared" si="430"/>
        <v>C</v>
      </c>
      <c r="FB17" s="157">
        <f t="shared" si="431"/>
        <v>2</v>
      </c>
      <c r="FC17" s="49" t="str">
        <f t="shared" si="432"/>
        <v>2.0</v>
      </c>
      <c r="FD17" s="77">
        <v>3</v>
      </c>
      <c r="FE17" s="151">
        <v>3</v>
      </c>
      <c r="FF17" s="155">
        <v>8</v>
      </c>
      <c r="FG17" s="165">
        <v>7.2</v>
      </c>
      <c r="FH17" s="165"/>
      <c r="FI17" s="22">
        <f t="shared" si="433"/>
        <v>7.5</v>
      </c>
      <c r="FJ17" s="29">
        <f t="shared" si="434"/>
        <v>7.5</v>
      </c>
      <c r="FK17" s="29" t="str">
        <f t="shared" si="179"/>
        <v>7.5</v>
      </c>
      <c r="FL17" s="35" t="str">
        <f t="shared" si="435"/>
        <v>B</v>
      </c>
      <c r="FM17" s="33">
        <f t="shared" si="436"/>
        <v>3</v>
      </c>
      <c r="FN17" s="49" t="str">
        <f t="shared" si="437"/>
        <v>3.0</v>
      </c>
      <c r="FO17" s="77">
        <v>2</v>
      </c>
      <c r="FP17" s="151">
        <v>2</v>
      </c>
      <c r="FQ17" s="41">
        <f t="shared" si="183"/>
        <v>21</v>
      </c>
      <c r="FR17" s="43">
        <f t="shared" si="184"/>
        <v>2.2142857142857144</v>
      </c>
      <c r="FS17" s="45" t="str">
        <f t="shared" si="185"/>
        <v>2.21</v>
      </c>
      <c r="FT17" s="47" t="str">
        <f t="shared" si="186"/>
        <v>Lên lớp</v>
      </c>
      <c r="FU17" s="145">
        <f t="shared" si="187"/>
        <v>21</v>
      </c>
      <c r="FV17" s="146">
        <f t="shared" si="188"/>
        <v>2.2142857142857144</v>
      </c>
      <c r="FW17" s="174">
        <f t="shared" si="189"/>
        <v>37</v>
      </c>
      <c r="FX17" s="41">
        <f t="shared" si="190"/>
        <v>37</v>
      </c>
      <c r="FY17" s="43">
        <f t="shared" si="191"/>
        <v>2.2567567567567566</v>
      </c>
      <c r="FZ17" s="45" t="str">
        <f t="shared" si="192"/>
        <v>2.26</v>
      </c>
      <c r="GA17" s="47" t="str">
        <f t="shared" si="193"/>
        <v>Lên lớp</v>
      </c>
      <c r="GB17" s="47" t="s">
        <v>1143</v>
      </c>
      <c r="GC17" s="24">
        <v>6</v>
      </c>
      <c r="GD17" s="27">
        <v>7</v>
      </c>
      <c r="GE17" s="28"/>
      <c r="GF17" s="22">
        <f t="shared" si="322"/>
        <v>6.6</v>
      </c>
      <c r="GG17" s="29">
        <f t="shared" si="323"/>
        <v>6.6</v>
      </c>
      <c r="GH17" s="29" t="str">
        <f t="shared" si="195"/>
        <v>6.6</v>
      </c>
      <c r="GI17" s="35" t="str">
        <f t="shared" si="324"/>
        <v>C+</v>
      </c>
      <c r="GJ17" s="33">
        <f t="shared" si="325"/>
        <v>2.5</v>
      </c>
      <c r="GK17" s="49" t="str">
        <f t="shared" si="326"/>
        <v>2.5</v>
      </c>
      <c r="GL17" s="77">
        <v>2</v>
      </c>
      <c r="GM17" s="151">
        <v>2</v>
      </c>
      <c r="GN17" s="24">
        <v>7.3</v>
      </c>
      <c r="GO17" s="27">
        <v>6</v>
      </c>
      <c r="GP17" s="28"/>
      <c r="GQ17" s="30">
        <f t="shared" si="327"/>
        <v>6.5</v>
      </c>
      <c r="GR17" s="31">
        <f t="shared" si="328"/>
        <v>6.5</v>
      </c>
      <c r="GS17" s="29" t="str">
        <f t="shared" si="200"/>
        <v>6.5</v>
      </c>
      <c r="GT17" s="35" t="str">
        <f t="shared" si="329"/>
        <v>C+</v>
      </c>
      <c r="GU17" s="33">
        <f t="shared" si="330"/>
        <v>2.5</v>
      </c>
      <c r="GV17" s="49" t="str">
        <f t="shared" si="331"/>
        <v>2.5</v>
      </c>
      <c r="GW17" s="77">
        <v>3</v>
      </c>
      <c r="GX17" s="151">
        <v>3</v>
      </c>
      <c r="GY17" s="24">
        <v>5.6</v>
      </c>
      <c r="GZ17" s="27">
        <v>3</v>
      </c>
      <c r="HA17" s="28"/>
      <c r="HB17" s="22">
        <f t="shared" si="332"/>
        <v>4</v>
      </c>
      <c r="HC17" s="29">
        <f t="shared" si="333"/>
        <v>4</v>
      </c>
      <c r="HD17" s="29" t="str">
        <f t="shared" si="205"/>
        <v>4.0</v>
      </c>
      <c r="HE17" s="35" t="str">
        <f t="shared" si="334"/>
        <v>D</v>
      </c>
      <c r="HF17" s="33">
        <f t="shared" si="335"/>
        <v>1</v>
      </c>
      <c r="HG17" s="49" t="str">
        <f t="shared" si="336"/>
        <v>1.0</v>
      </c>
      <c r="HH17" s="77">
        <v>2</v>
      </c>
      <c r="HI17" s="151">
        <v>2</v>
      </c>
      <c r="HJ17" s="24">
        <v>5.2</v>
      </c>
      <c r="HK17" s="27">
        <v>2</v>
      </c>
      <c r="HL17" s="28">
        <v>4</v>
      </c>
      <c r="HM17" s="22">
        <f t="shared" si="337"/>
        <v>3.3</v>
      </c>
      <c r="HN17" s="29">
        <f t="shared" si="338"/>
        <v>4.5</v>
      </c>
      <c r="HO17" s="29" t="str">
        <f t="shared" si="210"/>
        <v>4.5</v>
      </c>
      <c r="HP17" s="35" t="str">
        <f t="shared" si="339"/>
        <v>D</v>
      </c>
      <c r="HQ17" s="33">
        <f t="shared" si="340"/>
        <v>1</v>
      </c>
      <c r="HR17" s="49" t="str">
        <f t="shared" si="341"/>
        <v>1.0</v>
      </c>
      <c r="HS17" s="77">
        <v>2</v>
      </c>
      <c r="HT17" s="151">
        <v>2</v>
      </c>
      <c r="HU17" s="24">
        <v>8.1999999999999993</v>
      </c>
      <c r="HV17" s="27">
        <v>6</v>
      </c>
      <c r="HW17" s="28"/>
      <c r="HX17" s="22">
        <f t="shared" si="342"/>
        <v>6.9</v>
      </c>
      <c r="HY17" s="29">
        <f t="shared" si="343"/>
        <v>6.9</v>
      </c>
      <c r="HZ17" s="29" t="str">
        <f t="shared" si="215"/>
        <v>6.9</v>
      </c>
      <c r="IA17" s="35" t="str">
        <f t="shared" si="344"/>
        <v>C+</v>
      </c>
      <c r="IB17" s="33">
        <f t="shared" si="345"/>
        <v>2.5</v>
      </c>
      <c r="IC17" s="49" t="str">
        <f t="shared" si="346"/>
        <v>2.5</v>
      </c>
      <c r="ID17" s="77">
        <v>3</v>
      </c>
      <c r="IE17" s="151">
        <v>3</v>
      </c>
      <c r="IF17" s="24">
        <v>6</v>
      </c>
      <c r="IG17" s="27">
        <v>7</v>
      </c>
      <c r="IH17" s="126"/>
      <c r="II17" s="22">
        <f t="shared" si="347"/>
        <v>6.6</v>
      </c>
      <c r="IJ17" s="54">
        <f t="shared" si="348"/>
        <v>6.6</v>
      </c>
      <c r="IK17" s="29" t="str">
        <f t="shared" si="220"/>
        <v>6.6</v>
      </c>
      <c r="IL17" s="162" t="str">
        <f t="shared" si="349"/>
        <v>C+</v>
      </c>
      <c r="IM17" s="33">
        <f t="shared" si="350"/>
        <v>2.5</v>
      </c>
      <c r="IN17" s="49" t="str">
        <f t="shared" si="351"/>
        <v>2.5</v>
      </c>
      <c r="IO17" s="77">
        <v>2</v>
      </c>
      <c r="IP17" s="151">
        <v>2</v>
      </c>
      <c r="IQ17" s="24">
        <v>5.9</v>
      </c>
      <c r="IR17" s="27">
        <v>6</v>
      </c>
      <c r="IS17" s="28"/>
      <c r="IT17" s="30">
        <f t="shared" si="352"/>
        <v>6</v>
      </c>
      <c r="IU17" s="31">
        <f t="shared" si="353"/>
        <v>6</v>
      </c>
      <c r="IV17" s="29" t="str">
        <f t="shared" si="224"/>
        <v>6.0</v>
      </c>
      <c r="IW17" s="35" t="str">
        <f t="shared" si="354"/>
        <v>C</v>
      </c>
      <c r="IX17" s="33">
        <f t="shared" si="355"/>
        <v>2</v>
      </c>
      <c r="IY17" s="49" t="str">
        <f t="shared" si="356"/>
        <v>2.0</v>
      </c>
      <c r="IZ17" s="77">
        <v>3</v>
      </c>
      <c r="JA17" s="151">
        <v>3</v>
      </c>
      <c r="JB17" s="24">
        <v>7.2</v>
      </c>
      <c r="JC17" s="27">
        <v>6</v>
      </c>
      <c r="JD17" s="28"/>
      <c r="JE17" s="30">
        <f t="shared" si="357"/>
        <v>6.5</v>
      </c>
      <c r="JF17" s="31">
        <f t="shared" si="358"/>
        <v>6.5</v>
      </c>
      <c r="JG17" s="29" t="str">
        <f t="shared" si="228"/>
        <v>6.5</v>
      </c>
      <c r="JH17" s="35" t="str">
        <f t="shared" si="359"/>
        <v>C+</v>
      </c>
      <c r="JI17" s="33">
        <f t="shared" si="360"/>
        <v>2.5</v>
      </c>
      <c r="JJ17" s="49" t="str">
        <f t="shared" si="361"/>
        <v>2.5</v>
      </c>
      <c r="JK17" s="77">
        <v>3</v>
      </c>
      <c r="JL17" s="151">
        <v>3</v>
      </c>
      <c r="JM17" s="24">
        <v>5.5</v>
      </c>
      <c r="JN17" s="214">
        <v>6.2</v>
      </c>
      <c r="JO17" s="140"/>
      <c r="JP17" s="30">
        <f t="shared" si="362"/>
        <v>5.9</v>
      </c>
      <c r="JQ17" s="31">
        <f t="shared" si="363"/>
        <v>5.9</v>
      </c>
      <c r="JR17" s="29" t="str">
        <f t="shared" si="232"/>
        <v>5.9</v>
      </c>
      <c r="JS17" s="35" t="str">
        <f t="shared" si="364"/>
        <v>C</v>
      </c>
      <c r="JT17" s="33">
        <f t="shared" si="365"/>
        <v>2</v>
      </c>
      <c r="JU17" s="49" t="str">
        <f t="shared" si="366"/>
        <v>2.0</v>
      </c>
      <c r="JV17" s="77">
        <v>1</v>
      </c>
      <c r="JW17" s="151">
        <v>1</v>
      </c>
      <c r="JX17" s="211">
        <f t="shared" si="236"/>
        <v>21</v>
      </c>
      <c r="JY17" s="43">
        <f t="shared" si="237"/>
        <v>2.1190476190476191</v>
      </c>
      <c r="JZ17" s="45" t="str">
        <f t="shared" si="238"/>
        <v>2.12</v>
      </c>
      <c r="KA17" s="47" t="str">
        <f t="shared" si="239"/>
        <v>Lên lớp</v>
      </c>
      <c r="KB17" s="41">
        <f t="shared" si="240"/>
        <v>21</v>
      </c>
      <c r="KC17" s="43">
        <f t="shared" si="241"/>
        <v>2.1190476190476191</v>
      </c>
      <c r="KD17" s="229">
        <f t="shared" si="242"/>
        <v>58</v>
      </c>
      <c r="KE17" s="230">
        <f t="shared" si="243"/>
        <v>58</v>
      </c>
      <c r="KF17" s="146">
        <f t="shared" si="244"/>
        <v>2.2068965517241379</v>
      </c>
      <c r="KG17" s="45" t="str">
        <f t="shared" si="245"/>
        <v>2.21</v>
      </c>
      <c r="KH17" s="47" t="str">
        <f t="shared" si="246"/>
        <v>Lên lớp</v>
      </c>
      <c r="KI17" s="47" t="s">
        <v>1143</v>
      </c>
      <c r="KJ17" s="24">
        <v>6.2</v>
      </c>
      <c r="KK17" s="27">
        <v>7</v>
      </c>
      <c r="KL17" s="28"/>
      <c r="KM17" s="30">
        <f t="shared" si="438"/>
        <v>6.7</v>
      </c>
      <c r="KN17" s="31">
        <f t="shared" si="439"/>
        <v>6.7</v>
      </c>
      <c r="KO17" s="31" t="str">
        <f t="shared" si="440"/>
        <v>6.7</v>
      </c>
      <c r="KP17" s="35" t="str">
        <f t="shared" si="441"/>
        <v>C+</v>
      </c>
      <c r="KQ17" s="33">
        <f t="shared" si="442"/>
        <v>2.5</v>
      </c>
      <c r="KR17" s="49" t="str">
        <f t="shared" si="443"/>
        <v>2.5</v>
      </c>
      <c r="KS17" s="77">
        <v>2</v>
      </c>
      <c r="KT17" s="151">
        <v>2</v>
      </c>
      <c r="KU17" s="24">
        <v>7.3</v>
      </c>
      <c r="KV17" s="27">
        <v>9</v>
      </c>
      <c r="KW17" s="28"/>
      <c r="KX17" s="30">
        <f t="shared" si="444"/>
        <v>8.3000000000000007</v>
      </c>
      <c r="KY17" s="31">
        <f t="shared" si="445"/>
        <v>8.3000000000000007</v>
      </c>
      <c r="KZ17" s="31" t="str">
        <f t="shared" si="446"/>
        <v>8.3</v>
      </c>
      <c r="LA17" s="35" t="str">
        <f t="shared" si="447"/>
        <v>B+</v>
      </c>
      <c r="LB17" s="33">
        <f t="shared" si="448"/>
        <v>3.5</v>
      </c>
      <c r="LC17" s="49" t="str">
        <f t="shared" si="449"/>
        <v>3.5</v>
      </c>
      <c r="LD17" s="77">
        <v>2</v>
      </c>
      <c r="LE17" s="151">
        <v>2</v>
      </c>
      <c r="LF17" s="24">
        <v>7.7</v>
      </c>
      <c r="LG17" s="27">
        <v>7</v>
      </c>
      <c r="LH17" s="28"/>
      <c r="LI17" s="30">
        <f t="shared" si="450"/>
        <v>7.3</v>
      </c>
      <c r="LJ17" s="31">
        <f t="shared" si="451"/>
        <v>7.3</v>
      </c>
      <c r="LK17" s="31" t="str">
        <f t="shared" si="452"/>
        <v>7.3</v>
      </c>
      <c r="LL17" s="35" t="str">
        <f t="shared" si="453"/>
        <v>B</v>
      </c>
      <c r="LM17" s="33">
        <f t="shared" si="454"/>
        <v>3</v>
      </c>
      <c r="LN17" s="49" t="str">
        <f t="shared" si="455"/>
        <v>3.0</v>
      </c>
      <c r="LO17" s="77">
        <v>2</v>
      </c>
      <c r="LP17" s="151">
        <v>2</v>
      </c>
      <c r="LQ17" s="24">
        <v>7</v>
      </c>
      <c r="LR17" s="27">
        <v>6</v>
      </c>
      <c r="LS17" s="28"/>
      <c r="LT17" s="30">
        <f t="shared" si="456"/>
        <v>6.4</v>
      </c>
      <c r="LU17" s="31">
        <f t="shared" si="457"/>
        <v>6.4</v>
      </c>
      <c r="LV17" s="29" t="str">
        <f t="shared" si="250"/>
        <v>6.4</v>
      </c>
      <c r="LW17" s="35" t="str">
        <f t="shared" si="458"/>
        <v>C</v>
      </c>
      <c r="LX17" s="33">
        <f t="shared" si="459"/>
        <v>2</v>
      </c>
      <c r="LY17" s="49" t="str">
        <f t="shared" si="460"/>
        <v>2.0</v>
      </c>
      <c r="LZ17" s="77">
        <v>2</v>
      </c>
      <c r="MA17" s="151">
        <v>2</v>
      </c>
      <c r="MB17" s="133">
        <v>8</v>
      </c>
      <c r="MC17" s="125">
        <v>7</v>
      </c>
      <c r="MD17" s="126"/>
      <c r="ME17" s="127">
        <f t="shared" si="461"/>
        <v>7.4</v>
      </c>
      <c r="MF17" s="128">
        <f t="shared" si="462"/>
        <v>7.4</v>
      </c>
      <c r="MG17" s="160" t="str">
        <f t="shared" si="251"/>
        <v>7.4</v>
      </c>
      <c r="MH17" s="129" t="str">
        <f t="shared" si="463"/>
        <v>B</v>
      </c>
      <c r="MI17" s="130">
        <f t="shared" si="464"/>
        <v>3</v>
      </c>
      <c r="MJ17" s="131" t="str">
        <f t="shared" si="465"/>
        <v>3.0</v>
      </c>
      <c r="MK17" s="132">
        <v>1</v>
      </c>
      <c r="ML17" s="170">
        <v>1</v>
      </c>
      <c r="MM17" s="24">
        <v>5.6</v>
      </c>
      <c r="MN17" s="27">
        <v>6</v>
      </c>
      <c r="MO17" s="28"/>
      <c r="MP17" s="30">
        <f t="shared" si="466"/>
        <v>5.8</v>
      </c>
      <c r="MQ17" s="161">
        <f t="shared" si="467"/>
        <v>5.8</v>
      </c>
      <c r="MR17" s="29" t="str">
        <f t="shared" si="252"/>
        <v>5.8</v>
      </c>
      <c r="MS17" s="162" t="str">
        <f t="shared" si="468"/>
        <v>C</v>
      </c>
      <c r="MT17" s="163">
        <f t="shared" si="469"/>
        <v>2</v>
      </c>
      <c r="MU17" s="56" t="str">
        <f t="shared" si="470"/>
        <v>2.0</v>
      </c>
      <c r="MV17" s="77">
        <v>3</v>
      </c>
      <c r="MW17" s="151">
        <v>3</v>
      </c>
      <c r="MX17" s="133">
        <v>6.9</v>
      </c>
      <c r="MY17" s="125">
        <v>5</v>
      </c>
      <c r="MZ17" s="126"/>
      <c r="NA17" s="127">
        <f t="shared" si="471"/>
        <v>5.8</v>
      </c>
      <c r="NB17" s="128">
        <f t="shared" si="472"/>
        <v>5.8</v>
      </c>
      <c r="NC17" s="29" t="str">
        <f t="shared" si="253"/>
        <v>5.8</v>
      </c>
      <c r="ND17" s="129" t="str">
        <f t="shared" si="473"/>
        <v>C</v>
      </c>
      <c r="NE17" s="130">
        <f t="shared" si="474"/>
        <v>2</v>
      </c>
      <c r="NF17" s="131" t="str">
        <f t="shared" si="475"/>
        <v>2.0</v>
      </c>
      <c r="NG17" s="132">
        <v>1</v>
      </c>
      <c r="NH17" s="170">
        <v>1</v>
      </c>
      <c r="NI17" s="24">
        <v>6.6</v>
      </c>
      <c r="NJ17" s="27">
        <v>5</v>
      </c>
      <c r="NK17" s="28"/>
      <c r="NL17" s="30">
        <f t="shared" si="476"/>
        <v>5.6</v>
      </c>
      <c r="NM17" s="31">
        <f t="shared" si="477"/>
        <v>5.6</v>
      </c>
      <c r="NN17" s="31" t="str">
        <f t="shared" si="478"/>
        <v>5.6</v>
      </c>
      <c r="NO17" s="35" t="str">
        <f t="shared" si="479"/>
        <v>C</v>
      </c>
      <c r="NP17" s="33">
        <f t="shared" si="480"/>
        <v>2</v>
      </c>
      <c r="NQ17" s="49" t="str">
        <f t="shared" si="481"/>
        <v>2.0</v>
      </c>
      <c r="NR17" s="77">
        <v>3</v>
      </c>
      <c r="NS17" s="151">
        <v>3</v>
      </c>
      <c r="NT17" s="24">
        <v>9</v>
      </c>
      <c r="NU17" s="214">
        <v>6.7</v>
      </c>
      <c r="NV17" s="28"/>
      <c r="NW17" s="30">
        <f t="shared" si="482"/>
        <v>7.6</v>
      </c>
      <c r="NX17" s="31">
        <f t="shared" si="483"/>
        <v>7.6</v>
      </c>
      <c r="NY17" s="31" t="str">
        <f t="shared" si="484"/>
        <v>7.6</v>
      </c>
      <c r="NZ17" s="35" t="str">
        <f t="shared" si="485"/>
        <v>B</v>
      </c>
      <c r="OA17" s="33">
        <f t="shared" si="486"/>
        <v>3</v>
      </c>
      <c r="OB17" s="49" t="str">
        <f t="shared" si="487"/>
        <v>3.0</v>
      </c>
      <c r="OC17" s="77">
        <v>2</v>
      </c>
      <c r="OD17" s="151">
        <v>2</v>
      </c>
      <c r="OE17" s="211">
        <f t="shared" si="257"/>
        <v>18</v>
      </c>
      <c r="OF17" s="43">
        <f t="shared" si="258"/>
        <v>2.5</v>
      </c>
      <c r="OG17" s="45" t="str">
        <f t="shared" si="259"/>
        <v>2.50</v>
      </c>
      <c r="OH17" s="47" t="str">
        <f t="shared" si="260"/>
        <v>Lên lớp</v>
      </c>
      <c r="OI17" s="41">
        <f t="shared" si="261"/>
        <v>18</v>
      </c>
      <c r="OJ17" s="43">
        <f t="shared" si="262"/>
        <v>2.5</v>
      </c>
      <c r="OK17" s="229">
        <f t="shared" si="263"/>
        <v>76</v>
      </c>
      <c r="OL17" s="230">
        <f t="shared" si="264"/>
        <v>76</v>
      </c>
      <c r="OM17" s="146">
        <f t="shared" si="265"/>
        <v>2.2763157894736841</v>
      </c>
      <c r="ON17" s="45" t="str">
        <f t="shared" si="266"/>
        <v>2.28</v>
      </c>
      <c r="OO17" s="47" t="str">
        <f t="shared" si="267"/>
        <v>Lên lớp</v>
      </c>
      <c r="OP17" s="47" t="s">
        <v>1143</v>
      </c>
      <c r="OQ17" s="24">
        <v>6.6</v>
      </c>
      <c r="OR17" s="27">
        <v>4</v>
      </c>
      <c r="OS17" s="28"/>
      <c r="OT17" s="30">
        <f t="shared" si="488"/>
        <v>5</v>
      </c>
      <c r="OU17" s="31">
        <f t="shared" si="489"/>
        <v>5</v>
      </c>
      <c r="OV17" s="29" t="str">
        <f t="shared" si="490"/>
        <v>5.0</v>
      </c>
      <c r="OW17" s="35" t="str">
        <f t="shared" si="491"/>
        <v>D+</v>
      </c>
      <c r="OX17" s="130">
        <f t="shared" si="492"/>
        <v>1.5</v>
      </c>
      <c r="OY17" s="49" t="str">
        <f t="shared" si="493"/>
        <v>1.5</v>
      </c>
      <c r="OZ17" s="77">
        <v>2</v>
      </c>
      <c r="PA17" s="151">
        <v>2</v>
      </c>
      <c r="PB17" s="24">
        <v>7</v>
      </c>
      <c r="PC17" s="27">
        <v>5</v>
      </c>
      <c r="PD17" s="28"/>
      <c r="PE17" s="30">
        <f t="shared" si="494"/>
        <v>5.8</v>
      </c>
      <c r="PF17" s="31">
        <f t="shared" si="495"/>
        <v>5.8</v>
      </c>
      <c r="PG17" s="31" t="str">
        <f t="shared" si="496"/>
        <v>5.8</v>
      </c>
      <c r="PH17" s="35" t="str">
        <f t="shared" si="545"/>
        <v>C</v>
      </c>
      <c r="PI17" s="33">
        <f t="shared" si="497"/>
        <v>2</v>
      </c>
      <c r="PJ17" s="49" t="str">
        <f t="shared" si="498"/>
        <v>2.0</v>
      </c>
      <c r="PK17" s="77">
        <v>3</v>
      </c>
      <c r="PL17" s="151">
        <v>3</v>
      </c>
      <c r="PM17" s="24">
        <v>6.7</v>
      </c>
      <c r="PN17" s="27">
        <v>7</v>
      </c>
      <c r="PO17" s="28"/>
      <c r="PP17" s="30">
        <f t="shared" si="499"/>
        <v>6.9</v>
      </c>
      <c r="PQ17" s="31">
        <f t="shared" si="500"/>
        <v>6.9</v>
      </c>
      <c r="PR17" s="31" t="str">
        <f t="shared" si="501"/>
        <v>6.9</v>
      </c>
      <c r="PS17" s="35" t="str">
        <f t="shared" si="502"/>
        <v>C+</v>
      </c>
      <c r="PT17" s="33">
        <f t="shared" si="503"/>
        <v>2.5</v>
      </c>
      <c r="PU17" s="49" t="str">
        <f t="shared" si="504"/>
        <v>2.5</v>
      </c>
      <c r="PV17" s="77">
        <v>2</v>
      </c>
      <c r="PW17" s="151">
        <v>2</v>
      </c>
      <c r="PX17" s="24">
        <v>6.3</v>
      </c>
      <c r="PY17" s="27">
        <v>6</v>
      </c>
      <c r="PZ17" s="28"/>
      <c r="QA17" s="22">
        <f t="shared" si="505"/>
        <v>6.1</v>
      </c>
      <c r="QB17" s="29">
        <f t="shared" si="506"/>
        <v>6.1</v>
      </c>
      <c r="QC17" s="29" t="str">
        <f t="shared" si="507"/>
        <v>6.1</v>
      </c>
      <c r="QD17" s="35" t="str">
        <f t="shared" si="508"/>
        <v>C</v>
      </c>
      <c r="QE17" s="33">
        <f t="shared" si="509"/>
        <v>2</v>
      </c>
      <c r="QF17" s="49" t="str">
        <f t="shared" si="510"/>
        <v>2.0</v>
      </c>
      <c r="QG17" s="77">
        <v>3</v>
      </c>
      <c r="QH17" s="151">
        <v>3</v>
      </c>
      <c r="QI17" s="133">
        <v>6.3</v>
      </c>
      <c r="QJ17" s="125">
        <v>6</v>
      </c>
      <c r="QK17" s="126"/>
      <c r="QL17" s="127">
        <f t="shared" si="511"/>
        <v>6.1</v>
      </c>
      <c r="QM17" s="128">
        <f t="shared" si="512"/>
        <v>6.1</v>
      </c>
      <c r="QN17" s="128" t="str">
        <f t="shared" si="513"/>
        <v>6.1</v>
      </c>
      <c r="QO17" s="129" t="str">
        <f t="shared" si="514"/>
        <v>C</v>
      </c>
      <c r="QP17" s="130">
        <f t="shared" si="515"/>
        <v>2</v>
      </c>
      <c r="QQ17" s="131" t="str">
        <f t="shared" si="516"/>
        <v>2.0</v>
      </c>
      <c r="QR17" s="132">
        <v>1</v>
      </c>
      <c r="QS17" s="170">
        <v>1</v>
      </c>
      <c r="QT17" s="24">
        <v>7.7</v>
      </c>
      <c r="QU17" s="27">
        <v>9</v>
      </c>
      <c r="QV17" s="28"/>
      <c r="QW17" s="30">
        <f t="shared" si="517"/>
        <v>8.5</v>
      </c>
      <c r="QX17" s="31">
        <f t="shared" si="518"/>
        <v>8.5</v>
      </c>
      <c r="QY17" s="31" t="str">
        <f t="shared" si="519"/>
        <v>8.5</v>
      </c>
      <c r="QZ17" s="35" t="str">
        <f t="shared" si="520"/>
        <v>A</v>
      </c>
      <c r="RA17" s="33">
        <f t="shared" si="521"/>
        <v>4</v>
      </c>
      <c r="RB17" s="49" t="str">
        <f t="shared" si="522"/>
        <v>4.0</v>
      </c>
      <c r="RC17" s="77">
        <v>3</v>
      </c>
      <c r="RD17" s="151">
        <v>3</v>
      </c>
      <c r="RE17" s="24">
        <v>6</v>
      </c>
      <c r="RF17" s="27">
        <v>4</v>
      </c>
      <c r="RG17" s="28"/>
      <c r="RH17" s="22">
        <f t="shared" si="523"/>
        <v>4.8</v>
      </c>
      <c r="RI17" s="29">
        <f t="shared" si="524"/>
        <v>4.8</v>
      </c>
      <c r="RJ17" s="29" t="str">
        <f t="shared" si="525"/>
        <v>4.8</v>
      </c>
      <c r="RK17" s="35" t="str">
        <f t="shared" si="526"/>
        <v>D</v>
      </c>
      <c r="RL17" s="33">
        <f t="shared" si="527"/>
        <v>1</v>
      </c>
      <c r="RM17" s="49" t="str">
        <f t="shared" si="528"/>
        <v>1.0</v>
      </c>
      <c r="RN17" s="77">
        <v>1</v>
      </c>
      <c r="RO17" s="151">
        <v>1</v>
      </c>
      <c r="RP17" s="211">
        <f t="shared" si="275"/>
        <v>15</v>
      </c>
      <c r="RQ17" s="275">
        <f t="shared" si="276"/>
        <v>6.3933333333333326</v>
      </c>
      <c r="RR17" s="43">
        <f t="shared" si="277"/>
        <v>2.3333333333333335</v>
      </c>
      <c r="RS17" s="45" t="str">
        <f t="shared" si="278"/>
        <v>2.33</v>
      </c>
      <c r="RT17" s="47" t="str">
        <f t="shared" si="279"/>
        <v>Lên lớp</v>
      </c>
      <c r="RU17" s="41">
        <f t="shared" si="280"/>
        <v>15</v>
      </c>
      <c r="RV17" s="43">
        <f t="shared" si="281"/>
        <v>2.3333333333333335</v>
      </c>
      <c r="RW17" s="229">
        <f t="shared" si="282"/>
        <v>91</v>
      </c>
      <c r="RX17" s="230">
        <f t="shared" si="283"/>
        <v>91</v>
      </c>
      <c r="RY17" s="146">
        <f t="shared" si="284"/>
        <v>2.2857142857142856</v>
      </c>
      <c r="RZ17" s="45" t="str">
        <f t="shared" si="285"/>
        <v>2.29</v>
      </c>
      <c r="SA17" s="47" t="str">
        <f t="shared" si="286"/>
        <v>Lên lớp</v>
      </c>
      <c r="SB17" s="47" t="s">
        <v>1143</v>
      </c>
      <c r="SC17" s="63">
        <v>0</v>
      </c>
      <c r="SD17" s="27"/>
      <c r="SE17" s="28"/>
      <c r="SF17" s="22">
        <f t="shared" si="529"/>
        <v>0</v>
      </c>
      <c r="SG17" s="29">
        <f t="shared" si="530"/>
        <v>0</v>
      </c>
      <c r="SH17" s="29" t="str">
        <f t="shared" si="531"/>
        <v>0.0</v>
      </c>
      <c r="SI17" s="35" t="str">
        <f t="shared" si="532"/>
        <v>F</v>
      </c>
      <c r="SJ17" s="33">
        <f t="shared" si="533"/>
        <v>0</v>
      </c>
      <c r="SK17" s="49" t="str">
        <f t="shared" si="534"/>
        <v>0.0</v>
      </c>
      <c r="SL17" s="77">
        <v>2</v>
      </c>
      <c r="SM17" s="151">
        <v>2</v>
      </c>
      <c r="SN17" s="24">
        <v>7.3</v>
      </c>
      <c r="SO17" s="27">
        <v>4</v>
      </c>
      <c r="SP17" s="28"/>
      <c r="SQ17" s="30">
        <f t="shared" si="535"/>
        <v>5.3</v>
      </c>
      <c r="SR17" s="31">
        <f t="shared" si="536"/>
        <v>5.3</v>
      </c>
      <c r="SS17" s="31" t="str">
        <f t="shared" si="537"/>
        <v>5.3</v>
      </c>
      <c r="ST17" s="35" t="str">
        <f t="shared" si="538"/>
        <v>D+</v>
      </c>
      <c r="SU17" s="33">
        <f t="shared" si="539"/>
        <v>1.5</v>
      </c>
      <c r="SV17" s="49" t="str">
        <f t="shared" si="540"/>
        <v>1.5</v>
      </c>
      <c r="SW17" s="77">
        <v>2</v>
      </c>
      <c r="SX17" s="151">
        <v>2</v>
      </c>
      <c r="SY17" s="24"/>
      <c r="SZ17" s="27"/>
      <c r="TA17" s="28"/>
      <c r="TB17" s="22">
        <f t="shared" ref="TB17:TB31" si="557">ROUND((SF17*0.5+SQ17*0.5),1)</f>
        <v>2.7</v>
      </c>
      <c r="TC17" s="29">
        <f t="shared" ref="TC17:TC31" si="558">ROUND((SG17*0.5+SR17*0.5),1)</f>
        <v>2.7</v>
      </c>
      <c r="TD17" s="31" t="str">
        <f t="shared" si="541"/>
        <v>2.7</v>
      </c>
      <c r="TE17" s="35" t="str">
        <f t="shared" si="542"/>
        <v>F</v>
      </c>
      <c r="TF17" s="33">
        <f t="shared" si="543"/>
        <v>0</v>
      </c>
      <c r="TG17" s="49" t="str">
        <f t="shared" si="544"/>
        <v>0.0</v>
      </c>
      <c r="TH17" s="77">
        <v>4</v>
      </c>
      <c r="TI17" s="151"/>
      <c r="TJ17" s="320"/>
      <c r="TK17" s="321"/>
      <c r="TL17" s="322"/>
      <c r="TM17" s="322"/>
      <c r="TN17" s="322"/>
      <c r="TO17" s="127">
        <f t="shared" si="546"/>
        <v>0</v>
      </c>
      <c r="TP17" s="29" t="str">
        <f t="shared" si="547"/>
        <v>0.0</v>
      </c>
      <c r="TQ17" s="35" t="str">
        <f t="shared" si="548"/>
        <v>F</v>
      </c>
      <c r="TR17" s="33">
        <f t="shared" si="549"/>
        <v>0</v>
      </c>
      <c r="TS17" s="49" t="str">
        <f t="shared" si="550"/>
        <v>0.0</v>
      </c>
      <c r="TT17" s="323"/>
      <c r="TU17" s="324"/>
      <c r="TV17" s="325">
        <f t="shared" si="551"/>
        <v>4</v>
      </c>
      <c r="TW17" s="341">
        <f t="shared" si="295"/>
        <v>2.7</v>
      </c>
      <c r="TX17" s="326">
        <f t="shared" si="552"/>
        <v>0</v>
      </c>
      <c r="TY17" s="45" t="str">
        <f t="shared" si="553"/>
        <v>0.00</v>
      </c>
      <c r="TZ17" s="47" t="str">
        <f t="shared" si="554"/>
        <v>Cảnh báo KQHT</v>
      </c>
      <c r="UA17" s="41">
        <f t="shared" si="555"/>
        <v>0</v>
      </c>
      <c r="UB17" s="43" t="e">
        <f t="shared" si="556"/>
        <v>#DIV/0!</v>
      </c>
    </row>
    <row r="18" spans="1:548" ht="18">
      <c r="A18" s="11">
        <v>22</v>
      </c>
      <c r="B18" s="70" t="s">
        <v>415</v>
      </c>
      <c r="C18" s="14" t="s">
        <v>452</v>
      </c>
      <c r="D18" s="71" t="s">
        <v>453</v>
      </c>
      <c r="E18" s="302" t="s">
        <v>454</v>
      </c>
      <c r="F18" s="9"/>
      <c r="G18" s="111" t="s">
        <v>736</v>
      </c>
      <c r="H18" s="116" t="s">
        <v>18</v>
      </c>
      <c r="I18" s="104" t="s">
        <v>895</v>
      </c>
      <c r="J18" s="13">
        <v>6</v>
      </c>
      <c r="K18" s="29" t="str">
        <f t="shared" si="101"/>
        <v>6.0</v>
      </c>
      <c r="L18" s="35" t="str">
        <f t="shared" si="367"/>
        <v>C</v>
      </c>
      <c r="M18" s="33">
        <f t="shared" si="368"/>
        <v>2</v>
      </c>
      <c r="N18" s="49" t="str">
        <f t="shared" si="369"/>
        <v>2.0</v>
      </c>
      <c r="O18" s="12">
        <v>2</v>
      </c>
      <c r="P18" s="19">
        <v>7.1</v>
      </c>
      <c r="Q18" s="29" t="str">
        <f t="shared" si="105"/>
        <v>7.1</v>
      </c>
      <c r="R18" s="35" t="str">
        <f t="shared" si="370"/>
        <v>B</v>
      </c>
      <c r="S18" s="33">
        <f t="shared" si="371"/>
        <v>3</v>
      </c>
      <c r="T18" s="49" t="str">
        <f t="shared" si="372"/>
        <v>3.0</v>
      </c>
      <c r="U18" s="12">
        <v>3</v>
      </c>
      <c r="V18" s="24">
        <v>6.9</v>
      </c>
      <c r="W18" s="27">
        <v>8</v>
      </c>
      <c r="X18" s="28"/>
      <c r="Y18" s="30">
        <f t="shared" si="373"/>
        <v>7.6</v>
      </c>
      <c r="Z18" s="31">
        <f t="shared" si="374"/>
        <v>7.6</v>
      </c>
      <c r="AA18" s="29" t="str">
        <f t="shared" si="111"/>
        <v>7.6</v>
      </c>
      <c r="AB18" s="35" t="str">
        <f t="shared" si="375"/>
        <v>B</v>
      </c>
      <c r="AC18" s="33">
        <f t="shared" si="376"/>
        <v>3</v>
      </c>
      <c r="AD18" s="49" t="str">
        <f t="shared" si="377"/>
        <v>3.0</v>
      </c>
      <c r="AE18" s="77">
        <v>5</v>
      </c>
      <c r="AF18" s="80">
        <v>5</v>
      </c>
      <c r="AG18" s="24">
        <v>6.7</v>
      </c>
      <c r="AH18" s="27">
        <v>6</v>
      </c>
      <c r="AI18" s="28"/>
      <c r="AJ18" s="22">
        <f t="shared" si="378"/>
        <v>6.3</v>
      </c>
      <c r="AK18" s="29">
        <f t="shared" si="379"/>
        <v>6.3</v>
      </c>
      <c r="AL18" s="29" t="str">
        <f t="shared" si="117"/>
        <v>6.3</v>
      </c>
      <c r="AM18" s="35" t="str">
        <f t="shared" si="380"/>
        <v>C</v>
      </c>
      <c r="AN18" s="33">
        <f t="shared" si="381"/>
        <v>2</v>
      </c>
      <c r="AO18" s="49" t="str">
        <f t="shared" si="382"/>
        <v>2.0</v>
      </c>
      <c r="AP18" s="77">
        <v>3</v>
      </c>
      <c r="AQ18" s="83">
        <v>3</v>
      </c>
      <c r="AR18" s="24">
        <v>5.4</v>
      </c>
      <c r="AS18" s="27">
        <v>5</v>
      </c>
      <c r="AT18" s="28"/>
      <c r="AU18" s="22">
        <f t="shared" si="383"/>
        <v>5.2</v>
      </c>
      <c r="AV18" s="29">
        <f t="shared" si="384"/>
        <v>5.2</v>
      </c>
      <c r="AW18" s="29" t="str">
        <f t="shared" si="121"/>
        <v>5.2</v>
      </c>
      <c r="AX18" s="35" t="str">
        <f t="shared" si="385"/>
        <v>D+</v>
      </c>
      <c r="AY18" s="33">
        <f t="shared" si="386"/>
        <v>1.5</v>
      </c>
      <c r="AZ18" s="49" t="str">
        <f t="shared" si="387"/>
        <v>1.5</v>
      </c>
      <c r="BA18" s="77">
        <v>3</v>
      </c>
      <c r="BB18" s="83">
        <v>3</v>
      </c>
      <c r="BC18" s="24">
        <v>6.2</v>
      </c>
      <c r="BD18" s="27">
        <v>5</v>
      </c>
      <c r="BE18" s="28"/>
      <c r="BF18" s="30">
        <f t="shared" si="388"/>
        <v>5.5</v>
      </c>
      <c r="BG18" s="31">
        <f t="shared" si="389"/>
        <v>5.5</v>
      </c>
      <c r="BH18" s="29" t="str">
        <f t="shared" si="125"/>
        <v>5.5</v>
      </c>
      <c r="BI18" s="35" t="str">
        <f t="shared" si="390"/>
        <v>C</v>
      </c>
      <c r="BJ18" s="33">
        <f t="shared" si="391"/>
        <v>2</v>
      </c>
      <c r="BK18" s="49" t="str">
        <f t="shared" si="392"/>
        <v>2.0</v>
      </c>
      <c r="BL18" s="77">
        <v>3</v>
      </c>
      <c r="BM18" s="83">
        <v>3</v>
      </c>
      <c r="BN18" s="24">
        <v>7.7</v>
      </c>
      <c r="BO18" s="27">
        <v>7</v>
      </c>
      <c r="BP18" s="28"/>
      <c r="BQ18" s="30">
        <f t="shared" si="393"/>
        <v>7.3</v>
      </c>
      <c r="BR18" s="31">
        <f t="shared" si="394"/>
        <v>7.3</v>
      </c>
      <c r="BS18" s="29" t="str">
        <f t="shared" si="129"/>
        <v>7.3</v>
      </c>
      <c r="BT18" s="35" t="str">
        <f t="shared" si="395"/>
        <v>B</v>
      </c>
      <c r="BU18" s="33">
        <f t="shared" si="396"/>
        <v>3</v>
      </c>
      <c r="BV18" s="49" t="str">
        <f t="shared" si="397"/>
        <v>3.0</v>
      </c>
      <c r="BW18" s="77">
        <v>2</v>
      </c>
      <c r="BX18" s="83">
        <v>2</v>
      </c>
      <c r="BY18" s="41">
        <f t="shared" si="133"/>
        <v>16</v>
      </c>
      <c r="BZ18" s="43">
        <f t="shared" si="134"/>
        <v>2.34375</v>
      </c>
      <c r="CA18" s="45" t="str">
        <f t="shared" si="135"/>
        <v>2.34</v>
      </c>
      <c r="CB18" s="47" t="str">
        <f t="shared" si="136"/>
        <v>Lên lớp</v>
      </c>
      <c r="CC18" s="145">
        <f t="shared" si="137"/>
        <v>16</v>
      </c>
      <c r="CD18" s="146">
        <f t="shared" si="138"/>
        <v>2.34375</v>
      </c>
      <c r="CE18" s="47" t="str">
        <f t="shared" si="139"/>
        <v>Lên lớp</v>
      </c>
      <c r="CF18" s="142" t="s">
        <v>1143</v>
      </c>
      <c r="CG18" s="24">
        <v>6.7</v>
      </c>
      <c r="CH18" s="27">
        <v>8</v>
      </c>
      <c r="CI18" s="28"/>
      <c r="CJ18" s="30">
        <f t="shared" si="398"/>
        <v>7.5</v>
      </c>
      <c r="CK18" s="31">
        <f t="shared" si="399"/>
        <v>7.5</v>
      </c>
      <c r="CL18" s="29" t="str">
        <f t="shared" si="142"/>
        <v>7.5</v>
      </c>
      <c r="CM18" s="35" t="str">
        <f t="shared" si="400"/>
        <v>B</v>
      </c>
      <c r="CN18" s="157">
        <f t="shared" si="401"/>
        <v>3</v>
      </c>
      <c r="CO18" s="49" t="str">
        <f t="shared" si="402"/>
        <v>3.0</v>
      </c>
      <c r="CP18" s="77">
        <v>3</v>
      </c>
      <c r="CQ18" s="151">
        <v>3</v>
      </c>
      <c r="CR18" s="24">
        <v>8.3000000000000007</v>
      </c>
      <c r="CS18" s="27">
        <v>6</v>
      </c>
      <c r="CT18" s="28"/>
      <c r="CU18" s="30">
        <f t="shared" si="403"/>
        <v>6.9</v>
      </c>
      <c r="CV18" s="31">
        <f t="shared" si="404"/>
        <v>6.9</v>
      </c>
      <c r="CW18" s="29" t="str">
        <f t="shared" si="147"/>
        <v>6.9</v>
      </c>
      <c r="CX18" s="35" t="str">
        <f t="shared" si="405"/>
        <v>C+</v>
      </c>
      <c r="CY18" s="157">
        <f t="shared" si="406"/>
        <v>2.5</v>
      </c>
      <c r="CZ18" s="49" t="str">
        <f t="shared" si="407"/>
        <v>2.5</v>
      </c>
      <c r="DA18" s="77">
        <v>2</v>
      </c>
      <c r="DB18" s="151">
        <v>2</v>
      </c>
      <c r="DC18" s="24">
        <v>5.7</v>
      </c>
      <c r="DD18" s="27">
        <v>6</v>
      </c>
      <c r="DE18" s="28"/>
      <c r="DF18" s="30">
        <f t="shared" si="408"/>
        <v>5.9</v>
      </c>
      <c r="DG18" s="31">
        <f t="shared" si="409"/>
        <v>5.9</v>
      </c>
      <c r="DH18" s="29" t="str">
        <f t="shared" si="153"/>
        <v>5.9</v>
      </c>
      <c r="DI18" s="35" t="str">
        <f t="shared" si="410"/>
        <v>C</v>
      </c>
      <c r="DJ18" s="157">
        <f t="shared" si="411"/>
        <v>2</v>
      </c>
      <c r="DK18" s="49" t="str">
        <f t="shared" si="412"/>
        <v>2.0</v>
      </c>
      <c r="DL18" s="77">
        <v>4</v>
      </c>
      <c r="DM18" s="151">
        <v>4</v>
      </c>
      <c r="DN18" s="24">
        <v>5.6</v>
      </c>
      <c r="DO18" s="27">
        <v>5</v>
      </c>
      <c r="DP18" s="28"/>
      <c r="DQ18" s="30">
        <f t="shared" si="413"/>
        <v>5.2</v>
      </c>
      <c r="DR18" s="31">
        <f t="shared" si="414"/>
        <v>5.2</v>
      </c>
      <c r="DS18" s="29" t="str">
        <f t="shared" si="159"/>
        <v>5.2</v>
      </c>
      <c r="DT18" s="35" t="str">
        <f t="shared" si="415"/>
        <v>D+</v>
      </c>
      <c r="DU18" s="157">
        <f t="shared" si="416"/>
        <v>1.5</v>
      </c>
      <c r="DV18" s="49" t="str">
        <f t="shared" si="417"/>
        <v>1.5</v>
      </c>
      <c r="DW18" s="77">
        <v>3</v>
      </c>
      <c r="DX18" s="151">
        <v>3</v>
      </c>
      <c r="DY18" s="24">
        <v>7.3</v>
      </c>
      <c r="DZ18" s="27">
        <v>7</v>
      </c>
      <c r="EA18" s="28"/>
      <c r="EB18" s="30">
        <f t="shared" si="418"/>
        <v>7.1</v>
      </c>
      <c r="EC18" s="31">
        <f t="shared" si="419"/>
        <v>7.1</v>
      </c>
      <c r="ED18" s="29" t="str">
        <f t="shared" si="163"/>
        <v>7.1</v>
      </c>
      <c r="EE18" s="35" t="str">
        <f t="shared" si="420"/>
        <v>B</v>
      </c>
      <c r="EF18" s="157">
        <f t="shared" si="421"/>
        <v>3</v>
      </c>
      <c r="EG18" s="49" t="str">
        <f t="shared" si="422"/>
        <v>3.0</v>
      </c>
      <c r="EH18" s="77">
        <v>2</v>
      </c>
      <c r="EI18" s="151">
        <v>2</v>
      </c>
      <c r="EJ18" s="24">
        <v>7.2</v>
      </c>
      <c r="EK18" s="27">
        <v>5</v>
      </c>
      <c r="EL18" s="28"/>
      <c r="EM18" s="30">
        <f t="shared" si="423"/>
        <v>5.9</v>
      </c>
      <c r="EN18" s="31">
        <f t="shared" si="424"/>
        <v>5.9</v>
      </c>
      <c r="EO18" s="29" t="str">
        <f t="shared" si="168"/>
        <v>5.9</v>
      </c>
      <c r="EP18" s="35" t="str">
        <f t="shared" si="425"/>
        <v>C</v>
      </c>
      <c r="EQ18" s="157">
        <f t="shared" si="426"/>
        <v>2</v>
      </c>
      <c r="ER18" s="49" t="str">
        <f t="shared" si="427"/>
        <v>2.0</v>
      </c>
      <c r="ES18" s="77">
        <v>2</v>
      </c>
      <c r="ET18" s="151">
        <v>2</v>
      </c>
      <c r="EU18" s="24">
        <v>5.6</v>
      </c>
      <c r="EV18" s="27">
        <v>5</v>
      </c>
      <c r="EW18" s="28"/>
      <c r="EX18" s="30">
        <f t="shared" si="428"/>
        <v>5.2</v>
      </c>
      <c r="EY18" s="31">
        <f t="shared" si="429"/>
        <v>5.2</v>
      </c>
      <c r="EZ18" s="29" t="str">
        <f t="shared" si="173"/>
        <v>5.2</v>
      </c>
      <c r="FA18" s="35" t="str">
        <f t="shared" si="430"/>
        <v>D+</v>
      </c>
      <c r="FB18" s="157">
        <f t="shared" si="431"/>
        <v>1.5</v>
      </c>
      <c r="FC18" s="49" t="str">
        <f t="shared" si="432"/>
        <v>1.5</v>
      </c>
      <c r="FD18" s="77">
        <v>3</v>
      </c>
      <c r="FE18" s="151">
        <v>3</v>
      </c>
      <c r="FF18" s="155">
        <v>8</v>
      </c>
      <c r="FG18" s="165">
        <v>7.4</v>
      </c>
      <c r="FH18" s="165"/>
      <c r="FI18" s="22">
        <f t="shared" si="433"/>
        <v>7.6</v>
      </c>
      <c r="FJ18" s="29">
        <f t="shared" si="434"/>
        <v>7.6</v>
      </c>
      <c r="FK18" s="29" t="str">
        <f t="shared" si="179"/>
        <v>7.6</v>
      </c>
      <c r="FL18" s="35" t="str">
        <f t="shared" si="435"/>
        <v>B</v>
      </c>
      <c r="FM18" s="33">
        <f t="shared" si="436"/>
        <v>3</v>
      </c>
      <c r="FN18" s="49" t="str">
        <f t="shared" si="437"/>
        <v>3.0</v>
      </c>
      <c r="FO18" s="77">
        <v>2</v>
      </c>
      <c r="FP18" s="151">
        <v>2</v>
      </c>
      <c r="FQ18" s="41">
        <f t="shared" si="183"/>
        <v>21</v>
      </c>
      <c r="FR18" s="43">
        <f t="shared" si="184"/>
        <v>2.2380952380952381</v>
      </c>
      <c r="FS18" s="45" t="str">
        <f t="shared" si="185"/>
        <v>2.24</v>
      </c>
      <c r="FT18" s="47" t="str">
        <f t="shared" si="186"/>
        <v>Lên lớp</v>
      </c>
      <c r="FU18" s="145">
        <f t="shared" si="187"/>
        <v>21</v>
      </c>
      <c r="FV18" s="146">
        <f t="shared" si="188"/>
        <v>2.2380952380952381</v>
      </c>
      <c r="FW18" s="174">
        <f t="shared" si="189"/>
        <v>37</v>
      </c>
      <c r="FX18" s="41">
        <f t="shared" si="190"/>
        <v>37</v>
      </c>
      <c r="FY18" s="43">
        <f t="shared" si="191"/>
        <v>2.2837837837837838</v>
      </c>
      <c r="FZ18" s="45" t="str">
        <f t="shared" si="192"/>
        <v>2.28</v>
      </c>
      <c r="GA18" s="47" t="str">
        <f t="shared" si="193"/>
        <v>Lên lớp</v>
      </c>
      <c r="GB18" s="47" t="s">
        <v>1143</v>
      </c>
      <c r="GC18" s="24">
        <v>6.7</v>
      </c>
      <c r="GD18" s="27">
        <v>7</v>
      </c>
      <c r="GE18" s="28"/>
      <c r="GF18" s="30">
        <f t="shared" si="322"/>
        <v>6.9</v>
      </c>
      <c r="GG18" s="31">
        <f t="shared" si="323"/>
        <v>6.9</v>
      </c>
      <c r="GH18" s="29" t="str">
        <f t="shared" si="195"/>
        <v>6.9</v>
      </c>
      <c r="GI18" s="35" t="str">
        <f t="shared" si="324"/>
        <v>C+</v>
      </c>
      <c r="GJ18" s="33">
        <f t="shared" si="325"/>
        <v>2.5</v>
      </c>
      <c r="GK18" s="49" t="str">
        <f t="shared" si="326"/>
        <v>2.5</v>
      </c>
      <c r="GL18" s="77">
        <v>2</v>
      </c>
      <c r="GM18" s="151">
        <v>2</v>
      </c>
      <c r="GN18" s="24">
        <v>7.7</v>
      </c>
      <c r="GO18" s="27">
        <v>3</v>
      </c>
      <c r="GP18" s="28"/>
      <c r="GQ18" s="30">
        <f t="shared" si="327"/>
        <v>4.9000000000000004</v>
      </c>
      <c r="GR18" s="31">
        <f t="shared" si="328"/>
        <v>4.9000000000000004</v>
      </c>
      <c r="GS18" s="29" t="str">
        <f t="shared" si="200"/>
        <v>4.9</v>
      </c>
      <c r="GT18" s="35" t="str">
        <f t="shared" si="329"/>
        <v>D</v>
      </c>
      <c r="GU18" s="33">
        <f t="shared" si="330"/>
        <v>1</v>
      </c>
      <c r="GV18" s="49" t="str">
        <f t="shared" si="331"/>
        <v>1.0</v>
      </c>
      <c r="GW18" s="77">
        <v>3</v>
      </c>
      <c r="GX18" s="151">
        <v>3</v>
      </c>
      <c r="GY18" s="24">
        <v>6</v>
      </c>
      <c r="GZ18" s="27">
        <v>6</v>
      </c>
      <c r="HA18" s="28"/>
      <c r="HB18" s="30">
        <f t="shared" si="332"/>
        <v>6</v>
      </c>
      <c r="HC18" s="31">
        <f t="shared" si="333"/>
        <v>6</v>
      </c>
      <c r="HD18" s="29" t="str">
        <f t="shared" si="205"/>
        <v>6.0</v>
      </c>
      <c r="HE18" s="35" t="str">
        <f t="shared" si="334"/>
        <v>C</v>
      </c>
      <c r="HF18" s="33">
        <f t="shared" si="335"/>
        <v>2</v>
      </c>
      <c r="HG18" s="49" t="str">
        <f t="shared" si="336"/>
        <v>2.0</v>
      </c>
      <c r="HH18" s="77">
        <v>2</v>
      </c>
      <c r="HI18" s="151">
        <v>2</v>
      </c>
      <c r="HJ18" s="24">
        <v>6.4</v>
      </c>
      <c r="HK18" s="124"/>
      <c r="HL18" s="28">
        <v>1</v>
      </c>
      <c r="HM18" s="30">
        <f t="shared" si="337"/>
        <v>2.6</v>
      </c>
      <c r="HN18" s="31">
        <f t="shared" si="338"/>
        <v>3.2</v>
      </c>
      <c r="HO18" s="29" t="str">
        <f t="shared" si="210"/>
        <v>3.2</v>
      </c>
      <c r="HP18" s="35" t="str">
        <f t="shared" si="339"/>
        <v>F</v>
      </c>
      <c r="HQ18" s="33">
        <f t="shared" si="340"/>
        <v>0</v>
      </c>
      <c r="HR18" s="49" t="str">
        <f t="shared" si="341"/>
        <v>0.0</v>
      </c>
      <c r="HS18" s="77">
        <v>2</v>
      </c>
      <c r="HT18" s="151"/>
      <c r="HU18" s="24">
        <v>7.2</v>
      </c>
      <c r="HV18" s="124"/>
      <c r="HW18" s="138"/>
      <c r="HX18" s="30">
        <f t="shared" si="342"/>
        <v>2.9</v>
      </c>
      <c r="HY18" s="31">
        <f t="shared" si="343"/>
        <v>2.9</v>
      </c>
      <c r="HZ18" s="29" t="str">
        <f t="shared" si="215"/>
        <v>2.9</v>
      </c>
      <c r="IA18" s="35" t="str">
        <f t="shared" si="344"/>
        <v>F</v>
      </c>
      <c r="IB18" s="33">
        <f t="shared" si="345"/>
        <v>0</v>
      </c>
      <c r="IC18" s="49" t="str">
        <f t="shared" si="346"/>
        <v>0.0</v>
      </c>
      <c r="ID18" s="77">
        <v>3</v>
      </c>
      <c r="IE18" s="151"/>
      <c r="IF18" s="24">
        <v>6.3</v>
      </c>
      <c r="IG18" s="27">
        <v>7</v>
      </c>
      <c r="IH18" s="28"/>
      <c r="II18" s="30">
        <f t="shared" si="347"/>
        <v>6.7</v>
      </c>
      <c r="IJ18" s="31">
        <f t="shared" si="348"/>
        <v>6.7</v>
      </c>
      <c r="IK18" s="29" t="str">
        <f t="shared" si="220"/>
        <v>6.7</v>
      </c>
      <c r="IL18" s="35" t="str">
        <f t="shared" si="349"/>
        <v>C+</v>
      </c>
      <c r="IM18" s="33">
        <f t="shared" si="350"/>
        <v>2.5</v>
      </c>
      <c r="IN18" s="49" t="str">
        <f t="shared" si="351"/>
        <v>2.5</v>
      </c>
      <c r="IO18" s="77">
        <v>2</v>
      </c>
      <c r="IP18" s="151">
        <v>2</v>
      </c>
      <c r="IQ18" s="24">
        <v>5.9</v>
      </c>
      <c r="IR18" s="27">
        <v>2</v>
      </c>
      <c r="IS18" s="28"/>
      <c r="IT18" s="30">
        <f t="shared" si="352"/>
        <v>3.6</v>
      </c>
      <c r="IU18" s="31">
        <f t="shared" si="353"/>
        <v>3.6</v>
      </c>
      <c r="IV18" s="29" t="str">
        <f t="shared" si="224"/>
        <v>3.6</v>
      </c>
      <c r="IW18" s="35" t="str">
        <f t="shared" si="354"/>
        <v>F</v>
      </c>
      <c r="IX18" s="33">
        <f t="shared" si="355"/>
        <v>0</v>
      </c>
      <c r="IY18" s="49" t="str">
        <f t="shared" si="356"/>
        <v>0.0</v>
      </c>
      <c r="IZ18" s="77">
        <v>3</v>
      </c>
      <c r="JA18" s="151"/>
      <c r="JB18" s="24">
        <v>7</v>
      </c>
      <c r="JC18" s="27">
        <v>4</v>
      </c>
      <c r="JD18" s="28"/>
      <c r="JE18" s="30">
        <f t="shared" si="357"/>
        <v>5.2</v>
      </c>
      <c r="JF18" s="31">
        <f t="shared" si="358"/>
        <v>5.2</v>
      </c>
      <c r="JG18" s="29" t="str">
        <f t="shared" si="228"/>
        <v>5.2</v>
      </c>
      <c r="JH18" s="35" t="str">
        <f t="shared" si="359"/>
        <v>D+</v>
      </c>
      <c r="JI18" s="33">
        <f t="shared" si="360"/>
        <v>1.5</v>
      </c>
      <c r="JJ18" s="49" t="str">
        <f t="shared" si="361"/>
        <v>1.5</v>
      </c>
      <c r="JK18" s="77">
        <v>3</v>
      </c>
      <c r="JL18" s="151">
        <v>3</v>
      </c>
      <c r="JM18" s="24">
        <v>5.5</v>
      </c>
      <c r="JN18" s="214">
        <v>6.8</v>
      </c>
      <c r="JO18" s="140"/>
      <c r="JP18" s="30">
        <f t="shared" si="362"/>
        <v>6.3</v>
      </c>
      <c r="JQ18" s="31">
        <f t="shared" si="363"/>
        <v>6.3</v>
      </c>
      <c r="JR18" s="29" t="str">
        <f t="shared" si="232"/>
        <v>6.3</v>
      </c>
      <c r="JS18" s="35" t="str">
        <f t="shared" si="364"/>
        <v>C</v>
      </c>
      <c r="JT18" s="33">
        <f t="shared" si="365"/>
        <v>2</v>
      </c>
      <c r="JU18" s="49" t="str">
        <f t="shared" si="366"/>
        <v>2.0</v>
      </c>
      <c r="JV18" s="77">
        <v>1</v>
      </c>
      <c r="JW18" s="151">
        <v>1</v>
      </c>
      <c r="JX18" s="211">
        <f t="shared" si="236"/>
        <v>21</v>
      </c>
      <c r="JY18" s="43">
        <f t="shared" si="237"/>
        <v>1.1190476190476191</v>
      </c>
      <c r="JZ18" s="45" t="str">
        <f t="shared" si="238"/>
        <v>1.12</v>
      </c>
      <c r="KA18" s="47" t="str">
        <f t="shared" si="239"/>
        <v>Lên lớp</v>
      </c>
      <c r="KB18" s="41">
        <f t="shared" si="240"/>
        <v>13</v>
      </c>
      <c r="KC18" s="43">
        <f t="shared" si="241"/>
        <v>1.8076923076923077</v>
      </c>
      <c r="KD18" s="229">
        <f t="shared" si="242"/>
        <v>58</v>
      </c>
      <c r="KE18" s="230">
        <f t="shared" si="243"/>
        <v>50</v>
      </c>
      <c r="KF18" s="146">
        <f t="shared" si="244"/>
        <v>2.16</v>
      </c>
      <c r="KG18" s="45" t="str">
        <f t="shared" si="245"/>
        <v>2.16</v>
      </c>
      <c r="KH18" s="47" t="str">
        <f t="shared" si="246"/>
        <v>Lên lớp</v>
      </c>
      <c r="KI18" s="47" t="s">
        <v>1143</v>
      </c>
      <c r="KJ18" s="24">
        <v>6.6</v>
      </c>
      <c r="KK18" s="27">
        <v>6</v>
      </c>
      <c r="KL18" s="28"/>
      <c r="KM18" s="30">
        <f t="shared" si="438"/>
        <v>6.2</v>
      </c>
      <c r="KN18" s="31">
        <f t="shared" si="439"/>
        <v>6.2</v>
      </c>
      <c r="KO18" s="29" t="str">
        <f t="shared" si="440"/>
        <v>6.2</v>
      </c>
      <c r="KP18" s="35" t="str">
        <f t="shared" si="441"/>
        <v>C</v>
      </c>
      <c r="KQ18" s="33">
        <f t="shared" si="442"/>
        <v>2</v>
      </c>
      <c r="KR18" s="49" t="str">
        <f t="shared" si="443"/>
        <v>2.0</v>
      </c>
      <c r="KS18" s="77">
        <v>2</v>
      </c>
      <c r="KT18" s="151">
        <v>2</v>
      </c>
      <c r="KU18" s="24">
        <v>7.3</v>
      </c>
      <c r="KV18" s="27">
        <v>8</v>
      </c>
      <c r="KW18" s="28"/>
      <c r="KX18" s="30">
        <f t="shared" si="444"/>
        <v>7.7</v>
      </c>
      <c r="KY18" s="31">
        <f t="shared" si="445"/>
        <v>7.7</v>
      </c>
      <c r="KZ18" s="29" t="str">
        <f t="shared" si="446"/>
        <v>7.7</v>
      </c>
      <c r="LA18" s="35" t="str">
        <f t="shared" si="447"/>
        <v>B</v>
      </c>
      <c r="LB18" s="33">
        <f t="shared" si="448"/>
        <v>3</v>
      </c>
      <c r="LC18" s="49" t="str">
        <f t="shared" si="449"/>
        <v>3.0</v>
      </c>
      <c r="LD18" s="77">
        <v>2</v>
      </c>
      <c r="LE18" s="151">
        <v>2</v>
      </c>
      <c r="LF18" s="24">
        <v>8.3000000000000007</v>
      </c>
      <c r="LG18" s="27">
        <v>7</v>
      </c>
      <c r="LH18" s="28"/>
      <c r="LI18" s="30">
        <f t="shared" si="450"/>
        <v>7.5</v>
      </c>
      <c r="LJ18" s="31">
        <f t="shared" si="451"/>
        <v>7.5</v>
      </c>
      <c r="LK18" s="29" t="str">
        <f t="shared" si="452"/>
        <v>7.5</v>
      </c>
      <c r="LL18" s="35" t="str">
        <f t="shared" si="453"/>
        <v>B</v>
      </c>
      <c r="LM18" s="33">
        <f t="shared" si="454"/>
        <v>3</v>
      </c>
      <c r="LN18" s="49" t="str">
        <f t="shared" si="455"/>
        <v>3.0</v>
      </c>
      <c r="LO18" s="77">
        <v>2</v>
      </c>
      <c r="LP18" s="151">
        <v>2</v>
      </c>
      <c r="LQ18" s="24">
        <v>7</v>
      </c>
      <c r="LR18" s="27">
        <v>6</v>
      </c>
      <c r="LS18" s="28"/>
      <c r="LT18" s="30">
        <f t="shared" si="456"/>
        <v>6.4</v>
      </c>
      <c r="LU18" s="31">
        <f t="shared" si="457"/>
        <v>6.4</v>
      </c>
      <c r="LV18" s="29" t="str">
        <f t="shared" si="250"/>
        <v>6.4</v>
      </c>
      <c r="LW18" s="35" t="str">
        <f t="shared" si="458"/>
        <v>C</v>
      </c>
      <c r="LX18" s="33">
        <f t="shared" si="459"/>
        <v>2</v>
      </c>
      <c r="LY18" s="49" t="str">
        <f t="shared" si="460"/>
        <v>2.0</v>
      </c>
      <c r="LZ18" s="77">
        <v>2</v>
      </c>
      <c r="MA18" s="151">
        <v>2</v>
      </c>
      <c r="MB18" s="24">
        <v>5.5</v>
      </c>
      <c r="MC18" s="27">
        <v>7</v>
      </c>
      <c r="MD18" s="28"/>
      <c r="ME18" s="30">
        <f t="shared" si="461"/>
        <v>6.4</v>
      </c>
      <c r="MF18" s="161">
        <f t="shared" si="462"/>
        <v>6.4</v>
      </c>
      <c r="MG18" s="29" t="str">
        <f t="shared" si="251"/>
        <v>6.4</v>
      </c>
      <c r="MH18" s="162" t="str">
        <f t="shared" si="463"/>
        <v>C</v>
      </c>
      <c r="MI18" s="163">
        <f t="shared" si="464"/>
        <v>2</v>
      </c>
      <c r="MJ18" s="56" t="str">
        <f t="shared" si="465"/>
        <v>2.0</v>
      </c>
      <c r="MK18" s="77">
        <v>1</v>
      </c>
      <c r="ML18" s="151">
        <v>1</v>
      </c>
      <c r="MM18" s="24">
        <v>6.6</v>
      </c>
      <c r="MN18" s="27">
        <v>6</v>
      </c>
      <c r="MO18" s="28"/>
      <c r="MP18" s="30">
        <f t="shared" si="466"/>
        <v>6.2</v>
      </c>
      <c r="MQ18" s="161">
        <f t="shared" si="467"/>
        <v>6.2</v>
      </c>
      <c r="MR18" s="29" t="str">
        <f t="shared" si="252"/>
        <v>6.2</v>
      </c>
      <c r="MS18" s="162" t="str">
        <f t="shared" si="468"/>
        <v>C</v>
      </c>
      <c r="MT18" s="163">
        <f t="shared" si="469"/>
        <v>2</v>
      </c>
      <c r="MU18" s="56" t="str">
        <f t="shared" si="470"/>
        <v>2.0</v>
      </c>
      <c r="MV18" s="77">
        <v>3</v>
      </c>
      <c r="MW18" s="151">
        <v>3</v>
      </c>
      <c r="MX18" s="24">
        <v>6</v>
      </c>
      <c r="MY18" s="27">
        <v>6</v>
      </c>
      <c r="MZ18" s="28"/>
      <c r="NA18" s="30">
        <f t="shared" si="471"/>
        <v>6</v>
      </c>
      <c r="NB18" s="161">
        <f t="shared" si="472"/>
        <v>6</v>
      </c>
      <c r="NC18" s="29" t="str">
        <f t="shared" si="253"/>
        <v>6.0</v>
      </c>
      <c r="ND18" s="162" t="str">
        <f t="shared" si="473"/>
        <v>C</v>
      </c>
      <c r="NE18" s="163">
        <f t="shared" si="474"/>
        <v>2</v>
      </c>
      <c r="NF18" s="56" t="str">
        <f t="shared" si="475"/>
        <v>2.0</v>
      </c>
      <c r="NG18" s="77">
        <v>1</v>
      </c>
      <c r="NH18" s="151">
        <v>1</v>
      </c>
      <c r="NI18" s="24">
        <v>6.8</v>
      </c>
      <c r="NJ18" s="27">
        <v>5</v>
      </c>
      <c r="NK18" s="28"/>
      <c r="NL18" s="30">
        <f t="shared" si="476"/>
        <v>5.7</v>
      </c>
      <c r="NM18" s="31">
        <f t="shared" si="477"/>
        <v>5.7</v>
      </c>
      <c r="NN18" s="29" t="str">
        <f t="shared" si="478"/>
        <v>5.7</v>
      </c>
      <c r="NO18" s="35" t="str">
        <f t="shared" si="479"/>
        <v>C</v>
      </c>
      <c r="NP18" s="33">
        <f t="shared" si="480"/>
        <v>2</v>
      </c>
      <c r="NQ18" s="49" t="str">
        <f t="shared" si="481"/>
        <v>2.0</v>
      </c>
      <c r="NR18" s="77">
        <v>3</v>
      </c>
      <c r="NS18" s="151">
        <v>3</v>
      </c>
      <c r="NT18" s="24">
        <v>8</v>
      </c>
      <c r="NU18" s="214">
        <v>6.7</v>
      </c>
      <c r="NV18" s="28"/>
      <c r="NW18" s="30">
        <f t="shared" si="482"/>
        <v>7.2</v>
      </c>
      <c r="NX18" s="31">
        <f t="shared" si="483"/>
        <v>7.2</v>
      </c>
      <c r="NY18" s="29" t="str">
        <f t="shared" si="484"/>
        <v>7.2</v>
      </c>
      <c r="NZ18" s="35" t="str">
        <f t="shared" si="485"/>
        <v>B</v>
      </c>
      <c r="OA18" s="33">
        <f t="shared" si="486"/>
        <v>3</v>
      </c>
      <c r="OB18" s="49" t="str">
        <f t="shared" si="487"/>
        <v>3.0</v>
      </c>
      <c r="OC18" s="77">
        <v>2</v>
      </c>
      <c r="OD18" s="151">
        <v>2</v>
      </c>
      <c r="OE18" s="211">
        <f t="shared" si="257"/>
        <v>18</v>
      </c>
      <c r="OF18" s="43">
        <f t="shared" si="258"/>
        <v>2.3333333333333335</v>
      </c>
      <c r="OG18" s="45" t="str">
        <f t="shared" si="259"/>
        <v>2.33</v>
      </c>
      <c r="OH18" s="47" t="str">
        <f t="shared" si="260"/>
        <v>Lên lớp</v>
      </c>
      <c r="OI18" s="41">
        <f t="shared" si="261"/>
        <v>18</v>
      </c>
      <c r="OJ18" s="43">
        <f t="shared" si="262"/>
        <v>2.3333333333333335</v>
      </c>
      <c r="OK18" s="229">
        <f t="shared" si="263"/>
        <v>76</v>
      </c>
      <c r="OL18" s="230">
        <f t="shared" si="264"/>
        <v>68</v>
      </c>
      <c r="OM18" s="146">
        <f t="shared" si="265"/>
        <v>2.2058823529411766</v>
      </c>
      <c r="ON18" s="45" t="str">
        <f t="shared" si="266"/>
        <v>2.21</v>
      </c>
      <c r="OO18" s="47" t="str">
        <f t="shared" si="267"/>
        <v>Lên lớp</v>
      </c>
      <c r="OP18" s="47" t="s">
        <v>1143</v>
      </c>
      <c r="OQ18" s="24">
        <v>7</v>
      </c>
      <c r="OR18" s="27"/>
      <c r="OS18" s="28">
        <v>6</v>
      </c>
      <c r="OT18" s="30">
        <f t="shared" si="488"/>
        <v>2.8</v>
      </c>
      <c r="OU18" s="31">
        <f t="shared" si="489"/>
        <v>6.4</v>
      </c>
      <c r="OV18" s="31" t="str">
        <f t="shared" si="490"/>
        <v>6.4</v>
      </c>
      <c r="OW18" s="35" t="str">
        <f t="shared" si="491"/>
        <v>C</v>
      </c>
      <c r="OX18" s="33">
        <f t="shared" si="492"/>
        <v>2</v>
      </c>
      <c r="OY18" s="49" t="str">
        <f t="shared" si="493"/>
        <v>2.0</v>
      </c>
      <c r="OZ18" s="77">
        <v>2</v>
      </c>
      <c r="PA18" s="151">
        <v>2</v>
      </c>
      <c r="PB18" s="24">
        <v>7.4</v>
      </c>
      <c r="PC18" s="27">
        <v>9</v>
      </c>
      <c r="PD18" s="28"/>
      <c r="PE18" s="30">
        <f t="shared" si="494"/>
        <v>8.4</v>
      </c>
      <c r="PF18" s="31">
        <f t="shared" si="495"/>
        <v>8.4</v>
      </c>
      <c r="PG18" s="31" t="str">
        <f t="shared" si="496"/>
        <v>8.4</v>
      </c>
      <c r="PH18" s="35" t="str">
        <f t="shared" si="545"/>
        <v>B+</v>
      </c>
      <c r="PI18" s="33">
        <f t="shared" si="497"/>
        <v>3.5</v>
      </c>
      <c r="PJ18" s="49" t="str">
        <f t="shared" si="498"/>
        <v>3.5</v>
      </c>
      <c r="PK18" s="77">
        <v>3</v>
      </c>
      <c r="PL18" s="151">
        <v>3</v>
      </c>
      <c r="PM18" s="24">
        <v>5</v>
      </c>
      <c r="PN18" s="27">
        <v>6</v>
      </c>
      <c r="PO18" s="28"/>
      <c r="PP18" s="30">
        <f t="shared" si="499"/>
        <v>5.6</v>
      </c>
      <c r="PQ18" s="31">
        <f t="shared" si="500"/>
        <v>5.6</v>
      </c>
      <c r="PR18" s="29" t="str">
        <f t="shared" si="501"/>
        <v>5.6</v>
      </c>
      <c r="PS18" s="35" t="str">
        <f t="shared" si="502"/>
        <v>C</v>
      </c>
      <c r="PT18" s="130">
        <f t="shared" si="503"/>
        <v>2</v>
      </c>
      <c r="PU18" s="49" t="str">
        <f t="shared" si="504"/>
        <v>2.0</v>
      </c>
      <c r="PV18" s="77">
        <v>2</v>
      </c>
      <c r="PW18" s="151">
        <v>2</v>
      </c>
      <c r="PX18" s="24">
        <v>6</v>
      </c>
      <c r="PY18" s="27">
        <v>8</v>
      </c>
      <c r="PZ18" s="28"/>
      <c r="QA18" s="30">
        <f t="shared" si="505"/>
        <v>7.2</v>
      </c>
      <c r="QB18" s="31">
        <f t="shared" si="506"/>
        <v>7.2</v>
      </c>
      <c r="QC18" s="29" t="str">
        <f t="shared" si="507"/>
        <v>7.2</v>
      </c>
      <c r="QD18" s="35" t="str">
        <f t="shared" si="508"/>
        <v>B</v>
      </c>
      <c r="QE18" s="130">
        <f t="shared" si="509"/>
        <v>3</v>
      </c>
      <c r="QF18" s="49" t="str">
        <f t="shared" si="510"/>
        <v>3.0</v>
      </c>
      <c r="QG18" s="77">
        <v>3</v>
      </c>
      <c r="QH18" s="151">
        <v>3</v>
      </c>
      <c r="QI18" s="133">
        <v>7.8</v>
      </c>
      <c r="QJ18" s="125">
        <v>8</v>
      </c>
      <c r="QK18" s="126"/>
      <c r="QL18" s="127">
        <f t="shared" si="511"/>
        <v>7.9</v>
      </c>
      <c r="QM18" s="128">
        <f t="shared" si="512"/>
        <v>7.9</v>
      </c>
      <c r="QN18" s="160" t="str">
        <f t="shared" si="513"/>
        <v>7.9</v>
      </c>
      <c r="QO18" s="129" t="str">
        <f t="shared" si="514"/>
        <v>B</v>
      </c>
      <c r="QP18" s="130">
        <f t="shared" si="515"/>
        <v>3</v>
      </c>
      <c r="QQ18" s="131" t="str">
        <f t="shared" si="516"/>
        <v>3.0</v>
      </c>
      <c r="QR18" s="132">
        <v>1</v>
      </c>
      <c r="QS18" s="170">
        <v>1</v>
      </c>
      <c r="QT18" s="24">
        <v>7</v>
      </c>
      <c r="QU18" s="27">
        <v>8</v>
      </c>
      <c r="QV18" s="28"/>
      <c r="QW18" s="30">
        <f t="shared" si="517"/>
        <v>7.6</v>
      </c>
      <c r="QX18" s="31">
        <f t="shared" si="518"/>
        <v>7.6</v>
      </c>
      <c r="QY18" s="31" t="str">
        <f t="shared" si="519"/>
        <v>7.6</v>
      </c>
      <c r="QZ18" s="35" t="str">
        <f t="shared" si="520"/>
        <v>B</v>
      </c>
      <c r="RA18" s="33">
        <f t="shared" si="521"/>
        <v>3</v>
      </c>
      <c r="RB18" s="49" t="str">
        <f t="shared" si="522"/>
        <v>3.0</v>
      </c>
      <c r="RC18" s="77">
        <v>3</v>
      </c>
      <c r="RD18" s="151">
        <v>3</v>
      </c>
      <c r="RE18" s="24">
        <v>7.3</v>
      </c>
      <c r="RF18" s="27">
        <v>6</v>
      </c>
      <c r="RG18" s="28"/>
      <c r="RH18" s="30">
        <f t="shared" si="523"/>
        <v>6.5</v>
      </c>
      <c r="RI18" s="31">
        <f t="shared" si="524"/>
        <v>6.5</v>
      </c>
      <c r="RJ18" s="29" t="str">
        <f t="shared" si="525"/>
        <v>6.5</v>
      </c>
      <c r="RK18" s="35" t="str">
        <f t="shared" si="526"/>
        <v>C+</v>
      </c>
      <c r="RL18" s="130">
        <f t="shared" si="527"/>
        <v>2.5</v>
      </c>
      <c r="RM18" s="49" t="str">
        <f t="shared" si="528"/>
        <v>2.5</v>
      </c>
      <c r="RN18" s="77">
        <v>1</v>
      </c>
      <c r="RO18" s="151">
        <v>1</v>
      </c>
      <c r="RP18" s="211">
        <f t="shared" si="275"/>
        <v>15</v>
      </c>
      <c r="RQ18" s="275">
        <f t="shared" si="276"/>
        <v>7.2000000000000011</v>
      </c>
      <c r="RR18" s="43">
        <f t="shared" si="277"/>
        <v>2.8</v>
      </c>
      <c r="RS18" s="45" t="str">
        <f t="shared" si="278"/>
        <v>2.80</v>
      </c>
      <c r="RT18" s="47" t="str">
        <f t="shared" si="279"/>
        <v>Lên lớp</v>
      </c>
      <c r="RU18" s="41">
        <f t="shared" si="280"/>
        <v>15</v>
      </c>
      <c r="RV18" s="43">
        <f t="shared" si="281"/>
        <v>2.8</v>
      </c>
      <c r="RW18" s="229">
        <f t="shared" si="282"/>
        <v>91</v>
      </c>
      <c r="RX18" s="230">
        <f t="shared" si="283"/>
        <v>83</v>
      </c>
      <c r="RY18" s="146">
        <f t="shared" si="284"/>
        <v>2.3132530120481927</v>
      </c>
      <c r="RZ18" s="45" t="str">
        <f t="shared" si="285"/>
        <v>2.31</v>
      </c>
      <c r="SA18" s="47" t="str">
        <f t="shared" si="286"/>
        <v>Lên lớp</v>
      </c>
      <c r="SB18" s="47" t="s">
        <v>1143</v>
      </c>
      <c r="SC18" s="24">
        <v>7.7</v>
      </c>
      <c r="SD18" s="27">
        <v>5</v>
      </c>
      <c r="SE18" s="28"/>
      <c r="SF18" s="30">
        <f t="shared" si="529"/>
        <v>6.1</v>
      </c>
      <c r="SG18" s="31">
        <f t="shared" si="530"/>
        <v>6.1</v>
      </c>
      <c r="SH18" s="29" t="str">
        <f t="shared" si="531"/>
        <v>6.1</v>
      </c>
      <c r="SI18" s="35" t="str">
        <f t="shared" si="532"/>
        <v>C</v>
      </c>
      <c r="SJ18" s="130">
        <f t="shared" si="533"/>
        <v>2</v>
      </c>
      <c r="SK18" s="49" t="str">
        <f t="shared" si="534"/>
        <v>2.0</v>
      </c>
      <c r="SL18" s="77">
        <v>2</v>
      </c>
      <c r="SM18" s="151">
        <v>2</v>
      </c>
      <c r="SN18" s="24">
        <v>6.6</v>
      </c>
      <c r="SO18" s="27">
        <v>6</v>
      </c>
      <c r="SP18" s="28"/>
      <c r="SQ18" s="30">
        <f t="shared" si="535"/>
        <v>6.2</v>
      </c>
      <c r="SR18" s="31">
        <f t="shared" si="536"/>
        <v>6.2</v>
      </c>
      <c r="SS18" s="31" t="str">
        <f t="shared" si="537"/>
        <v>6.2</v>
      </c>
      <c r="ST18" s="35" t="str">
        <f t="shared" si="538"/>
        <v>C</v>
      </c>
      <c r="SU18" s="33">
        <f t="shared" si="539"/>
        <v>2</v>
      </c>
      <c r="SV18" s="49" t="str">
        <f t="shared" si="540"/>
        <v>2.0</v>
      </c>
      <c r="SW18" s="77">
        <v>2</v>
      </c>
      <c r="SX18" s="151">
        <v>2</v>
      </c>
      <c r="SY18" s="24"/>
      <c r="SZ18" s="27"/>
      <c r="TA18" s="28"/>
      <c r="TB18" s="22">
        <f t="shared" si="557"/>
        <v>6.2</v>
      </c>
      <c r="TC18" s="29">
        <f t="shared" si="558"/>
        <v>6.2</v>
      </c>
      <c r="TD18" s="31" t="str">
        <f t="shared" si="541"/>
        <v>6.2</v>
      </c>
      <c r="TE18" s="35" t="str">
        <f t="shared" si="542"/>
        <v>C</v>
      </c>
      <c r="TF18" s="33">
        <f t="shared" si="543"/>
        <v>2</v>
      </c>
      <c r="TG18" s="49" t="str">
        <f t="shared" si="544"/>
        <v>2.0</v>
      </c>
      <c r="TH18" s="77">
        <v>4</v>
      </c>
      <c r="TI18" s="151">
        <v>4</v>
      </c>
      <c r="TJ18" s="320"/>
      <c r="TK18" s="321"/>
      <c r="TL18" s="322"/>
      <c r="TM18" s="322"/>
      <c r="TN18" s="322"/>
      <c r="TO18" s="127">
        <f t="shared" si="546"/>
        <v>0</v>
      </c>
      <c r="TP18" s="29" t="str">
        <f t="shared" si="547"/>
        <v>0.0</v>
      </c>
      <c r="TQ18" s="35" t="str">
        <f t="shared" si="548"/>
        <v>F</v>
      </c>
      <c r="TR18" s="33">
        <f t="shared" si="549"/>
        <v>0</v>
      </c>
      <c r="TS18" s="49" t="str">
        <f t="shared" si="550"/>
        <v>0.0</v>
      </c>
      <c r="TT18" s="323"/>
      <c r="TU18" s="324"/>
      <c r="TV18" s="325">
        <f t="shared" si="551"/>
        <v>4</v>
      </c>
      <c r="TW18" s="341">
        <f t="shared" si="295"/>
        <v>6.2</v>
      </c>
      <c r="TX18" s="326">
        <f t="shared" si="552"/>
        <v>2</v>
      </c>
      <c r="TY18" s="45" t="str">
        <f t="shared" si="553"/>
        <v>2.00</v>
      </c>
      <c r="TZ18" s="47" t="str">
        <f t="shared" si="554"/>
        <v>Lên lớp</v>
      </c>
      <c r="UA18" s="41">
        <f t="shared" si="555"/>
        <v>4</v>
      </c>
      <c r="UB18" s="43">
        <f t="shared" si="556"/>
        <v>2</v>
      </c>
    </row>
    <row r="19" spans="1:548" ht="18">
      <c r="A19" s="11">
        <v>23</v>
      </c>
      <c r="B19" s="70" t="s">
        <v>415</v>
      </c>
      <c r="C19" s="14" t="s">
        <v>455</v>
      </c>
      <c r="D19" s="71" t="s">
        <v>456</v>
      </c>
      <c r="E19" s="302" t="s">
        <v>266</v>
      </c>
      <c r="F19" s="9"/>
      <c r="G19" s="111" t="s">
        <v>850</v>
      </c>
      <c r="H19" s="116" t="s">
        <v>18</v>
      </c>
      <c r="I19" s="104" t="s">
        <v>22</v>
      </c>
      <c r="J19" s="13">
        <v>7</v>
      </c>
      <c r="K19" s="29" t="str">
        <f t="shared" si="101"/>
        <v>7.0</v>
      </c>
      <c r="L19" s="35" t="str">
        <f t="shared" si="367"/>
        <v>B</v>
      </c>
      <c r="M19" s="33">
        <f t="shared" si="368"/>
        <v>3</v>
      </c>
      <c r="N19" s="49" t="str">
        <f t="shared" si="369"/>
        <v>3.0</v>
      </c>
      <c r="O19" s="12">
        <v>2</v>
      </c>
      <c r="P19" s="19">
        <v>7.4</v>
      </c>
      <c r="Q19" s="29" t="str">
        <f t="shared" si="105"/>
        <v>7.4</v>
      </c>
      <c r="R19" s="35" t="str">
        <f t="shared" si="370"/>
        <v>B</v>
      </c>
      <c r="S19" s="33">
        <f t="shared" si="371"/>
        <v>3</v>
      </c>
      <c r="T19" s="49" t="str">
        <f t="shared" si="372"/>
        <v>3.0</v>
      </c>
      <c r="U19" s="12">
        <v>3</v>
      </c>
      <c r="V19" s="24">
        <v>6.4</v>
      </c>
      <c r="W19" s="27">
        <v>8</v>
      </c>
      <c r="X19" s="28"/>
      <c r="Y19" s="22">
        <f t="shared" si="373"/>
        <v>7.4</v>
      </c>
      <c r="Z19" s="29">
        <f t="shared" si="374"/>
        <v>7.4</v>
      </c>
      <c r="AA19" s="29" t="str">
        <f t="shared" si="111"/>
        <v>7.4</v>
      </c>
      <c r="AB19" s="35" t="str">
        <f t="shared" si="375"/>
        <v>B</v>
      </c>
      <c r="AC19" s="33">
        <f t="shared" si="376"/>
        <v>3</v>
      </c>
      <c r="AD19" s="49" t="str">
        <f t="shared" si="377"/>
        <v>3.0</v>
      </c>
      <c r="AE19" s="77">
        <v>5</v>
      </c>
      <c r="AF19" s="80">
        <v>5</v>
      </c>
      <c r="AG19" s="24">
        <v>5</v>
      </c>
      <c r="AH19" s="27">
        <v>5</v>
      </c>
      <c r="AI19" s="28"/>
      <c r="AJ19" s="22">
        <f t="shared" si="378"/>
        <v>5</v>
      </c>
      <c r="AK19" s="29">
        <f t="shared" si="379"/>
        <v>5</v>
      </c>
      <c r="AL19" s="29" t="str">
        <f t="shared" si="117"/>
        <v>5.0</v>
      </c>
      <c r="AM19" s="35" t="str">
        <f t="shared" si="380"/>
        <v>D+</v>
      </c>
      <c r="AN19" s="33">
        <f t="shared" si="381"/>
        <v>1.5</v>
      </c>
      <c r="AO19" s="49" t="str">
        <f t="shared" si="382"/>
        <v>1.5</v>
      </c>
      <c r="AP19" s="77">
        <v>3</v>
      </c>
      <c r="AQ19" s="83">
        <v>3</v>
      </c>
      <c r="AR19" s="24">
        <v>6.4</v>
      </c>
      <c r="AS19" s="27">
        <v>6</v>
      </c>
      <c r="AT19" s="28"/>
      <c r="AU19" s="22">
        <f t="shared" si="383"/>
        <v>6.2</v>
      </c>
      <c r="AV19" s="29">
        <f t="shared" si="384"/>
        <v>6.2</v>
      </c>
      <c r="AW19" s="29" t="str">
        <f t="shared" si="121"/>
        <v>6.2</v>
      </c>
      <c r="AX19" s="35" t="str">
        <f t="shared" si="385"/>
        <v>C</v>
      </c>
      <c r="AY19" s="33">
        <f t="shared" si="386"/>
        <v>2</v>
      </c>
      <c r="AZ19" s="49" t="str">
        <f t="shared" si="387"/>
        <v>2.0</v>
      </c>
      <c r="BA19" s="77">
        <v>3</v>
      </c>
      <c r="BB19" s="83">
        <v>3</v>
      </c>
      <c r="BC19" s="24">
        <v>6.7</v>
      </c>
      <c r="BD19" s="27">
        <v>5</v>
      </c>
      <c r="BE19" s="28"/>
      <c r="BF19" s="22">
        <f t="shared" si="388"/>
        <v>5.7</v>
      </c>
      <c r="BG19" s="29">
        <f t="shared" si="389"/>
        <v>5.7</v>
      </c>
      <c r="BH19" s="29" t="str">
        <f t="shared" si="125"/>
        <v>5.7</v>
      </c>
      <c r="BI19" s="35" t="str">
        <f t="shared" si="390"/>
        <v>C</v>
      </c>
      <c r="BJ19" s="33">
        <f t="shared" si="391"/>
        <v>2</v>
      </c>
      <c r="BK19" s="49" t="str">
        <f t="shared" si="392"/>
        <v>2.0</v>
      </c>
      <c r="BL19" s="77">
        <v>3</v>
      </c>
      <c r="BM19" s="83">
        <v>3</v>
      </c>
      <c r="BN19" s="24">
        <v>8</v>
      </c>
      <c r="BO19" s="27">
        <v>5</v>
      </c>
      <c r="BP19" s="28"/>
      <c r="BQ19" s="22">
        <f t="shared" si="393"/>
        <v>6.2</v>
      </c>
      <c r="BR19" s="29">
        <f t="shared" si="394"/>
        <v>6.2</v>
      </c>
      <c r="BS19" s="29" t="str">
        <f t="shared" si="129"/>
        <v>6.2</v>
      </c>
      <c r="BT19" s="35" t="str">
        <f t="shared" si="395"/>
        <v>C</v>
      </c>
      <c r="BU19" s="33">
        <f t="shared" si="396"/>
        <v>2</v>
      </c>
      <c r="BV19" s="49" t="str">
        <f t="shared" si="397"/>
        <v>2.0</v>
      </c>
      <c r="BW19" s="77">
        <v>2</v>
      </c>
      <c r="BX19" s="83">
        <v>2</v>
      </c>
      <c r="BY19" s="41">
        <f t="shared" si="133"/>
        <v>16</v>
      </c>
      <c r="BZ19" s="43">
        <f t="shared" si="134"/>
        <v>2.21875</v>
      </c>
      <c r="CA19" s="45" t="str">
        <f t="shared" si="135"/>
        <v>2.22</v>
      </c>
      <c r="CB19" s="47" t="str">
        <f t="shared" si="136"/>
        <v>Lên lớp</v>
      </c>
      <c r="CC19" s="145">
        <f t="shared" si="137"/>
        <v>16</v>
      </c>
      <c r="CD19" s="146">
        <f t="shared" si="138"/>
        <v>2.21875</v>
      </c>
      <c r="CE19" s="47" t="str">
        <f t="shared" si="139"/>
        <v>Lên lớp</v>
      </c>
      <c r="CF19" s="142" t="s">
        <v>1143</v>
      </c>
      <c r="CG19" s="24">
        <v>6.2</v>
      </c>
      <c r="CH19" s="27">
        <v>4</v>
      </c>
      <c r="CI19" s="28"/>
      <c r="CJ19" s="30">
        <f t="shared" si="398"/>
        <v>4.9000000000000004</v>
      </c>
      <c r="CK19" s="31">
        <f t="shared" si="399"/>
        <v>4.9000000000000004</v>
      </c>
      <c r="CL19" s="29" t="str">
        <f t="shared" si="142"/>
        <v>4.9</v>
      </c>
      <c r="CM19" s="35" t="str">
        <f t="shared" si="400"/>
        <v>D</v>
      </c>
      <c r="CN19" s="157">
        <f t="shared" si="401"/>
        <v>1</v>
      </c>
      <c r="CO19" s="49" t="str">
        <f t="shared" si="402"/>
        <v>1.0</v>
      </c>
      <c r="CP19" s="77">
        <v>3</v>
      </c>
      <c r="CQ19" s="151">
        <v>3</v>
      </c>
      <c r="CR19" s="24">
        <v>7</v>
      </c>
      <c r="CS19" s="27">
        <v>6</v>
      </c>
      <c r="CT19" s="28"/>
      <c r="CU19" s="30">
        <f t="shared" si="403"/>
        <v>6.4</v>
      </c>
      <c r="CV19" s="31">
        <f t="shared" si="404"/>
        <v>6.4</v>
      </c>
      <c r="CW19" s="29" t="str">
        <f t="shared" si="147"/>
        <v>6.4</v>
      </c>
      <c r="CX19" s="35" t="str">
        <f t="shared" si="405"/>
        <v>C</v>
      </c>
      <c r="CY19" s="157">
        <f t="shared" si="406"/>
        <v>2</v>
      </c>
      <c r="CZ19" s="49" t="str">
        <f t="shared" si="407"/>
        <v>2.0</v>
      </c>
      <c r="DA19" s="77">
        <v>2</v>
      </c>
      <c r="DB19" s="151">
        <v>2</v>
      </c>
      <c r="DC19" s="24">
        <v>5.2</v>
      </c>
      <c r="DD19" s="27">
        <v>5</v>
      </c>
      <c r="DE19" s="28"/>
      <c r="DF19" s="30">
        <f t="shared" si="408"/>
        <v>5.0999999999999996</v>
      </c>
      <c r="DG19" s="31">
        <f t="shared" si="409"/>
        <v>5.0999999999999996</v>
      </c>
      <c r="DH19" s="29" t="str">
        <f t="shared" si="153"/>
        <v>5.1</v>
      </c>
      <c r="DI19" s="35" t="str">
        <f t="shared" si="410"/>
        <v>D+</v>
      </c>
      <c r="DJ19" s="157">
        <f t="shared" si="411"/>
        <v>1.5</v>
      </c>
      <c r="DK19" s="49" t="str">
        <f t="shared" si="412"/>
        <v>1.5</v>
      </c>
      <c r="DL19" s="77">
        <v>4</v>
      </c>
      <c r="DM19" s="151">
        <v>4</v>
      </c>
      <c r="DN19" s="24">
        <v>6.2</v>
      </c>
      <c r="DO19" s="27">
        <v>6</v>
      </c>
      <c r="DP19" s="28"/>
      <c r="DQ19" s="30">
        <f t="shared" si="413"/>
        <v>6.1</v>
      </c>
      <c r="DR19" s="31">
        <f t="shared" si="414"/>
        <v>6.1</v>
      </c>
      <c r="DS19" s="29" t="str">
        <f t="shared" si="159"/>
        <v>6.1</v>
      </c>
      <c r="DT19" s="35" t="str">
        <f t="shared" si="415"/>
        <v>C</v>
      </c>
      <c r="DU19" s="157">
        <f t="shared" si="416"/>
        <v>2</v>
      </c>
      <c r="DV19" s="49" t="str">
        <f t="shared" si="417"/>
        <v>2.0</v>
      </c>
      <c r="DW19" s="77">
        <v>3</v>
      </c>
      <c r="DX19" s="151">
        <v>3</v>
      </c>
      <c r="DY19" s="24">
        <v>7</v>
      </c>
      <c r="DZ19" s="27">
        <v>7</v>
      </c>
      <c r="EA19" s="28"/>
      <c r="EB19" s="30">
        <f t="shared" si="418"/>
        <v>7</v>
      </c>
      <c r="EC19" s="31">
        <f t="shared" si="419"/>
        <v>7</v>
      </c>
      <c r="ED19" s="29" t="str">
        <f t="shared" si="163"/>
        <v>7.0</v>
      </c>
      <c r="EE19" s="35" t="str">
        <f t="shared" si="420"/>
        <v>B</v>
      </c>
      <c r="EF19" s="157">
        <f t="shared" si="421"/>
        <v>3</v>
      </c>
      <c r="EG19" s="49" t="str">
        <f t="shared" si="422"/>
        <v>3.0</v>
      </c>
      <c r="EH19" s="77">
        <v>2</v>
      </c>
      <c r="EI19" s="151">
        <v>2</v>
      </c>
      <c r="EJ19" s="24">
        <v>7.8</v>
      </c>
      <c r="EK19" s="27">
        <v>6</v>
      </c>
      <c r="EL19" s="28"/>
      <c r="EM19" s="30">
        <f t="shared" si="423"/>
        <v>6.7</v>
      </c>
      <c r="EN19" s="31">
        <f t="shared" si="424"/>
        <v>6.7</v>
      </c>
      <c r="EO19" s="29" t="str">
        <f t="shared" si="168"/>
        <v>6.7</v>
      </c>
      <c r="EP19" s="35" t="str">
        <f t="shared" si="425"/>
        <v>C+</v>
      </c>
      <c r="EQ19" s="157">
        <f t="shared" si="426"/>
        <v>2.5</v>
      </c>
      <c r="ER19" s="49" t="str">
        <f t="shared" si="427"/>
        <v>2.5</v>
      </c>
      <c r="ES19" s="77">
        <v>2</v>
      </c>
      <c r="ET19" s="151">
        <v>2</v>
      </c>
      <c r="EU19" s="24">
        <v>6.4</v>
      </c>
      <c r="EV19" s="27">
        <v>4</v>
      </c>
      <c r="EW19" s="28"/>
      <c r="EX19" s="30">
        <f t="shared" si="428"/>
        <v>5</v>
      </c>
      <c r="EY19" s="31">
        <f t="shared" si="429"/>
        <v>5</v>
      </c>
      <c r="EZ19" s="29" t="str">
        <f t="shared" si="173"/>
        <v>5.0</v>
      </c>
      <c r="FA19" s="35" t="str">
        <f t="shared" si="430"/>
        <v>D+</v>
      </c>
      <c r="FB19" s="157">
        <f t="shared" si="431"/>
        <v>1.5</v>
      </c>
      <c r="FC19" s="49" t="str">
        <f t="shared" si="432"/>
        <v>1.5</v>
      </c>
      <c r="FD19" s="77">
        <v>3</v>
      </c>
      <c r="FE19" s="151">
        <v>3</v>
      </c>
      <c r="FF19" s="155">
        <v>8</v>
      </c>
      <c r="FG19" s="165">
        <v>7.1</v>
      </c>
      <c r="FH19" s="165"/>
      <c r="FI19" s="22">
        <f t="shared" si="433"/>
        <v>7.5</v>
      </c>
      <c r="FJ19" s="29">
        <f t="shared" si="434"/>
        <v>7.5</v>
      </c>
      <c r="FK19" s="29" t="str">
        <f t="shared" si="179"/>
        <v>7.5</v>
      </c>
      <c r="FL19" s="35" t="str">
        <f t="shared" si="435"/>
        <v>B</v>
      </c>
      <c r="FM19" s="33">
        <f t="shared" si="436"/>
        <v>3</v>
      </c>
      <c r="FN19" s="49" t="str">
        <f t="shared" si="437"/>
        <v>3.0</v>
      </c>
      <c r="FO19" s="77">
        <v>2</v>
      </c>
      <c r="FP19" s="151">
        <v>2</v>
      </c>
      <c r="FQ19" s="41">
        <f t="shared" si="183"/>
        <v>21</v>
      </c>
      <c r="FR19" s="43">
        <f t="shared" si="184"/>
        <v>1.9285714285714286</v>
      </c>
      <c r="FS19" s="45" t="str">
        <f t="shared" si="185"/>
        <v>1.93</v>
      </c>
      <c r="FT19" s="47" t="str">
        <f t="shared" si="186"/>
        <v>Lên lớp</v>
      </c>
      <c r="FU19" s="145">
        <f t="shared" si="187"/>
        <v>21</v>
      </c>
      <c r="FV19" s="146">
        <f t="shared" si="188"/>
        <v>1.9285714285714286</v>
      </c>
      <c r="FW19" s="174">
        <f t="shared" si="189"/>
        <v>37</v>
      </c>
      <c r="FX19" s="41">
        <f t="shared" si="190"/>
        <v>37</v>
      </c>
      <c r="FY19" s="43">
        <f t="shared" si="191"/>
        <v>2.0540540540540539</v>
      </c>
      <c r="FZ19" s="45" t="str">
        <f t="shared" si="192"/>
        <v>2.05</v>
      </c>
      <c r="GA19" s="47" t="str">
        <f t="shared" si="193"/>
        <v>Lên lớp</v>
      </c>
      <c r="GB19" s="47" t="s">
        <v>1143</v>
      </c>
      <c r="GC19" s="24">
        <v>6.5</v>
      </c>
      <c r="GD19" s="27">
        <v>7</v>
      </c>
      <c r="GE19" s="28"/>
      <c r="GF19" s="22">
        <f t="shared" si="322"/>
        <v>6.8</v>
      </c>
      <c r="GG19" s="29">
        <f t="shared" si="323"/>
        <v>6.8</v>
      </c>
      <c r="GH19" s="29" t="str">
        <f t="shared" si="195"/>
        <v>6.8</v>
      </c>
      <c r="GI19" s="35" t="str">
        <f t="shared" si="324"/>
        <v>C+</v>
      </c>
      <c r="GJ19" s="33">
        <f t="shared" si="325"/>
        <v>2.5</v>
      </c>
      <c r="GK19" s="49" t="str">
        <f t="shared" si="326"/>
        <v>2.5</v>
      </c>
      <c r="GL19" s="77">
        <v>2</v>
      </c>
      <c r="GM19" s="151">
        <v>2</v>
      </c>
      <c r="GN19" s="24">
        <v>7.7</v>
      </c>
      <c r="GO19" s="27">
        <v>4</v>
      </c>
      <c r="GP19" s="28"/>
      <c r="GQ19" s="22">
        <f t="shared" si="327"/>
        <v>5.5</v>
      </c>
      <c r="GR19" s="29">
        <f t="shared" si="328"/>
        <v>5.5</v>
      </c>
      <c r="GS19" s="29" t="str">
        <f t="shared" si="200"/>
        <v>5.5</v>
      </c>
      <c r="GT19" s="35" t="str">
        <f t="shared" si="329"/>
        <v>C</v>
      </c>
      <c r="GU19" s="33">
        <f t="shared" si="330"/>
        <v>2</v>
      </c>
      <c r="GV19" s="49" t="str">
        <f t="shared" si="331"/>
        <v>2.0</v>
      </c>
      <c r="GW19" s="77">
        <v>3</v>
      </c>
      <c r="GX19" s="151">
        <v>3</v>
      </c>
      <c r="GY19" s="24">
        <v>7</v>
      </c>
      <c r="GZ19" s="27">
        <v>6</v>
      </c>
      <c r="HA19" s="28"/>
      <c r="HB19" s="22">
        <f t="shared" si="332"/>
        <v>6.4</v>
      </c>
      <c r="HC19" s="29">
        <f t="shared" si="333"/>
        <v>6.4</v>
      </c>
      <c r="HD19" s="29" t="str">
        <f t="shared" si="205"/>
        <v>6.4</v>
      </c>
      <c r="HE19" s="35" t="str">
        <f t="shared" si="334"/>
        <v>C</v>
      </c>
      <c r="HF19" s="33">
        <f t="shared" si="335"/>
        <v>2</v>
      </c>
      <c r="HG19" s="49" t="str">
        <f t="shared" si="336"/>
        <v>2.0</v>
      </c>
      <c r="HH19" s="77">
        <v>2</v>
      </c>
      <c r="HI19" s="151">
        <v>2</v>
      </c>
      <c r="HJ19" s="24">
        <v>6.2</v>
      </c>
      <c r="HK19" s="27">
        <v>1</v>
      </c>
      <c r="HL19" s="28">
        <v>0</v>
      </c>
      <c r="HM19" s="22">
        <f t="shared" si="337"/>
        <v>3.1</v>
      </c>
      <c r="HN19" s="29">
        <f t="shared" si="338"/>
        <v>3.1</v>
      </c>
      <c r="HO19" s="29" t="str">
        <f t="shared" si="210"/>
        <v>3.1</v>
      </c>
      <c r="HP19" s="35" t="str">
        <f t="shared" si="339"/>
        <v>F</v>
      </c>
      <c r="HQ19" s="33">
        <f t="shared" si="340"/>
        <v>0</v>
      </c>
      <c r="HR19" s="49" t="str">
        <f t="shared" si="341"/>
        <v>0.0</v>
      </c>
      <c r="HS19" s="77">
        <v>2</v>
      </c>
      <c r="HT19" s="151"/>
      <c r="HU19" s="24">
        <v>6.5</v>
      </c>
      <c r="HV19" s="27">
        <v>6</v>
      </c>
      <c r="HW19" s="28"/>
      <c r="HX19" s="22">
        <f t="shared" si="342"/>
        <v>6.2</v>
      </c>
      <c r="HY19" s="29">
        <f t="shared" si="343"/>
        <v>6.2</v>
      </c>
      <c r="HZ19" s="29" t="str">
        <f t="shared" si="215"/>
        <v>6.2</v>
      </c>
      <c r="IA19" s="35" t="str">
        <f t="shared" si="344"/>
        <v>C</v>
      </c>
      <c r="IB19" s="33">
        <f t="shared" si="345"/>
        <v>2</v>
      </c>
      <c r="IC19" s="49" t="str">
        <f t="shared" si="346"/>
        <v>2.0</v>
      </c>
      <c r="ID19" s="77">
        <v>3</v>
      </c>
      <c r="IE19" s="151">
        <v>3</v>
      </c>
      <c r="IF19" s="24">
        <v>6.7</v>
      </c>
      <c r="IG19" s="27">
        <v>7</v>
      </c>
      <c r="IH19" s="28"/>
      <c r="II19" s="22">
        <f t="shared" si="347"/>
        <v>6.9</v>
      </c>
      <c r="IJ19" s="29">
        <f t="shared" si="348"/>
        <v>6.9</v>
      </c>
      <c r="IK19" s="29" t="str">
        <f t="shared" si="220"/>
        <v>6.9</v>
      </c>
      <c r="IL19" s="35" t="str">
        <f t="shared" si="349"/>
        <v>C+</v>
      </c>
      <c r="IM19" s="33">
        <f t="shared" si="350"/>
        <v>2.5</v>
      </c>
      <c r="IN19" s="49" t="str">
        <f t="shared" si="351"/>
        <v>2.5</v>
      </c>
      <c r="IO19" s="77">
        <v>2</v>
      </c>
      <c r="IP19" s="151">
        <v>2</v>
      </c>
      <c r="IQ19" s="24">
        <v>5.9</v>
      </c>
      <c r="IR19" s="27">
        <v>3</v>
      </c>
      <c r="IS19" s="28"/>
      <c r="IT19" s="22">
        <f t="shared" si="352"/>
        <v>4.2</v>
      </c>
      <c r="IU19" s="29">
        <f t="shared" si="353"/>
        <v>4.2</v>
      </c>
      <c r="IV19" s="29" t="str">
        <f t="shared" si="224"/>
        <v>4.2</v>
      </c>
      <c r="IW19" s="35" t="str">
        <f t="shared" si="354"/>
        <v>D</v>
      </c>
      <c r="IX19" s="33">
        <f t="shared" si="355"/>
        <v>1</v>
      </c>
      <c r="IY19" s="49" t="str">
        <f t="shared" si="356"/>
        <v>1.0</v>
      </c>
      <c r="IZ19" s="77">
        <v>3</v>
      </c>
      <c r="JA19" s="151">
        <v>3</v>
      </c>
      <c r="JB19" s="24">
        <v>7</v>
      </c>
      <c r="JC19" s="27">
        <v>5</v>
      </c>
      <c r="JD19" s="28"/>
      <c r="JE19" s="22">
        <f t="shared" si="357"/>
        <v>5.8</v>
      </c>
      <c r="JF19" s="29">
        <f t="shared" si="358"/>
        <v>5.8</v>
      </c>
      <c r="JG19" s="29" t="str">
        <f t="shared" si="228"/>
        <v>5.8</v>
      </c>
      <c r="JH19" s="35" t="str">
        <f t="shared" si="359"/>
        <v>C</v>
      </c>
      <c r="JI19" s="33">
        <f t="shared" si="360"/>
        <v>2</v>
      </c>
      <c r="JJ19" s="49" t="str">
        <f t="shared" si="361"/>
        <v>2.0</v>
      </c>
      <c r="JK19" s="77">
        <v>3</v>
      </c>
      <c r="JL19" s="151">
        <v>3</v>
      </c>
      <c r="JM19" s="24">
        <v>8</v>
      </c>
      <c r="JN19" s="214">
        <v>7.6</v>
      </c>
      <c r="JO19" s="140"/>
      <c r="JP19" s="22">
        <f t="shared" si="362"/>
        <v>7.8</v>
      </c>
      <c r="JQ19" s="29">
        <f t="shared" si="363"/>
        <v>7.8</v>
      </c>
      <c r="JR19" s="29" t="str">
        <f t="shared" si="232"/>
        <v>7.8</v>
      </c>
      <c r="JS19" s="35" t="str">
        <f t="shared" si="364"/>
        <v>B</v>
      </c>
      <c r="JT19" s="33">
        <f t="shared" si="365"/>
        <v>3</v>
      </c>
      <c r="JU19" s="49" t="str">
        <f t="shared" si="366"/>
        <v>3.0</v>
      </c>
      <c r="JV19" s="77">
        <v>1</v>
      </c>
      <c r="JW19" s="151">
        <v>1</v>
      </c>
      <c r="JX19" s="211">
        <f t="shared" si="236"/>
        <v>21</v>
      </c>
      <c r="JY19" s="43">
        <f t="shared" si="237"/>
        <v>1.8095238095238095</v>
      </c>
      <c r="JZ19" s="45" t="str">
        <f t="shared" si="238"/>
        <v>1.81</v>
      </c>
      <c r="KA19" s="47" t="str">
        <f t="shared" si="239"/>
        <v>Lên lớp</v>
      </c>
      <c r="KB19" s="41">
        <f t="shared" si="240"/>
        <v>19</v>
      </c>
      <c r="KC19" s="43">
        <f t="shared" si="241"/>
        <v>2</v>
      </c>
      <c r="KD19" s="229">
        <f t="shared" si="242"/>
        <v>58</v>
      </c>
      <c r="KE19" s="230">
        <f t="shared" si="243"/>
        <v>56</v>
      </c>
      <c r="KF19" s="146">
        <f t="shared" si="244"/>
        <v>2.0357142857142856</v>
      </c>
      <c r="KG19" s="45" t="str">
        <f t="shared" si="245"/>
        <v>2.04</v>
      </c>
      <c r="KH19" s="47" t="str">
        <f t="shared" si="246"/>
        <v>Lên lớp</v>
      </c>
      <c r="KI19" s="47" t="s">
        <v>1143</v>
      </c>
      <c r="KJ19" s="24">
        <v>7.2</v>
      </c>
      <c r="KK19" s="124"/>
      <c r="KL19" s="138"/>
      <c r="KM19" s="30">
        <f t="shared" si="438"/>
        <v>2.9</v>
      </c>
      <c r="KN19" s="31">
        <f t="shared" si="439"/>
        <v>2.9</v>
      </c>
      <c r="KO19" s="29" t="str">
        <f t="shared" si="440"/>
        <v>2.9</v>
      </c>
      <c r="KP19" s="35" t="str">
        <f t="shared" si="441"/>
        <v>F</v>
      </c>
      <c r="KQ19" s="33">
        <f t="shared" si="442"/>
        <v>0</v>
      </c>
      <c r="KR19" s="49" t="str">
        <f t="shared" si="443"/>
        <v>0.0</v>
      </c>
      <c r="KS19" s="77">
        <v>2</v>
      </c>
      <c r="KT19" s="151"/>
      <c r="KU19" s="24">
        <v>7.3</v>
      </c>
      <c r="KV19" s="217"/>
      <c r="KW19" s="28"/>
      <c r="KX19" s="30">
        <f t="shared" si="444"/>
        <v>2.9</v>
      </c>
      <c r="KY19" s="31">
        <f t="shared" si="445"/>
        <v>2.9</v>
      </c>
      <c r="KZ19" s="29" t="str">
        <f t="shared" si="446"/>
        <v>2.9</v>
      </c>
      <c r="LA19" s="35" t="str">
        <f t="shared" si="447"/>
        <v>F</v>
      </c>
      <c r="LB19" s="33">
        <f t="shared" si="448"/>
        <v>0</v>
      </c>
      <c r="LC19" s="49" t="str">
        <f t="shared" si="449"/>
        <v>0.0</v>
      </c>
      <c r="LD19" s="77">
        <v>2</v>
      </c>
      <c r="LE19" s="151"/>
      <c r="LF19" s="24">
        <v>9</v>
      </c>
      <c r="LG19" s="124"/>
      <c r="LH19" s="28"/>
      <c r="LI19" s="30">
        <f t="shared" si="450"/>
        <v>3.6</v>
      </c>
      <c r="LJ19" s="31">
        <f t="shared" si="451"/>
        <v>3.6</v>
      </c>
      <c r="LK19" s="31" t="str">
        <f t="shared" si="452"/>
        <v>3.6</v>
      </c>
      <c r="LL19" s="35" t="str">
        <f t="shared" si="453"/>
        <v>F</v>
      </c>
      <c r="LM19" s="33">
        <f t="shared" si="454"/>
        <v>0</v>
      </c>
      <c r="LN19" s="49" t="str">
        <f t="shared" si="455"/>
        <v>0.0</v>
      </c>
      <c r="LO19" s="77">
        <v>2</v>
      </c>
      <c r="LP19" s="151"/>
      <c r="LQ19" s="24">
        <v>7</v>
      </c>
      <c r="LR19" s="124"/>
      <c r="LS19" s="28"/>
      <c r="LT19" s="30">
        <f t="shared" si="456"/>
        <v>2.8</v>
      </c>
      <c r="LU19" s="31">
        <f t="shared" si="457"/>
        <v>2.8</v>
      </c>
      <c r="LV19" s="29" t="str">
        <f t="shared" si="250"/>
        <v>2.8</v>
      </c>
      <c r="LW19" s="35" t="str">
        <f t="shared" si="458"/>
        <v>F</v>
      </c>
      <c r="LX19" s="33">
        <f t="shared" si="459"/>
        <v>0</v>
      </c>
      <c r="LY19" s="49" t="str">
        <f t="shared" si="460"/>
        <v>0.0</v>
      </c>
      <c r="LZ19" s="77">
        <v>2</v>
      </c>
      <c r="MA19" s="151"/>
      <c r="MB19" s="63">
        <v>2.1</v>
      </c>
      <c r="MC19" s="27"/>
      <c r="MD19" s="28"/>
      <c r="ME19" s="30">
        <f t="shared" si="461"/>
        <v>0.8</v>
      </c>
      <c r="MF19" s="161">
        <f t="shared" si="462"/>
        <v>0.8</v>
      </c>
      <c r="MG19" s="29" t="str">
        <f t="shared" si="251"/>
        <v>0.8</v>
      </c>
      <c r="MH19" s="162" t="str">
        <f t="shared" si="463"/>
        <v>F</v>
      </c>
      <c r="MI19" s="163">
        <f t="shared" si="464"/>
        <v>0</v>
      </c>
      <c r="MJ19" s="56" t="str">
        <f t="shared" si="465"/>
        <v>0.0</v>
      </c>
      <c r="MK19" s="77">
        <v>1</v>
      </c>
      <c r="ML19" s="151"/>
      <c r="MM19" s="24">
        <v>6.4</v>
      </c>
      <c r="MN19" s="124"/>
      <c r="MO19" s="28"/>
      <c r="MP19" s="30">
        <f t="shared" si="466"/>
        <v>2.6</v>
      </c>
      <c r="MQ19" s="161">
        <f t="shared" si="467"/>
        <v>2.6</v>
      </c>
      <c r="MR19" s="29" t="str">
        <f t="shared" si="252"/>
        <v>2.6</v>
      </c>
      <c r="MS19" s="162" t="str">
        <f t="shared" si="468"/>
        <v>F</v>
      </c>
      <c r="MT19" s="163">
        <f t="shared" si="469"/>
        <v>0</v>
      </c>
      <c r="MU19" s="56" t="str">
        <f t="shared" si="470"/>
        <v>0.0</v>
      </c>
      <c r="MV19" s="77">
        <v>3</v>
      </c>
      <c r="MW19" s="151"/>
      <c r="MX19" s="63">
        <v>0</v>
      </c>
      <c r="MY19" s="27"/>
      <c r="MZ19" s="28"/>
      <c r="NA19" s="30">
        <f t="shared" si="471"/>
        <v>0</v>
      </c>
      <c r="NB19" s="161">
        <f t="shared" si="472"/>
        <v>0</v>
      </c>
      <c r="NC19" s="29" t="str">
        <f t="shared" si="253"/>
        <v>0.0</v>
      </c>
      <c r="ND19" s="162" t="str">
        <f t="shared" si="473"/>
        <v>F</v>
      </c>
      <c r="NE19" s="163">
        <f t="shared" si="474"/>
        <v>0</v>
      </c>
      <c r="NF19" s="56" t="str">
        <f t="shared" si="475"/>
        <v>0.0</v>
      </c>
      <c r="NG19" s="77">
        <v>1</v>
      </c>
      <c r="NH19" s="151"/>
      <c r="NI19" s="24">
        <v>6.8</v>
      </c>
      <c r="NJ19" s="124"/>
      <c r="NK19" s="28"/>
      <c r="NL19" s="30">
        <f t="shared" si="476"/>
        <v>2.7</v>
      </c>
      <c r="NM19" s="31">
        <f t="shared" si="477"/>
        <v>2.7</v>
      </c>
      <c r="NN19" s="29" t="str">
        <f t="shared" si="478"/>
        <v>2.7</v>
      </c>
      <c r="NO19" s="35" t="str">
        <f t="shared" si="479"/>
        <v>F</v>
      </c>
      <c r="NP19" s="33">
        <f t="shared" si="480"/>
        <v>0</v>
      </c>
      <c r="NQ19" s="49" t="str">
        <f t="shared" si="481"/>
        <v>0.0</v>
      </c>
      <c r="NR19" s="77">
        <v>3</v>
      </c>
      <c r="NS19" s="151"/>
      <c r="NT19" s="24">
        <v>8.5</v>
      </c>
      <c r="NU19" s="214">
        <v>7.7</v>
      </c>
      <c r="NV19" s="28"/>
      <c r="NW19" s="30">
        <f t="shared" si="482"/>
        <v>8</v>
      </c>
      <c r="NX19" s="31">
        <f t="shared" si="483"/>
        <v>8</v>
      </c>
      <c r="NY19" s="29" t="str">
        <f t="shared" si="484"/>
        <v>8.0</v>
      </c>
      <c r="NZ19" s="35" t="str">
        <f t="shared" si="485"/>
        <v>B+</v>
      </c>
      <c r="OA19" s="33">
        <f t="shared" si="486"/>
        <v>3.5</v>
      </c>
      <c r="OB19" s="49" t="str">
        <f t="shared" si="487"/>
        <v>3.5</v>
      </c>
      <c r="OC19" s="77">
        <v>2</v>
      </c>
      <c r="OD19" s="151">
        <v>2</v>
      </c>
      <c r="OE19" s="211">
        <f t="shared" si="257"/>
        <v>18</v>
      </c>
      <c r="OF19" s="43">
        <f t="shared" si="258"/>
        <v>0.3888888888888889</v>
      </c>
      <c r="OG19" s="45" t="str">
        <f t="shared" si="259"/>
        <v>0.39</v>
      </c>
      <c r="OH19" s="47" t="str">
        <f t="shared" si="260"/>
        <v>Cảnh báo KQHT</v>
      </c>
      <c r="OI19" s="41">
        <f t="shared" si="261"/>
        <v>2</v>
      </c>
      <c r="OJ19" s="43">
        <f t="shared" si="262"/>
        <v>3.5</v>
      </c>
      <c r="OK19" s="229">
        <f t="shared" si="263"/>
        <v>76</v>
      </c>
      <c r="OL19" s="230">
        <f t="shared" si="264"/>
        <v>58</v>
      </c>
      <c r="OM19" s="146">
        <f t="shared" si="265"/>
        <v>2.0862068965517242</v>
      </c>
      <c r="ON19" s="45" t="str">
        <f t="shared" si="266"/>
        <v>2.09</v>
      </c>
      <c r="OO19" s="47" t="str">
        <f t="shared" si="267"/>
        <v>Lên lớp</v>
      </c>
      <c r="OP19" s="148" t="s">
        <v>1067</v>
      </c>
      <c r="OQ19" s="24">
        <v>5.8</v>
      </c>
      <c r="OR19" s="27"/>
      <c r="OS19" s="28">
        <v>4</v>
      </c>
      <c r="OT19" s="30">
        <f t="shared" si="488"/>
        <v>2.2999999999999998</v>
      </c>
      <c r="OU19" s="31">
        <f t="shared" si="489"/>
        <v>4.7</v>
      </c>
      <c r="OV19" s="31" t="str">
        <f t="shared" si="490"/>
        <v>4.7</v>
      </c>
      <c r="OW19" s="35" t="str">
        <f t="shared" si="491"/>
        <v>D</v>
      </c>
      <c r="OX19" s="33">
        <f t="shared" si="492"/>
        <v>1</v>
      </c>
      <c r="OY19" s="49" t="str">
        <f t="shared" si="493"/>
        <v>1.0</v>
      </c>
      <c r="OZ19" s="77">
        <v>2</v>
      </c>
      <c r="PA19" s="151">
        <v>2</v>
      </c>
      <c r="PB19" s="24">
        <v>7.8</v>
      </c>
      <c r="PC19" s="124"/>
      <c r="PD19" s="28"/>
      <c r="PE19" s="30">
        <f t="shared" si="494"/>
        <v>3.1</v>
      </c>
      <c r="PF19" s="31">
        <f t="shared" si="495"/>
        <v>3.1</v>
      </c>
      <c r="PG19" s="29" t="str">
        <f t="shared" si="496"/>
        <v>3.1</v>
      </c>
      <c r="PH19" s="35" t="str">
        <f t="shared" si="545"/>
        <v>F</v>
      </c>
      <c r="PI19" s="33">
        <f t="shared" si="497"/>
        <v>0</v>
      </c>
      <c r="PJ19" s="49" t="str">
        <f t="shared" si="498"/>
        <v>0.0</v>
      </c>
      <c r="PK19" s="77">
        <v>3</v>
      </c>
      <c r="PL19" s="151"/>
      <c r="PM19" s="24">
        <v>6.7</v>
      </c>
      <c r="PN19" s="27">
        <v>6</v>
      </c>
      <c r="PO19" s="28"/>
      <c r="PP19" s="30">
        <f t="shared" si="499"/>
        <v>6.3</v>
      </c>
      <c r="PQ19" s="31">
        <f t="shared" si="500"/>
        <v>6.3</v>
      </c>
      <c r="PR19" s="31" t="str">
        <f t="shared" si="501"/>
        <v>6.3</v>
      </c>
      <c r="PS19" s="35" t="str">
        <f t="shared" si="502"/>
        <v>C</v>
      </c>
      <c r="PT19" s="33">
        <f t="shared" si="503"/>
        <v>2</v>
      </c>
      <c r="PU19" s="49" t="str">
        <f t="shared" si="504"/>
        <v>2.0</v>
      </c>
      <c r="PV19" s="77">
        <v>2</v>
      </c>
      <c r="PW19" s="151">
        <v>2</v>
      </c>
      <c r="PX19" s="24">
        <v>8.1</v>
      </c>
      <c r="PY19" s="124"/>
      <c r="PZ19" s="138"/>
      <c r="QA19" s="30">
        <f t="shared" si="505"/>
        <v>3.2</v>
      </c>
      <c r="QB19" s="31">
        <f t="shared" si="506"/>
        <v>3.2</v>
      </c>
      <c r="QC19" s="31" t="str">
        <f t="shared" si="507"/>
        <v>3.2</v>
      </c>
      <c r="QD19" s="35" t="str">
        <f t="shared" si="508"/>
        <v>F</v>
      </c>
      <c r="QE19" s="33">
        <f t="shared" si="509"/>
        <v>0</v>
      </c>
      <c r="QF19" s="49" t="str">
        <f t="shared" si="510"/>
        <v>0.0</v>
      </c>
      <c r="QG19" s="77">
        <v>3</v>
      </c>
      <c r="QH19" s="151"/>
      <c r="QI19" s="24">
        <v>7.9</v>
      </c>
      <c r="QJ19" s="124"/>
      <c r="QK19" s="28"/>
      <c r="QL19" s="30">
        <f t="shared" si="511"/>
        <v>3.2</v>
      </c>
      <c r="QM19" s="31">
        <f t="shared" si="512"/>
        <v>3.2</v>
      </c>
      <c r="QN19" s="31" t="str">
        <f t="shared" si="513"/>
        <v>3.2</v>
      </c>
      <c r="QO19" s="35" t="str">
        <f t="shared" si="514"/>
        <v>F</v>
      </c>
      <c r="QP19" s="33">
        <f t="shared" si="515"/>
        <v>0</v>
      </c>
      <c r="QQ19" s="49" t="str">
        <f t="shared" si="516"/>
        <v>0.0</v>
      </c>
      <c r="QR19" s="77">
        <v>1</v>
      </c>
      <c r="QS19" s="151"/>
      <c r="QT19" s="24">
        <v>7.2</v>
      </c>
      <c r="QU19" s="27">
        <v>7</v>
      </c>
      <c r="QV19" s="28"/>
      <c r="QW19" s="30">
        <f t="shared" si="517"/>
        <v>7.1</v>
      </c>
      <c r="QX19" s="31">
        <f t="shared" si="518"/>
        <v>7.1</v>
      </c>
      <c r="QY19" s="31" t="str">
        <f t="shared" si="519"/>
        <v>7.1</v>
      </c>
      <c r="QZ19" s="35" t="str">
        <f t="shared" si="520"/>
        <v>B</v>
      </c>
      <c r="RA19" s="33">
        <f t="shared" si="521"/>
        <v>3</v>
      </c>
      <c r="RB19" s="49" t="str">
        <f t="shared" si="522"/>
        <v>3.0</v>
      </c>
      <c r="RC19" s="77">
        <v>3</v>
      </c>
      <c r="RD19" s="151">
        <v>3</v>
      </c>
      <c r="RE19" s="63">
        <v>2</v>
      </c>
      <c r="RF19" s="27"/>
      <c r="RG19" s="28"/>
      <c r="RH19" s="30">
        <f t="shared" si="523"/>
        <v>0.8</v>
      </c>
      <c r="RI19" s="31">
        <f t="shared" si="524"/>
        <v>0.8</v>
      </c>
      <c r="RJ19" s="31" t="str">
        <f t="shared" si="525"/>
        <v>0.8</v>
      </c>
      <c r="RK19" s="35" t="str">
        <f t="shared" si="526"/>
        <v>F</v>
      </c>
      <c r="RL19" s="33">
        <f t="shared" si="527"/>
        <v>0</v>
      </c>
      <c r="RM19" s="49" t="str">
        <f t="shared" si="528"/>
        <v>0.0</v>
      </c>
      <c r="RN19" s="77">
        <v>1</v>
      </c>
      <c r="RO19" s="151"/>
      <c r="RP19" s="211">
        <f t="shared" si="275"/>
        <v>15</v>
      </c>
      <c r="RQ19" s="275">
        <f t="shared" si="276"/>
        <v>4.4133333333333331</v>
      </c>
      <c r="RR19" s="43">
        <f t="shared" si="277"/>
        <v>1</v>
      </c>
      <c r="RS19" s="45" t="str">
        <f t="shared" si="278"/>
        <v>1.00</v>
      </c>
      <c r="RT19" s="47" t="str">
        <f t="shared" si="279"/>
        <v>Lên lớp</v>
      </c>
      <c r="RU19" s="41">
        <f t="shared" si="280"/>
        <v>7</v>
      </c>
      <c r="RV19" s="43">
        <f t="shared" si="281"/>
        <v>2.1428571428571428</v>
      </c>
      <c r="RW19" s="229">
        <f t="shared" si="282"/>
        <v>91</v>
      </c>
      <c r="RX19" s="230">
        <f t="shared" si="283"/>
        <v>65</v>
      </c>
      <c r="RY19" s="146">
        <f t="shared" si="284"/>
        <v>2.0923076923076924</v>
      </c>
      <c r="RZ19" s="45" t="str">
        <f t="shared" si="285"/>
        <v>2.09</v>
      </c>
      <c r="SA19" s="47" t="str">
        <f t="shared" si="286"/>
        <v>Lên lớp</v>
      </c>
      <c r="SB19" s="47" t="s">
        <v>1143</v>
      </c>
      <c r="SC19" s="63">
        <v>0</v>
      </c>
      <c r="SD19" s="27"/>
      <c r="SE19" s="28"/>
      <c r="SF19" s="30">
        <f t="shared" si="529"/>
        <v>0</v>
      </c>
      <c r="SG19" s="31">
        <f t="shared" si="530"/>
        <v>0</v>
      </c>
      <c r="SH19" s="31" t="str">
        <f t="shared" si="531"/>
        <v>0.0</v>
      </c>
      <c r="SI19" s="35" t="str">
        <f t="shared" si="532"/>
        <v>F</v>
      </c>
      <c r="SJ19" s="33">
        <f t="shared" si="533"/>
        <v>0</v>
      </c>
      <c r="SK19" s="49" t="str">
        <f t="shared" si="534"/>
        <v>0.0</v>
      </c>
      <c r="SL19" s="77">
        <v>2</v>
      </c>
      <c r="SM19" s="151"/>
      <c r="SN19" s="63">
        <v>1.1000000000000001</v>
      </c>
      <c r="SO19" s="27"/>
      <c r="SP19" s="28"/>
      <c r="SQ19" s="30">
        <f t="shared" si="535"/>
        <v>0.4</v>
      </c>
      <c r="SR19" s="31">
        <f t="shared" si="536"/>
        <v>0.4</v>
      </c>
      <c r="SS19" s="29" t="str">
        <f t="shared" si="537"/>
        <v>0.4</v>
      </c>
      <c r="ST19" s="35" t="str">
        <f t="shared" si="538"/>
        <v>F</v>
      </c>
      <c r="SU19" s="130">
        <f t="shared" si="539"/>
        <v>0</v>
      </c>
      <c r="SV19" s="49" t="str">
        <f t="shared" si="540"/>
        <v>0.0</v>
      </c>
      <c r="SW19" s="77">
        <v>2</v>
      </c>
      <c r="SX19" s="151"/>
      <c r="SY19" s="24"/>
      <c r="SZ19" s="27"/>
      <c r="TA19" s="28"/>
      <c r="TB19" s="22">
        <f t="shared" si="557"/>
        <v>0.2</v>
      </c>
      <c r="TC19" s="29">
        <f t="shared" si="558"/>
        <v>0.2</v>
      </c>
      <c r="TD19" s="29" t="str">
        <f t="shared" si="541"/>
        <v>0.2</v>
      </c>
      <c r="TE19" s="35" t="str">
        <f t="shared" si="542"/>
        <v>F</v>
      </c>
      <c r="TF19" s="130">
        <f t="shared" si="543"/>
        <v>0</v>
      </c>
      <c r="TG19" s="49" t="str">
        <f t="shared" si="544"/>
        <v>0.0</v>
      </c>
      <c r="TH19" s="77">
        <v>4</v>
      </c>
      <c r="TI19" s="151"/>
      <c r="TJ19" s="320"/>
      <c r="TK19" s="321"/>
      <c r="TL19" s="322"/>
      <c r="TM19" s="322"/>
      <c r="TN19" s="322"/>
      <c r="TO19" s="127">
        <f t="shared" si="546"/>
        <v>0</v>
      </c>
      <c r="TP19" s="29" t="str">
        <f t="shared" si="547"/>
        <v>0.0</v>
      </c>
      <c r="TQ19" s="35" t="str">
        <f t="shared" si="548"/>
        <v>F</v>
      </c>
      <c r="TR19" s="33">
        <f t="shared" si="549"/>
        <v>0</v>
      </c>
      <c r="TS19" s="49" t="str">
        <f t="shared" si="550"/>
        <v>0.0</v>
      </c>
      <c r="TT19" s="323"/>
      <c r="TU19" s="324"/>
      <c r="TV19" s="325">
        <f t="shared" si="551"/>
        <v>4</v>
      </c>
      <c r="TW19" s="341">
        <f t="shared" si="295"/>
        <v>0.2</v>
      </c>
      <c r="TX19" s="326">
        <f t="shared" si="552"/>
        <v>0</v>
      </c>
      <c r="TY19" s="45" t="str">
        <f t="shared" si="553"/>
        <v>0.00</v>
      </c>
      <c r="TZ19" s="47" t="str">
        <f t="shared" si="554"/>
        <v>Cảnh báo KQHT</v>
      </c>
      <c r="UA19" s="41">
        <f t="shared" si="555"/>
        <v>0</v>
      </c>
      <c r="UB19" s="43" t="e">
        <f t="shared" si="556"/>
        <v>#DIV/0!</v>
      </c>
    </row>
    <row r="20" spans="1:548" ht="18">
      <c r="A20" s="11">
        <v>24</v>
      </c>
      <c r="B20" s="70" t="s">
        <v>415</v>
      </c>
      <c r="C20" s="14" t="s">
        <v>457</v>
      </c>
      <c r="D20" s="71" t="s">
        <v>138</v>
      </c>
      <c r="E20" s="302" t="s">
        <v>175</v>
      </c>
      <c r="F20" s="9"/>
      <c r="G20" s="111" t="s">
        <v>862</v>
      </c>
      <c r="H20" s="116" t="s">
        <v>18</v>
      </c>
      <c r="I20" s="104" t="s">
        <v>681</v>
      </c>
      <c r="J20" s="13">
        <v>8</v>
      </c>
      <c r="K20" s="29" t="str">
        <f t="shared" si="101"/>
        <v>8.0</v>
      </c>
      <c r="L20" s="35" t="str">
        <f t="shared" si="367"/>
        <v>B+</v>
      </c>
      <c r="M20" s="33">
        <f t="shared" si="368"/>
        <v>3.5</v>
      </c>
      <c r="N20" s="49" t="str">
        <f t="shared" si="369"/>
        <v>3.5</v>
      </c>
      <c r="O20" s="12">
        <v>2</v>
      </c>
      <c r="P20" s="19">
        <v>6.7</v>
      </c>
      <c r="Q20" s="29" t="str">
        <f t="shared" si="105"/>
        <v>6.7</v>
      </c>
      <c r="R20" s="35" t="str">
        <f t="shared" si="370"/>
        <v>C+</v>
      </c>
      <c r="S20" s="33">
        <f t="shared" si="371"/>
        <v>2.5</v>
      </c>
      <c r="T20" s="49" t="str">
        <f t="shared" si="372"/>
        <v>2.5</v>
      </c>
      <c r="U20" s="12">
        <v>3</v>
      </c>
      <c r="V20" s="24">
        <v>6.6</v>
      </c>
      <c r="W20" s="27">
        <v>8</v>
      </c>
      <c r="X20" s="28"/>
      <c r="Y20" s="22">
        <f t="shared" si="373"/>
        <v>7.4</v>
      </c>
      <c r="Z20" s="29">
        <f t="shared" si="374"/>
        <v>7.4</v>
      </c>
      <c r="AA20" s="29" t="str">
        <f t="shared" si="111"/>
        <v>7.4</v>
      </c>
      <c r="AB20" s="35" t="str">
        <f t="shared" si="375"/>
        <v>B</v>
      </c>
      <c r="AC20" s="33">
        <f t="shared" si="376"/>
        <v>3</v>
      </c>
      <c r="AD20" s="49" t="str">
        <f t="shared" si="377"/>
        <v>3.0</v>
      </c>
      <c r="AE20" s="77">
        <v>5</v>
      </c>
      <c r="AF20" s="80">
        <v>5</v>
      </c>
      <c r="AG20" s="24">
        <v>6</v>
      </c>
      <c r="AH20" s="27">
        <v>4</v>
      </c>
      <c r="AI20" s="28"/>
      <c r="AJ20" s="30">
        <f t="shared" si="378"/>
        <v>4.8</v>
      </c>
      <c r="AK20" s="31">
        <f t="shared" si="379"/>
        <v>4.8</v>
      </c>
      <c r="AL20" s="29" t="str">
        <f t="shared" si="117"/>
        <v>4.8</v>
      </c>
      <c r="AM20" s="35" t="str">
        <f t="shared" si="380"/>
        <v>D</v>
      </c>
      <c r="AN20" s="33">
        <f t="shared" si="381"/>
        <v>1</v>
      </c>
      <c r="AO20" s="49" t="str">
        <f t="shared" si="382"/>
        <v>1.0</v>
      </c>
      <c r="AP20" s="77">
        <v>3</v>
      </c>
      <c r="AQ20" s="83">
        <v>3</v>
      </c>
      <c r="AR20" s="24">
        <v>5</v>
      </c>
      <c r="AS20" s="27">
        <v>6</v>
      </c>
      <c r="AT20" s="28"/>
      <c r="AU20" s="30">
        <f t="shared" si="383"/>
        <v>5.6</v>
      </c>
      <c r="AV20" s="31">
        <f t="shared" si="384"/>
        <v>5.6</v>
      </c>
      <c r="AW20" s="29" t="str">
        <f t="shared" si="121"/>
        <v>5.6</v>
      </c>
      <c r="AX20" s="35" t="str">
        <f t="shared" si="385"/>
        <v>C</v>
      </c>
      <c r="AY20" s="33">
        <f t="shared" si="386"/>
        <v>2</v>
      </c>
      <c r="AZ20" s="49" t="str">
        <f t="shared" si="387"/>
        <v>2.0</v>
      </c>
      <c r="BA20" s="77">
        <v>3</v>
      </c>
      <c r="BB20" s="83">
        <v>3</v>
      </c>
      <c r="BC20" s="24">
        <v>6.7</v>
      </c>
      <c r="BD20" s="27">
        <v>4</v>
      </c>
      <c r="BE20" s="28"/>
      <c r="BF20" s="22">
        <f t="shared" si="388"/>
        <v>5.0999999999999996</v>
      </c>
      <c r="BG20" s="29">
        <f t="shared" si="389"/>
        <v>5.0999999999999996</v>
      </c>
      <c r="BH20" s="29" t="str">
        <f t="shared" si="125"/>
        <v>5.1</v>
      </c>
      <c r="BI20" s="35" t="str">
        <f t="shared" si="390"/>
        <v>D+</v>
      </c>
      <c r="BJ20" s="33">
        <f t="shared" si="391"/>
        <v>1.5</v>
      </c>
      <c r="BK20" s="49" t="str">
        <f t="shared" si="392"/>
        <v>1.5</v>
      </c>
      <c r="BL20" s="77">
        <v>3</v>
      </c>
      <c r="BM20" s="83">
        <v>3</v>
      </c>
      <c r="BN20" s="24">
        <v>6.7</v>
      </c>
      <c r="BO20" s="27">
        <v>9</v>
      </c>
      <c r="BP20" s="28"/>
      <c r="BQ20" s="30">
        <f t="shared" si="393"/>
        <v>8.1</v>
      </c>
      <c r="BR20" s="31">
        <f t="shared" si="394"/>
        <v>8.1</v>
      </c>
      <c r="BS20" s="29" t="str">
        <f t="shared" si="129"/>
        <v>8.1</v>
      </c>
      <c r="BT20" s="35" t="str">
        <f t="shared" si="395"/>
        <v>B+</v>
      </c>
      <c r="BU20" s="33">
        <f t="shared" si="396"/>
        <v>3.5</v>
      </c>
      <c r="BV20" s="49" t="str">
        <f t="shared" si="397"/>
        <v>3.5</v>
      </c>
      <c r="BW20" s="77">
        <v>2</v>
      </c>
      <c r="BX20" s="83">
        <v>2</v>
      </c>
      <c r="BY20" s="41">
        <f t="shared" si="133"/>
        <v>16</v>
      </c>
      <c r="BZ20" s="43">
        <f t="shared" si="134"/>
        <v>2.21875</v>
      </c>
      <c r="CA20" s="45" t="str">
        <f t="shared" si="135"/>
        <v>2.22</v>
      </c>
      <c r="CB20" s="47" t="str">
        <f t="shared" si="136"/>
        <v>Lên lớp</v>
      </c>
      <c r="CC20" s="145">
        <f t="shared" si="137"/>
        <v>16</v>
      </c>
      <c r="CD20" s="146">
        <f t="shared" si="138"/>
        <v>2.21875</v>
      </c>
      <c r="CE20" s="47" t="str">
        <f t="shared" si="139"/>
        <v>Lên lớp</v>
      </c>
      <c r="CF20" s="142" t="s">
        <v>1143</v>
      </c>
      <c r="CG20" s="24">
        <v>5.7</v>
      </c>
      <c r="CH20" s="27">
        <v>5</v>
      </c>
      <c r="CI20" s="28"/>
      <c r="CJ20" s="30">
        <f t="shared" si="398"/>
        <v>5.3</v>
      </c>
      <c r="CK20" s="31">
        <f t="shared" si="399"/>
        <v>5.3</v>
      </c>
      <c r="CL20" s="29" t="str">
        <f t="shared" si="142"/>
        <v>5.3</v>
      </c>
      <c r="CM20" s="35" t="str">
        <f t="shared" si="400"/>
        <v>D+</v>
      </c>
      <c r="CN20" s="157">
        <f t="shared" si="401"/>
        <v>1.5</v>
      </c>
      <c r="CO20" s="49" t="str">
        <f t="shared" si="402"/>
        <v>1.5</v>
      </c>
      <c r="CP20" s="77">
        <v>3</v>
      </c>
      <c r="CQ20" s="151">
        <v>3</v>
      </c>
      <c r="CR20" s="24">
        <v>5</v>
      </c>
      <c r="CS20" s="27">
        <v>6</v>
      </c>
      <c r="CT20" s="28"/>
      <c r="CU20" s="22">
        <f t="shared" si="403"/>
        <v>5.6</v>
      </c>
      <c r="CV20" s="29">
        <f t="shared" si="404"/>
        <v>5.6</v>
      </c>
      <c r="CW20" s="29" t="str">
        <f t="shared" si="147"/>
        <v>5.6</v>
      </c>
      <c r="CX20" s="35" t="str">
        <f t="shared" si="405"/>
        <v>C</v>
      </c>
      <c r="CY20" s="157">
        <f t="shared" si="406"/>
        <v>2</v>
      </c>
      <c r="CZ20" s="49" t="str">
        <f t="shared" si="407"/>
        <v>2.0</v>
      </c>
      <c r="DA20" s="77">
        <v>2</v>
      </c>
      <c r="DB20" s="151">
        <v>2</v>
      </c>
      <c r="DC20" s="63">
        <v>4.7</v>
      </c>
      <c r="DD20" s="27"/>
      <c r="DE20" s="28"/>
      <c r="DF20" s="30">
        <f t="shared" si="408"/>
        <v>1.9</v>
      </c>
      <c r="DG20" s="31">
        <f t="shared" si="409"/>
        <v>1.9</v>
      </c>
      <c r="DH20" s="29" t="str">
        <f t="shared" si="153"/>
        <v>1.9</v>
      </c>
      <c r="DI20" s="35" t="str">
        <f t="shared" si="410"/>
        <v>F</v>
      </c>
      <c r="DJ20" s="157">
        <f t="shared" si="411"/>
        <v>0</v>
      </c>
      <c r="DK20" s="49" t="str">
        <f t="shared" si="412"/>
        <v>0.0</v>
      </c>
      <c r="DL20" s="77">
        <v>4</v>
      </c>
      <c r="DM20" s="151"/>
      <c r="DN20" s="24">
        <v>5.0999999999999996</v>
      </c>
      <c r="DO20" s="27">
        <v>5</v>
      </c>
      <c r="DP20" s="28"/>
      <c r="DQ20" s="30">
        <f t="shared" si="413"/>
        <v>5</v>
      </c>
      <c r="DR20" s="31">
        <f t="shared" si="414"/>
        <v>5</v>
      </c>
      <c r="DS20" s="29" t="str">
        <f t="shared" si="159"/>
        <v>5.0</v>
      </c>
      <c r="DT20" s="35" t="str">
        <f t="shared" si="415"/>
        <v>D+</v>
      </c>
      <c r="DU20" s="157">
        <f t="shared" si="416"/>
        <v>1.5</v>
      </c>
      <c r="DV20" s="49" t="str">
        <f t="shared" si="417"/>
        <v>1.5</v>
      </c>
      <c r="DW20" s="77">
        <v>3</v>
      </c>
      <c r="DX20" s="151">
        <v>3</v>
      </c>
      <c r="DY20" s="24">
        <v>6.7</v>
      </c>
      <c r="DZ20" s="27">
        <v>7</v>
      </c>
      <c r="EA20" s="28"/>
      <c r="EB20" s="30">
        <f t="shared" si="418"/>
        <v>6.9</v>
      </c>
      <c r="EC20" s="31">
        <f t="shared" si="419"/>
        <v>6.9</v>
      </c>
      <c r="ED20" s="29" t="str">
        <f t="shared" si="163"/>
        <v>6.9</v>
      </c>
      <c r="EE20" s="35" t="str">
        <f t="shared" si="420"/>
        <v>C+</v>
      </c>
      <c r="EF20" s="157">
        <f t="shared" si="421"/>
        <v>2.5</v>
      </c>
      <c r="EG20" s="49" t="str">
        <f t="shared" si="422"/>
        <v>2.5</v>
      </c>
      <c r="EH20" s="77">
        <v>2</v>
      </c>
      <c r="EI20" s="151">
        <v>2</v>
      </c>
      <c r="EJ20" s="24">
        <v>5.4</v>
      </c>
      <c r="EK20" s="27">
        <v>6</v>
      </c>
      <c r="EL20" s="28"/>
      <c r="EM20" s="30">
        <f t="shared" si="423"/>
        <v>5.8</v>
      </c>
      <c r="EN20" s="31">
        <f t="shared" si="424"/>
        <v>5.8</v>
      </c>
      <c r="EO20" s="29" t="str">
        <f t="shared" si="168"/>
        <v>5.8</v>
      </c>
      <c r="EP20" s="35" t="str">
        <f t="shared" si="425"/>
        <v>C</v>
      </c>
      <c r="EQ20" s="157">
        <f t="shared" si="426"/>
        <v>2</v>
      </c>
      <c r="ER20" s="49" t="str">
        <f t="shared" si="427"/>
        <v>2.0</v>
      </c>
      <c r="ES20" s="77">
        <v>2</v>
      </c>
      <c r="ET20" s="151">
        <v>2</v>
      </c>
      <c r="EU20" s="24">
        <v>7.2</v>
      </c>
      <c r="EV20" s="27">
        <v>7</v>
      </c>
      <c r="EW20" s="28"/>
      <c r="EX20" s="30">
        <f t="shared" si="428"/>
        <v>7.1</v>
      </c>
      <c r="EY20" s="31">
        <f t="shared" si="429"/>
        <v>7.1</v>
      </c>
      <c r="EZ20" s="29" t="str">
        <f t="shared" si="173"/>
        <v>7.1</v>
      </c>
      <c r="FA20" s="35" t="str">
        <f t="shared" si="430"/>
        <v>B</v>
      </c>
      <c r="FB20" s="157">
        <f t="shared" si="431"/>
        <v>3</v>
      </c>
      <c r="FC20" s="49" t="str">
        <f t="shared" si="432"/>
        <v>3.0</v>
      </c>
      <c r="FD20" s="77">
        <v>3</v>
      </c>
      <c r="FE20" s="151">
        <v>3</v>
      </c>
      <c r="FF20" s="155">
        <v>8</v>
      </c>
      <c r="FG20" s="165">
        <v>7.1</v>
      </c>
      <c r="FH20" s="165"/>
      <c r="FI20" s="22">
        <f t="shared" si="433"/>
        <v>7.5</v>
      </c>
      <c r="FJ20" s="29">
        <f t="shared" si="434"/>
        <v>7.5</v>
      </c>
      <c r="FK20" s="29" t="str">
        <f t="shared" si="179"/>
        <v>7.5</v>
      </c>
      <c r="FL20" s="35" t="str">
        <f t="shared" si="435"/>
        <v>B</v>
      </c>
      <c r="FM20" s="33">
        <f t="shared" si="436"/>
        <v>3</v>
      </c>
      <c r="FN20" s="49" t="str">
        <f t="shared" si="437"/>
        <v>3.0</v>
      </c>
      <c r="FO20" s="77">
        <v>2</v>
      </c>
      <c r="FP20" s="151">
        <v>2</v>
      </c>
      <c r="FQ20" s="41">
        <f t="shared" si="183"/>
        <v>21</v>
      </c>
      <c r="FR20" s="43">
        <f t="shared" si="184"/>
        <v>1.7619047619047619</v>
      </c>
      <c r="FS20" s="45" t="str">
        <f t="shared" si="185"/>
        <v>1.76</v>
      </c>
      <c r="FT20" s="47" t="str">
        <f t="shared" si="186"/>
        <v>Lên lớp</v>
      </c>
      <c r="FU20" s="145">
        <f t="shared" si="187"/>
        <v>17</v>
      </c>
      <c r="FV20" s="146">
        <f t="shared" si="188"/>
        <v>2.1764705882352939</v>
      </c>
      <c r="FW20" s="174">
        <f t="shared" si="189"/>
        <v>37</v>
      </c>
      <c r="FX20" s="41">
        <f t="shared" si="190"/>
        <v>33</v>
      </c>
      <c r="FY20" s="43">
        <f t="shared" si="191"/>
        <v>2.1969696969696968</v>
      </c>
      <c r="FZ20" s="45" t="str">
        <f t="shared" si="192"/>
        <v>2.20</v>
      </c>
      <c r="GA20" s="47" t="str">
        <f t="shared" si="193"/>
        <v>Lên lớp</v>
      </c>
      <c r="GB20" s="47" t="s">
        <v>1143</v>
      </c>
      <c r="GC20" s="24">
        <v>5.7</v>
      </c>
      <c r="GD20" s="27">
        <v>6</v>
      </c>
      <c r="GE20" s="28"/>
      <c r="GF20" s="22">
        <f t="shared" si="322"/>
        <v>5.9</v>
      </c>
      <c r="GG20" s="29">
        <f t="shared" si="323"/>
        <v>5.9</v>
      </c>
      <c r="GH20" s="29" t="str">
        <f t="shared" si="195"/>
        <v>5.9</v>
      </c>
      <c r="GI20" s="35" t="str">
        <f t="shared" si="324"/>
        <v>C</v>
      </c>
      <c r="GJ20" s="33">
        <f t="shared" si="325"/>
        <v>2</v>
      </c>
      <c r="GK20" s="49" t="str">
        <f t="shared" si="326"/>
        <v>2.0</v>
      </c>
      <c r="GL20" s="77">
        <v>2</v>
      </c>
      <c r="GM20" s="151">
        <v>2</v>
      </c>
      <c r="GN20" s="24">
        <v>7.7</v>
      </c>
      <c r="GO20" s="27">
        <v>5</v>
      </c>
      <c r="GP20" s="28"/>
      <c r="GQ20" s="30">
        <f t="shared" si="327"/>
        <v>6.1</v>
      </c>
      <c r="GR20" s="31">
        <f t="shared" si="328"/>
        <v>6.1</v>
      </c>
      <c r="GS20" s="29" t="str">
        <f t="shared" si="200"/>
        <v>6.1</v>
      </c>
      <c r="GT20" s="35" t="str">
        <f t="shared" si="329"/>
        <v>C</v>
      </c>
      <c r="GU20" s="33">
        <f t="shared" si="330"/>
        <v>2</v>
      </c>
      <c r="GV20" s="49" t="str">
        <f t="shared" si="331"/>
        <v>2.0</v>
      </c>
      <c r="GW20" s="77">
        <v>3</v>
      </c>
      <c r="GX20" s="151">
        <v>3</v>
      </c>
      <c r="GY20" s="24">
        <v>6.6</v>
      </c>
      <c r="GZ20" s="27">
        <v>2</v>
      </c>
      <c r="HA20" s="28">
        <v>5</v>
      </c>
      <c r="HB20" s="22">
        <f t="shared" si="332"/>
        <v>3.8</v>
      </c>
      <c r="HC20" s="29">
        <f t="shared" si="333"/>
        <v>5.6</v>
      </c>
      <c r="HD20" s="29" t="str">
        <f t="shared" si="205"/>
        <v>5.6</v>
      </c>
      <c r="HE20" s="35" t="str">
        <f t="shared" si="334"/>
        <v>C</v>
      </c>
      <c r="HF20" s="33">
        <f t="shared" si="335"/>
        <v>2</v>
      </c>
      <c r="HG20" s="49" t="str">
        <f t="shared" si="336"/>
        <v>2.0</v>
      </c>
      <c r="HH20" s="77">
        <v>2</v>
      </c>
      <c r="HI20" s="151">
        <v>2</v>
      </c>
      <c r="HJ20" s="24">
        <v>6</v>
      </c>
      <c r="HK20" s="27">
        <v>4</v>
      </c>
      <c r="HL20" s="28"/>
      <c r="HM20" s="22">
        <f t="shared" si="337"/>
        <v>4.8</v>
      </c>
      <c r="HN20" s="29">
        <f t="shared" si="338"/>
        <v>4.8</v>
      </c>
      <c r="HO20" s="29" t="str">
        <f t="shared" si="210"/>
        <v>4.8</v>
      </c>
      <c r="HP20" s="35" t="str">
        <f t="shared" si="339"/>
        <v>D</v>
      </c>
      <c r="HQ20" s="33">
        <f t="shared" si="340"/>
        <v>1</v>
      </c>
      <c r="HR20" s="49" t="str">
        <f t="shared" si="341"/>
        <v>1.0</v>
      </c>
      <c r="HS20" s="77">
        <v>2</v>
      </c>
      <c r="HT20" s="151">
        <v>2</v>
      </c>
      <c r="HU20" s="24">
        <v>6.2</v>
      </c>
      <c r="HV20" s="27">
        <v>5</v>
      </c>
      <c r="HW20" s="28"/>
      <c r="HX20" s="22">
        <f t="shared" si="342"/>
        <v>5.5</v>
      </c>
      <c r="HY20" s="29">
        <f t="shared" si="343"/>
        <v>5.5</v>
      </c>
      <c r="HZ20" s="29" t="str">
        <f t="shared" si="215"/>
        <v>5.5</v>
      </c>
      <c r="IA20" s="35" t="str">
        <f t="shared" si="344"/>
        <v>C</v>
      </c>
      <c r="IB20" s="33">
        <f t="shared" si="345"/>
        <v>2</v>
      </c>
      <c r="IC20" s="49" t="str">
        <f t="shared" si="346"/>
        <v>2.0</v>
      </c>
      <c r="ID20" s="77">
        <v>3</v>
      </c>
      <c r="IE20" s="151">
        <v>3</v>
      </c>
      <c r="IF20" s="24">
        <v>6.3</v>
      </c>
      <c r="IG20" s="27">
        <v>7</v>
      </c>
      <c r="IH20" s="126"/>
      <c r="II20" s="22">
        <f t="shared" si="347"/>
        <v>6.7</v>
      </c>
      <c r="IJ20" s="54">
        <f t="shared" si="348"/>
        <v>6.7</v>
      </c>
      <c r="IK20" s="29" t="str">
        <f t="shared" si="220"/>
        <v>6.7</v>
      </c>
      <c r="IL20" s="162" t="str">
        <f t="shared" si="349"/>
        <v>C+</v>
      </c>
      <c r="IM20" s="33">
        <f t="shared" si="350"/>
        <v>2.5</v>
      </c>
      <c r="IN20" s="49" t="str">
        <f t="shared" si="351"/>
        <v>2.5</v>
      </c>
      <c r="IO20" s="77">
        <v>2</v>
      </c>
      <c r="IP20" s="151">
        <v>2</v>
      </c>
      <c r="IQ20" s="24">
        <v>6</v>
      </c>
      <c r="IR20" s="27">
        <v>4</v>
      </c>
      <c r="IS20" s="28"/>
      <c r="IT20" s="30">
        <f t="shared" si="352"/>
        <v>4.8</v>
      </c>
      <c r="IU20" s="31">
        <f t="shared" si="353"/>
        <v>4.8</v>
      </c>
      <c r="IV20" s="29" t="str">
        <f t="shared" si="224"/>
        <v>4.8</v>
      </c>
      <c r="IW20" s="35" t="str">
        <f t="shared" si="354"/>
        <v>D</v>
      </c>
      <c r="IX20" s="33">
        <f t="shared" si="355"/>
        <v>1</v>
      </c>
      <c r="IY20" s="49" t="str">
        <f t="shared" si="356"/>
        <v>1.0</v>
      </c>
      <c r="IZ20" s="77">
        <v>3</v>
      </c>
      <c r="JA20" s="151">
        <v>3</v>
      </c>
      <c r="JB20" s="24">
        <v>5</v>
      </c>
      <c r="JC20" s="27">
        <v>6</v>
      </c>
      <c r="JD20" s="28"/>
      <c r="JE20" s="30">
        <f t="shared" si="357"/>
        <v>5.6</v>
      </c>
      <c r="JF20" s="31">
        <f t="shared" si="358"/>
        <v>5.6</v>
      </c>
      <c r="JG20" s="29" t="str">
        <f t="shared" si="228"/>
        <v>5.6</v>
      </c>
      <c r="JH20" s="35" t="str">
        <f t="shared" si="359"/>
        <v>C</v>
      </c>
      <c r="JI20" s="33">
        <f t="shared" si="360"/>
        <v>2</v>
      </c>
      <c r="JJ20" s="49" t="str">
        <f t="shared" si="361"/>
        <v>2.0</v>
      </c>
      <c r="JK20" s="77">
        <v>3</v>
      </c>
      <c r="JL20" s="151">
        <v>3</v>
      </c>
      <c r="JM20" s="24">
        <v>8</v>
      </c>
      <c r="JN20" s="214">
        <v>7.7</v>
      </c>
      <c r="JO20" s="140"/>
      <c r="JP20" s="30">
        <f t="shared" si="362"/>
        <v>7.8</v>
      </c>
      <c r="JQ20" s="31">
        <f t="shared" si="363"/>
        <v>7.8</v>
      </c>
      <c r="JR20" s="29" t="str">
        <f t="shared" si="232"/>
        <v>7.8</v>
      </c>
      <c r="JS20" s="35" t="str">
        <f t="shared" si="364"/>
        <v>B</v>
      </c>
      <c r="JT20" s="33">
        <f t="shared" si="365"/>
        <v>3</v>
      </c>
      <c r="JU20" s="49" t="str">
        <f t="shared" si="366"/>
        <v>3.0</v>
      </c>
      <c r="JV20" s="77">
        <v>1</v>
      </c>
      <c r="JW20" s="151">
        <v>1</v>
      </c>
      <c r="JX20" s="211">
        <f t="shared" si="236"/>
        <v>21</v>
      </c>
      <c r="JY20" s="43">
        <f t="shared" si="237"/>
        <v>1.8571428571428572</v>
      </c>
      <c r="JZ20" s="45" t="str">
        <f t="shared" si="238"/>
        <v>1.86</v>
      </c>
      <c r="KA20" s="47" t="str">
        <f t="shared" si="239"/>
        <v>Lên lớp</v>
      </c>
      <c r="KB20" s="41">
        <f t="shared" si="240"/>
        <v>21</v>
      </c>
      <c r="KC20" s="43">
        <f t="shared" si="241"/>
        <v>1.8571428571428572</v>
      </c>
      <c r="KD20" s="229">
        <f t="shared" si="242"/>
        <v>58</v>
      </c>
      <c r="KE20" s="230">
        <f t="shared" si="243"/>
        <v>54</v>
      </c>
      <c r="KF20" s="146">
        <f t="shared" si="244"/>
        <v>2.0648148148148149</v>
      </c>
      <c r="KG20" s="45" t="str">
        <f t="shared" si="245"/>
        <v>2.06</v>
      </c>
      <c r="KH20" s="47" t="str">
        <f t="shared" si="246"/>
        <v>Lên lớp</v>
      </c>
      <c r="KI20" s="47" t="s">
        <v>1143</v>
      </c>
      <c r="KJ20" s="24">
        <v>6.8</v>
      </c>
      <c r="KK20" s="27">
        <v>7</v>
      </c>
      <c r="KL20" s="28"/>
      <c r="KM20" s="30">
        <f t="shared" si="438"/>
        <v>6.9</v>
      </c>
      <c r="KN20" s="31">
        <f t="shared" si="439"/>
        <v>6.9</v>
      </c>
      <c r="KO20" s="29" t="str">
        <f t="shared" si="440"/>
        <v>6.9</v>
      </c>
      <c r="KP20" s="35" t="str">
        <f t="shared" si="441"/>
        <v>C+</v>
      </c>
      <c r="KQ20" s="33">
        <f t="shared" si="442"/>
        <v>2.5</v>
      </c>
      <c r="KR20" s="49" t="str">
        <f t="shared" si="443"/>
        <v>2.5</v>
      </c>
      <c r="KS20" s="77">
        <v>2</v>
      </c>
      <c r="KT20" s="151">
        <v>2</v>
      </c>
      <c r="KU20" s="24">
        <v>7</v>
      </c>
      <c r="KV20" s="27">
        <v>8</v>
      </c>
      <c r="KW20" s="28"/>
      <c r="KX20" s="30">
        <f t="shared" si="444"/>
        <v>7.6</v>
      </c>
      <c r="KY20" s="31">
        <f t="shared" si="445"/>
        <v>7.6</v>
      </c>
      <c r="KZ20" s="31" t="str">
        <f t="shared" si="446"/>
        <v>7.6</v>
      </c>
      <c r="LA20" s="35" t="str">
        <f t="shared" si="447"/>
        <v>B</v>
      </c>
      <c r="LB20" s="33">
        <f t="shared" si="448"/>
        <v>3</v>
      </c>
      <c r="LC20" s="49" t="str">
        <f t="shared" si="449"/>
        <v>3.0</v>
      </c>
      <c r="LD20" s="77">
        <v>2</v>
      </c>
      <c r="LE20" s="151">
        <v>2</v>
      </c>
      <c r="LF20" s="24">
        <v>9</v>
      </c>
      <c r="LG20" s="27">
        <v>8</v>
      </c>
      <c r="LH20" s="28"/>
      <c r="LI20" s="30">
        <f t="shared" si="450"/>
        <v>8.4</v>
      </c>
      <c r="LJ20" s="31">
        <f t="shared" si="451"/>
        <v>8.4</v>
      </c>
      <c r="LK20" s="29" t="str">
        <f t="shared" si="452"/>
        <v>8.4</v>
      </c>
      <c r="LL20" s="35" t="str">
        <f t="shared" si="453"/>
        <v>B+</v>
      </c>
      <c r="LM20" s="33">
        <f t="shared" si="454"/>
        <v>3.5</v>
      </c>
      <c r="LN20" s="49" t="str">
        <f t="shared" si="455"/>
        <v>3.5</v>
      </c>
      <c r="LO20" s="77">
        <v>2</v>
      </c>
      <c r="LP20" s="151">
        <v>2</v>
      </c>
      <c r="LQ20" s="24">
        <v>6</v>
      </c>
      <c r="LR20" s="27">
        <v>5</v>
      </c>
      <c r="LS20" s="28"/>
      <c r="LT20" s="30">
        <f t="shared" si="456"/>
        <v>5.4</v>
      </c>
      <c r="LU20" s="31">
        <f t="shared" si="457"/>
        <v>5.4</v>
      </c>
      <c r="LV20" s="29" t="str">
        <f t="shared" si="250"/>
        <v>5.4</v>
      </c>
      <c r="LW20" s="35" t="str">
        <f t="shared" si="458"/>
        <v>D+</v>
      </c>
      <c r="LX20" s="33">
        <f t="shared" si="459"/>
        <v>1.5</v>
      </c>
      <c r="LY20" s="49" t="str">
        <f t="shared" si="460"/>
        <v>1.5</v>
      </c>
      <c r="LZ20" s="77">
        <v>2</v>
      </c>
      <c r="MA20" s="151">
        <v>2</v>
      </c>
      <c r="MB20" s="24">
        <v>6.4</v>
      </c>
      <c r="MC20" s="27">
        <v>1</v>
      </c>
      <c r="MD20" s="28">
        <v>6</v>
      </c>
      <c r="ME20" s="30">
        <f t="shared" si="461"/>
        <v>3.2</v>
      </c>
      <c r="MF20" s="161">
        <f t="shared" si="462"/>
        <v>6.2</v>
      </c>
      <c r="MG20" s="29" t="str">
        <f t="shared" si="251"/>
        <v>6.2</v>
      </c>
      <c r="MH20" s="162" t="str">
        <f t="shared" si="463"/>
        <v>C</v>
      </c>
      <c r="MI20" s="163">
        <f t="shared" si="464"/>
        <v>2</v>
      </c>
      <c r="MJ20" s="56" t="str">
        <f t="shared" si="465"/>
        <v>2.0</v>
      </c>
      <c r="MK20" s="77">
        <v>1</v>
      </c>
      <c r="ML20" s="151">
        <v>1</v>
      </c>
      <c r="MM20" s="24">
        <v>7.7</v>
      </c>
      <c r="MN20" s="27">
        <v>1</v>
      </c>
      <c r="MO20" s="28">
        <v>5</v>
      </c>
      <c r="MP20" s="30">
        <f t="shared" si="466"/>
        <v>3.7</v>
      </c>
      <c r="MQ20" s="161">
        <f t="shared" si="467"/>
        <v>6.1</v>
      </c>
      <c r="MR20" s="29" t="str">
        <f t="shared" si="252"/>
        <v>6.1</v>
      </c>
      <c r="MS20" s="162" t="str">
        <f t="shared" si="468"/>
        <v>C</v>
      </c>
      <c r="MT20" s="163">
        <f t="shared" si="469"/>
        <v>2</v>
      </c>
      <c r="MU20" s="56" t="str">
        <f t="shared" si="470"/>
        <v>2.0</v>
      </c>
      <c r="MV20" s="77">
        <v>3</v>
      </c>
      <c r="MW20" s="151">
        <v>3</v>
      </c>
      <c r="MX20" s="24">
        <v>6.3</v>
      </c>
      <c r="MY20" s="27">
        <v>1</v>
      </c>
      <c r="MZ20" s="28">
        <v>5</v>
      </c>
      <c r="NA20" s="30">
        <f t="shared" si="471"/>
        <v>3.1</v>
      </c>
      <c r="NB20" s="161">
        <f t="shared" si="472"/>
        <v>5.5</v>
      </c>
      <c r="NC20" s="29" t="str">
        <f t="shared" si="253"/>
        <v>5.5</v>
      </c>
      <c r="ND20" s="162" t="str">
        <f t="shared" si="473"/>
        <v>C</v>
      </c>
      <c r="NE20" s="163">
        <f t="shared" si="474"/>
        <v>2</v>
      </c>
      <c r="NF20" s="56" t="str">
        <f t="shared" si="475"/>
        <v>2.0</v>
      </c>
      <c r="NG20" s="77">
        <v>1</v>
      </c>
      <c r="NH20" s="151">
        <v>1</v>
      </c>
      <c r="NI20" s="24">
        <v>6</v>
      </c>
      <c r="NJ20" s="27">
        <v>8</v>
      </c>
      <c r="NK20" s="28"/>
      <c r="NL20" s="30">
        <f t="shared" si="476"/>
        <v>7.2</v>
      </c>
      <c r="NM20" s="31">
        <f t="shared" si="477"/>
        <v>7.2</v>
      </c>
      <c r="NN20" s="29" t="str">
        <f t="shared" si="478"/>
        <v>7.2</v>
      </c>
      <c r="NO20" s="35" t="str">
        <f t="shared" si="479"/>
        <v>B</v>
      </c>
      <c r="NP20" s="33">
        <f t="shared" si="480"/>
        <v>3</v>
      </c>
      <c r="NQ20" s="49" t="str">
        <f t="shared" si="481"/>
        <v>3.0</v>
      </c>
      <c r="NR20" s="77">
        <v>3</v>
      </c>
      <c r="NS20" s="151">
        <v>3</v>
      </c>
      <c r="NT20" s="24">
        <v>8.5</v>
      </c>
      <c r="NU20" s="214">
        <v>7</v>
      </c>
      <c r="NV20" s="28"/>
      <c r="NW20" s="30">
        <f t="shared" si="482"/>
        <v>7.6</v>
      </c>
      <c r="NX20" s="31">
        <f t="shared" si="483"/>
        <v>7.6</v>
      </c>
      <c r="NY20" s="31" t="str">
        <f t="shared" si="484"/>
        <v>7.6</v>
      </c>
      <c r="NZ20" s="35" t="str">
        <f t="shared" si="485"/>
        <v>B</v>
      </c>
      <c r="OA20" s="33">
        <f t="shared" si="486"/>
        <v>3</v>
      </c>
      <c r="OB20" s="49" t="str">
        <f t="shared" si="487"/>
        <v>3.0</v>
      </c>
      <c r="OC20" s="77">
        <v>2</v>
      </c>
      <c r="OD20" s="151">
        <v>2</v>
      </c>
      <c r="OE20" s="211">
        <f t="shared" si="257"/>
        <v>18</v>
      </c>
      <c r="OF20" s="43">
        <f t="shared" si="258"/>
        <v>2.5555555555555554</v>
      </c>
      <c r="OG20" s="45" t="str">
        <f t="shared" si="259"/>
        <v>2.56</v>
      </c>
      <c r="OH20" s="47" t="str">
        <f t="shared" si="260"/>
        <v>Lên lớp</v>
      </c>
      <c r="OI20" s="41">
        <f t="shared" si="261"/>
        <v>18</v>
      </c>
      <c r="OJ20" s="43">
        <f t="shared" si="262"/>
        <v>2.5555555555555554</v>
      </c>
      <c r="OK20" s="229">
        <f t="shared" si="263"/>
        <v>76</v>
      </c>
      <c r="OL20" s="230">
        <f t="shared" si="264"/>
        <v>72</v>
      </c>
      <c r="OM20" s="146">
        <f t="shared" si="265"/>
        <v>2.1875</v>
      </c>
      <c r="ON20" s="45" t="str">
        <f t="shared" si="266"/>
        <v>2.19</v>
      </c>
      <c r="OO20" s="47" t="str">
        <f t="shared" si="267"/>
        <v>Lên lớp</v>
      </c>
      <c r="OP20" s="47" t="s">
        <v>1143</v>
      </c>
      <c r="OQ20" s="24">
        <v>7.6</v>
      </c>
      <c r="OR20" s="27">
        <v>6</v>
      </c>
      <c r="OS20" s="28"/>
      <c r="OT20" s="30">
        <f t="shared" si="488"/>
        <v>6.6</v>
      </c>
      <c r="OU20" s="31">
        <f t="shared" si="489"/>
        <v>6.6</v>
      </c>
      <c r="OV20" s="29" t="str">
        <f t="shared" si="490"/>
        <v>6.6</v>
      </c>
      <c r="OW20" s="35" t="str">
        <f t="shared" si="491"/>
        <v>C+</v>
      </c>
      <c r="OX20" s="130">
        <f t="shared" si="492"/>
        <v>2.5</v>
      </c>
      <c r="OY20" s="49" t="str">
        <f t="shared" si="493"/>
        <v>2.5</v>
      </c>
      <c r="OZ20" s="77">
        <v>2</v>
      </c>
      <c r="PA20" s="151">
        <v>2</v>
      </c>
      <c r="PB20" s="24">
        <v>7.2</v>
      </c>
      <c r="PC20" s="27">
        <v>9</v>
      </c>
      <c r="PD20" s="28"/>
      <c r="PE20" s="22">
        <f t="shared" si="494"/>
        <v>8.3000000000000007</v>
      </c>
      <c r="PF20" s="29">
        <f t="shared" si="495"/>
        <v>8.3000000000000007</v>
      </c>
      <c r="PG20" s="29" t="str">
        <f t="shared" si="496"/>
        <v>8.3</v>
      </c>
      <c r="PH20" s="35" t="str">
        <f t="shared" si="545"/>
        <v>B+</v>
      </c>
      <c r="PI20" s="33">
        <f t="shared" si="497"/>
        <v>3.5</v>
      </c>
      <c r="PJ20" s="49" t="str">
        <f t="shared" si="498"/>
        <v>3.5</v>
      </c>
      <c r="PK20" s="77">
        <v>3</v>
      </c>
      <c r="PL20" s="151">
        <v>3</v>
      </c>
      <c r="PM20" s="24">
        <v>5</v>
      </c>
      <c r="PN20" s="27">
        <v>7</v>
      </c>
      <c r="PO20" s="28"/>
      <c r="PP20" s="30">
        <f t="shared" si="499"/>
        <v>6.2</v>
      </c>
      <c r="PQ20" s="31">
        <f t="shared" si="500"/>
        <v>6.2</v>
      </c>
      <c r="PR20" s="31" t="str">
        <f t="shared" si="501"/>
        <v>6.2</v>
      </c>
      <c r="PS20" s="35" t="str">
        <f t="shared" si="502"/>
        <v>C</v>
      </c>
      <c r="PT20" s="33">
        <f t="shared" si="503"/>
        <v>2</v>
      </c>
      <c r="PU20" s="49" t="str">
        <f t="shared" si="504"/>
        <v>2.0</v>
      </c>
      <c r="PV20" s="77">
        <v>2</v>
      </c>
      <c r="PW20" s="151">
        <v>2</v>
      </c>
      <c r="PX20" s="24">
        <v>7</v>
      </c>
      <c r="PY20" s="27">
        <v>9</v>
      </c>
      <c r="PZ20" s="28"/>
      <c r="QA20" s="30">
        <f t="shared" si="505"/>
        <v>8.1999999999999993</v>
      </c>
      <c r="QB20" s="31">
        <f t="shared" si="506"/>
        <v>8.1999999999999993</v>
      </c>
      <c r="QC20" s="31" t="str">
        <f t="shared" si="507"/>
        <v>8.2</v>
      </c>
      <c r="QD20" s="35" t="str">
        <f t="shared" si="508"/>
        <v>B+</v>
      </c>
      <c r="QE20" s="33">
        <f t="shared" si="509"/>
        <v>3.5</v>
      </c>
      <c r="QF20" s="49" t="str">
        <f t="shared" si="510"/>
        <v>3.5</v>
      </c>
      <c r="QG20" s="77">
        <v>3</v>
      </c>
      <c r="QH20" s="151">
        <v>3</v>
      </c>
      <c r="QI20" s="24">
        <v>5.2</v>
      </c>
      <c r="QJ20" s="27">
        <v>5</v>
      </c>
      <c r="QK20" s="28"/>
      <c r="QL20" s="30">
        <f t="shared" si="511"/>
        <v>5.0999999999999996</v>
      </c>
      <c r="QM20" s="31">
        <f t="shared" si="512"/>
        <v>5.0999999999999996</v>
      </c>
      <c r="QN20" s="31" t="str">
        <f t="shared" si="513"/>
        <v>5.1</v>
      </c>
      <c r="QO20" s="35" t="str">
        <f t="shared" si="514"/>
        <v>D+</v>
      </c>
      <c r="QP20" s="33">
        <f t="shared" si="515"/>
        <v>1.5</v>
      </c>
      <c r="QQ20" s="49" t="str">
        <f t="shared" si="516"/>
        <v>1.5</v>
      </c>
      <c r="QR20" s="77">
        <v>1</v>
      </c>
      <c r="QS20" s="151">
        <v>1</v>
      </c>
      <c r="QT20" s="24">
        <v>8.1999999999999993</v>
      </c>
      <c r="QU20" s="27">
        <v>8</v>
      </c>
      <c r="QV20" s="28"/>
      <c r="QW20" s="30">
        <f t="shared" si="517"/>
        <v>8.1</v>
      </c>
      <c r="QX20" s="31">
        <f t="shared" si="518"/>
        <v>8.1</v>
      </c>
      <c r="QY20" s="31" t="str">
        <f t="shared" si="519"/>
        <v>8.1</v>
      </c>
      <c r="QZ20" s="35" t="str">
        <f t="shared" si="520"/>
        <v>B+</v>
      </c>
      <c r="RA20" s="33">
        <f t="shared" si="521"/>
        <v>3.5</v>
      </c>
      <c r="RB20" s="49" t="str">
        <f t="shared" si="522"/>
        <v>3.5</v>
      </c>
      <c r="RC20" s="77">
        <v>3</v>
      </c>
      <c r="RD20" s="151">
        <v>3</v>
      </c>
      <c r="RE20" s="24">
        <v>6</v>
      </c>
      <c r="RF20" s="27">
        <v>7</v>
      </c>
      <c r="RG20" s="28"/>
      <c r="RH20" s="30">
        <f t="shared" si="523"/>
        <v>6.6</v>
      </c>
      <c r="RI20" s="31">
        <f t="shared" si="524"/>
        <v>6.6</v>
      </c>
      <c r="RJ20" s="31" t="str">
        <f t="shared" si="525"/>
        <v>6.6</v>
      </c>
      <c r="RK20" s="35" t="str">
        <f t="shared" si="526"/>
        <v>C+</v>
      </c>
      <c r="RL20" s="33">
        <f t="shared" si="527"/>
        <v>2.5</v>
      </c>
      <c r="RM20" s="49" t="str">
        <f t="shared" si="528"/>
        <v>2.5</v>
      </c>
      <c r="RN20" s="77">
        <v>1</v>
      </c>
      <c r="RO20" s="151">
        <v>1</v>
      </c>
      <c r="RP20" s="211">
        <f t="shared" si="275"/>
        <v>15</v>
      </c>
      <c r="RQ20" s="275">
        <f t="shared" si="276"/>
        <v>7.4066666666666654</v>
      </c>
      <c r="RR20" s="43">
        <f t="shared" si="277"/>
        <v>2.9666666666666668</v>
      </c>
      <c r="RS20" s="45" t="str">
        <f t="shared" si="278"/>
        <v>2.97</v>
      </c>
      <c r="RT20" s="47" t="str">
        <f t="shared" si="279"/>
        <v>Lên lớp</v>
      </c>
      <c r="RU20" s="41">
        <f t="shared" si="280"/>
        <v>15</v>
      </c>
      <c r="RV20" s="43">
        <f t="shared" si="281"/>
        <v>2.9666666666666668</v>
      </c>
      <c r="RW20" s="229">
        <f t="shared" si="282"/>
        <v>91</v>
      </c>
      <c r="RX20" s="230">
        <f t="shared" si="283"/>
        <v>87</v>
      </c>
      <c r="RY20" s="146">
        <f t="shared" si="284"/>
        <v>2.3218390804597702</v>
      </c>
      <c r="RZ20" s="45" t="str">
        <f t="shared" si="285"/>
        <v>2.32</v>
      </c>
      <c r="SA20" s="47" t="str">
        <f t="shared" si="286"/>
        <v>Lên lớp</v>
      </c>
      <c r="SB20" s="47" t="s">
        <v>1143</v>
      </c>
      <c r="SC20" s="24">
        <v>8</v>
      </c>
      <c r="SD20" s="27">
        <v>6</v>
      </c>
      <c r="SE20" s="28"/>
      <c r="SF20" s="30">
        <f t="shared" si="529"/>
        <v>6.8</v>
      </c>
      <c r="SG20" s="31">
        <f t="shared" si="530"/>
        <v>6.8</v>
      </c>
      <c r="SH20" s="31" t="str">
        <f t="shared" si="531"/>
        <v>6.8</v>
      </c>
      <c r="SI20" s="35" t="str">
        <f t="shared" si="532"/>
        <v>C+</v>
      </c>
      <c r="SJ20" s="33">
        <f t="shared" si="533"/>
        <v>2.5</v>
      </c>
      <c r="SK20" s="49" t="str">
        <f t="shared" si="534"/>
        <v>2.5</v>
      </c>
      <c r="SL20" s="77">
        <v>2</v>
      </c>
      <c r="SM20" s="151">
        <v>2</v>
      </c>
      <c r="SN20" s="24">
        <v>6.7</v>
      </c>
      <c r="SO20" s="27">
        <v>5</v>
      </c>
      <c r="SP20" s="28"/>
      <c r="SQ20" s="30">
        <f t="shared" si="535"/>
        <v>5.7</v>
      </c>
      <c r="SR20" s="31">
        <f t="shared" si="536"/>
        <v>5.7</v>
      </c>
      <c r="SS20" s="31" t="str">
        <f t="shared" si="537"/>
        <v>5.7</v>
      </c>
      <c r="ST20" s="35" t="str">
        <f t="shared" si="538"/>
        <v>C</v>
      </c>
      <c r="SU20" s="33">
        <f t="shared" si="539"/>
        <v>2</v>
      </c>
      <c r="SV20" s="49" t="str">
        <f t="shared" si="540"/>
        <v>2.0</v>
      </c>
      <c r="SW20" s="77">
        <v>2</v>
      </c>
      <c r="SX20" s="151">
        <v>2</v>
      </c>
      <c r="SY20" s="24"/>
      <c r="SZ20" s="27"/>
      <c r="TA20" s="28"/>
      <c r="TB20" s="22">
        <f t="shared" si="557"/>
        <v>6.3</v>
      </c>
      <c r="TC20" s="29">
        <f t="shared" si="558"/>
        <v>6.3</v>
      </c>
      <c r="TD20" s="31" t="str">
        <f t="shared" si="541"/>
        <v>6.3</v>
      </c>
      <c r="TE20" s="35" t="str">
        <f t="shared" si="542"/>
        <v>C</v>
      </c>
      <c r="TF20" s="33">
        <f t="shared" si="543"/>
        <v>2</v>
      </c>
      <c r="TG20" s="49" t="str">
        <f t="shared" si="544"/>
        <v>2.0</v>
      </c>
      <c r="TH20" s="77">
        <v>4</v>
      </c>
      <c r="TI20" s="151">
        <v>4</v>
      </c>
      <c r="TJ20" s="320"/>
      <c r="TK20" s="321">
        <v>7.1</v>
      </c>
      <c r="TL20" s="322">
        <v>7.2</v>
      </c>
      <c r="TM20" s="322">
        <v>5.8</v>
      </c>
      <c r="TN20" s="322"/>
      <c r="TO20" s="127">
        <f t="shared" si="546"/>
        <v>6.5</v>
      </c>
      <c r="TP20" s="29" t="str">
        <f t="shared" si="547"/>
        <v>6.5</v>
      </c>
      <c r="TQ20" s="35" t="str">
        <f t="shared" si="548"/>
        <v>C+</v>
      </c>
      <c r="TR20" s="33">
        <f t="shared" si="549"/>
        <v>2.5</v>
      </c>
      <c r="TS20" s="49" t="str">
        <f t="shared" si="550"/>
        <v>2.5</v>
      </c>
      <c r="TT20" s="323">
        <v>5</v>
      </c>
      <c r="TU20" s="324">
        <v>5</v>
      </c>
      <c r="TV20" s="325">
        <f t="shared" si="551"/>
        <v>9</v>
      </c>
      <c r="TW20" s="341">
        <f t="shared" si="295"/>
        <v>6.4111111111111114</v>
      </c>
      <c r="TX20" s="326">
        <f t="shared" si="552"/>
        <v>2.2777777777777777</v>
      </c>
      <c r="TY20" s="45" t="str">
        <f t="shared" si="553"/>
        <v>2.28</v>
      </c>
      <c r="TZ20" s="47" t="str">
        <f t="shared" si="554"/>
        <v>Lên lớp</v>
      </c>
      <c r="UA20" s="41">
        <f t="shared" si="555"/>
        <v>9</v>
      </c>
      <c r="UB20" s="43">
        <f t="shared" si="556"/>
        <v>2.2777777777777777</v>
      </c>
    </row>
    <row r="21" spans="1:548" ht="18">
      <c r="A21" s="11">
        <v>25</v>
      </c>
      <c r="B21" s="70" t="s">
        <v>415</v>
      </c>
      <c r="C21" s="14" t="s">
        <v>458</v>
      </c>
      <c r="D21" s="71" t="s">
        <v>459</v>
      </c>
      <c r="E21" s="302" t="s">
        <v>48</v>
      </c>
      <c r="F21" s="9"/>
      <c r="G21" s="111" t="s">
        <v>647</v>
      </c>
      <c r="H21" s="116" t="s">
        <v>18</v>
      </c>
      <c r="I21" s="104" t="s">
        <v>896</v>
      </c>
      <c r="J21" s="13">
        <v>6</v>
      </c>
      <c r="K21" s="29" t="str">
        <f t="shared" si="101"/>
        <v>6.0</v>
      </c>
      <c r="L21" s="35" t="str">
        <f t="shared" si="367"/>
        <v>C</v>
      </c>
      <c r="M21" s="33">
        <f t="shared" si="368"/>
        <v>2</v>
      </c>
      <c r="N21" s="49" t="str">
        <f t="shared" si="369"/>
        <v>2.0</v>
      </c>
      <c r="O21" s="12">
        <v>2</v>
      </c>
      <c r="P21" s="19">
        <v>6.3</v>
      </c>
      <c r="Q21" s="29" t="str">
        <f t="shared" si="105"/>
        <v>6.3</v>
      </c>
      <c r="R21" s="35" t="str">
        <f t="shared" si="370"/>
        <v>C</v>
      </c>
      <c r="S21" s="33">
        <f t="shared" si="371"/>
        <v>2</v>
      </c>
      <c r="T21" s="49" t="str">
        <f t="shared" si="372"/>
        <v>2.0</v>
      </c>
      <c r="U21" s="12">
        <v>3</v>
      </c>
      <c r="V21" s="24">
        <v>5.8</v>
      </c>
      <c r="W21" s="27">
        <v>7</v>
      </c>
      <c r="X21" s="28"/>
      <c r="Y21" s="22">
        <f t="shared" si="373"/>
        <v>6.5</v>
      </c>
      <c r="Z21" s="29">
        <f t="shared" si="374"/>
        <v>6.5</v>
      </c>
      <c r="AA21" s="29" t="str">
        <f t="shared" si="111"/>
        <v>6.5</v>
      </c>
      <c r="AB21" s="35" t="str">
        <f t="shared" si="375"/>
        <v>C+</v>
      </c>
      <c r="AC21" s="33">
        <f t="shared" si="376"/>
        <v>2.5</v>
      </c>
      <c r="AD21" s="49" t="str">
        <f t="shared" si="377"/>
        <v>2.5</v>
      </c>
      <c r="AE21" s="77">
        <v>5</v>
      </c>
      <c r="AF21" s="80">
        <v>5</v>
      </c>
      <c r="AG21" s="24">
        <v>5</v>
      </c>
      <c r="AH21" s="27">
        <v>3</v>
      </c>
      <c r="AI21" s="28">
        <v>3</v>
      </c>
      <c r="AJ21" s="22">
        <f t="shared" si="378"/>
        <v>3.8</v>
      </c>
      <c r="AK21" s="29">
        <f t="shared" si="379"/>
        <v>3.8</v>
      </c>
      <c r="AL21" s="29" t="str">
        <f t="shared" si="117"/>
        <v>3.8</v>
      </c>
      <c r="AM21" s="35" t="str">
        <f t="shared" si="380"/>
        <v>F</v>
      </c>
      <c r="AN21" s="33">
        <f t="shared" si="381"/>
        <v>0</v>
      </c>
      <c r="AO21" s="49" t="str">
        <f t="shared" si="382"/>
        <v>0.0</v>
      </c>
      <c r="AP21" s="77">
        <v>3</v>
      </c>
      <c r="AQ21" s="83"/>
      <c r="AR21" s="24">
        <v>5</v>
      </c>
      <c r="AS21" s="27">
        <v>4</v>
      </c>
      <c r="AT21" s="28"/>
      <c r="AU21" s="22">
        <f t="shared" si="383"/>
        <v>4.4000000000000004</v>
      </c>
      <c r="AV21" s="29">
        <f t="shared" si="384"/>
        <v>4.4000000000000004</v>
      </c>
      <c r="AW21" s="29" t="str">
        <f t="shared" si="121"/>
        <v>4.4</v>
      </c>
      <c r="AX21" s="35" t="str">
        <f t="shared" si="385"/>
        <v>D</v>
      </c>
      <c r="AY21" s="33">
        <f t="shared" si="386"/>
        <v>1</v>
      </c>
      <c r="AZ21" s="49" t="str">
        <f t="shared" si="387"/>
        <v>1.0</v>
      </c>
      <c r="BA21" s="77">
        <v>3</v>
      </c>
      <c r="BB21" s="83">
        <v>3</v>
      </c>
      <c r="BC21" s="24">
        <v>5.5</v>
      </c>
      <c r="BD21" s="27">
        <v>4</v>
      </c>
      <c r="BE21" s="28"/>
      <c r="BF21" s="22">
        <f t="shared" si="388"/>
        <v>4.5999999999999996</v>
      </c>
      <c r="BG21" s="29">
        <f t="shared" si="389"/>
        <v>4.5999999999999996</v>
      </c>
      <c r="BH21" s="29" t="str">
        <f t="shared" si="125"/>
        <v>4.6</v>
      </c>
      <c r="BI21" s="35" t="str">
        <f t="shared" si="390"/>
        <v>D</v>
      </c>
      <c r="BJ21" s="33">
        <f t="shared" si="391"/>
        <v>1</v>
      </c>
      <c r="BK21" s="49" t="str">
        <f t="shared" si="392"/>
        <v>1.0</v>
      </c>
      <c r="BL21" s="77">
        <v>3</v>
      </c>
      <c r="BM21" s="83">
        <v>3</v>
      </c>
      <c r="BN21" s="24">
        <v>6.7</v>
      </c>
      <c r="BO21" s="27">
        <v>6</v>
      </c>
      <c r="BP21" s="28"/>
      <c r="BQ21" s="30">
        <f t="shared" si="393"/>
        <v>6.3</v>
      </c>
      <c r="BR21" s="31">
        <f t="shared" si="394"/>
        <v>6.3</v>
      </c>
      <c r="BS21" s="29" t="str">
        <f t="shared" si="129"/>
        <v>6.3</v>
      </c>
      <c r="BT21" s="35" t="str">
        <f t="shared" si="395"/>
        <v>C</v>
      </c>
      <c r="BU21" s="33">
        <f t="shared" si="396"/>
        <v>2</v>
      </c>
      <c r="BV21" s="49" t="str">
        <f t="shared" si="397"/>
        <v>2.0</v>
      </c>
      <c r="BW21" s="77">
        <v>2</v>
      </c>
      <c r="BX21" s="83">
        <v>2</v>
      </c>
      <c r="BY21" s="41">
        <f t="shared" si="133"/>
        <v>16</v>
      </c>
      <c r="BZ21" s="43">
        <f t="shared" si="134"/>
        <v>1.40625</v>
      </c>
      <c r="CA21" s="45" t="str">
        <f t="shared" si="135"/>
        <v>1.41</v>
      </c>
      <c r="CB21" s="47" t="str">
        <f t="shared" si="136"/>
        <v>Lên lớp</v>
      </c>
      <c r="CC21" s="145">
        <f t="shared" si="137"/>
        <v>13</v>
      </c>
      <c r="CD21" s="146">
        <f t="shared" si="138"/>
        <v>1.7307692307692308</v>
      </c>
      <c r="CE21" s="47" t="str">
        <f t="shared" si="139"/>
        <v>Lên lớp</v>
      </c>
      <c r="CF21" s="142" t="s">
        <v>1143</v>
      </c>
      <c r="CG21" s="24">
        <v>5.2</v>
      </c>
      <c r="CH21" s="27">
        <v>7</v>
      </c>
      <c r="CI21" s="28"/>
      <c r="CJ21" s="22">
        <f t="shared" si="398"/>
        <v>6.3</v>
      </c>
      <c r="CK21" s="29">
        <f t="shared" si="399"/>
        <v>6.3</v>
      </c>
      <c r="CL21" s="29" t="str">
        <f t="shared" si="142"/>
        <v>6.3</v>
      </c>
      <c r="CM21" s="35" t="str">
        <f t="shared" si="400"/>
        <v>C</v>
      </c>
      <c r="CN21" s="157">
        <f t="shared" si="401"/>
        <v>2</v>
      </c>
      <c r="CO21" s="49" t="str">
        <f t="shared" si="402"/>
        <v>2.0</v>
      </c>
      <c r="CP21" s="77">
        <v>3</v>
      </c>
      <c r="CQ21" s="151">
        <v>3</v>
      </c>
      <c r="CR21" s="24">
        <v>5.3</v>
      </c>
      <c r="CS21" s="27">
        <v>5</v>
      </c>
      <c r="CT21" s="28"/>
      <c r="CU21" s="30">
        <f t="shared" si="403"/>
        <v>5.0999999999999996</v>
      </c>
      <c r="CV21" s="31">
        <f t="shared" si="404"/>
        <v>5.0999999999999996</v>
      </c>
      <c r="CW21" s="29" t="str">
        <f t="shared" si="147"/>
        <v>5.1</v>
      </c>
      <c r="CX21" s="35" t="str">
        <f t="shared" si="405"/>
        <v>D+</v>
      </c>
      <c r="CY21" s="157">
        <f t="shared" si="406"/>
        <v>1.5</v>
      </c>
      <c r="CZ21" s="49" t="str">
        <f t="shared" si="407"/>
        <v>1.5</v>
      </c>
      <c r="DA21" s="77">
        <v>2</v>
      </c>
      <c r="DB21" s="151">
        <v>2</v>
      </c>
      <c r="DC21" s="24">
        <v>5.0999999999999996</v>
      </c>
      <c r="DD21" s="27">
        <v>3</v>
      </c>
      <c r="DE21" s="28">
        <v>1</v>
      </c>
      <c r="DF21" s="30">
        <f t="shared" si="408"/>
        <v>3.8</v>
      </c>
      <c r="DG21" s="31">
        <f t="shared" si="409"/>
        <v>3.8</v>
      </c>
      <c r="DH21" s="29" t="str">
        <f t="shared" si="153"/>
        <v>3.8</v>
      </c>
      <c r="DI21" s="35" t="str">
        <f t="shared" si="410"/>
        <v>F</v>
      </c>
      <c r="DJ21" s="157">
        <f t="shared" si="411"/>
        <v>0</v>
      </c>
      <c r="DK21" s="49" t="str">
        <f t="shared" si="412"/>
        <v>0.0</v>
      </c>
      <c r="DL21" s="77">
        <v>4</v>
      </c>
      <c r="DM21" s="151"/>
      <c r="DN21" s="24">
        <v>5.2</v>
      </c>
      <c r="DO21" s="27">
        <v>5</v>
      </c>
      <c r="DP21" s="28"/>
      <c r="DQ21" s="30">
        <f t="shared" si="413"/>
        <v>5.0999999999999996</v>
      </c>
      <c r="DR21" s="31">
        <f t="shared" si="414"/>
        <v>5.0999999999999996</v>
      </c>
      <c r="DS21" s="29" t="str">
        <f t="shared" si="159"/>
        <v>5.1</v>
      </c>
      <c r="DT21" s="35" t="str">
        <f t="shared" si="415"/>
        <v>D+</v>
      </c>
      <c r="DU21" s="157">
        <f t="shared" si="416"/>
        <v>1.5</v>
      </c>
      <c r="DV21" s="49" t="str">
        <f t="shared" si="417"/>
        <v>1.5</v>
      </c>
      <c r="DW21" s="77">
        <v>3</v>
      </c>
      <c r="DX21" s="151">
        <v>3</v>
      </c>
      <c r="DY21" s="24">
        <v>5.3</v>
      </c>
      <c r="DZ21" s="27">
        <v>7</v>
      </c>
      <c r="EA21" s="28"/>
      <c r="EB21" s="30">
        <f t="shared" si="418"/>
        <v>6.3</v>
      </c>
      <c r="EC21" s="31">
        <f t="shared" si="419"/>
        <v>6.3</v>
      </c>
      <c r="ED21" s="29" t="str">
        <f t="shared" si="163"/>
        <v>6.3</v>
      </c>
      <c r="EE21" s="35" t="str">
        <f t="shared" si="420"/>
        <v>C</v>
      </c>
      <c r="EF21" s="157">
        <f t="shared" si="421"/>
        <v>2</v>
      </c>
      <c r="EG21" s="49" t="str">
        <f t="shared" si="422"/>
        <v>2.0</v>
      </c>
      <c r="EH21" s="77">
        <v>2</v>
      </c>
      <c r="EI21" s="151">
        <v>2</v>
      </c>
      <c r="EJ21" s="24">
        <v>6.2</v>
      </c>
      <c r="EK21" s="27">
        <v>4</v>
      </c>
      <c r="EL21" s="28"/>
      <c r="EM21" s="30">
        <f t="shared" si="423"/>
        <v>4.9000000000000004</v>
      </c>
      <c r="EN21" s="31">
        <f t="shared" si="424"/>
        <v>4.9000000000000004</v>
      </c>
      <c r="EO21" s="29" t="str">
        <f t="shared" si="168"/>
        <v>4.9</v>
      </c>
      <c r="EP21" s="35" t="str">
        <f t="shared" si="425"/>
        <v>D</v>
      </c>
      <c r="EQ21" s="157">
        <f t="shared" si="426"/>
        <v>1</v>
      </c>
      <c r="ER21" s="49" t="str">
        <f t="shared" si="427"/>
        <v>1.0</v>
      </c>
      <c r="ES21" s="77">
        <v>2</v>
      </c>
      <c r="ET21" s="151">
        <v>2</v>
      </c>
      <c r="EU21" s="24">
        <v>5.2</v>
      </c>
      <c r="EV21" s="27">
        <v>5</v>
      </c>
      <c r="EW21" s="28"/>
      <c r="EX21" s="30">
        <f t="shared" si="428"/>
        <v>5.0999999999999996</v>
      </c>
      <c r="EY21" s="31">
        <f t="shared" si="429"/>
        <v>5.0999999999999996</v>
      </c>
      <c r="EZ21" s="29" t="str">
        <f t="shared" si="173"/>
        <v>5.1</v>
      </c>
      <c r="FA21" s="35" t="str">
        <f t="shared" si="430"/>
        <v>D+</v>
      </c>
      <c r="FB21" s="157">
        <f t="shared" si="431"/>
        <v>1.5</v>
      </c>
      <c r="FC21" s="49" t="str">
        <f t="shared" si="432"/>
        <v>1.5</v>
      </c>
      <c r="FD21" s="77">
        <v>3</v>
      </c>
      <c r="FE21" s="151">
        <v>3</v>
      </c>
      <c r="FF21" s="155">
        <v>8</v>
      </c>
      <c r="FG21" s="165">
        <v>6.8</v>
      </c>
      <c r="FH21" s="165"/>
      <c r="FI21" s="22">
        <f t="shared" si="433"/>
        <v>7.3</v>
      </c>
      <c r="FJ21" s="29">
        <f t="shared" si="434"/>
        <v>7.3</v>
      </c>
      <c r="FK21" s="29" t="str">
        <f t="shared" si="179"/>
        <v>7.3</v>
      </c>
      <c r="FL21" s="35" t="str">
        <f t="shared" si="435"/>
        <v>B</v>
      </c>
      <c r="FM21" s="33">
        <f t="shared" si="436"/>
        <v>3</v>
      </c>
      <c r="FN21" s="49" t="str">
        <f t="shared" si="437"/>
        <v>3.0</v>
      </c>
      <c r="FO21" s="77">
        <v>2</v>
      </c>
      <c r="FP21" s="151">
        <v>2</v>
      </c>
      <c r="FQ21" s="41">
        <f t="shared" si="183"/>
        <v>21</v>
      </c>
      <c r="FR21" s="43">
        <f t="shared" si="184"/>
        <v>1.4285714285714286</v>
      </c>
      <c r="FS21" s="45" t="str">
        <f t="shared" si="185"/>
        <v>1.43</v>
      </c>
      <c r="FT21" s="47" t="str">
        <f t="shared" si="186"/>
        <v>Lên lớp</v>
      </c>
      <c r="FU21" s="145">
        <f t="shared" si="187"/>
        <v>17</v>
      </c>
      <c r="FV21" s="146">
        <f t="shared" si="188"/>
        <v>1.7647058823529411</v>
      </c>
      <c r="FW21" s="174">
        <f t="shared" si="189"/>
        <v>37</v>
      </c>
      <c r="FX21" s="41">
        <f t="shared" si="190"/>
        <v>30</v>
      </c>
      <c r="FY21" s="43">
        <f t="shared" si="191"/>
        <v>1.75</v>
      </c>
      <c r="FZ21" s="45" t="str">
        <f t="shared" si="192"/>
        <v>1.75</v>
      </c>
      <c r="GA21" s="47" t="str">
        <f t="shared" si="193"/>
        <v>Lên lớp</v>
      </c>
      <c r="GB21" s="47" t="s">
        <v>1143</v>
      </c>
      <c r="GC21" s="24">
        <v>5</v>
      </c>
      <c r="GD21" s="27">
        <v>5</v>
      </c>
      <c r="GE21" s="28"/>
      <c r="GF21" s="30">
        <f t="shared" si="322"/>
        <v>5</v>
      </c>
      <c r="GG21" s="31">
        <f t="shared" si="323"/>
        <v>5</v>
      </c>
      <c r="GH21" s="29" t="str">
        <f t="shared" si="195"/>
        <v>5.0</v>
      </c>
      <c r="GI21" s="35" t="str">
        <f t="shared" si="324"/>
        <v>D+</v>
      </c>
      <c r="GJ21" s="33">
        <f t="shared" si="325"/>
        <v>1.5</v>
      </c>
      <c r="GK21" s="49" t="str">
        <f t="shared" si="326"/>
        <v>1.5</v>
      </c>
      <c r="GL21" s="77">
        <v>2</v>
      </c>
      <c r="GM21" s="151">
        <v>2</v>
      </c>
      <c r="GN21" s="24">
        <v>7</v>
      </c>
      <c r="GO21" s="27">
        <v>3</v>
      </c>
      <c r="GP21" s="28"/>
      <c r="GQ21" s="30">
        <f t="shared" si="327"/>
        <v>4.5999999999999996</v>
      </c>
      <c r="GR21" s="31">
        <f t="shared" si="328"/>
        <v>4.5999999999999996</v>
      </c>
      <c r="GS21" s="29" t="str">
        <f t="shared" si="200"/>
        <v>4.6</v>
      </c>
      <c r="GT21" s="35" t="str">
        <f t="shared" si="329"/>
        <v>D</v>
      </c>
      <c r="GU21" s="33">
        <f t="shared" si="330"/>
        <v>1</v>
      </c>
      <c r="GV21" s="49" t="str">
        <f t="shared" si="331"/>
        <v>1.0</v>
      </c>
      <c r="GW21" s="77">
        <v>3</v>
      </c>
      <c r="GX21" s="151">
        <v>3</v>
      </c>
      <c r="GY21" s="24">
        <v>5.6</v>
      </c>
      <c r="GZ21" s="27">
        <v>5</v>
      </c>
      <c r="HA21" s="28"/>
      <c r="HB21" s="30">
        <f t="shared" si="332"/>
        <v>5.2</v>
      </c>
      <c r="HC21" s="31">
        <f t="shared" si="333"/>
        <v>5.2</v>
      </c>
      <c r="HD21" s="29" t="str">
        <f t="shared" si="205"/>
        <v>5.2</v>
      </c>
      <c r="HE21" s="35" t="str">
        <f t="shared" si="334"/>
        <v>D+</v>
      </c>
      <c r="HF21" s="33">
        <f t="shared" si="335"/>
        <v>1.5</v>
      </c>
      <c r="HG21" s="49" t="str">
        <f t="shared" si="336"/>
        <v>1.5</v>
      </c>
      <c r="HH21" s="77">
        <v>2</v>
      </c>
      <c r="HI21" s="151">
        <v>2</v>
      </c>
      <c r="HJ21" s="133">
        <v>7</v>
      </c>
      <c r="HK21" s="125">
        <v>7</v>
      </c>
      <c r="HL21" s="126"/>
      <c r="HM21" s="127">
        <f t="shared" si="337"/>
        <v>7</v>
      </c>
      <c r="HN21" s="128">
        <f t="shared" si="338"/>
        <v>7</v>
      </c>
      <c r="HO21" s="29" t="str">
        <f t="shared" si="210"/>
        <v>7.0</v>
      </c>
      <c r="HP21" s="129" t="str">
        <f t="shared" si="339"/>
        <v>B</v>
      </c>
      <c r="HQ21" s="130">
        <f t="shared" si="340"/>
        <v>3</v>
      </c>
      <c r="HR21" s="131" t="str">
        <f t="shared" si="341"/>
        <v>3.0</v>
      </c>
      <c r="HS21" s="132">
        <v>2</v>
      </c>
      <c r="HT21" s="170">
        <v>2</v>
      </c>
      <c r="HU21" s="24">
        <v>6.8</v>
      </c>
      <c r="HV21" s="27">
        <v>3</v>
      </c>
      <c r="HW21" s="28"/>
      <c r="HX21" s="30">
        <f t="shared" si="342"/>
        <v>4.5</v>
      </c>
      <c r="HY21" s="31">
        <f t="shared" si="343"/>
        <v>4.5</v>
      </c>
      <c r="HZ21" s="29" t="str">
        <f t="shared" si="215"/>
        <v>4.5</v>
      </c>
      <c r="IA21" s="35" t="str">
        <f t="shared" si="344"/>
        <v>D</v>
      </c>
      <c r="IB21" s="33">
        <f t="shared" si="345"/>
        <v>1</v>
      </c>
      <c r="IC21" s="49" t="str">
        <f t="shared" si="346"/>
        <v>1.0</v>
      </c>
      <c r="ID21" s="77">
        <v>3</v>
      </c>
      <c r="IE21" s="151">
        <v>3</v>
      </c>
      <c r="IF21" s="24">
        <v>5.7</v>
      </c>
      <c r="IG21" s="27">
        <v>8</v>
      </c>
      <c r="IH21" s="28"/>
      <c r="II21" s="30">
        <f t="shared" si="347"/>
        <v>7.1</v>
      </c>
      <c r="IJ21" s="31">
        <f t="shared" si="348"/>
        <v>7.1</v>
      </c>
      <c r="IK21" s="29" t="str">
        <f t="shared" si="220"/>
        <v>7.1</v>
      </c>
      <c r="IL21" s="35" t="str">
        <f t="shared" si="349"/>
        <v>B</v>
      </c>
      <c r="IM21" s="33">
        <f t="shared" si="350"/>
        <v>3</v>
      </c>
      <c r="IN21" s="49" t="str">
        <f t="shared" si="351"/>
        <v>3.0</v>
      </c>
      <c r="IO21" s="77">
        <v>2</v>
      </c>
      <c r="IP21" s="151">
        <v>2</v>
      </c>
      <c r="IQ21" s="24">
        <v>6</v>
      </c>
      <c r="IR21" s="27">
        <v>2</v>
      </c>
      <c r="IS21" s="28">
        <v>3</v>
      </c>
      <c r="IT21" s="30">
        <f t="shared" si="352"/>
        <v>3.6</v>
      </c>
      <c r="IU21" s="31">
        <f t="shared" si="353"/>
        <v>4.2</v>
      </c>
      <c r="IV21" s="29" t="str">
        <f t="shared" si="224"/>
        <v>4.2</v>
      </c>
      <c r="IW21" s="35" t="str">
        <f t="shared" si="354"/>
        <v>D</v>
      </c>
      <c r="IX21" s="33">
        <f t="shared" si="355"/>
        <v>1</v>
      </c>
      <c r="IY21" s="49" t="str">
        <f t="shared" si="356"/>
        <v>1.0</v>
      </c>
      <c r="IZ21" s="77">
        <v>3</v>
      </c>
      <c r="JA21" s="151">
        <v>3</v>
      </c>
      <c r="JB21" s="24">
        <v>6.4</v>
      </c>
      <c r="JC21" s="27">
        <v>7</v>
      </c>
      <c r="JD21" s="28"/>
      <c r="JE21" s="30">
        <f t="shared" si="357"/>
        <v>6.8</v>
      </c>
      <c r="JF21" s="31">
        <f t="shared" si="358"/>
        <v>6.8</v>
      </c>
      <c r="JG21" s="29" t="str">
        <f t="shared" si="228"/>
        <v>6.8</v>
      </c>
      <c r="JH21" s="35" t="str">
        <f t="shared" si="359"/>
        <v>C+</v>
      </c>
      <c r="JI21" s="33">
        <f t="shared" si="360"/>
        <v>2.5</v>
      </c>
      <c r="JJ21" s="49" t="str">
        <f t="shared" si="361"/>
        <v>2.5</v>
      </c>
      <c r="JK21" s="77">
        <v>3</v>
      </c>
      <c r="JL21" s="151">
        <v>3</v>
      </c>
      <c r="JM21" s="24">
        <v>8</v>
      </c>
      <c r="JN21" s="214">
        <v>7.5</v>
      </c>
      <c r="JO21" s="140"/>
      <c r="JP21" s="30">
        <f t="shared" si="362"/>
        <v>7.7</v>
      </c>
      <c r="JQ21" s="31">
        <f t="shared" si="363"/>
        <v>7.7</v>
      </c>
      <c r="JR21" s="29" t="str">
        <f t="shared" si="232"/>
        <v>7.7</v>
      </c>
      <c r="JS21" s="35" t="str">
        <f t="shared" si="364"/>
        <v>B</v>
      </c>
      <c r="JT21" s="33">
        <f t="shared" si="365"/>
        <v>3</v>
      </c>
      <c r="JU21" s="49" t="str">
        <f t="shared" si="366"/>
        <v>3.0</v>
      </c>
      <c r="JV21" s="77">
        <v>1</v>
      </c>
      <c r="JW21" s="151">
        <v>1</v>
      </c>
      <c r="JX21" s="211">
        <f t="shared" si="236"/>
        <v>21</v>
      </c>
      <c r="JY21" s="43">
        <f t="shared" si="237"/>
        <v>1.7857142857142858</v>
      </c>
      <c r="JZ21" s="45" t="str">
        <f t="shared" si="238"/>
        <v>1.79</v>
      </c>
      <c r="KA21" s="47" t="str">
        <f t="shared" si="239"/>
        <v>Lên lớp</v>
      </c>
      <c r="KB21" s="41">
        <f t="shared" si="240"/>
        <v>21</v>
      </c>
      <c r="KC21" s="43">
        <f t="shared" si="241"/>
        <v>1.7857142857142858</v>
      </c>
      <c r="KD21" s="229">
        <f t="shared" si="242"/>
        <v>58</v>
      </c>
      <c r="KE21" s="230">
        <f t="shared" si="243"/>
        <v>51</v>
      </c>
      <c r="KF21" s="146">
        <f t="shared" si="244"/>
        <v>1.7647058823529411</v>
      </c>
      <c r="KG21" s="45" t="str">
        <f t="shared" si="245"/>
        <v>1.76</v>
      </c>
      <c r="KH21" s="47" t="str">
        <f t="shared" si="246"/>
        <v>Lên lớp</v>
      </c>
      <c r="KI21" s="47" t="s">
        <v>1143</v>
      </c>
      <c r="KJ21" s="24">
        <v>6.4</v>
      </c>
      <c r="KK21" s="27">
        <v>6</v>
      </c>
      <c r="KL21" s="28"/>
      <c r="KM21" s="30">
        <f t="shared" si="438"/>
        <v>6.2</v>
      </c>
      <c r="KN21" s="31">
        <f t="shared" si="439"/>
        <v>6.2</v>
      </c>
      <c r="KO21" s="31" t="str">
        <f t="shared" si="440"/>
        <v>6.2</v>
      </c>
      <c r="KP21" s="35" t="str">
        <f t="shared" si="441"/>
        <v>C</v>
      </c>
      <c r="KQ21" s="33">
        <f t="shared" si="442"/>
        <v>2</v>
      </c>
      <c r="KR21" s="49" t="str">
        <f t="shared" si="443"/>
        <v>2.0</v>
      </c>
      <c r="KS21" s="77">
        <v>2</v>
      </c>
      <c r="KT21" s="151">
        <v>2</v>
      </c>
      <c r="KU21" s="24">
        <v>7.7</v>
      </c>
      <c r="KV21" s="27">
        <v>9</v>
      </c>
      <c r="KW21" s="28"/>
      <c r="KX21" s="30">
        <f t="shared" si="444"/>
        <v>8.5</v>
      </c>
      <c r="KY21" s="31">
        <f t="shared" si="445"/>
        <v>8.5</v>
      </c>
      <c r="KZ21" s="29" t="str">
        <f t="shared" si="446"/>
        <v>8.5</v>
      </c>
      <c r="LA21" s="35" t="str">
        <f t="shared" si="447"/>
        <v>A</v>
      </c>
      <c r="LB21" s="33">
        <f t="shared" si="448"/>
        <v>4</v>
      </c>
      <c r="LC21" s="49" t="str">
        <f t="shared" si="449"/>
        <v>4.0</v>
      </c>
      <c r="LD21" s="77">
        <v>2</v>
      </c>
      <c r="LE21" s="151">
        <v>2</v>
      </c>
      <c r="LF21" s="24">
        <v>7</v>
      </c>
      <c r="LG21" s="27">
        <v>9</v>
      </c>
      <c r="LH21" s="28"/>
      <c r="LI21" s="30">
        <f t="shared" si="450"/>
        <v>8.1999999999999993</v>
      </c>
      <c r="LJ21" s="31">
        <f t="shared" si="451"/>
        <v>8.1999999999999993</v>
      </c>
      <c r="LK21" s="31" t="str">
        <f t="shared" si="452"/>
        <v>8.2</v>
      </c>
      <c r="LL21" s="35" t="str">
        <f t="shared" si="453"/>
        <v>B+</v>
      </c>
      <c r="LM21" s="33">
        <f t="shared" si="454"/>
        <v>3.5</v>
      </c>
      <c r="LN21" s="49" t="str">
        <f t="shared" si="455"/>
        <v>3.5</v>
      </c>
      <c r="LO21" s="77">
        <v>2</v>
      </c>
      <c r="LP21" s="151">
        <v>2</v>
      </c>
      <c r="LQ21" s="24">
        <v>6</v>
      </c>
      <c r="LR21" s="27">
        <v>0</v>
      </c>
      <c r="LS21" s="28">
        <v>6</v>
      </c>
      <c r="LT21" s="30">
        <f t="shared" si="456"/>
        <v>2.4</v>
      </c>
      <c r="LU21" s="31">
        <f t="shared" si="457"/>
        <v>6</v>
      </c>
      <c r="LV21" s="29" t="str">
        <f t="shared" si="250"/>
        <v>6.0</v>
      </c>
      <c r="LW21" s="35" t="str">
        <f t="shared" si="458"/>
        <v>C</v>
      </c>
      <c r="LX21" s="33">
        <f t="shared" si="459"/>
        <v>2</v>
      </c>
      <c r="LY21" s="49" t="str">
        <f t="shared" si="460"/>
        <v>2.0</v>
      </c>
      <c r="LZ21" s="77">
        <v>2</v>
      </c>
      <c r="MA21" s="151">
        <v>2</v>
      </c>
      <c r="MB21" s="133">
        <v>8</v>
      </c>
      <c r="MC21" s="125">
        <v>7</v>
      </c>
      <c r="MD21" s="126"/>
      <c r="ME21" s="127">
        <f t="shared" si="461"/>
        <v>7.4</v>
      </c>
      <c r="MF21" s="128">
        <f t="shared" si="462"/>
        <v>7.4</v>
      </c>
      <c r="MG21" s="160" t="str">
        <f t="shared" si="251"/>
        <v>7.4</v>
      </c>
      <c r="MH21" s="129" t="str">
        <f t="shared" si="463"/>
        <v>B</v>
      </c>
      <c r="MI21" s="130">
        <f t="shared" si="464"/>
        <v>3</v>
      </c>
      <c r="MJ21" s="131" t="str">
        <f t="shared" si="465"/>
        <v>3.0</v>
      </c>
      <c r="MK21" s="132">
        <v>1</v>
      </c>
      <c r="ML21" s="170">
        <v>1</v>
      </c>
      <c r="MM21" s="24">
        <v>5.9</v>
      </c>
      <c r="MN21" s="27">
        <v>2</v>
      </c>
      <c r="MO21" s="28">
        <v>2</v>
      </c>
      <c r="MP21" s="30">
        <f t="shared" si="466"/>
        <v>3.6</v>
      </c>
      <c r="MQ21" s="161">
        <f t="shared" si="467"/>
        <v>3.6</v>
      </c>
      <c r="MR21" s="29" t="str">
        <f t="shared" si="252"/>
        <v>3.6</v>
      </c>
      <c r="MS21" s="162" t="str">
        <f t="shared" si="468"/>
        <v>F</v>
      </c>
      <c r="MT21" s="163">
        <f t="shared" si="469"/>
        <v>0</v>
      </c>
      <c r="MU21" s="56" t="str">
        <f t="shared" si="470"/>
        <v>0.0</v>
      </c>
      <c r="MV21" s="77">
        <v>3</v>
      </c>
      <c r="MW21" s="151"/>
      <c r="MX21" s="133">
        <v>8</v>
      </c>
      <c r="MY21" s="125">
        <v>7</v>
      </c>
      <c r="MZ21" s="126"/>
      <c r="NA21" s="127">
        <f t="shared" si="471"/>
        <v>7.4</v>
      </c>
      <c r="NB21" s="128">
        <f t="shared" si="472"/>
        <v>7.4</v>
      </c>
      <c r="NC21" s="29" t="str">
        <f t="shared" si="253"/>
        <v>7.4</v>
      </c>
      <c r="ND21" s="129" t="str">
        <f t="shared" si="473"/>
        <v>B</v>
      </c>
      <c r="NE21" s="130">
        <f t="shared" si="474"/>
        <v>3</v>
      </c>
      <c r="NF21" s="131" t="str">
        <f t="shared" si="475"/>
        <v>3.0</v>
      </c>
      <c r="NG21" s="132">
        <v>1</v>
      </c>
      <c r="NH21" s="170">
        <v>1</v>
      </c>
      <c r="NI21" s="24">
        <v>6.8</v>
      </c>
      <c r="NJ21" s="27">
        <v>5</v>
      </c>
      <c r="NK21" s="28"/>
      <c r="NL21" s="30">
        <f t="shared" si="476"/>
        <v>5.7</v>
      </c>
      <c r="NM21" s="31">
        <f t="shared" si="477"/>
        <v>5.7</v>
      </c>
      <c r="NN21" s="31" t="str">
        <f t="shared" si="478"/>
        <v>5.7</v>
      </c>
      <c r="NO21" s="35" t="str">
        <f t="shared" si="479"/>
        <v>C</v>
      </c>
      <c r="NP21" s="33">
        <f t="shared" si="480"/>
        <v>2</v>
      </c>
      <c r="NQ21" s="49" t="str">
        <f t="shared" si="481"/>
        <v>2.0</v>
      </c>
      <c r="NR21" s="77">
        <v>3</v>
      </c>
      <c r="NS21" s="151">
        <v>3</v>
      </c>
      <c r="NT21" s="24">
        <v>7.5</v>
      </c>
      <c r="NU21" s="214">
        <v>6.7</v>
      </c>
      <c r="NV21" s="28"/>
      <c r="NW21" s="30">
        <f t="shared" si="482"/>
        <v>7</v>
      </c>
      <c r="NX21" s="31">
        <f t="shared" si="483"/>
        <v>7</v>
      </c>
      <c r="NY21" s="29" t="str">
        <f t="shared" si="484"/>
        <v>7.0</v>
      </c>
      <c r="NZ21" s="35" t="str">
        <f t="shared" si="485"/>
        <v>B</v>
      </c>
      <c r="OA21" s="33">
        <f t="shared" si="486"/>
        <v>3</v>
      </c>
      <c r="OB21" s="49" t="str">
        <f t="shared" si="487"/>
        <v>3.0</v>
      </c>
      <c r="OC21" s="77">
        <v>2</v>
      </c>
      <c r="OD21" s="151">
        <v>2</v>
      </c>
      <c r="OE21" s="211">
        <f t="shared" si="257"/>
        <v>18</v>
      </c>
      <c r="OF21" s="43">
        <f t="shared" si="258"/>
        <v>2.2777777777777777</v>
      </c>
      <c r="OG21" s="45" t="str">
        <f t="shared" si="259"/>
        <v>2.28</v>
      </c>
      <c r="OH21" s="47" t="str">
        <f t="shared" si="260"/>
        <v>Lên lớp</v>
      </c>
      <c r="OI21" s="41">
        <f t="shared" si="261"/>
        <v>15</v>
      </c>
      <c r="OJ21" s="43">
        <f t="shared" si="262"/>
        <v>2.7333333333333334</v>
      </c>
      <c r="OK21" s="229">
        <f t="shared" si="263"/>
        <v>76</v>
      </c>
      <c r="OL21" s="230">
        <f t="shared" si="264"/>
        <v>66</v>
      </c>
      <c r="OM21" s="146">
        <f t="shared" si="265"/>
        <v>1.9848484848484849</v>
      </c>
      <c r="ON21" s="45" t="str">
        <f t="shared" si="266"/>
        <v>1.98</v>
      </c>
      <c r="OO21" s="47" t="str">
        <f t="shared" si="267"/>
        <v>Lên lớp</v>
      </c>
      <c r="OP21" s="47" t="s">
        <v>1143</v>
      </c>
      <c r="OQ21" s="24">
        <v>6.2</v>
      </c>
      <c r="OR21" s="27">
        <v>6</v>
      </c>
      <c r="OS21" s="28"/>
      <c r="OT21" s="30">
        <f t="shared" si="488"/>
        <v>6.1</v>
      </c>
      <c r="OU21" s="31">
        <f t="shared" si="489"/>
        <v>6.1</v>
      </c>
      <c r="OV21" s="31" t="str">
        <f t="shared" si="490"/>
        <v>6.1</v>
      </c>
      <c r="OW21" s="35" t="str">
        <f t="shared" si="491"/>
        <v>C</v>
      </c>
      <c r="OX21" s="33">
        <f t="shared" si="492"/>
        <v>2</v>
      </c>
      <c r="OY21" s="49" t="str">
        <f t="shared" si="493"/>
        <v>2.0</v>
      </c>
      <c r="OZ21" s="77">
        <v>2</v>
      </c>
      <c r="PA21" s="151">
        <v>2</v>
      </c>
      <c r="PB21" s="24">
        <v>7.6</v>
      </c>
      <c r="PC21" s="27">
        <v>7</v>
      </c>
      <c r="PD21" s="28"/>
      <c r="PE21" s="30">
        <f t="shared" si="494"/>
        <v>7.2</v>
      </c>
      <c r="PF21" s="31">
        <f t="shared" si="495"/>
        <v>7.2</v>
      </c>
      <c r="PG21" s="31" t="str">
        <f t="shared" si="496"/>
        <v>7.2</v>
      </c>
      <c r="PH21" s="35" t="str">
        <f t="shared" si="545"/>
        <v>B</v>
      </c>
      <c r="PI21" s="130">
        <f t="shared" si="497"/>
        <v>3</v>
      </c>
      <c r="PJ21" s="49" t="str">
        <f t="shared" si="498"/>
        <v>3.0</v>
      </c>
      <c r="PK21" s="77">
        <v>3</v>
      </c>
      <c r="PL21" s="151">
        <v>3</v>
      </c>
      <c r="PM21" s="24">
        <v>6.7</v>
      </c>
      <c r="PN21" s="27">
        <v>7</v>
      </c>
      <c r="PO21" s="28"/>
      <c r="PP21" s="30">
        <f t="shared" si="499"/>
        <v>6.9</v>
      </c>
      <c r="PQ21" s="31">
        <f t="shared" si="500"/>
        <v>6.9</v>
      </c>
      <c r="PR21" s="29" t="str">
        <f t="shared" si="501"/>
        <v>6.9</v>
      </c>
      <c r="PS21" s="35" t="str">
        <f t="shared" si="502"/>
        <v>C+</v>
      </c>
      <c r="PT21" s="130">
        <f t="shared" si="503"/>
        <v>2.5</v>
      </c>
      <c r="PU21" s="49" t="str">
        <f t="shared" si="504"/>
        <v>2.5</v>
      </c>
      <c r="PV21" s="77">
        <v>2</v>
      </c>
      <c r="PW21" s="151">
        <v>2</v>
      </c>
      <c r="PX21" s="24">
        <v>7.3</v>
      </c>
      <c r="PY21" s="27">
        <v>8</v>
      </c>
      <c r="PZ21" s="28"/>
      <c r="QA21" s="22">
        <f t="shared" si="505"/>
        <v>7.7</v>
      </c>
      <c r="QB21" s="29">
        <f t="shared" si="506"/>
        <v>7.7</v>
      </c>
      <c r="QC21" s="29" t="str">
        <f t="shared" si="507"/>
        <v>7.7</v>
      </c>
      <c r="QD21" s="35" t="str">
        <f t="shared" si="508"/>
        <v>B</v>
      </c>
      <c r="QE21" s="33">
        <f t="shared" si="509"/>
        <v>3</v>
      </c>
      <c r="QF21" s="49" t="str">
        <f t="shared" si="510"/>
        <v>3.0</v>
      </c>
      <c r="QG21" s="77">
        <v>3</v>
      </c>
      <c r="QH21" s="151">
        <v>3</v>
      </c>
      <c r="QI21" s="133">
        <v>6</v>
      </c>
      <c r="QJ21" s="125">
        <v>1</v>
      </c>
      <c r="QK21" s="126">
        <v>7</v>
      </c>
      <c r="QL21" s="127">
        <f t="shared" si="511"/>
        <v>3</v>
      </c>
      <c r="QM21" s="128">
        <f t="shared" si="512"/>
        <v>6.6</v>
      </c>
      <c r="QN21" s="160" t="str">
        <f t="shared" si="513"/>
        <v>6.6</v>
      </c>
      <c r="QO21" s="129" t="str">
        <f t="shared" si="514"/>
        <v>C+</v>
      </c>
      <c r="QP21" s="130">
        <f t="shared" si="515"/>
        <v>2.5</v>
      </c>
      <c r="QQ21" s="131" t="str">
        <f t="shared" si="516"/>
        <v>2.5</v>
      </c>
      <c r="QR21" s="132">
        <v>1</v>
      </c>
      <c r="QS21" s="170">
        <v>1</v>
      </c>
      <c r="QT21" s="24">
        <v>6.2</v>
      </c>
      <c r="QU21" s="27">
        <v>7</v>
      </c>
      <c r="QV21" s="28"/>
      <c r="QW21" s="30">
        <f t="shared" si="517"/>
        <v>6.7</v>
      </c>
      <c r="QX21" s="31">
        <f t="shared" si="518"/>
        <v>6.7</v>
      </c>
      <c r="QY21" s="31" t="str">
        <f t="shared" si="519"/>
        <v>6.7</v>
      </c>
      <c r="QZ21" s="35" t="str">
        <f t="shared" si="520"/>
        <v>C+</v>
      </c>
      <c r="RA21" s="33">
        <f t="shared" si="521"/>
        <v>2.5</v>
      </c>
      <c r="RB21" s="49" t="str">
        <f t="shared" si="522"/>
        <v>2.5</v>
      </c>
      <c r="RC21" s="77">
        <v>3</v>
      </c>
      <c r="RD21" s="151">
        <v>3</v>
      </c>
      <c r="RE21" s="24">
        <v>6.4</v>
      </c>
      <c r="RF21" s="27">
        <v>4</v>
      </c>
      <c r="RG21" s="28"/>
      <c r="RH21" s="30">
        <f t="shared" si="523"/>
        <v>5</v>
      </c>
      <c r="RI21" s="31">
        <f t="shared" si="524"/>
        <v>5</v>
      </c>
      <c r="RJ21" s="29" t="str">
        <f t="shared" si="525"/>
        <v>5.0</v>
      </c>
      <c r="RK21" s="35" t="str">
        <f t="shared" si="526"/>
        <v>D+</v>
      </c>
      <c r="RL21" s="130">
        <f t="shared" si="527"/>
        <v>1.5</v>
      </c>
      <c r="RM21" s="49" t="str">
        <f t="shared" si="528"/>
        <v>1.5</v>
      </c>
      <c r="RN21" s="77">
        <v>1</v>
      </c>
      <c r="RO21" s="151">
        <v>1</v>
      </c>
      <c r="RP21" s="211">
        <f t="shared" si="275"/>
        <v>15</v>
      </c>
      <c r="RQ21" s="275">
        <f t="shared" si="276"/>
        <v>6.8266666666666653</v>
      </c>
      <c r="RR21" s="43">
        <f t="shared" si="277"/>
        <v>2.5666666666666669</v>
      </c>
      <c r="RS21" s="45" t="str">
        <f t="shared" si="278"/>
        <v>2.57</v>
      </c>
      <c r="RT21" s="47" t="str">
        <f t="shared" si="279"/>
        <v>Lên lớp</v>
      </c>
      <c r="RU21" s="41">
        <f t="shared" si="280"/>
        <v>15</v>
      </c>
      <c r="RV21" s="43">
        <f t="shared" si="281"/>
        <v>2.5666666666666669</v>
      </c>
      <c r="RW21" s="229">
        <f t="shared" si="282"/>
        <v>91</v>
      </c>
      <c r="RX21" s="230">
        <f t="shared" si="283"/>
        <v>81</v>
      </c>
      <c r="RY21" s="146">
        <f t="shared" si="284"/>
        <v>2.0925925925925926</v>
      </c>
      <c r="RZ21" s="45" t="str">
        <f t="shared" si="285"/>
        <v>2.09</v>
      </c>
      <c r="SA21" s="47" t="str">
        <f t="shared" si="286"/>
        <v>Lên lớp</v>
      </c>
      <c r="SB21" s="47" t="s">
        <v>1143</v>
      </c>
      <c r="SC21" s="24">
        <v>5</v>
      </c>
      <c r="SD21" s="124"/>
      <c r="SE21" s="28">
        <v>5</v>
      </c>
      <c r="SF21" s="22">
        <f t="shared" si="529"/>
        <v>2</v>
      </c>
      <c r="SG21" s="29">
        <f t="shared" si="530"/>
        <v>5</v>
      </c>
      <c r="SH21" s="29" t="str">
        <f t="shared" si="531"/>
        <v>5.0</v>
      </c>
      <c r="SI21" s="35" t="str">
        <f t="shared" si="532"/>
        <v>D+</v>
      </c>
      <c r="SJ21" s="33">
        <f t="shared" si="533"/>
        <v>1.5</v>
      </c>
      <c r="SK21" s="49" t="str">
        <f t="shared" si="534"/>
        <v>1.5</v>
      </c>
      <c r="SL21" s="77">
        <v>2</v>
      </c>
      <c r="SM21" s="151">
        <v>2</v>
      </c>
      <c r="SN21" s="24">
        <v>6.7</v>
      </c>
      <c r="SO21" s="124"/>
      <c r="SP21" s="28">
        <v>1</v>
      </c>
      <c r="SQ21" s="30">
        <f t="shared" si="535"/>
        <v>2.7</v>
      </c>
      <c r="SR21" s="31">
        <f t="shared" si="536"/>
        <v>3.3</v>
      </c>
      <c r="SS21" s="31" t="str">
        <f t="shared" si="537"/>
        <v>3.3</v>
      </c>
      <c r="ST21" s="35" t="str">
        <f t="shared" si="538"/>
        <v>F</v>
      </c>
      <c r="SU21" s="33">
        <f t="shared" si="539"/>
        <v>0</v>
      </c>
      <c r="SV21" s="49" t="str">
        <f t="shared" si="540"/>
        <v>0.0</v>
      </c>
      <c r="SW21" s="77">
        <v>2</v>
      </c>
      <c r="SX21" s="151"/>
      <c r="SY21" s="24"/>
      <c r="SZ21" s="27"/>
      <c r="TA21" s="28"/>
      <c r="TB21" s="22">
        <f t="shared" si="557"/>
        <v>2.4</v>
      </c>
      <c r="TC21" s="29">
        <f t="shared" si="558"/>
        <v>4.2</v>
      </c>
      <c r="TD21" s="31" t="str">
        <f t="shared" si="541"/>
        <v>4.2</v>
      </c>
      <c r="TE21" s="35" t="str">
        <f t="shared" si="542"/>
        <v>D</v>
      </c>
      <c r="TF21" s="33">
        <f t="shared" si="543"/>
        <v>1</v>
      </c>
      <c r="TG21" s="49" t="str">
        <f t="shared" si="544"/>
        <v>1.0</v>
      </c>
      <c r="TH21" s="77">
        <v>4</v>
      </c>
      <c r="TI21" s="151">
        <v>4</v>
      </c>
      <c r="TJ21" s="320"/>
      <c r="TK21" s="321"/>
      <c r="TL21" s="322"/>
      <c r="TM21" s="322"/>
      <c r="TN21" s="322"/>
      <c r="TO21" s="127">
        <f t="shared" si="546"/>
        <v>0</v>
      </c>
      <c r="TP21" s="29" t="str">
        <f t="shared" si="547"/>
        <v>0.0</v>
      </c>
      <c r="TQ21" s="35" t="str">
        <f t="shared" si="548"/>
        <v>F</v>
      </c>
      <c r="TR21" s="33">
        <f t="shared" si="549"/>
        <v>0</v>
      </c>
      <c r="TS21" s="49" t="str">
        <f t="shared" si="550"/>
        <v>0.0</v>
      </c>
      <c r="TT21" s="323"/>
      <c r="TU21" s="324"/>
      <c r="TV21" s="325">
        <f t="shared" si="551"/>
        <v>4</v>
      </c>
      <c r="TW21" s="341">
        <f t="shared" si="295"/>
        <v>4.2</v>
      </c>
      <c r="TX21" s="326">
        <f t="shared" si="552"/>
        <v>1</v>
      </c>
      <c r="TY21" s="45" t="str">
        <f t="shared" si="553"/>
        <v>1.00</v>
      </c>
      <c r="TZ21" s="47" t="str">
        <f t="shared" si="554"/>
        <v>Lên lớp</v>
      </c>
      <c r="UA21" s="41">
        <f t="shared" si="555"/>
        <v>4</v>
      </c>
      <c r="UB21" s="43">
        <f t="shared" si="556"/>
        <v>1</v>
      </c>
    </row>
    <row r="22" spans="1:548" ht="18">
      <c r="A22" s="11">
        <v>26</v>
      </c>
      <c r="B22" s="70" t="s">
        <v>415</v>
      </c>
      <c r="C22" s="14" t="s">
        <v>460</v>
      </c>
      <c r="D22" s="71" t="s">
        <v>461</v>
      </c>
      <c r="E22" s="302" t="s">
        <v>287</v>
      </c>
      <c r="F22" s="9"/>
      <c r="G22" s="111" t="s">
        <v>863</v>
      </c>
      <c r="H22" s="116" t="s">
        <v>18</v>
      </c>
      <c r="I22" s="104" t="s">
        <v>700</v>
      </c>
      <c r="J22" s="13">
        <v>7</v>
      </c>
      <c r="K22" s="29" t="str">
        <f t="shared" si="101"/>
        <v>7.0</v>
      </c>
      <c r="L22" s="35" t="str">
        <f t="shared" si="367"/>
        <v>B</v>
      </c>
      <c r="M22" s="33">
        <f t="shared" si="368"/>
        <v>3</v>
      </c>
      <c r="N22" s="49" t="str">
        <f t="shared" si="369"/>
        <v>3.0</v>
      </c>
      <c r="O22" s="12">
        <v>2</v>
      </c>
      <c r="P22" s="19">
        <v>7.6</v>
      </c>
      <c r="Q22" s="29" t="str">
        <f t="shared" si="105"/>
        <v>7.6</v>
      </c>
      <c r="R22" s="35" t="str">
        <f t="shared" si="370"/>
        <v>B</v>
      </c>
      <c r="S22" s="33">
        <f t="shared" si="371"/>
        <v>3</v>
      </c>
      <c r="T22" s="49" t="str">
        <f t="shared" si="372"/>
        <v>3.0</v>
      </c>
      <c r="U22" s="12">
        <v>3</v>
      </c>
      <c r="V22" s="24">
        <v>7</v>
      </c>
      <c r="W22" s="27">
        <v>6</v>
      </c>
      <c r="X22" s="28"/>
      <c r="Y22" s="30">
        <f t="shared" si="373"/>
        <v>6.4</v>
      </c>
      <c r="Z22" s="31">
        <f t="shared" si="374"/>
        <v>6.4</v>
      </c>
      <c r="AA22" s="29" t="str">
        <f t="shared" si="111"/>
        <v>6.4</v>
      </c>
      <c r="AB22" s="35" t="str">
        <f t="shared" si="375"/>
        <v>C</v>
      </c>
      <c r="AC22" s="33">
        <f t="shared" si="376"/>
        <v>2</v>
      </c>
      <c r="AD22" s="49" t="str">
        <f t="shared" si="377"/>
        <v>2.0</v>
      </c>
      <c r="AE22" s="77">
        <v>5</v>
      </c>
      <c r="AF22" s="80">
        <v>5</v>
      </c>
      <c r="AG22" s="24">
        <v>5</v>
      </c>
      <c r="AH22" s="27">
        <v>1</v>
      </c>
      <c r="AI22" s="28">
        <v>4</v>
      </c>
      <c r="AJ22" s="22">
        <f t="shared" si="378"/>
        <v>2.6</v>
      </c>
      <c r="AK22" s="29">
        <f t="shared" si="379"/>
        <v>4.4000000000000004</v>
      </c>
      <c r="AL22" s="29" t="str">
        <f t="shared" si="117"/>
        <v>4.4</v>
      </c>
      <c r="AM22" s="35" t="str">
        <f t="shared" si="380"/>
        <v>D</v>
      </c>
      <c r="AN22" s="33">
        <f t="shared" si="381"/>
        <v>1</v>
      </c>
      <c r="AO22" s="49" t="str">
        <f t="shared" si="382"/>
        <v>1.0</v>
      </c>
      <c r="AP22" s="77">
        <v>3</v>
      </c>
      <c r="AQ22" s="83">
        <v>3</v>
      </c>
      <c r="AR22" s="24">
        <v>5</v>
      </c>
      <c r="AS22" s="27">
        <v>3</v>
      </c>
      <c r="AT22" s="28">
        <v>4</v>
      </c>
      <c r="AU22" s="22">
        <f t="shared" si="383"/>
        <v>3.8</v>
      </c>
      <c r="AV22" s="29">
        <f t="shared" si="384"/>
        <v>4.4000000000000004</v>
      </c>
      <c r="AW22" s="29" t="str">
        <f t="shared" si="121"/>
        <v>4.4</v>
      </c>
      <c r="AX22" s="35" t="str">
        <f t="shared" si="385"/>
        <v>D</v>
      </c>
      <c r="AY22" s="33">
        <f t="shared" si="386"/>
        <v>1</v>
      </c>
      <c r="AZ22" s="49" t="str">
        <f t="shared" si="387"/>
        <v>1.0</v>
      </c>
      <c r="BA22" s="77">
        <v>3</v>
      </c>
      <c r="BB22" s="83">
        <v>3</v>
      </c>
      <c r="BC22" s="24">
        <v>6.5</v>
      </c>
      <c r="BD22" s="27">
        <v>4</v>
      </c>
      <c r="BE22" s="28"/>
      <c r="BF22" s="30">
        <f t="shared" si="388"/>
        <v>5</v>
      </c>
      <c r="BG22" s="31">
        <f t="shared" si="389"/>
        <v>5</v>
      </c>
      <c r="BH22" s="29" t="str">
        <f t="shared" si="125"/>
        <v>5.0</v>
      </c>
      <c r="BI22" s="35" t="str">
        <f t="shared" si="390"/>
        <v>D+</v>
      </c>
      <c r="BJ22" s="33">
        <f t="shared" si="391"/>
        <v>1.5</v>
      </c>
      <c r="BK22" s="49" t="str">
        <f t="shared" si="392"/>
        <v>1.5</v>
      </c>
      <c r="BL22" s="77">
        <v>3</v>
      </c>
      <c r="BM22" s="83">
        <v>3</v>
      </c>
      <c r="BN22" s="24">
        <v>8</v>
      </c>
      <c r="BO22" s="27">
        <v>9</v>
      </c>
      <c r="BP22" s="28"/>
      <c r="BQ22" s="22">
        <f t="shared" si="393"/>
        <v>8.6</v>
      </c>
      <c r="BR22" s="29">
        <f t="shared" si="394"/>
        <v>8.6</v>
      </c>
      <c r="BS22" s="29" t="str">
        <f t="shared" si="129"/>
        <v>8.6</v>
      </c>
      <c r="BT22" s="35" t="str">
        <f t="shared" si="395"/>
        <v>A</v>
      </c>
      <c r="BU22" s="33">
        <f t="shared" si="396"/>
        <v>4</v>
      </c>
      <c r="BV22" s="49" t="str">
        <f t="shared" si="397"/>
        <v>4.0</v>
      </c>
      <c r="BW22" s="77">
        <v>2</v>
      </c>
      <c r="BX22" s="83">
        <v>2</v>
      </c>
      <c r="BY22" s="41">
        <f t="shared" si="133"/>
        <v>16</v>
      </c>
      <c r="BZ22" s="43">
        <f t="shared" si="134"/>
        <v>1.78125</v>
      </c>
      <c r="CA22" s="45" t="str">
        <f t="shared" si="135"/>
        <v>1.78</v>
      </c>
      <c r="CB22" s="47" t="str">
        <f t="shared" si="136"/>
        <v>Lên lớp</v>
      </c>
      <c r="CC22" s="145">
        <f t="shared" si="137"/>
        <v>16</v>
      </c>
      <c r="CD22" s="146">
        <f t="shared" si="138"/>
        <v>1.78125</v>
      </c>
      <c r="CE22" s="47" t="str">
        <f t="shared" si="139"/>
        <v>Lên lớp</v>
      </c>
      <c r="CF22" s="142" t="s">
        <v>1143</v>
      </c>
      <c r="CG22" s="24">
        <v>5.2</v>
      </c>
      <c r="CH22" s="27">
        <v>4</v>
      </c>
      <c r="CI22" s="28"/>
      <c r="CJ22" s="30">
        <f t="shared" si="398"/>
        <v>4.5</v>
      </c>
      <c r="CK22" s="31">
        <f t="shared" si="399"/>
        <v>4.5</v>
      </c>
      <c r="CL22" s="29" t="str">
        <f t="shared" si="142"/>
        <v>4.5</v>
      </c>
      <c r="CM22" s="35" t="str">
        <f t="shared" si="400"/>
        <v>D</v>
      </c>
      <c r="CN22" s="157">
        <f t="shared" si="401"/>
        <v>1</v>
      </c>
      <c r="CO22" s="49" t="str">
        <f t="shared" si="402"/>
        <v>1.0</v>
      </c>
      <c r="CP22" s="77">
        <v>3</v>
      </c>
      <c r="CQ22" s="151">
        <v>3</v>
      </c>
      <c r="CR22" s="24">
        <v>7.3</v>
      </c>
      <c r="CS22" s="27">
        <v>6</v>
      </c>
      <c r="CT22" s="28"/>
      <c r="CU22" s="30">
        <f t="shared" si="403"/>
        <v>6.5</v>
      </c>
      <c r="CV22" s="31">
        <f t="shared" si="404"/>
        <v>6.5</v>
      </c>
      <c r="CW22" s="29" t="str">
        <f t="shared" si="147"/>
        <v>6.5</v>
      </c>
      <c r="CX22" s="35" t="str">
        <f t="shared" si="405"/>
        <v>C+</v>
      </c>
      <c r="CY22" s="157">
        <f t="shared" si="406"/>
        <v>2.5</v>
      </c>
      <c r="CZ22" s="49" t="str">
        <f t="shared" si="407"/>
        <v>2.5</v>
      </c>
      <c r="DA22" s="77">
        <v>2</v>
      </c>
      <c r="DB22" s="151">
        <v>2</v>
      </c>
      <c r="DC22" s="24">
        <v>5.2</v>
      </c>
      <c r="DD22" s="27">
        <v>5</v>
      </c>
      <c r="DE22" s="28"/>
      <c r="DF22" s="30">
        <f t="shared" si="408"/>
        <v>5.0999999999999996</v>
      </c>
      <c r="DG22" s="31">
        <f t="shared" si="409"/>
        <v>5.0999999999999996</v>
      </c>
      <c r="DH22" s="29" t="str">
        <f t="shared" si="153"/>
        <v>5.1</v>
      </c>
      <c r="DI22" s="35" t="str">
        <f t="shared" si="410"/>
        <v>D+</v>
      </c>
      <c r="DJ22" s="157">
        <f t="shared" si="411"/>
        <v>1.5</v>
      </c>
      <c r="DK22" s="49" t="str">
        <f t="shared" si="412"/>
        <v>1.5</v>
      </c>
      <c r="DL22" s="77">
        <v>4</v>
      </c>
      <c r="DM22" s="151">
        <v>4</v>
      </c>
      <c r="DN22" s="24">
        <v>5</v>
      </c>
      <c r="DO22" s="27">
        <v>6</v>
      </c>
      <c r="DP22" s="28"/>
      <c r="DQ22" s="30">
        <f t="shared" si="413"/>
        <v>5.6</v>
      </c>
      <c r="DR22" s="31">
        <f t="shared" si="414"/>
        <v>5.6</v>
      </c>
      <c r="DS22" s="29" t="str">
        <f t="shared" si="159"/>
        <v>5.6</v>
      </c>
      <c r="DT22" s="35" t="str">
        <f t="shared" si="415"/>
        <v>C</v>
      </c>
      <c r="DU22" s="157">
        <f t="shared" si="416"/>
        <v>2</v>
      </c>
      <c r="DV22" s="49" t="str">
        <f t="shared" si="417"/>
        <v>2.0</v>
      </c>
      <c r="DW22" s="77">
        <v>3</v>
      </c>
      <c r="DX22" s="151">
        <v>3</v>
      </c>
      <c r="DY22" s="24">
        <v>6</v>
      </c>
      <c r="DZ22" s="27">
        <v>6</v>
      </c>
      <c r="EA22" s="28"/>
      <c r="EB22" s="30">
        <f t="shared" si="418"/>
        <v>6</v>
      </c>
      <c r="EC22" s="31">
        <f t="shared" si="419"/>
        <v>6</v>
      </c>
      <c r="ED22" s="29" t="str">
        <f t="shared" si="163"/>
        <v>6.0</v>
      </c>
      <c r="EE22" s="35" t="str">
        <f t="shared" si="420"/>
        <v>C</v>
      </c>
      <c r="EF22" s="157">
        <f t="shared" si="421"/>
        <v>2</v>
      </c>
      <c r="EG22" s="49" t="str">
        <f t="shared" si="422"/>
        <v>2.0</v>
      </c>
      <c r="EH22" s="77">
        <v>2</v>
      </c>
      <c r="EI22" s="151">
        <v>2</v>
      </c>
      <c r="EJ22" s="24">
        <v>6.4</v>
      </c>
      <c r="EK22" s="27">
        <v>6</v>
      </c>
      <c r="EL22" s="28"/>
      <c r="EM22" s="30">
        <f t="shared" si="423"/>
        <v>6.2</v>
      </c>
      <c r="EN22" s="31">
        <f t="shared" si="424"/>
        <v>6.2</v>
      </c>
      <c r="EO22" s="29" t="str">
        <f t="shared" si="168"/>
        <v>6.2</v>
      </c>
      <c r="EP22" s="35" t="str">
        <f t="shared" si="425"/>
        <v>C</v>
      </c>
      <c r="EQ22" s="157">
        <f t="shared" si="426"/>
        <v>2</v>
      </c>
      <c r="ER22" s="49" t="str">
        <f t="shared" si="427"/>
        <v>2.0</v>
      </c>
      <c r="ES22" s="77">
        <v>2</v>
      </c>
      <c r="ET22" s="151">
        <v>2</v>
      </c>
      <c r="EU22" s="24">
        <v>5.9</v>
      </c>
      <c r="EV22" s="27">
        <v>8</v>
      </c>
      <c r="EW22" s="28"/>
      <c r="EX22" s="30">
        <f t="shared" si="428"/>
        <v>7.2</v>
      </c>
      <c r="EY22" s="31">
        <f t="shared" si="429"/>
        <v>7.2</v>
      </c>
      <c r="EZ22" s="29" t="str">
        <f t="shared" si="173"/>
        <v>7.2</v>
      </c>
      <c r="FA22" s="35" t="str">
        <f t="shared" si="430"/>
        <v>B</v>
      </c>
      <c r="FB22" s="157">
        <f t="shared" si="431"/>
        <v>3</v>
      </c>
      <c r="FC22" s="49" t="str">
        <f t="shared" si="432"/>
        <v>3.0</v>
      </c>
      <c r="FD22" s="77">
        <v>3</v>
      </c>
      <c r="FE22" s="151">
        <v>3</v>
      </c>
      <c r="FF22" s="155">
        <v>5</v>
      </c>
      <c r="FG22" s="165">
        <v>3.2</v>
      </c>
      <c r="FH22" s="165">
        <v>5.3</v>
      </c>
      <c r="FI22" s="22">
        <f t="shared" si="433"/>
        <v>3.9</v>
      </c>
      <c r="FJ22" s="29">
        <f t="shared" si="434"/>
        <v>5.2</v>
      </c>
      <c r="FK22" s="29" t="str">
        <f t="shared" si="179"/>
        <v>5.2</v>
      </c>
      <c r="FL22" s="35" t="str">
        <f t="shared" si="435"/>
        <v>D+</v>
      </c>
      <c r="FM22" s="33">
        <f t="shared" si="436"/>
        <v>1.5</v>
      </c>
      <c r="FN22" s="49" t="str">
        <f t="shared" si="437"/>
        <v>1.5</v>
      </c>
      <c r="FO22" s="77">
        <v>2</v>
      </c>
      <c r="FP22" s="151">
        <v>2</v>
      </c>
      <c r="FQ22" s="41">
        <f t="shared" si="183"/>
        <v>21</v>
      </c>
      <c r="FR22" s="43">
        <f t="shared" si="184"/>
        <v>1.9047619047619047</v>
      </c>
      <c r="FS22" s="45" t="str">
        <f t="shared" si="185"/>
        <v>1.90</v>
      </c>
      <c r="FT22" s="47" t="str">
        <f t="shared" si="186"/>
        <v>Lên lớp</v>
      </c>
      <c r="FU22" s="145">
        <f t="shared" si="187"/>
        <v>21</v>
      </c>
      <c r="FV22" s="146">
        <f t="shared" si="188"/>
        <v>1.9047619047619047</v>
      </c>
      <c r="FW22" s="174">
        <f t="shared" si="189"/>
        <v>37</v>
      </c>
      <c r="FX22" s="41">
        <f t="shared" si="190"/>
        <v>37</v>
      </c>
      <c r="FY22" s="43">
        <f t="shared" si="191"/>
        <v>1.8513513513513513</v>
      </c>
      <c r="FZ22" s="45" t="str">
        <f t="shared" si="192"/>
        <v>1.85</v>
      </c>
      <c r="GA22" s="47" t="str">
        <f t="shared" si="193"/>
        <v>Lên lớp</v>
      </c>
      <c r="GB22" s="47" t="s">
        <v>1143</v>
      </c>
      <c r="GC22" s="24">
        <v>5</v>
      </c>
      <c r="GD22" s="27">
        <v>5</v>
      </c>
      <c r="GE22" s="28"/>
      <c r="GF22" s="22">
        <f t="shared" si="322"/>
        <v>5</v>
      </c>
      <c r="GG22" s="29">
        <f t="shared" si="323"/>
        <v>5</v>
      </c>
      <c r="GH22" s="29" t="str">
        <f t="shared" si="195"/>
        <v>5.0</v>
      </c>
      <c r="GI22" s="35" t="str">
        <f t="shared" si="324"/>
        <v>D+</v>
      </c>
      <c r="GJ22" s="33">
        <f t="shared" si="325"/>
        <v>1.5</v>
      </c>
      <c r="GK22" s="49" t="str">
        <f t="shared" si="326"/>
        <v>1.5</v>
      </c>
      <c r="GL22" s="77">
        <v>2</v>
      </c>
      <c r="GM22" s="151">
        <v>2</v>
      </c>
      <c r="GN22" s="24">
        <v>7.9</v>
      </c>
      <c r="GO22" s="27">
        <v>3</v>
      </c>
      <c r="GP22" s="28"/>
      <c r="GQ22" s="22">
        <f t="shared" si="327"/>
        <v>5</v>
      </c>
      <c r="GR22" s="29">
        <f t="shared" si="328"/>
        <v>5</v>
      </c>
      <c r="GS22" s="29" t="str">
        <f t="shared" si="200"/>
        <v>5.0</v>
      </c>
      <c r="GT22" s="35" t="str">
        <f t="shared" si="329"/>
        <v>D+</v>
      </c>
      <c r="GU22" s="33">
        <f t="shared" si="330"/>
        <v>1.5</v>
      </c>
      <c r="GV22" s="49" t="str">
        <f t="shared" si="331"/>
        <v>1.5</v>
      </c>
      <c r="GW22" s="77">
        <v>3</v>
      </c>
      <c r="GX22" s="151">
        <v>3</v>
      </c>
      <c r="GY22" s="24">
        <v>5</v>
      </c>
      <c r="GZ22" s="27">
        <v>5</v>
      </c>
      <c r="HA22" s="28"/>
      <c r="HB22" s="22">
        <f t="shared" si="332"/>
        <v>5</v>
      </c>
      <c r="HC22" s="29">
        <f t="shared" si="333"/>
        <v>5</v>
      </c>
      <c r="HD22" s="29" t="str">
        <f t="shared" si="205"/>
        <v>5.0</v>
      </c>
      <c r="HE22" s="35" t="str">
        <f t="shared" si="334"/>
        <v>D+</v>
      </c>
      <c r="HF22" s="33">
        <f t="shared" si="335"/>
        <v>1.5</v>
      </c>
      <c r="HG22" s="49" t="str">
        <f t="shared" si="336"/>
        <v>1.5</v>
      </c>
      <c r="HH22" s="77">
        <v>2</v>
      </c>
      <c r="HI22" s="151">
        <v>2</v>
      </c>
      <c r="HJ22" s="63">
        <v>2</v>
      </c>
      <c r="HK22" s="27"/>
      <c r="HL22" s="28"/>
      <c r="HM22" s="22">
        <f t="shared" si="337"/>
        <v>0.8</v>
      </c>
      <c r="HN22" s="29">
        <f t="shared" si="338"/>
        <v>0.8</v>
      </c>
      <c r="HO22" s="29" t="str">
        <f t="shared" si="210"/>
        <v>0.8</v>
      </c>
      <c r="HP22" s="35" t="str">
        <f t="shared" si="339"/>
        <v>F</v>
      </c>
      <c r="HQ22" s="33">
        <f t="shared" si="340"/>
        <v>0</v>
      </c>
      <c r="HR22" s="49" t="str">
        <f t="shared" si="341"/>
        <v>0.0</v>
      </c>
      <c r="HS22" s="77">
        <v>2</v>
      </c>
      <c r="HT22" s="151"/>
      <c r="HU22" s="24">
        <v>6.2</v>
      </c>
      <c r="HV22" s="27">
        <v>5</v>
      </c>
      <c r="HW22" s="28"/>
      <c r="HX22" s="22">
        <f t="shared" si="342"/>
        <v>5.5</v>
      </c>
      <c r="HY22" s="29">
        <f t="shared" si="343"/>
        <v>5.5</v>
      </c>
      <c r="HZ22" s="29" t="str">
        <f t="shared" si="215"/>
        <v>5.5</v>
      </c>
      <c r="IA22" s="35" t="str">
        <f t="shared" si="344"/>
        <v>C</v>
      </c>
      <c r="IB22" s="33">
        <f t="shared" si="345"/>
        <v>2</v>
      </c>
      <c r="IC22" s="49" t="str">
        <f t="shared" si="346"/>
        <v>2.0</v>
      </c>
      <c r="ID22" s="77">
        <v>3</v>
      </c>
      <c r="IE22" s="151">
        <v>3</v>
      </c>
      <c r="IF22" s="24">
        <v>5.3</v>
      </c>
      <c r="IG22" s="27">
        <v>6</v>
      </c>
      <c r="IH22" s="28"/>
      <c r="II22" s="22">
        <f t="shared" si="347"/>
        <v>5.7</v>
      </c>
      <c r="IJ22" s="29">
        <f t="shared" si="348"/>
        <v>5.7</v>
      </c>
      <c r="IK22" s="29" t="str">
        <f t="shared" si="220"/>
        <v>5.7</v>
      </c>
      <c r="IL22" s="35" t="str">
        <f t="shared" si="349"/>
        <v>C</v>
      </c>
      <c r="IM22" s="33">
        <f t="shared" si="350"/>
        <v>2</v>
      </c>
      <c r="IN22" s="49" t="str">
        <f t="shared" si="351"/>
        <v>2.0</v>
      </c>
      <c r="IO22" s="77">
        <v>2</v>
      </c>
      <c r="IP22" s="151">
        <v>2</v>
      </c>
      <c r="IQ22" s="24">
        <v>6</v>
      </c>
      <c r="IR22" s="27">
        <v>2</v>
      </c>
      <c r="IS22" s="28">
        <v>3</v>
      </c>
      <c r="IT22" s="22">
        <f t="shared" si="352"/>
        <v>3.6</v>
      </c>
      <c r="IU22" s="29">
        <f t="shared" si="353"/>
        <v>4.2</v>
      </c>
      <c r="IV22" s="29" t="str">
        <f t="shared" si="224"/>
        <v>4.2</v>
      </c>
      <c r="IW22" s="35" t="str">
        <f t="shared" si="354"/>
        <v>D</v>
      </c>
      <c r="IX22" s="33">
        <f t="shared" si="355"/>
        <v>1</v>
      </c>
      <c r="IY22" s="49" t="str">
        <f t="shared" si="356"/>
        <v>1.0</v>
      </c>
      <c r="IZ22" s="77">
        <v>3</v>
      </c>
      <c r="JA22" s="151">
        <v>3</v>
      </c>
      <c r="JB22" s="24">
        <v>6.2</v>
      </c>
      <c r="JC22" s="27">
        <v>6</v>
      </c>
      <c r="JD22" s="28"/>
      <c r="JE22" s="22">
        <f t="shared" si="357"/>
        <v>6.1</v>
      </c>
      <c r="JF22" s="29">
        <f t="shared" si="358"/>
        <v>6.1</v>
      </c>
      <c r="JG22" s="29" t="str">
        <f t="shared" si="228"/>
        <v>6.1</v>
      </c>
      <c r="JH22" s="35" t="str">
        <f t="shared" si="359"/>
        <v>C</v>
      </c>
      <c r="JI22" s="33">
        <f t="shared" si="360"/>
        <v>2</v>
      </c>
      <c r="JJ22" s="49" t="str">
        <f t="shared" si="361"/>
        <v>2.0</v>
      </c>
      <c r="JK22" s="77">
        <v>3</v>
      </c>
      <c r="JL22" s="151">
        <v>3</v>
      </c>
      <c r="JM22" s="24">
        <v>7</v>
      </c>
      <c r="JN22" s="214">
        <v>6.3</v>
      </c>
      <c r="JO22" s="140"/>
      <c r="JP22" s="22">
        <f t="shared" si="362"/>
        <v>6.6</v>
      </c>
      <c r="JQ22" s="29">
        <f t="shared" si="363"/>
        <v>6.6</v>
      </c>
      <c r="JR22" s="29" t="str">
        <f t="shared" si="232"/>
        <v>6.6</v>
      </c>
      <c r="JS22" s="35" t="str">
        <f t="shared" si="364"/>
        <v>C+</v>
      </c>
      <c r="JT22" s="33">
        <f t="shared" si="365"/>
        <v>2.5</v>
      </c>
      <c r="JU22" s="49" t="str">
        <f t="shared" si="366"/>
        <v>2.5</v>
      </c>
      <c r="JV22" s="77">
        <v>1</v>
      </c>
      <c r="JW22" s="151">
        <v>1</v>
      </c>
      <c r="JX22" s="211">
        <f t="shared" si="236"/>
        <v>21</v>
      </c>
      <c r="JY22" s="43">
        <f t="shared" si="237"/>
        <v>1.5238095238095237</v>
      </c>
      <c r="JZ22" s="45" t="str">
        <f t="shared" si="238"/>
        <v>1.52</v>
      </c>
      <c r="KA22" s="47" t="str">
        <f t="shared" si="239"/>
        <v>Lên lớp</v>
      </c>
      <c r="KB22" s="41">
        <f t="shared" si="240"/>
        <v>19</v>
      </c>
      <c r="KC22" s="43">
        <f t="shared" si="241"/>
        <v>1.6842105263157894</v>
      </c>
      <c r="KD22" s="229">
        <f t="shared" si="242"/>
        <v>58</v>
      </c>
      <c r="KE22" s="230">
        <f t="shared" si="243"/>
        <v>56</v>
      </c>
      <c r="KF22" s="146">
        <f t="shared" si="244"/>
        <v>1.7946428571428572</v>
      </c>
      <c r="KG22" s="45" t="str">
        <f t="shared" si="245"/>
        <v>1.79</v>
      </c>
      <c r="KH22" s="47" t="str">
        <f t="shared" si="246"/>
        <v>Lên lớp</v>
      </c>
      <c r="KI22" s="47" t="s">
        <v>1143</v>
      </c>
      <c r="KJ22" s="24">
        <v>7.4</v>
      </c>
      <c r="KK22" s="27">
        <v>6</v>
      </c>
      <c r="KL22" s="28"/>
      <c r="KM22" s="30">
        <f t="shared" si="438"/>
        <v>6.6</v>
      </c>
      <c r="KN22" s="31">
        <f t="shared" si="439"/>
        <v>6.6</v>
      </c>
      <c r="KO22" s="29" t="str">
        <f t="shared" si="440"/>
        <v>6.6</v>
      </c>
      <c r="KP22" s="35" t="str">
        <f t="shared" si="441"/>
        <v>C+</v>
      </c>
      <c r="KQ22" s="33">
        <f t="shared" si="442"/>
        <v>2.5</v>
      </c>
      <c r="KR22" s="49" t="str">
        <f t="shared" si="443"/>
        <v>2.5</v>
      </c>
      <c r="KS22" s="77">
        <v>2</v>
      </c>
      <c r="KT22" s="151">
        <v>2</v>
      </c>
      <c r="KU22" s="24">
        <v>7.7</v>
      </c>
      <c r="KV22" s="27">
        <v>9</v>
      </c>
      <c r="KW22" s="28"/>
      <c r="KX22" s="30">
        <f t="shared" si="444"/>
        <v>8.5</v>
      </c>
      <c r="KY22" s="31">
        <f t="shared" si="445"/>
        <v>8.5</v>
      </c>
      <c r="KZ22" s="29" t="str">
        <f t="shared" si="446"/>
        <v>8.5</v>
      </c>
      <c r="LA22" s="35" t="str">
        <f t="shared" si="447"/>
        <v>A</v>
      </c>
      <c r="LB22" s="33">
        <f t="shared" si="448"/>
        <v>4</v>
      </c>
      <c r="LC22" s="49" t="str">
        <f t="shared" si="449"/>
        <v>4.0</v>
      </c>
      <c r="LD22" s="77">
        <v>2</v>
      </c>
      <c r="LE22" s="151">
        <v>2</v>
      </c>
      <c r="LF22" s="24">
        <v>8.3000000000000007</v>
      </c>
      <c r="LG22" s="27">
        <v>8</v>
      </c>
      <c r="LH22" s="28"/>
      <c r="LI22" s="30">
        <f t="shared" si="450"/>
        <v>8.1</v>
      </c>
      <c r="LJ22" s="31">
        <f t="shared" si="451"/>
        <v>8.1</v>
      </c>
      <c r="LK22" s="29" t="str">
        <f t="shared" si="452"/>
        <v>8.1</v>
      </c>
      <c r="LL22" s="35" t="str">
        <f t="shared" si="453"/>
        <v>B+</v>
      </c>
      <c r="LM22" s="33">
        <f t="shared" si="454"/>
        <v>3.5</v>
      </c>
      <c r="LN22" s="49" t="str">
        <f t="shared" si="455"/>
        <v>3.5</v>
      </c>
      <c r="LO22" s="77">
        <v>2</v>
      </c>
      <c r="LP22" s="151">
        <v>2</v>
      </c>
      <c r="LQ22" s="24">
        <v>6</v>
      </c>
      <c r="LR22" s="27">
        <v>1</v>
      </c>
      <c r="LS22" s="28"/>
      <c r="LT22" s="30">
        <f t="shared" si="456"/>
        <v>3</v>
      </c>
      <c r="LU22" s="31">
        <f t="shared" si="457"/>
        <v>3</v>
      </c>
      <c r="LV22" s="29" t="str">
        <f t="shared" si="250"/>
        <v>3.0</v>
      </c>
      <c r="LW22" s="35" t="str">
        <f t="shared" si="458"/>
        <v>F</v>
      </c>
      <c r="LX22" s="33">
        <f t="shared" si="459"/>
        <v>0</v>
      </c>
      <c r="LY22" s="49" t="str">
        <f t="shared" si="460"/>
        <v>0.0</v>
      </c>
      <c r="LZ22" s="77">
        <v>2</v>
      </c>
      <c r="MA22" s="151"/>
      <c r="MB22" s="63">
        <v>0</v>
      </c>
      <c r="MC22" s="27"/>
      <c r="MD22" s="28"/>
      <c r="ME22" s="30">
        <f t="shared" si="461"/>
        <v>0</v>
      </c>
      <c r="MF22" s="161">
        <f t="shared" si="462"/>
        <v>0</v>
      </c>
      <c r="MG22" s="29" t="str">
        <f t="shared" si="251"/>
        <v>0.0</v>
      </c>
      <c r="MH22" s="162" t="str">
        <f t="shared" si="463"/>
        <v>F</v>
      </c>
      <c r="MI22" s="163">
        <f t="shared" si="464"/>
        <v>0</v>
      </c>
      <c r="MJ22" s="56" t="str">
        <f t="shared" si="465"/>
        <v>0.0</v>
      </c>
      <c r="MK22" s="77">
        <v>1</v>
      </c>
      <c r="ML22" s="151"/>
      <c r="MM22" s="24">
        <v>6.7</v>
      </c>
      <c r="MN22" s="27">
        <v>1</v>
      </c>
      <c r="MO22" s="28"/>
      <c r="MP22" s="30">
        <f t="shared" si="466"/>
        <v>3.3</v>
      </c>
      <c r="MQ22" s="161">
        <f t="shared" si="467"/>
        <v>3.3</v>
      </c>
      <c r="MR22" s="29" t="str">
        <f t="shared" si="252"/>
        <v>3.3</v>
      </c>
      <c r="MS22" s="162" t="str">
        <f t="shared" si="468"/>
        <v>F</v>
      </c>
      <c r="MT22" s="163">
        <f t="shared" si="469"/>
        <v>0</v>
      </c>
      <c r="MU22" s="56" t="str">
        <f t="shared" si="470"/>
        <v>0.0</v>
      </c>
      <c r="MV22" s="77">
        <v>3</v>
      </c>
      <c r="MW22" s="151"/>
      <c r="MX22" s="63">
        <v>0</v>
      </c>
      <c r="MY22" s="27"/>
      <c r="MZ22" s="28"/>
      <c r="NA22" s="30">
        <f t="shared" si="471"/>
        <v>0</v>
      </c>
      <c r="NB22" s="161">
        <f t="shared" si="472"/>
        <v>0</v>
      </c>
      <c r="NC22" s="29" t="str">
        <f t="shared" si="253"/>
        <v>0.0</v>
      </c>
      <c r="ND22" s="162" t="str">
        <f t="shared" si="473"/>
        <v>F</v>
      </c>
      <c r="NE22" s="163">
        <f t="shared" si="474"/>
        <v>0</v>
      </c>
      <c r="NF22" s="56" t="str">
        <f t="shared" si="475"/>
        <v>0.0</v>
      </c>
      <c r="NG22" s="77">
        <v>1</v>
      </c>
      <c r="NH22" s="151"/>
      <c r="NI22" s="24">
        <v>6.2</v>
      </c>
      <c r="NJ22" s="27">
        <v>5</v>
      </c>
      <c r="NK22" s="28"/>
      <c r="NL22" s="30">
        <f t="shared" si="476"/>
        <v>5.5</v>
      </c>
      <c r="NM22" s="31">
        <f t="shared" si="477"/>
        <v>5.5</v>
      </c>
      <c r="NN22" s="29" t="str">
        <f t="shared" si="478"/>
        <v>5.5</v>
      </c>
      <c r="NO22" s="35" t="str">
        <f t="shared" si="479"/>
        <v>C</v>
      </c>
      <c r="NP22" s="33">
        <f t="shared" si="480"/>
        <v>2</v>
      </c>
      <c r="NQ22" s="49" t="str">
        <f t="shared" si="481"/>
        <v>2.0</v>
      </c>
      <c r="NR22" s="77">
        <v>3</v>
      </c>
      <c r="NS22" s="151">
        <v>3</v>
      </c>
      <c r="NT22" s="24">
        <v>7</v>
      </c>
      <c r="NU22" s="214">
        <v>6.3</v>
      </c>
      <c r="NV22" s="28"/>
      <c r="NW22" s="30">
        <f t="shared" si="482"/>
        <v>6.6</v>
      </c>
      <c r="NX22" s="31">
        <f t="shared" si="483"/>
        <v>6.6</v>
      </c>
      <c r="NY22" s="29" t="str">
        <f t="shared" si="484"/>
        <v>6.6</v>
      </c>
      <c r="NZ22" s="35" t="str">
        <f t="shared" si="485"/>
        <v>C+</v>
      </c>
      <c r="OA22" s="33">
        <f t="shared" si="486"/>
        <v>2.5</v>
      </c>
      <c r="OB22" s="49" t="str">
        <f t="shared" si="487"/>
        <v>2.5</v>
      </c>
      <c r="OC22" s="77">
        <v>2</v>
      </c>
      <c r="OD22" s="151">
        <v>2</v>
      </c>
      <c r="OE22" s="211">
        <f t="shared" si="257"/>
        <v>18</v>
      </c>
      <c r="OF22" s="43">
        <f t="shared" si="258"/>
        <v>1.7222222222222223</v>
      </c>
      <c r="OG22" s="45" t="str">
        <f t="shared" si="259"/>
        <v>1.72</v>
      </c>
      <c r="OH22" s="47" t="str">
        <f t="shared" si="260"/>
        <v>Lên lớp</v>
      </c>
      <c r="OI22" s="41">
        <f t="shared" si="261"/>
        <v>11</v>
      </c>
      <c r="OJ22" s="43">
        <f t="shared" si="262"/>
        <v>2.8181818181818183</v>
      </c>
      <c r="OK22" s="229">
        <f t="shared" si="263"/>
        <v>76</v>
      </c>
      <c r="OL22" s="230">
        <f t="shared" si="264"/>
        <v>67</v>
      </c>
      <c r="OM22" s="146">
        <f t="shared" si="265"/>
        <v>1.9626865671641791</v>
      </c>
      <c r="ON22" s="45" t="str">
        <f t="shared" si="266"/>
        <v>1.96</v>
      </c>
      <c r="OO22" s="47" t="str">
        <f t="shared" si="267"/>
        <v>Lên lớp</v>
      </c>
      <c r="OP22" s="47" t="s">
        <v>1143</v>
      </c>
      <c r="OQ22" s="24">
        <v>6.2</v>
      </c>
      <c r="OR22" s="27"/>
      <c r="OS22" s="28"/>
      <c r="OT22" s="30">
        <f t="shared" si="488"/>
        <v>2.5</v>
      </c>
      <c r="OU22" s="31">
        <f t="shared" si="489"/>
        <v>2.5</v>
      </c>
      <c r="OV22" s="31" t="str">
        <f t="shared" si="490"/>
        <v>2.5</v>
      </c>
      <c r="OW22" s="35" t="str">
        <f t="shared" si="491"/>
        <v>F</v>
      </c>
      <c r="OX22" s="33">
        <f t="shared" si="492"/>
        <v>0</v>
      </c>
      <c r="OY22" s="49" t="str">
        <f t="shared" si="493"/>
        <v>0.0</v>
      </c>
      <c r="OZ22" s="77">
        <v>2</v>
      </c>
      <c r="PA22" s="151"/>
      <c r="PB22" s="24">
        <v>7.2</v>
      </c>
      <c r="PC22" s="27">
        <v>9</v>
      </c>
      <c r="PD22" s="28"/>
      <c r="PE22" s="30">
        <f t="shared" si="494"/>
        <v>8.3000000000000007</v>
      </c>
      <c r="PF22" s="31">
        <f t="shared" si="495"/>
        <v>8.3000000000000007</v>
      </c>
      <c r="PG22" s="31" t="str">
        <f t="shared" si="496"/>
        <v>8.3</v>
      </c>
      <c r="PH22" s="35" t="str">
        <f t="shared" si="545"/>
        <v>B+</v>
      </c>
      <c r="PI22" s="33">
        <f t="shared" si="497"/>
        <v>3.5</v>
      </c>
      <c r="PJ22" s="49" t="str">
        <f t="shared" si="498"/>
        <v>3.5</v>
      </c>
      <c r="PK22" s="77">
        <v>3</v>
      </c>
      <c r="PL22" s="151">
        <v>3</v>
      </c>
      <c r="PM22" s="24">
        <v>5.7</v>
      </c>
      <c r="PN22" s="27"/>
      <c r="PO22" s="28">
        <v>6</v>
      </c>
      <c r="PP22" s="30">
        <f t="shared" si="499"/>
        <v>2.2999999999999998</v>
      </c>
      <c r="PQ22" s="31">
        <f t="shared" si="500"/>
        <v>5.9</v>
      </c>
      <c r="PR22" s="31" t="str">
        <f t="shared" si="501"/>
        <v>5.9</v>
      </c>
      <c r="PS22" s="35" t="str">
        <f t="shared" si="502"/>
        <v>C</v>
      </c>
      <c r="PT22" s="33">
        <f t="shared" si="503"/>
        <v>2</v>
      </c>
      <c r="PU22" s="49" t="str">
        <f t="shared" si="504"/>
        <v>2.0</v>
      </c>
      <c r="PV22" s="77">
        <v>2</v>
      </c>
      <c r="PW22" s="151">
        <v>2</v>
      </c>
      <c r="PX22" s="24">
        <v>5</v>
      </c>
      <c r="PY22" s="27">
        <v>6</v>
      </c>
      <c r="PZ22" s="28"/>
      <c r="QA22" s="30">
        <f t="shared" si="505"/>
        <v>5.6</v>
      </c>
      <c r="QB22" s="31">
        <f t="shared" si="506"/>
        <v>5.6</v>
      </c>
      <c r="QC22" s="29" t="str">
        <f t="shared" si="507"/>
        <v>5.6</v>
      </c>
      <c r="QD22" s="35" t="str">
        <f t="shared" si="508"/>
        <v>C</v>
      </c>
      <c r="QE22" s="130">
        <f t="shared" si="509"/>
        <v>2</v>
      </c>
      <c r="QF22" s="49" t="str">
        <f t="shared" si="510"/>
        <v>2.0</v>
      </c>
      <c r="QG22" s="77">
        <v>3</v>
      </c>
      <c r="QH22" s="151">
        <v>3</v>
      </c>
      <c r="QI22" s="63">
        <v>0</v>
      </c>
      <c r="QJ22" s="27"/>
      <c r="QK22" s="28"/>
      <c r="QL22" s="30">
        <f t="shared" si="511"/>
        <v>0</v>
      </c>
      <c r="QM22" s="31">
        <f t="shared" si="512"/>
        <v>0</v>
      </c>
      <c r="QN22" s="31" t="str">
        <f t="shared" si="513"/>
        <v>0.0</v>
      </c>
      <c r="QO22" s="35" t="str">
        <f t="shared" si="514"/>
        <v>F</v>
      </c>
      <c r="QP22" s="33">
        <f t="shared" si="515"/>
        <v>0</v>
      </c>
      <c r="QQ22" s="49" t="str">
        <f t="shared" si="516"/>
        <v>0.0</v>
      </c>
      <c r="QR22" s="77">
        <v>1</v>
      </c>
      <c r="QS22" s="151"/>
      <c r="QT22" s="24">
        <v>6</v>
      </c>
      <c r="QU22" s="27"/>
      <c r="QV22" s="28">
        <v>5</v>
      </c>
      <c r="QW22" s="30">
        <f t="shared" si="517"/>
        <v>2.4</v>
      </c>
      <c r="QX22" s="31">
        <f t="shared" si="518"/>
        <v>5.4</v>
      </c>
      <c r="QY22" s="31" t="str">
        <f t="shared" si="519"/>
        <v>5.4</v>
      </c>
      <c r="QZ22" s="35" t="str">
        <f t="shared" si="520"/>
        <v>D+</v>
      </c>
      <c r="RA22" s="33">
        <f t="shared" si="521"/>
        <v>1.5</v>
      </c>
      <c r="RB22" s="49" t="str">
        <f t="shared" si="522"/>
        <v>1.5</v>
      </c>
      <c r="RC22" s="77">
        <v>3</v>
      </c>
      <c r="RD22" s="151">
        <v>3</v>
      </c>
      <c r="RE22" s="63">
        <v>2</v>
      </c>
      <c r="RF22" s="27"/>
      <c r="RG22" s="28"/>
      <c r="RH22" s="30">
        <f t="shared" si="523"/>
        <v>0.8</v>
      </c>
      <c r="RI22" s="31">
        <f t="shared" si="524"/>
        <v>0.8</v>
      </c>
      <c r="RJ22" s="29" t="str">
        <f t="shared" si="525"/>
        <v>0.8</v>
      </c>
      <c r="RK22" s="35" t="str">
        <f t="shared" si="526"/>
        <v>F</v>
      </c>
      <c r="RL22" s="33">
        <f t="shared" si="527"/>
        <v>0</v>
      </c>
      <c r="RM22" s="49" t="str">
        <f t="shared" si="528"/>
        <v>0.0</v>
      </c>
      <c r="RN22" s="77">
        <v>1</v>
      </c>
      <c r="RO22" s="151"/>
      <c r="RP22" s="211">
        <f t="shared" si="275"/>
        <v>15</v>
      </c>
      <c r="RQ22" s="275">
        <f t="shared" si="276"/>
        <v>5.0333333333333332</v>
      </c>
      <c r="RR22" s="43">
        <f t="shared" si="277"/>
        <v>1.6666666666666667</v>
      </c>
      <c r="RS22" s="45" t="str">
        <f t="shared" si="278"/>
        <v>1.67</v>
      </c>
      <c r="RT22" s="47" t="str">
        <f t="shared" si="279"/>
        <v>Lên lớp</v>
      </c>
      <c r="RU22" s="41">
        <f t="shared" si="280"/>
        <v>11</v>
      </c>
      <c r="RV22" s="43">
        <f t="shared" si="281"/>
        <v>2.2727272727272729</v>
      </c>
      <c r="RW22" s="229">
        <f t="shared" si="282"/>
        <v>91</v>
      </c>
      <c r="RX22" s="230">
        <f t="shared" si="283"/>
        <v>78</v>
      </c>
      <c r="RY22" s="146">
        <f t="shared" si="284"/>
        <v>2.0064102564102564</v>
      </c>
      <c r="RZ22" s="45" t="str">
        <f t="shared" si="285"/>
        <v>2.01</v>
      </c>
      <c r="SA22" s="47" t="str">
        <f t="shared" si="286"/>
        <v>Lên lớp</v>
      </c>
      <c r="SB22" s="47" t="s">
        <v>1143</v>
      </c>
      <c r="SC22" s="63">
        <v>0</v>
      </c>
      <c r="SD22" s="27"/>
      <c r="SE22" s="28"/>
      <c r="SF22" s="30">
        <f t="shared" si="529"/>
        <v>0</v>
      </c>
      <c r="SG22" s="31">
        <f t="shared" si="530"/>
        <v>0</v>
      </c>
      <c r="SH22" s="29" t="str">
        <f t="shared" si="531"/>
        <v>0.0</v>
      </c>
      <c r="SI22" s="35" t="str">
        <f t="shared" si="532"/>
        <v>F</v>
      </c>
      <c r="SJ22" s="130">
        <f t="shared" si="533"/>
        <v>0</v>
      </c>
      <c r="SK22" s="49" t="str">
        <f t="shared" si="534"/>
        <v>0.0</v>
      </c>
      <c r="SL22" s="77">
        <v>2</v>
      </c>
      <c r="SM22" s="151"/>
      <c r="SN22" s="63">
        <v>0</v>
      </c>
      <c r="SO22" s="27"/>
      <c r="SP22" s="28"/>
      <c r="SQ22" s="30">
        <f t="shared" si="535"/>
        <v>0</v>
      </c>
      <c r="SR22" s="31">
        <f t="shared" si="536"/>
        <v>0</v>
      </c>
      <c r="SS22" s="29" t="str">
        <f t="shared" si="537"/>
        <v>0.0</v>
      </c>
      <c r="ST22" s="35" t="str">
        <f t="shared" si="538"/>
        <v>F</v>
      </c>
      <c r="SU22" s="130">
        <f t="shared" si="539"/>
        <v>0</v>
      </c>
      <c r="SV22" s="49" t="str">
        <f t="shared" si="540"/>
        <v>0.0</v>
      </c>
      <c r="SW22" s="77">
        <v>2</v>
      </c>
      <c r="SX22" s="151"/>
      <c r="SY22" s="24"/>
      <c r="SZ22" s="27"/>
      <c r="TA22" s="28"/>
      <c r="TB22" s="22">
        <f t="shared" si="557"/>
        <v>0</v>
      </c>
      <c r="TC22" s="29">
        <f t="shared" si="558"/>
        <v>0</v>
      </c>
      <c r="TD22" s="29" t="str">
        <f t="shared" si="541"/>
        <v>0.0</v>
      </c>
      <c r="TE22" s="35" t="str">
        <f t="shared" si="542"/>
        <v>F</v>
      </c>
      <c r="TF22" s="130">
        <f t="shared" si="543"/>
        <v>0</v>
      </c>
      <c r="TG22" s="49" t="str">
        <f t="shared" si="544"/>
        <v>0.0</v>
      </c>
      <c r="TH22" s="77">
        <v>4</v>
      </c>
      <c r="TI22" s="151"/>
      <c r="TJ22" s="320"/>
      <c r="TK22" s="321"/>
      <c r="TL22" s="322"/>
      <c r="TM22" s="322"/>
      <c r="TN22" s="322"/>
      <c r="TO22" s="127">
        <f t="shared" si="546"/>
        <v>0</v>
      </c>
      <c r="TP22" s="29" t="str">
        <f t="shared" si="547"/>
        <v>0.0</v>
      </c>
      <c r="TQ22" s="35" t="str">
        <f t="shared" si="548"/>
        <v>F</v>
      </c>
      <c r="TR22" s="33">
        <f t="shared" si="549"/>
        <v>0</v>
      </c>
      <c r="TS22" s="49" t="str">
        <f t="shared" si="550"/>
        <v>0.0</v>
      </c>
      <c r="TT22" s="323"/>
      <c r="TU22" s="324"/>
      <c r="TV22" s="325">
        <f t="shared" si="551"/>
        <v>4</v>
      </c>
      <c r="TW22" s="341">
        <f t="shared" si="295"/>
        <v>0</v>
      </c>
      <c r="TX22" s="326">
        <f t="shared" si="552"/>
        <v>0</v>
      </c>
      <c r="TY22" s="45" t="str">
        <f t="shared" si="553"/>
        <v>0.00</v>
      </c>
      <c r="TZ22" s="47" t="str">
        <f t="shared" si="554"/>
        <v>Cảnh báo KQHT</v>
      </c>
      <c r="UA22" s="41">
        <f t="shared" si="555"/>
        <v>0</v>
      </c>
      <c r="UB22" s="43" t="e">
        <f t="shared" si="556"/>
        <v>#DIV/0!</v>
      </c>
    </row>
    <row r="23" spans="1:548" ht="18">
      <c r="A23" s="11">
        <v>28</v>
      </c>
      <c r="B23" s="91" t="s">
        <v>415</v>
      </c>
      <c r="C23" s="92" t="s">
        <v>464</v>
      </c>
      <c r="D23" s="73" t="s">
        <v>465</v>
      </c>
      <c r="E23" s="302" t="s">
        <v>287</v>
      </c>
      <c r="F23" s="9"/>
      <c r="G23" s="111" t="s">
        <v>864</v>
      </c>
      <c r="H23" s="116" t="s">
        <v>18</v>
      </c>
      <c r="I23" s="104" t="s">
        <v>842</v>
      </c>
      <c r="J23" s="13">
        <v>6</v>
      </c>
      <c r="K23" s="29" t="str">
        <f t="shared" si="101"/>
        <v>6.0</v>
      </c>
      <c r="L23" s="35" t="str">
        <f t="shared" si="367"/>
        <v>C</v>
      </c>
      <c r="M23" s="33">
        <f t="shared" si="368"/>
        <v>2</v>
      </c>
      <c r="N23" s="49" t="str">
        <f t="shared" si="369"/>
        <v>2.0</v>
      </c>
      <c r="O23" s="12">
        <v>2</v>
      </c>
      <c r="P23" s="19">
        <v>6.6</v>
      </c>
      <c r="Q23" s="29" t="str">
        <f t="shared" si="105"/>
        <v>6.6</v>
      </c>
      <c r="R23" s="35" t="str">
        <f t="shared" si="370"/>
        <v>C+</v>
      </c>
      <c r="S23" s="33">
        <f t="shared" si="371"/>
        <v>2.5</v>
      </c>
      <c r="T23" s="49" t="str">
        <f t="shared" si="372"/>
        <v>2.5</v>
      </c>
      <c r="U23" s="12">
        <v>3</v>
      </c>
      <c r="V23" s="24">
        <v>7.1</v>
      </c>
      <c r="W23" s="27">
        <v>7</v>
      </c>
      <c r="X23" s="28"/>
      <c r="Y23" s="22">
        <f t="shared" si="373"/>
        <v>7</v>
      </c>
      <c r="Z23" s="29">
        <f t="shared" si="374"/>
        <v>7</v>
      </c>
      <c r="AA23" s="29" t="str">
        <f t="shared" si="111"/>
        <v>7.0</v>
      </c>
      <c r="AB23" s="35" t="str">
        <f t="shared" si="375"/>
        <v>B</v>
      </c>
      <c r="AC23" s="33">
        <f t="shared" si="376"/>
        <v>3</v>
      </c>
      <c r="AD23" s="49" t="str">
        <f t="shared" si="377"/>
        <v>3.0</v>
      </c>
      <c r="AE23" s="77">
        <v>5</v>
      </c>
      <c r="AF23" s="80">
        <v>5</v>
      </c>
      <c r="AG23" s="24">
        <v>6</v>
      </c>
      <c r="AH23" s="27">
        <v>5</v>
      </c>
      <c r="AI23" s="28"/>
      <c r="AJ23" s="22">
        <f t="shared" si="378"/>
        <v>5.4</v>
      </c>
      <c r="AK23" s="29">
        <f t="shared" si="379"/>
        <v>5.4</v>
      </c>
      <c r="AL23" s="29" t="str">
        <f t="shared" si="117"/>
        <v>5.4</v>
      </c>
      <c r="AM23" s="35" t="str">
        <f t="shared" si="380"/>
        <v>D+</v>
      </c>
      <c r="AN23" s="33">
        <f t="shared" si="381"/>
        <v>1.5</v>
      </c>
      <c r="AO23" s="49" t="str">
        <f t="shared" si="382"/>
        <v>1.5</v>
      </c>
      <c r="AP23" s="77">
        <v>3</v>
      </c>
      <c r="AQ23" s="83">
        <v>3</v>
      </c>
      <c r="AR23" s="24">
        <v>5.0999999999999996</v>
      </c>
      <c r="AS23" s="27">
        <v>4</v>
      </c>
      <c r="AT23" s="28"/>
      <c r="AU23" s="22">
        <f t="shared" si="383"/>
        <v>4.4000000000000004</v>
      </c>
      <c r="AV23" s="29">
        <f t="shared" si="384"/>
        <v>4.4000000000000004</v>
      </c>
      <c r="AW23" s="29" t="str">
        <f t="shared" si="121"/>
        <v>4.4</v>
      </c>
      <c r="AX23" s="35" t="str">
        <f t="shared" si="385"/>
        <v>D</v>
      </c>
      <c r="AY23" s="33">
        <f t="shared" si="386"/>
        <v>1</v>
      </c>
      <c r="AZ23" s="49" t="str">
        <f t="shared" si="387"/>
        <v>1.0</v>
      </c>
      <c r="BA23" s="77">
        <v>3</v>
      </c>
      <c r="BB23" s="83">
        <v>3</v>
      </c>
      <c r="BC23" s="24">
        <v>6.7</v>
      </c>
      <c r="BD23" s="27">
        <v>6</v>
      </c>
      <c r="BE23" s="28"/>
      <c r="BF23" s="22">
        <f t="shared" si="388"/>
        <v>6.3</v>
      </c>
      <c r="BG23" s="29">
        <f t="shared" si="389"/>
        <v>6.3</v>
      </c>
      <c r="BH23" s="29" t="str">
        <f t="shared" si="125"/>
        <v>6.3</v>
      </c>
      <c r="BI23" s="35" t="str">
        <f t="shared" si="390"/>
        <v>C</v>
      </c>
      <c r="BJ23" s="33">
        <f t="shared" si="391"/>
        <v>2</v>
      </c>
      <c r="BK23" s="49" t="str">
        <f t="shared" si="392"/>
        <v>2.0</v>
      </c>
      <c r="BL23" s="77">
        <v>3</v>
      </c>
      <c r="BM23" s="83">
        <v>3</v>
      </c>
      <c r="BN23" s="24">
        <v>7.7</v>
      </c>
      <c r="BO23" s="27">
        <v>5</v>
      </c>
      <c r="BP23" s="28"/>
      <c r="BQ23" s="30">
        <f t="shared" si="393"/>
        <v>6.1</v>
      </c>
      <c r="BR23" s="31">
        <f t="shared" si="394"/>
        <v>6.1</v>
      </c>
      <c r="BS23" s="29" t="str">
        <f t="shared" si="129"/>
        <v>6.1</v>
      </c>
      <c r="BT23" s="35" t="str">
        <f t="shared" si="395"/>
        <v>C</v>
      </c>
      <c r="BU23" s="33">
        <f t="shared" si="396"/>
        <v>2</v>
      </c>
      <c r="BV23" s="49" t="str">
        <f t="shared" si="397"/>
        <v>2.0</v>
      </c>
      <c r="BW23" s="77">
        <v>2</v>
      </c>
      <c r="BX23" s="83">
        <v>2</v>
      </c>
      <c r="BY23" s="41">
        <f t="shared" si="133"/>
        <v>16</v>
      </c>
      <c r="BZ23" s="43">
        <f t="shared" si="134"/>
        <v>2.03125</v>
      </c>
      <c r="CA23" s="45" t="str">
        <f t="shared" si="135"/>
        <v>2.03</v>
      </c>
      <c r="CB23" s="47" t="str">
        <f t="shared" si="136"/>
        <v>Lên lớp</v>
      </c>
      <c r="CC23" s="145">
        <f t="shared" si="137"/>
        <v>16</v>
      </c>
      <c r="CD23" s="146">
        <f t="shared" si="138"/>
        <v>2.03125</v>
      </c>
      <c r="CE23" s="47" t="str">
        <f t="shared" si="139"/>
        <v>Lên lớp</v>
      </c>
      <c r="CF23" s="142" t="s">
        <v>1143</v>
      </c>
      <c r="CG23" s="24">
        <v>5.4</v>
      </c>
      <c r="CH23" s="27">
        <v>5</v>
      </c>
      <c r="CI23" s="28"/>
      <c r="CJ23" s="30">
        <f t="shared" si="398"/>
        <v>5.2</v>
      </c>
      <c r="CK23" s="31">
        <f t="shared" si="399"/>
        <v>5.2</v>
      </c>
      <c r="CL23" s="29" t="str">
        <f t="shared" si="142"/>
        <v>5.2</v>
      </c>
      <c r="CM23" s="35" t="str">
        <f t="shared" si="400"/>
        <v>D+</v>
      </c>
      <c r="CN23" s="157">
        <f t="shared" si="401"/>
        <v>1.5</v>
      </c>
      <c r="CO23" s="49" t="str">
        <f t="shared" si="402"/>
        <v>1.5</v>
      </c>
      <c r="CP23" s="77">
        <v>3</v>
      </c>
      <c r="CQ23" s="151">
        <v>3</v>
      </c>
      <c r="CR23" s="24">
        <v>7.7</v>
      </c>
      <c r="CS23" s="27">
        <v>6</v>
      </c>
      <c r="CT23" s="28"/>
      <c r="CU23" s="22">
        <f t="shared" si="403"/>
        <v>6.7</v>
      </c>
      <c r="CV23" s="29">
        <f t="shared" si="404"/>
        <v>6.7</v>
      </c>
      <c r="CW23" s="29" t="str">
        <f t="shared" si="147"/>
        <v>6.7</v>
      </c>
      <c r="CX23" s="35" t="str">
        <f t="shared" si="405"/>
        <v>C+</v>
      </c>
      <c r="CY23" s="157">
        <f t="shared" si="406"/>
        <v>2.5</v>
      </c>
      <c r="CZ23" s="49" t="str">
        <f t="shared" si="407"/>
        <v>2.5</v>
      </c>
      <c r="DA23" s="77">
        <v>2</v>
      </c>
      <c r="DB23" s="151">
        <v>2</v>
      </c>
      <c r="DC23" s="24">
        <v>5.2</v>
      </c>
      <c r="DD23" s="27">
        <v>3</v>
      </c>
      <c r="DE23" s="28">
        <v>2</v>
      </c>
      <c r="DF23" s="30">
        <f t="shared" si="408"/>
        <v>3.9</v>
      </c>
      <c r="DG23" s="31">
        <f t="shared" si="409"/>
        <v>3.9</v>
      </c>
      <c r="DH23" s="29" t="str">
        <f t="shared" si="153"/>
        <v>3.9</v>
      </c>
      <c r="DI23" s="35" t="str">
        <f t="shared" si="410"/>
        <v>F</v>
      </c>
      <c r="DJ23" s="157">
        <f t="shared" si="411"/>
        <v>0</v>
      </c>
      <c r="DK23" s="49" t="str">
        <f t="shared" si="412"/>
        <v>0.0</v>
      </c>
      <c r="DL23" s="77">
        <v>4</v>
      </c>
      <c r="DM23" s="151"/>
      <c r="DN23" s="24">
        <v>5.2</v>
      </c>
      <c r="DO23" s="27">
        <v>4</v>
      </c>
      <c r="DP23" s="28"/>
      <c r="DQ23" s="30">
        <f t="shared" si="413"/>
        <v>4.5</v>
      </c>
      <c r="DR23" s="31">
        <f t="shared" si="414"/>
        <v>4.5</v>
      </c>
      <c r="DS23" s="29" t="str">
        <f t="shared" si="159"/>
        <v>4.5</v>
      </c>
      <c r="DT23" s="35" t="str">
        <f t="shared" si="415"/>
        <v>D</v>
      </c>
      <c r="DU23" s="157">
        <f t="shared" si="416"/>
        <v>1</v>
      </c>
      <c r="DV23" s="49" t="str">
        <f t="shared" si="417"/>
        <v>1.0</v>
      </c>
      <c r="DW23" s="77">
        <v>3</v>
      </c>
      <c r="DX23" s="151">
        <v>3</v>
      </c>
      <c r="DY23" s="24">
        <v>5.3</v>
      </c>
      <c r="DZ23" s="27">
        <v>5</v>
      </c>
      <c r="EA23" s="28"/>
      <c r="EB23" s="30">
        <f t="shared" si="418"/>
        <v>5.0999999999999996</v>
      </c>
      <c r="EC23" s="31">
        <f t="shared" si="419"/>
        <v>5.0999999999999996</v>
      </c>
      <c r="ED23" s="29" t="str">
        <f t="shared" si="163"/>
        <v>5.1</v>
      </c>
      <c r="EE23" s="35" t="str">
        <f t="shared" si="420"/>
        <v>D+</v>
      </c>
      <c r="EF23" s="157">
        <f t="shared" si="421"/>
        <v>1.5</v>
      </c>
      <c r="EG23" s="49" t="str">
        <f t="shared" si="422"/>
        <v>1.5</v>
      </c>
      <c r="EH23" s="77">
        <v>2</v>
      </c>
      <c r="EI23" s="151">
        <v>2</v>
      </c>
      <c r="EJ23" s="24">
        <v>7.2</v>
      </c>
      <c r="EK23" s="27">
        <v>4</v>
      </c>
      <c r="EL23" s="28"/>
      <c r="EM23" s="30">
        <f t="shared" si="423"/>
        <v>5.3</v>
      </c>
      <c r="EN23" s="31">
        <f t="shared" si="424"/>
        <v>5.3</v>
      </c>
      <c r="EO23" s="29" t="str">
        <f t="shared" si="168"/>
        <v>5.3</v>
      </c>
      <c r="EP23" s="35" t="str">
        <f t="shared" si="425"/>
        <v>D+</v>
      </c>
      <c r="EQ23" s="157">
        <f t="shared" si="426"/>
        <v>1.5</v>
      </c>
      <c r="ER23" s="49" t="str">
        <f t="shared" si="427"/>
        <v>1.5</v>
      </c>
      <c r="ES23" s="77">
        <v>2</v>
      </c>
      <c r="ET23" s="151">
        <v>2</v>
      </c>
      <c r="EU23" s="24">
        <v>7.4</v>
      </c>
      <c r="EV23" s="27">
        <v>5</v>
      </c>
      <c r="EW23" s="28"/>
      <c r="EX23" s="30">
        <f t="shared" si="428"/>
        <v>6</v>
      </c>
      <c r="EY23" s="31">
        <f t="shared" si="429"/>
        <v>6</v>
      </c>
      <c r="EZ23" s="29" t="str">
        <f t="shared" si="173"/>
        <v>6.0</v>
      </c>
      <c r="FA23" s="35" t="str">
        <f t="shared" si="430"/>
        <v>C</v>
      </c>
      <c r="FB23" s="157">
        <f t="shared" si="431"/>
        <v>2</v>
      </c>
      <c r="FC23" s="49" t="str">
        <f t="shared" si="432"/>
        <v>2.0</v>
      </c>
      <c r="FD23" s="77">
        <v>3</v>
      </c>
      <c r="FE23" s="151">
        <v>3</v>
      </c>
      <c r="FF23" s="155">
        <v>8</v>
      </c>
      <c r="FG23" s="165">
        <v>7</v>
      </c>
      <c r="FH23" s="165"/>
      <c r="FI23" s="22">
        <f t="shared" si="433"/>
        <v>7.4</v>
      </c>
      <c r="FJ23" s="29">
        <f t="shared" si="434"/>
        <v>7.4</v>
      </c>
      <c r="FK23" s="29" t="str">
        <f t="shared" si="179"/>
        <v>7.4</v>
      </c>
      <c r="FL23" s="35" t="str">
        <f t="shared" si="435"/>
        <v>B</v>
      </c>
      <c r="FM23" s="33">
        <f t="shared" si="436"/>
        <v>3</v>
      </c>
      <c r="FN23" s="49" t="str">
        <f t="shared" si="437"/>
        <v>3.0</v>
      </c>
      <c r="FO23" s="77">
        <v>2</v>
      </c>
      <c r="FP23" s="151">
        <v>2</v>
      </c>
      <c r="FQ23" s="41">
        <f t="shared" si="183"/>
        <v>21</v>
      </c>
      <c r="FR23" s="43">
        <f t="shared" si="184"/>
        <v>1.4523809523809523</v>
      </c>
      <c r="FS23" s="45" t="str">
        <f t="shared" si="185"/>
        <v>1.45</v>
      </c>
      <c r="FT23" s="47" t="str">
        <f t="shared" si="186"/>
        <v>Lên lớp</v>
      </c>
      <c r="FU23" s="145">
        <f t="shared" si="187"/>
        <v>17</v>
      </c>
      <c r="FV23" s="146">
        <f t="shared" si="188"/>
        <v>1.7941176470588236</v>
      </c>
      <c r="FW23" s="174">
        <f t="shared" si="189"/>
        <v>37</v>
      </c>
      <c r="FX23" s="41">
        <f t="shared" si="190"/>
        <v>33</v>
      </c>
      <c r="FY23" s="43">
        <f t="shared" si="191"/>
        <v>1.9090909090909092</v>
      </c>
      <c r="FZ23" s="45" t="str">
        <f t="shared" si="192"/>
        <v>1.91</v>
      </c>
      <c r="GA23" s="47" t="str">
        <f t="shared" si="193"/>
        <v>Lên lớp</v>
      </c>
      <c r="GB23" s="47" t="s">
        <v>1143</v>
      </c>
      <c r="GC23" s="24">
        <v>5</v>
      </c>
      <c r="GD23" s="27">
        <v>5</v>
      </c>
      <c r="GE23" s="28"/>
      <c r="GF23" s="30">
        <f t="shared" si="322"/>
        <v>5</v>
      </c>
      <c r="GG23" s="31">
        <f t="shared" si="323"/>
        <v>5</v>
      </c>
      <c r="GH23" s="29" t="str">
        <f t="shared" si="195"/>
        <v>5.0</v>
      </c>
      <c r="GI23" s="35" t="str">
        <f t="shared" si="324"/>
        <v>D+</v>
      </c>
      <c r="GJ23" s="33">
        <f t="shared" si="325"/>
        <v>1.5</v>
      </c>
      <c r="GK23" s="49" t="str">
        <f t="shared" si="326"/>
        <v>1.5</v>
      </c>
      <c r="GL23" s="77">
        <v>2</v>
      </c>
      <c r="GM23" s="151">
        <v>2</v>
      </c>
      <c r="GN23" s="24">
        <v>7.7</v>
      </c>
      <c r="GO23" s="27">
        <v>3</v>
      </c>
      <c r="GP23" s="28"/>
      <c r="GQ23" s="30">
        <f t="shared" si="327"/>
        <v>4.9000000000000004</v>
      </c>
      <c r="GR23" s="31">
        <f t="shared" si="328"/>
        <v>4.9000000000000004</v>
      </c>
      <c r="GS23" s="29" t="str">
        <f t="shared" si="200"/>
        <v>4.9</v>
      </c>
      <c r="GT23" s="35" t="str">
        <f t="shared" si="329"/>
        <v>D</v>
      </c>
      <c r="GU23" s="33">
        <f t="shared" si="330"/>
        <v>1</v>
      </c>
      <c r="GV23" s="49" t="str">
        <f t="shared" si="331"/>
        <v>1.0</v>
      </c>
      <c r="GW23" s="77">
        <v>3</v>
      </c>
      <c r="GX23" s="151">
        <v>3</v>
      </c>
      <c r="GY23" s="24">
        <v>5.4</v>
      </c>
      <c r="GZ23" s="27">
        <v>3</v>
      </c>
      <c r="HA23" s="28"/>
      <c r="HB23" s="30">
        <f t="shared" si="332"/>
        <v>4</v>
      </c>
      <c r="HC23" s="31">
        <f t="shared" si="333"/>
        <v>4</v>
      </c>
      <c r="HD23" s="29" t="str">
        <f t="shared" si="205"/>
        <v>4.0</v>
      </c>
      <c r="HE23" s="35" t="str">
        <f t="shared" si="334"/>
        <v>D</v>
      </c>
      <c r="HF23" s="33">
        <f t="shared" si="335"/>
        <v>1</v>
      </c>
      <c r="HG23" s="49" t="str">
        <f t="shared" si="336"/>
        <v>1.0</v>
      </c>
      <c r="HH23" s="77">
        <v>2</v>
      </c>
      <c r="HI23" s="151">
        <v>2</v>
      </c>
      <c r="HJ23" s="133">
        <v>7</v>
      </c>
      <c r="HK23" s="125">
        <v>6</v>
      </c>
      <c r="HL23" s="126"/>
      <c r="HM23" s="127">
        <f t="shared" si="337"/>
        <v>6.4</v>
      </c>
      <c r="HN23" s="128">
        <f t="shared" si="338"/>
        <v>6.4</v>
      </c>
      <c r="HO23" s="29" t="str">
        <f t="shared" si="210"/>
        <v>6.4</v>
      </c>
      <c r="HP23" s="129" t="str">
        <f t="shared" si="339"/>
        <v>C</v>
      </c>
      <c r="HQ23" s="130">
        <f t="shared" si="340"/>
        <v>2</v>
      </c>
      <c r="HR23" s="131" t="str">
        <f t="shared" si="341"/>
        <v>2.0</v>
      </c>
      <c r="HS23" s="132">
        <v>2</v>
      </c>
      <c r="HT23" s="170">
        <v>2</v>
      </c>
      <c r="HU23" s="24">
        <v>5.8</v>
      </c>
      <c r="HV23" s="27">
        <v>5</v>
      </c>
      <c r="HW23" s="28"/>
      <c r="HX23" s="30">
        <f t="shared" si="342"/>
        <v>5.3</v>
      </c>
      <c r="HY23" s="31">
        <f t="shared" si="343"/>
        <v>5.3</v>
      </c>
      <c r="HZ23" s="29" t="str">
        <f t="shared" si="215"/>
        <v>5.3</v>
      </c>
      <c r="IA23" s="35" t="str">
        <f t="shared" si="344"/>
        <v>D+</v>
      </c>
      <c r="IB23" s="33">
        <f t="shared" si="345"/>
        <v>1.5</v>
      </c>
      <c r="IC23" s="49" t="str">
        <f t="shared" si="346"/>
        <v>1.5</v>
      </c>
      <c r="ID23" s="77">
        <v>3</v>
      </c>
      <c r="IE23" s="151">
        <v>3</v>
      </c>
      <c r="IF23" s="24">
        <v>6</v>
      </c>
      <c r="IG23" s="27">
        <v>5</v>
      </c>
      <c r="IH23" s="28"/>
      <c r="II23" s="30">
        <f t="shared" si="347"/>
        <v>5.4</v>
      </c>
      <c r="IJ23" s="31">
        <f t="shared" si="348"/>
        <v>5.4</v>
      </c>
      <c r="IK23" s="29" t="str">
        <f t="shared" si="220"/>
        <v>5.4</v>
      </c>
      <c r="IL23" s="35" t="str">
        <f t="shared" si="349"/>
        <v>D+</v>
      </c>
      <c r="IM23" s="33">
        <f t="shared" si="350"/>
        <v>1.5</v>
      </c>
      <c r="IN23" s="49" t="str">
        <f t="shared" si="351"/>
        <v>1.5</v>
      </c>
      <c r="IO23" s="77">
        <v>2</v>
      </c>
      <c r="IP23" s="151">
        <v>2</v>
      </c>
      <c r="IQ23" s="24">
        <v>5.9</v>
      </c>
      <c r="IR23" s="27">
        <v>3</v>
      </c>
      <c r="IS23" s="28"/>
      <c r="IT23" s="30">
        <f t="shared" si="352"/>
        <v>4.2</v>
      </c>
      <c r="IU23" s="31">
        <f t="shared" si="353"/>
        <v>4.2</v>
      </c>
      <c r="IV23" s="29" t="str">
        <f t="shared" si="224"/>
        <v>4.2</v>
      </c>
      <c r="IW23" s="35" t="str">
        <f t="shared" si="354"/>
        <v>D</v>
      </c>
      <c r="IX23" s="33">
        <f t="shared" si="355"/>
        <v>1</v>
      </c>
      <c r="IY23" s="49" t="str">
        <f t="shared" si="356"/>
        <v>1.0</v>
      </c>
      <c r="IZ23" s="77">
        <v>3</v>
      </c>
      <c r="JA23" s="151">
        <v>3</v>
      </c>
      <c r="JB23" s="24">
        <v>6.4</v>
      </c>
      <c r="JC23" s="27">
        <v>7</v>
      </c>
      <c r="JD23" s="28"/>
      <c r="JE23" s="30">
        <f t="shared" si="357"/>
        <v>6.8</v>
      </c>
      <c r="JF23" s="31">
        <f t="shared" si="358"/>
        <v>6.8</v>
      </c>
      <c r="JG23" s="29" t="str">
        <f t="shared" si="228"/>
        <v>6.8</v>
      </c>
      <c r="JH23" s="35" t="str">
        <f t="shared" si="359"/>
        <v>C+</v>
      </c>
      <c r="JI23" s="33">
        <f t="shared" si="360"/>
        <v>2.5</v>
      </c>
      <c r="JJ23" s="49" t="str">
        <f t="shared" si="361"/>
        <v>2.5</v>
      </c>
      <c r="JK23" s="77">
        <v>3</v>
      </c>
      <c r="JL23" s="151">
        <v>3</v>
      </c>
      <c r="JM23" s="24">
        <v>8</v>
      </c>
      <c r="JN23" s="214">
        <v>7.2</v>
      </c>
      <c r="JO23" s="140"/>
      <c r="JP23" s="30">
        <f t="shared" si="362"/>
        <v>7.5</v>
      </c>
      <c r="JQ23" s="31">
        <f t="shared" si="363"/>
        <v>7.5</v>
      </c>
      <c r="JR23" s="29" t="str">
        <f t="shared" si="232"/>
        <v>7.5</v>
      </c>
      <c r="JS23" s="35" t="str">
        <f t="shared" si="364"/>
        <v>B</v>
      </c>
      <c r="JT23" s="33">
        <f t="shared" si="365"/>
        <v>3</v>
      </c>
      <c r="JU23" s="49" t="str">
        <f t="shared" si="366"/>
        <v>3.0</v>
      </c>
      <c r="JV23" s="77">
        <v>1</v>
      </c>
      <c r="JW23" s="151">
        <v>1</v>
      </c>
      <c r="JX23" s="211">
        <f t="shared" si="236"/>
        <v>21</v>
      </c>
      <c r="JY23" s="43">
        <f t="shared" si="237"/>
        <v>1.5714285714285714</v>
      </c>
      <c r="JZ23" s="45" t="str">
        <f t="shared" si="238"/>
        <v>1.57</v>
      </c>
      <c r="KA23" s="47" t="str">
        <f t="shared" si="239"/>
        <v>Lên lớp</v>
      </c>
      <c r="KB23" s="41">
        <f t="shared" si="240"/>
        <v>21</v>
      </c>
      <c r="KC23" s="43">
        <f t="shared" si="241"/>
        <v>1.5714285714285714</v>
      </c>
      <c r="KD23" s="229">
        <f t="shared" si="242"/>
        <v>58</v>
      </c>
      <c r="KE23" s="230">
        <f t="shared" si="243"/>
        <v>54</v>
      </c>
      <c r="KF23" s="146">
        <f t="shared" si="244"/>
        <v>1.7777777777777777</v>
      </c>
      <c r="KG23" s="45" t="str">
        <f t="shared" si="245"/>
        <v>1.78</v>
      </c>
      <c r="KH23" s="47" t="str">
        <f t="shared" si="246"/>
        <v>Lên lớp</v>
      </c>
      <c r="KI23" s="47" t="s">
        <v>1143</v>
      </c>
      <c r="KJ23" s="24">
        <v>6.4</v>
      </c>
      <c r="KK23" s="27">
        <v>8</v>
      </c>
      <c r="KL23" s="28"/>
      <c r="KM23" s="30">
        <f t="shared" si="438"/>
        <v>7.4</v>
      </c>
      <c r="KN23" s="31">
        <f t="shared" si="439"/>
        <v>7.4</v>
      </c>
      <c r="KO23" s="29" t="str">
        <f t="shared" si="440"/>
        <v>7.4</v>
      </c>
      <c r="KP23" s="35" t="str">
        <f t="shared" si="441"/>
        <v>B</v>
      </c>
      <c r="KQ23" s="33">
        <f t="shared" si="442"/>
        <v>3</v>
      </c>
      <c r="KR23" s="49" t="str">
        <f t="shared" si="443"/>
        <v>3.0</v>
      </c>
      <c r="KS23" s="77">
        <v>2</v>
      </c>
      <c r="KT23" s="151">
        <v>2</v>
      </c>
      <c r="KU23" s="24">
        <v>7.3</v>
      </c>
      <c r="KV23" s="27">
        <v>7</v>
      </c>
      <c r="KW23" s="28"/>
      <c r="KX23" s="30">
        <f t="shared" si="444"/>
        <v>7.1</v>
      </c>
      <c r="KY23" s="31">
        <f t="shared" si="445"/>
        <v>7.1</v>
      </c>
      <c r="KZ23" s="29" t="str">
        <f t="shared" si="446"/>
        <v>7.1</v>
      </c>
      <c r="LA23" s="35" t="str">
        <f t="shared" si="447"/>
        <v>B</v>
      </c>
      <c r="LB23" s="33">
        <f t="shared" si="448"/>
        <v>3</v>
      </c>
      <c r="LC23" s="49" t="str">
        <f t="shared" si="449"/>
        <v>3.0</v>
      </c>
      <c r="LD23" s="77">
        <v>2</v>
      </c>
      <c r="LE23" s="151">
        <v>2</v>
      </c>
      <c r="LF23" s="24">
        <v>8.3000000000000007</v>
      </c>
      <c r="LG23" s="27">
        <v>9</v>
      </c>
      <c r="LH23" s="28"/>
      <c r="LI23" s="30">
        <f t="shared" si="450"/>
        <v>8.6999999999999993</v>
      </c>
      <c r="LJ23" s="31">
        <f t="shared" si="451"/>
        <v>8.6999999999999993</v>
      </c>
      <c r="LK23" s="29" t="str">
        <f t="shared" si="452"/>
        <v>8.7</v>
      </c>
      <c r="LL23" s="35" t="str">
        <f t="shared" si="453"/>
        <v>A</v>
      </c>
      <c r="LM23" s="33">
        <f t="shared" si="454"/>
        <v>4</v>
      </c>
      <c r="LN23" s="49" t="str">
        <f t="shared" si="455"/>
        <v>4.0</v>
      </c>
      <c r="LO23" s="77">
        <v>2</v>
      </c>
      <c r="LP23" s="151">
        <v>2</v>
      </c>
      <c r="LQ23" s="24">
        <v>6</v>
      </c>
      <c r="LR23" s="27">
        <v>6</v>
      </c>
      <c r="LS23" s="28"/>
      <c r="LT23" s="30">
        <f t="shared" si="456"/>
        <v>6</v>
      </c>
      <c r="LU23" s="31">
        <f t="shared" si="457"/>
        <v>6</v>
      </c>
      <c r="LV23" s="29" t="str">
        <f t="shared" si="250"/>
        <v>6.0</v>
      </c>
      <c r="LW23" s="35" t="str">
        <f t="shared" si="458"/>
        <v>C</v>
      </c>
      <c r="LX23" s="33">
        <f t="shared" si="459"/>
        <v>2</v>
      </c>
      <c r="LY23" s="49" t="str">
        <f t="shared" si="460"/>
        <v>2.0</v>
      </c>
      <c r="LZ23" s="77">
        <v>2</v>
      </c>
      <c r="MA23" s="151">
        <v>2</v>
      </c>
      <c r="MB23" s="133">
        <v>8</v>
      </c>
      <c r="MC23" s="125">
        <v>7</v>
      </c>
      <c r="MD23" s="126"/>
      <c r="ME23" s="127">
        <f t="shared" si="461"/>
        <v>7.4</v>
      </c>
      <c r="MF23" s="128">
        <f t="shared" si="462"/>
        <v>7.4</v>
      </c>
      <c r="MG23" s="160" t="str">
        <f t="shared" si="251"/>
        <v>7.4</v>
      </c>
      <c r="MH23" s="129" t="str">
        <f t="shared" si="463"/>
        <v>B</v>
      </c>
      <c r="MI23" s="130">
        <f t="shared" si="464"/>
        <v>3</v>
      </c>
      <c r="MJ23" s="131" t="str">
        <f t="shared" si="465"/>
        <v>3.0</v>
      </c>
      <c r="MK23" s="132">
        <v>1</v>
      </c>
      <c r="ML23" s="170">
        <v>1</v>
      </c>
      <c r="MM23" s="24">
        <v>6.4</v>
      </c>
      <c r="MN23" s="27">
        <v>1</v>
      </c>
      <c r="MO23" s="28">
        <v>4</v>
      </c>
      <c r="MP23" s="30">
        <f t="shared" si="466"/>
        <v>3.2</v>
      </c>
      <c r="MQ23" s="161">
        <f t="shared" si="467"/>
        <v>5</v>
      </c>
      <c r="MR23" s="29" t="str">
        <f t="shared" si="252"/>
        <v>5.0</v>
      </c>
      <c r="MS23" s="162" t="str">
        <f t="shared" si="468"/>
        <v>D+</v>
      </c>
      <c r="MT23" s="163">
        <f t="shared" si="469"/>
        <v>1.5</v>
      </c>
      <c r="MU23" s="56" t="str">
        <f t="shared" si="470"/>
        <v>1.5</v>
      </c>
      <c r="MV23" s="77">
        <v>3</v>
      </c>
      <c r="MW23" s="151">
        <v>3</v>
      </c>
      <c r="MX23" s="133">
        <v>6.5</v>
      </c>
      <c r="MY23" s="125">
        <v>6</v>
      </c>
      <c r="MZ23" s="126"/>
      <c r="NA23" s="127">
        <f t="shared" si="471"/>
        <v>6.2</v>
      </c>
      <c r="NB23" s="128">
        <f t="shared" si="472"/>
        <v>6.2</v>
      </c>
      <c r="NC23" s="29" t="str">
        <f t="shared" si="253"/>
        <v>6.2</v>
      </c>
      <c r="ND23" s="129" t="str">
        <f t="shared" si="473"/>
        <v>C</v>
      </c>
      <c r="NE23" s="130">
        <f t="shared" si="474"/>
        <v>2</v>
      </c>
      <c r="NF23" s="131" t="str">
        <f t="shared" si="475"/>
        <v>2.0</v>
      </c>
      <c r="NG23" s="132">
        <v>1</v>
      </c>
      <c r="NH23" s="170">
        <v>1</v>
      </c>
      <c r="NI23" s="24">
        <v>5.6</v>
      </c>
      <c r="NJ23" s="27">
        <v>5</v>
      </c>
      <c r="NK23" s="28"/>
      <c r="NL23" s="30">
        <f t="shared" si="476"/>
        <v>5.2</v>
      </c>
      <c r="NM23" s="31">
        <f t="shared" si="477"/>
        <v>5.2</v>
      </c>
      <c r="NN23" s="29" t="str">
        <f t="shared" si="478"/>
        <v>5.2</v>
      </c>
      <c r="NO23" s="35" t="str">
        <f t="shared" si="479"/>
        <v>D+</v>
      </c>
      <c r="NP23" s="33">
        <f t="shared" si="480"/>
        <v>1.5</v>
      </c>
      <c r="NQ23" s="49" t="str">
        <f t="shared" si="481"/>
        <v>1.5</v>
      </c>
      <c r="NR23" s="77">
        <v>3</v>
      </c>
      <c r="NS23" s="151">
        <v>3</v>
      </c>
      <c r="NT23" s="24">
        <v>8</v>
      </c>
      <c r="NU23" s="214">
        <v>6</v>
      </c>
      <c r="NV23" s="28"/>
      <c r="NW23" s="30">
        <f t="shared" si="482"/>
        <v>6.8</v>
      </c>
      <c r="NX23" s="31">
        <f t="shared" si="483"/>
        <v>6.8</v>
      </c>
      <c r="NY23" s="29" t="str">
        <f t="shared" si="484"/>
        <v>6.8</v>
      </c>
      <c r="NZ23" s="35" t="str">
        <f t="shared" si="485"/>
        <v>C+</v>
      </c>
      <c r="OA23" s="33">
        <f t="shared" si="486"/>
        <v>2.5</v>
      </c>
      <c r="OB23" s="49" t="str">
        <f t="shared" si="487"/>
        <v>2.5</v>
      </c>
      <c r="OC23" s="77">
        <v>2</v>
      </c>
      <c r="OD23" s="151">
        <v>2</v>
      </c>
      <c r="OE23" s="211">
        <f t="shared" si="257"/>
        <v>18</v>
      </c>
      <c r="OF23" s="43">
        <f t="shared" si="258"/>
        <v>2.3888888888888888</v>
      </c>
      <c r="OG23" s="45" t="str">
        <f t="shared" si="259"/>
        <v>2.39</v>
      </c>
      <c r="OH23" s="47" t="str">
        <f t="shared" si="260"/>
        <v>Lên lớp</v>
      </c>
      <c r="OI23" s="41">
        <f t="shared" si="261"/>
        <v>18</v>
      </c>
      <c r="OJ23" s="43">
        <f t="shared" si="262"/>
        <v>2.3888888888888888</v>
      </c>
      <c r="OK23" s="229">
        <f t="shared" si="263"/>
        <v>76</v>
      </c>
      <c r="OL23" s="230">
        <f t="shared" si="264"/>
        <v>72</v>
      </c>
      <c r="OM23" s="146">
        <f t="shared" si="265"/>
        <v>1.9305555555555556</v>
      </c>
      <c r="ON23" s="45" t="str">
        <f t="shared" si="266"/>
        <v>1.93</v>
      </c>
      <c r="OO23" s="47" t="str">
        <f t="shared" si="267"/>
        <v>Lên lớp</v>
      </c>
      <c r="OP23" s="47" t="s">
        <v>1143</v>
      </c>
      <c r="OQ23" s="24">
        <v>6.8</v>
      </c>
      <c r="OR23" s="27"/>
      <c r="OS23" s="28">
        <v>5</v>
      </c>
      <c r="OT23" s="30">
        <f t="shared" si="488"/>
        <v>2.7</v>
      </c>
      <c r="OU23" s="31">
        <f t="shared" si="489"/>
        <v>5.7</v>
      </c>
      <c r="OV23" s="29" t="str">
        <f t="shared" si="490"/>
        <v>5.7</v>
      </c>
      <c r="OW23" s="35" t="str">
        <f t="shared" si="491"/>
        <v>C</v>
      </c>
      <c r="OX23" s="130">
        <f t="shared" si="492"/>
        <v>2</v>
      </c>
      <c r="OY23" s="49" t="str">
        <f t="shared" si="493"/>
        <v>2.0</v>
      </c>
      <c r="OZ23" s="77">
        <v>2</v>
      </c>
      <c r="PA23" s="151">
        <v>2</v>
      </c>
      <c r="PB23" s="24">
        <v>7</v>
      </c>
      <c r="PC23" s="27">
        <v>8</v>
      </c>
      <c r="PD23" s="28"/>
      <c r="PE23" s="30">
        <f t="shared" si="494"/>
        <v>7.6</v>
      </c>
      <c r="PF23" s="31">
        <f t="shared" si="495"/>
        <v>7.6</v>
      </c>
      <c r="PG23" s="31" t="str">
        <f t="shared" si="496"/>
        <v>7.6</v>
      </c>
      <c r="PH23" s="35" t="str">
        <f t="shared" si="545"/>
        <v>B</v>
      </c>
      <c r="PI23" s="33">
        <f t="shared" si="497"/>
        <v>3</v>
      </c>
      <c r="PJ23" s="49" t="str">
        <f t="shared" si="498"/>
        <v>3.0</v>
      </c>
      <c r="PK23" s="77">
        <v>3</v>
      </c>
      <c r="PL23" s="151">
        <v>3</v>
      </c>
      <c r="PM23" s="24">
        <v>7.3</v>
      </c>
      <c r="PN23" s="27">
        <v>6</v>
      </c>
      <c r="PO23" s="28"/>
      <c r="PP23" s="30">
        <f t="shared" si="499"/>
        <v>6.5</v>
      </c>
      <c r="PQ23" s="31">
        <f t="shared" si="500"/>
        <v>6.5</v>
      </c>
      <c r="PR23" s="31" t="str">
        <f t="shared" si="501"/>
        <v>6.5</v>
      </c>
      <c r="PS23" s="35" t="str">
        <f t="shared" si="502"/>
        <v>C+</v>
      </c>
      <c r="PT23" s="33">
        <f t="shared" si="503"/>
        <v>2.5</v>
      </c>
      <c r="PU23" s="49" t="str">
        <f t="shared" si="504"/>
        <v>2.5</v>
      </c>
      <c r="PV23" s="77">
        <v>2</v>
      </c>
      <c r="PW23" s="151">
        <v>2</v>
      </c>
      <c r="PX23" s="24">
        <v>7.1</v>
      </c>
      <c r="PY23" s="27">
        <v>5</v>
      </c>
      <c r="PZ23" s="28"/>
      <c r="QA23" s="30">
        <f t="shared" si="505"/>
        <v>5.8</v>
      </c>
      <c r="QB23" s="31">
        <f t="shared" si="506"/>
        <v>5.8</v>
      </c>
      <c r="QC23" s="31" t="str">
        <f t="shared" si="507"/>
        <v>5.8</v>
      </c>
      <c r="QD23" s="35" t="str">
        <f t="shared" si="508"/>
        <v>C</v>
      </c>
      <c r="QE23" s="33">
        <f t="shared" si="509"/>
        <v>2</v>
      </c>
      <c r="QF23" s="49" t="str">
        <f t="shared" si="510"/>
        <v>2.0</v>
      </c>
      <c r="QG23" s="77">
        <v>3</v>
      </c>
      <c r="QH23" s="151">
        <v>3</v>
      </c>
      <c r="QI23" s="133">
        <v>6.3</v>
      </c>
      <c r="QJ23" s="125">
        <v>1</v>
      </c>
      <c r="QK23" s="126">
        <v>6</v>
      </c>
      <c r="QL23" s="127">
        <f t="shared" si="511"/>
        <v>3.1</v>
      </c>
      <c r="QM23" s="128">
        <f t="shared" si="512"/>
        <v>6.1</v>
      </c>
      <c r="QN23" s="128" t="str">
        <f t="shared" si="513"/>
        <v>6.1</v>
      </c>
      <c r="QO23" s="129" t="str">
        <f t="shared" si="514"/>
        <v>C</v>
      </c>
      <c r="QP23" s="130">
        <f t="shared" si="515"/>
        <v>2</v>
      </c>
      <c r="QQ23" s="131" t="str">
        <f t="shared" si="516"/>
        <v>2.0</v>
      </c>
      <c r="QR23" s="132">
        <v>1</v>
      </c>
      <c r="QS23" s="170">
        <v>1</v>
      </c>
      <c r="QT23" s="24">
        <v>6.8</v>
      </c>
      <c r="QU23" s="27">
        <v>7</v>
      </c>
      <c r="QV23" s="28"/>
      <c r="QW23" s="30">
        <f t="shared" si="517"/>
        <v>6.9</v>
      </c>
      <c r="QX23" s="31">
        <f t="shared" si="518"/>
        <v>6.9</v>
      </c>
      <c r="QY23" s="31" t="str">
        <f t="shared" si="519"/>
        <v>6.9</v>
      </c>
      <c r="QZ23" s="35" t="str">
        <f t="shared" si="520"/>
        <v>C+</v>
      </c>
      <c r="RA23" s="33">
        <f t="shared" si="521"/>
        <v>2.5</v>
      </c>
      <c r="RB23" s="49" t="str">
        <f t="shared" si="522"/>
        <v>2.5</v>
      </c>
      <c r="RC23" s="77">
        <v>3</v>
      </c>
      <c r="RD23" s="151">
        <v>3</v>
      </c>
      <c r="RE23" s="63">
        <v>2.2000000000000002</v>
      </c>
      <c r="RF23" s="27"/>
      <c r="RG23" s="28"/>
      <c r="RH23" s="22">
        <f t="shared" si="523"/>
        <v>0.9</v>
      </c>
      <c r="RI23" s="29">
        <f t="shared" si="524"/>
        <v>0.9</v>
      </c>
      <c r="RJ23" s="29" t="str">
        <f t="shared" si="525"/>
        <v>0.9</v>
      </c>
      <c r="RK23" s="35" t="str">
        <f t="shared" si="526"/>
        <v>F</v>
      </c>
      <c r="RL23" s="33">
        <f t="shared" si="527"/>
        <v>0</v>
      </c>
      <c r="RM23" s="49" t="str">
        <f t="shared" si="528"/>
        <v>0.0</v>
      </c>
      <c r="RN23" s="77">
        <v>1</v>
      </c>
      <c r="RO23" s="151"/>
      <c r="RP23" s="211">
        <f t="shared" si="275"/>
        <v>15</v>
      </c>
      <c r="RQ23" s="275">
        <f t="shared" si="276"/>
        <v>6.1533333333333333</v>
      </c>
      <c r="RR23" s="43">
        <f t="shared" si="277"/>
        <v>2.2333333333333334</v>
      </c>
      <c r="RS23" s="45" t="str">
        <f t="shared" si="278"/>
        <v>2.23</v>
      </c>
      <c r="RT23" s="47" t="str">
        <f t="shared" si="279"/>
        <v>Lên lớp</v>
      </c>
      <c r="RU23" s="41">
        <f t="shared" si="280"/>
        <v>14</v>
      </c>
      <c r="RV23" s="43">
        <f t="shared" si="281"/>
        <v>2.3928571428571428</v>
      </c>
      <c r="RW23" s="229">
        <f t="shared" si="282"/>
        <v>91</v>
      </c>
      <c r="RX23" s="230">
        <f t="shared" si="283"/>
        <v>86</v>
      </c>
      <c r="RY23" s="146">
        <f t="shared" si="284"/>
        <v>2.0058139534883721</v>
      </c>
      <c r="RZ23" s="45" t="str">
        <f t="shared" si="285"/>
        <v>2.01</v>
      </c>
      <c r="SA23" s="47" t="str">
        <f t="shared" si="286"/>
        <v>Lên lớp</v>
      </c>
      <c r="SB23" s="47" t="s">
        <v>1143</v>
      </c>
      <c r="SC23" s="24">
        <v>7.4</v>
      </c>
      <c r="SD23" s="27">
        <v>6</v>
      </c>
      <c r="SE23" s="28"/>
      <c r="SF23" s="30">
        <f t="shared" si="529"/>
        <v>6.6</v>
      </c>
      <c r="SG23" s="31">
        <f t="shared" si="530"/>
        <v>6.6</v>
      </c>
      <c r="SH23" s="31" t="str">
        <f t="shared" si="531"/>
        <v>6.6</v>
      </c>
      <c r="SI23" s="35" t="str">
        <f t="shared" si="532"/>
        <v>C+</v>
      </c>
      <c r="SJ23" s="33">
        <f t="shared" si="533"/>
        <v>2.5</v>
      </c>
      <c r="SK23" s="49" t="str">
        <f t="shared" si="534"/>
        <v>2.5</v>
      </c>
      <c r="SL23" s="77">
        <v>2</v>
      </c>
      <c r="SM23" s="151">
        <v>2</v>
      </c>
      <c r="SN23" s="24">
        <v>6.4</v>
      </c>
      <c r="SO23" s="27">
        <v>2</v>
      </c>
      <c r="SP23" s="28">
        <v>1</v>
      </c>
      <c r="SQ23" s="30">
        <f t="shared" si="535"/>
        <v>3.8</v>
      </c>
      <c r="SR23" s="31">
        <f t="shared" si="536"/>
        <v>3.8</v>
      </c>
      <c r="SS23" s="31" t="str">
        <f t="shared" si="537"/>
        <v>3.8</v>
      </c>
      <c r="ST23" s="35" t="str">
        <f t="shared" si="538"/>
        <v>F</v>
      </c>
      <c r="SU23" s="33">
        <f t="shared" si="539"/>
        <v>0</v>
      </c>
      <c r="SV23" s="49" t="str">
        <f t="shared" si="540"/>
        <v>0.0</v>
      </c>
      <c r="SW23" s="77">
        <v>2</v>
      </c>
      <c r="SX23" s="151"/>
      <c r="SY23" s="24"/>
      <c r="SZ23" s="27"/>
      <c r="TA23" s="28"/>
      <c r="TB23" s="22">
        <f t="shared" si="557"/>
        <v>5.2</v>
      </c>
      <c r="TC23" s="29">
        <f t="shared" si="558"/>
        <v>5.2</v>
      </c>
      <c r="TD23" s="31" t="str">
        <f t="shared" si="541"/>
        <v>5.2</v>
      </c>
      <c r="TE23" s="35" t="str">
        <f t="shared" si="542"/>
        <v>D+</v>
      </c>
      <c r="TF23" s="33">
        <f t="shared" si="543"/>
        <v>1.5</v>
      </c>
      <c r="TG23" s="49" t="str">
        <f t="shared" si="544"/>
        <v>1.5</v>
      </c>
      <c r="TH23" s="77">
        <v>4</v>
      </c>
      <c r="TI23" s="151">
        <v>4</v>
      </c>
      <c r="TJ23" s="320"/>
      <c r="TK23" s="321"/>
      <c r="TL23" s="322"/>
      <c r="TM23" s="322"/>
      <c r="TN23" s="322"/>
      <c r="TO23" s="127">
        <f t="shared" si="546"/>
        <v>0</v>
      </c>
      <c r="TP23" s="29" t="str">
        <f t="shared" si="547"/>
        <v>0.0</v>
      </c>
      <c r="TQ23" s="35" t="str">
        <f t="shared" si="548"/>
        <v>F</v>
      </c>
      <c r="TR23" s="33">
        <f t="shared" si="549"/>
        <v>0</v>
      </c>
      <c r="TS23" s="49" t="str">
        <f t="shared" si="550"/>
        <v>0.0</v>
      </c>
      <c r="TT23" s="323"/>
      <c r="TU23" s="324"/>
      <c r="TV23" s="325">
        <f t="shared" si="551"/>
        <v>4</v>
      </c>
      <c r="TW23" s="341">
        <f t="shared" si="295"/>
        <v>5.2</v>
      </c>
      <c r="TX23" s="326">
        <f t="shared" si="552"/>
        <v>1.5</v>
      </c>
      <c r="TY23" s="45" t="str">
        <f t="shared" si="553"/>
        <v>1.50</v>
      </c>
      <c r="TZ23" s="47" t="str">
        <f t="shared" si="554"/>
        <v>Lên lớp</v>
      </c>
      <c r="UA23" s="41">
        <f t="shared" si="555"/>
        <v>4</v>
      </c>
      <c r="UB23" s="43">
        <f t="shared" si="556"/>
        <v>1.5</v>
      </c>
    </row>
    <row r="24" spans="1:548" ht="18">
      <c r="A24" s="11">
        <v>30</v>
      </c>
      <c r="B24" s="91" t="s">
        <v>415</v>
      </c>
      <c r="C24" s="92" t="s">
        <v>468</v>
      </c>
      <c r="D24" s="73" t="s">
        <v>469</v>
      </c>
      <c r="E24" s="302" t="s">
        <v>470</v>
      </c>
      <c r="F24" s="9"/>
      <c r="G24" s="111" t="s">
        <v>866</v>
      </c>
      <c r="H24" s="116" t="s">
        <v>18</v>
      </c>
      <c r="I24" s="104" t="s">
        <v>843</v>
      </c>
      <c r="J24" s="13">
        <v>8</v>
      </c>
      <c r="K24" s="29" t="str">
        <f t="shared" si="101"/>
        <v>8.0</v>
      </c>
      <c r="L24" s="35" t="str">
        <f t="shared" si="367"/>
        <v>B+</v>
      </c>
      <c r="M24" s="33">
        <f t="shared" si="368"/>
        <v>3.5</v>
      </c>
      <c r="N24" s="49" t="str">
        <f t="shared" si="369"/>
        <v>3.5</v>
      </c>
      <c r="O24" s="12">
        <v>2</v>
      </c>
      <c r="P24" s="19">
        <v>6.8</v>
      </c>
      <c r="Q24" s="29" t="str">
        <f t="shared" si="105"/>
        <v>6.8</v>
      </c>
      <c r="R24" s="35" t="str">
        <f t="shared" si="370"/>
        <v>C+</v>
      </c>
      <c r="S24" s="33">
        <f t="shared" si="371"/>
        <v>2.5</v>
      </c>
      <c r="T24" s="49" t="str">
        <f t="shared" si="372"/>
        <v>2.5</v>
      </c>
      <c r="U24" s="12">
        <v>3</v>
      </c>
      <c r="V24" s="24">
        <v>7.3</v>
      </c>
      <c r="W24" s="27">
        <v>6</v>
      </c>
      <c r="X24" s="28"/>
      <c r="Y24" s="30">
        <f t="shared" si="373"/>
        <v>6.5</v>
      </c>
      <c r="Z24" s="31">
        <f t="shared" si="374"/>
        <v>6.5</v>
      </c>
      <c r="AA24" s="29" t="str">
        <f t="shared" si="111"/>
        <v>6.5</v>
      </c>
      <c r="AB24" s="35" t="str">
        <f t="shared" si="375"/>
        <v>C+</v>
      </c>
      <c r="AC24" s="33">
        <f t="shared" si="376"/>
        <v>2.5</v>
      </c>
      <c r="AD24" s="49" t="str">
        <f t="shared" si="377"/>
        <v>2.5</v>
      </c>
      <c r="AE24" s="77">
        <v>5</v>
      </c>
      <c r="AF24" s="80">
        <v>5</v>
      </c>
      <c r="AG24" s="24">
        <v>6.7</v>
      </c>
      <c r="AH24" s="27">
        <v>4</v>
      </c>
      <c r="AI24" s="28"/>
      <c r="AJ24" s="30">
        <f t="shared" si="378"/>
        <v>5.0999999999999996</v>
      </c>
      <c r="AK24" s="31">
        <f t="shared" si="379"/>
        <v>5.0999999999999996</v>
      </c>
      <c r="AL24" s="29" t="str">
        <f t="shared" si="117"/>
        <v>5.1</v>
      </c>
      <c r="AM24" s="35" t="str">
        <f t="shared" si="380"/>
        <v>D+</v>
      </c>
      <c r="AN24" s="33">
        <f t="shared" si="381"/>
        <v>1.5</v>
      </c>
      <c r="AO24" s="49" t="str">
        <f t="shared" si="382"/>
        <v>1.5</v>
      </c>
      <c r="AP24" s="77">
        <v>3</v>
      </c>
      <c r="AQ24" s="83">
        <v>3</v>
      </c>
      <c r="AR24" s="24">
        <v>5</v>
      </c>
      <c r="AS24" s="27">
        <v>4</v>
      </c>
      <c r="AT24" s="28"/>
      <c r="AU24" s="30">
        <f t="shared" si="383"/>
        <v>4.4000000000000004</v>
      </c>
      <c r="AV24" s="31">
        <f t="shared" si="384"/>
        <v>4.4000000000000004</v>
      </c>
      <c r="AW24" s="29" t="str">
        <f t="shared" si="121"/>
        <v>4.4</v>
      </c>
      <c r="AX24" s="35" t="str">
        <f t="shared" si="385"/>
        <v>D</v>
      </c>
      <c r="AY24" s="33">
        <f t="shared" si="386"/>
        <v>1</v>
      </c>
      <c r="AZ24" s="49" t="str">
        <f t="shared" si="387"/>
        <v>1.0</v>
      </c>
      <c r="BA24" s="77">
        <v>3</v>
      </c>
      <c r="BB24" s="83">
        <v>3</v>
      </c>
      <c r="BC24" s="24">
        <v>6.7</v>
      </c>
      <c r="BD24" s="27">
        <v>5</v>
      </c>
      <c r="BE24" s="28"/>
      <c r="BF24" s="30">
        <f t="shared" si="388"/>
        <v>5.7</v>
      </c>
      <c r="BG24" s="31">
        <f t="shared" si="389"/>
        <v>5.7</v>
      </c>
      <c r="BH24" s="29" t="str">
        <f t="shared" si="125"/>
        <v>5.7</v>
      </c>
      <c r="BI24" s="35" t="str">
        <f t="shared" si="390"/>
        <v>C</v>
      </c>
      <c r="BJ24" s="33">
        <f t="shared" si="391"/>
        <v>2</v>
      </c>
      <c r="BK24" s="49" t="str">
        <f t="shared" si="392"/>
        <v>2.0</v>
      </c>
      <c r="BL24" s="77">
        <v>3</v>
      </c>
      <c r="BM24" s="83">
        <v>3</v>
      </c>
      <c r="BN24" s="24">
        <v>7.7</v>
      </c>
      <c r="BO24" s="27">
        <v>9</v>
      </c>
      <c r="BP24" s="28"/>
      <c r="BQ24" s="30">
        <f t="shared" si="393"/>
        <v>8.5</v>
      </c>
      <c r="BR24" s="31">
        <f t="shared" si="394"/>
        <v>8.5</v>
      </c>
      <c r="BS24" s="29" t="str">
        <f t="shared" si="129"/>
        <v>8.5</v>
      </c>
      <c r="BT24" s="35" t="str">
        <f t="shared" si="395"/>
        <v>A</v>
      </c>
      <c r="BU24" s="33">
        <f t="shared" si="396"/>
        <v>4</v>
      </c>
      <c r="BV24" s="49" t="str">
        <f t="shared" si="397"/>
        <v>4.0</v>
      </c>
      <c r="BW24" s="77">
        <v>2</v>
      </c>
      <c r="BX24" s="83">
        <v>2</v>
      </c>
      <c r="BY24" s="41">
        <f t="shared" si="133"/>
        <v>16</v>
      </c>
      <c r="BZ24" s="43">
        <f t="shared" si="134"/>
        <v>2.125</v>
      </c>
      <c r="CA24" s="45" t="str">
        <f t="shared" si="135"/>
        <v>2.13</v>
      </c>
      <c r="CB24" s="47" t="str">
        <f t="shared" si="136"/>
        <v>Lên lớp</v>
      </c>
      <c r="CC24" s="145">
        <f t="shared" si="137"/>
        <v>16</v>
      </c>
      <c r="CD24" s="146">
        <f t="shared" si="138"/>
        <v>2.125</v>
      </c>
      <c r="CE24" s="47" t="str">
        <f t="shared" si="139"/>
        <v>Lên lớp</v>
      </c>
      <c r="CF24" s="142" t="s">
        <v>1143</v>
      </c>
      <c r="CG24" s="24">
        <v>6.4</v>
      </c>
      <c r="CH24" s="27">
        <v>9</v>
      </c>
      <c r="CI24" s="28"/>
      <c r="CJ24" s="22">
        <f t="shared" si="398"/>
        <v>8</v>
      </c>
      <c r="CK24" s="29">
        <f t="shared" si="399"/>
        <v>8</v>
      </c>
      <c r="CL24" s="29" t="str">
        <f t="shared" si="142"/>
        <v>8.0</v>
      </c>
      <c r="CM24" s="35" t="str">
        <f t="shared" si="400"/>
        <v>B+</v>
      </c>
      <c r="CN24" s="157">
        <f t="shared" si="401"/>
        <v>3.5</v>
      </c>
      <c r="CO24" s="49" t="str">
        <f t="shared" si="402"/>
        <v>3.5</v>
      </c>
      <c r="CP24" s="77">
        <v>3</v>
      </c>
      <c r="CQ24" s="151">
        <v>3</v>
      </c>
      <c r="CR24" s="24">
        <v>5.3</v>
      </c>
      <c r="CS24" s="27">
        <v>6</v>
      </c>
      <c r="CT24" s="28"/>
      <c r="CU24" s="30">
        <f t="shared" si="403"/>
        <v>5.7</v>
      </c>
      <c r="CV24" s="31">
        <f t="shared" si="404"/>
        <v>5.7</v>
      </c>
      <c r="CW24" s="29" t="str">
        <f t="shared" si="147"/>
        <v>5.7</v>
      </c>
      <c r="CX24" s="35" t="str">
        <f t="shared" si="405"/>
        <v>C</v>
      </c>
      <c r="CY24" s="157">
        <f t="shared" si="406"/>
        <v>2</v>
      </c>
      <c r="CZ24" s="49" t="str">
        <f t="shared" si="407"/>
        <v>2.0</v>
      </c>
      <c r="DA24" s="77">
        <v>2</v>
      </c>
      <c r="DB24" s="151">
        <v>2</v>
      </c>
      <c r="DC24" s="24">
        <v>5.9</v>
      </c>
      <c r="DD24" s="27">
        <v>4</v>
      </c>
      <c r="DE24" s="28"/>
      <c r="DF24" s="30">
        <f t="shared" si="408"/>
        <v>4.8</v>
      </c>
      <c r="DG24" s="31">
        <f t="shared" si="409"/>
        <v>4.8</v>
      </c>
      <c r="DH24" s="29" t="str">
        <f t="shared" si="153"/>
        <v>4.8</v>
      </c>
      <c r="DI24" s="35" t="str">
        <f t="shared" si="410"/>
        <v>D</v>
      </c>
      <c r="DJ24" s="157">
        <f t="shared" si="411"/>
        <v>1</v>
      </c>
      <c r="DK24" s="49" t="str">
        <f t="shared" si="412"/>
        <v>1.0</v>
      </c>
      <c r="DL24" s="77">
        <v>4</v>
      </c>
      <c r="DM24" s="151">
        <v>4</v>
      </c>
      <c r="DN24" s="24">
        <v>6.2</v>
      </c>
      <c r="DO24" s="27">
        <v>4</v>
      </c>
      <c r="DP24" s="28"/>
      <c r="DQ24" s="30">
        <f t="shared" si="413"/>
        <v>4.9000000000000004</v>
      </c>
      <c r="DR24" s="31">
        <f t="shared" si="414"/>
        <v>4.9000000000000004</v>
      </c>
      <c r="DS24" s="29" t="str">
        <f t="shared" si="159"/>
        <v>4.9</v>
      </c>
      <c r="DT24" s="35" t="str">
        <f t="shared" si="415"/>
        <v>D</v>
      </c>
      <c r="DU24" s="157">
        <f t="shared" si="416"/>
        <v>1</v>
      </c>
      <c r="DV24" s="49" t="str">
        <f t="shared" si="417"/>
        <v>1.0</v>
      </c>
      <c r="DW24" s="77">
        <v>3</v>
      </c>
      <c r="DX24" s="151">
        <v>3</v>
      </c>
      <c r="DY24" s="24">
        <v>5</v>
      </c>
      <c r="DZ24" s="27">
        <v>5</v>
      </c>
      <c r="EA24" s="28"/>
      <c r="EB24" s="30">
        <f t="shared" si="418"/>
        <v>5</v>
      </c>
      <c r="EC24" s="31">
        <f t="shared" si="419"/>
        <v>5</v>
      </c>
      <c r="ED24" s="29" t="str">
        <f t="shared" si="163"/>
        <v>5.0</v>
      </c>
      <c r="EE24" s="35" t="str">
        <f t="shared" si="420"/>
        <v>D+</v>
      </c>
      <c r="EF24" s="157">
        <f t="shared" si="421"/>
        <v>1.5</v>
      </c>
      <c r="EG24" s="49" t="str">
        <f t="shared" si="422"/>
        <v>1.5</v>
      </c>
      <c r="EH24" s="77">
        <v>2</v>
      </c>
      <c r="EI24" s="151">
        <v>2</v>
      </c>
      <c r="EJ24" s="24">
        <v>7.2</v>
      </c>
      <c r="EK24" s="27">
        <v>5</v>
      </c>
      <c r="EL24" s="28"/>
      <c r="EM24" s="30">
        <f t="shared" si="423"/>
        <v>5.9</v>
      </c>
      <c r="EN24" s="31">
        <f t="shared" si="424"/>
        <v>5.9</v>
      </c>
      <c r="EO24" s="29" t="str">
        <f t="shared" si="168"/>
        <v>5.9</v>
      </c>
      <c r="EP24" s="35" t="str">
        <f t="shared" si="425"/>
        <v>C</v>
      </c>
      <c r="EQ24" s="157">
        <f t="shared" si="426"/>
        <v>2</v>
      </c>
      <c r="ER24" s="49" t="str">
        <f t="shared" si="427"/>
        <v>2.0</v>
      </c>
      <c r="ES24" s="77">
        <v>2</v>
      </c>
      <c r="ET24" s="151">
        <v>2</v>
      </c>
      <c r="EU24" s="24">
        <v>6.1</v>
      </c>
      <c r="EV24" s="27">
        <v>5</v>
      </c>
      <c r="EW24" s="28"/>
      <c r="EX24" s="30">
        <f t="shared" si="428"/>
        <v>5.4</v>
      </c>
      <c r="EY24" s="31">
        <f t="shared" si="429"/>
        <v>5.4</v>
      </c>
      <c r="EZ24" s="29" t="str">
        <f t="shared" si="173"/>
        <v>5.4</v>
      </c>
      <c r="FA24" s="35" t="str">
        <f t="shared" si="430"/>
        <v>D+</v>
      </c>
      <c r="FB24" s="157">
        <f t="shared" si="431"/>
        <v>1.5</v>
      </c>
      <c r="FC24" s="49" t="str">
        <f t="shared" si="432"/>
        <v>1.5</v>
      </c>
      <c r="FD24" s="77">
        <v>3</v>
      </c>
      <c r="FE24" s="151">
        <v>3</v>
      </c>
      <c r="FF24" s="155">
        <v>8</v>
      </c>
      <c r="FG24" s="165">
        <v>7.2</v>
      </c>
      <c r="FH24" s="165"/>
      <c r="FI24" s="22">
        <f t="shared" si="433"/>
        <v>7.5</v>
      </c>
      <c r="FJ24" s="29">
        <f t="shared" si="434"/>
        <v>7.5</v>
      </c>
      <c r="FK24" s="29" t="str">
        <f t="shared" si="179"/>
        <v>7.5</v>
      </c>
      <c r="FL24" s="35" t="str">
        <f t="shared" si="435"/>
        <v>B</v>
      </c>
      <c r="FM24" s="33">
        <f t="shared" si="436"/>
        <v>3</v>
      </c>
      <c r="FN24" s="49" t="str">
        <f t="shared" si="437"/>
        <v>3.0</v>
      </c>
      <c r="FO24" s="77">
        <v>2</v>
      </c>
      <c r="FP24" s="151">
        <v>2</v>
      </c>
      <c r="FQ24" s="41">
        <f t="shared" si="183"/>
        <v>21</v>
      </c>
      <c r="FR24" s="43">
        <f t="shared" si="184"/>
        <v>1.8571428571428572</v>
      </c>
      <c r="FS24" s="45" t="str">
        <f t="shared" si="185"/>
        <v>1.86</v>
      </c>
      <c r="FT24" s="47" t="str">
        <f t="shared" si="186"/>
        <v>Lên lớp</v>
      </c>
      <c r="FU24" s="145">
        <f t="shared" si="187"/>
        <v>21</v>
      </c>
      <c r="FV24" s="146">
        <f t="shared" si="188"/>
        <v>1.8571428571428572</v>
      </c>
      <c r="FW24" s="174">
        <f t="shared" si="189"/>
        <v>37</v>
      </c>
      <c r="FX24" s="41">
        <f t="shared" si="190"/>
        <v>37</v>
      </c>
      <c r="FY24" s="43">
        <f t="shared" si="191"/>
        <v>1.972972972972973</v>
      </c>
      <c r="FZ24" s="45" t="str">
        <f t="shared" si="192"/>
        <v>1.97</v>
      </c>
      <c r="GA24" s="47" t="str">
        <f t="shared" si="193"/>
        <v>Lên lớp</v>
      </c>
      <c r="GB24" s="47" t="s">
        <v>1143</v>
      </c>
      <c r="GC24" s="24">
        <v>6.2</v>
      </c>
      <c r="GD24" s="27">
        <v>7</v>
      </c>
      <c r="GE24" s="28"/>
      <c r="GF24" s="22">
        <f t="shared" si="322"/>
        <v>6.7</v>
      </c>
      <c r="GG24" s="29">
        <f t="shared" si="323"/>
        <v>6.7</v>
      </c>
      <c r="GH24" s="29" t="str">
        <f t="shared" si="195"/>
        <v>6.7</v>
      </c>
      <c r="GI24" s="35" t="str">
        <f t="shared" si="324"/>
        <v>C+</v>
      </c>
      <c r="GJ24" s="33">
        <f t="shared" si="325"/>
        <v>2.5</v>
      </c>
      <c r="GK24" s="49" t="str">
        <f t="shared" si="326"/>
        <v>2.5</v>
      </c>
      <c r="GL24" s="77">
        <v>2</v>
      </c>
      <c r="GM24" s="151">
        <v>2</v>
      </c>
      <c r="GN24" s="24">
        <v>7.6</v>
      </c>
      <c r="GO24" s="27">
        <v>6</v>
      </c>
      <c r="GP24" s="28"/>
      <c r="GQ24" s="22">
        <f t="shared" si="327"/>
        <v>6.6</v>
      </c>
      <c r="GR24" s="29">
        <f t="shared" si="328"/>
        <v>6.6</v>
      </c>
      <c r="GS24" s="29" t="str">
        <f t="shared" si="200"/>
        <v>6.6</v>
      </c>
      <c r="GT24" s="35" t="str">
        <f t="shared" si="329"/>
        <v>C+</v>
      </c>
      <c r="GU24" s="33">
        <f t="shared" si="330"/>
        <v>2.5</v>
      </c>
      <c r="GV24" s="49" t="str">
        <f t="shared" si="331"/>
        <v>2.5</v>
      </c>
      <c r="GW24" s="77">
        <v>3</v>
      </c>
      <c r="GX24" s="151">
        <v>3</v>
      </c>
      <c r="GY24" s="24">
        <v>5</v>
      </c>
      <c r="GZ24" s="27">
        <v>5</v>
      </c>
      <c r="HA24" s="28"/>
      <c r="HB24" s="22">
        <f t="shared" si="332"/>
        <v>5</v>
      </c>
      <c r="HC24" s="29">
        <f t="shared" si="333"/>
        <v>5</v>
      </c>
      <c r="HD24" s="29" t="str">
        <f t="shared" si="205"/>
        <v>5.0</v>
      </c>
      <c r="HE24" s="35" t="str">
        <f t="shared" si="334"/>
        <v>D+</v>
      </c>
      <c r="HF24" s="33">
        <f t="shared" si="335"/>
        <v>1.5</v>
      </c>
      <c r="HG24" s="49" t="str">
        <f t="shared" si="336"/>
        <v>1.5</v>
      </c>
      <c r="HH24" s="77">
        <v>2</v>
      </c>
      <c r="HI24" s="151">
        <v>2</v>
      </c>
      <c r="HJ24" s="24">
        <v>5</v>
      </c>
      <c r="HK24" s="27">
        <v>0</v>
      </c>
      <c r="HL24" s="28">
        <v>1</v>
      </c>
      <c r="HM24" s="22">
        <f t="shared" si="337"/>
        <v>2</v>
      </c>
      <c r="HN24" s="29">
        <f t="shared" si="338"/>
        <v>2.6</v>
      </c>
      <c r="HO24" s="29" t="str">
        <f t="shared" si="210"/>
        <v>2.6</v>
      </c>
      <c r="HP24" s="35" t="str">
        <f t="shared" si="339"/>
        <v>F</v>
      </c>
      <c r="HQ24" s="33">
        <f t="shared" si="340"/>
        <v>0</v>
      </c>
      <c r="HR24" s="49" t="str">
        <f t="shared" si="341"/>
        <v>0.0</v>
      </c>
      <c r="HS24" s="77">
        <v>2</v>
      </c>
      <c r="HT24" s="151"/>
      <c r="HU24" s="24">
        <v>6.5</v>
      </c>
      <c r="HV24" s="27">
        <v>5</v>
      </c>
      <c r="HW24" s="28"/>
      <c r="HX24" s="22">
        <f t="shared" si="342"/>
        <v>5.6</v>
      </c>
      <c r="HY24" s="29">
        <f t="shared" si="343"/>
        <v>5.6</v>
      </c>
      <c r="HZ24" s="29" t="str">
        <f t="shared" si="215"/>
        <v>5.6</v>
      </c>
      <c r="IA24" s="35" t="str">
        <f t="shared" si="344"/>
        <v>C</v>
      </c>
      <c r="IB24" s="33">
        <f t="shared" si="345"/>
        <v>2</v>
      </c>
      <c r="IC24" s="49" t="str">
        <f t="shared" si="346"/>
        <v>2.0</v>
      </c>
      <c r="ID24" s="77">
        <v>3</v>
      </c>
      <c r="IE24" s="151">
        <v>3</v>
      </c>
      <c r="IF24" s="24">
        <v>6.7</v>
      </c>
      <c r="IG24" s="27">
        <v>7</v>
      </c>
      <c r="IH24" s="28"/>
      <c r="II24" s="22">
        <f t="shared" si="347"/>
        <v>6.9</v>
      </c>
      <c r="IJ24" s="29">
        <f t="shared" si="348"/>
        <v>6.9</v>
      </c>
      <c r="IK24" s="29" t="str">
        <f t="shared" si="220"/>
        <v>6.9</v>
      </c>
      <c r="IL24" s="35" t="str">
        <f t="shared" si="349"/>
        <v>C+</v>
      </c>
      <c r="IM24" s="33">
        <f t="shared" si="350"/>
        <v>2.5</v>
      </c>
      <c r="IN24" s="49" t="str">
        <f t="shared" si="351"/>
        <v>2.5</v>
      </c>
      <c r="IO24" s="77">
        <v>2</v>
      </c>
      <c r="IP24" s="151">
        <v>2</v>
      </c>
      <c r="IQ24" s="24">
        <v>5.9</v>
      </c>
      <c r="IR24" s="27">
        <v>3</v>
      </c>
      <c r="IS24" s="28"/>
      <c r="IT24" s="22">
        <f t="shared" si="352"/>
        <v>4.2</v>
      </c>
      <c r="IU24" s="29">
        <f t="shared" si="353"/>
        <v>4.2</v>
      </c>
      <c r="IV24" s="29" t="str">
        <f t="shared" si="224"/>
        <v>4.2</v>
      </c>
      <c r="IW24" s="35" t="str">
        <f t="shared" si="354"/>
        <v>D</v>
      </c>
      <c r="IX24" s="33">
        <f t="shared" si="355"/>
        <v>1</v>
      </c>
      <c r="IY24" s="49" t="str">
        <f t="shared" si="356"/>
        <v>1.0</v>
      </c>
      <c r="IZ24" s="77">
        <v>3</v>
      </c>
      <c r="JA24" s="151">
        <v>3</v>
      </c>
      <c r="JB24" s="24">
        <v>5.4</v>
      </c>
      <c r="JC24" s="27">
        <v>5</v>
      </c>
      <c r="JD24" s="28"/>
      <c r="JE24" s="22">
        <f t="shared" si="357"/>
        <v>5.2</v>
      </c>
      <c r="JF24" s="29">
        <f t="shared" si="358"/>
        <v>5.2</v>
      </c>
      <c r="JG24" s="29" t="str">
        <f t="shared" si="228"/>
        <v>5.2</v>
      </c>
      <c r="JH24" s="35" t="str">
        <f t="shared" si="359"/>
        <v>D+</v>
      </c>
      <c r="JI24" s="33">
        <f t="shared" si="360"/>
        <v>1.5</v>
      </c>
      <c r="JJ24" s="49" t="str">
        <f t="shared" si="361"/>
        <v>1.5</v>
      </c>
      <c r="JK24" s="77">
        <v>3</v>
      </c>
      <c r="JL24" s="151">
        <v>3</v>
      </c>
      <c r="JM24" s="24">
        <v>8</v>
      </c>
      <c r="JN24" s="214">
        <v>7.6</v>
      </c>
      <c r="JO24" s="140"/>
      <c r="JP24" s="22">
        <f t="shared" si="362"/>
        <v>7.8</v>
      </c>
      <c r="JQ24" s="29">
        <f t="shared" si="363"/>
        <v>7.8</v>
      </c>
      <c r="JR24" s="29" t="str">
        <f t="shared" si="232"/>
        <v>7.8</v>
      </c>
      <c r="JS24" s="35" t="str">
        <f t="shared" si="364"/>
        <v>B</v>
      </c>
      <c r="JT24" s="33">
        <f t="shared" si="365"/>
        <v>3</v>
      </c>
      <c r="JU24" s="49" t="str">
        <f t="shared" si="366"/>
        <v>3.0</v>
      </c>
      <c r="JV24" s="77">
        <v>1</v>
      </c>
      <c r="JW24" s="151">
        <v>1</v>
      </c>
      <c r="JX24" s="211">
        <f t="shared" si="236"/>
        <v>21</v>
      </c>
      <c r="JY24" s="43">
        <f t="shared" si="237"/>
        <v>1.7619047619047619</v>
      </c>
      <c r="JZ24" s="45" t="str">
        <f t="shared" si="238"/>
        <v>1.76</v>
      </c>
      <c r="KA24" s="47" t="str">
        <f t="shared" si="239"/>
        <v>Lên lớp</v>
      </c>
      <c r="KB24" s="41">
        <f t="shared" si="240"/>
        <v>19</v>
      </c>
      <c r="KC24" s="43">
        <f t="shared" si="241"/>
        <v>1.9473684210526316</v>
      </c>
      <c r="KD24" s="229">
        <f t="shared" si="242"/>
        <v>58</v>
      </c>
      <c r="KE24" s="230">
        <f t="shared" si="243"/>
        <v>56</v>
      </c>
      <c r="KF24" s="146">
        <f t="shared" si="244"/>
        <v>1.9642857142857142</v>
      </c>
      <c r="KG24" s="45" t="str">
        <f t="shared" si="245"/>
        <v>1.96</v>
      </c>
      <c r="KH24" s="47" t="str">
        <f t="shared" si="246"/>
        <v>Lên lớp</v>
      </c>
      <c r="KI24" s="47" t="s">
        <v>1143</v>
      </c>
      <c r="KJ24" s="24">
        <v>7</v>
      </c>
      <c r="KK24" s="27">
        <v>6</v>
      </c>
      <c r="KL24" s="28"/>
      <c r="KM24" s="30">
        <f t="shared" si="438"/>
        <v>6.4</v>
      </c>
      <c r="KN24" s="31">
        <f t="shared" si="439"/>
        <v>6.4</v>
      </c>
      <c r="KO24" s="31" t="str">
        <f t="shared" si="440"/>
        <v>6.4</v>
      </c>
      <c r="KP24" s="35" t="str">
        <f t="shared" si="441"/>
        <v>C</v>
      </c>
      <c r="KQ24" s="33">
        <f t="shared" si="442"/>
        <v>2</v>
      </c>
      <c r="KR24" s="49" t="str">
        <f t="shared" si="443"/>
        <v>2.0</v>
      </c>
      <c r="KS24" s="77">
        <v>2</v>
      </c>
      <c r="KT24" s="151">
        <v>2</v>
      </c>
      <c r="KU24" s="24">
        <v>7.3</v>
      </c>
      <c r="KV24" s="27">
        <v>8</v>
      </c>
      <c r="KW24" s="28"/>
      <c r="KX24" s="30">
        <f t="shared" si="444"/>
        <v>7.7</v>
      </c>
      <c r="KY24" s="31">
        <f t="shared" si="445"/>
        <v>7.7</v>
      </c>
      <c r="KZ24" s="29" t="str">
        <f t="shared" si="446"/>
        <v>7.7</v>
      </c>
      <c r="LA24" s="35" t="str">
        <f t="shared" si="447"/>
        <v>B</v>
      </c>
      <c r="LB24" s="33">
        <f t="shared" si="448"/>
        <v>3</v>
      </c>
      <c r="LC24" s="49" t="str">
        <f t="shared" si="449"/>
        <v>3.0</v>
      </c>
      <c r="LD24" s="77">
        <v>2</v>
      </c>
      <c r="LE24" s="151">
        <v>2</v>
      </c>
      <c r="LF24" s="24">
        <v>8.3000000000000007</v>
      </c>
      <c r="LG24" s="27">
        <v>7</v>
      </c>
      <c r="LH24" s="28"/>
      <c r="LI24" s="30">
        <f t="shared" si="450"/>
        <v>7.5</v>
      </c>
      <c r="LJ24" s="31">
        <f t="shared" si="451"/>
        <v>7.5</v>
      </c>
      <c r="LK24" s="31" t="str">
        <f t="shared" si="452"/>
        <v>7.5</v>
      </c>
      <c r="LL24" s="35" t="str">
        <f t="shared" si="453"/>
        <v>B</v>
      </c>
      <c r="LM24" s="33">
        <f t="shared" si="454"/>
        <v>3</v>
      </c>
      <c r="LN24" s="49" t="str">
        <f t="shared" si="455"/>
        <v>3.0</v>
      </c>
      <c r="LO24" s="77">
        <v>2</v>
      </c>
      <c r="LP24" s="151">
        <v>2</v>
      </c>
      <c r="LQ24" s="24">
        <v>8.6999999999999993</v>
      </c>
      <c r="LR24" s="27">
        <v>6</v>
      </c>
      <c r="LS24" s="28"/>
      <c r="LT24" s="30">
        <f t="shared" si="456"/>
        <v>7.1</v>
      </c>
      <c r="LU24" s="31">
        <f t="shared" si="457"/>
        <v>7.1</v>
      </c>
      <c r="LV24" s="29" t="str">
        <f t="shared" si="250"/>
        <v>7.1</v>
      </c>
      <c r="LW24" s="35" t="str">
        <f t="shared" si="458"/>
        <v>B</v>
      </c>
      <c r="LX24" s="33">
        <f t="shared" si="459"/>
        <v>3</v>
      </c>
      <c r="LY24" s="49" t="str">
        <f t="shared" si="460"/>
        <v>3.0</v>
      </c>
      <c r="LZ24" s="77">
        <v>2</v>
      </c>
      <c r="MA24" s="151">
        <v>2</v>
      </c>
      <c r="MB24" s="24">
        <v>8.5</v>
      </c>
      <c r="MC24" s="27">
        <v>7</v>
      </c>
      <c r="MD24" s="28"/>
      <c r="ME24" s="30">
        <f t="shared" si="461"/>
        <v>7.6</v>
      </c>
      <c r="MF24" s="161">
        <f t="shared" si="462"/>
        <v>7.6</v>
      </c>
      <c r="MG24" s="29" t="str">
        <f t="shared" si="251"/>
        <v>7.6</v>
      </c>
      <c r="MH24" s="162" t="str">
        <f t="shared" si="463"/>
        <v>B</v>
      </c>
      <c r="MI24" s="163">
        <f t="shared" si="464"/>
        <v>3</v>
      </c>
      <c r="MJ24" s="56" t="str">
        <f t="shared" si="465"/>
        <v>3.0</v>
      </c>
      <c r="MK24" s="77">
        <v>1</v>
      </c>
      <c r="ML24" s="151">
        <v>1</v>
      </c>
      <c r="MM24" s="24">
        <v>6.9</v>
      </c>
      <c r="MN24" s="27">
        <v>2</v>
      </c>
      <c r="MO24" s="28"/>
      <c r="MP24" s="30">
        <f t="shared" si="466"/>
        <v>4</v>
      </c>
      <c r="MQ24" s="161">
        <f t="shared" si="467"/>
        <v>4</v>
      </c>
      <c r="MR24" s="29" t="str">
        <f t="shared" si="252"/>
        <v>4.0</v>
      </c>
      <c r="MS24" s="162" t="str">
        <f t="shared" si="468"/>
        <v>D</v>
      </c>
      <c r="MT24" s="163">
        <f t="shared" si="469"/>
        <v>1</v>
      </c>
      <c r="MU24" s="56" t="str">
        <f t="shared" si="470"/>
        <v>1.0</v>
      </c>
      <c r="MV24" s="77">
        <v>3</v>
      </c>
      <c r="MW24" s="151">
        <v>3</v>
      </c>
      <c r="MX24" s="24">
        <v>8.1</v>
      </c>
      <c r="MY24" s="27">
        <v>5</v>
      </c>
      <c r="MZ24" s="28"/>
      <c r="NA24" s="30">
        <f t="shared" si="471"/>
        <v>6.2</v>
      </c>
      <c r="NB24" s="161">
        <f t="shared" si="472"/>
        <v>6.2</v>
      </c>
      <c r="NC24" s="29" t="str">
        <f t="shared" si="253"/>
        <v>6.2</v>
      </c>
      <c r="ND24" s="162" t="str">
        <f t="shared" si="473"/>
        <v>C</v>
      </c>
      <c r="NE24" s="163">
        <f t="shared" si="474"/>
        <v>2</v>
      </c>
      <c r="NF24" s="56" t="str">
        <f t="shared" si="475"/>
        <v>2.0</v>
      </c>
      <c r="NG24" s="77">
        <v>1</v>
      </c>
      <c r="NH24" s="151">
        <v>1</v>
      </c>
      <c r="NI24" s="24">
        <v>6.8</v>
      </c>
      <c r="NJ24" s="27">
        <v>5</v>
      </c>
      <c r="NK24" s="28"/>
      <c r="NL24" s="30">
        <f t="shared" si="476"/>
        <v>5.7</v>
      </c>
      <c r="NM24" s="31">
        <f t="shared" si="477"/>
        <v>5.7</v>
      </c>
      <c r="NN24" s="31" t="str">
        <f t="shared" si="478"/>
        <v>5.7</v>
      </c>
      <c r="NO24" s="35" t="str">
        <f t="shared" si="479"/>
        <v>C</v>
      </c>
      <c r="NP24" s="33">
        <f t="shared" si="480"/>
        <v>2</v>
      </c>
      <c r="NQ24" s="49" t="str">
        <f t="shared" si="481"/>
        <v>2.0</v>
      </c>
      <c r="NR24" s="77">
        <v>3</v>
      </c>
      <c r="NS24" s="151">
        <v>3</v>
      </c>
      <c r="NT24" s="24">
        <v>8.5</v>
      </c>
      <c r="NU24" s="214">
        <v>6.3</v>
      </c>
      <c r="NV24" s="28"/>
      <c r="NW24" s="30">
        <f t="shared" si="482"/>
        <v>7.2</v>
      </c>
      <c r="NX24" s="31">
        <f t="shared" si="483"/>
        <v>7.2</v>
      </c>
      <c r="NY24" s="29" t="str">
        <f t="shared" si="484"/>
        <v>7.2</v>
      </c>
      <c r="NZ24" s="35" t="str">
        <f t="shared" si="485"/>
        <v>B</v>
      </c>
      <c r="OA24" s="33">
        <f t="shared" si="486"/>
        <v>3</v>
      </c>
      <c r="OB24" s="49" t="str">
        <f t="shared" si="487"/>
        <v>3.0</v>
      </c>
      <c r="OC24" s="77">
        <v>2</v>
      </c>
      <c r="OD24" s="151">
        <v>2</v>
      </c>
      <c r="OE24" s="211">
        <f t="shared" si="257"/>
        <v>18</v>
      </c>
      <c r="OF24" s="43">
        <f t="shared" si="258"/>
        <v>2.3333333333333335</v>
      </c>
      <c r="OG24" s="45" t="str">
        <f t="shared" si="259"/>
        <v>2.33</v>
      </c>
      <c r="OH24" s="47" t="str">
        <f t="shared" si="260"/>
        <v>Lên lớp</v>
      </c>
      <c r="OI24" s="41">
        <f t="shared" si="261"/>
        <v>18</v>
      </c>
      <c r="OJ24" s="43">
        <f t="shared" si="262"/>
        <v>2.3333333333333335</v>
      </c>
      <c r="OK24" s="229">
        <f t="shared" si="263"/>
        <v>76</v>
      </c>
      <c r="OL24" s="230">
        <f t="shared" si="264"/>
        <v>74</v>
      </c>
      <c r="OM24" s="146">
        <f t="shared" si="265"/>
        <v>2.0540540540540539</v>
      </c>
      <c r="ON24" s="45" t="str">
        <f t="shared" si="266"/>
        <v>2.05</v>
      </c>
      <c r="OO24" s="47" t="str">
        <f t="shared" si="267"/>
        <v>Lên lớp</v>
      </c>
      <c r="OP24" s="47" t="s">
        <v>1143</v>
      </c>
      <c r="OQ24" s="24">
        <v>6.6</v>
      </c>
      <c r="OR24" s="27">
        <v>6</v>
      </c>
      <c r="OS24" s="28"/>
      <c r="OT24" s="30">
        <f t="shared" si="488"/>
        <v>6.2</v>
      </c>
      <c r="OU24" s="31">
        <f t="shared" si="489"/>
        <v>6.2</v>
      </c>
      <c r="OV24" s="31" t="str">
        <f t="shared" si="490"/>
        <v>6.2</v>
      </c>
      <c r="OW24" s="35" t="str">
        <f t="shared" si="491"/>
        <v>C</v>
      </c>
      <c r="OX24" s="33">
        <f t="shared" si="492"/>
        <v>2</v>
      </c>
      <c r="OY24" s="49" t="str">
        <f t="shared" si="493"/>
        <v>2.0</v>
      </c>
      <c r="OZ24" s="77">
        <v>2</v>
      </c>
      <c r="PA24" s="151">
        <v>2</v>
      </c>
      <c r="PB24" s="24">
        <v>7</v>
      </c>
      <c r="PC24" s="27">
        <v>5</v>
      </c>
      <c r="PD24" s="28"/>
      <c r="PE24" s="30">
        <f t="shared" si="494"/>
        <v>5.8</v>
      </c>
      <c r="PF24" s="31">
        <f t="shared" si="495"/>
        <v>5.8</v>
      </c>
      <c r="PG24" s="29" t="str">
        <f t="shared" si="496"/>
        <v>5.8</v>
      </c>
      <c r="PH24" s="35" t="str">
        <f t="shared" si="545"/>
        <v>C</v>
      </c>
      <c r="PI24" s="33">
        <f t="shared" si="497"/>
        <v>2</v>
      </c>
      <c r="PJ24" s="49" t="str">
        <f t="shared" si="498"/>
        <v>2.0</v>
      </c>
      <c r="PK24" s="77">
        <v>3</v>
      </c>
      <c r="PL24" s="151">
        <v>3</v>
      </c>
      <c r="PM24" s="24">
        <v>5</v>
      </c>
      <c r="PN24" s="27">
        <v>6</v>
      </c>
      <c r="PO24" s="28"/>
      <c r="PP24" s="30">
        <f t="shared" si="499"/>
        <v>5.6</v>
      </c>
      <c r="PQ24" s="31">
        <f t="shared" si="500"/>
        <v>5.6</v>
      </c>
      <c r="PR24" s="29" t="str">
        <f t="shared" si="501"/>
        <v>5.6</v>
      </c>
      <c r="PS24" s="35" t="str">
        <f t="shared" si="502"/>
        <v>C</v>
      </c>
      <c r="PT24" s="130">
        <f t="shared" si="503"/>
        <v>2</v>
      </c>
      <c r="PU24" s="49" t="str">
        <f t="shared" si="504"/>
        <v>2.0</v>
      </c>
      <c r="PV24" s="77">
        <v>2</v>
      </c>
      <c r="PW24" s="151">
        <v>2</v>
      </c>
      <c r="PX24" s="24">
        <v>8.1</v>
      </c>
      <c r="PY24" s="27">
        <v>6</v>
      </c>
      <c r="PZ24" s="28"/>
      <c r="QA24" s="30">
        <f t="shared" si="505"/>
        <v>6.8</v>
      </c>
      <c r="QB24" s="31">
        <f t="shared" si="506"/>
        <v>6.8</v>
      </c>
      <c r="QC24" s="31" t="str">
        <f t="shared" si="507"/>
        <v>6.8</v>
      </c>
      <c r="QD24" s="35" t="str">
        <f t="shared" si="508"/>
        <v>C+</v>
      </c>
      <c r="QE24" s="33">
        <f t="shared" si="509"/>
        <v>2.5</v>
      </c>
      <c r="QF24" s="49" t="str">
        <f t="shared" si="510"/>
        <v>2.5</v>
      </c>
      <c r="QG24" s="77">
        <v>3</v>
      </c>
      <c r="QH24" s="151">
        <v>3</v>
      </c>
      <c r="QI24" s="24">
        <v>6.4</v>
      </c>
      <c r="QJ24" s="27">
        <v>6</v>
      </c>
      <c r="QK24" s="28"/>
      <c r="QL24" s="30">
        <f t="shared" si="511"/>
        <v>6.2</v>
      </c>
      <c r="QM24" s="31">
        <f t="shared" si="512"/>
        <v>6.2</v>
      </c>
      <c r="QN24" s="29" t="str">
        <f t="shared" si="513"/>
        <v>6.2</v>
      </c>
      <c r="QO24" s="35" t="str">
        <f t="shared" si="514"/>
        <v>C</v>
      </c>
      <c r="QP24" s="130">
        <f t="shared" si="515"/>
        <v>2</v>
      </c>
      <c r="QQ24" s="49" t="str">
        <f t="shared" si="516"/>
        <v>2.0</v>
      </c>
      <c r="QR24" s="77">
        <v>1</v>
      </c>
      <c r="QS24" s="151">
        <v>1</v>
      </c>
      <c r="QT24" s="24">
        <v>8.5</v>
      </c>
      <c r="QU24" s="27">
        <v>8</v>
      </c>
      <c r="QV24" s="28"/>
      <c r="QW24" s="30">
        <f t="shared" si="517"/>
        <v>8.1999999999999993</v>
      </c>
      <c r="QX24" s="31">
        <f t="shared" si="518"/>
        <v>8.1999999999999993</v>
      </c>
      <c r="QY24" s="31" t="str">
        <f t="shared" si="519"/>
        <v>8.2</v>
      </c>
      <c r="QZ24" s="35" t="str">
        <f t="shared" si="520"/>
        <v>B+</v>
      </c>
      <c r="RA24" s="33">
        <f t="shared" si="521"/>
        <v>3.5</v>
      </c>
      <c r="RB24" s="49" t="str">
        <f t="shared" si="522"/>
        <v>3.5</v>
      </c>
      <c r="RC24" s="77">
        <v>3</v>
      </c>
      <c r="RD24" s="151">
        <v>3</v>
      </c>
      <c r="RE24" s="24">
        <v>7</v>
      </c>
      <c r="RF24" s="27">
        <v>6</v>
      </c>
      <c r="RG24" s="28"/>
      <c r="RH24" s="30">
        <f t="shared" si="523"/>
        <v>6.4</v>
      </c>
      <c r="RI24" s="31">
        <f t="shared" si="524"/>
        <v>6.4</v>
      </c>
      <c r="RJ24" s="29" t="str">
        <f t="shared" si="525"/>
        <v>6.4</v>
      </c>
      <c r="RK24" s="35" t="str">
        <f t="shared" si="526"/>
        <v>C</v>
      </c>
      <c r="RL24" s="130">
        <f t="shared" si="527"/>
        <v>2</v>
      </c>
      <c r="RM24" s="49" t="str">
        <f t="shared" si="528"/>
        <v>2.0</v>
      </c>
      <c r="RN24" s="77">
        <v>1</v>
      </c>
      <c r="RO24" s="151">
        <v>1</v>
      </c>
      <c r="RP24" s="211">
        <f t="shared" si="275"/>
        <v>15</v>
      </c>
      <c r="RQ24" s="275">
        <f t="shared" si="276"/>
        <v>6.5733333333333333</v>
      </c>
      <c r="RR24" s="43">
        <f t="shared" si="277"/>
        <v>2.4</v>
      </c>
      <c r="RS24" s="45" t="str">
        <f t="shared" si="278"/>
        <v>2.40</v>
      </c>
      <c r="RT24" s="47" t="str">
        <f t="shared" si="279"/>
        <v>Lên lớp</v>
      </c>
      <c r="RU24" s="41">
        <f t="shared" si="280"/>
        <v>15</v>
      </c>
      <c r="RV24" s="43">
        <f t="shared" si="281"/>
        <v>2.4</v>
      </c>
      <c r="RW24" s="229">
        <f t="shared" si="282"/>
        <v>91</v>
      </c>
      <c r="RX24" s="230">
        <f t="shared" si="283"/>
        <v>89</v>
      </c>
      <c r="RY24" s="146">
        <f t="shared" si="284"/>
        <v>2.1123595505617976</v>
      </c>
      <c r="RZ24" s="45" t="str">
        <f t="shared" si="285"/>
        <v>2.11</v>
      </c>
      <c r="SA24" s="47" t="str">
        <f t="shared" si="286"/>
        <v>Lên lớp</v>
      </c>
      <c r="SB24" s="47" t="s">
        <v>1143</v>
      </c>
      <c r="SC24" s="24">
        <v>7</v>
      </c>
      <c r="SD24" s="27">
        <v>2</v>
      </c>
      <c r="SE24" s="28"/>
      <c r="SF24" s="30">
        <f t="shared" si="529"/>
        <v>4</v>
      </c>
      <c r="SG24" s="31">
        <f t="shared" si="530"/>
        <v>4</v>
      </c>
      <c r="SH24" s="31" t="str">
        <f t="shared" si="531"/>
        <v>4.0</v>
      </c>
      <c r="SI24" s="35" t="str">
        <f t="shared" si="532"/>
        <v>D</v>
      </c>
      <c r="SJ24" s="33">
        <f t="shared" si="533"/>
        <v>1</v>
      </c>
      <c r="SK24" s="49" t="str">
        <f t="shared" si="534"/>
        <v>1.0</v>
      </c>
      <c r="SL24" s="77">
        <v>2</v>
      </c>
      <c r="SM24" s="151">
        <v>2</v>
      </c>
      <c r="SN24" s="24">
        <v>7.6</v>
      </c>
      <c r="SO24" s="27">
        <v>5</v>
      </c>
      <c r="SP24" s="28"/>
      <c r="SQ24" s="30">
        <f t="shared" si="535"/>
        <v>6</v>
      </c>
      <c r="SR24" s="31">
        <f t="shared" si="536"/>
        <v>6</v>
      </c>
      <c r="SS24" s="31" t="str">
        <f t="shared" si="537"/>
        <v>6.0</v>
      </c>
      <c r="ST24" s="35" t="str">
        <f t="shared" si="538"/>
        <v>C</v>
      </c>
      <c r="SU24" s="33">
        <f t="shared" si="539"/>
        <v>2</v>
      </c>
      <c r="SV24" s="49" t="str">
        <f t="shared" si="540"/>
        <v>2.0</v>
      </c>
      <c r="SW24" s="77">
        <v>2</v>
      </c>
      <c r="SX24" s="151">
        <v>2</v>
      </c>
      <c r="SY24" s="24"/>
      <c r="SZ24" s="27"/>
      <c r="TA24" s="28"/>
      <c r="TB24" s="22">
        <f t="shared" si="557"/>
        <v>5</v>
      </c>
      <c r="TC24" s="29">
        <f t="shared" si="558"/>
        <v>5</v>
      </c>
      <c r="TD24" s="31" t="str">
        <f t="shared" si="541"/>
        <v>5.0</v>
      </c>
      <c r="TE24" s="35" t="str">
        <f t="shared" si="542"/>
        <v>D+</v>
      </c>
      <c r="TF24" s="33">
        <f t="shared" si="543"/>
        <v>1.5</v>
      </c>
      <c r="TG24" s="49" t="str">
        <f t="shared" si="544"/>
        <v>1.5</v>
      </c>
      <c r="TH24" s="77">
        <v>4</v>
      </c>
      <c r="TI24" s="151">
        <v>4</v>
      </c>
      <c r="TJ24" s="320"/>
      <c r="TK24" s="321">
        <v>8.4</v>
      </c>
      <c r="TL24" s="322">
        <v>7</v>
      </c>
      <c r="TM24" s="322">
        <v>7.1</v>
      </c>
      <c r="TN24" s="322"/>
      <c r="TO24" s="127">
        <f t="shared" si="546"/>
        <v>7.3</v>
      </c>
      <c r="TP24" s="29" t="str">
        <f t="shared" si="547"/>
        <v>7.3</v>
      </c>
      <c r="TQ24" s="35" t="str">
        <f t="shared" si="548"/>
        <v>B</v>
      </c>
      <c r="TR24" s="33">
        <f t="shared" si="549"/>
        <v>3</v>
      </c>
      <c r="TS24" s="49" t="str">
        <f t="shared" si="550"/>
        <v>3.0</v>
      </c>
      <c r="TT24" s="323">
        <v>5</v>
      </c>
      <c r="TU24" s="324">
        <v>5</v>
      </c>
      <c r="TV24" s="325">
        <f t="shared" si="551"/>
        <v>9</v>
      </c>
      <c r="TW24" s="341">
        <f t="shared" si="295"/>
        <v>6.2777777777777777</v>
      </c>
      <c r="TX24" s="326">
        <f t="shared" si="552"/>
        <v>2.3333333333333335</v>
      </c>
      <c r="TY24" s="45" t="str">
        <f t="shared" si="553"/>
        <v>2.33</v>
      </c>
      <c r="TZ24" s="47" t="str">
        <f t="shared" si="554"/>
        <v>Lên lớp</v>
      </c>
      <c r="UA24" s="41">
        <f t="shared" si="555"/>
        <v>9</v>
      </c>
      <c r="UB24" s="43">
        <f t="shared" si="556"/>
        <v>2.3333333333333335</v>
      </c>
    </row>
    <row r="25" spans="1:548" ht="18">
      <c r="A25" s="11">
        <v>34</v>
      </c>
      <c r="B25" s="91" t="s">
        <v>415</v>
      </c>
      <c r="C25" s="92" t="s">
        <v>477</v>
      </c>
      <c r="D25" s="73" t="s">
        <v>478</v>
      </c>
      <c r="E25" s="302" t="s">
        <v>194</v>
      </c>
      <c r="F25" s="9"/>
      <c r="G25" s="111" t="s">
        <v>870</v>
      </c>
      <c r="H25" s="116" t="s">
        <v>18</v>
      </c>
      <c r="I25" s="104" t="s">
        <v>898</v>
      </c>
      <c r="J25" s="13">
        <v>6</v>
      </c>
      <c r="K25" s="29" t="str">
        <f t="shared" si="101"/>
        <v>6.0</v>
      </c>
      <c r="L25" s="35" t="str">
        <f t="shared" si="367"/>
        <v>C</v>
      </c>
      <c r="M25" s="33">
        <f t="shared" si="368"/>
        <v>2</v>
      </c>
      <c r="N25" s="49" t="str">
        <f t="shared" si="369"/>
        <v>2.0</v>
      </c>
      <c r="O25" s="12">
        <v>2</v>
      </c>
      <c r="P25" s="19">
        <v>7.1</v>
      </c>
      <c r="Q25" s="29" t="str">
        <f t="shared" si="105"/>
        <v>7.1</v>
      </c>
      <c r="R25" s="35" t="str">
        <f t="shared" si="370"/>
        <v>B</v>
      </c>
      <c r="S25" s="33">
        <f t="shared" si="371"/>
        <v>3</v>
      </c>
      <c r="T25" s="49" t="str">
        <f t="shared" si="372"/>
        <v>3.0</v>
      </c>
      <c r="U25" s="12">
        <v>3</v>
      </c>
      <c r="V25" s="24">
        <v>5.9</v>
      </c>
      <c r="W25" s="27">
        <v>7</v>
      </c>
      <c r="X25" s="28"/>
      <c r="Y25" s="30">
        <f t="shared" si="373"/>
        <v>6.6</v>
      </c>
      <c r="Z25" s="31">
        <f t="shared" si="374"/>
        <v>6.6</v>
      </c>
      <c r="AA25" s="29" t="str">
        <f t="shared" si="111"/>
        <v>6.6</v>
      </c>
      <c r="AB25" s="35" t="str">
        <f t="shared" si="375"/>
        <v>C+</v>
      </c>
      <c r="AC25" s="33">
        <f t="shared" si="376"/>
        <v>2.5</v>
      </c>
      <c r="AD25" s="49" t="str">
        <f t="shared" si="377"/>
        <v>2.5</v>
      </c>
      <c r="AE25" s="77">
        <v>5</v>
      </c>
      <c r="AF25" s="80">
        <v>5</v>
      </c>
      <c r="AG25" s="24">
        <v>5</v>
      </c>
      <c r="AH25" s="27">
        <v>3</v>
      </c>
      <c r="AI25" s="28">
        <v>4</v>
      </c>
      <c r="AJ25" s="22">
        <f t="shared" si="378"/>
        <v>3.8</v>
      </c>
      <c r="AK25" s="29">
        <f t="shared" si="379"/>
        <v>4.4000000000000004</v>
      </c>
      <c r="AL25" s="29" t="str">
        <f t="shared" si="117"/>
        <v>4.4</v>
      </c>
      <c r="AM25" s="35" t="str">
        <f t="shared" si="380"/>
        <v>D</v>
      </c>
      <c r="AN25" s="33">
        <f t="shared" si="381"/>
        <v>1</v>
      </c>
      <c r="AO25" s="49" t="str">
        <f t="shared" si="382"/>
        <v>1.0</v>
      </c>
      <c r="AP25" s="77">
        <v>3</v>
      </c>
      <c r="AQ25" s="83">
        <v>3</v>
      </c>
      <c r="AR25" s="24">
        <v>5.4</v>
      </c>
      <c r="AS25" s="27">
        <v>4</v>
      </c>
      <c r="AT25" s="28"/>
      <c r="AU25" s="22">
        <f t="shared" si="383"/>
        <v>4.5999999999999996</v>
      </c>
      <c r="AV25" s="29">
        <f t="shared" si="384"/>
        <v>4.5999999999999996</v>
      </c>
      <c r="AW25" s="29" t="str">
        <f t="shared" si="121"/>
        <v>4.6</v>
      </c>
      <c r="AX25" s="35" t="str">
        <f t="shared" si="385"/>
        <v>D</v>
      </c>
      <c r="AY25" s="33">
        <f t="shared" si="386"/>
        <v>1</v>
      </c>
      <c r="AZ25" s="49" t="str">
        <f t="shared" si="387"/>
        <v>1.0</v>
      </c>
      <c r="BA25" s="77">
        <v>3</v>
      </c>
      <c r="BB25" s="83">
        <v>3</v>
      </c>
      <c r="BC25" s="24">
        <v>7.7</v>
      </c>
      <c r="BD25" s="27">
        <v>6</v>
      </c>
      <c r="BE25" s="28"/>
      <c r="BF25" s="30">
        <f t="shared" si="388"/>
        <v>6.7</v>
      </c>
      <c r="BG25" s="31">
        <f t="shared" si="389"/>
        <v>6.7</v>
      </c>
      <c r="BH25" s="29" t="str">
        <f t="shared" si="125"/>
        <v>6.7</v>
      </c>
      <c r="BI25" s="35" t="str">
        <f t="shared" si="390"/>
        <v>C+</v>
      </c>
      <c r="BJ25" s="33">
        <f t="shared" si="391"/>
        <v>2.5</v>
      </c>
      <c r="BK25" s="49" t="str">
        <f t="shared" si="392"/>
        <v>2.5</v>
      </c>
      <c r="BL25" s="77">
        <v>3</v>
      </c>
      <c r="BM25" s="83">
        <v>3</v>
      </c>
      <c r="BN25" s="24">
        <v>7.7</v>
      </c>
      <c r="BO25" s="27">
        <v>7</v>
      </c>
      <c r="BP25" s="28"/>
      <c r="BQ25" s="30">
        <f t="shared" si="393"/>
        <v>7.3</v>
      </c>
      <c r="BR25" s="31">
        <f t="shared" si="394"/>
        <v>7.3</v>
      </c>
      <c r="BS25" s="29" t="str">
        <f t="shared" si="129"/>
        <v>7.3</v>
      </c>
      <c r="BT25" s="35" t="str">
        <f t="shared" si="395"/>
        <v>B</v>
      </c>
      <c r="BU25" s="33">
        <f t="shared" si="396"/>
        <v>3</v>
      </c>
      <c r="BV25" s="49" t="str">
        <f t="shared" si="397"/>
        <v>3.0</v>
      </c>
      <c r="BW25" s="77">
        <v>2</v>
      </c>
      <c r="BX25" s="83">
        <v>2</v>
      </c>
      <c r="BY25" s="41">
        <f t="shared" si="133"/>
        <v>16</v>
      </c>
      <c r="BZ25" s="43">
        <f t="shared" si="134"/>
        <v>2</v>
      </c>
      <c r="CA25" s="45" t="str">
        <f t="shared" si="135"/>
        <v>2.00</v>
      </c>
      <c r="CB25" s="47" t="str">
        <f t="shared" si="136"/>
        <v>Lên lớp</v>
      </c>
      <c r="CC25" s="145">
        <f t="shared" si="137"/>
        <v>16</v>
      </c>
      <c r="CD25" s="146">
        <f t="shared" si="138"/>
        <v>2</v>
      </c>
      <c r="CE25" s="47" t="str">
        <f t="shared" si="139"/>
        <v>Lên lớp</v>
      </c>
      <c r="CF25" s="142" t="s">
        <v>1143</v>
      </c>
      <c r="CG25" s="24">
        <v>6.1</v>
      </c>
      <c r="CH25" s="27">
        <v>8</v>
      </c>
      <c r="CI25" s="28"/>
      <c r="CJ25" s="30">
        <f t="shared" si="398"/>
        <v>7.2</v>
      </c>
      <c r="CK25" s="31">
        <f t="shared" si="399"/>
        <v>7.2</v>
      </c>
      <c r="CL25" s="29" t="str">
        <f t="shared" si="142"/>
        <v>7.2</v>
      </c>
      <c r="CM25" s="35" t="str">
        <f t="shared" si="400"/>
        <v>B</v>
      </c>
      <c r="CN25" s="157">
        <f t="shared" si="401"/>
        <v>3</v>
      </c>
      <c r="CO25" s="49" t="str">
        <f t="shared" si="402"/>
        <v>3.0</v>
      </c>
      <c r="CP25" s="77">
        <v>3</v>
      </c>
      <c r="CQ25" s="151">
        <v>3</v>
      </c>
      <c r="CR25" s="24">
        <v>8.3000000000000007</v>
      </c>
      <c r="CS25" s="27">
        <v>5</v>
      </c>
      <c r="CT25" s="28"/>
      <c r="CU25" s="30">
        <f t="shared" si="403"/>
        <v>6.3</v>
      </c>
      <c r="CV25" s="31">
        <f t="shared" si="404"/>
        <v>6.3</v>
      </c>
      <c r="CW25" s="29" t="str">
        <f t="shared" si="147"/>
        <v>6.3</v>
      </c>
      <c r="CX25" s="35" t="str">
        <f t="shared" si="405"/>
        <v>C</v>
      </c>
      <c r="CY25" s="157">
        <f t="shared" si="406"/>
        <v>2</v>
      </c>
      <c r="CZ25" s="49" t="str">
        <f t="shared" si="407"/>
        <v>2.0</v>
      </c>
      <c r="DA25" s="77">
        <v>2</v>
      </c>
      <c r="DB25" s="151">
        <v>2</v>
      </c>
      <c r="DC25" s="24">
        <v>5.7</v>
      </c>
      <c r="DD25" s="27">
        <v>5</v>
      </c>
      <c r="DE25" s="28"/>
      <c r="DF25" s="30">
        <f t="shared" si="408"/>
        <v>5.3</v>
      </c>
      <c r="DG25" s="31">
        <f t="shared" si="409"/>
        <v>5.3</v>
      </c>
      <c r="DH25" s="29" t="str">
        <f t="shared" si="153"/>
        <v>5.3</v>
      </c>
      <c r="DI25" s="35" t="str">
        <f t="shared" si="410"/>
        <v>D+</v>
      </c>
      <c r="DJ25" s="157">
        <f t="shared" si="411"/>
        <v>1.5</v>
      </c>
      <c r="DK25" s="49" t="str">
        <f t="shared" si="412"/>
        <v>1.5</v>
      </c>
      <c r="DL25" s="77">
        <v>4</v>
      </c>
      <c r="DM25" s="151">
        <v>4</v>
      </c>
      <c r="DN25" s="24">
        <v>5.2</v>
      </c>
      <c r="DO25" s="27">
        <v>5</v>
      </c>
      <c r="DP25" s="28"/>
      <c r="DQ25" s="30">
        <f t="shared" si="413"/>
        <v>5.0999999999999996</v>
      </c>
      <c r="DR25" s="31">
        <f t="shared" si="414"/>
        <v>5.0999999999999996</v>
      </c>
      <c r="DS25" s="29" t="str">
        <f t="shared" si="159"/>
        <v>5.1</v>
      </c>
      <c r="DT25" s="35" t="str">
        <f t="shared" si="415"/>
        <v>D+</v>
      </c>
      <c r="DU25" s="157">
        <f t="shared" si="416"/>
        <v>1.5</v>
      </c>
      <c r="DV25" s="49" t="str">
        <f t="shared" si="417"/>
        <v>1.5</v>
      </c>
      <c r="DW25" s="77">
        <v>3</v>
      </c>
      <c r="DX25" s="151">
        <v>3</v>
      </c>
      <c r="DY25" s="24">
        <v>6.3</v>
      </c>
      <c r="DZ25" s="27">
        <v>4</v>
      </c>
      <c r="EA25" s="28"/>
      <c r="EB25" s="30">
        <f t="shared" si="418"/>
        <v>4.9000000000000004</v>
      </c>
      <c r="EC25" s="31">
        <f t="shared" si="419"/>
        <v>4.9000000000000004</v>
      </c>
      <c r="ED25" s="29" t="str">
        <f t="shared" si="163"/>
        <v>4.9</v>
      </c>
      <c r="EE25" s="35" t="str">
        <f t="shared" si="420"/>
        <v>D</v>
      </c>
      <c r="EF25" s="157">
        <f t="shared" si="421"/>
        <v>1</v>
      </c>
      <c r="EG25" s="49" t="str">
        <f t="shared" si="422"/>
        <v>1.0</v>
      </c>
      <c r="EH25" s="77">
        <v>2</v>
      </c>
      <c r="EI25" s="151">
        <v>2</v>
      </c>
      <c r="EJ25" s="24">
        <v>5.6</v>
      </c>
      <c r="EK25" s="27">
        <v>5</v>
      </c>
      <c r="EL25" s="28"/>
      <c r="EM25" s="30">
        <f t="shared" si="423"/>
        <v>5.2</v>
      </c>
      <c r="EN25" s="31">
        <f t="shared" si="424"/>
        <v>5.2</v>
      </c>
      <c r="EO25" s="29" t="str">
        <f t="shared" si="168"/>
        <v>5.2</v>
      </c>
      <c r="EP25" s="35" t="str">
        <f t="shared" si="425"/>
        <v>D+</v>
      </c>
      <c r="EQ25" s="157">
        <f t="shared" si="426"/>
        <v>1.5</v>
      </c>
      <c r="ER25" s="49" t="str">
        <f t="shared" si="427"/>
        <v>1.5</v>
      </c>
      <c r="ES25" s="77">
        <v>2</v>
      </c>
      <c r="ET25" s="151">
        <v>2</v>
      </c>
      <c r="EU25" s="24">
        <v>5.3</v>
      </c>
      <c r="EV25" s="27">
        <v>7</v>
      </c>
      <c r="EW25" s="28"/>
      <c r="EX25" s="30">
        <f t="shared" si="428"/>
        <v>6.3</v>
      </c>
      <c r="EY25" s="31">
        <f t="shared" si="429"/>
        <v>6.3</v>
      </c>
      <c r="EZ25" s="29" t="str">
        <f t="shared" si="173"/>
        <v>6.3</v>
      </c>
      <c r="FA25" s="35" t="str">
        <f t="shared" si="430"/>
        <v>C</v>
      </c>
      <c r="FB25" s="157">
        <f t="shared" si="431"/>
        <v>2</v>
      </c>
      <c r="FC25" s="49" t="str">
        <f t="shared" si="432"/>
        <v>2.0</v>
      </c>
      <c r="FD25" s="77">
        <v>3</v>
      </c>
      <c r="FE25" s="151">
        <v>3</v>
      </c>
      <c r="FF25" s="155">
        <v>7</v>
      </c>
      <c r="FG25" s="165">
        <v>7</v>
      </c>
      <c r="FH25" s="165"/>
      <c r="FI25" s="22">
        <f t="shared" si="433"/>
        <v>7</v>
      </c>
      <c r="FJ25" s="29">
        <f t="shared" si="434"/>
        <v>7</v>
      </c>
      <c r="FK25" s="29" t="str">
        <f t="shared" si="179"/>
        <v>7.0</v>
      </c>
      <c r="FL25" s="35" t="str">
        <f t="shared" si="435"/>
        <v>B</v>
      </c>
      <c r="FM25" s="33">
        <f t="shared" si="436"/>
        <v>3</v>
      </c>
      <c r="FN25" s="49" t="str">
        <f t="shared" si="437"/>
        <v>3.0</v>
      </c>
      <c r="FO25" s="77">
        <v>2</v>
      </c>
      <c r="FP25" s="151">
        <v>2</v>
      </c>
      <c r="FQ25" s="41">
        <f t="shared" si="183"/>
        <v>21</v>
      </c>
      <c r="FR25" s="43">
        <f t="shared" si="184"/>
        <v>1.9285714285714286</v>
      </c>
      <c r="FS25" s="45" t="str">
        <f t="shared" si="185"/>
        <v>1.93</v>
      </c>
      <c r="FT25" s="47" t="str">
        <f t="shared" si="186"/>
        <v>Lên lớp</v>
      </c>
      <c r="FU25" s="145">
        <f t="shared" si="187"/>
        <v>21</v>
      </c>
      <c r="FV25" s="146">
        <f t="shared" si="188"/>
        <v>1.9285714285714286</v>
      </c>
      <c r="FW25" s="174">
        <f t="shared" si="189"/>
        <v>37</v>
      </c>
      <c r="FX25" s="41">
        <f t="shared" si="190"/>
        <v>37</v>
      </c>
      <c r="FY25" s="43">
        <f t="shared" si="191"/>
        <v>1.9594594594594594</v>
      </c>
      <c r="FZ25" s="45" t="str">
        <f t="shared" si="192"/>
        <v>1.96</v>
      </c>
      <c r="GA25" s="47" t="str">
        <f t="shared" si="193"/>
        <v>Lên lớp</v>
      </c>
      <c r="GB25" s="47" t="s">
        <v>1143</v>
      </c>
      <c r="GC25" s="24">
        <v>5</v>
      </c>
      <c r="GD25" s="27">
        <v>5</v>
      </c>
      <c r="GE25" s="28"/>
      <c r="GF25" s="30">
        <f t="shared" si="322"/>
        <v>5</v>
      </c>
      <c r="GG25" s="31">
        <f t="shared" si="323"/>
        <v>5</v>
      </c>
      <c r="GH25" s="29" t="str">
        <f t="shared" si="195"/>
        <v>5.0</v>
      </c>
      <c r="GI25" s="35" t="str">
        <f t="shared" si="324"/>
        <v>D+</v>
      </c>
      <c r="GJ25" s="33">
        <f t="shared" si="325"/>
        <v>1.5</v>
      </c>
      <c r="GK25" s="49" t="str">
        <f t="shared" si="326"/>
        <v>1.5</v>
      </c>
      <c r="GL25" s="77">
        <v>2</v>
      </c>
      <c r="GM25" s="151">
        <v>2</v>
      </c>
      <c r="GN25" s="24">
        <v>7</v>
      </c>
      <c r="GO25" s="27">
        <v>4</v>
      </c>
      <c r="GP25" s="28"/>
      <c r="GQ25" s="30">
        <f t="shared" si="327"/>
        <v>5.2</v>
      </c>
      <c r="GR25" s="31">
        <f t="shared" si="328"/>
        <v>5.2</v>
      </c>
      <c r="GS25" s="29" t="str">
        <f t="shared" si="200"/>
        <v>5.2</v>
      </c>
      <c r="GT25" s="35" t="str">
        <f t="shared" si="329"/>
        <v>D+</v>
      </c>
      <c r="GU25" s="33">
        <f t="shared" si="330"/>
        <v>1.5</v>
      </c>
      <c r="GV25" s="49" t="str">
        <f t="shared" si="331"/>
        <v>1.5</v>
      </c>
      <c r="GW25" s="77">
        <v>3</v>
      </c>
      <c r="GX25" s="151">
        <v>3</v>
      </c>
      <c r="GY25" s="63">
        <v>3.2</v>
      </c>
      <c r="GZ25" s="27"/>
      <c r="HA25" s="28"/>
      <c r="HB25" s="30">
        <f t="shared" si="332"/>
        <v>1.3</v>
      </c>
      <c r="HC25" s="31">
        <f t="shared" si="333"/>
        <v>1.3</v>
      </c>
      <c r="HD25" s="29" t="str">
        <f t="shared" si="205"/>
        <v>1.3</v>
      </c>
      <c r="HE25" s="35" t="str">
        <f t="shared" si="334"/>
        <v>F</v>
      </c>
      <c r="HF25" s="33">
        <f t="shared" si="335"/>
        <v>0</v>
      </c>
      <c r="HG25" s="49" t="str">
        <f t="shared" si="336"/>
        <v>0.0</v>
      </c>
      <c r="HH25" s="77">
        <v>2</v>
      </c>
      <c r="HI25" s="151"/>
      <c r="HJ25" s="24">
        <v>5</v>
      </c>
      <c r="HK25" s="124"/>
      <c r="HL25" s="28">
        <v>3</v>
      </c>
      <c r="HM25" s="30">
        <f t="shared" si="337"/>
        <v>2</v>
      </c>
      <c r="HN25" s="31">
        <f t="shared" si="338"/>
        <v>3.8</v>
      </c>
      <c r="HO25" s="29" t="str">
        <f t="shared" si="210"/>
        <v>3.8</v>
      </c>
      <c r="HP25" s="35" t="str">
        <f t="shared" si="339"/>
        <v>F</v>
      </c>
      <c r="HQ25" s="33">
        <f t="shared" si="340"/>
        <v>0</v>
      </c>
      <c r="HR25" s="49" t="str">
        <f t="shared" si="341"/>
        <v>0.0</v>
      </c>
      <c r="HS25" s="77">
        <v>2</v>
      </c>
      <c r="HT25" s="151"/>
      <c r="HU25" s="24">
        <v>7</v>
      </c>
      <c r="HV25" s="27">
        <v>5</v>
      </c>
      <c r="HW25" s="28"/>
      <c r="HX25" s="30">
        <f t="shared" si="342"/>
        <v>5.8</v>
      </c>
      <c r="HY25" s="31">
        <f t="shared" si="343"/>
        <v>5.8</v>
      </c>
      <c r="HZ25" s="29" t="str">
        <f t="shared" si="215"/>
        <v>5.8</v>
      </c>
      <c r="IA25" s="35" t="str">
        <f t="shared" si="344"/>
        <v>C</v>
      </c>
      <c r="IB25" s="33">
        <f t="shared" si="345"/>
        <v>2</v>
      </c>
      <c r="IC25" s="49" t="str">
        <f t="shared" si="346"/>
        <v>2.0</v>
      </c>
      <c r="ID25" s="77">
        <v>3</v>
      </c>
      <c r="IE25" s="151">
        <v>3</v>
      </c>
      <c r="IF25" s="24">
        <v>6.3</v>
      </c>
      <c r="IG25" s="27">
        <v>7</v>
      </c>
      <c r="IH25" s="28"/>
      <c r="II25" s="30">
        <f t="shared" si="347"/>
        <v>6.7</v>
      </c>
      <c r="IJ25" s="31">
        <f t="shared" si="348"/>
        <v>6.7</v>
      </c>
      <c r="IK25" s="29" t="str">
        <f t="shared" si="220"/>
        <v>6.7</v>
      </c>
      <c r="IL25" s="35" t="str">
        <f t="shared" si="349"/>
        <v>C+</v>
      </c>
      <c r="IM25" s="33">
        <f t="shared" si="350"/>
        <v>2.5</v>
      </c>
      <c r="IN25" s="49" t="str">
        <f t="shared" si="351"/>
        <v>2.5</v>
      </c>
      <c r="IO25" s="77">
        <v>2</v>
      </c>
      <c r="IP25" s="151">
        <v>2</v>
      </c>
      <c r="IQ25" s="24">
        <v>6</v>
      </c>
      <c r="IR25" s="27">
        <v>2</v>
      </c>
      <c r="IS25" s="138"/>
      <c r="IT25" s="30">
        <f t="shared" si="352"/>
        <v>3.6</v>
      </c>
      <c r="IU25" s="31">
        <f t="shared" si="353"/>
        <v>3.6</v>
      </c>
      <c r="IV25" s="29" t="str">
        <f t="shared" si="224"/>
        <v>3.6</v>
      </c>
      <c r="IW25" s="35" t="str">
        <f t="shared" si="354"/>
        <v>F</v>
      </c>
      <c r="IX25" s="33">
        <f t="shared" si="355"/>
        <v>0</v>
      </c>
      <c r="IY25" s="49" t="str">
        <f t="shared" si="356"/>
        <v>0.0</v>
      </c>
      <c r="IZ25" s="77">
        <v>3</v>
      </c>
      <c r="JA25" s="151"/>
      <c r="JB25" s="63">
        <v>2.4</v>
      </c>
      <c r="JC25" s="27"/>
      <c r="JD25" s="28"/>
      <c r="JE25" s="30">
        <f t="shared" si="357"/>
        <v>1</v>
      </c>
      <c r="JF25" s="31">
        <f t="shared" si="358"/>
        <v>1</v>
      </c>
      <c r="JG25" s="29" t="str">
        <f t="shared" si="228"/>
        <v>1.0</v>
      </c>
      <c r="JH25" s="35" t="str">
        <f t="shared" si="359"/>
        <v>F</v>
      </c>
      <c r="JI25" s="33">
        <f t="shared" si="360"/>
        <v>0</v>
      </c>
      <c r="JJ25" s="49" t="str">
        <f t="shared" si="361"/>
        <v>0.0</v>
      </c>
      <c r="JK25" s="77">
        <v>3</v>
      </c>
      <c r="JL25" s="151"/>
      <c r="JM25" s="24">
        <v>7</v>
      </c>
      <c r="JN25" s="214">
        <v>7.2</v>
      </c>
      <c r="JO25" s="140"/>
      <c r="JP25" s="30">
        <f t="shared" si="362"/>
        <v>7.1</v>
      </c>
      <c r="JQ25" s="31">
        <f t="shared" si="363"/>
        <v>7.1</v>
      </c>
      <c r="JR25" s="29" t="str">
        <f t="shared" si="232"/>
        <v>7.1</v>
      </c>
      <c r="JS25" s="35" t="str">
        <f t="shared" si="364"/>
        <v>B</v>
      </c>
      <c r="JT25" s="33">
        <f t="shared" si="365"/>
        <v>3</v>
      </c>
      <c r="JU25" s="49" t="str">
        <f t="shared" si="366"/>
        <v>3.0</v>
      </c>
      <c r="JV25" s="77">
        <v>1</v>
      </c>
      <c r="JW25" s="151">
        <v>1</v>
      </c>
      <c r="JX25" s="211">
        <f t="shared" si="236"/>
        <v>21</v>
      </c>
      <c r="JY25" s="43">
        <f t="shared" si="237"/>
        <v>1.0238095238095237</v>
      </c>
      <c r="JZ25" s="45" t="str">
        <f t="shared" si="238"/>
        <v>1.02</v>
      </c>
      <c r="KA25" s="47" t="str">
        <f t="shared" si="239"/>
        <v>Lên lớp</v>
      </c>
      <c r="KB25" s="41">
        <f t="shared" si="240"/>
        <v>11</v>
      </c>
      <c r="KC25" s="43">
        <f t="shared" si="241"/>
        <v>1.9545454545454546</v>
      </c>
      <c r="KD25" s="229">
        <f t="shared" si="242"/>
        <v>58</v>
      </c>
      <c r="KE25" s="230">
        <f t="shared" si="243"/>
        <v>48</v>
      </c>
      <c r="KF25" s="146">
        <f t="shared" si="244"/>
        <v>1.9583333333333333</v>
      </c>
      <c r="KG25" s="45" t="str">
        <f t="shared" si="245"/>
        <v>1.96</v>
      </c>
      <c r="KH25" s="47" t="str">
        <f t="shared" si="246"/>
        <v>Lên lớp</v>
      </c>
      <c r="KI25" s="47" t="s">
        <v>1143</v>
      </c>
      <c r="KJ25" s="24">
        <v>5.4</v>
      </c>
      <c r="KK25" s="27">
        <v>5</v>
      </c>
      <c r="KL25" s="28"/>
      <c r="KM25" s="30">
        <f t="shared" si="438"/>
        <v>5.2</v>
      </c>
      <c r="KN25" s="31">
        <f t="shared" si="439"/>
        <v>5.2</v>
      </c>
      <c r="KO25" s="29" t="str">
        <f t="shared" si="440"/>
        <v>5.2</v>
      </c>
      <c r="KP25" s="35" t="str">
        <f t="shared" si="441"/>
        <v>D+</v>
      </c>
      <c r="KQ25" s="33">
        <f t="shared" si="442"/>
        <v>1.5</v>
      </c>
      <c r="KR25" s="49" t="str">
        <f t="shared" si="443"/>
        <v>1.5</v>
      </c>
      <c r="KS25" s="77">
        <v>2</v>
      </c>
      <c r="KT25" s="151">
        <v>2</v>
      </c>
      <c r="KU25" s="24">
        <v>8</v>
      </c>
      <c r="KV25" s="27">
        <v>8</v>
      </c>
      <c r="KW25" s="28"/>
      <c r="KX25" s="30">
        <f t="shared" si="444"/>
        <v>8</v>
      </c>
      <c r="KY25" s="31">
        <f t="shared" si="445"/>
        <v>8</v>
      </c>
      <c r="KZ25" s="29" t="str">
        <f t="shared" si="446"/>
        <v>8.0</v>
      </c>
      <c r="LA25" s="35" t="str">
        <f t="shared" si="447"/>
        <v>B+</v>
      </c>
      <c r="LB25" s="33">
        <f t="shared" si="448"/>
        <v>3.5</v>
      </c>
      <c r="LC25" s="49" t="str">
        <f t="shared" si="449"/>
        <v>3.5</v>
      </c>
      <c r="LD25" s="77">
        <v>2</v>
      </c>
      <c r="LE25" s="151">
        <v>2</v>
      </c>
      <c r="LF25" s="24">
        <v>7.7</v>
      </c>
      <c r="LG25" s="27">
        <v>6</v>
      </c>
      <c r="LH25" s="28"/>
      <c r="LI25" s="30">
        <f t="shared" si="450"/>
        <v>6.7</v>
      </c>
      <c r="LJ25" s="31">
        <f t="shared" si="451"/>
        <v>6.7</v>
      </c>
      <c r="LK25" s="31" t="str">
        <f t="shared" si="452"/>
        <v>6.7</v>
      </c>
      <c r="LL25" s="35" t="str">
        <f t="shared" si="453"/>
        <v>C+</v>
      </c>
      <c r="LM25" s="33">
        <f t="shared" si="454"/>
        <v>2.5</v>
      </c>
      <c r="LN25" s="49" t="str">
        <f t="shared" si="455"/>
        <v>2.5</v>
      </c>
      <c r="LO25" s="77">
        <v>2</v>
      </c>
      <c r="LP25" s="151">
        <v>2</v>
      </c>
      <c r="LQ25" s="24">
        <v>7</v>
      </c>
      <c r="LR25" s="27">
        <v>1</v>
      </c>
      <c r="LS25" s="28">
        <v>1</v>
      </c>
      <c r="LT25" s="30">
        <f t="shared" si="456"/>
        <v>3.4</v>
      </c>
      <c r="LU25" s="31">
        <f t="shared" si="457"/>
        <v>3.4</v>
      </c>
      <c r="LV25" s="29" t="str">
        <f t="shared" si="250"/>
        <v>3.4</v>
      </c>
      <c r="LW25" s="35" t="str">
        <f t="shared" si="458"/>
        <v>F</v>
      </c>
      <c r="LX25" s="33">
        <f t="shared" si="459"/>
        <v>0</v>
      </c>
      <c r="LY25" s="49" t="str">
        <f t="shared" si="460"/>
        <v>0.0</v>
      </c>
      <c r="LZ25" s="77">
        <v>2</v>
      </c>
      <c r="MA25" s="151"/>
      <c r="MB25" s="63">
        <v>0</v>
      </c>
      <c r="MC25" s="27"/>
      <c r="MD25" s="28"/>
      <c r="ME25" s="30">
        <f t="shared" si="461"/>
        <v>0</v>
      </c>
      <c r="MF25" s="161">
        <f t="shared" si="462"/>
        <v>0</v>
      </c>
      <c r="MG25" s="29" t="str">
        <f t="shared" si="251"/>
        <v>0.0</v>
      </c>
      <c r="MH25" s="162" t="str">
        <f t="shared" si="463"/>
        <v>F</v>
      </c>
      <c r="MI25" s="163">
        <f t="shared" si="464"/>
        <v>0</v>
      </c>
      <c r="MJ25" s="56" t="str">
        <f t="shared" si="465"/>
        <v>0.0</v>
      </c>
      <c r="MK25" s="77">
        <v>1</v>
      </c>
      <c r="ML25" s="151"/>
      <c r="MM25" s="24">
        <v>6.1</v>
      </c>
      <c r="MN25" s="27">
        <v>5</v>
      </c>
      <c r="MO25" s="28"/>
      <c r="MP25" s="30">
        <f t="shared" si="466"/>
        <v>5.4</v>
      </c>
      <c r="MQ25" s="161">
        <f t="shared" si="467"/>
        <v>5.4</v>
      </c>
      <c r="MR25" s="29" t="str">
        <f t="shared" si="252"/>
        <v>5.4</v>
      </c>
      <c r="MS25" s="162" t="str">
        <f t="shared" si="468"/>
        <v>D+</v>
      </c>
      <c r="MT25" s="163">
        <f t="shared" si="469"/>
        <v>1.5</v>
      </c>
      <c r="MU25" s="56" t="str">
        <f t="shared" si="470"/>
        <v>1.5</v>
      </c>
      <c r="MV25" s="77">
        <v>3</v>
      </c>
      <c r="MW25" s="151">
        <v>3</v>
      </c>
      <c r="MX25" s="63">
        <v>0</v>
      </c>
      <c r="MY25" s="27"/>
      <c r="MZ25" s="28"/>
      <c r="NA25" s="30">
        <f t="shared" si="471"/>
        <v>0</v>
      </c>
      <c r="NB25" s="161">
        <f t="shared" si="472"/>
        <v>0</v>
      </c>
      <c r="NC25" s="29" t="str">
        <f t="shared" si="253"/>
        <v>0.0</v>
      </c>
      <c r="ND25" s="162" t="str">
        <f t="shared" si="473"/>
        <v>F</v>
      </c>
      <c r="NE25" s="163">
        <f t="shared" si="474"/>
        <v>0</v>
      </c>
      <c r="NF25" s="56" t="str">
        <f t="shared" si="475"/>
        <v>0.0</v>
      </c>
      <c r="NG25" s="77">
        <v>1</v>
      </c>
      <c r="NH25" s="151"/>
      <c r="NI25" s="24">
        <v>6.4</v>
      </c>
      <c r="NJ25" s="27">
        <v>6</v>
      </c>
      <c r="NK25" s="28"/>
      <c r="NL25" s="30">
        <f t="shared" si="476"/>
        <v>6.2</v>
      </c>
      <c r="NM25" s="31">
        <f t="shared" si="477"/>
        <v>6.2</v>
      </c>
      <c r="NN25" s="29" t="str">
        <f t="shared" si="478"/>
        <v>6.2</v>
      </c>
      <c r="NO25" s="35" t="str">
        <f t="shared" si="479"/>
        <v>C</v>
      </c>
      <c r="NP25" s="33">
        <f t="shared" si="480"/>
        <v>2</v>
      </c>
      <c r="NQ25" s="49" t="str">
        <f t="shared" si="481"/>
        <v>2.0</v>
      </c>
      <c r="NR25" s="77">
        <v>3</v>
      </c>
      <c r="NS25" s="151">
        <v>3</v>
      </c>
      <c r="NT25" s="24">
        <v>8</v>
      </c>
      <c r="NU25" s="214">
        <v>6.7</v>
      </c>
      <c r="NV25" s="28"/>
      <c r="NW25" s="30">
        <f t="shared" si="482"/>
        <v>7.2</v>
      </c>
      <c r="NX25" s="31">
        <f t="shared" si="483"/>
        <v>7.2</v>
      </c>
      <c r="NY25" s="29" t="str">
        <f t="shared" si="484"/>
        <v>7.2</v>
      </c>
      <c r="NZ25" s="35" t="str">
        <f t="shared" si="485"/>
        <v>B</v>
      </c>
      <c r="OA25" s="33">
        <f t="shared" si="486"/>
        <v>3</v>
      </c>
      <c r="OB25" s="49" t="str">
        <f t="shared" si="487"/>
        <v>3.0</v>
      </c>
      <c r="OC25" s="77">
        <v>2</v>
      </c>
      <c r="OD25" s="151">
        <v>2</v>
      </c>
      <c r="OE25" s="211">
        <f t="shared" si="257"/>
        <v>18</v>
      </c>
      <c r="OF25" s="43">
        <f t="shared" si="258"/>
        <v>1.75</v>
      </c>
      <c r="OG25" s="45" t="str">
        <f t="shared" si="259"/>
        <v>1.75</v>
      </c>
      <c r="OH25" s="47" t="str">
        <f t="shared" si="260"/>
        <v>Lên lớp</v>
      </c>
      <c r="OI25" s="41">
        <f t="shared" si="261"/>
        <v>14</v>
      </c>
      <c r="OJ25" s="43">
        <f t="shared" si="262"/>
        <v>2.25</v>
      </c>
      <c r="OK25" s="229">
        <f t="shared" si="263"/>
        <v>76</v>
      </c>
      <c r="OL25" s="230">
        <f t="shared" si="264"/>
        <v>62</v>
      </c>
      <c r="OM25" s="146">
        <f t="shared" si="265"/>
        <v>2.024193548387097</v>
      </c>
      <c r="ON25" s="45" t="str">
        <f t="shared" si="266"/>
        <v>2.02</v>
      </c>
      <c r="OO25" s="47" t="str">
        <f t="shared" si="267"/>
        <v>Lên lớp</v>
      </c>
      <c r="OP25" s="47" t="s">
        <v>1143</v>
      </c>
      <c r="OQ25" s="24">
        <v>7.2</v>
      </c>
      <c r="OR25" s="27"/>
      <c r="OS25" s="28">
        <v>4</v>
      </c>
      <c r="OT25" s="30">
        <f t="shared" si="488"/>
        <v>2.9</v>
      </c>
      <c r="OU25" s="31">
        <f t="shared" si="489"/>
        <v>5.3</v>
      </c>
      <c r="OV25" s="31" t="str">
        <f t="shared" si="490"/>
        <v>5.3</v>
      </c>
      <c r="OW25" s="35" t="str">
        <f t="shared" si="491"/>
        <v>D+</v>
      </c>
      <c r="OX25" s="33">
        <f t="shared" si="492"/>
        <v>1.5</v>
      </c>
      <c r="OY25" s="49" t="str">
        <f t="shared" si="493"/>
        <v>1.5</v>
      </c>
      <c r="OZ25" s="77">
        <v>2</v>
      </c>
      <c r="PA25" s="151">
        <v>2</v>
      </c>
      <c r="PB25" s="24">
        <v>8</v>
      </c>
      <c r="PC25" s="27">
        <v>9</v>
      </c>
      <c r="PD25" s="28"/>
      <c r="PE25" s="22">
        <f t="shared" si="494"/>
        <v>8.6</v>
      </c>
      <c r="PF25" s="29">
        <f t="shared" si="495"/>
        <v>8.6</v>
      </c>
      <c r="PG25" s="29" t="str">
        <f t="shared" si="496"/>
        <v>8.6</v>
      </c>
      <c r="PH25" s="35" t="str">
        <f t="shared" si="545"/>
        <v>A</v>
      </c>
      <c r="PI25" s="33">
        <f t="shared" si="497"/>
        <v>4</v>
      </c>
      <c r="PJ25" s="49" t="str">
        <f t="shared" si="498"/>
        <v>4.0</v>
      </c>
      <c r="PK25" s="77">
        <v>3</v>
      </c>
      <c r="PL25" s="151">
        <v>3</v>
      </c>
      <c r="PM25" s="24">
        <v>6</v>
      </c>
      <c r="PN25" s="27">
        <v>7</v>
      </c>
      <c r="PO25" s="28"/>
      <c r="PP25" s="30">
        <f t="shared" si="499"/>
        <v>6.6</v>
      </c>
      <c r="PQ25" s="31">
        <f t="shared" si="500"/>
        <v>6.6</v>
      </c>
      <c r="PR25" s="31" t="str">
        <f t="shared" si="501"/>
        <v>6.6</v>
      </c>
      <c r="PS25" s="35" t="str">
        <f t="shared" si="502"/>
        <v>C+</v>
      </c>
      <c r="PT25" s="33">
        <f t="shared" si="503"/>
        <v>2.5</v>
      </c>
      <c r="PU25" s="49" t="str">
        <f t="shared" si="504"/>
        <v>2.5</v>
      </c>
      <c r="PV25" s="77">
        <v>2</v>
      </c>
      <c r="PW25" s="151">
        <v>2</v>
      </c>
      <c r="PX25" s="24">
        <v>7</v>
      </c>
      <c r="PY25" s="27">
        <v>8</v>
      </c>
      <c r="PZ25" s="28"/>
      <c r="QA25" s="22">
        <f t="shared" si="505"/>
        <v>7.6</v>
      </c>
      <c r="QB25" s="29">
        <f t="shared" si="506"/>
        <v>7.6</v>
      </c>
      <c r="QC25" s="29" t="str">
        <f t="shared" si="507"/>
        <v>7.6</v>
      </c>
      <c r="QD25" s="35" t="str">
        <f t="shared" si="508"/>
        <v>B</v>
      </c>
      <c r="QE25" s="33">
        <f t="shared" si="509"/>
        <v>3</v>
      </c>
      <c r="QF25" s="49" t="str">
        <f t="shared" si="510"/>
        <v>3.0</v>
      </c>
      <c r="QG25" s="77">
        <v>3</v>
      </c>
      <c r="QH25" s="151">
        <v>3</v>
      </c>
      <c r="QI25" s="24">
        <v>6</v>
      </c>
      <c r="QJ25" s="124"/>
      <c r="QK25" s="28"/>
      <c r="QL25" s="30">
        <f t="shared" si="511"/>
        <v>2.4</v>
      </c>
      <c r="QM25" s="31">
        <f t="shared" si="512"/>
        <v>2.4</v>
      </c>
      <c r="QN25" s="31" t="str">
        <f t="shared" si="513"/>
        <v>2.4</v>
      </c>
      <c r="QO25" s="35" t="str">
        <f t="shared" si="514"/>
        <v>F</v>
      </c>
      <c r="QP25" s="33">
        <f t="shared" si="515"/>
        <v>0</v>
      </c>
      <c r="QQ25" s="49" t="str">
        <f t="shared" si="516"/>
        <v>0.0</v>
      </c>
      <c r="QR25" s="77">
        <v>1</v>
      </c>
      <c r="QS25" s="151"/>
      <c r="QT25" s="24">
        <v>8.5</v>
      </c>
      <c r="QU25" s="27">
        <v>8</v>
      </c>
      <c r="QV25" s="28"/>
      <c r="QW25" s="30">
        <f t="shared" si="517"/>
        <v>8.1999999999999993</v>
      </c>
      <c r="QX25" s="31">
        <f t="shared" si="518"/>
        <v>8.1999999999999993</v>
      </c>
      <c r="QY25" s="31" t="str">
        <f t="shared" si="519"/>
        <v>8.2</v>
      </c>
      <c r="QZ25" s="35" t="str">
        <f t="shared" si="520"/>
        <v>B+</v>
      </c>
      <c r="RA25" s="33">
        <f t="shared" si="521"/>
        <v>3.5</v>
      </c>
      <c r="RB25" s="49" t="str">
        <f t="shared" si="522"/>
        <v>3.5</v>
      </c>
      <c r="RC25" s="77">
        <v>3</v>
      </c>
      <c r="RD25" s="151">
        <v>3</v>
      </c>
      <c r="RE25" s="63">
        <v>2</v>
      </c>
      <c r="RF25" s="27"/>
      <c r="RG25" s="28"/>
      <c r="RH25" s="30">
        <f t="shared" si="523"/>
        <v>0.8</v>
      </c>
      <c r="RI25" s="31">
        <f t="shared" si="524"/>
        <v>0.8</v>
      </c>
      <c r="RJ25" s="31" t="str">
        <f t="shared" si="525"/>
        <v>0.8</v>
      </c>
      <c r="RK25" s="35" t="str">
        <f t="shared" si="526"/>
        <v>F</v>
      </c>
      <c r="RL25" s="33">
        <f t="shared" si="527"/>
        <v>0</v>
      </c>
      <c r="RM25" s="49" t="str">
        <f t="shared" si="528"/>
        <v>0.0</v>
      </c>
      <c r="RN25" s="77">
        <v>1</v>
      </c>
      <c r="RO25" s="151"/>
      <c r="RP25" s="211">
        <f t="shared" si="275"/>
        <v>15</v>
      </c>
      <c r="RQ25" s="275">
        <f t="shared" si="276"/>
        <v>6.6799999999999988</v>
      </c>
      <c r="RR25" s="43">
        <f t="shared" si="277"/>
        <v>2.6333333333333333</v>
      </c>
      <c r="RS25" s="45" t="str">
        <f t="shared" si="278"/>
        <v>2.63</v>
      </c>
      <c r="RT25" s="47" t="str">
        <f t="shared" si="279"/>
        <v>Lên lớp</v>
      </c>
      <c r="RU25" s="41">
        <f t="shared" si="280"/>
        <v>13</v>
      </c>
      <c r="RV25" s="43">
        <f t="shared" si="281"/>
        <v>3.0384615384615383</v>
      </c>
      <c r="RW25" s="229">
        <f t="shared" si="282"/>
        <v>91</v>
      </c>
      <c r="RX25" s="230">
        <f t="shared" si="283"/>
        <v>75</v>
      </c>
      <c r="RY25" s="146">
        <f t="shared" si="284"/>
        <v>2.2000000000000002</v>
      </c>
      <c r="RZ25" s="45" t="str">
        <f t="shared" si="285"/>
        <v>2.20</v>
      </c>
      <c r="SA25" s="47" t="str">
        <f t="shared" si="286"/>
        <v>Lên lớp</v>
      </c>
      <c r="SB25" s="47" t="s">
        <v>1143</v>
      </c>
      <c r="SC25" s="63">
        <v>0</v>
      </c>
      <c r="SD25" s="27"/>
      <c r="SE25" s="28"/>
      <c r="SF25" s="22">
        <f t="shared" si="529"/>
        <v>0</v>
      </c>
      <c r="SG25" s="29">
        <f t="shared" si="530"/>
        <v>0</v>
      </c>
      <c r="SH25" s="29" t="str">
        <f t="shared" si="531"/>
        <v>0.0</v>
      </c>
      <c r="SI25" s="35" t="str">
        <f t="shared" si="532"/>
        <v>F</v>
      </c>
      <c r="SJ25" s="33">
        <f t="shared" si="533"/>
        <v>0</v>
      </c>
      <c r="SK25" s="49" t="str">
        <f t="shared" si="534"/>
        <v>0.0</v>
      </c>
      <c r="SL25" s="77">
        <v>2</v>
      </c>
      <c r="SM25" s="151"/>
      <c r="SN25" s="63">
        <v>1.1000000000000001</v>
      </c>
      <c r="SO25" s="27"/>
      <c r="SP25" s="28"/>
      <c r="SQ25" s="30">
        <f t="shared" si="535"/>
        <v>0.4</v>
      </c>
      <c r="SR25" s="31">
        <f t="shared" si="536"/>
        <v>0.4</v>
      </c>
      <c r="SS25" s="29" t="str">
        <f t="shared" si="537"/>
        <v>0.4</v>
      </c>
      <c r="ST25" s="35" t="str">
        <f t="shared" si="538"/>
        <v>F</v>
      </c>
      <c r="SU25" s="130">
        <f t="shared" si="539"/>
        <v>0</v>
      </c>
      <c r="SV25" s="49" t="str">
        <f t="shared" si="540"/>
        <v>0.0</v>
      </c>
      <c r="SW25" s="77">
        <v>2</v>
      </c>
      <c r="SX25" s="151"/>
      <c r="SY25" s="24"/>
      <c r="SZ25" s="27"/>
      <c r="TA25" s="28"/>
      <c r="TB25" s="22">
        <f t="shared" si="557"/>
        <v>0.2</v>
      </c>
      <c r="TC25" s="29">
        <f t="shared" si="558"/>
        <v>0.2</v>
      </c>
      <c r="TD25" s="29" t="str">
        <f t="shared" si="541"/>
        <v>0.2</v>
      </c>
      <c r="TE25" s="35" t="str">
        <f t="shared" si="542"/>
        <v>F</v>
      </c>
      <c r="TF25" s="130">
        <f t="shared" si="543"/>
        <v>0</v>
      </c>
      <c r="TG25" s="49" t="str">
        <f t="shared" si="544"/>
        <v>0.0</v>
      </c>
      <c r="TH25" s="77">
        <v>4</v>
      </c>
      <c r="TI25" s="151"/>
      <c r="TJ25" s="320"/>
      <c r="TK25" s="321"/>
      <c r="TL25" s="322"/>
      <c r="TM25" s="322"/>
      <c r="TN25" s="322"/>
      <c r="TO25" s="127">
        <f t="shared" si="546"/>
        <v>0</v>
      </c>
      <c r="TP25" s="29" t="str">
        <f t="shared" si="547"/>
        <v>0.0</v>
      </c>
      <c r="TQ25" s="35" t="str">
        <f t="shared" si="548"/>
        <v>F</v>
      </c>
      <c r="TR25" s="33">
        <f t="shared" si="549"/>
        <v>0</v>
      </c>
      <c r="TS25" s="49" t="str">
        <f t="shared" si="550"/>
        <v>0.0</v>
      </c>
      <c r="TT25" s="323"/>
      <c r="TU25" s="324"/>
      <c r="TV25" s="325">
        <f t="shared" si="551"/>
        <v>4</v>
      </c>
      <c r="TW25" s="341">
        <f t="shared" si="295"/>
        <v>0.2</v>
      </c>
      <c r="TX25" s="326">
        <f t="shared" si="552"/>
        <v>0</v>
      </c>
      <c r="TY25" s="45" t="str">
        <f t="shared" si="553"/>
        <v>0.00</v>
      </c>
      <c r="TZ25" s="47" t="str">
        <f t="shared" si="554"/>
        <v>Cảnh báo KQHT</v>
      </c>
      <c r="UA25" s="41">
        <f t="shared" si="555"/>
        <v>0</v>
      </c>
      <c r="UB25" s="43" t="e">
        <f t="shared" si="556"/>
        <v>#DIV/0!</v>
      </c>
    </row>
    <row r="26" spans="1:548" ht="18">
      <c r="A26" s="11">
        <v>35</v>
      </c>
      <c r="B26" s="91" t="s">
        <v>415</v>
      </c>
      <c r="C26" s="92" t="s">
        <v>479</v>
      </c>
      <c r="D26" s="73" t="s">
        <v>480</v>
      </c>
      <c r="E26" s="74" t="s">
        <v>197</v>
      </c>
      <c r="F26" s="9"/>
      <c r="G26" s="111" t="s">
        <v>791</v>
      </c>
      <c r="H26" s="116" t="s">
        <v>18</v>
      </c>
      <c r="I26" s="104" t="s">
        <v>826</v>
      </c>
      <c r="J26" s="13">
        <v>7</v>
      </c>
      <c r="K26" s="29" t="str">
        <f t="shared" si="101"/>
        <v>7.0</v>
      </c>
      <c r="L26" s="35" t="str">
        <f t="shared" si="367"/>
        <v>B</v>
      </c>
      <c r="M26" s="33">
        <f t="shared" si="368"/>
        <v>3</v>
      </c>
      <c r="N26" s="49" t="str">
        <f t="shared" si="369"/>
        <v>3.0</v>
      </c>
      <c r="O26" s="12">
        <v>2</v>
      </c>
      <c r="P26" s="19">
        <v>7.1</v>
      </c>
      <c r="Q26" s="29" t="str">
        <f t="shared" si="105"/>
        <v>7.1</v>
      </c>
      <c r="R26" s="35" t="str">
        <f t="shared" si="370"/>
        <v>B</v>
      </c>
      <c r="S26" s="33">
        <f t="shared" si="371"/>
        <v>3</v>
      </c>
      <c r="T26" s="49" t="str">
        <f t="shared" si="372"/>
        <v>3.0</v>
      </c>
      <c r="U26" s="12">
        <v>3</v>
      </c>
      <c r="V26" s="24">
        <v>7.3</v>
      </c>
      <c r="W26" s="27">
        <v>6</v>
      </c>
      <c r="X26" s="28"/>
      <c r="Y26" s="22">
        <f t="shared" si="373"/>
        <v>6.5</v>
      </c>
      <c r="Z26" s="29">
        <f t="shared" si="374"/>
        <v>6.5</v>
      </c>
      <c r="AA26" s="29" t="str">
        <f t="shared" si="111"/>
        <v>6.5</v>
      </c>
      <c r="AB26" s="35" t="str">
        <f t="shared" si="375"/>
        <v>C+</v>
      </c>
      <c r="AC26" s="33">
        <f t="shared" si="376"/>
        <v>2.5</v>
      </c>
      <c r="AD26" s="49" t="str">
        <f t="shared" si="377"/>
        <v>2.5</v>
      </c>
      <c r="AE26" s="77">
        <v>5</v>
      </c>
      <c r="AF26" s="80">
        <v>5</v>
      </c>
      <c r="AG26" s="24">
        <v>8</v>
      </c>
      <c r="AH26" s="27">
        <v>6</v>
      </c>
      <c r="AI26" s="28"/>
      <c r="AJ26" s="22">
        <f t="shared" si="378"/>
        <v>6.8</v>
      </c>
      <c r="AK26" s="29">
        <f t="shared" si="379"/>
        <v>6.8</v>
      </c>
      <c r="AL26" s="29" t="str">
        <f t="shared" si="117"/>
        <v>6.8</v>
      </c>
      <c r="AM26" s="35" t="str">
        <f t="shared" si="380"/>
        <v>C+</v>
      </c>
      <c r="AN26" s="33">
        <f t="shared" si="381"/>
        <v>2.5</v>
      </c>
      <c r="AO26" s="49" t="str">
        <f t="shared" si="382"/>
        <v>2.5</v>
      </c>
      <c r="AP26" s="77">
        <v>3</v>
      </c>
      <c r="AQ26" s="83">
        <v>3</v>
      </c>
      <c r="AR26" s="24">
        <v>5.6</v>
      </c>
      <c r="AS26" s="27">
        <v>5</v>
      </c>
      <c r="AT26" s="28"/>
      <c r="AU26" s="22">
        <f t="shared" si="383"/>
        <v>5.2</v>
      </c>
      <c r="AV26" s="29">
        <f t="shared" si="384"/>
        <v>5.2</v>
      </c>
      <c r="AW26" s="29" t="str">
        <f t="shared" si="121"/>
        <v>5.2</v>
      </c>
      <c r="AX26" s="35" t="str">
        <f t="shared" si="385"/>
        <v>D+</v>
      </c>
      <c r="AY26" s="33">
        <f t="shared" si="386"/>
        <v>1.5</v>
      </c>
      <c r="AZ26" s="49" t="str">
        <f t="shared" si="387"/>
        <v>1.5</v>
      </c>
      <c r="BA26" s="77">
        <v>3</v>
      </c>
      <c r="BB26" s="83">
        <v>3</v>
      </c>
      <c r="BC26" s="24">
        <v>6.5</v>
      </c>
      <c r="BD26" s="27">
        <v>5</v>
      </c>
      <c r="BE26" s="28"/>
      <c r="BF26" s="22">
        <f t="shared" si="388"/>
        <v>5.6</v>
      </c>
      <c r="BG26" s="29">
        <f t="shared" si="389"/>
        <v>5.6</v>
      </c>
      <c r="BH26" s="29" t="str">
        <f t="shared" si="125"/>
        <v>5.6</v>
      </c>
      <c r="BI26" s="35" t="str">
        <f t="shared" si="390"/>
        <v>C</v>
      </c>
      <c r="BJ26" s="33">
        <f t="shared" si="391"/>
        <v>2</v>
      </c>
      <c r="BK26" s="49" t="str">
        <f t="shared" si="392"/>
        <v>2.0</v>
      </c>
      <c r="BL26" s="77">
        <v>3</v>
      </c>
      <c r="BM26" s="83">
        <v>3</v>
      </c>
      <c r="BN26" s="24">
        <v>7.7</v>
      </c>
      <c r="BO26" s="27">
        <v>6</v>
      </c>
      <c r="BP26" s="28"/>
      <c r="BQ26" s="22">
        <f t="shared" si="393"/>
        <v>6.7</v>
      </c>
      <c r="BR26" s="29">
        <f t="shared" si="394"/>
        <v>6.7</v>
      </c>
      <c r="BS26" s="29" t="str">
        <f t="shared" si="129"/>
        <v>6.7</v>
      </c>
      <c r="BT26" s="35" t="str">
        <f t="shared" si="395"/>
        <v>C+</v>
      </c>
      <c r="BU26" s="33">
        <f t="shared" si="396"/>
        <v>2.5</v>
      </c>
      <c r="BV26" s="49" t="str">
        <f t="shared" si="397"/>
        <v>2.5</v>
      </c>
      <c r="BW26" s="77">
        <v>2</v>
      </c>
      <c r="BX26" s="83">
        <v>2</v>
      </c>
      <c r="BY26" s="41">
        <f t="shared" si="133"/>
        <v>16</v>
      </c>
      <c r="BZ26" s="43">
        <f t="shared" si="134"/>
        <v>2.21875</v>
      </c>
      <c r="CA26" s="45" t="str">
        <f t="shared" si="135"/>
        <v>2.22</v>
      </c>
      <c r="CB26" s="47" t="str">
        <f t="shared" si="136"/>
        <v>Lên lớp</v>
      </c>
      <c r="CC26" s="145">
        <f t="shared" si="137"/>
        <v>16</v>
      </c>
      <c r="CD26" s="146">
        <f t="shared" si="138"/>
        <v>2.21875</v>
      </c>
      <c r="CE26" s="47" t="str">
        <f t="shared" si="139"/>
        <v>Lên lớp</v>
      </c>
      <c r="CF26" s="142" t="s">
        <v>1143</v>
      </c>
      <c r="CG26" s="24">
        <v>7.4</v>
      </c>
      <c r="CH26" s="27">
        <v>9</v>
      </c>
      <c r="CI26" s="28"/>
      <c r="CJ26" s="30">
        <f t="shared" si="398"/>
        <v>8.4</v>
      </c>
      <c r="CK26" s="31">
        <f t="shared" si="399"/>
        <v>8.4</v>
      </c>
      <c r="CL26" s="29" t="str">
        <f t="shared" si="142"/>
        <v>8.4</v>
      </c>
      <c r="CM26" s="35" t="str">
        <f t="shared" si="400"/>
        <v>B+</v>
      </c>
      <c r="CN26" s="157">
        <f t="shared" si="401"/>
        <v>3.5</v>
      </c>
      <c r="CO26" s="49" t="str">
        <f t="shared" si="402"/>
        <v>3.5</v>
      </c>
      <c r="CP26" s="77">
        <v>3</v>
      </c>
      <c r="CQ26" s="151">
        <v>3</v>
      </c>
      <c r="CR26" s="24">
        <v>8</v>
      </c>
      <c r="CS26" s="27">
        <v>7</v>
      </c>
      <c r="CT26" s="28"/>
      <c r="CU26" s="30">
        <f t="shared" si="403"/>
        <v>7.4</v>
      </c>
      <c r="CV26" s="31">
        <f t="shared" si="404"/>
        <v>7.4</v>
      </c>
      <c r="CW26" s="29" t="str">
        <f t="shared" si="147"/>
        <v>7.4</v>
      </c>
      <c r="CX26" s="35" t="str">
        <f t="shared" si="405"/>
        <v>B</v>
      </c>
      <c r="CY26" s="157">
        <f t="shared" si="406"/>
        <v>3</v>
      </c>
      <c r="CZ26" s="49" t="str">
        <f t="shared" si="407"/>
        <v>3.0</v>
      </c>
      <c r="DA26" s="77">
        <v>2</v>
      </c>
      <c r="DB26" s="151">
        <v>2</v>
      </c>
      <c r="DC26" s="24">
        <v>7.4</v>
      </c>
      <c r="DD26" s="27">
        <v>6</v>
      </c>
      <c r="DE26" s="28"/>
      <c r="DF26" s="30">
        <f t="shared" si="408"/>
        <v>6.6</v>
      </c>
      <c r="DG26" s="31">
        <f t="shared" si="409"/>
        <v>6.6</v>
      </c>
      <c r="DH26" s="29" t="str">
        <f t="shared" si="153"/>
        <v>6.6</v>
      </c>
      <c r="DI26" s="35" t="str">
        <f t="shared" si="410"/>
        <v>C+</v>
      </c>
      <c r="DJ26" s="157">
        <f t="shared" si="411"/>
        <v>2.5</v>
      </c>
      <c r="DK26" s="49" t="str">
        <f t="shared" si="412"/>
        <v>2.5</v>
      </c>
      <c r="DL26" s="77">
        <v>4</v>
      </c>
      <c r="DM26" s="151">
        <v>4</v>
      </c>
      <c r="DN26" s="24">
        <v>6.6</v>
      </c>
      <c r="DO26" s="27">
        <v>5</v>
      </c>
      <c r="DP26" s="28"/>
      <c r="DQ26" s="30">
        <f t="shared" si="413"/>
        <v>5.6</v>
      </c>
      <c r="DR26" s="31">
        <f t="shared" si="414"/>
        <v>5.6</v>
      </c>
      <c r="DS26" s="29" t="str">
        <f t="shared" si="159"/>
        <v>5.6</v>
      </c>
      <c r="DT26" s="35" t="str">
        <f t="shared" si="415"/>
        <v>C</v>
      </c>
      <c r="DU26" s="157">
        <f t="shared" si="416"/>
        <v>2</v>
      </c>
      <c r="DV26" s="49" t="str">
        <f t="shared" si="417"/>
        <v>2.0</v>
      </c>
      <c r="DW26" s="77">
        <v>3</v>
      </c>
      <c r="DX26" s="151">
        <v>3</v>
      </c>
      <c r="DY26" s="24">
        <v>6</v>
      </c>
      <c r="DZ26" s="27">
        <v>4</v>
      </c>
      <c r="EA26" s="28"/>
      <c r="EB26" s="30">
        <f t="shared" si="418"/>
        <v>4.8</v>
      </c>
      <c r="EC26" s="31">
        <f t="shared" si="419"/>
        <v>4.8</v>
      </c>
      <c r="ED26" s="29" t="str">
        <f t="shared" si="163"/>
        <v>4.8</v>
      </c>
      <c r="EE26" s="35" t="str">
        <f t="shared" si="420"/>
        <v>D</v>
      </c>
      <c r="EF26" s="157">
        <f t="shared" si="421"/>
        <v>1</v>
      </c>
      <c r="EG26" s="49" t="str">
        <f t="shared" si="422"/>
        <v>1.0</v>
      </c>
      <c r="EH26" s="77">
        <v>2</v>
      </c>
      <c r="EI26" s="151">
        <v>2</v>
      </c>
      <c r="EJ26" s="24">
        <v>7.4</v>
      </c>
      <c r="EK26" s="27">
        <v>6</v>
      </c>
      <c r="EL26" s="28"/>
      <c r="EM26" s="30">
        <f t="shared" si="423"/>
        <v>6.6</v>
      </c>
      <c r="EN26" s="31">
        <f t="shared" si="424"/>
        <v>6.6</v>
      </c>
      <c r="EO26" s="29" t="str">
        <f t="shared" si="168"/>
        <v>6.6</v>
      </c>
      <c r="EP26" s="35" t="str">
        <f t="shared" si="425"/>
        <v>C+</v>
      </c>
      <c r="EQ26" s="157">
        <f t="shared" si="426"/>
        <v>2.5</v>
      </c>
      <c r="ER26" s="49" t="str">
        <f t="shared" si="427"/>
        <v>2.5</v>
      </c>
      <c r="ES26" s="77">
        <v>2</v>
      </c>
      <c r="ET26" s="151">
        <v>2</v>
      </c>
      <c r="EU26" s="24">
        <v>6.1</v>
      </c>
      <c r="EV26" s="27">
        <v>9</v>
      </c>
      <c r="EW26" s="28"/>
      <c r="EX26" s="30">
        <f t="shared" si="428"/>
        <v>7.8</v>
      </c>
      <c r="EY26" s="31">
        <f t="shared" si="429"/>
        <v>7.8</v>
      </c>
      <c r="EZ26" s="29" t="str">
        <f t="shared" si="173"/>
        <v>7.8</v>
      </c>
      <c r="FA26" s="35" t="str">
        <f t="shared" si="430"/>
        <v>B</v>
      </c>
      <c r="FB26" s="157">
        <f t="shared" si="431"/>
        <v>3</v>
      </c>
      <c r="FC26" s="49" t="str">
        <f t="shared" si="432"/>
        <v>3.0</v>
      </c>
      <c r="FD26" s="77">
        <v>3</v>
      </c>
      <c r="FE26" s="151">
        <v>3</v>
      </c>
      <c r="FF26" s="155">
        <v>8</v>
      </c>
      <c r="FG26" s="165">
        <v>7.1</v>
      </c>
      <c r="FH26" s="165"/>
      <c r="FI26" s="22">
        <f t="shared" si="433"/>
        <v>7.5</v>
      </c>
      <c r="FJ26" s="29">
        <f t="shared" si="434"/>
        <v>7.5</v>
      </c>
      <c r="FK26" s="29" t="str">
        <f t="shared" si="179"/>
        <v>7.5</v>
      </c>
      <c r="FL26" s="35" t="str">
        <f t="shared" si="435"/>
        <v>B</v>
      </c>
      <c r="FM26" s="33">
        <f t="shared" si="436"/>
        <v>3</v>
      </c>
      <c r="FN26" s="49" t="str">
        <f t="shared" si="437"/>
        <v>3.0</v>
      </c>
      <c r="FO26" s="77">
        <v>2</v>
      </c>
      <c r="FP26" s="151">
        <v>2</v>
      </c>
      <c r="FQ26" s="41">
        <f t="shared" si="183"/>
        <v>21</v>
      </c>
      <c r="FR26" s="43">
        <f t="shared" si="184"/>
        <v>2.5952380952380953</v>
      </c>
      <c r="FS26" s="45" t="str">
        <f t="shared" si="185"/>
        <v>2.60</v>
      </c>
      <c r="FT26" s="47" t="str">
        <f t="shared" si="186"/>
        <v>Lên lớp</v>
      </c>
      <c r="FU26" s="145">
        <f t="shared" si="187"/>
        <v>21</v>
      </c>
      <c r="FV26" s="146">
        <f t="shared" si="188"/>
        <v>2.5952380952380953</v>
      </c>
      <c r="FW26" s="174">
        <f t="shared" si="189"/>
        <v>37</v>
      </c>
      <c r="FX26" s="41">
        <f t="shared" si="190"/>
        <v>37</v>
      </c>
      <c r="FY26" s="43">
        <f t="shared" si="191"/>
        <v>2.4324324324324325</v>
      </c>
      <c r="FZ26" s="45" t="str">
        <f t="shared" si="192"/>
        <v>2.43</v>
      </c>
      <c r="GA26" s="47" t="str">
        <f t="shared" si="193"/>
        <v>Lên lớp</v>
      </c>
      <c r="GB26" s="47" t="s">
        <v>1143</v>
      </c>
      <c r="GC26" s="24">
        <v>7</v>
      </c>
      <c r="GD26" s="27">
        <v>7</v>
      </c>
      <c r="GE26" s="28"/>
      <c r="GF26" s="22">
        <f t="shared" si="322"/>
        <v>7</v>
      </c>
      <c r="GG26" s="29">
        <f t="shared" si="323"/>
        <v>7</v>
      </c>
      <c r="GH26" s="29" t="str">
        <f t="shared" si="195"/>
        <v>7.0</v>
      </c>
      <c r="GI26" s="35" t="str">
        <f t="shared" si="324"/>
        <v>B</v>
      </c>
      <c r="GJ26" s="33">
        <f t="shared" si="325"/>
        <v>3</v>
      </c>
      <c r="GK26" s="49" t="str">
        <f t="shared" si="326"/>
        <v>3.0</v>
      </c>
      <c r="GL26" s="77">
        <v>2</v>
      </c>
      <c r="GM26" s="151">
        <v>2</v>
      </c>
      <c r="GN26" s="24">
        <v>9</v>
      </c>
      <c r="GO26" s="27">
        <v>7</v>
      </c>
      <c r="GP26" s="28"/>
      <c r="GQ26" s="22">
        <f t="shared" si="327"/>
        <v>7.8</v>
      </c>
      <c r="GR26" s="29">
        <f t="shared" si="328"/>
        <v>7.8</v>
      </c>
      <c r="GS26" s="29" t="str">
        <f t="shared" si="200"/>
        <v>7.8</v>
      </c>
      <c r="GT26" s="35" t="str">
        <f t="shared" si="329"/>
        <v>B</v>
      </c>
      <c r="GU26" s="33">
        <f t="shared" si="330"/>
        <v>3</v>
      </c>
      <c r="GV26" s="49" t="str">
        <f t="shared" si="331"/>
        <v>3.0</v>
      </c>
      <c r="GW26" s="77">
        <v>3</v>
      </c>
      <c r="GX26" s="151">
        <v>3</v>
      </c>
      <c r="GY26" s="24">
        <v>6</v>
      </c>
      <c r="GZ26" s="27">
        <v>5</v>
      </c>
      <c r="HA26" s="28"/>
      <c r="HB26" s="22">
        <f t="shared" si="332"/>
        <v>5.4</v>
      </c>
      <c r="HC26" s="29">
        <f t="shared" si="333"/>
        <v>5.4</v>
      </c>
      <c r="HD26" s="29" t="str">
        <f t="shared" si="205"/>
        <v>5.4</v>
      </c>
      <c r="HE26" s="35" t="str">
        <f t="shared" si="334"/>
        <v>D+</v>
      </c>
      <c r="HF26" s="33">
        <f t="shared" si="335"/>
        <v>1.5</v>
      </c>
      <c r="HG26" s="49" t="str">
        <f t="shared" si="336"/>
        <v>1.5</v>
      </c>
      <c r="HH26" s="77">
        <v>2</v>
      </c>
      <c r="HI26" s="151">
        <v>2</v>
      </c>
      <c r="HJ26" s="24">
        <v>7.2</v>
      </c>
      <c r="HK26" s="27">
        <v>7</v>
      </c>
      <c r="HL26" s="28"/>
      <c r="HM26" s="22">
        <f t="shared" si="337"/>
        <v>7.1</v>
      </c>
      <c r="HN26" s="29">
        <f t="shared" si="338"/>
        <v>7.1</v>
      </c>
      <c r="HO26" s="29" t="str">
        <f t="shared" si="210"/>
        <v>7.1</v>
      </c>
      <c r="HP26" s="35" t="str">
        <f t="shared" si="339"/>
        <v>B</v>
      </c>
      <c r="HQ26" s="33">
        <f t="shared" si="340"/>
        <v>3</v>
      </c>
      <c r="HR26" s="49" t="str">
        <f t="shared" si="341"/>
        <v>3.0</v>
      </c>
      <c r="HS26" s="77">
        <v>2</v>
      </c>
      <c r="HT26" s="151">
        <v>2</v>
      </c>
      <c r="HU26" s="24">
        <v>5.8</v>
      </c>
      <c r="HV26" s="27">
        <v>6</v>
      </c>
      <c r="HW26" s="28"/>
      <c r="HX26" s="22">
        <f t="shared" si="342"/>
        <v>5.9</v>
      </c>
      <c r="HY26" s="29">
        <f t="shared" si="343"/>
        <v>5.9</v>
      </c>
      <c r="HZ26" s="29" t="str">
        <f t="shared" si="215"/>
        <v>5.9</v>
      </c>
      <c r="IA26" s="35" t="str">
        <f t="shared" si="344"/>
        <v>C</v>
      </c>
      <c r="IB26" s="33">
        <f t="shared" si="345"/>
        <v>2</v>
      </c>
      <c r="IC26" s="49" t="str">
        <f t="shared" si="346"/>
        <v>2.0</v>
      </c>
      <c r="ID26" s="77">
        <v>3</v>
      </c>
      <c r="IE26" s="151">
        <v>3</v>
      </c>
      <c r="IF26" s="24">
        <v>7.7</v>
      </c>
      <c r="IG26" s="27">
        <v>8</v>
      </c>
      <c r="IH26" s="28"/>
      <c r="II26" s="22">
        <f t="shared" si="347"/>
        <v>7.9</v>
      </c>
      <c r="IJ26" s="29">
        <f t="shared" si="348"/>
        <v>7.9</v>
      </c>
      <c r="IK26" s="29" t="str">
        <f t="shared" si="220"/>
        <v>7.9</v>
      </c>
      <c r="IL26" s="35" t="str">
        <f t="shared" si="349"/>
        <v>B</v>
      </c>
      <c r="IM26" s="33">
        <f t="shared" si="350"/>
        <v>3</v>
      </c>
      <c r="IN26" s="49" t="str">
        <f t="shared" si="351"/>
        <v>3.0</v>
      </c>
      <c r="IO26" s="77">
        <v>2</v>
      </c>
      <c r="IP26" s="151">
        <v>2</v>
      </c>
      <c r="IQ26" s="24">
        <v>6</v>
      </c>
      <c r="IR26" s="27">
        <v>1</v>
      </c>
      <c r="IS26" s="28">
        <v>6</v>
      </c>
      <c r="IT26" s="22">
        <f t="shared" si="352"/>
        <v>3</v>
      </c>
      <c r="IU26" s="29">
        <f t="shared" si="353"/>
        <v>6</v>
      </c>
      <c r="IV26" s="29" t="str">
        <f t="shared" si="224"/>
        <v>6.0</v>
      </c>
      <c r="IW26" s="35" t="str">
        <f t="shared" si="354"/>
        <v>C</v>
      </c>
      <c r="IX26" s="33">
        <f t="shared" si="355"/>
        <v>2</v>
      </c>
      <c r="IY26" s="49" t="str">
        <f t="shared" si="356"/>
        <v>2.0</v>
      </c>
      <c r="IZ26" s="77">
        <v>3</v>
      </c>
      <c r="JA26" s="151">
        <v>3</v>
      </c>
      <c r="JB26" s="24">
        <v>7.4</v>
      </c>
      <c r="JC26" s="27">
        <v>7</v>
      </c>
      <c r="JD26" s="28"/>
      <c r="JE26" s="22">
        <f t="shared" si="357"/>
        <v>7.2</v>
      </c>
      <c r="JF26" s="29">
        <f t="shared" si="358"/>
        <v>7.2</v>
      </c>
      <c r="JG26" s="29" t="str">
        <f t="shared" si="228"/>
        <v>7.2</v>
      </c>
      <c r="JH26" s="35" t="str">
        <f t="shared" si="359"/>
        <v>B</v>
      </c>
      <c r="JI26" s="33">
        <f t="shared" si="360"/>
        <v>3</v>
      </c>
      <c r="JJ26" s="49" t="str">
        <f t="shared" si="361"/>
        <v>3.0</v>
      </c>
      <c r="JK26" s="77">
        <v>3</v>
      </c>
      <c r="JL26" s="151">
        <v>3</v>
      </c>
      <c r="JM26" s="24">
        <v>8</v>
      </c>
      <c r="JN26" s="214">
        <v>8.1</v>
      </c>
      <c r="JO26" s="140"/>
      <c r="JP26" s="22">
        <f t="shared" si="362"/>
        <v>8.1</v>
      </c>
      <c r="JQ26" s="29">
        <f t="shared" si="363"/>
        <v>8.1</v>
      </c>
      <c r="JR26" s="29" t="str">
        <f t="shared" si="232"/>
        <v>8.1</v>
      </c>
      <c r="JS26" s="35" t="str">
        <f t="shared" si="364"/>
        <v>B+</v>
      </c>
      <c r="JT26" s="33">
        <f t="shared" si="365"/>
        <v>3.5</v>
      </c>
      <c r="JU26" s="49" t="str">
        <f t="shared" si="366"/>
        <v>3.5</v>
      </c>
      <c r="JV26" s="77">
        <v>1</v>
      </c>
      <c r="JW26" s="151">
        <v>1</v>
      </c>
      <c r="JX26" s="211">
        <f t="shared" si="236"/>
        <v>21</v>
      </c>
      <c r="JY26" s="43">
        <f t="shared" si="237"/>
        <v>2.5952380952380953</v>
      </c>
      <c r="JZ26" s="45" t="str">
        <f t="shared" si="238"/>
        <v>2.60</v>
      </c>
      <c r="KA26" s="47" t="str">
        <f t="shared" si="239"/>
        <v>Lên lớp</v>
      </c>
      <c r="KB26" s="41">
        <f t="shared" si="240"/>
        <v>21</v>
      </c>
      <c r="KC26" s="43">
        <f t="shared" si="241"/>
        <v>2.5952380952380953</v>
      </c>
      <c r="KD26" s="229">
        <f t="shared" si="242"/>
        <v>58</v>
      </c>
      <c r="KE26" s="230">
        <f t="shared" si="243"/>
        <v>58</v>
      </c>
      <c r="KF26" s="146">
        <f t="shared" si="244"/>
        <v>2.4913793103448274</v>
      </c>
      <c r="KG26" s="45" t="str">
        <f t="shared" si="245"/>
        <v>2.49</v>
      </c>
      <c r="KH26" s="47" t="str">
        <f t="shared" si="246"/>
        <v>Lên lớp</v>
      </c>
      <c r="KI26" s="47" t="s">
        <v>1143</v>
      </c>
      <c r="KJ26" s="24">
        <v>8</v>
      </c>
      <c r="KK26" s="27">
        <v>6</v>
      </c>
      <c r="KL26" s="28"/>
      <c r="KM26" s="30">
        <f t="shared" si="438"/>
        <v>6.8</v>
      </c>
      <c r="KN26" s="31">
        <f t="shared" si="439"/>
        <v>6.8</v>
      </c>
      <c r="KO26" s="29" t="str">
        <f t="shared" si="440"/>
        <v>6.8</v>
      </c>
      <c r="KP26" s="35" t="str">
        <f t="shared" si="441"/>
        <v>C+</v>
      </c>
      <c r="KQ26" s="33">
        <f t="shared" si="442"/>
        <v>2.5</v>
      </c>
      <c r="KR26" s="49" t="str">
        <f t="shared" si="443"/>
        <v>2.5</v>
      </c>
      <c r="KS26" s="77">
        <v>2</v>
      </c>
      <c r="KT26" s="151">
        <v>2</v>
      </c>
      <c r="KU26" s="24">
        <v>7.7</v>
      </c>
      <c r="KV26" s="27">
        <v>9</v>
      </c>
      <c r="KW26" s="28"/>
      <c r="KX26" s="30">
        <f t="shared" si="444"/>
        <v>8.5</v>
      </c>
      <c r="KY26" s="31">
        <f t="shared" si="445"/>
        <v>8.5</v>
      </c>
      <c r="KZ26" s="29" t="str">
        <f t="shared" si="446"/>
        <v>8.5</v>
      </c>
      <c r="LA26" s="35" t="str">
        <f t="shared" si="447"/>
        <v>A</v>
      </c>
      <c r="LB26" s="33">
        <f t="shared" si="448"/>
        <v>4</v>
      </c>
      <c r="LC26" s="49" t="str">
        <f t="shared" si="449"/>
        <v>4.0</v>
      </c>
      <c r="LD26" s="77">
        <v>2</v>
      </c>
      <c r="LE26" s="151">
        <v>2</v>
      </c>
      <c r="LF26" s="24">
        <v>9</v>
      </c>
      <c r="LG26" s="27">
        <v>5</v>
      </c>
      <c r="LH26" s="28"/>
      <c r="LI26" s="30">
        <f t="shared" si="450"/>
        <v>6.6</v>
      </c>
      <c r="LJ26" s="31">
        <f t="shared" si="451"/>
        <v>6.6</v>
      </c>
      <c r="LK26" s="29" t="str">
        <f t="shared" si="452"/>
        <v>6.6</v>
      </c>
      <c r="LL26" s="35" t="str">
        <f t="shared" si="453"/>
        <v>C+</v>
      </c>
      <c r="LM26" s="33">
        <f t="shared" si="454"/>
        <v>2.5</v>
      </c>
      <c r="LN26" s="49" t="str">
        <f t="shared" si="455"/>
        <v>2.5</v>
      </c>
      <c r="LO26" s="77">
        <v>2</v>
      </c>
      <c r="LP26" s="151">
        <v>2</v>
      </c>
      <c r="LQ26" s="24">
        <v>7</v>
      </c>
      <c r="LR26" s="27">
        <v>6</v>
      </c>
      <c r="LS26" s="28"/>
      <c r="LT26" s="30">
        <f t="shared" si="456"/>
        <v>6.4</v>
      </c>
      <c r="LU26" s="31">
        <f t="shared" si="457"/>
        <v>6.4</v>
      </c>
      <c r="LV26" s="29" t="str">
        <f t="shared" si="250"/>
        <v>6.4</v>
      </c>
      <c r="LW26" s="35" t="str">
        <f t="shared" si="458"/>
        <v>C</v>
      </c>
      <c r="LX26" s="33">
        <f t="shared" si="459"/>
        <v>2</v>
      </c>
      <c r="LY26" s="49" t="str">
        <f t="shared" si="460"/>
        <v>2.0</v>
      </c>
      <c r="LZ26" s="77">
        <v>2</v>
      </c>
      <c r="MA26" s="151">
        <v>2</v>
      </c>
      <c r="MB26" s="24">
        <v>6.5</v>
      </c>
      <c r="MC26" s="27">
        <v>6</v>
      </c>
      <c r="MD26" s="28"/>
      <c r="ME26" s="30">
        <f t="shared" si="461"/>
        <v>6.2</v>
      </c>
      <c r="MF26" s="161">
        <f t="shared" si="462"/>
        <v>6.2</v>
      </c>
      <c r="MG26" s="29" t="str">
        <f t="shared" si="251"/>
        <v>6.2</v>
      </c>
      <c r="MH26" s="162" t="str">
        <f t="shared" si="463"/>
        <v>C</v>
      </c>
      <c r="MI26" s="163">
        <f t="shared" si="464"/>
        <v>2</v>
      </c>
      <c r="MJ26" s="56" t="str">
        <f t="shared" si="465"/>
        <v>2.0</v>
      </c>
      <c r="MK26" s="77">
        <v>1</v>
      </c>
      <c r="ML26" s="151">
        <v>1</v>
      </c>
      <c r="MM26" s="24">
        <v>7.9</v>
      </c>
      <c r="MN26" s="27">
        <v>5</v>
      </c>
      <c r="MO26" s="28"/>
      <c r="MP26" s="30">
        <f t="shared" si="466"/>
        <v>6.2</v>
      </c>
      <c r="MQ26" s="161">
        <f t="shared" si="467"/>
        <v>6.2</v>
      </c>
      <c r="MR26" s="29" t="str">
        <f t="shared" si="252"/>
        <v>6.2</v>
      </c>
      <c r="MS26" s="162" t="str">
        <f t="shared" si="468"/>
        <v>C</v>
      </c>
      <c r="MT26" s="163">
        <f t="shared" si="469"/>
        <v>2</v>
      </c>
      <c r="MU26" s="56" t="str">
        <f t="shared" si="470"/>
        <v>2.0</v>
      </c>
      <c r="MV26" s="77">
        <v>3</v>
      </c>
      <c r="MW26" s="151">
        <v>3</v>
      </c>
      <c r="MX26" s="24">
        <v>8</v>
      </c>
      <c r="MY26" s="27">
        <v>5</v>
      </c>
      <c r="MZ26" s="28"/>
      <c r="NA26" s="30">
        <f t="shared" si="471"/>
        <v>6.2</v>
      </c>
      <c r="NB26" s="161">
        <f t="shared" si="472"/>
        <v>6.2</v>
      </c>
      <c r="NC26" s="29" t="str">
        <f t="shared" si="253"/>
        <v>6.2</v>
      </c>
      <c r="ND26" s="162" t="str">
        <f t="shared" si="473"/>
        <v>C</v>
      </c>
      <c r="NE26" s="163">
        <f t="shared" si="474"/>
        <v>2</v>
      </c>
      <c r="NF26" s="56" t="str">
        <f t="shared" si="475"/>
        <v>2.0</v>
      </c>
      <c r="NG26" s="77">
        <v>1</v>
      </c>
      <c r="NH26" s="151">
        <v>1</v>
      </c>
      <c r="NI26" s="24">
        <v>7.2</v>
      </c>
      <c r="NJ26" s="27">
        <v>3</v>
      </c>
      <c r="NK26" s="28"/>
      <c r="NL26" s="30">
        <f t="shared" si="476"/>
        <v>4.7</v>
      </c>
      <c r="NM26" s="31">
        <f t="shared" si="477"/>
        <v>4.7</v>
      </c>
      <c r="NN26" s="29" t="str">
        <f t="shared" si="478"/>
        <v>4.7</v>
      </c>
      <c r="NO26" s="35" t="str">
        <f t="shared" si="479"/>
        <v>D</v>
      </c>
      <c r="NP26" s="33">
        <f t="shared" si="480"/>
        <v>1</v>
      </c>
      <c r="NQ26" s="49" t="str">
        <f t="shared" si="481"/>
        <v>1.0</v>
      </c>
      <c r="NR26" s="77">
        <v>3</v>
      </c>
      <c r="NS26" s="151">
        <v>3</v>
      </c>
      <c r="NT26" s="24">
        <v>8.5</v>
      </c>
      <c r="NU26" s="214">
        <v>7</v>
      </c>
      <c r="NV26" s="28"/>
      <c r="NW26" s="30">
        <f t="shared" si="482"/>
        <v>7.6</v>
      </c>
      <c r="NX26" s="31">
        <f t="shared" si="483"/>
        <v>7.6</v>
      </c>
      <c r="NY26" s="29" t="str">
        <f t="shared" si="484"/>
        <v>7.6</v>
      </c>
      <c r="NZ26" s="35" t="str">
        <f t="shared" si="485"/>
        <v>B</v>
      </c>
      <c r="OA26" s="33">
        <f t="shared" si="486"/>
        <v>3</v>
      </c>
      <c r="OB26" s="49" t="str">
        <f t="shared" si="487"/>
        <v>3.0</v>
      </c>
      <c r="OC26" s="77">
        <v>2</v>
      </c>
      <c r="OD26" s="151">
        <v>2</v>
      </c>
      <c r="OE26" s="211">
        <f t="shared" si="257"/>
        <v>18</v>
      </c>
      <c r="OF26" s="43">
        <f t="shared" si="258"/>
        <v>2.2777777777777777</v>
      </c>
      <c r="OG26" s="45" t="str">
        <f t="shared" si="259"/>
        <v>2.28</v>
      </c>
      <c r="OH26" s="47" t="str">
        <f t="shared" si="260"/>
        <v>Lên lớp</v>
      </c>
      <c r="OI26" s="41">
        <f t="shared" si="261"/>
        <v>18</v>
      </c>
      <c r="OJ26" s="43">
        <f t="shared" si="262"/>
        <v>2.2777777777777777</v>
      </c>
      <c r="OK26" s="229">
        <f t="shared" si="263"/>
        <v>76</v>
      </c>
      <c r="OL26" s="230">
        <f t="shared" si="264"/>
        <v>76</v>
      </c>
      <c r="OM26" s="146">
        <f t="shared" si="265"/>
        <v>2.4407894736842106</v>
      </c>
      <c r="ON26" s="45" t="str">
        <f t="shared" si="266"/>
        <v>2.44</v>
      </c>
      <c r="OO26" s="47" t="str">
        <f t="shared" si="267"/>
        <v>Lên lớp</v>
      </c>
      <c r="OP26" s="47" t="s">
        <v>1143</v>
      </c>
      <c r="OQ26" s="24">
        <v>7.6</v>
      </c>
      <c r="OR26" s="27">
        <v>4</v>
      </c>
      <c r="OS26" s="28"/>
      <c r="OT26" s="30">
        <f t="shared" si="488"/>
        <v>5.4</v>
      </c>
      <c r="OU26" s="31">
        <f t="shared" si="489"/>
        <v>5.4</v>
      </c>
      <c r="OV26" s="29" t="str">
        <f t="shared" si="490"/>
        <v>5.4</v>
      </c>
      <c r="OW26" s="35" t="str">
        <f t="shared" si="491"/>
        <v>D+</v>
      </c>
      <c r="OX26" s="130">
        <f t="shared" si="492"/>
        <v>1.5</v>
      </c>
      <c r="OY26" s="49" t="str">
        <f t="shared" si="493"/>
        <v>1.5</v>
      </c>
      <c r="OZ26" s="77">
        <v>2</v>
      </c>
      <c r="PA26" s="151">
        <v>2</v>
      </c>
      <c r="PB26" s="24">
        <v>7.4</v>
      </c>
      <c r="PC26" s="27">
        <v>6</v>
      </c>
      <c r="PD26" s="28"/>
      <c r="PE26" s="30">
        <f t="shared" si="494"/>
        <v>6.6</v>
      </c>
      <c r="PF26" s="31">
        <f t="shared" si="495"/>
        <v>6.6</v>
      </c>
      <c r="PG26" s="31" t="str">
        <f t="shared" si="496"/>
        <v>6.6</v>
      </c>
      <c r="PH26" s="35" t="str">
        <f t="shared" si="545"/>
        <v>C+</v>
      </c>
      <c r="PI26" s="130">
        <f t="shared" si="497"/>
        <v>2.5</v>
      </c>
      <c r="PJ26" s="49" t="str">
        <f t="shared" si="498"/>
        <v>2.5</v>
      </c>
      <c r="PK26" s="77">
        <v>3</v>
      </c>
      <c r="PL26" s="151">
        <v>3</v>
      </c>
      <c r="PM26" s="24">
        <v>7</v>
      </c>
      <c r="PN26" s="27">
        <v>6</v>
      </c>
      <c r="PO26" s="28"/>
      <c r="PP26" s="30">
        <f t="shared" si="499"/>
        <v>6.4</v>
      </c>
      <c r="PQ26" s="31">
        <f t="shared" si="500"/>
        <v>6.4</v>
      </c>
      <c r="PR26" s="31" t="str">
        <f t="shared" si="501"/>
        <v>6.4</v>
      </c>
      <c r="PS26" s="35" t="str">
        <f t="shared" si="502"/>
        <v>C</v>
      </c>
      <c r="PT26" s="33">
        <f t="shared" si="503"/>
        <v>2</v>
      </c>
      <c r="PU26" s="49" t="str">
        <f t="shared" si="504"/>
        <v>2.0</v>
      </c>
      <c r="PV26" s="77">
        <v>2</v>
      </c>
      <c r="PW26" s="151">
        <v>2</v>
      </c>
      <c r="PX26" s="24">
        <v>8.4</v>
      </c>
      <c r="PY26" s="27">
        <v>7</v>
      </c>
      <c r="PZ26" s="28"/>
      <c r="QA26" s="30">
        <f t="shared" si="505"/>
        <v>7.6</v>
      </c>
      <c r="QB26" s="31">
        <f t="shared" si="506"/>
        <v>7.6</v>
      </c>
      <c r="QC26" s="29" t="str">
        <f t="shared" si="507"/>
        <v>7.6</v>
      </c>
      <c r="QD26" s="35" t="str">
        <f t="shared" si="508"/>
        <v>B</v>
      </c>
      <c r="QE26" s="130">
        <f t="shared" si="509"/>
        <v>3</v>
      </c>
      <c r="QF26" s="49" t="str">
        <f t="shared" si="510"/>
        <v>3.0</v>
      </c>
      <c r="QG26" s="77">
        <v>3</v>
      </c>
      <c r="QH26" s="151">
        <v>3</v>
      </c>
      <c r="QI26" s="24">
        <v>7.6</v>
      </c>
      <c r="QJ26" s="27">
        <v>5</v>
      </c>
      <c r="QK26" s="28"/>
      <c r="QL26" s="30">
        <f t="shared" si="511"/>
        <v>6</v>
      </c>
      <c r="QM26" s="31">
        <f t="shared" si="512"/>
        <v>6</v>
      </c>
      <c r="QN26" s="31" t="str">
        <f t="shared" si="513"/>
        <v>6.0</v>
      </c>
      <c r="QO26" s="35" t="str">
        <f t="shared" si="514"/>
        <v>C</v>
      </c>
      <c r="QP26" s="33">
        <f t="shared" si="515"/>
        <v>2</v>
      </c>
      <c r="QQ26" s="49" t="str">
        <f t="shared" si="516"/>
        <v>2.0</v>
      </c>
      <c r="QR26" s="77">
        <v>1</v>
      </c>
      <c r="QS26" s="151">
        <v>1</v>
      </c>
      <c r="QT26" s="24">
        <v>7.5</v>
      </c>
      <c r="QU26" s="27">
        <v>7</v>
      </c>
      <c r="QV26" s="28"/>
      <c r="QW26" s="30">
        <f t="shared" si="517"/>
        <v>7.2</v>
      </c>
      <c r="QX26" s="31">
        <f t="shared" si="518"/>
        <v>7.2</v>
      </c>
      <c r="QY26" s="31" t="str">
        <f t="shared" si="519"/>
        <v>7.2</v>
      </c>
      <c r="QZ26" s="35" t="str">
        <f t="shared" si="520"/>
        <v>B</v>
      </c>
      <c r="RA26" s="33">
        <f t="shared" si="521"/>
        <v>3</v>
      </c>
      <c r="RB26" s="49" t="str">
        <f t="shared" si="522"/>
        <v>3.0</v>
      </c>
      <c r="RC26" s="77">
        <v>3</v>
      </c>
      <c r="RD26" s="151">
        <v>3</v>
      </c>
      <c r="RE26" s="24">
        <v>6</v>
      </c>
      <c r="RF26" s="27">
        <v>4</v>
      </c>
      <c r="RG26" s="28"/>
      <c r="RH26" s="30">
        <f t="shared" si="523"/>
        <v>4.8</v>
      </c>
      <c r="RI26" s="31">
        <f t="shared" si="524"/>
        <v>4.8</v>
      </c>
      <c r="RJ26" s="31" t="str">
        <f t="shared" si="525"/>
        <v>4.8</v>
      </c>
      <c r="RK26" s="35" t="str">
        <f t="shared" si="526"/>
        <v>D</v>
      </c>
      <c r="RL26" s="33">
        <f t="shared" si="527"/>
        <v>1</v>
      </c>
      <c r="RM26" s="49" t="str">
        <f t="shared" si="528"/>
        <v>1.0</v>
      </c>
      <c r="RN26" s="77">
        <v>1</v>
      </c>
      <c r="RO26" s="151">
        <v>1</v>
      </c>
      <c r="RP26" s="211">
        <f t="shared" si="275"/>
        <v>15</v>
      </c>
      <c r="RQ26" s="275">
        <f t="shared" si="276"/>
        <v>6.5733333333333324</v>
      </c>
      <c r="RR26" s="43">
        <f t="shared" si="277"/>
        <v>2.3666666666666667</v>
      </c>
      <c r="RS26" s="45" t="str">
        <f t="shared" si="278"/>
        <v>2.37</v>
      </c>
      <c r="RT26" s="47" t="str">
        <f t="shared" si="279"/>
        <v>Lên lớp</v>
      </c>
      <c r="RU26" s="41">
        <f t="shared" si="280"/>
        <v>15</v>
      </c>
      <c r="RV26" s="43">
        <f t="shared" si="281"/>
        <v>2.3666666666666667</v>
      </c>
      <c r="RW26" s="229">
        <f t="shared" si="282"/>
        <v>91</v>
      </c>
      <c r="RX26" s="230">
        <f t="shared" si="283"/>
        <v>91</v>
      </c>
      <c r="RY26" s="146">
        <f t="shared" si="284"/>
        <v>2.4285714285714284</v>
      </c>
      <c r="RZ26" s="45" t="str">
        <f t="shared" si="285"/>
        <v>2.43</v>
      </c>
      <c r="SA26" s="47" t="str">
        <f t="shared" si="286"/>
        <v>Lên lớp</v>
      </c>
      <c r="SB26" s="47" t="s">
        <v>1143</v>
      </c>
      <c r="SC26" s="24">
        <v>7.7</v>
      </c>
      <c r="SD26" s="27">
        <v>6</v>
      </c>
      <c r="SE26" s="28"/>
      <c r="SF26" s="30">
        <f t="shared" si="529"/>
        <v>6.7</v>
      </c>
      <c r="SG26" s="31">
        <f t="shared" si="530"/>
        <v>6.7</v>
      </c>
      <c r="SH26" s="29" t="str">
        <f t="shared" si="531"/>
        <v>6.7</v>
      </c>
      <c r="SI26" s="35" t="str">
        <f t="shared" si="532"/>
        <v>C+</v>
      </c>
      <c r="SJ26" s="130">
        <f t="shared" si="533"/>
        <v>2.5</v>
      </c>
      <c r="SK26" s="49" t="str">
        <f t="shared" si="534"/>
        <v>2.5</v>
      </c>
      <c r="SL26" s="77">
        <v>2</v>
      </c>
      <c r="SM26" s="151">
        <v>2</v>
      </c>
      <c r="SN26" s="24">
        <v>6.6</v>
      </c>
      <c r="SO26" s="27">
        <v>5</v>
      </c>
      <c r="SP26" s="28"/>
      <c r="SQ26" s="30">
        <f t="shared" si="535"/>
        <v>5.6</v>
      </c>
      <c r="SR26" s="31">
        <f t="shared" si="536"/>
        <v>5.6</v>
      </c>
      <c r="SS26" s="31" t="str">
        <f t="shared" si="537"/>
        <v>5.6</v>
      </c>
      <c r="ST26" s="35" t="str">
        <f t="shared" si="538"/>
        <v>C</v>
      </c>
      <c r="SU26" s="33">
        <f t="shared" si="539"/>
        <v>2</v>
      </c>
      <c r="SV26" s="49" t="str">
        <f t="shared" si="540"/>
        <v>2.0</v>
      </c>
      <c r="SW26" s="77">
        <v>2</v>
      </c>
      <c r="SX26" s="151">
        <v>2</v>
      </c>
      <c r="SY26" s="24"/>
      <c r="SZ26" s="27"/>
      <c r="TA26" s="28"/>
      <c r="TB26" s="22">
        <f t="shared" si="557"/>
        <v>6.2</v>
      </c>
      <c r="TC26" s="29">
        <f t="shared" si="558"/>
        <v>6.2</v>
      </c>
      <c r="TD26" s="31" t="str">
        <f t="shared" si="541"/>
        <v>6.2</v>
      </c>
      <c r="TE26" s="35" t="str">
        <f t="shared" si="542"/>
        <v>C</v>
      </c>
      <c r="TF26" s="33">
        <f t="shared" si="543"/>
        <v>2</v>
      </c>
      <c r="TG26" s="49" t="str">
        <f t="shared" si="544"/>
        <v>2.0</v>
      </c>
      <c r="TH26" s="77">
        <v>4</v>
      </c>
      <c r="TI26" s="151">
        <v>4</v>
      </c>
      <c r="TJ26" s="320"/>
      <c r="TK26" s="321">
        <v>8.5</v>
      </c>
      <c r="TL26" s="322">
        <v>6.6</v>
      </c>
      <c r="TM26" s="322">
        <v>7.6</v>
      </c>
      <c r="TN26" s="322"/>
      <c r="TO26" s="127">
        <f t="shared" si="546"/>
        <v>7.5</v>
      </c>
      <c r="TP26" s="29" t="str">
        <f t="shared" si="547"/>
        <v>7.5</v>
      </c>
      <c r="TQ26" s="35" t="str">
        <f t="shared" si="548"/>
        <v>B</v>
      </c>
      <c r="TR26" s="33">
        <f t="shared" si="549"/>
        <v>3</v>
      </c>
      <c r="TS26" s="49" t="str">
        <f t="shared" si="550"/>
        <v>3.0</v>
      </c>
      <c r="TT26" s="323">
        <v>5</v>
      </c>
      <c r="TU26" s="324">
        <v>5</v>
      </c>
      <c r="TV26" s="325">
        <f t="shared" si="551"/>
        <v>9</v>
      </c>
      <c r="TW26" s="341">
        <f t="shared" si="295"/>
        <v>6.9222222222222216</v>
      </c>
      <c r="TX26" s="326">
        <f t="shared" si="552"/>
        <v>2.5555555555555554</v>
      </c>
      <c r="TY26" s="45" t="str">
        <f t="shared" si="553"/>
        <v>2.56</v>
      </c>
      <c r="TZ26" s="47" t="str">
        <f t="shared" si="554"/>
        <v>Lên lớp</v>
      </c>
      <c r="UA26" s="41">
        <f t="shared" si="555"/>
        <v>9</v>
      </c>
      <c r="UB26" s="43">
        <f t="shared" si="556"/>
        <v>2.5555555555555554</v>
      </c>
    </row>
    <row r="27" spans="1:548" ht="18">
      <c r="A27" s="11">
        <v>36</v>
      </c>
      <c r="B27" s="91" t="s">
        <v>415</v>
      </c>
      <c r="C27" s="92" t="s">
        <v>481</v>
      </c>
      <c r="D27" s="73" t="s">
        <v>314</v>
      </c>
      <c r="E27" s="302" t="s">
        <v>300</v>
      </c>
      <c r="F27" s="9"/>
      <c r="G27" s="111" t="s">
        <v>871</v>
      </c>
      <c r="H27" s="116" t="s">
        <v>18</v>
      </c>
      <c r="I27" s="104" t="s">
        <v>827</v>
      </c>
      <c r="J27" s="13">
        <v>8</v>
      </c>
      <c r="K27" s="29" t="str">
        <f t="shared" si="101"/>
        <v>8.0</v>
      </c>
      <c r="L27" s="35" t="str">
        <f t="shared" si="367"/>
        <v>B+</v>
      </c>
      <c r="M27" s="33">
        <f t="shared" si="368"/>
        <v>3.5</v>
      </c>
      <c r="N27" s="49" t="str">
        <f t="shared" si="369"/>
        <v>3.5</v>
      </c>
      <c r="O27" s="12">
        <v>2</v>
      </c>
      <c r="P27" s="19">
        <v>6.4</v>
      </c>
      <c r="Q27" s="29" t="str">
        <f t="shared" si="105"/>
        <v>6.4</v>
      </c>
      <c r="R27" s="35" t="str">
        <f t="shared" si="370"/>
        <v>C</v>
      </c>
      <c r="S27" s="33">
        <f t="shared" si="371"/>
        <v>2</v>
      </c>
      <c r="T27" s="49" t="str">
        <f t="shared" si="372"/>
        <v>2.0</v>
      </c>
      <c r="U27" s="12">
        <v>3</v>
      </c>
      <c r="V27" s="24">
        <v>7.8</v>
      </c>
      <c r="W27" s="27">
        <v>8</v>
      </c>
      <c r="X27" s="28"/>
      <c r="Y27" s="22">
        <f t="shared" si="373"/>
        <v>7.9</v>
      </c>
      <c r="Z27" s="29">
        <f t="shared" si="374"/>
        <v>7.9</v>
      </c>
      <c r="AA27" s="29" t="str">
        <f t="shared" si="111"/>
        <v>7.9</v>
      </c>
      <c r="AB27" s="35" t="str">
        <f t="shared" si="375"/>
        <v>B</v>
      </c>
      <c r="AC27" s="33">
        <f t="shared" si="376"/>
        <v>3</v>
      </c>
      <c r="AD27" s="49" t="str">
        <f t="shared" si="377"/>
        <v>3.0</v>
      </c>
      <c r="AE27" s="77">
        <v>5</v>
      </c>
      <c r="AF27" s="80">
        <v>5</v>
      </c>
      <c r="AG27" s="24">
        <v>5.7</v>
      </c>
      <c r="AH27" s="27">
        <v>5</v>
      </c>
      <c r="AI27" s="28"/>
      <c r="AJ27" s="30">
        <f t="shared" si="378"/>
        <v>5.3</v>
      </c>
      <c r="AK27" s="31">
        <f t="shared" si="379"/>
        <v>5.3</v>
      </c>
      <c r="AL27" s="29" t="str">
        <f t="shared" si="117"/>
        <v>5.3</v>
      </c>
      <c r="AM27" s="35" t="str">
        <f t="shared" si="380"/>
        <v>D+</v>
      </c>
      <c r="AN27" s="33">
        <f t="shared" si="381"/>
        <v>1.5</v>
      </c>
      <c r="AO27" s="49" t="str">
        <f t="shared" si="382"/>
        <v>1.5</v>
      </c>
      <c r="AP27" s="77">
        <v>3</v>
      </c>
      <c r="AQ27" s="83">
        <v>3</v>
      </c>
      <c r="AR27" s="24">
        <v>6</v>
      </c>
      <c r="AS27" s="27">
        <v>3</v>
      </c>
      <c r="AT27" s="28"/>
      <c r="AU27" s="30">
        <f t="shared" si="383"/>
        <v>4.2</v>
      </c>
      <c r="AV27" s="31">
        <f t="shared" si="384"/>
        <v>4.2</v>
      </c>
      <c r="AW27" s="29" t="str">
        <f t="shared" si="121"/>
        <v>4.2</v>
      </c>
      <c r="AX27" s="35" t="str">
        <f t="shared" si="385"/>
        <v>D</v>
      </c>
      <c r="AY27" s="33">
        <f t="shared" si="386"/>
        <v>1</v>
      </c>
      <c r="AZ27" s="49" t="str">
        <f t="shared" si="387"/>
        <v>1.0</v>
      </c>
      <c r="BA27" s="77">
        <v>3</v>
      </c>
      <c r="BB27" s="83">
        <v>3</v>
      </c>
      <c r="BC27" s="24">
        <v>6.5</v>
      </c>
      <c r="BD27" s="27">
        <v>3</v>
      </c>
      <c r="BE27" s="28"/>
      <c r="BF27" s="22">
        <f t="shared" si="388"/>
        <v>4.4000000000000004</v>
      </c>
      <c r="BG27" s="29">
        <f t="shared" si="389"/>
        <v>4.4000000000000004</v>
      </c>
      <c r="BH27" s="29" t="str">
        <f t="shared" si="125"/>
        <v>4.4</v>
      </c>
      <c r="BI27" s="35" t="str">
        <f t="shared" si="390"/>
        <v>D</v>
      </c>
      <c r="BJ27" s="33">
        <f t="shared" si="391"/>
        <v>1</v>
      </c>
      <c r="BK27" s="49" t="str">
        <f t="shared" si="392"/>
        <v>1.0</v>
      </c>
      <c r="BL27" s="77">
        <v>3</v>
      </c>
      <c r="BM27" s="83">
        <v>3</v>
      </c>
      <c r="BN27" s="24">
        <v>7.7</v>
      </c>
      <c r="BO27" s="27">
        <v>7</v>
      </c>
      <c r="BP27" s="28"/>
      <c r="BQ27" s="30">
        <f t="shared" si="393"/>
        <v>7.3</v>
      </c>
      <c r="BR27" s="31">
        <f t="shared" si="394"/>
        <v>7.3</v>
      </c>
      <c r="BS27" s="29" t="str">
        <f t="shared" si="129"/>
        <v>7.3</v>
      </c>
      <c r="BT27" s="35" t="str">
        <f t="shared" si="395"/>
        <v>B</v>
      </c>
      <c r="BU27" s="33">
        <f t="shared" si="396"/>
        <v>3</v>
      </c>
      <c r="BV27" s="49" t="str">
        <f t="shared" si="397"/>
        <v>3.0</v>
      </c>
      <c r="BW27" s="77">
        <v>2</v>
      </c>
      <c r="BX27" s="83">
        <v>2</v>
      </c>
      <c r="BY27" s="41">
        <f t="shared" si="133"/>
        <v>16</v>
      </c>
      <c r="BZ27" s="43">
        <f t="shared" si="134"/>
        <v>1.96875</v>
      </c>
      <c r="CA27" s="45" t="str">
        <f t="shared" si="135"/>
        <v>1.97</v>
      </c>
      <c r="CB27" s="47" t="str">
        <f t="shared" si="136"/>
        <v>Lên lớp</v>
      </c>
      <c r="CC27" s="145">
        <f t="shared" si="137"/>
        <v>16</v>
      </c>
      <c r="CD27" s="146">
        <f t="shared" si="138"/>
        <v>1.96875</v>
      </c>
      <c r="CE27" s="47" t="str">
        <f t="shared" si="139"/>
        <v>Lên lớp</v>
      </c>
      <c r="CF27" s="142" t="s">
        <v>1143</v>
      </c>
      <c r="CG27" s="24">
        <v>5.4</v>
      </c>
      <c r="CH27" s="27">
        <v>7</v>
      </c>
      <c r="CI27" s="28"/>
      <c r="CJ27" s="22">
        <f t="shared" si="398"/>
        <v>6.4</v>
      </c>
      <c r="CK27" s="29">
        <f t="shared" si="399"/>
        <v>6.4</v>
      </c>
      <c r="CL27" s="29" t="str">
        <f t="shared" si="142"/>
        <v>6.4</v>
      </c>
      <c r="CM27" s="35" t="str">
        <f t="shared" si="400"/>
        <v>C</v>
      </c>
      <c r="CN27" s="157">
        <f t="shared" si="401"/>
        <v>2</v>
      </c>
      <c r="CO27" s="49" t="str">
        <f t="shared" si="402"/>
        <v>2.0</v>
      </c>
      <c r="CP27" s="77">
        <v>3</v>
      </c>
      <c r="CQ27" s="151">
        <v>3</v>
      </c>
      <c r="CR27" s="24">
        <v>8</v>
      </c>
      <c r="CS27" s="27">
        <v>5</v>
      </c>
      <c r="CT27" s="28"/>
      <c r="CU27" s="30">
        <f t="shared" si="403"/>
        <v>6.2</v>
      </c>
      <c r="CV27" s="31">
        <f t="shared" si="404"/>
        <v>6.2</v>
      </c>
      <c r="CW27" s="29" t="str">
        <f t="shared" si="147"/>
        <v>6.2</v>
      </c>
      <c r="CX27" s="35" t="str">
        <f t="shared" si="405"/>
        <v>C</v>
      </c>
      <c r="CY27" s="157">
        <f t="shared" si="406"/>
        <v>2</v>
      </c>
      <c r="CZ27" s="49" t="str">
        <f t="shared" si="407"/>
        <v>2.0</v>
      </c>
      <c r="DA27" s="77">
        <v>2</v>
      </c>
      <c r="DB27" s="151">
        <v>2</v>
      </c>
      <c r="DC27" s="24">
        <v>5.2</v>
      </c>
      <c r="DD27" s="27">
        <v>6</v>
      </c>
      <c r="DE27" s="28"/>
      <c r="DF27" s="30">
        <f t="shared" si="408"/>
        <v>5.7</v>
      </c>
      <c r="DG27" s="31">
        <f t="shared" si="409"/>
        <v>5.7</v>
      </c>
      <c r="DH27" s="29" t="str">
        <f t="shared" si="153"/>
        <v>5.7</v>
      </c>
      <c r="DI27" s="35" t="str">
        <f t="shared" si="410"/>
        <v>C</v>
      </c>
      <c r="DJ27" s="157">
        <f t="shared" si="411"/>
        <v>2</v>
      </c>
      <c r="DK27" s="49" t="str">
        <f t="shared" si="412"/>
        <v>2.0</v>
      </c>
      <c r="DL27" s="77">
        <v>4</v>
      </c>
      <c r="DM27" s="151">
        <v>4</v>
      </c>
      <c r="DN27" s="24">
        <v>6.2</v>
      </c>
      <c r="DO27" s="27">
        <v>4</v>
      </c>
      <c r="DP27" s="28"/>
      <c r="DQ27" s="30">
        <f t="shared" si="413"/>
        <v>4.9000000000000004</v>
      </c>
      <c r="DR27" s="31">
        <f t="shared" si="414"/>
        <v>4.9000000000000004</v>
      </c>
      <c r="DS27" s="29" t="str">
        <f t="shared" si="159"/>
        <v>4.9</v>
      </c>
      <c r="DT27" s="35" t="str">
        <f t="shared" si="415"/>
        <v>D</v>
      </c>
      <c r="DU27" s="157">
        <f t="shared" si="416"/>
        <v>1</v>
      </c>
      <c r="DV27" s="49" t="str">
        <f t="shared" si="417"/>
        <v>1.0</v>
      </c>
      <c r="DW27" s="77">
        <v>3</v>
      </c>
      <c r="DX27" s="151">
        <v>3</v>
      </c>
      <c r="DY27" s="24">
        <v>6</v>
      </c>
      <c r="DZ27" s="27">
        <v>4</v>
      </c>
      <c r="EA27" s="28"/>
      <c r="EB27" s="30">
        <f t="shared" si="418"/>
        <v>4.8</v>
      </c>
      <c r="EC27" s="31">
        <f t="shared" si="419"/>
        <v>4.8</v>
      </c>
      <c r="ED27" s="29" t="str">
        <f t="shared" si="163"/>
        <v>4.8</v>
      </c>
      <c r="EE27" s="35" t="str">
        <f t="shared" si="420"/>
        <v>D</v>
      </c>
      <c r="EF27" s="157">
        <f t="shared" si="421"/>
        <v>1</v>
      </c>
      <c r="EG27" s="49" t="str">
        <f t="shared" si="422"/>
        <v>1.0</v>
      </c>
      <c r="EH27" s="77">
        <v>2</v>
      </c>
      <c r="EI27" s="151">
        <v>2</v>
      </c>
      <c r="EJ27" s="24">
        <v>6.6</v>
      </c>
      <c r="EK27" s="27">
        <v>4</v>
      </c>
      <c r="EL27" s="28"/>
      <c r="EM27" s="30">
        <f t="shared" si="423"/>
        <v>5</v>
      </c>
      <c r="EN27" s="31">
        <f t="shared" si="424"/>
        <v>5</v>
      </c>
      <c r="EO27" s="29" t="str">
        <f t="shared" si="168"/>
        <v>5.0</v>
      </c>
      <c r="EP27" s="35" t="str">
        <f t="shared" si="425"/>
        <v>D+</v>
      </c>
      <c r="EQ27" s="157">
        <f t="shared" si="426"/>
        <v>1.5</v>
      </c>
      <c r="ER27" s="49" t="str">
        <f t="shared" si="427"/>
        <v>1.5</v>
      </c>
      <c r="ES27" s="77">
        <v>2</v>
      </c>
      <c r="ET27" s="151">
        <v>2</v>
      </c>
      <c r="EU27" s="24">
        <v>6.4</v>
      </c>
      <c r="EV27" s="27">
        <v>8</v>
      </c>
      <c r="EW27" s="28"/>
      <c r="EX27" s="30">
        <f t="shared" si="428"/>
        <v>7.4</v>
      </c>
      <c r="EY27" s="31">
        <f t="shared" si="429"/>
        <v>7.4</v>
      </c>
      <c r="EZ27" s="29" t="str">
        <f t="shared" si="173"/>
        <v>7.4</v>
      </c>
      <c r="FA27" s="35" t="str">
        <f t="shared" si="430"/>
        <v>B</v>
      </c>
      <c r="FB27" s="157">
        <f t="shared" si="431"/>
        <v>3</v>
      </c>
      <c r="FC27" s="49" t="str">
        <f t="shared" si="432"/>
        <v>3.0</v>
      </c>
      <c r="FD27" s="77">
        <v>3</v>
      </c>
      <c r="FE27" s="151">
        <v>3</v>
      </c>
      <c r="FF27" s="155"/>
      <c r="FG27" s="165"/>
      <c r="FH27" s="165"/>
      <c r="FI27" s="22">
        <v>6.5</v>
      </c>
      <c r="FJ27" s="29">
        <v>6.5</v>
      </c>
      <c r="FK27" s="29" t="str">
        <f t="shared" si="179"/>
        <v>6.5</v>
      </c>
      <c r="FL27" s="35" t="str">
        <f t="shared" si="435"/>
        <v>C+</v>
      </c>
      <c r="FM27" s="33">
        <f t="shared" si="436"/>
        <v>2.5</v>
      </c>
      <c r="FN27" s="49" t="str">
        <f t="shared" si="437"/>
        <v>2.5</v>
      </c>
      <c r="FO27" s="77">
        <v>2</v>
      </c>
      <c r="FP27" s="151">
        <v>2</v>
      </c>
      <c r="FQ27" s="41">
        <f t="shared" si="183"/>
        <v>21</v>
      </c>
      <c r="FR27" s="43">
        <f t="shared" si="184"/>
        <v>1.9047619047619047</v>
      </c>
      <c r="FS27" s="45" t="str">
        <f t="shared" si="185"/>
        <v>1.90</v>
      </c>
      <c r="FT27" s="47" t="str">
        <f t="shared" si="186"/>
        <v>Lên lớp</v>
      </c>
      <c r="FU27" s="145">
        <f t="shared" si="187"/>
        <v>21</v>
      </c>
      <c r="FV27" s="146">
        <f t="shared" si="188"/>
        <v>1.9047619047619047</v>
      </c>
      <c r="FW27" s="174">
        <f t="shared" si="189"/>
        <v>37</v>
      </c>
      <c r="FX27" s="41">
        <f t="shared" si="190"/>
        <v>37</v>
      </c>
      <c r="FY27" s="43">
        <f t="shared" si="191"/>
        <v>1.9324324324324325</v>
      </c>
      <c r="FZ27" s="45" t="str">
        <f t="shared" si="192"/>
        <v>1.93</v>
      </c>
      <c r="GA27" s="47" t="str">
        <f t="shared" si="193"/>
        <v>Lên lớp</v>
      </c>
      <c r="GB27" s="47" t="s">
        <v>1143</v>
      </c>
      <c r="GC27" s="24">
        <v>6</v>
      </c>
      <c r="GD27" s="27">
        <v>7</v>
      </c>
      <c r="GE27" s="28"/>
      <c r="GF27" s="22">
        <f t="shared" si="322"/>
        <v>6.6</v>
      </c>
      <c r="GG27" s="29">
        <f t="shared" si="323"/>
        <v>6.6</v>
      </c>
      <c r="GH27" s="29" t="str">
        <f t="shared" si="195"/>
        <v>6.6</v>
      </c>
      <c r="GI27" s="35" t="str">
        <f t="shared" si="324"/>
        <v>C+</v>
      </c>
      <c r="GJ27" s="33">
        <f t="shared" si="325"/>
        <v>2.5</v>
      </c>
      <c r="GK27" s="49" t="str">
        <f t="shared" si="326"/>
        <v>2.5</v>
      </c>
      <c r="GL27" s="77">
        <v>2</v>
      </c>
      <c r="GM27" s="151">
        <v>2</v>
      </c>
      <c r="GN27" s="24">
        <v>7.1</v>
      </c>
      <c r="GO27" s="27">
        <v>5</v>
      </c>
      <c r="GP27" s="28"/>
      <c r="GQ27" s="30">
        <f t="shared" si="327"/>
        <v>5.8</v>
      </c>
      <c r="GR27" s="31">
        <f t="shared" si="328"/>
        <v>5.8</v>
      </c>
      <c r="GS27" s="29" t="str">
        <f t="shared" si="200"/>
        <v>5.8</v>
      </c>
      <c r="GT27" s="35" t="str">
        <f t="shared" si="329"/>
        <v>C</v>
      </c>
      <c r="GU27" s="33">
        <f t="shared" si="330"/>
        <v>2</v>
      </c>
      <c r="GV27" s="49" t="str">
        <f t="shared" si="331"/>
        <v>2.0</v>
      </c>
      <c r="GW27" s="77">
        <v>3</v>
      </c>
      <c r="GX27" s="151">
        <v>3</v>
      </c>
      <c r="GY27" s="24">
        <v>5.8</v>
      </c>
      <c r="GZ27" s="27">
        <v>4</v>
      </c>
      <c r="HA27" s="28"/>
      <c r="HB27" s="22">
        <f t="shared" si="332"/>
        <v>4.7</v>
      </c>
      <c r="HC27" s="29">
        <f t="shared" si="333"/>
        <v>4.7</v>
      </c>
      <c r="HD27" s="29" t="str">
        <f t="shared" si="205"/>
        <v>4.7</v>
      </c>
      <c r="HE27" s="35" t="str">
        <f t="shared" si="334"/>
        <v>D</v>
      </c>
      <c r="HF27" s="33">
        <f t="shared" si="335"/>
        <v>1</v>
      </c>
      <c r="HG27" s="49" t="str">
        <f t="shared" si="336"/>
        <v>1.0</v>
      </c>
      <c r="HH27" s="77">
        <v>2</v>
      </c>
      <c r="HI27" s="151">
        <v>2</v>
      </c>
      <c r="HJ27" s="133">
        <v>7</v>
      </c>
      <c r="HK27" s="125">
        <v>6</v>
      </c>
      <c r="HL27" s="126"/>
      <c r="HM27" s="159">
        <f t="shared" si="337"/>
        <v>6.4</v>
      </c>
      <c r="HN27" s="160">
        <f t="shared" si="338"/>
        <v>6.4</v>
      </c>
      <c r="HO27" s="29" t="str">
        <f t="shared" si="210"/>
        <v>6.4</v>
      </c>
      <c r="HP27" s="129" t="str">
        <f t="shared" si="339"/>
        <v>C</v>
      </c>
      <c r="HQ27" s="130">
        <f t="shared" si="340"/>
        <v>2</v>
      </c>
      <c r="HR27" s="131" t="str">
        <f t="shared" si="341"/>
        <v>2.0</v>
      </c>
      <c r="HS27" s="132">
        <v>2</v>
      </c>
      <c r="HT27" s="170">
        <v>2</v>
      </c>
      <c r="HU27" s="24">
        <v>7.7</v>
      </c>
      <c r="HV27" s="27">
        <v>5</v>
      </c>
      <c r="HW27" s="28"/>
      <c r="HX27" s="22">
        <f t="shared" si="342"/>
        <v>6.1</v>
      </c>
      <c r="HY27" s="29">
        <f t="shared" si="343"/>
        <v>6.1</v>
      </c>
      <c r="HZ27" s="29" t="str">
        <f t="shared" si="215"/>
        <v>6.1</v>
      </c>
      <c r="IA27" s="35" t="str">
        <f t="shared" si="344"/>
        <v>C</v>
      </c>
      <c r="IB27" s="33">
        <f t="shared" si="345"/>
        <v>2</v>
      </c>
      <c r="IC27" s="49" t="str">
        <f t="shared" si="346"/>
        <v>2.0</v>
      </c>
      <c r="ID27" s="77">
        <v>3</v>
      </c>
      <c r="IE27" s="151">
        <v>3</v>
      </c>
      <c r="IF27" s="24">
        <v>5</v>
      </c>
      <c r="IG27" s="27">
        <v>7</v>
      </c>
      <c r="IH27" s="126"/>
      <c r="II27" s="22">
        <f t="shared" si="347"/>
        <v>6.2</v>
      </c>
      <c r="IJ27" s="54">
        <f t="shared" si="348"/>
        <v>6.2</v>
      </c>
      <c r="IK27" s="29" t="str">
        <f t="shared" si="220"/>
        <v>6.2</v>
      </c>
      <c r="IL27" s="162" t="str">
        <f t="shared" si="349"/>
        <v>C</v>
      </c>
      <c r="IM27" s="33">
        <f t="shared" si="350"/>
        <v>2</v>
      </c>
      <c r="IN27" s="49" t="str">
        <f t="shared" si="351"/>
        <v>2.0</v>
      </c>
      <c r="IO27" s="77">
        <v>2</v>
      </c>
      <c r="IP27" s="151">
        <v>2</v>
      </c>
      <c r="IQ27" s="24">
        <v>6</v>
      </c>
      <c r="IR27" s="27">
        <v>1</v>
      </c>
      <c r="IS27" s="28">
        <v>4</v>
      </c>
      <c r="IT27" s="30">
        <f t="shared" si="352"/>
        <v>3</v>
      </c>
      <c r="IU27" s="31">
        <f t="shared" si="353"/>
        <v>4.8</v>
      </c>
      <c r="IV27" s="29" t="str">
        <f t="shared" si="224"/>
        <v>4.8</v>
      </c>
      <c r="IW27" s="35" t="str">
        <f t="shared" si="354"/>
        <v>D</v>
      </c>
      <c r="IX27" s="33">
        <f t="shared" si="355"/>
        <v>1</v>
      </c>
      <c r="IY27" s="49" t="str">
        <f t="shared" si="356"/>
        <v>1.0</v>
      </c>
      <c r="IZ27" s="77">
        <v>3</v>
      </c>
      <c r="JA27" s="151">
        <v>3</v>
      </c>
      <c r="JB27" s="24">
        <v>7.2</v>
      </c>
      <c r="JC27" s="27">
        <v>6</v>
      </c>
      <c r="JD27" s="28"/>
      <c r="JE27" s="30">
        <f t="shared" si="357"/>
        <v>6.5</v>
      </c>
      <c r="JF27" s="31">
        <f t="shared" si="358"/>
        <v>6.5</v>
      </c>
      <c r="JG27" s="29" t="str">
        <f t="shared" si="228"/>
        <v>6.5</v>
      </c>
      <c r="JH27" s="35" t="str">
        <f t="shared" si="359"/>
        <v>C+</v>
      </c>
      <c r="JI27" s="33">
        <f t="shared" si="360"/>
        <v>2.5</v>
      </c>
      <c r="JJ27" s="49" t="str">
        <f t="shared" si="361"/>
        <v>2.5</v>
      </c>
      <c r="JK27" s="77">
        <v>3</v>
      </c>
      <c r="JL27" s="151">
        <v>3</v>
      </c>
      <c r="JM27" s="24"/>
      <c r="JN27" s="214"/>
      <c r="JO27" s="140"/>
      <c r="JP27" s="30">
        <f t="shared" si="362"/>
        <v>0</v>
      </c>
      <c r="JQ27" s="31">
        <f t="shared" si="363"/>
        <v>0</v>
      </c>
      <c r="JR27" s="29" t="str">
        <f t="shared" si="232"/>
        <v>0.0</v>
      </c>
      <c r="JS27" s="35" t="str">
        <f t="shared" si="364"/>
        <v>F</v>
      </c>
      <c r="JT27" s="33">
        <f t="shared" si="365"/>
        <v>0</v>
      </c>
      <c r="JU27" s="49" t="str">
        <f t="shared" si="366"/>
        <v>0.0</v>
      </c>
      <c r="JV27" s="77">
        <v>1</v>
      </c>
      <c r="JW27" s="151"/>
      <c r="JX27" s="211">
        <f t="shared" si="236"/>
        <v>21</v>
      </c>
      <c r="JY27" s="43">
        <f t="shared" si="237"/>
        <v>1.7857142857142858</v>
      </c>
      <c r="JZ27" s="45" t="str">
        <f t="shared" si="238"/>
        <v>1.79</v>
      </c>
      <c r="KA27" s="47" t="str">
        <f t="shared" si="239"/>
        <v>Lên lớp</v>
      </c>
      <c r="KB27" s="41">
        <f t="shared" si="240"/>
        <v>20</v>
      </c>
      <c r="KC27" s="43">
        <f t="shared" si="241"/>
        <v>1.875</v>
      </c>
      <c r="KD27" s="229">
        <f t="shared" si="242"/>
        <v>58</v>
      </c>
      <c r="KE27" s="230">
        <f t="shared" si="243"/>
        <v>57</v>
      </c>
      <c r="KF27" s="146">
        <f t="shared" si="244"/>
        <v>1.9122807017543859</v>
      </c>
      <c r="KG27" s="45" t="str">
        <f t="shared" si="245"/>
        <v>1.91</v>
      </c>
      <c r="KH27" s="47" t="str">
        <f t="shared" si="246"/>
        <v>Lên lớp</v>
      </c>
      <c r="KI27" s="47" t="s">
        <v>1143</v>
      </c>
      <c r="KJ27" s="24">
        <v>6.8</v>
      </c>
      <c r="KK27" s="27">
        <v>5</v>
      </c>
      <c r="KL27" s="28"/>
      <c r="KM27" s="30">
        <f t="shared" si="438"/>
        <v>5.7</v>
      </c>
      <c r="KN27" s="31">
        <f t="shared" si="439"/>
        <v>5.7</v>
      </c>
      <c r="KO27" s="31" t="str">
        <f t="shared" si="440"/>
        <v>5.7</v>
      </c>
      <c r="KP27" s="35" t="str">
        <f t="shared" si="441"/>
        <v>C</v>
      </c>
      <c r="KQ27" s="33">
        <f t="shared" si="442"/>
        <v>2</v>
      </c>
      <c r="KR27" s="49" t="str">
        <f t="shared" si="443"/>
        <v>2.0</v>
      </c>
      <c r="KS27" s="77">
        <v>2</v>
      </c>
      <c r="KT27" s="151">
        <v>2</v>
      </c>
      <c r="KU27" s="24">
        <v>7.7</v>
      </c>
      <c r="KV27" s="27">
        <v>9</v>
      </c>
      <c r="KW27" s="28"/>
      <c r="KX27" s="30">
        <f t="shared" si="444"/>
        <v>8.5</v>
      </c>
      <c r="KY27" s="31">
        <f t="shared" si="445"/>
        <v>8.5</v>
      </c>
      <c r="KZ27" s="31" t="str">
        <f t="shared" si="446"/>
        <v>8.5</v>
      </c>
      <c r="LA27" s="35" t="str">
        <f t="shared" si="447"/>
        <v>A</v>
      </c>
      <c r="LB27" s="33">
        <f t="shared" si="448"/>
        <v>4</v>
      </c>
      <c r="LC27" s="49" t="str">
        <f t="shared" si="449"/>
        <v>4.0</v>
      </c>
      <c r="LD27" s="77">
        <v>2</v>
      </c>
      <c r="LE27" s="151">
        <v>2</v>
      </c>
      <c r="LF27" s="24">
        <v>7.7</v>
      </c>
      <c r="LG27" s="27">
        <v>6</v>
      </c>
      <c r="LH27" s="28"/>
      <c r="LI27" s="30">
        <f t="shared" si="450"/>
        <v>6.7</v>
      </c>
      <c r="LJ27" s="31">
        <f t="shared" si="451"/>
        <v>6.7</v>
      </c>
      <c r="LK27" s="31" t="str">
        <f t="shared" si="452"/>
        <v>6.7</v>
      </c>
      <c r="LL27" s="35" t="str">
        <f t="shared" si="453"/>
        <v>C+</v>
      </c>
      <c r="LM27" s="33">
        <f t="shared" si="454"/>
        <v>2.5</v>
      </c>
      <c r="LN27" s="49" t="str">
        <f t="shared" si="455"/>
        <v>2.5</v>
      </c>
      <c r="LO27" s="77">
        <v>2</v>
      </c>
      <c r="LP27" s="151">
        <v>2</v>
      </c>
      <c r="LQ27" s="24">
        <v>5.7</v>
      </c>
      <c r="LR27" s="27">
        <v>1</v>
      </c>
      <c r="LS27" s="28">
        <v>6</v>
      </c>
      <c r="LT27" s="30">
        <f t="shared" si="456"/>
        <v>2.9</v>
      </c>
      <c r="LU27" s="31">
        <f t="shared" si="457"/>
        <v>5.9</v>
      </c>
      <c r="LV27" s="29" t="str">
        <f t="shared" si="250"/>
        <v>5.9</v>
      </c>
      <c r="LW27" s="35" t="str">
        <f t="shared" si="458"/>
        <v>C</v>
      </c>
      <c r="LX27" s="33">
        <f t="shared" si="459"/>
        <v>2</v>
      </c>
      <c r="LY27" s="49" t="str">
        <f t="shared" si="460"/>
        <v>2.0</v>
      </c>
      <c r="LZ27" s="77">
        <v>2</v>
      </c>
      <c r="MA27" s="151">
        <v>2</v>
      </c>
      <c r="MB27" s="133">
        <v>7</v>
      </c>
      <c r="MC27" s="171"/>
      <c r="MD27" s="126"/>
      <c r="ME27" s="127">
        <f t="shared" si="461"/>
        <v>2.8</v>
      </c>
      <c r="MF27" s="128">
        <f t="shared" si="462"/>
        <v>2.8</v>
      </c>
      <c r="MG27" s="29" t="str">
        <f t="shared" si="251"/>
        <v>2.8</v>
      </c>
      <c r="MH27" s="129" t="str">
        <f t="shared" si="463"/>
        <v>F</v>
      </c>
      <c r="MI27" s="130">
        <f t="shared" si="464"/>
        <v>0</v>
      </c>
      <c r="MJ27" s="131" t="str">
        <f t="shared" si="465"/>
        <v>0.0</v>
      </c>
      <c r="MK27" s="132">
        <v>1</v>
      </c>
      <c r="ML27" s="170"/>
      <c r="MM27" s="24">
        <v>5.7</v>
      </c>
      <c r="MN27" s="27">
        <v>4</v>
      </c>
      <c r="MO27" s="28"/>
      <c r="MP27" s="30">
        <f t="shared" si="466"/>
        <v>4.7</v>
      </c>
      <c r="MQ27" s="161">
        <f t="shared" si="467"/>
        <v>4.7</v>
      </c>
      <c r="MR27" s="29" t="str">
        <f t="shared" si="252"/>
        <v>4.7</v>
      </c>
      <c r="MS27" s="162" t="str">
        <f t="shared" si="468"/>
        <v>D</v>
      </c>
      <c r="MT27" s="163">
        <f t="shared" si="469"/>
        <v>1</v>
      </c>
      <c r="MU27" s="56" t="str">
        <f t="shared" si="470"/>
        <v>1.0</v>
      </c>
      <c r="MV27" s="77">
        <v>3</v>
      </c>
      <c r="MW27" s="151">
        <v>3</v>
      </c>
      <c r="MX27" s="63">
        <v>0</v>
      </c>
      <c r="MY27" s="27"/>
      <c r="MZ27" s="28"/>
      <c r="NA27" s="30">
        <f t="shared" si="471"/>
        <v>0</v>
      </c>
      <c r="NB27" s="161">
        <f t="shared" si="472"/>
        <v>0</v>
      </c>
      <c r="NC27" s="29" t="str">
        <f t="shared" si="253"/>
        <v>0.0</v>
      </c>
      <c r="ND27" s="162" t="str">
        <f t="shared" si="473"/>
        <v>F</v>
      </c>
      <c r="NE27" s="163">
        <f t="shared" si="474"/>
        <v>0</v>
      </c>
      <c r="NF27" s="56" t="str">
        <f t="shared" si="475"/>
        <v>0.0</v>
      </c>
      <c r="NG27" s="77">
        <v>1</v>
      </c>
      <c r="NH27" s="151"/>
      <c r="NI27" s="24">
        <v>6.2</v>
      </c>
      <c r="NJ27" s="27">
        <v>3</v>
      </c>
      <c r="NK27" s="28"/>
      <c r="NL27" s="30">
        <f t="shared" si="476"/>
        <v>4.3</v>
      </c>
      <c r="NM27" s="31">
        <f t="shared" si="477"/>
        <v>4.3</v>
      </c>
      <c r="NN27" s="31" t="str">
        <f t="shared" si="478"/>
        <v>4.3</v>
      </c>
      <c r="NO27" s="35" t="str">
        <f t="shared" si="479"/>
        <v>D</v>
      </c>
      <c r="NP27" s="33">
        <f t="shared" si="480"/>
        <v>1</v>
      </c>
      <c r="NQ27" s="49" t="str">
        <f t="shared" si="481"/>
        <v>1.0</v>
      </c>
      <c r="NR27" s="77">
        <v>3</v>
      </c>
      <c r="NS27" s="151">
        <v>3</v>
      </c>
      <c r="NT27" s="24">
        <v>8</v>
      </c>
      <c r="NU27" s="214">
        <v>7</v>
      </c>
      <c r="NV27" s="28"/>
      <c r="NW27" s="30">
        <f t="shared" si="482"/>
        <v>7.4</v>
      </c>
      <c r="NX27" s="31">
        <f t="shared" si="483"/>
        <v>7.4</v>
      </c>
      <c r="NY27" s="31" t="str">
        <f t="shared" si="484"/>
        <v>7.4</v>
      </c>
      <c r="NZ27" s="35" t="str">
        <f t="shared" si="485"/>
        <v>B</v>
      </c>
      <c r="OA27" s="33">
        <f t="shared" si="486"/>
        <v>3</v>
      </c>
      <c r="OB27" s="49" t="str">
        <f t="shared" si="487"/>
        <v>3.0</v>
      </c>
      <c r="OC27" s="77">
        <v>2</v>
      </c>
      <c r="OD27" s="151">
        <v>2</v>
      </c>
      <c r="OE27" s="211">
        <f t="shared" si="257"/>
        <v>18</v>
      </c>
      <c r="OF27" s="43">
        <f t="shared" si="258"/>
        <v>1.8333333333333333</v>
      </c>
      <c r="OG27" s="45" t="str">
        <f t="shared" si="259"/>
        <v>1.83</v>
      </c>
      <c r="OH27" s="47" t="str">
        <f t="shared" si="260"/>
        <v>Lên lớp</v>
      </c>
      <c r="OI27" s="41">
        <f t="shared" si="261"/>
        <v>16</v>
      </c>
      <c r="OJ27" s="43">
        <f t="shared" si="262"/>
        <v>2.0625</v>
      </c>
      <c r="OK27" s="229">
        <f t="shared" si="263"/>
        <v>76</v>
      </c>
      <c r="OL27" s="230">
        <f t="shared" si="264"/>
        <v>73</v>
      </c>
      <c r="OM27" s="146">
        <f t="shared" si="265"/>
        <v>1.9452054794520548</v>
      </c>
      <c r="ON27" s="45" t="str">
        <f t="shared" si="266"/>
        <v>1.95</v>
      </c>
      <c r="OO27" s="47" t="str">
        <f t="shared" si="267"/>
        <v>Lên lớp</v>
      </c>
      <c r="OP27" s="47" t="s">
        <v>1143</v>
      </c>
      <c r="OQ27" s="24">
        <v>6.8</v>
      </c>
      <c r="OR27" s="27">
        <v>6</v>
      </c>
      <c r="OS27" s="28"/>
      <c r="OT27" s="30">
        <f t="shared" si="488"/>
        <v>6.3</v>
      </c>
      <c r="OU27" s="31">
        <f t="shared" si="489"/>
        <v>6.3</v>
      </c>
      <c r="OV27" s="31" t="str">
        <f t="shared" si="490"/>
        <v>6.3</v>
      </c>
      <c r="OW27" s="35" t="str">
        <f t="shared" si="491"/>
        <v>C</v>
      </c>
      <c r="OX27" s="33">
        <f t="shared" si="492"/>
        <v>2</v>
      </c>
      <c r="OY27" s="49" t="str">
        <f t="shared" si="493"/>
        <v>2.0</v>
      </c>
      <c r="OZ27" s="77">
        <v>2</v>
      </c>
      <c r="PA27" s="151">
        <v>2</v>
      </c>
      <c r="PB27" s="24">
        <v>7.2</v>
      </c>
      <c r="PC27" s="27">
        <v>7</v>
      </c>
      <c r="PD27" s="28"/>
      <c r="PE27" s="30">
        <f t="shared" si="494"/>
        <v>7.1</v>
      </c>
      <c r="PF27" s="31">
        <f t="shared" si="495"/>
        <v>7.1</v>
      </c>
      <c r="PG27" s="31" t="str">
        <f t="shared" si="496"/>
        <v>7.1</v>
      </c>
      <c r="PH27" s="35" t="str">
        <f t="shared" si="545"/>
        <v>B</v>
      </c>
      <c r="PI27" s="33">
        <f t="shared" si="497"/>
        <v>3</v>
      </c>
      <c r="PJ27" s="49" t="str">
        <f t="shared" si="498"/>
        <v>3.0</v>
      </c>
      <c r="PK27" s="77">
        <v>3</v>
      </c>
      <c r="PL27" s="151">
        <v>3</v>
      </c>
      <c r="PM27" s="24">
        <v>5</v>
      </c>
      <c r="PN27" s="27">
        <v>4</v>
      </c>
      <c r="PO27" s="28"/>
      <c r="PP27" s="30">
        <f t="shared" si="499"/>
        <v>4.4000000000000004</v>
      </c>
      <c r="PQ27" s="31">
        <f t="shared" si="500"/>
        <v>4.4000000000000004</v>
      </c>
      <c r="PR27" s="29" t="str">
        <f t="shared" si="501"/>
        <v>4.4</v>
      </c>
      <c r="PS27" s="35" t="str">
        <f t="shared" si="502"/>
        <v>D</v>
      </c>
      <c r="PT27" s="130">
        <f t="shared" si="503"/>
        <v>1</v>
      </c>
      <c r="PU27" s="49" t="str">
        <f t="shared" si="504"/>
        <v>1.0</v>
      </c>
      <c r="PV27" s="77">
        <v>2</v>
      </c>
      <c r="PW27" s="151">
        <v>2</v>
      </c>
      <c r="PX27" s="24">
        <v>7.7</v>
      </c>
      <c r="PY27" s="27">
        <v>7</v>
      </c>
      <c r="PZ27" s="28"/>
      <c r="QA27" s="30">
        <f t="shared" si="505"/>
        <v>7.3</v>
      </c>
      <c r="QB27" s="31">
        <f t="shared" si="506"/>
        <v>7.3</v>
      </c>
      <c r="QC27" s="31" t="str">
        <f t="shared" si="507"/>
        <v>7.3</v>
      </c>
      <c r="QD27" s="35" t="str">
        <f t="shared" si="508"/>
        <v>B</v>
      </c>
      <c r="QE27" s="33">
        <f t="shared" si="509"/>
        <v>3</v>
      </c>
      <c r="QF27" s="49" t="str">
        <f t="shared" si="510"/>
        <v>3.0</v>
      </c>
      <c r="QG27" s="77">
        <v>3</v>
      </c>
      <c r="QH27" s="151">
        <v>3</v>
      </c>
      <c r="QI27" s="24">
        <v>5</v>
      </c>
      <c r="QJ27" s="124"/>
      <c r="QK27" s="28"/>
      <c r="QL27" s="30">
        <f t="shared" si="511"/>
        <v>2</v>
      </c>
      <c r="QM27" s="31">
        <f t="shared" si="512"/>
        <v>2</v>
      </c>
      <c r="QN27" s="29" t="str">
        <f t="shared" si="513"/>
        <v>2.0</v>
      </c>
      <c r="QO27" s="35" t="str">
        <f t="shared" si="514"/>
        <v>F</v>
      </c>
      <c r="QP27" s="130">
        <f t="shared" si="515"/>
        <v>0</v>
      </c>
      <c r="QQ27" s="49" t="str">
        <f t="shared" si="516"/>
        <v>0.0</v>
      </c>
      <c r="QR27" s="77">
        <v>1</v>
      </c>
      <c r="QS27" s="151"/>
      <c r="QT27" s="24">
        <v>6.8</v>
      </c>
      <c r="QU27" s="27">
        <v>7</v>
      </c>
      <c r="QV27" s="28"/>
      <c r="QW27" s="30">
        <f t="shared" si="517"/>
        <v>6.9</v>
      </c>
      <c r="QX27" s="31">
        <f t="shared" si="518"/>
        <v>6.9</v>
      </c>
      <c r="QY27" s="31" t="str">
        <f t="shared" si="519"/>
        <v>6.9</v>
      </c>
      <c r="QZ27" s="35" t="str">
        <f t="shared" si="520"/>
        <v>C+</v>
      </c>
      <c r="RA27" s="33">
        <f t="shared" si="521"/>
        <v>2.5</v>
      </c>
      <c r="RB27" s="49" t="str">
        <f t="shared" si="522"/>
        <v>2.5</v>
      </c>
      <c r="RC27" s="77">
        <v>3</v>
      </c>
      <c r="RD27" s="151">
        <v>3</v>
      </c>
      <c r="RE27" s="63">
        <v>2</v>
      </c>
      <c r="RF27" s="27"/>
      <c r="RG27" s="28"/>
      <c r="RH27" s="30">
        <f t="shared" si="523"/>
        <v>0.8</v>
      </c>
      <c r="RI27" s="31">
        <f t="shared" si="524"/>
        <v>0.8</v>
      </c>
      <c r="RJ27" s="29" t="str">
        <f t="shared" si="525"/>
        <v>0.8</v>
      </c>
      <c r="RK27" s="35" t="str">
        <f t="shared" si="526"/>
        <v>F</v>
      </c>
      <c r="RL27" s="130">
        <f t="shared" si="527"/>
        <v>0</v>
      </c>
      <c r="RM27" s="49" t="str">
        <f t="shared" si="528"/>
        <v>0.0</v>
      </c>
      <c r="RN27" s="77">
        <v>1</v>
      </c>
      <c r="RO27" s="151"/>
      <c r="RP27" s="211">
        <f t="shared" si="275"/>
        <v>15</v>
      </c>
      <c r="RQ27" s="275">
        <f t="shared" si="276"/>
        <v>5.8733333333333331</v>
      </c>
      <c r="RR27" s="43">
        <f t="shared" si="277"/>
        <v>2.1</v>
      </c>
      <c r="RS27" s="45" t="str">
        <f t="shared" si="278"/>
        <v>2.10</v>
      </c>
      <c r="RT27" s="47" t="str">
        <f t="shared" si="279"/>
        <v>Lên lớp</v>
      </c>
      <c r="RU27" s="41">
        <f t="shared" si="280"/>
        <v>13</v>
      </c>
      <c r="RV27" s="43">
        <f t="shared" si="281"/>
        <v>2.4230769230769229</v>
      </c>
      <c r="RW27" s="229">
        <f t="shared" si="282"/>
        <v>91</v>
      </c>
      <c r="RX27" s="230">
        <f t="shared" si="283"/>
        <v>86</v>
      </c>
      <c r="RY27" s="146">
        <f t="shared" si="284"/>
        <v>2.0174418604651163</v>
      </c>
      <c r="RZ27" s="45" t="str">
        <f t="shared" si="285"/>
        <v>2.02</v>
      </c>
      <c r="SA27" s="47" t="str">
        <f t="shared" si="286"/>
        <v>Lên lớp</v>
      </c>
      <c r="SB27" s="47" t="s">
        <v>1143</v>
      </c>
      <c r="SC27" s="63">
        <v>0</v>
      </c>
      <c r="SD27" s="27"/>
      <c r="SE27" s="28"/>
      <c r="SF27" s="30">
        <f t="shared" si="529"/>
        <v>0</v>
      </c>
      <c r="SG27" s="31">
        <f t="shared" si="530"/>
        <v>0</v>
      </c>
      <c r="SH27" s="31" t="str">
        <f t="shared" si="531"/>
        <v>0.0</v>
      </c>
      <c r="SI27" s="35" t="str">
        <f t="shared" si="532"/>
        <v>F</v>
      </c>
      <c r="SJ27" s="33">
        <f t="shared" si="533"/>
        <v>0</v>
      </c>
      <c r="SK27" s="49" t="str">
        <f t="shared" si="534"/>
        <v>0.0</v>
      </c>
      <c r="SL27" s="77">
        <v>2</v>
      </c>
      <c r="SM27" s="151"/>
      <c r="SN27" s="24">
        <v>5.8</v>
      </c>
      <c r="SO27" s="124"/>
      <c r="SP27" s="28"/>
      <c r="SQ27" s="30">
        <f t="shared" si="535"/>
        <v>2.2999999999999998</v>
      </c>
      <c r="SR27" s="31">
        <f t="shared" si="536"/>
        <v>2.2999999999999998</v>
      </c>
      <c r="SS27" s="31" t="str">
        <f t="shared" si="537"/>
        <v>2.3</v>
      </c>
      <c r="ST27" s="35" t="str">
        <f t="shared" si="538"/>
        <v>F</v>
      </c>
      <c r="SU27" s="33">
        <f t="shared" si="539"/>
        <v>0</v>
      </c>
      <c r="SV27" s="49" t="str">
        <f t="shared" si="540"/>
        <v>0.0</v>
      </c>
      <c r="SW27" s="77">
        <v>2</v>
      </c>
      <c r="SX27" s="151">
        <v>2</v>
      </c>
      <c r="SY27" s="24"/>
      <c r="SZ27" s="27"/>
      <c r="TA27" s="28"/>
      <c r="TB27" s="22">
        <f t="shared" si="557"/>
        <v>1.2</v>
      </c>
      <c r="TC27" s="29">
        <f t="shared" si="558"/>
        <v>1.2</v>
      </c>
      <c r="TD27" s="31" t="str">
        <f t="shared" si="541"/>
        <v>1.2</v>
      </c>
      <c r="TE27" s="35" t="str">
        <f t="shared" si="542"/>
        <v>F</v>
      </c>
      <c r="TF27" s="33">
        <f t="shared" si="543"/>
        <v>0</v>
      </c>
      <c r="TG27" s="49" t="str">
        <f t="shared" si="544"/>
        <v>0.0</v>
      </c>
      <c r="TH27" s="77">
        <v>4</v>
      </c>
      <c r="TI27" s="151"/>
      <c r="TJ27" s="320"/>
      <c r="TK27" s="321"/>
      <c r="TL27" s="322"/>
      <c r="TM27" s="322"/>
      <c r="TN27" s="322"/>
      <c r="TO27" s="127">
        <f t="shared" si="546"/>
        <v>0</v>
      </c>
      <c r="TP27" s="29" t="str">
        <f t="shared" si="547"/>
        <v>0.0</v>
      </c>
      <c r="TQ27" s="35" t="str">
        <f t="shared" si="548"/>
        <v>F</v>
      </c>
      <c r="TR27" s="33">
        <f t="shared" si="549"/>
        <v>0</v>
      </c>
      <c r="TS27" s="49" t="str">
        <f t="shared" si="550"/>
        <v>0.0</v>
      </c>
      <c r="TT27" s="323"/>
      <c r="TU27" s="324"/>
      <c r="TV27" s="325">
        <f t="shared" si="551"/>
        <v>4</v>
      </c>
      <c r="TW27" s="341">
        <f t="shared" si="295"/>
        <v>1.2</v>
      </c>
      <c r="TX27" s="326">
        <f t="shared" si="552"/>
        <v>0</v>
      </c>
      <c r="TY27" s="45" t="str">
        <f t="shared" si="553"/>
        <v>0.00</v>
      </c>
      <c r="TZ27" s="47" t="str">
        <f t="shared" si="554"/>
        <v>Cảnh báo KQHT</v>
      </c>
      <c r="UA27" s="41">
        <f t="shared" si="555"/>
        <v>0</v>
      </c>
      <c r="UB27" s="43" t="e">
        <f t="shared" si="556"/>
        <v>#DIV/0!</v>
      </c>
    </row>
    <row r="28" spans="1:548" ht="18">
      <c r="A28" s="11">
        <v>37</v>
      </c>
      <c r="B28" s="91" t="s">
        <v>415</v>
      </c>
      <c r="C28" s="92" t="s">
        <v>482</v>
      </c>
      <c r="D28" s="73" t="s">
        <v>19</v>
      </c>
      <c r="E28" s="302" t="s">
        <v>396</v>
      </c>
      <c r="F28" s="9"/>
      <c r="G28" s="111" t="s">
        <v>872</v>
      </c>
      <c r="H28" s="116" t="s">
        <v>18</v>
      </c>
      <c r="I28" s="104" t="s">
        <v>826</v>
      </c>
      <c r="J28" s="13">
        <v>6</v>
      </c>
      <c r="K28" s="29" t="str">
        <f t="shared" si="101"/>
        <v>6.0</v>
      </c>
      <c r="L28" s="35" t="str">
        <f t="shared" si="367"/>
        <v>C</v>
      </c>
      <c r="M28" s="33">
        <f t="shared" si="368"/>
        <v>2</v>
      </c>
      <c r="N28" s="49" t="str">
        <f t="shared" si="369"/>
        <v>2.0</v>
      </c>
      <c r="O28" s="12">
        <v>2</v>
      </c>
      <c r="P28" s="19">
        <v>7.5</v>
      </c>
      <c r="Q28" s="29" t="str">
        <f t="shared" si="105"/>
        <v>7.5</v>
      </c>
      <c r="R28" s="35" t="str">
        <f t="shared" si="370"/>
        <v>B</v>
      </c>
      <c r="S28" s="33">
        <f t="shared" si="371"/>
        <v>3</v>
      </c>
      <c r="T28" s="49" t="str">
        <f t="shared" si="372"/>
        <v>3.0</v>
      </c>
      <c r="U28" s="12">
        <v>3</v>
      </c>
      <c r="V28" s="24">
        <v>6.4</v>
      </c>
      <c r="W28" s="27">
        <v>8</v>
      </c>
      <c r="X28" s="28"/>
      <c r="Y28" s="22">
        <f t="shared" si="373"/>
        <v>7.4</v>
      </c>
      <c r="Z28" s="29">
        <f t="shared" si="374"/>
        <v>7.4</v>
      </c>
      <c r="AA28" s="29" t="str">
        <f t="shared" si="111"/>
        <v>7.4</v>
      </c>
      <c r="AB28" s="35" t="str">
        <f t="shared" si="375"/>
        <v>B</v>
      </c>
      <c r="AC28" s="33">
        <f t="shared" si="376"/>
        <v>3</v>
      </c>
      <c r="AD28" s="49" t="str">
        <f t="shared" si="377"/>
        <v>3.0</v>
      </c>
      <c r="AE28" s="77">
        <v>5</v>
      </c>
      <c r="AF28" s="80">
        <v>5</v>
      </c>
      <c r="AG28" s="24">
        <v>5</v>
      </c>
      <c r="AH28" s="27">
        <v>4</v>
      </c>
      <c r="AI28" s="28"/>
      <c r="AJ28" s="22">
        <f t="shared" si="378"/>
        <v>4.4000000000000004</v>
      </c>
      <c r="AK28" s="29">
        <f t="shared" si="379"/>
        <v>4.4000000000000004</v>
      </c>
      <c r="AL28" s="29" t="str">
        <f t="shared" si="117"/>
        <v>4.4</v>
      </c>
      <c r="AM28" s="35" t="str">
        <f t="shared" si="380"/>
        <v>D</v>
      </c>
      <c r="AN28" s="33">
        <f t="shared" si="381"/>
        <v>1</v>
      </c>
      <c r="AO28" s="49" t="str">
        <f t="shared" si="382"/>
        <v>1.0</v>
      </c>
      <c r="AP28" s="77">
        <v>3</v>
      </c>
      <c r="AQ28" s="83">
        <v>3</v>
      </c>
      <c r="AR28" s="24">
        <v>5.7</v>
      </c>
      <c r="AS28" s="27">
        <v>3</v>
      </c>
      <c r="AT28" s="28"/>
      <c r="AU28" s="22">
        <f t="shared" si="383"/>
        <v>4.0999999999999996</v>
      </c>
      <c r="AV28" s="29">
        <f t="shared" si="384"/>
        <v>4.0999999999999996</v>
      </c>
      <c r="AW28" s="29" t="str">
        <f t="shared" si="121"/>
        <v>4.1</v>
      </c>
      <c r="AX28" s="35" t="str">
        <f t="shared" si="385"/>
        <v>D</v>
      </c>
      <c r="AY28" s="33">
        <f t="shared" si="386"/>
        <v>1</v>
      </c>
      <c r="AZ28" s="49" t="str">
        <f t="shared" si="387"/>
        <v>1.0</v>
      </c>
      <c r="BA28" s="77">
        <v>3</v>
      </c>
      <c r="BB28" s="83">
        <v>3</v>
      </c>
      <c r="BC28" s="24">
        <v>6.2</v>
      </c>
      <c r="BD28" s="27">
        <v>5</v>
      </c>
      <c r="BE28" s="28"/>
      <c r="BF28" s="22">
        <f t="shared" si="388"/>
        <v>5.5</v>
      </c>
      <c r="BG28" s="29">
        <f t="shared" si="389"/>
        <v>5.5</v>
      </c>
      <c r="BH28" s="29" t="str">
        <f t="shared" si="125"/>
        <v>5.5</v>
      </c>
      <c r="BI28" s="35" t="str">
        <f t="shared" si="390"/>
        <v>C</v>
      </c>
      <c r="BJ28" s="33">
        <f t="shared" si="391"/>
        <v>2</v>
      </c>
      <c r="BK28" s="49" t="str">
        <f t="shared" si="392"/>
        <v>2.0</v>
      </c>
      <c r="BL28" s="77">
        <v>3</v>
      </c>
      <c r="BM28" s="83">
        <v>3</v>
      </c>
      <c r="BN28" s="24">
        <v>8.3000000000000007</v>
      </c>
      <c r="BO28" s="27">
        <v>9</v>
      </c>
      <c r="BP28" s="28"/>
      <c r="BQ28" s="30">
        <f t="shared" si="393"/>
        <v>8.6999999999999993</v>
      </c>
      <c r="BR28" s="31">
        <f t="shared" si="394"/>
        <v>8.6999999999999993</v>
      </c>
      <c r="BS28" s="29" t="str">
        <f t="shared" si="129"/>
        <v>8.7</v>
      </c>
      <c r="BT28" s="35" t="str">
        <f t="shared" si="395"/>
        <v>A</v>
      </c>
      <c r="BU28" s="33">
        <f t="shared" si="396"/>
        <v>4</v>
      </c>
      <c r="BV28" s="49" t="str">
        <f t="shared" si="397"/>
        <v>4.0</v>
      </c>
      <c r="BW28" s="77">
        <v>2</v>
      </c>
      <c r="BX28" s="83">
        <v>2</v>
      </c>
      <c r="BY28" s="41">
        <f t="shared" si="133"/>
        <v>16</v>
      </c>
      <c r="BZ28" s="43">
        <f t="shared" si="134"/>
        <v>2.1875</v>
      </c>
      <c r="CA28" s="45" t="str">
        <f t="shared" si="135"/>
        <v>2.19</v>
      </c>
      <c r="CB28" s="47" t="str">
        <f t="shared" si="136"/>
        <v>Lên lớp</v>
      </c>
      <c r="CC28" s="145">
        <f t="shared" si="137"/>
        <v>16</v>
      </c>
      <c r="CD28" s="146">
        <f t="shared" si="138"/>
        <v>2.1875</v>
      </c>
      <c r="CE28" s="47" t="str">
        <f t="shared" si="139"/>
        <v>Lên lớp</v>
      </c>
      <c r="CF28" s="142" t="s">
        <v>1143</v>
      </c>
      <c r="CG28" s="24">
        <v>5</v>
      </c>
      <c r="CH28" s="27">
        <v>5</v>
      </c>
      <c r="CI28" s="28"/>
      <c r="CJ28" s="30">
        <f t="shared" si="398"/>
        <v>5</v>
      </c>
      <c r="CK28" s="31">
        <f t="shared" si="399"/>
        <v>5</v>
      </c>
      <c r="CL28" s="29" t="str">
        <f t="shared" si="142"/>
        <v>5.0</v>
      </c>
      <c r="CM28" s="35" t="str">
        <f t="shared" si="400"/>
        <v>D+</v>
      </c>
      <c r="CN28" s="157">
        <f t="shared" si="401"/>
        <v>1.5</v>
      </c>
      <c r="CO28" s="49" t="str">
        <f t="shared" si="402"/>
        <v>1.5</v>
      </c>
      <c r="CP28" s="77">
        <v>3</v>
      </c>
      <c r="CQ28" s="151">
        <v>3</v>
      </c>
      <c r="CR28" s="24">
        <v>7.3</v>
      </c>
      <c r="CS28" s="27">
        <v>6</v>
      </c>
      <c r="CT28" s="28"/>
      <c r="CU28" s="22">
        <f t="shared" si="403"/>
        <v>6.5</v>
      </c>
      <c r="CV28" s="29">
        <f t="shared" si="404"/>
        <v>6.5</v>
      </c>
      <c r="CW28" s="29" t="str">
        <f t="shared" si="147"/>
        <v>6.5</v>
      </c>
      <c r="CX28" s="35" t="str">
        <f t="shared" si="405"/>
        <v>C+</v>
      </c>
      <c r="CY28" s="157">
        <f t="shared" si="406"/>
        <v>2.5</v>
      </c>
      <c r="CZ28" s="49" t="str">
        <f t="shared" si="407"/>
        <v>2.5</v>
      </c>
      <c r="DA28" s="77">
        <v>2</v>
      </c>
      <c r="DB28" s="151">
        <v>2</v>
      </c>
      <c r="DC28" s="24">
        <v>5.4</v>
      </c>
      <c r="DD28" s="27">
        <v>4</v>
      </c>
      <c r="DE28" s="28"/>
      <c r="DF28" s="30">
        <f t="shared" si="408"/>
        <v>4.5999999999999996</v>
      </c>
      <c r="DG28" s="31">
        <f t="shared" si="409"/>
        <v>4.5999999999999996</v>
      </c>
      <c r="DH28" s="29" t="str">
        <f t="shared" si="153"/>
        <v>4.6</v>
      </c>
      <c r="DI28" s="35" t="str">
        <f t="shared" si="410"/>
        <v>D</v>
      </c>
      <c r="DJ28" s="157">
        <f t="shared" si="411"/>
        <v>1</v>
      </c>
      <c r="DK28" s="49" t="str">
        <f t="shared" si="412"/>
        <v>1.0</v>
      </c>
      <c r="DL28" s="77">
        <v>4</v>
      </c>
      <c r="DM28" s="151">
        <v>4</v>
      </c>
      <c r="DN28" s="24">
        <v>6.1</v>
      </c>
      <c r="DO28" s="27">
        <v>4</v>
      </c>
      <c r="DP28" s="28"/>
      <c r="DQ28" s="30">
        <f t="shared" si="413"/>
        <v>4.8</v>
      </c>
      <c r="DR28" s="31">
        <f t="shared" si="414"/>
        <v>4.8</v>
      </c>
      <c r="DS28" s="29" t="str">
        <f t="shared" si="159"/>
        <v>4.8</v>
      </c>
      <c r="DT28" s="35" t="str">
        <f t="shared" si="415"/>
        <v>D</v>
      </c>
      <c r="DU28" s="157">
        <f t="shared" si="416"/>
        <v>1</v>
      </c>
      <c r="DV28" s="49" t="str">
        <f t="shared" si="417"/>
        <v>1.0</v>
      </c>
      <c r="DW28" s="77">
        <v>3</v>
      </c>
      <c r="DX28" s="151">
        <v>3</v>
      </c>
      <c r="DY28" s="63">
        <v>4</v>
      </c>
      <c r="DZ28" s="27"/>
      <c r="EA28" s="28"/>
      <c r="EB28" s="30">
        <f t="shared" si="418"/>
        <v>1.6</v>
      </c>
      <c r="EC28" s="31">
        <f t="shared" si="419"/>
        <v>1.6</v>
      </c>
      <c r="ED28" s="29" t="str">
        <f t="shared" si="163"/>
        <v>1.6</v>
      </c>
      <c r="EE28" s="35" t="str">
        <f t="shared" si="420"/>
        <v>F</v>
      </c>
      <c r="EF28" s="157">
        <f t="shared" si="421"/>
        <v>0</v>
      </c>
      <c r="EG28" s="49" t="str">
        <f t="shared" si="422"/>
        <v>0.0</v>
      </c>
      <c r="EH28" s="77">
        <v>2</v>
      </c>
      <c r="EI28" s="151"/>
      <c r="EJ28" s="24">
        <v>7</v>
      </c>
      <c r="EK28" s="27">
        <v>5</v>
      </c>
      <c r="EL28" s="28"/>
      <c r="EM28" s="30">
        <f t="shared" si="423"/>
        <v>5.8</v>
      </c>
      <c r="EN28" s="31">
        <f t="shared" si="424"/>
        <v>5.8</v>
      </c>
      <c r="EO28" s="29" t="str">
        <f t="shared" si="168"/>
        <v>5.8</v>
      </c>
      <c r="EP28" s="35" t="str">
        <f t="shared" si="425"/>
        <v>C</v>
      </c>
      <c r="EQ28" s="157">
        <f t="shared" si="426"/>
        <v>2</v>
      </c>
      <c r="ER28" s="49" t="str">
        <f t="shared" si="427"/>
        <v>2.0</v>
      </c>
      <c r="ES28" s="77">
        <v>2</v>
      </c>
      <c r="ET28" s="151">
        <v>2</v>
      </c>
      <c r="EU28" s="24">
        <v>7.1</v>
      </c>
      <c r="EV28" s="27">
        <v>9</v>
      </c>
      <c r="EW28" s="28"/>
      <c r="EX28" s="30">
        <f t="shared" si="428"/>
        <v>8.1999999999999993</v>
      </c>
      <c r="EY28" s="31">
        <f t="shared" si="429"/>
        <v>8.1999999999999993</v>
      </c>
      <c r="EZ28" s="29" t="str">
        <f t="shared" si="173"/>
        <v>8.2</v>
      </c>
      <c r="FA28" s="35" t="str">
        <f t="shared" si="430"/>
        <v>B+</v>
      </c>
      <c r="FB28" s="157">
        <f t="shared" si="431"/>
        <v>3.5</v>
      </c>
      <c r="FC28" s="49" t="str">
        <f t="shared" si="432"/>
        <v>3.5</v>
      </c>
      <c r="FD28" s="77">
        <v>3</v>
      </c>
      <c r="FE28" s="151">
        <v>3</v>
      </c>
      <c r="FF28" s="155">
        <v>8</v>
      </c>
      <c r="FG28" s="165">
        <v>7.4</v>
      </c>
      <c r="FH28" s="165"/>
      <c r="FI28" s="22">
        <f t="shared" si="433"/>
        <v>7.6</v>
      </c>
      <c r="FJ28" s="29">
        <f t="shared" si="434"/>
        <v>7.6</v>
      </c>
      <c r="FK28" s="29" t="str">
        <f t="shared" si="179"/>
        <v>7.6</v>
      </c>
      <c r="FL28" s="35" t="str">
        <f t="shared" si="435"/>
        <v>B</v>
      </c>
      <c r="FM28" s="33">
        <f t="shared" si="436"/>
        <v>3</v>
      </c>
      <c r="FN28" s="49" t="str">
        <f t="shared" si="437"/>
        <v>3.0</v>
      </c>
      <c r="FO28" s="77">
        <v>2</v>
      </c>
      <c r="FP28" s="151">
        <v>2</v>
      </c>
      <c r="FQ28" s="41">
        <f t="shared" si="183"/>
        <v>21</v>
      </c>
      <c r="FR28" s="43">
        <f t="shared" si="184"/>
        <v>1.7619047619047619</v>
      </c>
      <c r="FS28" s="45" t="str">
        <f t="shared" si="185"/>
        <v>1.76</v>
      </c>
      <c r="FT28" s="47" t="str">
        <f t="shared" si="186"/>
        <v>Lên lớp</v>
      </c>
      <c r="FU28" s="145">
        <f t="shared" si="187"/>
        <v>19</v>
      </c>
      <c r="FV28" s="146">
        <f t="shared" si="188"/>
        <v>1.9473684210526316</v>
      </c>
      <c r="FW28" s="174">
        <f t="shared" si="189"/>
        <v>37</v>
      </c>
      <c r="FX28" s="41">
        <f t="shared" si="190"/>
        <v>35</v>
      </c>
      <c r="FY28" s="43">
        <f t="shared" si="191"/>
        <v>2.0571428571428569</v>
      </c>
      <c r="FZ28" s="45" t="str">
        <f t="shared" si="192"/>
        <v>2.06</v>
      </c>
      <c r="GA28" s="47" t="str">
        <f t="shared" si="193"/>
        <v>Lên lớp</v>
      </c>
      <c r="GB28" s="47" t="s">
        <v>1143</v>
      </c>
      <c r="GC28" s="24">
        <v>5.2</v>
      </c>
      <c r="GD28" s="27">
        <v>5</v>
      </c>
      <c r="GE28" s="28"/>
      <c r="GF28" s="30">
        <f t="shared" si="322"/>
        <v>5.0999999999999996</v>
      </c>
      <c r="GG28" s="31">
        <f t="shared" si="323"/>
        <v>5.0999999999999996</v>
      </c>
      <c r="GH28" s="29" t="str">
        <f t="shared" si="195"/>
        <v>5.1</v>
      </c>
      <c r="GI28" s="35" t="str">
        <f t="shared" si="324"/>
        <v>D+</v>
      </c>
      <c r="GJ28" s="33">
        <f t="shared" si="325"/>
        <v>1.5</v>
      </c>
      <c r="GK28" s="49" t="str">
        <f t="shared" si="326"/>
        <v>1.5</v>
      </c>
      <c r="GL28" s="77">
        <v>2</v>
      </c>
      <c r="GM28" s="151">
        <v>2</v>
      </c>
      <c r="GN28" s="24">
        <v>7.1</v>
      </c>
      <c r="GO28" s="27">
        <v>5</v>
      </c>
      <c r="GP28" s="28"/>
      <c r="GQ28" s="30">
        <f t="shared" si="327"/>
        <v>5.8</v>
      </c>
      <c r="GR28" s="31">
        <f t="shared" si="328"/>
        <v>5.8</v>
      </c>
      <c r="GS28" s="29" t="str">
        <f t="shared" si="200"/>
        <v>5.8</v>
      </c>
      <c r="GT28" s="35" t="str">
        <f t="shared" si="329"/>
        <v>C</v>
      </c>
      <c r="GU28" s="33">
        <f t="shared" si="330"/>
        <v>2</v>
      </c>
      <c r="GV28" s="49" t="str">
        <f t="shared" si="331"/>
        <v>2.0</v>
      </c>
      <c r="GW28" s="77">
        <v>3</v>
      </c>
      <c r="GX28" s="151">
        <v>3</v>
      </c>
      <c r="GY28" s="24">
        <v>5</v>
      </c>
      <c r="GZ28" s="27">
        <v>4</v>
      </c>
      <c r="HA28" s="28"/>
      <c r="HB28" s="30">
        <f t="shared" si="332"/>
        <v>4.4000000000000004</v>
      </c>
      <c r="HC28" s="31">
        <f t="shared" si="333"/>
        <v>4.4000000000000004</v>
      </c>
      <c r="HD28" s="29" t="str">
        <f t="shared" si="205"/>
        <v>4.4</v>
      </c>
      <c r="HE28" s="35" t="str">
        <f t="shared" si="334"/>
        <v>D</v>
      </c>
      <c r="HF28" s="33">
        <f t="shared" si="335"/>
        <v>1</v>
      </c>
      <c r="HG28" s="49" t="str">
        <f t="shared" si="336"/>
        <v>1.0</v>
      </c>
      <c r="HH28" s="77">
        <v>2</v>
      </c>
      <c r="HI28" s="151">
        <v>2</v>
      </c>
      <c r="HJ28" s="24">
        <v>5</v>
      </c>
      <c r="HK28" s="27">
        <v>1</v>
      </c>
      <c r="HL28" s="28">
        <v>0</v>
      </c>
      <c r="HM28" s="30">
        <f t="shared" si="337"/>
        <v>2.6</v>
      </c>
      <c r="HN28" s="31">
        <f t="shared" si="338"/>
        <v>2.6</v>
      </c>
      <c r="HO28" s="29" t="str">
        <f t="shared" si="210"/>
        <v>2.6</v>
      </c>
      <c r="HP28" s="35" t="str">
        <f t="shared" si="339"/>
        <v>F</v>
      </c>
      <c r="HQ28" s="33">
        <f t="shared" si="340"/>
        <v>0</v>
      </c>
      <c r="HR28" s="49" t="str">
        <f t="shared" si="341"/>
        <v>0.0</v>
      </c>
      <c r="HS28" s="77">
        <v>2</v>
      </c>
      <c r="HT28" s="151"/>
      <c r="HU28" s="24">
        <v>5.5</v>
      </c>
      <c r="HV28" s="27">
        <v>4</v>
      </c>
      <c r="HW28" s="28"/>
      <c r="HX28" s="30">
        <f t="shared" si="342"/>
        <v>4.5999999999999996</v>
      </c>
      <c r="HY28" s="31">
        <f t="shared" si="343"/>
        <v>4.5999999999999996</v>
      </c>
      <c r="HZ28" s="29" t="str">
        <f t="shared" si="215"/>
        <v>4.6</v>
      </c>
      <c r="IA28" s="35" t="str">
        <f t="shared" si="344"/>
        <v>D</v>
      </c>
      <c r="IB28" s="33">
        <f t="shared" si="345"/>
        <v>1</v>
      </c>
      <c r="IC28" s="49" t="str">
        <f t="shared" si="346"/>
        <v>1.0</v>
      </c>
      <c r="ID28" s="77">
        <v>3</v>
      </c>
      <c r="IE28" s="151">
        <v>3</v>
      </c>
      <c r="IF28" s="24">
        <v>6</v>
      </c>
      <c r="IG28" s="27">
        <v>7</v>
      </c>
      <c r="IH28" s="28"/>
      <c r="II28" s="30">
        <f t="shared" si="347"/>
        <v>6.6</v>
      </c>
      <c r="IJ28" s="31">
        <f t="shared" si="348"/>
        <v>6.6</v>
      </c>
      <c r="IK28" s="29" t="str">
        <f t="shared" si="220"/>
        <v>6.6</v>
      </c>
      <c r="IL28" s="35" t="str">
        <f t="shared" si="349"/>
        <v>C+</v>
      </c>
      <c r="IM28" s="33">
        <f t="shared" si="350"/>
        <v>2.5</v>
      </c>
      <c r="IN28" s="49" t="str">
        <f t="shared" si="351"/>
        <v>2.5</v>
      </c>
      <c r="IO28" s="77">
        <v>2</v>
      </c>
      <c r="IP28" s="151">
        <v>2</v>
      </c>
      <c r="IQ28" s="24">
        <v>6.4</v>
      </c>
      <c r="IR28" s="27">
        <v>4</v>
      </c>
      <c r="IS28" s="28"/>
      <c r="IT28" s="30">
        <f t="shared" si="352"/>
        <v>5</v>
      </c>
      <c r="IU28" s="31">
        <f t="shared" si="353"/>
        <v>5</v>
      </c>
      <c r="IV28" s="29" t="str">
        <f t="shared" si="224"/>
        <v>5.0</v>
      </c>
      <c r="IW28" s="35" t="str">
        <f t="shared" si="354"/>
        <v>D+</v>
      </c>
      <c r="IX28" s="33">
        <f t="shared" si="355"/>
        <v>1.5</v>
      </c>
      <c r="IY28" s="49" t="str">
        <f t="shared" si="356"/>
        <v>1.5</v>
      </c>
      <c r="IZ28" s="77">
        <v>3</v>
      </c>
      <c r="JA28" s="151">
        <v>3</v>
      </c>
      <c r="JB28" s="24">
        <v>7.4</v>
      </c>
      <c r="JC28" s="27">
        <v>6</v>
      </c>
      <c r="JD28" s="28"/>
      <c r="JE28" s="30">
        <f t="shared" si="357"/>
        <v>6.6</v>
      </c>
      <c r="JF28" s="31">
        <f t="shared" si="358"/>
        <v>6.6</v>
      </c>
      <c r="JG28" s="29" t="str">
        <f t="shared" si="228"/>
        <v>6.6</v>
      </c>
      <c r="JH28" s="35" t="str">
        <f t="shared" si="359"/>
        <v>C+</v>
      </c>
      <c r="JI28" s="33">
        <f t="shared" si="360"/>
        <v>2.5</v>
      </c>
      <c r="JJ28" s="49" t="str">
        <f t="shared" si="361"/>
        <v>2.5</v>
      </c>
      <c r="JK28" s="77">
        <v>3</v>
      </c>
      <c r="JL28" s="151">
        <v>3</v>
      </c>
      <c r="JM28" s="24">
        <v>8</v>
      </c>
      <c r="JN28" s="214">
        <v>7.6</v>
      </c>
      <c r="JO28" s="140"/>
      <c r="JP28" s="30">
        <f t="shared" si="362"/>
        <v>7.8</v>
      </c>
      <c r="JQ28" s="31">
        <f t="shared" si="363"/>
        <v>7.8</v>
      </c>
      <c r="JR28" s="29" t="str">
        <f t="shared" si="232"/>
        <v>7.8</v>
      </c>
      <c r="JS28" s="35" t="str">
        <f t="shared" si="364"/>
        <v>B</v>
      </c>
      <c r="JT28" s="33">
        <f t="shared" si="365"/>
        <v>3</v>
      </c>
      <c r="JU28" s="49" t="str">
        <f t="shared" si="366"/>
        <v>3.0</v>
      </c>
      <c r="JV28" s="77">
        <v>1</v>
      </c>
      <c r="JW28" s="151">
        <v>1</v>
      </c>
      <c r="JX28" s="211">
        <f t="shared" si="236"/>
        <v>21</v>
      </c>
      <c r="JY28" s="43">
        <f t="shared" si="237"/>
        <v>1.6190476190476191</v>
      </c>
      <c r="JZ28" s="45" t="str">
        <f t="shared" si="238"/>
        <v>1.62</v>
      </c>
      <c r="KA28" s="47" t="str">
        <f t="shared" si="239"/>
        <v>Lên lớp</v>
      </c>
      <c r="KB28" s="41">
        <f t="shared" si="240"/>
        <v>19</v>
      </c>
      <c r="KC28" s="43">
        <f t="shared" si="241"/>
        <v>1.7894736842105263</v>
      </c>
      <c r="KD28" s="229">
        <f t="shared" si="242"/>
        <v>58</v>
      </c>
      <c r="KE28" s="230">
        <f t="shared" si="243"/>
        <v>54</v>
      </c>
      <c r="KF28" s="146">
        <f t="shared" si="244"/>
        <v>1.962962962962963</v>
      </c>
      <c r="KG28" s="45" t="str">
        <f t="shared" si="245"/>
        <v>1.96</v>
      </c>
      <c r="KH28" s="47" t="str">
        <f t="shared" si="246"/>
        <v>Lên lớp</v>
      </c>
      <c r="KI28" s="47" t="s">
        <v>1143</v>
      </c>
      <c r="KJ28" s="24">
        <v>6.2</v>
      </c>
      <c r="KK28" s="27">
        <v>4</v>
      </c>
      <c r="KL28" s="28"/>
      <c r="KM28" s="30">
        <f t="shared" si="438"/>
        <v>4.9000000000000004</v>
      </c>
      <c r="KN28" s="31">
        <f t="shared" si="439"/>
        <v>4.9000000000000004</v>
      </c>
      <c r="KO28" s="29" t="str">
        <f t="shared" si="440"/>
        <v>4.9</v>
      </c>
      <c r="KP28" s="35" t="str">
        <f t="shared" si="441"/>
        <v>D</v>
      </c>
      <c r="KQ28" s="33">
        <f t="shared" si="442"/>
        <v>1</v>
      </c>
      <c r="KR28" s="49" t="str">
        <f t="shared" si="443"/>
        <v>1.0</v>
      </c>
      <c r="KS28" s="77">
        <v>2</v>
      </c>
      <c r="KT28" s="151">
        <v>2</v>
      </c>
      <c r="KU28" s="24">
        <v>7.7</v>
      </c>
      <c r="KV28" s="27">
        <v>8</v>
      </c>
      <c r="KW28" s="28"/>
      <c r="KX28" s="30">
        <f t="shared" si="444"/>
        <v>7.9</v>
      </c>
      <c r="KY28" s="31">
        <f t="shared" si="445"/>
        <v>7.9</v>
      </c>
      <c r="KZ28" s="29" t="str">
        <f t="shared" si="446"/>
        <v>7.9</v>
      </c>
      <c r="LA28" s="35" t="str">
        <f t="shared" si="447"/>
        <v>B</v>
      </c>
      <c r="LB28" s="33">
        <f t="shared" si="448"/>
        <v>3</v>
      </c>
      <c r="LC28" s="49" t="str">
        <f t="shared" si="449"/>
        <v>3.0</v>
      </c>
      <c r="LD28" s="77">
        <v>2</v>
      </c>
      <c r="LE28" s="151">
        <v>2</v>
      </c>
      <c r="LF28" s="24">
        <v>7.7</v>
      </c>
      <c r="LG28" s="27">
        <v>6</v>
      </c>
      <c r="LH28" s="28"/>
      <c r="LI28" s="30">
        <f t="shared" si="450"/>
        <v>6.7</v>
      </c>
      <c r="LJ28" s="31">
        <f t="shared" si="451"/>
        <v>6.7</v>
      </c>
      <c r="LK28" s="29" t="str">
        <f t="shared" si="452"/>
        <v>6.7</v>
      </c>
      <c r="LL28" s="35" t="str">
        <f t="shared" si="453"/>
        <v>C+</v>
      </c>
      <c r="LM28" s="33">
        <f t="shared" si="454"/>
        <v>2.5</v>
      </c>
      <c r="LN28" s="49" t="str">
        <f t="shared" si="455"/>
        <v>2.5</v>
      </c>
      <c r="LO28" s="77">
        <v>2</v>
      </c>
      <c r="LP28" s="151">
        <v>2</v>
      </c>
      <c r="LQ28" s="24">
        <v>6</v>
      </c>
      <c r="LR28" s="27">
        <v>6</v>
      </c>
      <c r="LS28" s="28"/>
      <c r="LT28" s="30">
        <f t="shared" si="456"/>
        <v>6</v>
      </c>
      <c r="LU28" s="31">
        <f t="shared" si="457"/>
        <v>6</v>
      </c>
      <c r="LV28" s="29" t="str">
        <f t="shared" si="250"/>
        <v>6.0</v>
      </c>
      <c r="LW28" s="35" t="str">
        <f t="shared" si="458"/>
        <v>C</v>
      </c>
      <c r="LX28" s="33">
        <f t="shared" si="459"/>
        <v>2</v>
      </c>
      <c r="LY28" s="49" t="str">
        <f t="shared" si="460"/>
        <v>2.0</v>
      </c>
      <c r="LZ28" s="77">
        <v>2</v>
      </c>
      <c r="MA28" s="151">
        <v>2</v>
      </c>
      <c r="MB28" s="24">
        <v>5.5</v>
      </c>
      <c r="MC28" s="124"/>
      <c r="MD28" s="138"/>
      <c r="ME28" s="30">
        <f t="shared" si="461"/>
        <v>2.2000000000000002</v>
      </c>
      <c r="MF28" s="161">
        <f t="shared" si="462"/>
        <v>2.2000000000000002</v>
      </c>
      <c r="MG28" s="29" t="str">
        <f t="shared" si="251"/>
        <v>2.2</v>
      </c>
      <c r="MH28" s="162" t="str">
        <f t="shared" si="463"/>
        <v>F</v>
      </c>
      <c r="MI28" s="163">
        <f t="shared" si="464"/>
        <v>0</v>
      </c>
      <c r="MJ28" s="56" t="str">
        <f t="shared" si="465"/>
        <v>0.0</v>
      </c>
      <c r="MK28" s="77">
        <v>1</v>
      </c>
      <c r="ML28" s="151"/>
      <c r="MM28" s="24">
        <v>6.4</v>
      </c>
      <c r="MN28" s="27">
        <v>1</v>
      </c>
      <c r="MO28" s="28">
        <v>3</v>
      </c>
      <c r="MP28" s="30">
        <f t="shared" si="466"/>
        <v>3.2</v>
      </c>
      <c r="MQ28" s="161">
        <f t="shared" si="467"/>
        <v>4.4000000000000004</v>
      </c>
      <c r="MR28" s="29" t="str">
        <f t="shared" si="252"/>
        <v>4.4</v>
      </c>
      <c r="MS28" s="162" t="str">
        <f t="shared" si="468"/>
        <v>D</v>
      </c>
      <c r="MT28" s="163">
        <f t="shared" si="469"/>
        <v>1</v>
      </c>
      <c r="MU28" s="56" t="str">
        <f t="shared" si="470"/>
        <v>1.0</v>
      </c>
      <c r="MV28" s="77">
        <v>3</v>
      </c>
      <c r="MW28" s="151">
        <v>3</v>
      </c>
      <c r="MX28" s="63">
        <v>0</v>
      </c>
      <c r="MY28" s="27"/>
      <c r="MZ28" s="28"/>
      <c r="NA28" s="30">
        <f t="shared" si="471"/>
        <v>0</v>
      </c>
      <c r="NB28" s="161">
        <f t="shared" si="472"/>
        <v>0</v>
      </c>
      <c r="NC28" s="29" t="str">
        <f t="shared" si="253"/>
        <v>0.0</v>
      </c>
      <c r="ND28" s="162" t="str">
        <f t="shared" si="473"/>
        <v>F</v>
      </c>
      <c r="NE28" s="163">
        <f t="shared" si="474"/>
        <v>0</v>
      </c>
      <c r="NF28" s="56" t="str">
        <f t="shared" si="475"/>
        <v>0.0</v>
      </c>
      <c r="NG28" s="77">
        <v>1</v>
      </c>
      <c r="NH28" s="151"/>
      <c r="NI28" s="24">
        <v>6</v>
      </c>
      <c r="NJ28" s="27">
        <v>1</v>
      </c>
      <c r="NK28" s="28">
        <v>5</v>
      </c>
      <c r="NL28" s="30">
        <f t="shared" si="476"/>
        <v>3</v>
      </c>
      <c r="NM28" s="31">
        <f t="shared" si="477"/>
        <v>5.4</v>
      </c>
      <c r="NN28" s="29" t="str">
        <f t="shared" si="478"/>
        <v>5.4</v>
      </c>
      <c r="NO28" s="35" t="str">
        <f t="shared" si="479"/>
        <v>D+</v>
      </c>
      <c r="NP28" s="33">
        <f t="shared" si="480"/>
        <v>1.5</v>
      </c>
      <c r="NQ28" s="49" t="str">
        <f t="shared" si="481"/>
        <v>1.5</v>
      </c>
      <c r="NR28" s="77">
        <v>3</v>
      </c>
      <c r="NS28" s="151">
        <v>3</v>
      </c>
      <c r="NT28" s="24">
        <v>8</v>
      </c>
      <c r="NU28" s="214">
        <v>8.6999999999999993</v>
      </c>
      <c r="NV28" s="28"/>
      <c r="NW28" s="30">
        <f t="shared" si="482"/>
        <v>8.4</v>
      </c>
      <c r="NX28" s="31">
        <f t="shared" si="483"/>
        <v>8.4</v>
      </c>
      <c r="NY28" s="29" t="str">
        <f t="shared" si="484"/>
        <v>8.4</v>
      </c>
      <c r="NZ28" s="35" t="str">
        <f t="shared" si="485"/>
        <v>B+</v>
      </c>
      <c r="OA28" s="33">
        <f t="shared" si="486"/>
        <v>3.5</v>
      </c>
      <c r="OB28" s="49" t="str">
        <f t="shared" si="487"/>
        <v>3.5</v>
      </c>
      <c r="OC28" s="77">
        <v>2</v>
      </c>
      <c r="OD28" s="151">
        <v>2</v>
      </c>
      <c r="OE28" s="211">
        <f t="shared" si="257"/>
        <v>18</v>
      </c>
      <c r="OF28" s="43">
        <f t="shared" si="258"/>
        <v>1.75</v>
      </c>
      <c r="OG28" s="45" t="str">
        <f t="shared" si="259"/>
        <v>1.75</v>
      </c>
      <c r="OH28" s="47" t="str">
        <f t="shared" si="260"/>
        <v>Lên lớp</v>
      </c>
      <c r="OI28" s="41">
        <f t="shared" si="261"/>
        <v>16</v>
      </c>
      <c r="OJ28" s="43">
        <f t="shared" si="262"/>
        <v>1.96875</v>
      </c>
      <c r="OK28" s="229">
        <f t="shared" si="263"/>
        <v>76</v>
      </c>
      <c r="OL28" s="230">
        <f t="shared" si="264"/>
        <v>70</v>
      </c>
      <c r="OM28" s="146">
        <f t="shared" si="265"/>
        <v>1.9642857142857142</v>
      </c>
      <c r="ON28" s="45" t="str">
        <f t="shared" si="266"/>
        <v>1.96</v>
      </c>
      <c r="OO28" s="47" t="str">
        <f t="shared" si="267"/>
        <v>Lên lớp</v>
      </c>
      <c r="OP28" s="47" t="s">
        <v>1143</v>
      </c>
      <c r="OQ28" s="24">
        <v>6.2</v>
      </c>
      <c r="OR28" s="27"/>
      <c r="OS28" s="28"/>
      <c r="OT28" s="30">
        <f t="shared" si="488"/>
        <v>2.5</v>
      </c>
      <c r="OU28" s="31">
        <f t="shared" si="489"/>
        <v>2.5</v>
      </c>
      <c r="OV28" s="31" t="str">
        <f t="shared" si="490"/>
        <v>2.5</v>
      </c>
      <c r="OW28" s="35" t="str">
        <f t="shared" si="491"/>
        <v>F</v>
      </c>
      <c r="OX28" s="33">
        <f t="shared" si="492"/>
        <v>0</v>
      </c>
      <c r="OY28" s="49" t="str">
        <f t="shared" si="493"/>
        <v>0.0</v>
      </c>
      <c r="OZ28" s="77">
        <v>2</v>
      </c>
      <c r="PA28" s="151"/>
      <c r="PB28" s="24">
        <v>6.8</v>
      </c>
      <c r="PC28" s="27"/>
      <c r="PD28" s="28"/>
      <c r="PE28" s="30">
        <f t="shared" si="494"/>
        <v>2.7</v>
      </c>
      <c r="PF28" s="31">
        <f t="shared" si="495"/>
        <v>2.7</v>
      </c>
      <c r="PG28" s="31" t="str">
        <f t="shared" si="496"/>
        <v>2.7</v>
      </c>
      <c r="PH28" s="35" t="str">
        <f t="shared" si="545"/>
        <v>F</v>
      </c>
      <c r="PI28" s="33">
        <f t="shared" si="497"/>
        <v>0</v>
      </c>
      <c r="PJ28" s="49" t="str">
        <f t="shared" si="498"/>
        <v>0.0</v>
      </c>
      <c r="PK28" s="77">
        <v>3</v>
      </c>
      <c r="PL28" s="151"/>
      <c r="PM28" s="24">
        <v>6</v>
      </c>
      <c r="PN28" s="27"/>
      <c r="PO28" s="28"/>
      <c r="PP28" s="30">
        <f t="shared" si="499"/>
        <v>2.4</v>
      </c>
      <c r="PQ28" s="31">
        <f t="shared" si="500"/>
        <v>2.4</v>
      </c>
      <c r="PR28" s="31" t="str">
        <f t="shared" si="501"/>
        <v>2.4</v>
      </c>
      <c r="PS28" s="35" t="str">
        <f t="shared" si="502"/>
        <v>F</v>
      </c>
      <c r="PT28" s="33">
        <f t="shared" si="503"/>
        <v>0</v>
      </c>
      <c r="PU28" s="49" t="str">
        <f t="shared" si="504"/>
        <v>0.0</v>
      </c>
      <c r="PV28" s="77">
        <v>2</v>
      </c>
      <c r="PW28" s="151"/>
      <c r="PX28" s="24">
        <v>7.6</v>
      </c>
      <c r="PY28" s="27"/>
      <c r="PZ28" s="28"/>
      <c r="QA28" s="30">
        <f t="shared" si="505"/>
        <v>3</v>
      </c>
      <c r="QB28" s="31">
        <f t="shared" si="506"/>
        <v>3</v>
      </c>
      <c r="QC28" s="31" t="str">
        <f t="shared" si="507"/>
        <v>3.0</v>
      </c>
      <c r="QD28" s="35" t="str">
        <f t="shared" si="508"/>
        <v>F</v>
      </c>
      <c r="QE28" s="33">
        <f t="shared" si="509"/>
        <v>0</v>
      </c>
      <c r="QF28" s="49" t="str">
        <f t="shared" si="510"/>
        <v>0.0</v>
      </c>
      <c r="QG28" s="77">
        <v>3</v>
      </c>
      <c r="QH28" s="151"/>
      <c r="QI28" s="63">
        <v>0</v>
      </c>
      <c r="QJ28" s="27"/>
      <c r="QK28" s="28"/>
      <c r="QL28" s="30">
        <f t="shared" si="511"/>
        <v>0</v>
      </c>
      <c r="QM28" s="31">
        <f t="shared" si="512"/>
        <v>0</v>
      </c>
      <c r="QN28" s="31" t="str">
        <f t="shared" si="513"/>
        <v>0.0</v>
      </c>
      <c r="QO28" s="35" t="str">
        <f t="shared" si="514"/>
        <v>F</v>
      </c>
      <c r="QP28" s="33">
        <f t="shared" si="515"/>
        <v>0</v>
      </c>
      <c r="QQ28" s="49" t="str">
        <f t="shared" si="516"/>
        <v>0.0</v>
      </c>
      <c r="QR28" s="77">
        <v>1</v>
      </c>
      <c r="QS28" s="151"/>
      <c r="QT28" s="24">
        <v>7.3</v>
      </c>
      <c r="QU28" s="27"/>
      <c r="QV28" s="28"/>
      <c r="QW28" s="30">
        <f t="shared" si="517"/>
        <v>2.9</v>
      </c>
      <c r="QX28" s="31">
        <f t="shared" si="518"/>
        <v>2.9</v>
      </c>
      <c r="QY28" s="31" t="str">
        <f t="shared" si="519"/>
        <v>2.9</v>
      </c>
      <c r="QZ28" s="35" t="str">
        <f t="shared" si="520"/>
        <v>F</v>
      </c>
      <c r="RA28" s="33">
        <f t="shared" si="521"/>
        <v>0</v>
      </c>
      <c r="RB28" s="49" t="str">
        <f t="shared" si="522"/>
        <v>0.0</v>
      </c>
      <c r="RC28" s="77">
        <v>3</v>
      </c>
      <c r="RD28" s="151"/>
      <c r="RE28" s="24"/>
      <c r="RF28" s="27"/>
      <c r="RG28" s="28"/>
      <c r="RH28" s="30">
        <f t="shared" si="523"/>
        <v>0</v>
      </c>
      <c r="RI28" s="31">
        <f t="shared" si="524"/>
        <v>0</v>
      </c>
      <c r="RJ28" s="29" t="str">
        <f t="shared" si="525"/>
        <v>0.0</v>
      </c>
      <c r="RK28" s="35" t="str">
        <f t="shared" si="526"/>
        <v>F</v>
      </c>
      <c r="RL28" s="33">
        <f t="shared" si="527"/>
        <v>0</v>
      </c>
      <c r="RM28" s="49" t="str">
        <f t="shared" si="528"/>
        <v>0.0</v>
      </c>
      <c r="RN28" s="77">
        <v>1</v>
      </c>
      <c r="RO28" s="151"/>
      <c r="RP28" s="211">
        <f t="shared" si="275"/>
        <v>15</v>
      </c>
      <c r="RQ28" s="275">
        <f t="shared" si="276"/>
        <v>2.3733333333333335</v>
      </c>
      <c r="RR28" s="43">
        <f t="shared" si="277"/>
        <v>0</v>
      </c>
      <c r="RS28" s="45" t="str">
        <f t="shared" si="278"/>
        <v>0.00</v>
      </c>
      <c r="RT28" s="47" t="str">
        <f t="shared" si="279"/>
        <v>Cảnh báo KQHT</v>
      </c>
      <c r="RU28" s="41">
        <f t="shared" si="280"/>
        <v>0</v>
      </c>
      <c r="RV28" s="43" t="e">
        <f t="shared" si="281"/>
        <v>#DIV/0!</v>
      </c>
      <c r="RW28" s="229">
        <f t="shared" si="282"/>
        <v>91</v>
      </c>
      <c r="RX28" s="230">
        <f t="shared" si="283"/>
        <v>70</v>
      </c>
      <c r="RY28" s="146" t="e">
        <f t="shared" si="284"/>
        <v>#DIV/0!</v>
      </c>
      <c r="RZ28" s="45" t="e">
        <f t="shared" si="285"/>
        <v>#DIV/0!</v>
      </c>
      <c r="SA28" s="47" t="e">
        <f t="shared" si="286"/>
        <v>#DIV/0!</v>
      </c>
      <c r="SB28" s="148" t="s">
        <v>1067</v>
      </c>
      <c r="SC28" s="24"/>
      <c r="SD28" s="27"/>
      <c r="SE28" s="28"/>
      <c r="SF28" s="30">
        <f t="shared" si="529"/>
        <v>0</v>
      </c>
      <c r="SG28" s="31">
        <f t="shared" si="530"/>
        <v>0</v>
      </c>
      <c r="SH28" s="31" t="str">
        <f t="shared" si="531"/>
        <v>0.0</v>
      </c>
      <c r="SI28" s="35" t="str">
        <f t="shared" si="532"/>
        <v>F</v>
      </c>
      <c r="SJ28" s="33">
        <f t="shared" si="533"/>
        <v>0</v>
      </c>
      <c r="SK28" s="49" t="str">
        <f t="shared" si="534"/>
        <v>0.0</v>
      </c>
      <c r="SL28" s="77">
        <v>2</v>
      </c>
      <c r="SM28" s="151"/>
      <c r="SN28" s="24"/>
      <c r="SO28" s="27"/>
      <c r="SP28" s="28"/>
      <c r="SQ28" s="30">
        <f t="shared" si="535"/>
        <v>0</v>
      </c>
      <c r="SR28" s="31">
        <f t="shared" si="536"/>
        <v>0</v>
      </c>
      <c r="SS28" s="29" t="str">
        <f t="shared" si="537"/>
        <v>0.0</v>
      </c>
      <c r="ST28" s="35" t="str">
        <f t="shared" si="538"/>
        <v>F</v>
      </c>
      <c r="SU28" s="130">
        <f t="shared" si="539"/>
        <v>0</v>
      </c>
      <c r="SV28" s="49" t="str">
        <f t="shared" si="540"/>
        <v>0.0</v>
      </c>
      <c r="SW28" s="77">
        <v>2</v>
      </c>
      <c r="SX28" s="151"/>
      <c r="SY28" s="24"/>
      <c r="SZ28" s="27"/>
      <c r="TA28" s="28"/>
      <c r="TB28" s="22">
        <f t="shared" si="557"/>
        <v>0</v>
      </c>
      <c r="TC28" s="29">
        <f t="shared" si="558"/>
        <v>0</v>
      </c>
      <c r="TD28" s="29" t="str">
        <f t="shared" si="541"/>
        <v>0.0</v>
      </c>
      <c r="TE28" s="35" t="str">
        <f t="shared" si="542"/>
        <v>F</v>
      </c>
      <c r="TF28" s="130">
        <f t="shared" si="543"/>
        <v>0</v>
      </c>
      <c r="TG28" s="49" t="str">
        <f t="shared" si="544"/>
        <v>0.0</v>
      </c>
      <c r="TH28" s="77">
        <v>4</v>
      </c>
      <c r="TI28" s="151"/>
      <c r="TJ28" s="320"/>
      <c r="TK28" s="321"/>
      <c r="TL28" s="322"/>
      <c r="TM28" s="322"/>
      <c r="TN28" s="322"/>
      <c r="TO28" s="127">
        <f t="shared" si="546"/>
        <v>0</v>
      </c>
      <c r="TP28" s="29" t="str">
        <f t="shared" si="547"/>
        <v>0.0</v>
      </c>
      <c r="TQ28" s="35" t="str">
        <f t="shared" si="548"/>
        <v>F</v>
      </c>
      <c r="TR28" s="33">
        <f t="shared" si="549"/>
        <v>0</v>
      </c>
      <c r="TS28" s="49" t="str">
        <f t="shared" si="550"/>
        <v>0.0</v>
      </c>
      <c r="TT28" s="323"/>
      <c r="TU28" s="324"/>
      <c r="TV28" s="325">
        <f t="shared" si="551"/>
        <v>4</v>
      </c>
      <c r="TW28" s="341">
        <f t="shared" si="295"/>
        <v>0</v>
      </c>
      <c r="TX28" s="326">
        <f t="shared" si="552"/>
        <v>0</v>
      </c>
      <c r="TY28" s="45" t="str">
        <f t="shared" si="553"/>
        <v>0.00</v>
      </c>
      <c r="TZ28" s="47" t="str">
        <f t="shared" si="554"/>
        <v>Cảnh báo KQHT</v>
      </c>
      <c r="UA28" s="41">
        <f t="shared" si="555"/>
        <v>0</v>
      </c>
      <c r="UB28" s="43" t="e">
        <f t="shared" si="556"/>
        <v>#DIV/0!</v>
      </c>
    </row>
    <row r="29" spans="1:548" ht="18">
      <c r="A29" s="11">
        <v>38</v>
      </c>
      <c r="B29" s="91" t="s">
        <v>415</v>
      </c>
      <c r="C29" s="92" t="s">
        <v>483</v>
      </c>
      <c r="D29" s="73" t="s">
        <v>19</v>
      </c>
      <c r="E29" s="302" t="s">
        <v>484</v>
      </c>
      <c r="F29" s="9"/>
      <c r="G29" s="111" t="s">
        <v>873</v>
      </c>
      <c r="H29" s="116" t="s">
        <v>18</v>
      </c>
      <c r="I29" s="104" t="s">
        <v>899</v>
      </c>
      <c r="J29" s="13">
        <v>7</v>
      </c>
      <c r="K29" s="29" t="str">
        <f t="shared" si="101"/>
        <v>7.0</v>
      </c>
      <c r="L29" s="35" t="str">
        <f t="shared" si="367"/>
        <v>B</v>
      </c>
      <c r="M29" s="33">
        <f t="shared" si="368"/>
        <v>3</v>
      </c>
      <c r="N29" s="49" t="str">
        <f t="shared" si="369"/>
        <v>3.0</v>
      </c>
      <c r="O29" s="12">
        <v>2</v>
      </c>
      <c r="P29" s="19">
        <v>6.4</v>
      </c>
      <c r="Q29" s="29" t="str">
        <f t="shared" si="105"/>
        <v>6.4</v>
      </c>
      <c r="R29" s="35" t="str">
        <f t="shared" si="370"/>
        <v>C</v>
      </c>
      <c r="S29" s="33">
        <f t="shared" si="371"/>
        <v>2</v>
      </c>
      <c r="T29" s="49" t="str">
        <f t="shared" si="372"/>
        <v>2.0</v>
      </c>
      <c r="U29" s="12">
        <v>3</v>
      </c>
      <c r="V29" s="24">
        <v>8</v>
      </c>
      <c r="W29" s="27">
        <v>5</v>
      </c>
      <c r="X29" s="28"/>
      <c r="Y29" s="30">
        <f t="shared" si="373"/>
        <v>6.2</v>
      </c>
      <c r="Z29" s="31">
        <f t="shared" si="374"/>
        <v>6.2</v>
      </c>
      <c r="AA29" s="29" t="str">
        <f t="shared" si="111"/>
        <v>6.2</v>
      </c>
      <c r="AB29" s="35" t="str">
        <f t="shared" si="375"/>
        <v>C</v>
      </c>
      <c r="AC29" s="33">
        <f t="shared" si="376"/>
        <v>2</v>
      </c>
      <c r="AD29" s="49" t="str">
        <f t="shared" si="377"/>
        <v>2.0</v>
      </c>
      <c r="AE29" s="77">
        <v>5</v>
      </c>
      <c r="AF29" s="80">
        <v>5</v>
      </c>
      <c r="AG29" s="24">
        <v>8.6999999999999993</v>
      </c>
      <c r="AH29" s="27">
        <v>7</v>
      </c>
      <c r="AI29" s="28"/>
      <c r="AJ29" s="22">
        <f t="shared" si="378"/>
        <v>7.7</v>
      </c>
      <c r="AK29" s="29">
        <f t="shared" si="379"/>
        <v>7.7</v>
      </c>
      <c r="AL29" s="29" t="str">
        <f t="shared" si="117"/>
        <v>7.7</v>
      </c>
      <c r="AM29" s="35" t="str">
        <f t="shared" si="380"/>
        <v>B</v>
      </c>
      <c r="AN29" s="33">
        <f t="shared" si="381"/>
        <v>3</v>
      </c>
      <c r="AO29" s="49" t="str">
        <f t="shared" si="382"/>
        <v>3.0</v>
      </c>
      <c r="AP29" s="77">
        <v>3</v>
      </c>
      <c r="AQ29" s="83">
        <v>3</v>
      </c>
      <c r="AR29" s="24">
        <v>6.4</v>
      </c>
      <c r="AS29" s="27">
        <v>6</v>
      </c>
      <c r="AT29" s="28"/>
      <c r="AU29" s="22">
        <f t="shared" si="383"/>
        <v>6.2</v>
      </c>
      <c r="AV29" s="29">
        <f t="shared" si="384"/>
        <v>6.2</v>
      </c>
      <c r="AW29" s="29" t="str">
        <f t="shared" si="121"/>
        <v>6.2</v>
      </c>
      <c r="AX29" s="35" t="str">
        <f t="shared" si="385"/>
        <v>C</v>
      </c>
      <c r="AY29" s="33">
        <f t="shared" si="386"/>
        <v>2</v>
      </c>
      <c r="AZ29" s="49" t="str">
        <f t="shared" si="387"/>
        <v>2.0</v>
      </c>
      <c r="BA29" s="77">
        <v>3</v>
      </c>
      <c r="BB29" s="83">
        <v>3</v>
      </c>
      <c r="BC29" s="24">
        <v>8</v>
      </c>
      <c r="BD29" s="27">
        <v>5</v>
      </c>
      <c r="BE29" s="28"/>
      <c r="BF29" s="30">
        <f t="shared" si="388"/>
        <v>6.2</v>
      </c>
      <c r="BG29" s="31">
        <f t="shared" si="389"/>
        <v>6.2</v>
      </c>
      <c r="BH29" s="29" t="str">
        <f t="shared" si="125"/>
        <v>6.2</v>
      </c>
      <c r="BI29" s="35" t="str">
        <f t="shared" si="390"/>
        <v>C</v>
      </c>
      <c r="BJ29" s="33">
        <f t="shared" si="391"/>
        <v>2</v>
      </c>
      <c r="BK29" s="49" t="str">
        <f t="shared" si="392"/>
        <v>2.0</v>
      </c>
      <c r="BL29" s="77">
        <v>3</v>
      </c>
      <c r="BM29" s="83">
        <v>3</v>
      </c>
      <c r="BN29" s="24">
        <v>7</v>
      </c>
      <c r="BO29" s="27">
        <v>8</v>
      </c>
      <c r="BP29" s="28"/>
      <c r="BQ29" s="22">
        <f t="shared" si="393"/>
        <v>7.6</v>
      </c>
      <c r="BR29" s="29">
        <f t="shared" si="394"/>
        <v>7.6</v>
      </c>
      <c r="BS29" s="29" t="str">
        <f t="shared" si="129"/>
        <v>7.6</v>
      </c>
      <c r="BT29" s="35" t="str">
        <f t="shared" si="395"/>
        <v>B</v>
      </c>
      <c r="BU29" s="33">
        <f t="shared" si="396"/>
        <v>3</v>
      </c>
      <c r="BV29" s="49" t="str">
        <f t="shared" si="397"/>
        <v>3.0</v>
      </c>
      <c r="BW29" s="77">
        <v>2</v>
      </c>
      <c r="BX29" s="83">
        <v>2</v>
      </c>
      <c r="BY29" s="41">
        <f t="shared" si="133"/>
        <v>16</v>
      </c>
      <c r="BZ29" s="43">
        <f t="shared" si="134"/>
        <v>2.3125</v>
      </c>
      <c r="CA29" s="45" t="str">
        <f t="shared" si="135"/>
        <v>2.31</v>
      </c>
      <c r="CB29" s="47" t="str">
        <f t="shared" si="136"/>
        <v>Lên lớp</v>
      </c>
      <c r="CC29" s="145">
        <f t="shared" si="137"/>
        <v>16</v>
      </c>
      <c r="CD29" s="146">
        <f t="shared" si="138"/>
        <v>2.3125</v>
      </c>
      <c r="CE29" s="47" t="str">
        <f t="shared" si="139"/>
        <v>Lên lớp</v>
      </c>
      <c r="CF29" s="142" t="s">
        <v>1143</v>
      </c>
      <c r="CG29" s="24">
        <v>7.6</v>
      </c>
      <c r="CH29" s="27">
        <v>9</v>
      </c>
      <c r="CI29" s="28"/>
      <c r="CJ29" s="30">
        <f t="shared" si="398"/>
        <v>8.4</v>
      </c>
      <c r="CK29" s="31">
        <f t="shared" si="399"/>
        <v>8.4</v>
      </c>
      <c r="CL29" s="29" t="str">
        <f t="shared" si="142"/>
        <v>8.4</v>
      </c>
      <c r="CM29" s="35" t="str">
        <f t="shared" si="400"/>
        <v>B+</v>
      </c>
      <c r="CN29" s="157">
        <f t="shared" si="401"/>
        <v>3.5</v>
      </c>
      <c r="CO29" s="49" t="str">
        <f t="shared" si="402"/>
        <v>3.5</v>
      </c>
      <c r="CP29" s="77">
        <v>3</v>
      </c>
      <c r="CQ29" s="151">
        <v>3</v>
      </c>
      <c r="CR29" s="24">
        <v>8.3000000000000007</v>
      </c>
      <c r="CS29" s="27">
        <v>7</v>
      </c>
      <c r="CT29" s="28"/>
      <c r="CU29" s="30">
        <f t="shared" si="403"/>
        <v>7.5</v>
      </c>
      <c r="CV29" s="31">
        <f t="shared" si="404"/>
        <v>7.5</v>
      </c>
      <c r="CW29" s="29" t="str">
        <f t="shared" si="147"/>
        <v>7.5</v>
      </c>
      <c r="CX29" s="35" t="str">
        <f t="shared" si="405"/>
        <v>B</v>
      </c>
      <c r="CY29" s="157">
        <f t="shared" si="406"/>
        <v>3</v>
      </c>
      <c r="CZ29" s="49" t="str">
        <f t="shared" si="407"/>
        <v>3.0</v>
      </c>
      <c r="DA29" s="77">
        <v>2</v>
      </c>
      <c r="DB29" s="151">
        <v>2</v>
      </c>
      <c r="DC29" s="24">
        <v>6.2</v>
      </c>
      <c r="DD29" s="27">
        <v>6</v>
      </c>
      <c r="DE29" s="28"/>
      <c r="DF29" s="30">
        <f t="shared" si="408"/>
        <v>6.1</v>
      </c>
      <c r="DG29" s="31">
        <f t="shared" si="409"/>
        <v>6.1</v>
      </c>
      <c r="DH29" s="29" t="str">
        <f t="shared" si="153"/>
        <v>6.1</v>
      </c>
      <c r="DI29" s="35" t="str">
        <f t="shared" si="410"/>
        <v>C</v>
      </c>
      <c r="DJ29" s="157">
        <f t="shared" si="411"/>
        <v>2</v>
      </c>
      <c r="DK29" s="49" t="str">
        <f t="shared" si="412"/>
        <v>2.0</v>
      </c>
      <c r="DL29" s="77">
        <v>4</v>
      </c>
      <c r="DM29" s="151">
        <v>4</v>
      </c>
      <c r="DN29" s="24">
        <v>6.4</v>
      </c>
      <c r="DO29" s="27">
        <v>6</v>
      </c>
      <c r="DP29" s="28"/>
      <c r="DQ29" s="30">
        <f t="shared" si="413"/>
        <v>6.2</v>
      </c>
      <c r="DR29" s="31">
        <f t="shared" si="414"/>
        <v>6.2</v>
      </c>
      <c r="DS29" s="29" t="str">
        <f t="shared" si="159"/>
        <v>6.2</v>
      </c>
      <c r="DT29" s="35" t="str">
        <f t="shared" si="415"/>
        <v>C</v>
      </c>
      <c r="DU29" s="157">
        <f t="shared" si="416"/>
        <v>2</v>
      </c>
      <c r="DV29" s="49" t="str">
        <f t="shared" si="417"/>
        <v>2.0</v>
      </c>
      <c r="DW29" s="77">
        <v>3</v>
      </c>
      <c r="DX29" s="151">
        <v>3</v>
      </c>
      <c r="DY29" s="24">
        <v>5.7</v>
      </c>
      <c r="DZ29" s="27">
        <v>5</v>
      </c>
      <c r="EA29" s="28"/>
      <c r="EB29" s="30">
        <f t="shared" si="418"/>
        <v>5.3</v>
      </c>
      <c r="EC29" s="31">
        <f t="shared" si="419"/>
        <v>5.3</v>
      </c>
      <c r="ED29" s="29" t="str">
        <f t="shared" si="163"/>
        <v>5.3</v>
      </c>
      <c r="EE29" s="35" t="str">
        <f t="shared" si="420"/>
        <v>D+</v>
      </c>
      <c r="EF29" s="157">
        <f t="shared" si="421"/>
        <v>1.5</v>
      </c>
      <c r="EG29" s="49" t="str">
        <f t="shared" si="422"/>
        <v>1.5</v>
      </c>
      <c r="EH29" s="77">
        <v>2</v>
      </c>
      <c r="EI29" s="151">
        <v>2</v>
      </c>
      <c r="EJ29" s="24">
        <v>7.6</v>
      </c>
      <c r="EK29" s="27">
        <v>6</v>
      </c>
      <c r="EL29" s="28"/>
      <c r="EM29" s="30">
        <f t="shared" si="423"/>
        <v>6.6</v>
      </c>
      <c r="EN29" s="31">
        <f t="shared" si="424"/>
        <v>6.6</v>
      </c>
      <c r="EO29" s="29" t="str">
        <f t="shared" si="168"/>
        <v>6.6</v>
      </c>
      <c r="EP29" s="35" t="str">
        <f t="shared" si="425"/>
        <v>C+</v>
      </c>
      <c r="EQ29" s="157">
        <f t="shared" si="426"/>
        <v>2.5</v>
      </c>
      <c r="ER29" s="49" t="str">
        <f t="shared" si="427"/>
        <v>2.5</v>
      </c>
      <c r="ES29" s="77">
        <v>2</v>
      </c>
      <c r="ET29" s="151">
        <v>2</v>
      </c>
      <c r="EU29" s="24">
        <v>6.7</v>
      </c>
      <c r="EV29" s="27">
        <v>6</v>
      </c>
      <c r="EW29" s="28"/>
      <c r="EX29" s="30">
        <f t="shared" si="428"/>
        <v>6.3</v>
      </c>
      <c r="EY29" s="31">
        <f t="shared" si="429"/>
        <v>6.3</v>
      </c>
      <c r="EZ29" s="29" t="str">
        <f t="shared" si="173"/>
        <v>6.3</v>
      </c>
      <c r="FA29" s="35" t="str">
        <f t="shared" si="430"/>
        <v>C</v>
      </c>
      <c r="FB29" s="157">
        <f t="shared" si="431"/>
        <v>2</v>
      </c>
      <c r="FC29" s="49" t="str">
        <f t="shared" si="432"/>
        <v>2.0</v>
      </c>
      <c r="FD29" s="77">
        <v>3</v>
      </c>
      <c r="FE29" s="151">
        <v>3</v>
      </c>
      <c r="FF29" s="155">
        <v>8</v>
      </c>
      <c r="FG29" s="165">
        <v>7</v>
      </c>
      <c r="FH29" s="165"/>
      <c r="FI29" s="22">
        <f t="shared" si="433"/>
        <v>7.4</v>
      </c>
      <c r="FJ29" s="29">
        <f t="shared" si="434"/>
        <v>7.4</v>
      </c>
      <c r="FK29" s="29" t="str">
        <f t="shared" si="179"/>
        <v>7.4</v>
      </c>
      <c r="FL29" s="35" t="str">
        <f t="shared" si="435"/>
        <v>B</v>
      </c>
      <c r="FM29" s="33">
        <f t="shared" si="436"/>
        <v>3</v>
      </c>
      <c r="FN29" s="49" t="str">
        <f t="shared" si="437"/>
        <v>3.0</v>
      </c>
      <c r="FO29" s="77">
        <v>2</v>
      </c>
      <c r="FP29" s="151">
        <v>2</v>
      </c>
      <c r="FQ29" s="41">
        <f t="shared" si="183"/>
        <v>21</v>
      </c>
      <c r="FR29" s="43">
        <f t="shared" si="184"/>
        <v>2.4047619047619047</v>
      </c>
      <c r="FS29" s="45" t="str">
        <f t="shared" si="185"/>
        <v>2.40</v>
      </c>
      <c r="FT29" s="47" t="str">
        <f t="shared" si="186"/>
        <v>Lên lớp</v>
      </c>
      <c r="FU29" s="145">
        <f t="shared" si="187"/>
        <v>21</v>
      </c>
      <c r="FV29" s="146">
        <f t="shared" si="188"/>
        <v>2.4047619047619047</v>
      </c>
      <c r="FW29" s="174">
        <f t="shared" si="189"/>
        <v>37</v>
      </c>
      <c r="FX29" s="41">
        <f t="shared" si="190"/>
        <v>37</v>
      </c>
      <c r="FY29" s="43">
        <f t="shared" si="191"/>
        <v>2.3648648648648649</v>
      </c>
      <c r="FZ29" s="45" t="str">
        <f t="shared" si="192"/>
        <v>2.36</v>
      </c>
      <c r="GA29" s="47" t="str">
        <f t="shared" si="193"/>
        <v>Lên lớp</v>
      </c>
      <c r="GB29" s="47" t="s">
        <v>1143</v>
      </c>
      <c r="GC29" s="24">
        <v>5</v>
      </c>
      <c r="GD29" s="27">
        <v>5</v>
      </c>
      <c r="GE29" s="28"/>
      <c r="GF29" s="22">
        <f t="shared" si="322"/>
        <v>5</v>
      </c>
      <c r="GG29" s="29">
        <f t="shared" si="323"/>
        <v>5</v>
      </c>
      <c r="GH29" s="29" t="str">
        <f t="shared" si="195"/>
        <v>5.0</v>
      </c>
      <c r="GI29" s="35" t="str">
        <f t="shared" si="324"/>
        <v>D+</v>
      </c>
      <c r="GJ29" s="33">
        <f t="shared" si="325"/>
        <v>1.5</v>
      </c>
      <c r="GK29" s="49" t="str">
        <f t="shared" si="326"/>
        <v>1.5</v>
      </c>
      <c r="GL29" s="77">
        <v>2</v>
      </c>
      <c r="GM29" s="151">
        <v>2</v>
      </c>
      <c r="GN29" s="24">
        <v>8</v>
      </c>
      <c r="GO29" s="27">
        <v>5</v>
      </c>
      <c r="GP29" s="28"/>
      <c r="GQ29" s="22">
        <f t="shared" si="327"/>
        <v>6.2</v>
      </c>
      <c r="GR29" s="29">
        <f t="shared" si="328"/>
        <v>6.2</v>
      </c>
      <c r="GS29" s="29" t="str">
        <f t="shared" si="200"/>
        <v>6.2</v>
      </c>
      <c r="GT29" s="35" t="str">
        <f t="shared" si="329"/>
        <v>C</v>
      </c>
      <c r="GU29" s="33">
        <f t="shared" si="330"/>
        <v>2</v>
      </c>
      <c r="GV29" s="49" t="str">
        <f t="shared" si="331"/>
        <v>2.0</v>
      </c>
      <c r="GW29" s="77">
        <v>3</v>
      </c>
      <c r="GX29" s="151">
        <v>3</v>
      </c>
      <c r="GY29" s="24">
        <v>6.4</v>
      </c>
      <c r="GZ29" s="27">
        <v>5</v>
      </c>
      <c r="HA29" s="28"/>
      <c r="HB29" s="22">
        <f t="shared" si="332"/>
        <v>5.6</v>
      </c>
      <c r="HC29" s="29">
        <f t="shared" si="333"/>
        <v>5.6</v>
      </c>
      <c r="HD29" s="29" t="str">
        <f t="shared" si="205"/>
        <v>5.6</v>
      </c>
      <c r="HE29" s="35" t="str">
        <f t="shared" si="334"/>
        <v>C</v>
      </c>
      <c r="HF29" s="33">
        <f t="shared" si="335"/>
        <v>2</v>
      </c>
      <c r="HG29" s="49" t="str">
        <f t="shared" si="336"/>
        <v>2.0</v>
      </c>
      <c r="HH29" s="77">
        <v>2</v>
      </c>
      <c r="HI29" s="151">
        <v>2</v>
      </c>
      <c r="HJ29" s="24">
        <v>8.6</v>
      </c>
      <c r="HK29" s="27">
        <v>5</v>
      </c>
      <c r="HL29" s="28"/>
      <c r="HM29" s="22">
        <f t="shared" si="337"/>
        <v>6.4</v>
      </c>
      <c r="HN29" s="29">
        <f t="shared" si="338"/>
        <v>6.4</v>
      </c>
      <c r="HO29" s="29" t="str">
        <f t="shared" si="210"/>
        <v>6.4</v>
      </c>
      <c r="HP29" s="35" t="str">
        <f t="shared" si="339"/>
        <v>C</v>
      </c>
      <c r="HQ29" s="33">
        <f t="shared" si="340"/>
        <v>2</v>
      </c>
      <c r="HR29" s="49" t="str">
        <f t="shared" si="341"/>
        <v>2.0</v>
      </c>
      <c r="HS29" s="77">
        <v>2</v>
      </c>
      <c r="HT29" s="151">
        <v>2</v>
      </c>
      <c r="HU29" s="24">
        <v>7.7</v>
      </c>
      <c r="HV29" s="27">
        <v>6</v>
      </c>
      <c r="HW29" s="28"/>
      <c r="HX29" s="22">
        <f t="shared" si="342"/>
        <v>6.7</v>
      </c>
      <c r="HY29" s="29">
        <f t="shared" si="343"/>
        <v>6.7</v>
      </c>
      <c r="HZ29" s="29" t="str">
        <f t="shared" si="215"/>
        <v>6.7</v>
      </c>
      <c r="IA29" s="35" t="str">
        <f t="shared" si="344"/>
        <v>C+</v>
      </c>
      <c r="IB29" s="33">
        <f t="shared" si="345"/>
        <v>2.5</v>
      </c>
      <c r="IC29" s="49" t="str">
        <f t="shared" si="346"/>
        <v>2.5</v>
      </c>
      <c r="ID29" s="77">
        <v>3</v>
      </c>
      <c r="IE29" s="151">
        <v>3</v>
      </c>
      <c r="IF29" s="24">
        <v>7.7</v>
      </c>
      <c r="IG29" s="27">
        <v>6</v>
      </c>
      <c r="IH29" s="28"/>
      <c r="II29" s="22">
        <f t="shared" si="347"/>
        <v>6.7</v>
      </c>
      <c r="IJ29" s="29">
        <f t="shared" si="348"/>
        <v>6.7</v>
      </c>
      <c r="IK29" s="29" t="str">
        <f t="shared" si="220"/>
        <v>6.7</v>
      </c>
      <c r="IL29" s="35" t="str">
        <f t="shared" si="349"/>
        <v>C+</v>
      </c>
      <c r="IM29" s="33">
        <f t="shared" si="350"/>
        <v>2.5</v>
      </c>
      <c r="IN29" s="49" t="str">
        <f t="shared" si="351"/>
        <v>2.5</v>
      </c>
      <c r="IO29" s="77">
        <v>2</v>
      </c>
      <c r="IP29" s="151">
        <v>2</v>
      </c>
      <c r="IQ29" s="24">
        <v>6.4</v>
      </c>
      <c r="IR29" s="27">
        <v>3</v>
      </c>
      <c r="IS29" s="28"/>
      <c r="IT29" s="22">
        <f t="shared" si="352"/>
        <v>4.4000000000000004</v>
      </c>
      <c r="IU29" s="29">
        <f t="shared" si="353"/>
        <v>4.4000000000000004</v>
      </c>
      <c r="IV29" s="29" t="str">
        <f t="shared" si="224"/>
        <v>4.4</v>
      </c>
      <c r="IW29" s="35" t="str">
        <f t="shared" si="354"/>
        <v>D</v>
      </c>
      <c r="IX29" s="33">
        <f t="shared" si="355"/>
        <v>1</v>
      </c>
      <c r="IY29" s="49" t="str">
        <f t="shared" si="356"/>
        <v>1.0</v>
      </c>
      <c r="IZ29" s="77">
        <v>3</v>
      </c>
      <c r="JA29" s="151">
        <v>3</v>
      </c>
      <c r="JB29" s="24">
        <v>7.6</v>
      </c>
      <c r="JC29" s="27">
        <v>6</v>
      </c>
      <c r="JD29" s="28"/>
      <c r="JE29" s="22">
        <f t="shared" si="357"/>
        <v>6.6</v>
      </c>
      <c r="JF29" s="29">
        <f t="shared" si="358"/>
        <v>6.6</v>
      </c>
      <c r="JG29" s="29" t="str">
        <f t="shared" si="228"/>
        <v>6.6</v>
      </c>
      <c r="JH29" s="35" t="str">
        <f t="shared" si="359"/>
        <v>C+</v>
      </c>
      <c r="JI29" s="33">
        <f t="shared" si="360"/>
        <v>2.5</v>
      </c>
      <c r="JJ29" s="49" t="str">
        <f t="shared" si="361"/>
        <v>2.5</v>
      </c>
      <c r="JK29" s="77">
        <v>3</v>
      </c>
      <c r="JL29" s="151">
        <v>3</v>
      </c>
      <c r="JM29" s="24">
        <v>8</v>
      </c>
      <c r="JN29" s="214">
        <v>8.3000000000000007</v>
      </c>
      <c r="JO29" s="140"/>
      <c r="JP29" s="22">
        <f t="shared" si="362"/>
        <v>8.1999999999999993</v>
      </c>
      <c r="JQ29" s="29">
        <f t="shared" si="363"/>
        <v>8.1999999999999993</v>
      </c>
      <c r="JR29" s="29" t="str">
        <f t="shared" si="232"/>
        <v>8.2</v>
      </c>
      <c r="JS29" s="35" t="str">
        <f t="shared" si="364"/>
        <v>B+</v>
      </c>
      <c r="JT29" s="33">
        <f t="shared" si="365"/>
        <v>3.5</v>
      </c>
      <c r="JU29" s="49" t="str">
        <f t="shared" si="366"/>
        <v>3.5</v>
      </c>
      <c r="JV29" s="77">
        <v>1</v>
      </c>
      <c r="JW29" s="151">
        <v>1</v>
      </c>
      <c r="JX29" s="211">
        <f t="shared" si="236"/>
        <v>21</v>
      </c>
      <c r="JY29" s="43">
        <f t="shared" si="237"/>
        <v>2.0714285714285716</v>
      </c>
      <c r="JZ29" s="45" t="str">
        <f t="shared" si="238"/>
        <v>2.07</v>
      </c>
      <c r="KA29" s="47" t="str">
        <f t="shared" si="239"/>
        <v>Lên lớp</v>
      </c>
      <c r="KB29" s="41">
        <f t="shared" si="240"/>
        <v>21</v>
      </c>
      <c r="KC29" s="43">
        <f t="shared" si="241"/>
        <v>2.0714285714285716</v>
      </c>
      <c r="KD29" s="229">
        <f t="shared" si="242"/>
        <v>58</v>
      </c>
      <c r="KE29" s="230">
        <f t="shared" si="243"/>
        <v>58</v>
      </c>
      <c r="KF29" s="146">
        <f t="shared" si="244"/>
        <v>2.2586206896551726</v>
      </c>
      <c r="KG29" s="45" t="str">
        <f t="shared" si="245"/>
        <v>2.26</v>
      </c>
      <c r="KH29" s="47" t="str">
        <f t="shared" si="246"/>
        <v>Lên lớp</v>
      </c>
      <c r="KI29" s="47" t="s">
        <v>1143</v>
      </c>
      <c r="KJ29" s="24">
        <v>7.2</v>
      </c>
      <c r="KK29" s="27">
        <v>6</v>
      </c>
      <c r="KL29" s="28"/>
      <c r="KM29" s="30">
        <f t="shared" si="438"/>
        <v>6.5</v>
      </c>
      <c r="KN29" s="31">
        <f t="shared" si="439"/>
        <v>6.5</v>
      </c>
      <c r="KO29" s="29" t="str">
        <f t="shared" si="440"/>
        <v>6.5</v>
      </c>
      <c r="KP29" s="35" t="str">
        <f t="shared" si="441"/>
        <v>C+</v>
      </c>
      <c r="KQ29" s="33">
        <f t="shared" si="442"/>
        <v>2.5</v>
      </c>
      <c r="KR29" s="49" t="str">
        <f t="shared" si="443"/>
        <v>2.5</v>
      </c>
      <c r="KS29" s="77">
        <v>2</v>
      </c>
      <c r="KT29" s="151">
        <v>2</v>
      </c>
      <c r="KU29" s="24">
        <v>7.7</v>
      </c>
      <c r="KV29" s="27">
        <v>9</v>
      </c>
      <c r="KW29" s="28"/>
      <c r="KX29" s="30">
        <f t="shared" si="444"/>
        <v>8.5</v>
      </c>
      <c r="KY29" s="31">
        <f t="shared" si="445"/>
        <v>8.5</v>
      </c>
      <c r="KZ29" s="29" t="str">
        <f t="shared" si="446"/>
        <v>8.5</v>
      </c>
      <c r="LA29" s="35" t="str">
        <f t="shared" si="447"/>
        <v>A</v>
      </c>
      <c r="LB29" s="33">
        <f t="shared" si="448"/>
        <v>4</v>
      </c>
      <c r="LC29" s="49" t="str">
        <f t="shared" si="449"/>
        <v>4.0</v>
      </c>
      <c r="LD29" s="77">
        <v>2</v>
      </c>
      <c r="LE29" s="151">
        <v>2</v>
      </c>
      <c r="LF29" s="24">
        <v>7.7</v>
      </c>
      <c r="LG29" s="27">
        <v>2</v>
      </c>
      <c r="LH29" s="28"/>
      <c r="LI29" s="30">
        <f t="shared" si="450"/>
        <v>4.3</v>
      </c>
      <c r="LJ29" s="31">
        <f t="shared" si="451"/>
        <v>4.3</v>
      </c>
      <c r="LK29" s="31" t="str">
        <f t="shared" si="452"/>
        <v>4.3</v>
      </c>
      <c r="LL29" s="35" t="str">
        <f t="shared" si="453"/>
        <v>D</v>
      </c>
      <c r="LM29" s="33">
        <f t="shared" si="454"/>
        <v>1</v>
      </c>
      <c r="LN29" s="49" t="str">
        <f t="shared" si="455"/>
        <v>1.0</v>
      </c>
      <c r="LO29" s="77">
        <v>2</v>
      </c>
      <c r="LP29" s="151">
        <v>2</v>
      </c>
      <c r="LQ29" s="24">
        <v>7</v>
      </c>
      <c r="LR29" s="124"/>
      <c r="LS29" s="28">
        <v>5</v>
      </c>
      <c r="LT29" s="30">
        <f t="shared" si="456"/>
        <v>2.8</v>
      </c>
      <c r="LU29" s="31">
        <f t="shared" si="457"/>
        <v>5.8</v>
      </c>
      <c r="LV29" s="29" t="str">
        <f t="shared" si="250"/>
        <v>5.8</v>
      </c>
      <c r="LW29" s="35" t="str">
        <f t="shared" si="458"/>
        <v>C</v>
      </c>
      <c r="LX29" s="33">
        <f t="shared" si="459"/>
        <v>2</v>
      </c>
      <c r="LY29" s="49" t="str">
        <f t="shared" si="460"/>
        <v>2.0</v>
      </c>
      <c r="LZ29" s="77">
        <v>2</v>
      </c>
      <c r="MA29" s="151">
        <v>2</v>
      </c>
      <c r="MB29" s="63">
        <v>0</v>
      </c>
      <c r="MC29" s="27"/>
      <c r="MD29" s="28"/>
      <c r="ME29" s="30">
        <f t="shared" si="461"/>
        <v>0</v>
      </c>
      <c r="MF29" s="161">
        <f t="shared" si="462"/>
        <v>0</v>
      </c>
      <c r="MG29" s="29" t="str">
        <f t="shared" si="251"/>
        <v>0.0</v>
      </c>
      <c r="MH29" s="162" t="str">
        <f t="shared" si="463"/>
        <v>F</v>
      </c>
      <c r="MI29" s="163">
        <f t="shared" si="464"/>
        <v>0</v>
      </c>
      <c r="MJ29" s="56" t="str">
        <f t="shared" si="465"/>
        <v>0.0</v>
      </c>
      <c r="MK29" s="77">
        <v>1</v>
      </c>
      <c r="ML29" s="151"/>
      <c r="MM29" s="24">
        <v>8.6</v>
      </c>
      <c r="MN29" s="27">
        <v>5</v>
      </c>
      <c r="MO29" s="28"/>
      <c r="MP29" s="30">
        <f t="shared" si="466"/>
        <v>6.4</v>
      </c>
      <c r="MQ29" s="161">
        <f t="shared" si="467"/>
        <v>6.4</v>
      </c>
      <c r="MR29" s="29" t="str">
        <f t="shared" si="252"/>
        <v>6.4</v>
      </c>
      <c r="MS29" s="162" t="str">
        <f t="shared" si="468"/>
        <v>C</v>
      </c>
      <c r="MT29" s="163">
        <f t="shared" si="469"/>
        <v>2</v>
      </c>
      <c r="MU29" s="56" t="str">
        <f t="shared" si="470"/>
        <v>2.0</v>
      </c>
      <c r="MV29" s="77">
        <v>3</v>
      </c>
      <c r="MW29" s="151">
        <v>3</v>
      </c>
      <c r="MX29" s="24">
        <v>5</v>
      </c>
      <c r="MY29" s="124"/>
      <c r="MZ29" s="28">
        <v>5</v>
      </c>
      <c r="NA29" s="30">
        <f t="shared" si="471"/>
        <v>2</v>
      </c>
      <c r="NB29" s="161">
        <f t="shared" si="472"/>
        <v>5</v>
      </c>
      <c r="NC29" s="29" t="str">
        <f t="shared" si="253"/>
        <v>5.0</v>
      </c>
      <c r="ND29" s="162" t="str">
        <f t="shared" si="473"/>
        <v>D+</v>
      </c>
      <c r="NE29" s="163">
        <f t="shared" si="474"/>
        <v>1.5</v>
      </c>
      <c r="NF29" s="56" t="str">
        <f t="shared" si="475"/>
        <v>1.5</v>
      </c>
      <c r="NG29" s="77">
        <v>1</v>
      </c>
      <c r="NH29" s="151">
        <v>1</v>
      </c>
      <c r="NI29" s="24">
        <v>6.4</v>
      </c>
      <c r="NJ29" s="27">
        <v>5</v>
      </c>
      <c r="NK29" s="28"/>
      <c r="NL29" s="30">
        <f t="shared" si="476"/>
        <v>5.6</v>
      </c>
      <c r="NM29" s="31">
        <f t="shared" si="477"/>
        <v>5.6</v>
      </c>
      <c r="NN29" s="29" t="str">
        <f t="shared" si="478"/>
        <v>5.6</v>
      </c>
      <c r="NO29" s="35" t="str">
        <f t="shared" si="479"/>
        <v>C</v>
      </c>
      <c r="NP29" s="33">
        <f t="shared" si="480"/>
        <v>2</v>
      </c>
      <c r="NQ29" s="49" t="str">
        <f t="shared" si="481"/>
        <v>2.0</v>
      </c>
      <c r="NR29" s="77">
        <v>3</v>
      </c>
      <c r="NS29" s="151">
        <v>3</v>
      </c>
      <c r="NT29" s="24">
        <v>8.5</v>
      </c>
      <c r="NU29" s="214">
        <v>8</v>
      </c>
      <c r="NV29" s="28"/>
      <c r="NW29" s="30">
        <f t="shared" si="482"/>
        <v>8.1999999999999993</v>
      </c>
      <c r="NX29" s="31">
        <f t="shared" si="483"/>
        <v>8.1999999999999993</v>
      </c>
      <c r="NY29" s="29" t="str">
        <f t="shared" si="484"/>
        <v>8.2</v>
      </c>
      <c r="NZ29" s="35" t="str">
        <f t="shared" si="485"/>
        <v>B+</v>
      </c>
      <c r="OA29" s="33">
        <f t="shared" si="486"/>
        <v>3.5</v>
      </c>
      <c r="OB29" s="49" t="str">
        <f t="shared" si="487"/>
        <v>3.5</v>
      </c>
      <c r="OC29" s="77">
        <v>2</v>
      </c>
      <c r="OD29" s="151">
        <v>2</v>
      </c>
      <c r="OE29" s="211">
        <f t="shared" si="257"/>
        <v>18</v>
      </c>
      <c r="OF29" s="43">
        <f t="shared" si="258"/>
        <v>2.1944444444444446</v>
      </c>
      <c r="OG29" s="45" t="str">
        <f t="shared" si="259"/>
        <v>2.19</v>
      </c>
      <c r="OH29" s="47" t="str">
        <f t="shared" si="260"/>
        <v>Lên lớp</v>
      </c>
      <c r="OI29" s="41">
        <f t="shared" si="261"/>
        <v>17</v>
      </c>
      <c r="OJ29" s="43">
        <f t="shared" si="262"/>
        <v>2.3235294117647061</v>
      </c>
      <c r="OK29" s="229">
        <f t="shared" si="263"/>
        <v>76</v>
      </c>
      <c r="OL29" s="230">
        <f t="shared" si="264"/>
        <v>75</v>
      </c>
      <c r="OM29" s="146">
        <f t="shared" si="265"/>
        <v>2.2733333333333334</v>
      </c>
      <c r="ON29" s="45" t="str">
        <f t="shared" si="266"/>
        <v>2.27</v>
      </c>
      <c r="OO29" s="47" t="str">
        <f t="shared" si="267"/>
        <v>Lên lớp</v>
      </c>
      <c r="OP29" s="47" t="s">
        <v>1143</v>
      </c>
      <c r="OQ29" s="24">
        <v>6.2</v>
      </c>
      <c r="OR29" s="27"/>
      <c r="OS29" s="28"/>
      <c r="OT29" s="30">
        <f t="shared" si="488"/>
        <v>2.5</v>
      </c>
      <c r="OU29" s="31">
        <f t="shared" si="489"/>
        <v>2.5</v>
      </c>
      <c r="OV29" s="29" t="str">
        <f t="shared" si="490"/>
        <v>2.5</v>
      </c>
      <c r="OW29" s="35" t="str">
        <f t="shared" si="491"/>
        <v>F</v>
      </c>
      <c r="OX29" s="130">
        <f t="shared" si="492"/>
        <v>0</v>
      </c>
      <c r="OY29" s="49" t="str">
        <f t="shared" si="493"/>
        <v>0.0</v>
      </c>
      <c r="OZ29" s="77">
        <v>2</v>
      </c>
      <c r="PA29" s="151"/>
      <c r="PB29" s="24"/>
      <c r="PC29" s="27"/>
      <c r="PD29" s="28"/>
      <c r="PE29" s="30">
        <f t="shared" si="494"/>
        <v>0</v>
      </c>
      <c r="PF29" s="31">
        <f t="shared" si="495"/>
        <v>0</v>
      </c>
      <c r="PG29" s="29" t="str">
        <f t="shared" si="496"/>
        <v>0.0</v>
      </c>
      <c r="PH29" s="35" t="str">
        <f t="shared" si="545"/>
        <v>F</v>
      </c>
      <c r="PI29" s="33">
        <f t="shared" si="497"/>
        <v>0</v>
      </c>
      <c r="PJ29" s="49" t="str">
        <f t="shared" si="498"/>
        <v>0.0</v>
      </c>
      <c r="PK29" s="77"/>
      <c r="PL29" s="151"/>
      <c r="PM29" s="24">
        <v>5.7</v>
      </c>
      <c r="PN29" s="27"/>
      <c r="PO29" s="28"/>
      <c r="PP29" s="30">
        <f t="shared" si="499"/>
        <v>2.2999999999999998</v>
      </c>
      <c r="PQ29" s="31">
        <f t="shared" si="500"/>
        <v>2.2999999999999998</v>
      </c>
      <c r="PR29" s="31" t="str">
        <f t="shared" si="501"/>
        <v>2.3</v>
      </c>
      <c r="PS29" s="35" t="str">
        <f t="shared" si="502"/>
        <v>F</v>
      </c>
      <c r="PT29" s="33">
        <f t="shared" si="503"/>
        <v>0</v>
      </c>
      <c r="PU29" s="49" t="str">
        <f t="shared" si="504"/>
        <v>0.0</v>
      </c>
      <c r="PV29" s="77">
        <v>2</v>
      </c>
      <c r="PW29" s="151"/>
      <c r="PX29" s="24"/>
      <c r="PY29" s="27"/>
      <c r="PZ29" s="28"/>
      <c r="QA29" s="22">
        <f t="shared" si="505"/>
        <v>0</v>
      </c>
      <c r="QB29" s="29">
        <f t="shared" si="506"/>
        <v>0</v>
      </c>
      <c r="QC29" s="29" t="str">
        <f t="shared" si="507"/>
        <v>0.0</v>
      </c>
      <c r="QD29" s="35" t="str">
        <f t="shared" si="508"/>
        <v>F</v>
      </c>
      <c r="QE29" s="33">
        <f t="shared" si="509"/>
        <v>0</v>
      </c>
      <c r="QF29" s="49" t="str">
        <f t="shared" si="510"/>
        <v>0.0</v>
      </c>
      <c r="QG29" s="77"/>
      <c r="QH29" s="151"/>
      <c r="QI29" s="24">
        <v>5</v>
      </c>
      <c r="QJ29" s="27"/>
      <c r="QK29" s="28"/>
      <c r="QL29" s="30">
        <f t="shared" si="511"/>
        <v>2</v>
      </c>
      <c r="QM29" s="31">
        <f t="shared" si="512"/>
        <v>2</v>
      </c>
      <c r="QN29" s="31" t="str">
        <f t="shared" si="513"/>
        <v>2.0</v>
      </c>
      <c r="QO29" s="35" t="str">
        <f t="shared" si="514"/>
        <v>F</v>
      </c>
      <c r="QP29" s="33">
        <f t="shared" si="515"/>
        <v>0</v>
      </c>
      <c r="QQ29" s="49" t="str">
        <f t="shared" si="516"/>
        <v>0.0</v>
      </c>
      <c r="QR29" s="77">
        <v>1</v>
      </c>
      <c r="QS29" s="151"/>
      <c r="QT29" s="24"/>
      <c r="QU29" s="27"/>
      <c r="QV29" s="28"/>
      <c r="QW29" s="30">
        <f t="shared" si="517"/>
        <v>0</v>
      </c>
      <c r="QX29" s="31">
        <f t="shared" si="518"/>
        <v>0</v>
      </c>
      <c r="QY29" s="31" t="str">
        <f t="shared" si="519"/>
        <v>0.0</v>
      </c>
      <c r="QZ29" s="35" t="str">
        <f t="shared" si="520"/>
        <v>F</v>
      </c>
      <c r="RA29" s="33">
        <f t="shared" si="521"/>
        <v>0</v>
      </c>
      <c r="RB29" s="49" t="str">
        <f t="shared" si="522"/>
        <v>0.0</v>
      </c>
      <c r="RC29" s="77"/>
      <c r="RD29" s="151"/>
      <c r="RE29" s="24"/>
      <c r="RF29" s="27"/>
      <c r="RG29" s="28"/>
      <c r="RH29" s="22">
        <f t="shared" si="523"/>
        <v>0</v>
      </c>
      <c r="RI29" s="29">
        <f t="shared" si="524"/>
        <v>0</v>
      </c>
      <c r="RJ29" s="29" t="str">
        <f t="shared" si="525"/>
        <v>0.0</v>
      </c>
      <c r="RK29" s="35" t="str">
        <f t="shared" si="526"/>
        <v>F</v>
      </c>
      <c r="RL29" s="33">
        <f t="shared" si="527"/>
        <v>0</v>
      </c>
      <c r="RM29" s="49" t="str">
        <f t="shared" si="528"/>
        <v>0.0</v>
      </c>
      <c r="RN29" s="77">
        <v>1</v>
      </c>
      <c r="RO29" s="151"/>
      <c r="RP29" s="211">
        <f t="shared" si="275"/>
        <v>6</v>
      </c>
      <c r="RQ29" s="275">
        <f t="shared" si="276"/>
        <v>1.9333333333333333</v>
      </c>
      <c r="RR29" s="43">
        <f t="shared" si="277"/>
        <v>0</v>
      </c>
      <c r="RS29" s="45" t="str">
        <f t="shared" si="278"/>
        <v>0.00</v>
      </c>
      <c r="RT29" s="47" t="str">
        <f t="shared" si="279"/>
        <v>Cảnh báo KQHT</v>
      </c>
      <c r="RU29" s="41">
        <f t="shared" si="280"/>
        <v>0</v>
      </c>
      <c r="RV29" s="43" t="e">
        <f t="shared" si="281"/>
        <v>#DIV/0!</v>
      </c>
      <c r="RW29" s="229">
        <f t="shared" si="282"/>
        <v>82</v>
      </c>
      <c r="RX29" s="230">
        <f t="shared" si="283"/>
        <v>75</v>
      </c>
      <c r="RY29" s="146" t="e">
        <f t="shared" si="284"/>
        <v>#DIV/0!</v>
      </c>
      <c r="RZ29" s="45" t="e">
        <f t="shared" si="285"/>
        <v>#DIV/0!</v>
      </c>
      <c r="SA29" s="47" t="e">
        <f t="shared" si="286"/>
        <v>#DIV/0!</v>
      </c>
      <c r="SB29" s="148" t="s">
        <v>1067</v>
      </c>
      <c r="SC29" s="24"/>
      <c r="SD29" s="27"/>
      <c r="SE29" s="28"/>
      <c r="SF29" s="22">
        <f t="shared" si="529"/>
        <v>0</v>
      </c>
      <c r="SG29" s="29">
        <f t="shared" si="530"/>
        <v>0</v>
      </c>
      <c r="SH29" s="29" t="str">
        <f t="shared" si="531"/>
        <v>0.0</v>
      </c>
      <c r="SI29" s="35" t="str">
        <f t="shared" si="532"/>
        <v>F</v>
      </c>
      <c r="SJ29" s="33">
        <f t="shared" si="533"/>
        <v>0</v>
      </c>
      <c r="SK29" s="49" t="str">
        <f t="shared" si="534"/>
        <v>0.0</v>
      </c>
      <c r="SL29" s="77">
        <v>2</v>
      </c>
      <c r="SM29" s="151"/>
      <c r="SN29" s="24"/>
      <c r="SO29" s="27"/>
      <c r="SP29" s="28"/>
      <c r="SQ29" s="30">
        <f t="shared" si="535"/>
        <v>0</v>
      </c>
      <c r="SR29" s="31">
        <f t="shared" si="536"/>
        <v>0</v>
      </c>
      <c r="SS29" s="31" t="str">
        <f t="shared" si="537"/>
        <v>0.0</v>
      </c>
      <c r="ST29" s="35" t="str">
        <f t="shared" si="538"/>
        <v>F</v>
      </c>
      <c r="SU29" s="33">
        <f t="shared" si="539"/>
        <v>0</v>
      </c>
      <c r="SV29" s="49" t="str">
        <f t="shared" si="540"/>
        <v>0.0</v>
      </c>
      <c r="SW29" s="77">
        <v>2</v>
      </c>
      <c r="SX29" s="151"/>
      <c r="SY29" s="24"/>
      <c r="SZ29" s="27"/>
      <c r="TA29" s="28"/>
      <c r="TB29" s="22">
        <f t="shared" si="557"/>
        <v>0</v>
      </c>
      <c r="TC29" s="29">
        <f t="shared" si="558"/>
        <v>0</v>
      </c>
      <c r="TD29" s="31" t="str">
        <f t="shared" si="541"/>
        <v>0.0</v>
      </c>
      <c r="TE29" s="35" t="str">
        <f t="shared" si="542"/>
        <v>F</v>
      </c>
      <c r="TF29" s="33">
        <f t="shared" si="543"/>
        <v>0</v>
      </c>
      <c r="TG29" s="49" t="str">
        <f t="shared" si="544"/>
        <v>0.0</v>
      </c>
      <c r="TH29" s="77">
        <v>4</v>
      </c>
      <c r="TI29" s="151"/>
      <c r="TJ29" s="320"/>
      <c r="TK29" s="321"/>
      <c r="TL29" s="322"/>
      <c r="TM29" s="322"/>
      <c r="TN29" s="322"/>
      <c r="TO29" s="127">
        <f t="shared" si="546"/>
        <v>0</v>
      </c>
      <c r="TP29" s="29" t="str">
        <f t="shared" si="547"/>
        <v>0.0</v>
      </c>
      <c r="TQ29" s="35" t="str">
        <f t="shared" si="548"/>
        <v>F</v>
      </c>
      <c r="TR29" s="33">
        <f t="shared" si="549"/>
        <v>0</v>
      </c>
      <c r="TS29" s="49" t="str">
        <f t="shared" si="550"/>
        <v>0.0</v>
      </c>
      <c r="TT29" s="323"/>
      <c r="TU29" s="324"/>
      <c r="TV29" s="325">
        <f t="shared" si="551"/>
        <v>4</v>
      </c>
      <c r="TW29" s="341">
        <f t="shared" si="295"/>
        <v>0</v>
      </c>
      <c r="TX29" s="326">
        <f t="shared" si="552"/>
        <v>0</v>
      </c>
      <c r="TY29" s="45" t="str">
        <f t="shared" si="553"/>
        <v>0.00</v>
      </c>
      <c r="TZ29" s="47" t="str">
        <f t="shared" si="554"/>
        <v>Cảnh báo KQHT</v>
      </c>
      <c r="UA29" s="41">
        <f t="shared" si="555"/>
        <v>0</v>
      </c>
      <c r="UB29" s="43" t="e">
        <f t="shared" si="556"/>
        <v>#DIV/0!</v>
      </c>
    </row>
    <row r="30" spans="1:548" ht="18">
      <c r="A30" s="11">
        <v>40</v>
      </c>
      <c r="B30" s="91" t="s">
        <v>415</v>
      </c>
      <c r="C30" s="92" t="s">
        <v>488</v>
      </c>
      <c r="D30" s="73" t="s">
        <v>489</v>
      </c>
      <c r="E30" s="302" t="s">
        <v>212</v>
      </c>
      <c r="F30" s="9"/>
      <c r="G30" s="111" t="s">
        <v>876</v>
      </c>
      <c r="H30" s="116" t="s">
        <v>18</v>
      </c>
      <c r="I30" s="104" t="s">
        <v>881</v>
      </c>
      <c r="J30" s="13">
        <v>6</v>
      </c>
      <c r="K30" s="29" t="str">
        <f t="shared" si="101"/>
        <v>6.0</v>
      </c>
      <c r="L30" s="35" t="str">
        <f t="shared" si="367"/>
        <v>C</v>
      </c>
      <c r="M30" s="33">
        <f t="shared" si="368"/>
        <v>2</v>
      </c>
      <c r="N30" s="49" t="str">
        <f t="shared" si="369"/>
        <v>2.0</v>
      </c>
      <c r="O30" s="12">
        <v>2</v>
      </c>
      <c r="P30" s="19">
        <v>6.4</v>
      </c>
      <c r="Q30" s="29" t="str">
        <f t="shared" si="105"/>
        <v>6.4</v>
      </c>
      <c r="R30" s="35" t="str">
        <f t="shared" si="370"/>
        <v>C</v>
      </c>
      <c r="S30" s="33">
        <f t="shared" si="371"/>
        <v>2</v>
      </c>
      <c r="T30" s="49" t="str">
        <f t="shared" si="372"/>
        <v>2.0</v>
      </c>
      <c r="U30" s="12">
        <v>3</v>
      </c>
      <c r="V30" s="24">
        <v>7</v>
      </c>
      <c r="W30" s="27">
        <v>6</v>
      </c>
      <c r="X30" s="28"/>
      <c r="Y30" s="22">
        <f t="shared" si="373"/>
        <v>6.4</v>
      </c>
      <c r="Z30" s="29">
        <f t="shared" si="374"/>
        <v>6.4</v>
      </c>
      <c r="AA30" s="29" t="str">
        <f t="shared" si="111"/>
        <v>6.4</v>
      </c>
      <c r="AB30" s="35" t="str">
        <f t="shared" si="375"/>
        <v>C</v>
      </c>
      <c r="AC30" s="33">
        <f t="shared" si="376"/>
        <v>2</v>
      </c>
      <c r="AD30" s="49" t="str">
        <f t="shared" si="377"/>
        <v>2.0</v>
      </c>
      <c r="AE30" s="77">
        <v>5</v>
      </c>
      <c r="AF30" s="80">
        <v>5</v>
      </c>
      <c r="AG30" s="24">
        <v>6.7</v>
      </c>
      <c r="AH30" s="27">
        <v>5</v>
      </c>
      <c r="AI30" s="28"/>
      <c r="AJ30" s="22">
        <f t="shared" si="378"/>
        <v>5.7</v>
      </c>
      <c r="AK30" s="29">
        <f t="shared" si="379"/>
        <v>5.7</v>
      </c>
      <c r="AL30" s="29" t="str">
        <f t="shared" si="117"/>
        <v>5.7</v>
      </c>
      <c r="AM30" s="35" t="str">
        <f t="shared" si="380"/>
        <v>C</v>
      </c>
      <c r="AN30" s="33">
        <f t="shared" si="381"/>
        <v>2</v>
      </c>
      <c r="AO30" s="49" t="str">
        <f t="shared" si="382"/>
        <v>2.0</v>
      </c>
      <c r="AP30" s="77">
        <v>3</v>
      </c>
      <c r="AQ30" s="83">
        <v>3</v>
      </c>
      <c r="AR30" s="24">
        <v>5</v>
      </c>
      <c r="AS30" s="27">
        <v>3</v>
      </c>
      <c r="AT30" s="28">
        <v>5</v>
      </c>
      <c r="AU30" s="22">
        <f t="shared" si="383"/>
        <v>3.8</v>
      </c>
      <c r="AV30" s="29">
        <f t="shared" si="384"/>
        <v>5</v>
      </c>
      <c r="AW30" s="29" t="str">
        <f t="shared" si="121"/>
        <v>5.0</v>
      </c>
      <c r="AX30" s="35" t="str">
        <f t="shared" si="385"/>
        <v>D+</v>
      </c>
      <c r="AY30" s="33">
        <f t="shared" si="386"/>
        <v>1.5</v>
      </c>
      <c r="AZ30" s="49" t="str">
        <f t="shared" si="387"/>
        <v>1.5</v>
      </c>
      <c r="BA30" s="77">
        <v>3</v>
      </c>
      <c r="BB30" s="83">
        <v>3</v>
      </c>
      <c r="BC30" s="24">
        <v>6.5</v>
      </c>
      <c r="BD30" s="27">
        <v>3</v>
      </c>
      <c r="BE30" s="28"/>
      <c r="BF30" s="22">
        <f t="shared" si="388"/>
        <v>4.4000000000000004</v>
      </c>
      <c r="BG30" s="29">
        <f t="shared" si="389"/>
        <v>4.4000000000000004</v>
      </c>
      <c r="BH30" s="29" t="str">
        <f t="shared" si="125"/>
        <v>4.4</v>
      </c>
      <c r="BI30" s="35" t="str">
        <f t="shared" si="390"/>
        <v>D</v>
      </c>
      <c r="BJ30" s="33">
        <f t="shared" si="391"/>
        <v>1</v>
      </c>
      <c r="BK30" s="49" t="str">
        <f t="shared" si="392"/>
        <v>1.0</v>
      </c>
      <c r="BL30" s="77">
        <v>3</v>
      </c>
      <c r="BM30" s="83">
        <v>3</v>
      </c>
      <c r="BN30" s="24">
        <v>7.7</v>
      </c>
      <c r="BO30" s="27">
        <v>7</v>
      </c>
      <c r="BP30" s="28"/>
      <c r="BQ30" s="22">
        <f t="shared" si="393"/>
        <v>7.3</v>
      </c>
      <c r="BR30" s="29">
        <f t="shared" si="394"/>
        <v>7.3</v>
      </c>
      <c r="BS30" s="29" t="str">
        <f t="shared" si="129"/>
        <v>7.3</v>
      </c>
      <c r="BT30" s="35" t="str">
        <f t="shared" si="395"/>
        <v>B</v>
      </c>
      <c r="BU30" s="33">
        <f t="shared" si="396"/>
        <v>3</v>
      </c>
      <c r="BV30" s="49" t="str">
        <f t="shared" si="397"/>
        <v>3.0</v>
      </c>
      <c r="BW30" s="77">
        <v>2</v>
      </c>
      <c r="BX30" s="83">
        <v>2</v>
      </c>
      <c r="BY30" s="41">
        <f t="shared" si="133"/>
        <v>16</v>
      </c>
      <c r="BZ30" s="43">
        <f t="shared" si="134"/>
        <v>1.84375</v>
      </c>
      <c r="CA30" s="45" t="str">
        <f t="shared" si="135"/>
        <v>1.84</v>
      </c>
      <c r="CB30" s="47" t="str">
        <f t="shared" si="136"/>
        <v>Lên lớp</v>
      </c>
      <c r="CC30" s="145">
        <f t="shared" si="137"/>
        <v>16</v>
      </c>
      <c r="CD30" s="146">
        <f t="shared" si="138"/>
        <v>1.84375</v>
      </c>
      <c r="CE30" s="47" t="str">
        <f t="shared" si="139"/>
        <v>Lên lớp</v>
      </c>
      <c r="CF30" s="142" t="s">
        <v>1143</v>
      </c>
      <c r="CG30" s="24">
        <v>5</v>
      </c>
      <c r="CH30" s="27">
        <v>5</v>
      </c>
      <c r="CI30" s="28"/>
      <c r="CJ30" s="30">
        <f t="shared" si="398"/>
        <v>5</v>
      </c>
      <c r="CK30" s="31">
        <f t="shared" si="399"/>
        <v>5</v>
      </c>
      <c r="CL30" s="29" t="str">
        <f t="shared" si="142"/>
        <v>5.0</v>
      </c>
      <c r="CM30" s="35" t="str">
        <f t="shared" si="400"/>
        <v>D+</v>
      </c>
      <c r="CN30" s="157">
        <f t="shared" si="401"/>
        <v>1.5</v>
      </c>
      <c r="CO30" s="49" t="str">
        <f t="shared" si="402"/>
        <v>1.5</v>
      </c>
      <c r="CP30" s="77">
        <v>3</v>
      </c>
      <c r="CQ30" s="151">
        <v>3</v>
      </c>
      <c r="CR30" s="24">
        <v>6.7</v>
      </c>
      <c r="CS30" s="27">
        <v>5</v>
      </c>
      <c r="CT30" s="28"/>
      <c r="CU30" s="30">
        <f t="shared" si="403"/>
        <v>5.7</v>
      </c>
      <c r="CV30" s="31">
        <f t="shared" si="404"/>
        <v>5.7</v>
      </c>
      <c r="CW30" s="29" t="str">
        <f t="shared" si="147"/>
        <v>5.7</v>
      </c>
      <c r="CX30" s="35" t="str">
        <f t="shared" si="405"/>
        <v>C</v>
      </c>
      <c r="CY30" s="157">
        <f t="shared" si="406"/>
        <v>2</v>
      </c>
      <c r="CZ30" s="49" t="str">
        <f t="shared" si="407"/>
        <v>2.0</v>
      </c>
      <c r="DA30" s="77">
        <v>2</v>
      </c>
      <c r="DB30" s="151">
        <v>2</v>
      </c>
      <c r="DC30" s="24">
        <v>5</v>
      </c>
      <c r="DD30" s="27">
        <v>4</v>
      </c>
      <c r="DE30" s="28"/>
      <c r="DF30" s="30">
        <f t="shared" si="408"/>
        <v>4.4000000000000004</v>
      </c>
      <c r="DG30" s="31">
        <f t="shared" si="409"/>
        <v>4.4000000000000004</v>
      </c>
      <c r="DH30" s="29" t="str">
        <f t="shared" si="153"/>
        <v>4.4</v>
      </c>
      <c r="DI30" s="35" t="str">
        <f t="shared" si="410"/>
        <v>D</v>
      </c>
      <c r="DJ30" s="157">
        <f t="shared" si="411"/>
        <v>1</v>
      </c>
      <c r="DK30" s="49" t="str">
        <f t="shared" si="412"/>
        <v>1.0</v>
      </c>
      <c r="DL30" s="77">
        <v>4</v>
      </c>
      <c r="DM30" s="151">
        <v>4</v>
      </c>
      <c r="DN30" s="24">
        <v>5</v>
      </c>
      <c r="DO30" s="27">
        <v>4</v>
      </c>
      <c r="DP30" s="28"/>
      <c r="DQ30" s="30">
        <f t="shared" si="413"/>
        <v>4.4000000000000004</v>
      </c>
      <c r="DR30" s="31">
        <f t="shared" si="414"/>
        <v>4.4000000000000004</v>
      </c>
      <c r="DS30" s="29" t="str">
        <f t="shared" si="159"/>
        <v>4.4</v>
      </c>
      <c r="DT30" s="35" t="str">
        <f t="shared" si="415"/>
        <v>D</v>
      </c>
      <c r="DU30" s="157">
        <f t="shared" si="416"/>
        <v>1</v>
      </c>
      <c r="DV30" s="49" t="str">
        <f t="shared" si="417"/>
        <v>1.0</v>
      </c>
      <c r="DW30" s="77">
        <v>3</v>
      </c>
      <c r="DX30" s="151">
        <v>3</v>
      </c>
      <c r="DY30" s="24">
        <v>5</v>
      </c>
      <c r="DZ30" s="27">
        <v>5</v>
      </c>
      <c r="EA30" s="28"/>
      <c r="EB30" s="30">
        <f t="shared" si="418"/>
        <v>5</v>
      </c>
      <c r="EC30" s="31">
        <f t="shared" si="419"/>
        <v>5</v>
      </c>
      <c r="ED30" s="29" t="str">
        <f t="shared" si="163"/>
        <v>5.0</v>
      </c>
      <c r="EE30" s="35" t="str">
        <f t="shared" si="420"/>
        <v>D+</v>
      </c>
      <c r="EF30" s="157">
        <f t="shared" si="421"/>
        <v>1.5</v>
      </c>
      <c r="EG30" s="49" t="str">
        <f t="shared" si="422"/>
        <v>1.5</v>
      </c>
      <c r="EH30" s="77">
        <v>2</v>
      </c>
      <c r="EI30" s="151">
        <v>2</v>
      </c>
      <c r="EJ30" s="24">
        <v>5.6</v>
      </c>
      <c r="EK30" s="27">
        <v>5</v>
      </c>
      <c r="EL30" s="28"/>
      <c r="EM30" s="30">
        <f t="shared" si="423"/>
        <v>5.2</v>
      </c>
      <c r="EN30" s="31">
        <f t="shared" si="424"/>
        <v>5.2</v>
      </c>
      <c r="EO30" s="29" t="str">
        <f t="shared" si="168"/>
        <v>5.2</v>
      </c>
      <c r="EP30" s="35" t="str">
        <f t="shared" si="425"/>
        <v>D+</v>
      </c>
      <c r="EQ30" s="157">
        <f t="shared" si="426"/>
        <v>1.5</v>
      </c>
      <c r="ER30" s="49" t="str">
        <f t="shared" si="427"/>
        <v>1.5</v>
      </c>
      <c r="ES30" s="77">
        <v>2</v>
      </c>
      <c r="ET30" s="151">
        <v>2</v>
      </c>
      <c r="EU30" s="24">
        <v>5.2</v>
      </c>
      <c r="EV30" s="27">
        <v>7</v>
      </c>
      <c r="EW30" s="28"/>
      <c r="EX30" s="30">
        <f t="shared" si="428"/>
        <v>6.3</v>
      </c>
      <c r="EY30" s="31">
        <f t="shared" si="429"/>
        <v>6.3</v>
      </c>
      <c r="EZ30" s="29" t="str">
        <f t="shared" si="173"/>
        <v>6.3</v>
      </c>
      <c r="FA30" s="35" t="str">
        <f t="shared" si="430"/>
        <v>C</v>
      </c>
      <c r="FB30" s="157">
        <f t="shared" si="431"/>
        <v>2</v>
      </c>
      <c r="FC30" s="49" t="str">
        <f t="shared" si="432"/>
        <v>2.0</v>
      </c>
      <c r="FD30" s="77">
        <v>3</v>
      </c>
      <c r="FE30" s="151">
        <v>3</v>
      </c>
      <c r="FF30" s="155">
        <v>7.5</v>
      </c>
      <c r="FG30" s="165">
        <v>7</v>
      </c>
      <c r="FH30" s="165"/>
      <c r="FI30" s="22">
        <f t="shared" si="433"/>
        <v>7.2</v>
      </c>
      <c r="FJ30" s="29">
        <f t="shared" si="434"/>
        <v>7.2</v>
      </c>
      <c r="FK30" s="29" t="str">
        <f t="shared" si="179"/>
        <v>7.2</v>
      </c>
      <c r="FL30" s="35" t="str">
        <f t="shared" si="435"/>
        <v>B</v>
      </c>
      <c r="FM30" s="33">
        <f t="shared" si="436"/>
        <v>3</v>
      </c>
      <c r="FN30" s="49" t="str">
        <f t="shared" si="437"/>
        <v>3.0</v>
      </c>
      <c r="FO30" s="77">
        <v>2</v>
      </c>
      <c r="FP30" s="151">
        <v>2</v>
      </c>
      <c r="FQ30" s="41">
        <f t="shared" si="183"/>
        <v>21</v>
      </c>
      <c r="FR30" s="43">
        <f t="shared" si="184"/>
        <v>1.5952380952380953</v>
      </c>
      <c r="FS30" s="45" t="str">
        <f t="shared" si="185"/>
        <v>1.60</v>
      </c>
      <c r="FT30" s="47" t="str">
        <f t="shared" si="186"/>
        <v>Lên lớp</v>
      </c>
      <c r="FU30" s="145">
        <f t="shared" si="187"/>
        <v>21</v>
      </c>
      <c r="FV30" s="146">
        <f t="shared" si="188"/>
        <v>1.5952380952380953</v>
      </c>
      <c r="FW30" s="174">
        <f t="shared" si="189"/>
        <v>37</v>
      </c>
      <c r="FX30" s="41">
        <f t="shared" si="190"/>
        <v>37</v>
      </c>
      <c r="FY30" s="43">
        <f t="shared" si="191"/>
        <v>1.7027027027027026</v>
      </c>
      <c r="FZ30" s="45" t="str">
        <f t="shared" si="192"/>
        <v>1.70</v>
      </c>
      <c r="GA30" s="47" t="str">
        <f t="shared" si="193"/>
        <v>Lên lớp</v>
      </c>
      <c r="GB30" s="47" t="s">
        <v>1143</v>
      </c>
      <c r="GC30" s="24">
        <v>5</v>
      </c>
      <c r="GD30" s="27">
        <v>5</v>
      </c>
      <c r="GE30" s="28"/>
      <c r="GF30" s="22">
        <f t="shared" si="322"/>
        <v>5</v>
      </c>
      <c r="GG30" s="29">
        <f t="shared" si="323"/>
        <v>5</v>
      </c>
      <c r="GH30" s="29" t="str">
        <f t="shared" si="195"/>
        <v>5.0</v>
      </c>
      <c r="GI30" s="35" t="str">
        <f t="shared" si="324"/>
        <v>D+</v>
      </c>
      <c r="GJ30" s="33">
        <f t="shared" si="325"/>
        <v>1.5</v>
      </c>
      <c r="GK30" s="49" t="str">
        <f t="shared" si="326"/>
        <v>1.5</v>
      </c>
      <c r="GL30" s="77">
        <v>2</v>
      </c>
      <c r="GM30" s="151">
        <v>2</v>
      </c>
      <c r="GN30" s="24">
        <v>7.6</v>
      </c>
      <c r="GO30" s="27">
        <v>6</v>
      </c>
      <c r="GP30" s="28"/>
      <c r="GQ30" s="30">
        <f t="shared" si="327"/>
        <v>6.6</v>
      </c>
      <c r="GR30" s="31">
        <f t="shared" si="328"/>
        <v>6.6</v>
      </c>
      <c r="GS30" s="29" t="str">
        <f t="shared" si="200"/>
        <v>6.6</v>
      </c>
      <c r="GT30" s="35" t="str">
        <f t="shared" si="329"/>
        <v>C+</v>
      </c>
      <c r="GU30" s="33">
        <f t="shared" si="330"/>
        <v>2.5</v>
      </c>
      <c r="GV30" s="49" t="str">
        <f t="shared" si="331"/>
        <v>2.5</v>
      </c>
      <c r="GW30" s="77">
        <v>3</v>
      </c>
      <c r="GX30" s="151">
        <v>3</v>
      </c>
      <c r="GY30" s="24">
        <v>5</v>
      </c>
      <c r="GZ30" s="27">
        <v>3</v>
      </c>
      <c r="HA30" s="28">
        <v>4</v>
      </c>
      <c r="HB30" s="22">
        <f t="shared" si="332"/>
        <v>3.8</v>
      </c>
      <c r="HC30" s="29">
        <f t="shared" si="333"/>
        <v>4.4000000000000004</v>
      </c>
      <c r="HD30" s="29" t="str">
        <f t="shared" si="205"/>
        <v>4.4</v>
      </c>
      <c r="HE30" s="35" t="str">
        <f t="shared" si="334"/>
        <v>D</v>
      </c>
      <c r="HF30" s="33">
        <f t="shared" si="335"/>
        <v>1</v>
      </c>
      <c r="HG30" s="49" t="str">
        <f t="shared" si="336"/>
        <v>1.0</v>
      </c>
      <c r="HH30" s="77">
        <v>2</v>
      </c>
      <c r="HI30" s="151">
        <v>2</v>
      </c>
      <c r="HJ30" s="133">
        <v>6.6</v>
      </c>
      <c r="HK30" s="125">
        <v>7</v>
      </c>
      <c r="HL30" s="126"/>
      <c r="HM30" s="159">
        <f t="shared" si="337"/>
        <v>6.8</v>
      </c>
      <c r="HN30" s="160">
        <f t="shared" si="338"/>
        <v>6.8</v>
      </c>
      <c r="HO30" s="29" t="str">
        <f t="shared" si="210"/>
        <v>6.8</v>
      </c>
      <c r="HP30" s="129" t="str">
        <f t="shared" si="339"/>
        <v>C+</v>
      </c>
      <c r="HQ30" s="130">
        <f t="shared" si="340"/>
        <v>2.5</v>
      </c>
      <c r="HR30" s="131" t="str">
        <f t="shared" si="341"/>
        <v>2.5</v>
      </c>
      <c r="HS30" s="132">
        <v>2</v>
      </c>
      <c r="HT30" s="170">
        <v>2</v>
      </c>
      <c r="HU30" s="24">
        <v>6</v>
      </c>
      <c r="HV30" s="124"/>
      <c r="HW30" s="28">
        <v>2</v>
      </c>
      <c r="HX30" s="22">
        <f t="shared" si="342"/>
        <v>2.4</v>
      </c>
      <c r="HY30" s="29">
        <f t="shared" si="343"/>
        <v>3.6</v>
      </c>
      <c r="HZ30" s="29" t="str">
        <f t="shared" si="215"/>
        <v>3.6</v>
      </c>
      <c r="IA30" s="35" t="str">
        <f t="shared" si="344"/>
        <v>F</v>
      </c>
      <c r="IB30" s="33">
        <f t="shared" si="345"/>
        <v>0</v>
      </c>
      <c r="IC30" s="49" t="str">
        <f t="shared" si="346"/>
        <v>0.0</v>
      </c>
      <c r="ID30" s="77">
        <v>3</v>
      </c>
      <c r="IE30" s="151"/>
      <c r="IF30" s="24">
        <v>6.3</v>
      </c>
      <c r="IG30" s="27">
        <v>6</v>
      </c>
      <c r="IH30" s="126"/>
      <c r="II30" s="22">
        <f t="shared" si="347"/>
        <v>6.1</v>
      </c>
      <c r="IJ30" s="54">
        <f t="shared" si="348"/>
        <v>6.1</v>
      </c>
      <c r="IK30" s="29" t="str">
        <f t="shared" si="220"/>
        <v>6.1</v>
      </c>
      <c r="IL30" s="162" t="str">
        <f t="shared" si="349"/>
        <v>C</v>
      </c>
      <c r="IM30" s="33">
        <f t="shared" si="350"/>
        <v>2</v>
      </c>
      <c r="IN30" s="49" t="str">
        <f t="shared" si="351"/>
        <v>2.0</v>
      </c>
      <c r="IO30" s="77">
        <v>2</v>
      </c>
      <c r="IP30" s="151">
        <v>2</v>
      </c>
      <c r="IQ30" s="24">
        <v>6.6</v>
      </c>
      <c r="IR30" s="27">
        <v>2</v>
      </c>
      <c r="IS30" s="28">
        <v>5</v>
      </c>
      <c r="IT30" s="30">
        <f t="shared" si="352"/>
        <v>3.8</v>
      </c>
      <c r="IU30" s="31">
        <f t="shared" si="353"/>
        <v>5.6</v>
      </c>
      <c r="IV30" s="29" t="str">
        <f t="shared" si="224"/>
        <v>5.6</v>
      </c>
      <c r="IW30" s="35" t="str">
        <f t="shared" si="354"/>
        <v>C</v>
      </c>
      <c r="IX30" s="33">
        <f t="shared" si="355"/>
        <v>2</v>
      </c>
      <c r="IY30" s="49" t="str">
        <f t="shared" si="356"/>
        <v>2.0</v>
      </c>
      <c r="IZ30" s="77">
        <v>3</v>
      </c>
      <c r="JA30" s="151">
        <v>3</v>
      </c>
      <c r="JB30" s="24">
        <v>7</v>
      </c>
      <c r="JC30" s="27">
        <v>4</v>
      </c>
      <c r="JD30" s="28"/>
      <c r="JE30" s="30">
        <f t="shared" si="357"/>
        <v>5.2</v>
      </c>
      <c r="JF30" s="31">
        <f t="shared" si="358"/>
        <v>5.2</v>
      </c>
      <c r="JG30" s="29" t="str">
        <f t="shared" si="228"/>
        <v>5.2</v>
      </c>
      <c r="JH30" s="35" t="str">
        <f t="shared" si="359"/>
        <v>D+</v>
      </c>
      <c r="JI30" s="33">
        <f t="shared" si="360"/>
        <v>1.5</v>
      </c>
      <c r="JJ30" s="49" t="str">
        <f t="shared" si="361"/>
        <v>1.5</v>
      </c>
      <c r="JK30" s="77">
        <v>3</v>
      </c>
      <c r="JL30" s="151">
        <v>3</v>
      </c>
      <c r="JM30" s="24">
        <v>8</v>
      </c>
      <c r="JN30" s="214">
        <v>6.3</v>
      </c>
      <c r="JO30" s="140"/>
      <c r="JP30" s="30">
        <f t="shared" si="362"/>
        <v>7</v>
      </c>
      <c r="JQ30" s="31">
        <f t="shared" si="363"/>
        <v>7</v>
      </c>
      <c r="JR30" s="29" t="str">
        <f t="shared" si="232"/>
        <v>7.0</v>
      </c>
      <c r="JS30" s="35" t="str">
        <f t="shared" si="364"/>
        <v>B</v>
      </c>
      <c r="JT30" s="33">
        <f t="shared" si="365"/>
        <v>3</v>
      </c>
      <c r="JU30" s="49" t="str">
        <f t="shared" si="366"/>
        <v>3.0</v>
      </c>
      <c r="JV30" s="77">
        <v>1</v>
      </c>
      <c r="JW30" s="151">
        <v>1</v>
      </c>
      <c r="JX30" s="211">
        <f t="shared" si="236"/>
        <v>21</v>
      </c>
      <c r="JY30" s="43">
        <f t="shared" si="237"/>
        <v>1.6666666666666667</v>
      </c>
      <c r="JZ30" s="45" t="str">
        <f t="shared" si="238"/>
        <v>1.67</v>
      </c>
      <c r="KA30" s="47" t="str">
        <f t="shared" si="239"/>
        <v>Lên lớp</v>
      </c>
      <c r="KB30" s="41">
        <f t="shared" si="240"/>
        <v>18</v>
      </c>
      <c r="KC30" s="43">
        <f t="shared" si="241"/>
        <v>1.9444444444444444</v>
      </c>
      <c r="KD30" s="229">
        <f t="shared" si="242"/>
        <v>58</v>
      </c>
      <c r="KE30" s="230">
        <f t="shared" si="243"/>
        <v>55</v>
      </c>
      <c r="KF30" s="146">
        <f t="shared" si="244"/>
        <v>1.7818181818181817</v>
      </c>
      <c r="KG30" s="45" t="str">
        <f t="shared" si="245"/>
        <v>1.78</v>
      </c>
      <c r="KH30" s="47" t="str">
        <f t="shared" si="246"/>
        <v>Lên lớp</v>
      </c>
      <c r="KI30" s="47" t="s">
        <v>1143</v>
      </c>
      <c r="KJ30" s="24">
        <v>6</v>
      </c>
      <c r="KK30" s="27">
        <v>2</v>
      </c>
      <c r="KL30" s="28">
        <v>5</v>
      </c>
      <c r="KM30" s="30">
        <f t="shared" si="438"/>
        <v>3.6</v>
      </c>
      <c r="KN30" s="31">
        <f t="shared" si="439"/>
        <v>5.4</v>
      </c>
      <c r="KO30" s="29" t="str">
        <f t="shared" si="440"/>
        <v>5.4</v>
      </c>
      <c r="KP30" s="35" t="str">
        <f t="shared" si="441"/>
        <v>D+</v>
      </c>
      <c r="KQ30" s="33">
        <f t="shared" si="442"/>
        <v>1.5</v>
      </c>
      <c r="KR30" s="49" t="str">
        <f t="shared" si="443"/>
        <v>1.5</v>
      </c>
      <c r="KS30" s="77">
        <v>2</v>
      </c>
      <c r="KT30" s="151">
        <v>2</v>
      </c>
      <c r="KU30" s="24">
        <v>7</v>
      </c>
      <c r="KV30" s="27">
        <v>8</v>
      </c>
      <c r="KW30" s="28"/>
      <c r="KX30" s="30">
        <f t="shared" si="444"/>
        <v>7.6</v>
      </c>
      <c r="KY30" s="31">
        <f t="shared" si="445"/>
        <v>7.6</v>
      </c>
      <c r="KZ30" s="31" t="str">
        <f t="shared" si="446"/>
        <v>7.6</v>
      </c>
      <c r="LA30" s="35" t="str">
        <f t="shared" si="447"/>
        <v>B</v>
      </c>
      <c r="LB30" s="33">
        <f t="shared" si="448"/>
        <v>3</v>
      </c>
      <c r="LC30" s="49" t="str">
        <f t="shared" si="449"/>
        <v>3.0</v>
      </c>
      <c r="LD30" s="77">
        <v>2</v>
      </c>
      <c r="LE30" s="151">
        <v>2</v>
      </c>
      <c r="LF30" s="24">
        <v>8</v>
      </c>
      <c r="LG30" s="27">
        <v>5</v>
      </c>
      <c r="LH30" s="28"/>
      <c r="LI30" s="30">
        <f t="shared" si="450"/>
        <v>6.2</v>
      </c>
      <c r="LJ30" s="31">
        <f t="shared" si="451"/>
        <v>6.2</v>
      </c>
      <c r="LK30" s="29" t="str">
        <f t="shared" si="452"/>
        <v>6.2</v>
      </c>
      <c r="LL30" s="35" t="str">
        <f t="shared" si="453"/>
        <v>C</v>
      </c>
      <c r="LM30" s="33">
        <f t="shared" si="454"/>
        <v>2</v>
      </c>
      <c r="LN30" s="49" t="str">
        <f t="shared" si="455"/>
        <v>2.0</v>
      </c>
      <c r="LO30" s="77">
        <v>2</v>
      </c>
      <c r="LP30" s="151">
        <v>2</v>
      </c>
      <c r="LQ30" s="24">
        <v>5</v>
      </c>
      <c r="LR30" s="27">
        <v>0</v>
      </c>
      <c r="LS30" s="28">
        <v>7</v>
      </c>
      <c r="LT30" s="30">
        <f t="shared" si="456"/>
        <v>2</v>
      </c>
      <c r="LU30" s="31">
        <f t="shared" si="457"/>
        <v>6.2</v>
      </c>
      <c r="LV30" s="29" t="str">
        <f t="shared" si="250"/>
        <v>6.2</v>
      </c>
      <c r="LW30" s="35" t="str">
        <f t="shared" si="458"/>
        <v>C</v>
      </c>
      <c r="LX30" s="33">
        <f t="shared" si="459"/>
        <v>2</v>
      </c>
      <c r="LY30" s="49" t="str">
        <f t="shared" si="460"/>
        <v>2.0</v>
      </c>
      <c r="LZ30" s="77">
        <v>2</v>
      </c>
      <c r="MA30" s="151">
        <v>2</v>
      </c>
      <c r="MB30" s="133">
        <v>6</v>
      </c>
      <c r="MC30" s="125">
        <v>5</v>
      </c>
      <c r="MD30" s="126"/>
      <c r="ME30" s="127">
        <f t="shared" si="461"/>
        <v>5.4</v>
      </c>
      <c r="MF30" s="128">
        <f t="shared" si="462"/>
        <v>5.4</v>
      </c>
      <c r="MG30" s="160" t="str">
        <f t="shared" si="251"/>
        <v>5.4</v>
      </c>
      <c r="MH30" s="129" t="str">
        <f t="shared" si="463"/>
        <v>D+</v>
      </c>
      <c r="MI30" s="130">
        <f t="shared" si="464"/>
        <v>1.5</v>
      </c>
      <c r="MJ30" s="131" t="str">
        <f t="shared" si="465"/>
        <v>1.5</v>
      </c>
      <c r="MK30" s="132">
        <v>1</v>
      </c>
      <c r="ML30" s="170">
        <v>1</v>
      </c>
      <c r="MM30" s="24">
        <v>5.6</v>
      </c>
      <c r="MN30" s="27">
        <v>1</v>
      </c>
      <c r="MO30" s="28">
        <v>2</v>
      </c>
      <c r="MP30" s="30">
        <f t="shared" si="466"/>
        <v>2.8</v>
      </c>
      <c r="MQ30" s="161">
        <f t="shared" si="467"/>
        <v>3.4</v>
      </c>
      <c r="MR30" s="29" t="str">
        <f t="shared" si="252"/>
        <v>3.4</v>
      </c>
      <c r="MS30" s="162" t="str">
        <f t="shared" si="468"/>
        <v>F</v>
      </c>
      <c r="MT30" s="163">
        <f t="shared" si="469"/>
        <v>0</v>
      </c>
      <c r="MU30" s="56" t="str">
        <f t="shared" si="470"/>
        <v>0.0</v>
      </c>
      <c r="MV30" s="77">
        <v>3</v>
      </c>
      <c r="MW30" s="151"/>
      <c r="MX30" s="139">
        <v>0.7</v>
      </c>
      <c r="MY30" s="125"/>
      <c r="MZ30" s="126"/>
      <c r="NA30" s="127">
        <f t="shared" si="471"/>
        <v>0.3</v>
      </c>
      <c r="NB30" s="128">
        <f t="shared" si="472"/>
        <v>0.3</v>
      </c>
      <c r="NC30" s="29" t="str">
        <f t="shared" si="253"/>
        <v>0.3</v>
      </c>
      <c r="ND30" s="129" t="str">
        <f t="shared" si="473"/>
        <v>F</v>
      </c>
      <c r="NE30" s="130">
        <f t="shared" si="474"/>
        <v>0</v>
      </c>
      <c r="NF30" s="131" t="str">
        <f t="shared" si="475"/>
        <v>0.0</v>
      </c>
      <c r="NG30" s="132">
        <v>1</v>
      </c>
      <c r="NH30" s="170"/>
      <c r="NI30" s="24">
        <v>6</v>
      </c>
      <c r="NJ30" s="124"/>
      <c r="NK30" s="28">
        <v>4</v>
      </c>
      <c r="NL30" s="30">
        <f t="shared" si="476"/>
        <v>2.4</v>
      </c>
      <c r="NM30" s="31">
        <f t="shared" si="477"/>
        <v>4.8</v>
      </c>
      <c r="NN30" s="29" t="str">
        <f t="shared" si="478"/>
        <v>4.8</v>
      </c>
      <c r="NO30" s="35" t="str">
        <f t="shared" si="479"/>
        <v>D</v>
      </c>
      <c r="NP30" s="33">
        <f t="shared" si="480"/>
        <v>1</v>
      </c>
      <c r="NQ30" s="49" t="str">
        <f t="shared" si="481"/>
        <v>1.0</v>
      </c>
      <c r="NR30" s="77">
        <v>3</v>
      </c>
      <c r="NS30" s="151">
        <v>3</v>
      </c>
      <c r="NT30" s="24">
        <v>8</v>
      </c>
      <c r="NU30" s="214">
        <v>8</v>
      </c>
      <c r="NV30" s="28"/>
      <c r="NW30" s="30">
        <f t="shared" si="482"/>
        <v>8</v>
      </c>
      <c r="NX30" s="31">
        <f t="shared" si="483"/>
        <v>8</v>
      </c>
      <c r="NY30" s="31" t="str">
        <f t="shared" si="484"/>
        <v>8.0</v>
      </c>
      <c r="NZ30" s="35" t="str">
        <f t="shared" si="485"/>
        <v>B+</v>
      </c>
      <c r="OA30" s="33">
        <f t="shared" si="486"/>
        <v>3.5</v>
      </c>
      <c r="OB30" s="49" t="str">
        <f t="shared" si="487"/>
        <v>3.5</v>
      </c>
      <c r="OC30" s="77">
        <v>2</v>
      </c>
      <c r="OD30" s="151">
        <v>2</v>
      </c>
      <c r="OE30" s="211">
        <f t="shared" si="257"/>
        <v>18</v>
      </c>
      <c r="OF30" s="43">
        <f t="shared" si="258"/>
        <v>1.5833333333333333</v>
      </c>
      <c r="OG30" s="45" t="str">
        <f t="shared" si="259"/>
        <v>1.58</v>
      </c>
      <c r="OH30" s="47" t="str">
        <f t="shared" si="260"/>
        <v>Lên lớp</v>
      </c>
      <c r="OI30" s="41">
        <f t="shared" si="261"/>
        <v>14</v>
      </c>
      <c r="OJ30" s="43">
        <f t="shared" si="262"/>
        <v>2.0357142857142856</v>
      </c>
      <c r="OK30" s="229">
        <f t="shared" si="263"/>
        <v>76</v>
      </c>
      <c r="OL30" s="230">
        <f t="shared" si="264"/>
        <v>69</v>
      </c>
      <c r="OM30" s="146">
        <f t="shared" si="265"/>
        <v>1.8333333333333333</v>
      </c>
      <c r="ON30" s="45" t="str">
        <f t="shared" si="266"/>
        <v>1.83</v>
      </c>
      <c r="OO30" s="47" t="str">
        <f t="shared" si="267"/>
        <v>Lên lớp</v>
      </c>
      <c r="OP30" s="47" t="s">
        <v>1143</v>
      </c>
      <c r="OQ30" s="24">
        <v>5.8</v>
      </c>
      <c r="OR30" s="27">
        <v>5</v>
      </c>
      <c r="OS30" s="28"/>
      <c r="OT30" s="30">
        <f t="shared" si="488"/>
        <v>5.3</v>
      </c>
      <c r="OU30" s="31">
        <f t="shared" si="489"/>
        <v>5.3</v>
      </c>
      <c r="OV30" s="31" t="str">
        <f t="shared" si="490"/>
        <v>5.3</v>
      </c>
      <c r="OW30" s="35" t="str">
        <f t="shared" si="491"/>
        <v>D+</v>
      </c>
      <c r="OX30" s="33">
        <f t="shared" si="492"/>
        <v>1.5</v>
      </c>
      <c r="OY30" s="49" t="str">
        <f t="shared" si="493"/>
        <v>1.5</v>
      </c>
      <c r="OZ30" s="77">
        <v>2</v>
      </c>
      <c r="PA30" s="151">
        <v>2</v>
      </c>
      <c r="PB30" s="24">
        <v>7</v>
      </c>
      <c r="PC30" s="27">
        <v>5</v>
      </c>
      <c r="PD30" s="28"/>
      <c r="PE30" s="22">
        <f t="shared" si="494"/>
        <v>5.8</v>
      </c>
      <c r="PF30" s="29">
        <f t="shared" si="495"/>
        <v>5.8</v>
      </c>
      <c r="PG30" s="29" t="str">
        <f t="shared" si="496"/>
        <v>5.8</v>
      </c>
      <c r="PH30" s="35" t="str">
        <f t="shared" si="545"/>
        <v>C</v>
      </c>
      <c r="PI30" s="33">
        <f t="shared" si="497"/>
        <v>2</v>
      </c>
      <c r="PJ30" s="49" t="str">
        <f t="shared" si="498"/>
        <v>2.0</v>
      </c>
      <c r="PK30" s="77">
        <v>3</v>
      </c>
      <c r="PL30" s="151">
        <v>3</v>
      </c>
      <c r="PM30" s="24">
        <v>6.7</v>
      </c>
      <c r="PN30" s="124"/>
      <c r="PO30" s="28">
        <v>7</v>
      </c>
      <c r="PP30" s="30">
        <f t="shared" si="499"/>
        <v>2.7</v>
      </c>
      <c r="PQ30" s="31">
        <f t="shared" si="500"/>
        <v>6.9</v>
      </c>
      <c r="PR30" s="29" t="str">
        <f t="shared" si="501"/>
        <v>6.9</v>
      </c>
      <c r="PS30" s="35" t="str">
        <f t="shared" si="502"/>
        <v>C+</v>
      </c>
      <c r="PT30" s="130">
        <f t="shared" si="503"/>
        <v>2.5</v>
      </c>
      <c r="PU30" s="49" t="str">
        <f t="shared" si="504"/>
        <v>2.5</v>
      </c>
      <c r="PV30" s="77">
        <v>2</v>
      </c>
      <c r="PW30" s="151">
        <v>2</v>
      </c>
      <c r="PX30" s="24">
        <v>7.1</v>
      </c>
      <c r="PY30" s="27">
        <v>8</v>
      </c>
      <c r="PZ30" s="28"/>
      <c r="QA30" s="30">
        <f t="shared" si="505"/>
        <v>7.6</v>
      </c>
      <c r="QB30" s="31">
        <f t="shared" si="506"/>
        <v>7.6</v>
      </c>
      <c r="QC30" s="29" t="str">
        <f t="shared" si="507"/>
        <v>7.6</v>
      </c>
      <c r="QD30" s="35" t="str">
        <f t="shared" si="508"/>
        <v>B</v>
      </c>
      <c r="QE30" s="130">
        <f t="shared" si="509"/>
        <v>3</v>
      </c>
      <c r="QF30" s="49" t="str">
        <f t="shared" si="510"/>
        <v>3.0</v>
      </c>
      <c r="QG30" s="77">
        <v>3</v>
      </c>
      <c r="QH30" s="151">
        <v>3</v>
      </c>
      <c r="QI30" s="63">
        <v>1</v>
      </c>
      <c r="QJ30" s="27"/>
      <c r="QK30" s="28"/>
      <c r="QL30" s="30">
        <f t="shared" si="511"/>
        <v>0.4</v>
      </c>
      <c r="QM30" s="31">
        <f t="shared" si="512"/>
        <v>0.4</v>
      </c>
      <c r="QN30" s="29" t="str">
        <f t="shared" si="513"/>
        <v>0.4</v>
      </c>
      <c r="QO30" s="35" t="str">
        <f t="shared" si="514"/>
        <v>F</v>
      </c>
      <c r="QP30" s="130">
        <f t="shared" si="515"/>
        <v>0</v>
      </c>
      <c r="QQ30" s="49" t="str">
        <f t="shared" si="516"/>
        <v>0.0</v>
      </c>
      <c r="QR30" s="77">
        <v>1</v>
      </c>
      <c r="QS30" s="151"/>
      <c r="QT30" s="24">
        <v>6.8</v>
      </c>
      <c r="QU30" s="27">
        <v>5</v>
      </c>
      <c r="QV30" s="28"/>
      <c r="QW30" s="30">
        <f t="shared" si="517"/>
        <v>5.7</v>
      </c>
      <c r="QX30" s="31">
        <f t="shared" si="518"/>
        <v>5.7</v>
      </c>
      <c r="QY30" s="31" t="str">
        <f t="shared" si="519"/>
        <v>5.7</v>
      </c>
      <c r="QZ30" s="35" t="str">
        <f t="shared" si="520"/>
        <v>C</v>
      </c>
      <c r="RA30" s="33">
        <f t="shared" si="521"/>
        <v>2</v>
      </c>
      <c r="RB30" s="49" t="str">
        <f t="shared" si="522"/>
        <v>2.0</v>
      </c>
      <c r="RC30" s="77">
        <v>3</v>
      </c>
      <c r="RD30" s="151">
        <v>3</v>
      </c>
      <c r="RE30" s="63">
        <v>2.2000000000000002</v>
      </c>
      <c r="RF30" s="27"/>
      <c r="RG30" s="28"/>
      <c r="RH30" s="30">
        <f t="shared" si="523"/>
        <v>0.9</v>
      </c>
      <c r="RI30" s="31">
        <f t="shared" si="524"/>
        <v>0.9</v>
      </c>
      <c r="RJ30" s="29" t="str">
        <f t="shared" si="525"/>
        <v>0.9</v>
      </c>
      <c r="RK30" s="35" t="str">
        <f t="shared" si="526"/>
        <v>F</v>
      </c>
      <c r="RL30" s="130">
        <f t="shared" si="527"/>
        <v>0</v>
      </c>
      <c r="RM30" s="49" t="str">
        <f t="shared" si="528"/>
        <v>0.0</v>
      </c>
      <c r="RN30" s="77">
        <v>1</v>
      </c>
      <c r="RO30" s="151"/>
      <c r="RP30" s="211">
        <f t="shared" si="275"/>
        <v>15</v>
      </c>
      <c r="RQ30" s="275">
        <f t="shared" si="276"/>
        <v>5.5333333333333332</v>
      </c>
      <c r="RR30" s="43">
        <f t="shared" si="277"/>
        <v>1.9333333333333333</v>
      </c>
      <c r="RS30" s="45" t="str">
        <f t="shared" si="278"/>
        <v>1.93</v>
      </c>
      <c r="RT30" s="47" t="str">
        <f t="shared" si="279"/>
        <v>Lên lớp</v>
      </c>
      <c r="RU30" s="41">
        <f t="shared" si="280"/>
        <v>13</v>
      </c>
      <c r="RV30" s="43">
        <f t="shared" si="281"/>
        <v>2.2307692307692308</v>
      </c>
      <c r="RW30" s="229">
        <f t="shared" si="282"/>
        <v>91</v>
      </c>
      <c r="RX30" s="230">
        <f t="shared" si="283"/>
        <v>82</v>
      </c>
      <c r="RY30" s="146">
        <f t="shared" si="284"/>
        <v>1.8963414634146341</v>
      </c>
      <c r="RZ30" s="45" t="str">
        <f t="shared" si="285"/>
        <v>1.90</v>
      </c>
      <c r="SA30" s="47" t="str">
        <f t="shared" si="286"/>
        <v>Lên lớp</v>
      </c>
      <c r="SB30" s="47" t="s">
        <v>1143</v>
      </c>
      <c r="SC30" s="63">
        <v>0</v>
      </c>
      <c r="SD30" s="27"/>
      <c r="SE30" s="28"/>
      <c r="SF30" s="30">
        <f t="shared" si="529"/>
        <v>0</v>
      </c>
      <c r="SG30" s="31">
        <f t="shared" si="530"/>
        <v>0</v>
      </c>
      <c r="SH30" s="29" t="str">
        <f t="shared" si="531"/>
        <v>0.0</v>
      </c>
      <c r="SI30" s="35" t="str">
        <f t="shared" si="532"/>
        <v>F</v>
      </c>
      <c r="SJ30" s="130">
        <f t="shared" si="533"/>
        <v>0</v>
      </c>
      <c r="SK30" s="49" t="str">
        <f t="shared" si="534"/>
        <v>0.0</v>
      </c>
      <c r="SL30" s="77">
        <v>2</v>
      </c>
      <c r="SM30" s="151">
        <v>2</v>
      </c>
      <c r="SN30" s="63">
        <v>1</v>
      </c>
      <c r="SO30" s="27"/>
      <c r="SP30" s="28"/>
      <c r="SQ30" s="30">
        <f t="shared" si="535"/>
        <v>0.4</v>
      </c>
      <c r="SR30" s="31">
        <f t="shared" si="536"/>
        <v>0.4</v>
      </c>
      <c r="SS30" s="31" t="str">
        <f t="shared" si="537"/>
        <v>0.4</v>
      </c>
      <c r="ST30" s="35" t="str">
        <f t="shared" si="538"/>
        <v>F</v>
      </c>
      <c r="SU30" s="33">
        <f t="shared" si="539"/>
        <v>0</v>
      </c>
      <c r="SV30" s="49" t="str">
        <f t="shared" si="540"/>
        <v>0.0</v>
      </c>
      <c r="SW30" s="77">
        <v>2</v>
      </c>
      <c r="SX30" s="151"/>
      <c r="SY30" s="24"/>
      <c r="SZ30" s="27"/>
      <c r="TA30" s="28"/>
      <c r="TB30" s="22">
        <f t="shared" si="557"/>
        <v>0.2</v>
      </c>
      <c r="TC30" s="29">
        <f t="shared" si="558"/>
        <v>0.2</v>
      </c>
      <c r="TD30" s="31" t="str">
        <f t="shared" si="541"/>
        <v>0.2</v>
      </c>
      <c r="TE30" s="35" t="str">
        <f t="shared" si="542"/>
        <v>F</v>
      </c>
      <c r="TF30" s="33">
        <f t="shared" si="543"/>
        <v>0</v>
      </c>
      <c r="TG30" s="49" t="str">
        <f t="shared" si="544"/>
        <v>0.0</v>
      </c>
      <c r="TH30" s="77">
        <v>4</v>
      </c>
      <c r="TI30" s="151"/>
      <c r="TJ30" s="320"/>
      <c r="TK30" s="321"/>
      <c r="TL30" s="322"/>
      <c r="TM30" s="322"/>
      <c r="TN30" s="322"/>
      <c r="TO30" s="127">
        <f t="shared" si="546"/>
        <v>0</v>
      </c>
      <c r="TP30" s="29" t="str">
        <f t="shared" si="547"/>
        <v>0.0</v>
      </c>
      <c r="TQ30" s="35" t="str">
        <f t="shared" si="548"/>
        <v>F</v>
      </c>
      <c r="TR30" s="33">
        <f t="shared" si="549"/>
        <v>0</v>
      </c>
      <c r="TS30" s="49" t="str">
        <f t="shared" si="550"/>
        <v>0.0</v>
      </c>
      <c r="TT30" s="323"/>
      <c r="TU30" s="324"/>
      <c r="TV30" s="325">
        <f t="shared" si="551"/>
        <v>4</v>
      </c>
      <c r="TW30" s="341">
        <f t="shared" si="295"/>
        <v>0.2</v>
      </c>
      <c r="TX30" s="326">
        <f t="shared" si="552"/>
        <v>0</v>
      </c>
      <c r="TY30" s="45" t="str">
        <f t="shared" si="553"/>
        <v>0.00</v>
      </c>
      <c r="TZ30" s="47" t="str">
        <f t="shared" si="554"/>
        <v>Cảnh báo KQHT</v>
      </c>
      <c r="UA30" s="41">
        <f t="shared" si="555"/>
        <v>0</v>
      </c>
      <c r="UB30" s="43" t="e">
        <f t="shared" si="556"/>
        <v>#DIV/0!</v>
      </c>
    </row>
    <row r="31" spans="1:548" ht="18">
      <c r="A31" s="11">
        <v>41</v>
      </c>
      <c r="B31" s="91" t="s">
        <v>415</v>
      </c>
      <c r="C31" s="92" t="s">
        <v>490</v>
      </c>
      <c r="D31" s="73" t="s">
        <v>491</v>
      </c>
      <c r="E31" s="302" t="s">
        <v>212</v>
      </c>
      <c r="F31" s="9"/>
      <c r="G31" s="111" t="s">
        <v>877</v>
      </c>
      <c r="H31" s="116" t="s">
        <v>18</v>
      </c>
      <c r="I31" s="104" t="s">
        <v>831</v>
      </c>
      <c r="J31" s="13">
        <v>7</v>
      </c>
      <c r="K31" s="29" t="str">
        <f t="shared" si="101"/>
        <v>7.0</v>
      </c>
      <c r="L31" s="35" t="str">
        <f t="shared" si="367"/>
        <v>B</v>
      </c>
      <c r="M31" s="33">
        <f t="shared" si="368"/>
        <v>3</v>
      </c>
      <c r="N31" s="49" t="str">
        <f t="shared" si="369"/>
        <v>3.0</v>
      </c>
      <c r="O31" s="12">
        <v>2</v>
      </c>
      <c r="P31" s="19">
        <v>6.4</v>
      </c>
      <c r="Q31" s="29" t="str">
        <f t="shared" si="105"/>
        <v>6.4</v>
      </c>
      <c r="R31" s="35" t="str">
        <f t="shared" si="370"/>
        <v>C</v>
      </c>
      <c r="S31" s="33">
        <f t="shared" si="371"/>
        <v>2</v>
      </c>
      <c r="T31" s="49" t="str">
        <f t="shared" si="372"/>
        <v>2.0</v>
      </c>
      <c r="U31" s="12">
        <v>3</v>
      </c>
      <c r="V31" s="24">
        <v>6.7</v>
      </c>
      <c r="W31" s="27">
        <v>7</v>
      </c>
      <c r="X31" s="28"/>
      <c r="Y31" s="22">
        <f t="shared" si="373"/>
        <v>6.9</v>
      </c>
      <c r="Z31" s="29">
        <f t="shared" si="374"/>
        <v>6.9</v>
      </c>
      <c r="AA31" s="29" t="str">
        <f t="shared" si="111"/>
        <v>6.9</v>
      </c>
      <c r="AB31" s="35" t="str">
        <f t="shared" si="375"/>
        <v>C+</v>
      </c>
      <c r="AC31" s="33">
        <f t="shared" si="376"/>
        <v>2.5</v>
      </c>
      <c r="AD31" s="49" t="str">
        <f t="shared" si="377"/>
        <v>2.5</v>
      </c>
      <c r="AE31" s="77">
        <v>5</v>
      </c>
      <c r="AF31" s="80">
        <v>5</v>
      </c>
      <c r="AG31" s="63">
        <v>1</v>
      </c>
      <c r="AH31" s="27"/>
      <c r="AI31" s="28"/>
      <c r="AJ31" s="30">
        <f t="shared" si="378"/>
        <v>0.4</v>
      </c>
      <c r="AK31" s="31">
        <f t="shared" si="379"/>
        <v>0.4</v>
      </c>
      <c r="AL31" s="29" t="str">
        <f t="shared" si="117"/>
        <v>0.4</v>
      </c>
      <c r="AM31" s="35" t="str">
        <f t="shared" si="380"/>
        <v>F</v>
      </c>
      <c r="AN31" s="33">
        <f t="shared" si="381"/>
        <v>0</v>
      </c>
      <c r="AO31" s="49" t="str">
        <f t="shared" si="382"/>
        <v>0.0</v>
      </c>
      <c r="AP31" s="77">
        <v>3</v>
      </c>
      <c r="AQ31" s="83"/>
      <c r="AR31" s="24">
        <v>5.7</v>
      </c>
      <c r="AS31" s="27">
        <v>5</v>
      </c>
      <c r="AT31" s="28"/>
      <c r="AU31" s="22">
        <f t="shared" si="383"/>
        <v>5.3</v>
      </c>
      <c r="AV31" s="29">
        <f t="shared" si="384"/>
        <v>5.3</v>
      </c>
      <c r="AW31" s="29" t="str">
        <f t="shared" si="121"/>
        <v>5.3</v>
      </c>
      <c r="AX31" s="35" t="str">
        <f t="shared" si="385"/>
        <v>D+</v>
      </c>
      <c r="AY31" s="33">
        <f t="shared" si="386"/>
        <v>1.5</v>
      </c>
      <c r="AZ31" s="49" t="str">
        <f t="shared" si="387"/>
        <v>1.5</v>
      </c>
      <c r="BA31" s="77">
        <v>3</v>
      </c>
      <c r="BB31" s="83">
        <v>3</v>
      </c>
      <c r="BC31" s="24">
        <v>5.8</v>
      </c>
      <c r="BD31" s="27">
        <v>6</v>
      </c>
      <c r="BE31" s="28"/>
      <c r="BF31" s="22">
        <f t="shared" si="388"/>
        <v>5.9</v>
      </c>
      <c r="BG31" s="29">
        <f t="shared" si="389"/>
        <v>5.9</v>
      </c>
      <c r="BH31" s="29" t="str">
        <f t="shared" si="125"/>
        <v>5.9</v>
      </c>
      <c r="BI31" s="35" t="str">
        <f t="shared" si="390"/>
        <v>C</v>
      </c>
      <c r="BJ31" s="33">
        <f t="shared" si="391"/>
        <v>2</v>
      </c>
      <c r="BK31" s="49" t="str">
        <f t="shared" si="392"/>
        <v>2.0</v>
      </c>
      <c r="BL31" s="77">
        <v>3</v>
      </c>
      <c r="BM31" s="83">
        <v>3</v>
      </c>
      <c r="BN31" s="24">
        <v>7</v>
      </c>
      <c r="BO31" s="27">
        <v>9</v>
      </c>
      <c r="BP31" s="28"/>
      <c r="BQ31" s="30">
        <f t="shared" si="393"/>
        <v>8.1999999999999993</v>
      </c>
      <c r="BR31" s="31">
        <f t="shared" si="394"/>
        <v>8.1999999999999993</v>
      </c>
      <c r="BS31" s="29" t="str">
        <f t="shared" si="129"/>
        <v>8.2</v>
      </c>
      <c r="BT31" s="35" t="str">
        <f t="shared" si="395"/>
        <v>B+</v>
      </c>
      <c r="BU31" s="33">
        <f t="shared" si="396"/>
        <v>3.5</v>
      </c>
      <c r="BV31" s="49" t="str">
        <f t="shared" si="397"/>
        <v>3.5</v>
      </c>
      <c r="BW31" s="77">
        <v>2</v>
      </c>
      <c r="BX31" s="83">
        <v>2</v>
      </c>
      <c r="BY31" s="41">
        <f t="shared" si="133"/>
        <v>16</v>
      </c>
      <c r="BZ31" s="43">
        <f t="shared" si="134"/>
        <v>1.875</v>
      </c>
      <c r="CA31" s="45" t="str">
        <f t="shared" si="135"/>
        <v>1.88</v>
      </c>
      <c r="CB31" s="47" t="str">
        <f t="shared" si="136"/>
        <v>Lên lớp</v>
      </c>
      <c r="CC31" s="145">
        <f t="shared" si="137"/>
        <v>13</v>
      </c>
      <c r="CD31" s="146">
        <f t="shared" si="138"/>
        <v>2.3076923076923075</v>
      </c>
      <c r="CE31" s="47" t="str">
        <f t="shared" si="139"/>
        <v>Lên lớp</v>
      </c>
      <c r="CF31" s="142" t="s">
        <v>1143</v>
      </c>
      <c r="CG31" s="24">
        <v>5</v>
      </c>
      <c r="CH31" s="27">
        <v>5</v>
      </c>
      <c r="CI31" s="28"/>
      <c r="CJ31" s="22">
        <f t="shared" si="398"/>
        <v>5</v>
      </c>
      <c r="CK31" s="29">
        <f t="shared" si="399"/>
        <v>5</v>
      </c>
      <c r="CL31" s="29" t="str">
        <f t="shared" si="142"/>
        <v>5.0</v>
      </c>
      <c r="CM31" s="35" t="str">
        <f t="shared" si="400"/>
        <v>D+</v>
      </c>
      <c r="CN31" s="157">
        <f t="shared" si="401"/>
        <v>1.5</v>
      </c>
      <c r="CO31" s="49" t="str">
        <f t="shared" si="402"/>
        <v>1.5</v>
      </c>
      <c r="CP31" s="77">
        <v>3</v>
      </c>
      <c r="CQ31" s="151">
        <v>3</v>
      </c>
      <c r="CR31" s="24">
        <v>8.6999999999999993</v>
      </c>
      <c r="CS31" s="27">
        <v>5</v>
      </c>
      <c r="CT31" s="28"/>
      <c r="CU31" s="30">
        <f t="shared" si="403"/>
        <v>6.5</v>
      </c>
      <c r="CV31" s="31">
        <f t="shared" si="404"/>
        <v>6.5</v>
      </c>
      <c r="CW31" s="29" t="str">
        <f t="shared" si="147"/>
        <v>6.5</v>
      </c>
      <c r="CX31" s="35" t="str">
        <f t="shared" si="405"/>
        <v>C+</v>
      </c>
      <c r="CY31" s="157">
        <f t="shared" si="406"/>
        <v>2.5</v>
      </c>
      <c r="CZ31" s="49" t="str">
        <f t="shared" si="407"/>
        <v>2.5</v>
      </c>
      <c r="DA31" s="77">
        <v>2</v>
      </c>
      <c r="DB31" s="151">
        <v>2</v>
      </c>
      <c r="DC31" s="24">
        <v>5.0999999999999996</v>
      </c>
      <c r="DD31" s="27">
        <v>4</v>
      </c>
      <c r="DE31" s="28"/>
      <c r="DF31" s="30">
        <f t="shared" si="408"/>
        <v>4.4000000000000004</v>
      </c>
      <c r="DG31" s="31">
        <f t="shared" si="409"/>
        <v>4.4000000000000004</v>
      </c>
      <c r="DH31" s="29" t="str">
        <f t="shared" si="153"/>
        <v>4.4</v>
      </c>
      <c r="DI31" s="35" t="str">
        <f t="shared" si="410"/>
        <v>D</v>
      </c>
      <c r="DJ31" s="157">
        <f t="shared" si="411"/>
        <v>1</v>
      </c>
      <c r="DK31" s="49" t="str">
        <f t="shared" si="412"/>
        <v>1.0</v>
      </c>
      <c r="DL31" s="77">
        <v>4</v>
      </c>
      <c r="DM31" s="151">
        <v>4</v>
      </c>
      <c r="DN31" s="24">
        <v>5.7</v>
      </c>
      <c r="DO31" s="27">
        <v>4</v>
      </c>
      <c r="DP31" s="28"/>
      <c r="DQ31" s="30">
        <f t="shared" si="413"/>
        <v>4.7</v>
      </c>
      <c r="DR31" s="31">
        <f t="shared" si="414"/>
        <v>4.7</v>
      </c>
      <c r="DS31" s="29" t="str">
        <f t="shared" si="159"/>
        <v>4.7</v>
      </c>
      <c r="DT31" s="35" t="str">
        <f t="shared" si="415"/>
        <v>D</v>
      </c>
      <c r="DU31" s="157">
        <f t="shared" si="416"/>
        <v>1</v>
      </c>
      <c r="DV31" s="49" t="str">
        <f t="shared" si="417"/>
        <v>1.0</v>
      </c>
      <c r="DW31" s="77">
        <v>3</v>
      </c>
      <c r="DX31" s="151">
        <v>3</v>
      </c>
      <c r="DY31" s="24">
        <v>5</v>
      </c>
      <c r="DZ31" s="27">
        <v>5</v>
      </c>
      <c r="EA31" s="28"/>
      <c r="EB31" s="30">
        <f t="shared" si="418"/>
        <v>5</v>
      </c>
      <c r="EC31" s="31">
        <f t="shared" si="419"/>
        <v>5</v>
      </c>
      <c r="ED31" s="29" t="str">
        <f t="shared" si="163"/>
        <v>5.0</v>
      </c>
      <c r="EE31" s="35" t="str">
        <f t="shared" si="420"/>
        <v>D+</v>
      </c>
      <c r="EF31" s="157">
        <f t="shared" si="421"/>
        <v>1.5</v>
      </c>
      <c r="EG31" s="49" t="str">
        <f t="shared" si="422"/>
        <v>1.5</v>
      </c>
      <c r="EH31" s="77">
        <v>2</v>
      </c>
      <c r="EI31" s="151">
        <v>2</v>
      </c>
      <c r="EJ31" s="24">
        <v>6.2</v>
      </c>
      <c r="EK31" s="27">
        <v>6</v>
      </c>
      <c r="EL31" s="28"/>
      <c r="EM31" s="30">
        <f t="shared" si="423"/>
        <v>6.1</v>
      </c>
      <c r="EN31" s="31">
        <f t="shared" si="424"/>
        <v>6.1</v>
      </c>
      <c r="EO31" s="29" t="str">
        <f t="shared" si="168"/>
        <v>6.1</v>
      </c>
      <c r="EP31" s="35" t="str">
        <f t="shared" si="425"/>
        <v>C</v>
      </c>
      <c r="EQ31" s="157">
        <f t="shared" si="426"/>
        <v>2</v>
      </c>
      <c r="ER31" s="49" t="str">
        <f t="shared" si="427"/>
        <v>2.0</v>
      </c>
      <c r="ES31" s="77">
        <v>2</v>
      </c>
      <c r="ET31" s="151">
        <v>2</v>
      </c>
      <c r="EU31" s="24">
        <v>7.1</v>
      </c>
      <c r="EV31" s="27">
        <v>9</v>
      </c>
      <c r="EW31" s="28"/>
      <c r="EX31" s="30">
        <f t="shared" si="428"/>
        <v>8.1999999999999993</v>
      </c>
      <c r="EY31" s="31">
        <f t="shared" si="429"/>
        <v>8.1999999999999993</v>
      </c>
      <c r="EZ31" s="29" t="str">
        <f t="shared" si="173"/>
        <v>8.2</v>
      </c>
      <c r="FA31" s="35" t="str">
        <f t="shared" si="430"/>
        <v>B+</v>
      </c>
      <c r="FB31" s="157">
        <f t="shared" si="431"/>
        <v>3.5</v>
      </c>
      <c r="FC31" s="49" t="str">
        <f t="shared" si="432"/>
        <v>3.5</v>
      </c>
      <c r="FD31" s="77">
        <v>3</v>
      </c>
      <c r="FE31" s="151">
        <v>3</v>
      </c>
      <c r="FF31" s="155">
        <v>7.5</v>
      </c>
      <c r="FG31" s="165">
        <v>6.5</v>
      </c>
      <c r="FH31" s="165"/>
      <c r="FI31" s="22">
        <f t="shared" si="433"/>
        <v>6.9</v>
      </c>
      <c r="FJ31" s="29">
        <f t="shared" si="434"/>
        <v>6.9</v>
      </c>
      <c r="FK31" s="29" t="str">
        <f t="shared" si="179"/>
        <v>6.9</v>
      </c>
      <c r="FL31" s="35" t="str">
        <f t="shared" si="435"/>
        <v>C+</v>
      </c>
      <c r="FM31" s="33">
        <f t="shared" si="436"/>
        <v>2.5</v>
      </c>
      <c r="FN31" s="49" t="str">
        <f t="shared" si="437"/>
        <v>2.5</v>
      </c>
      <c r="FO31" s="77">
        <v>2</v>
      </c>
      <c r="FP31" s="151">
        <v>2</v>
      </c>
      <c r="FQ31" s="41">
        <f t="shared" si="183"/>
        <v>21</v>
      </c>
      <c r="FR31" s="43">
        <f t="shared" si="184"/>
        <v>1.8571428571428572</v>
      </c>
      <c r="FS31" s="45" t="str">
        <f t="shared" si="185"/>
        <v>1.86</v>
      </c>
      <c r="FT31" s="47" t="str">
        <f t="shared" si="186"/>
        <v>Lên lớp</v>
      </c>
      <c r="FU31" s="145">
        <f t="shared" si="187"/>
        <v>21</v>
      </c>
      <c r="FV31" s="146">
        <f t="shared" si="188"/>
        <v>1.8571428571428572</v>
      </c>
      <c r="FW31" s="174">
        <f t="shared" si="189"/>
        <v>37</v>
      </c>
      <c r="FX31" s="41">
        <f t="shared" si="190"/>
        <v>34</v>
      </c>
      <c r="FY31" s="43">
        <f t="shared" si="191"/>
        <v>2.0294117647058822</v>
      </c>
      <c r="FZ31" s="45" t="str">
        <f t="shared" si="192"/>
        <v>2.03</v>
      </c>
      <c r="GA31" s="47" t="str">
        <f t="shared" si="193"/>
        <v>Lên lớp</v>
      </c>
      <c r="GB31" s="47" t="s">
        <v>1143</v>
      </c>
      <c r="GC31" s="63">
        <v>0</v>
      </c>
      <c r="GD31" s="27"/>
      <c r="GE31" s="28"/>
      <c r="GF31" s="30">
        <f t="shared" si="322"/>
        <v>0</v>
      </c>
      <c r="GG31" s="31">
        <f t="shared" si="323"/>
        <v>0</v>
      </c>
      <c r="GH31" s="29" t="str">
        <f t="shared" si="195"/>
        <v>0.0</v>
      </c>
      <c r="GI31" s="35" t="str">
        <f t="shared" si="324"/>
        <v>F</v>
      </c>
      <c r="GJ31" s="33">
        <f t="shared" si="325"/>
        <v>0</v>
      </c>
      <c r="GK31" s="49" t="str">
        <f t="shared" si="326"/>
        <v>0.0</v>
      </c>
      <c r="GL31" s="77">
        <v>2</v>
      </c>
      <c r="GM31" s="151"/>
      <c r="GN31" s="24">
        <v>7</v>
      </c>
      <c r="GO31" s="27">
        <v>7</v>
      </c>
      <c r="GP31" s="28"/>
      <c r="GQ31" s="30">
        <f t="shared" si="327"/>
        <v>7</v>
      </c>
      <c r="GR31" s="31">
        <f t="shared" si="328"/>
        <v>7</v>
      </c>
      <c r="GS31" s="29" t="str">
        <f t="shared" si="200"/>
        <v>7.0</v>
      </c>
      <c r="GT31" s="35" t="str">
        <f t="shared" si="329"/>
        <v>B</v>
      </c>
      <c r="GU31" s="33">
        <f t="shared" si="330"/>
        <v>3</v>
      </c>
      <c r="GV31" s="49" t="str">
        <f t="shared" si="331"/>
        <v>3.0</v>
      </c>
      <c r="GW31" s="77">
        <v>3</v>
      </c>
      <c r="GX31" s="151">
        <v>3</v>
      </c>
      <c r="GY31" s="24">
        <v>5</v>
      </c>
      <c r="GZ31" s="27">
        <v>2</v>
      </c>
      <c r="HA31" s="28">
        <v>5</v>
      </c>
      <c r="HB31" s="30">
        <f t="shared" si="332"/>
        <v>3.2</v>
      </c>
      <c r="HC31" s="31">
        <f t="shared" si="333"/>
        <v>5</v>
      </c>
      <c r="HD31" s="29" t="str">
        <f t="shared" si="205"/>
        <v>5.0</v>
      </c>
      <c r="HE31" s="35" t="str">
        <f t="shared" si="334"/>
        <v>D+</v>
      </c>
      <c r="HF31" s="33">
        <f t="shared" si="335"/>
        <v>1.5</v>
      </c>
      <c r="HG31" s="49" t="str">
        <f t="shared" si="336"/>
        <v>1.5</v>
      </c>
      <c r="HH31" s="77">
        <v>2</v>
      </c>
      <c r="HI31" s="151">
        <v>2</v>
      </c>
      <c r="HJ31" s="24">
        <v>5</v>
      </c>
      <c r="HK31" s="27">
        <v>1</v>
      </c>
      <c r="HL31" s="28">
        <v>4</v>
      </c>
      <c r="HM31" s="30">
        <f t="shared" si="337"/>
        <v>2.6</v>
      </c>
      <c r="HN31" s="31">
        <f t="shared" si="338"/>
        <v>4.4000000000000004</v>
      </c>
      <c r="HO31" s="29" t="str">
        <f t="shared" si="210"/>
        <v>4.4</v>
      </c>
      <c r="HP31" s="35" t="str">
        <f t="shared" si="339"/>
        <v>D</v>
      </c>
      <c r="HQ31" s="33">
        <f t="shared" si="340"/>
        <v>1</v>
      </c>
      <c r="HR31" s="49" t="str">
        <f t="shared" si="341"/>
        <v>1.0</v>
      </c>
      <c r="HS31" s="77">
        <v>2</v>
      </c>
      <c r="HT31" s="151">
        <v>2</v>
      </c>
      <c r="HU31" s="24">
        <v>5.3</v>
      </c>
      <c r="HV31" s="27">
        <v>4</v>
      </c>
      <c r="HW31" s="28"/>
      <c r="HX31" s="30">
        <f t="shared" si="342"/>
        <v>4.5</v>
      </c>
      <c r="HY31" s="31">
        <f t="shared" si="343"/>
        <v>4.5</v>
      </c>
      <c r="HZ31" s="29" t="str">
        <f t="shared" si="215"/>
        <v>4.5</v>
      </c>
      <c r="IA31" s="35" t="str">
        <f t="shared" si="344"/>
        <v>D</v>
      </c>
      <c r="IB31" s="33">
        <f t="shared" si="345"/>
        <v>1</v>
      </c>
      <c r="IC31" s="49" t="str">
        <f t="shared" si="346"/>
        <v>1.0</v>
      </c>
      <c r="ID31" s="77">
        <v>3</v>
      </c>
      <c r="IE31" s="151">
        <v>3</v>
      </c>
      <c r="IF31" s="63">
        <v>0</v>
      </c>
      <c r="IG31" s="27"/>
      <c r="IH31" s="28"/>
      <c r="II31" s="30">
        <f t="shared" si="347"/>
        <v>0</v>
      </c>
      <c r="IJ31" s="31">
        <f t="shared" si="348"/>
        <v>0</v>
      </c>
      <c r="IK31" s="29" t="str">
        <f t="shared" si="220"/>
        <v>0.0</v>
      </c>
      <c r="IL31" s="35" t="str">
        <f t="shared" si="349"/>
        <v>F</v>
      </c>
      <c r="IM31" s="33">
        <f t="shared" si="350"/>
        <v>0</v>
      </c>
      <c r="IN31" s="49" t="str">
        <f t="shared" si="351"/>
        <v>0.0</v>
      </c>
      <c r="IO31" s="77">
        <v>2</v>
      </c>
      <c r="IP31" s="151"/>
      <c r="IQ31" s="24">
        <v>6</v>
      </c>
      <c r="IR31" s="27">
        <v>2</v>
      </c>
      <c r="IS31" s="28">
        <v>4</v>
      </c>
      <c r="IT31" s="30">
        <f t="shared" si="352"/>
        <v>3.6</v>
      </c>
      <c r="IU31" s="31">
        <f t="shared" si="353"/>
        <v>4.8</v>
      </c>
      <c r="IV31" s="29" t="str">
        <f t="shared" si="224"/>
        <v>4.8</v>
      </c>
      <c r="IW31" s="35" t="str">
        <f t="shared" si="354"/>
        <v>D</v>
      </c>
      <c r="IX31" s="33">
        <f t="shared" si="355"/>
        <v>1</v>
      </c>
      <c r="IY31" s="49" t="str">
        <f t="shared" si="356"/>
        <v>1.0</v>
      </c>
      <c r="IZ31" s="77">
        <v>3</v>
      </c>
      <c r="JA31" s="151">
        <v>3</v>
      </c>
      <c r="JB31" s="24">
        <v>6.8</v>
      </c>
      <c r="JC31" s="27">
        <v>4</v>
      </c>
      <c r="JD31" s="28"/>
      <c r="JE31" s="30">
        <f t="shared" si="357"/>
        <v>5.0999999999999996</v>
      </c>
      <c r="JF31" s="31">
        <f t="shared" si="358"/>
        <v>5.0999999999999996</v>
      </c>
      <c r="JG31" s="29" t="str">
        <f t="shared" si="228"/>
        <v>5.1</v>
      </c>
      <c r="JH31" s="35" t="str">
        <f t="shared" si="359"/>
        <v>D+</v>
      </c>
      <c r="JI31" s="33">
        <f t="shared" si="360"/>
        <v>1.5</v>
      </c>
      <c r="JJ31" s="49" t="str">
        <f t="shared" si="361"/>
        <v>1.5</v>
      </c>
      <c r="JK31" s="77">
        <v>3</v>
      </c>
      <c r="JL31" s="151">
        <v>3</v>
      </c>
      <c r="JM31" s="24">
        <v>7.5</v>
      </c>
      <c r="JN31" s="214">
        <v>7</v>
      </c>
      <c r="JO31" s="140"/>
      <c r="JP31" s="30">
        <f t="shared" si="362"/>
        <v>7.2</v>
      </c>
      <c r="JQ31" s="31">
        <f t="shared" si="363"/>
        <v>7.2</v>
      </c>
      <c r="JR31" s="29" t="str">
        <f t="shared" si="232"/>
        <v>7.2</v>
      </c>
      <c r="JS31" s="35" t="str">
        <f t="shared" si="364"/>
        <v>B</v>
      </c>
      <c r="JT31" s="33">
        <f t="shared" si="365"/>
        <v>3</v>
      </c>
      <c r="JU31" s="49" t="str">
        <f t="shared" si="366"/>
        <v>3.0</v>
      </c>
      <c r="JV31" s="77">
        <v>1</v>
      </c>
      <c r="JW31" s="151">
        <v>1</v>
      </c>
      <c r="JX31" s="211">
        <f t="shared" si="236"/>
        <v>21</v>
      </c>
      <c r="JY31" s="43">
        <f t="shared" si="237"/>
        <v>1.3095238095238095</v>
      </c>
      <c r="JZ31" s="45" t="str">
        <f t="shared" si="238"/>
        <v>1.31</v>
      </c>
      <c r="KA31" s="47" t="str">
        <f t="shared" si="239"/>
        <v>Lên lớp</v>
      </c>
      <c r="KB31" s="41">
        <f t="shared" si="240"/>
        <v>17</v>
      </c>
      <c r="KC31" s="43">
        <f t="shared" si="241"/>
        <v>1.6176470588235294</v>
      </c>
      <c r="KD31" s="229">
        <f t="shared" si="242"/>
        <v>58</v>
      </c>
      <c r="KE31" s="230">
        <f t="shared" si="243"/>
        <v>51</v>
      </c>
      <c r="KF31" s="146">
        <f t="shared" si="244"/>
        <v>1.892156862745098</v>
      </c>
      <c r="KG31" s="45" t="str">
        <f t="shared" si="245"/>
        <v>1.89</v>
      </c>
      <c r="KH31" s="47" t="str">
        <f t="shared" si="246"/>
        <v>Lên lớp</v>
      </c>
      <c r="KI31" s="47" t="s">
        <v>1143</v>
      </c>
      <c r="KJ31" s="24">
        <v>5.4</v>
      </c>
      <c r="KK31" s="27">
        <v>4</v>
      </c>
      <c r="KL31" s="28"/>
      <c r="KM31" s="30">
        <f t="shared" si="438"/>
        <v>4.5999999999999996</v>
      </c>
      <c r="KN31" s="31">
        <f t="shared" si="439"/>
        <v>4.5999999999999996</v>
      </c>
      <c r="KO31" s="31" t="str">
        <f t="shared" si="440"/>
        <v>4.6</v>
      </c>
      <c r="KP31" s="35" t="str">
        <f t="shared" si="441"/>
        <v>D</v>
      </c>
      <c r="KQ31" s="33">
        <f t="shared" si="442"/>
        <v>1</v>
      </c>
      <c r="KR31" s="49" t="str">
        <f t="shared" si="443"/>
        <v>1.0</v>
      </c>
      <c r="KS31" s="77">
        <v>2</v>
      </c>
      <c r="KT31" s="151">
        <v>2</v>
      </c>
      <c r="KU31" s="24">
        <v>7</v>
      </c>
      <c r="KV31" s="27">
        <v>8</v>
      </c>
      <c r="KW31" s="28"/>
      <c r="KX31" s="30">
        <f t="shared" si="444"/>
        <v>7.6</v>
      </c>
      <c r="KY31" s="31">
        <f t="shared" si="445"/>
        <v>7.6</v>
      </c>
      <c r="KZ31" s="29" t="str">
        <f t="shared" si="446"/>
        <v>7.6</v>
      </c>
      <c r="LA31" s="35" t="str">
        <f t="shared" si="447"/>
        <v>B</v>
      </c>
      <c r="LB31" s="33">
        <f t="shared" si="448"/>
        <v>3</v>
      </c>
      <c r="LC31" s="49" t="str">
        <f t="shared" si="449"/>
        <v>3.0</v>
      </c>
      <c r="LD31" s="77">
        <v>2</v>
      </c>
      <c r="LE31" s="151">
        <v>2</v>
      </c>
      <c r="LF31" s="24">
        <v>8.3000000000000007</v>
      </c>
      <c r="LG31" s="27">
        <v>2</v>
      </c>
      <c r="LH31" s="28"/>
      <c r="LI31" s="30">
        <f t="shared" si="450"/>
        <v>4.5</v>
      </c>
      <c r="LJ31" s="31">
        <f t="shared" si="451"/>
        <v>4.5</v>
      </c>
      <c r="LK31" s="31" t="str">
        <f t="shared" si="452"/>
        <v>4.5</v>
      </c>
      <c r="LL31" s="35" t="str">
        <f t="shared" si="453"/>
        <v>D</v>
      </c>
      <c r="LM31" s="33">
        <f t="shared" si="454"/>
        <v>1</v>
      </c>
      <c r="LN31" s="49" t="str">
        <f t="shared" si="455"/>
        <v>1.0</v>
      </c>
      <c r="LO31" s="77">
        <v>2</v>
      </c>
      <c r="LP31" s="151">
        <v>2</v>
      </c>
      <c r="LQ31" s="24">
        <v>6</v>
      </c>
      <c r="LR31" s="27">
        <v>4</v>
      </c>
      <c r="LS31" s="28"/>
      <c r="LT31" s="30">
        <f t="shared" si="456"/>
        <v>4.8</v>
      </c>
      <c r="LU31" s="31">
        <f t="shared" si="457"/>
        <v>4.8</v>
      </c>
      <c r="LV31" s="29" t="str">
        <f t="shared" si="250"/>
        <v>4.8</v>
      </c>
      <c r="LW31" s="35" t="str">
        <f t="shared" si="458"/>
        <v>D</v>
      </c>
      <c r="LX31" s="33">
        <f t="shared" si="459"/>
        <v>1</v>
      </c>
      <c r="LY31" s="49" t="str">
        <f t="shared" si="460"/>
        <v>1.0</v>
      </c>
      <c r="LZ31" s="77">
        <v>2</v>
      </c>
      <c r="MA31" s="151">
        <v>2</v>
      </c>
      <c r="MB31" s="133">
        <v>7.2</v>
      </c>
      <c r="MC31" s="125">
        <v>4</v>
      </c>
      <c r="MD31" s="126"/>
      <c r="ME31" s="127">
        <f t="shared" si="461"/>
        <v>5.3</v>
      </c>
      <c r="MF31" s="128">
        <f t="shared" si="462"/>
        <v>5.3</v>
      </c>
      <c r="MG31" s="29" t="str">
        <f t="shared" si="251"/>
        <v>5.3</v>
      </c>
      <c r="MH31" s="129" t="str">
        <f t="shared" si="463"/>
        <v>D+</v>
      </c>
      <c r="MI31" s="130">
        <f t="shared" si="464"/>
        <v>1.5</v>
      </c>
      <c r="MJ31" s="131" t="str">
        <f t="shared" si="465"/>
        <v>1.5</v>
      </c>
      <c r="MK31" s="132">
        <v>1</v>
      </c>
      <c r="ML31" s="170">
        <v>1</v>
      </c>
      <c r="MM31" s="24">
        <v>5.7</v>
      </c>
      <c r="MN31" s="27">
        <v>5</v>
      </c>
      <c r="MO31" s="28"/>
      <c r="MP31" s="30">
        <f t="shared" si="466"/>
        <v>5.3</v>
      </c>
      <c r="MQ31" s="161">
        <f t="shared" si="467"/>
        <v>5.3</v>
      </c>
      <c r="MR31" s="29" t="str">
        <f t="shared" si="252"/>
        <v>5.3</v>
      </c>
      <c r="MS31" s="162" t="str">
        <f t="shared" si="468"/>
        <v>D+</v>
      </c>
      <c r="MT31" s="163">
        <f t="shared" si="469"/>
        <v>1.5</v>
      </c>
      <c r="MU31" s="56" t="str">
        <f t="shared" si="470"/>
        <v>1.5</v>
      </c>
      <c r="MV31" s="77">
        <v>3</v>
      </c>
      <c r="MW31" s="151">
        <v>3</v>
      </c>
      <c r="MX31" s="133">
        <v>6</v>
      </c>
      <c r="MY31" s="125">
        <v>5</v>
      </c>
      <c r="MZ31" s="126"/>
      <c r="NA31" s="127">
        <f t="shared" si="471"/>
        <v>5.4</v>
      </c>
      <c r="NB31" s="128">
        <f t="shared" si="472"/>
        <v>5.4</v>
      </c>
      <c r="NC31" s="29" t="str">
        <f t="shared" si="253"/>
        <v>5.4</v>
      </c>
      <c r="ND31" s="129" t="str">
        <f t="shared" si="473"/>
        <v>D+</v>
      </c>
      <c r="NE31" s="130">
        <f t="shared" si="474"/>
        <v>1.5</v>
      </c>
      <c r="NF31" s="131" t="str">
        <f t="shared" si="475"/>
        <v>1.5</v>
      </c>
      <c r="NG31" s="132">
        <v>1</v>
      </c>
      <c r="NH31" s="170">
        <v>1</v>
      </c>
      <c r="NI31" s="24">
        <v>6.8</v>
      </c>
      <c r="NJ31" s="27">
        <v>2</v>
      </c>
      <c r="NK31" s="28">
        <v>4</v>
      </c>
      <c r="NL31" s="30">
        <f t="shared" si="476"/>
        <v>3.9</v>
      </c>
      <c r="NM31" s="31">
        <f t="shared" si="477"/>
        <v>5.0999999999999996</v>
      </c>
      <c r="NN31" s="31" t="str">
        <f t="shared" si="478"/>
        <v>5.1</v>
      </c>
      <c r="NO31" s="35" t="str">
        <f t="shared" si="479"/>
        <v>D+</v>
      </c>
      <c r="NP31" s="33">
        <f t="shared" si="480"/>
        <v>1.5</v>
      </c>
      <c r="NQ31" s="49" t="str">
        <f t="shared" si="481"/>
        <v>1.5</v>
      </c>
      <c r="NR31" s="77">
        <v>3</v>
      </c>
      <c r="NS31" s="151">
        <v>3</v>
      </c>
      <c r="NT31" s="24">
        <v>8</v>
      </c>
      <c r="NU31" s="214">
        <v>7</v>
      </c>
      <c r="NV31" s="28"/>
      <c r="NW31" s="30">
        <f t="shared" si="482"/>
        <v>7.4</v>
      </c>
      <c r="NX31" s="31">
        <f t="shared" si="483"/>
        <v>7.4</v>
      </c>
      <c r="NY31" s="29" t="str">
        <f t="shared" si="484"/>
        <v>7.4</v>
      </c>
      <c r="NZ31" s="35" t="str">
        <f t="shared" si="485"/>
        <v>B</v>
      </c>
      <c r="OA31" s="33">
        <f t="shared" si="486"/>
        <v>3</v>
      </c>
      <c r="OB31" s="49" t="str">
        <f t="shared" si="487"/>
        <v>3.0</v>
      </c>
      <c r="OC31" s="77">
        <v>2</v>
      </c>
      <c r="OD31" s="151">
        <v>2</v>
      </c>
      <c r="OE31" s="211">
        <f t="shared" si="257"/>
        <v>18</v>
      </c>
      <c r="OF31" s="43">
        <f t="shared" si="258"/>
        <v>1.6666666666666667</v>
      </c>
      <c r="OG31" s="45" t="str">
        <f t="shared" si="259"/>
        <v>1.67</v>
      </c>
      <c r="OH31" s="47" t="str">
        <f t="shared" si="260"/>
        <v>Lên lớp</v>
      </c>
      <c r="OI31" s="41">
        <f t="shared" si="261"/>
        <v>18</v>
      </c>
      <c r="OJ31" s="43">
        <f t="shared" si="262"/>
        <v>1.6666666666666667</v>
      </c>
      <c r="OK31" s="229">
        <f t="shared" si="263"/>
        <v>76</v>
      </c>
      <c r="OL31" s="230">
        <f t="shared" si="264"/>
        <v>69</v>
      </c>
      <c r="OM31" s="146">
        <f t="shared" si="265"/>
        <v>1.8333333333333333</v>
      </c>
      <c r="ON31" s="45" t="str">
        <f t="shared" si="266"/>
        <v>1.83</v>
      </c>
      <c r="OO31" s="47" t="str">
        <f t="shared" si="267"/>
        <v>Lên lớp</v>
      </c>
      <c r="OP31" s="47" t="s">
        <v>1143</v>
      </c>
      <c r="OQ31" s="24"/>
      <c r="OR31" s="27"/>
      <c r="OS31" s="28"/>
      <c r="OT31" s="30">
        <f t="shared" si="488"/>
        <v>0</v>
      </c>
      <c r="OU31" s="31">
        <f t="shared" si="489"/>
        <v>0</v>
      </c>
      <c r="OV31" s="31" t="str">
        <f t="shared" si="490"/>
        <v>0.0</v>
      </c>
      <c r="OW31" s="35" t="str">
        <f t="shared" si="491"/>
        <v>F</v>
      </c>
      <c r="OX31" s="33">
        <f t="shared" si="492"/>
        <v>0</v>
      </c>
      <c r="OY31" s="49" t="str">
        <f t="shared" si="493"/>
        <v>0.0</v>
      </c>
      <c r="OZ31" s="77"/>
      <c r="PA31" s="151"/>
      <c r="PB31" s="24"/>
      <c r="PC31" s="27"/>
      <c r="PD31" s="28"/>
      <c r="PE31" s="30">
        <f t="shared" si="494"/>
        <v>0</v>
      </c>
      <c r="PF31" s="31">
        <f t="shared" si="495"/>
        <v>0</v>
      </c>
      <c r="PG31" s="31" t="str">
        <f t="shared" si="496"/>
        <v>0.0</v>
      </c>
      <c r="PH31" s="35" t="str">
        <f t="shared" si="545"/>
        <v>F</v>
      </c>
      <c r="PI31" s="130">
        <f t="shared" si="497"/>
        <v>0</v>
      </c>
      <c r="PJ31" s="49" t="str">
        <f t="shared" si="498"/>
        <v>0.0</v>
      </c>
      <c r="PK31" s="77"/>
      <c r="PL31" s="151"/>
      <c r="PM31" s="24"/>
      <c r="PN31" s="27"/>
      <c r="PO31" s="28"/>
      <c r="PP31" s="30">
        <f t="shared" si="499"/>
        <v>0</v>
      </c>
      <c r="PQ31" s="31">
        <f t="shared" si="500"/>
        <v>0</v>
      </c>
      <c r="PR31" s="31" t="str">
        <f t="shared" si="501"/>
        <v>0.0</v>
      </c>
      <c r="PS31" s="35" t="str">
        <f t="shared" si="502"/>
        <v>F</v>
      </c>
      <c r="PT31" s="33">
        <f t="shared" si="503"/>
        <v>0</v>
      </c>
      <c r="PU31" s="49" t="str">
        <f t="shared" si="504"/>
        <v>0.0</v>
      </c>
      <c r="PV31" s="77"/>
      <c r="PW31" s="151"/>
      <c r="PX31" s="24">
        <v>7.3</v>
      </c>
      <c r="PY31" s="27">
        <v>6</v>
      </c>
      <c r="PZ31" s="28"/>
      <c r="QA31" s="30">
        <f t="shared" si="505"/>
        <v>6.5</v>
      </c>
      <c r="QB31" s="31">
        <f t="shared" si="506"/>
        <v>6.5</v>
      </c>
      <c r="QC31" s="31" t="str">
        <f t="shared" si="507"/>
        <v>6.5</v>
      </c>
      <c r="QD31" s="35" t="str">
        <f t="shared" si="508"/>
        <v>C+</v>
      </c>
      <c r="QE31" s="33">
        <f t="shared" si="509"/>
        <v>2.5</v>
      </c>
      <c r="QF31" s="49" t="str">
        <f t="shared" si="510"/>
        <v>2.5</v>
      </c>
      <c r="QG31" s="77">
        <v>3</v>
      </c>
      <c r="QH31" s="151">
        <v>3</v>
      </c>
      <c r="QI31" s="133">
        <v>6</v>
      </c>
      <c r="QJ31" s="125">
        <v>1</v>
      </c>
      <c r="QK31" s="126">
        <v>1</v>
      </c>
      <c r="QL31" s="127">
        <f t="shared" si="511"/>
        <v>3</v>
      </c>
      <c r="QM31" s="128">
        <f t="shared" si="512"/>
        <v>3</v>
      </c>
      <c r="QN31" s="128" t="str">
        <f t="shared" si="513"/>
        <v>3.0</v>
      </c>
      <c r="QO31" s="129" t="str">
        <f t="shared" si="514"/>
        <v>F</v>
      </c>
      <c r="QP31" s="130">
        <f t="shared" si="515"/>
        <v>0</v>
      </c>
      <c r="QQ31" s="131" t="str">
        <f t="shared" si="516"/>
        <v>0.0</v>
      </c>
      <c r="QR31" s="132">
        <v>1</v>
      </c>
      <c r="QS31" s="170"/>
      <c r="QT31" s="24">
        <v>7.2</v>
      </c>
      <c r="QU31" s="27">
        <v>8</v>
      </c>
      <c r="QV31" s="28"/>
      <c r="QW31" s="30">
        <f t="shared" si="517"/>
        <v>7.7</v>
      </c>
      <c r="QX31" s="31">
        <f t="shared" si="518"/>
        <v>7.7</v>
      </c>
      <c r="QY31" s="31" t="str">
        <f t="shared" si="519"/>
        <v>7.7</v>
      </c>
      <c r="QZ31" s="35" t="str">
        <f t="shared" si="520"/>
        <v>B</v>
      </c>
      <c r="RA31" s="33">
        <f t="shared" si="521"/>
        <v>3</v>
      </c>
      <c r="RB31" s="49" t="str">
        <f t="shared" si="522"/>
        <v>3.0</v>
      </c>
      <c r="RC31" s="77">
        <v>3</v>
      </c>
      <c r="RD31" s="151">
        <v>3</v>
      </c>
      <c r="RE31" s="63">
        <v>2</v>
      </c>
      <c r="RF31" s="27"/>
      <c r="RG31" s="28"/>
      <c r="RH31" s="30">
        <f t="shared" si="523"/>
        <v>0.8</v>
      </c>
      <c r="RI31" s="31">
        <f t="shared" si="524"/>
        <v>0.8</v>
      </c>
      <c r="RJ31" s="31" t="str">
        <f t="shared" si="525"/>
        <v>0.8</v>
      </c>
      <c r="RK31" s="35" t="str">
        <f t="shared" si="526"/>
        <v>F</v>
      </c>
      <c r="RL31" s="33">
        <f t="shared" si="527"/>
        <v>0</v>
      </c>
      <c r="RM31" s="49" t="str">
        <f t="shared" si="528"/>
        <v>0.0</v>
      </c>
      <c r="RN31" s="77">
        <v>1</v>
      </c>
      <c r="RO31" s="151"/>
      <c r="RP31" s="211">
        <f t="shared" si="275"/>
        <v>8</v>
      </c>
      <c r="RQ31" s="275">
        <f t="shared" si="276"/>
        <v>5.8</v>
      </c>
      <c r="RR31" s="43">
        <f t="shared" si="277"/>
        <v>2.0625</v>
      </c>
      <c r="RS31" s="45" t="str">
        <f t="shared" si="278"/>
        <v>2.06</v>
      </c>
      <c r="RT31" s="47" t="str">
        <f t="shared" si="279"/>
        <v>Lên lớp</v>
      </c>
      <c r="RU31" s="41">
        <f t="shared" si="280"/>
        <v>6</v>
      </c>
      <c r="RV31" s="43">
        <f t="shared" si="281"/>
        <v>2.75</v>
      </c>
      <c r="RW31" s="229">
        <f t="shared" si="282"/>
        <v>84</v>
      </c>
      <c r="RX31" s="230">
        <f t="shared" si="283"/>
        <v>75</v>
      </c>
      <c r="RY31" s="146">
        <f t="shared" si="284"/>
        <v>1.9066666666666667</v>
      </c>
      <c r="RZ31" s="45" t="str">
        <f t="shared" si="285"/>
        <v>1.91</v>
      </c>
      <c r="SA31" s="47" t="str">
        <f t="shared" si="286"/>
        <v>Lên lớp</v>
      </c>
      <c r="SB31" s="47" t="s">
        <v>1143</v>
      </c>
      <c r="SC31" s="24">
        <v>7</v>
      </c>
      <c r="SD31" s="124"/>
      <c r="SE31" s="28">
        <v>5</v>
      </c>
      <c r="SF31" s="30">
        <f t="shared" si="529"/>
        <v>2.8</v>
      </c>
      <c r="SG31" s="31">
        <f t="shared" si="530"/>
        <v>5.8</v>
      </c>
      <c r="SH31" s="31" t="str">
        <f t="shared" si="531"/>
        <v>5.8</v>
      </c>
      <c r="SI31" s="35" t="str">
        <f t="shared" si="532"/>
        <v>C</v>
      </c>
      <c r="SJ31" s="33">
        <f t="shared" si="533"/>
        <v>2</v>
      </c>
      <c r="SK31" s="49" t="str">
        <f t="shared" si="534"/>
        <v>2.0</v>
      </c>
      <c r="SL31" s="77">
        <v>2</v>
      </c>
      <c r="SM31" s="151">
        <v>2</v>
      </c>
      <c r="SN31" s="24">
        <v>5.8</v>
      </c>
      <c r="SO31" s="27">
        <v>2</v>
      </c>
      <c r="SP31" s="28">
        <v>3</v>
      </c>
      <c r="SQ31" s="30">
        <f t="shared" si="535"/>
        <v>3.5</v>
      </c>
      <c r="SR31" s="31">
        <f t="shared" si="536"/>
        <v>4.0999999999999996</v>
      </c>
      <c r="SS31" s="29" t="str">
        <f t="shared" si="537"/>
        <v>4.1</v>
      </c>
      <c r="ST31" s="35" t="str">
        <f t="shared" si="538"/>
        <v>D</v>
      </c>
      <c r="SU31" s="130">
        <f t="shared" si="539"/>
        <v>1</v>
      </c>
      <c r="SV31" s="49" t="str">
        <f t="shared" si="540"/>
        <v>1.0</v>
      </c>
      <c r="SW31" s="77">
        <v>2</v>
      </c>
      <c r="SX31" s="151">
        <v>2</v>
      </c>
      <c r="SY31" s="24"/>
      <c r="SZ31" s="27"/>
      <c r="TA31" s="28"/>
      <c r="TB31" s="22">
        <f t="shared" si="557"/>
        <v>3.2</v>
      </c>
      <c r="TC31" s="29">
        <f t="shared" si="558"/>
        <v>5</v>
      </c>
      <c r="TD31" s="29" t="str">
        <f t="shared" si="541"/>
        <v>5.0</v>
      </c>
      <c r="TE31" s="35" t="str">
        <f t="shared" si="542"/>
        <v>D+</v>
      </c>
      <c r="TF31" s="130">
        <f t="shared" si="543"/>
        <v>1.5</v>
      </c>
      <c r="TG31" s="49" t="str">
        <f t="shared" si="544"/>
        <v>1.5</v>
      </c>
      <c r="TH31" s="77">
        <v>4</v>
      </c>
      <c r="TI31" s="151">
        <v>4</v>
      </c>
      <c r="TJ31" s="320"/>
      <c r="TK31" s="321"/>
      <c r="TL31" s="322"/>
      <c r="TM31" s="322"/>
      <c r="TN31" s="322"/>
      <c r="TO31" s="127">
        <f t="shared" si="546"/>
        <v>0</v>
      </c>
      <c r="TP31" s="29" t="str">
        <f t="shared" si="547"/>
        <v>0.0</v>
      </c>
      <c r="TQ31" s="35" t="str">
        <f t="shared" si="548"/>
        <v>F</v>
      </c>
      <c r="TR31" s="33">
        <f t="shared" si="549"/>
        <v>0</v>
      </c>
      <c r="TS31" s="49" t="str">
        <f t="shared" si="550"/>
        <v>0.0</v>
      </c>
      <c r="TT31" s="323"/>
      <c r="TU31" s="324"/>
      <c r="TV31" s="325">
        <f t="shared" si="551"/>
        <v>4</v>
      </c>
      <c r="TW31" s="341">
        <f t="shared" si="295"/>
        <v>5</v>
      </c>
      <c r="TX31" s="326">
        <f t="shared" si="552"/>
        <v>1.5</v>
      </c>
      <c r="TY31" s="45" t="str">
        <f t="shared" si="553"/>
        <v>1.50</v>
      </c>
      <c r="TZ31" s="47" t="str">
        <f t="shared" si="554"/>
        <v>Lên lớp</v>
      </c>
      <c r="UA31" s="41">
        <f t="shared" si="555"/>
        <v>4</v>
      </c>
      <c r="UB31" s="43">
        <f t="shared" si="556"/>
        <v>1.5</v>
      </c>
    </row>
    <row r="32" spans="1:548" ht="18">
      <c r="A32" s="11">
        <v>42</v>
      </c>
      <c r="B32" s="91" t="s">
        <v>415</v>
      </c>
      <c r="C32" s="92" t="s">
        <v>492</v>
      </c>
      <c r="D32" s="73" t="s">
        <v>493</v>
      </c>
      <c r="E32" s="74" t="s">
        <v>216</v>
      </c>
      <c r="F32" s="9"/>
      <c r="G32" s="111" t="s">
        <v>878</v>
      </c>
      <c r="H32" s="116" t="s">
        <v>18</v>
      </c>
      <c r="I32" s="104" t="s">
        <v>899</v>
      </c>
      <c r="J32" s="13">
        <v>8</v>
      </c>
      <c r="K32" s="29" t="str">
        <f t="shared" si="101"/>
        <v>8.0</v>
      </c>
      <c r="L32" s="35" t="str">
        <f t="shared" si="367"/>
        <v>B+</v>
      </c>
      <c r="M32" s="33">
        <f t="shared" si="368"/>
        <v>3.5</v>
      </c>
      <c r="N32" s="49" t="str">
        <f t="shared" si="369"/>
        <v>3.5</v>
      </c>
      <c r="O32" s="12">
        <v>2</v>
      </c>
      <c r="P32" s="19">
        <v>6.6</v>
      </c>
      <c r="Q32" s="29" t="str">
        <f t="shared" si="105"/>
        <v>6.6</v>
      </c>
      <c r="R32" s="35" t="str">
        <f t="shared" si="370"/>
        <v>C+</v>
      </c>
      <c r="S32" s="33">
        <f t="shared" si="371"/>
        <v>2.5</v>
      </c>
      <c r="T32" s="49" t="str">
        <f t="shared" si="372"/>
        <v>2.5</v>
      </c>
      <c r="U32" s="12">
        <v>3</v>
      </c>
      <c r="V32" s="24">
        <v>7.4</v>
      </c>
      <c r="W32" s="27">
        <v>5</v>
      </c>
      <c r="X32" s="28"/>
      <c r="Y32" s="30">
        <f t="shared" si="373"/>
        <v>6</v>
      </c>
      <c r="Z32" s="31">
        <f t="shared" si="374"/>
        <v>6</v>
      </c>
      <c r="AA32" s="29" t="str">
        <f t="shared" si="111"/>
        <v>6.0</v>
      </c>
      <c r="AB32" s="35" t="str">
        <f t="shared" si="375"/>
        <v>C</v>
      </c>
      <c r="AC32" s="33">
        <f t="shared" si="376"/>
        <v>2</v>
      </c>
      <c r="AD32" s="49" t="str">
        <f t="shared" si="377"/>
        <v>2.0</v>
      </c>
      <c r="AE32" s="77">
        <v>5</v>
      </c>
      <c r="AF32" s="80">
        <v>5</v>
      </c>
      <c r="AG32" s="24">
        <v>6.7</v>
      </c>
      <c r="AH32" s="27">
        <v>5</v>
      </c>
      <c r="AI32" s="28"/>
      <c r="AJ32" s="30">
        <f t="shared" si="378"/>
        <v>5.7</v>
      </c>
      <c r="AK32" s="31">
        <f t="shared" si="379"/>
        <v>5.7</v>
      </c>
      <c r="AL32" s="29" t="str">
        <f t="shared" si="117"/>
        <v>5.7</v>
      </c>
      <c r="AM32" s="35" t="str">
        <f t="shared" si="380"/>
        <v>C</v>
      </c>
      <c r="AN32" s="33">
        <f t="shared" si="381"/>
        <v>2</v>
      </c>
      <c r="AO32" s="49" t="str">
        <f t="shared" si="382"/>
        <v>2.0</v>
      </c>
      <c r="AP32" s="77">
        <v>3</v>
      </c>
      <c r="AQ32" s="83">
        <v>3</v>
      </c>
      <c r="AR32" s="24">
        <v>5</v>
      </c>
      <c r="AS32" s="27">
        <v>7</v>
      </c>
      <c r="AT32" s="28"/>
      <c r="AU32" s="30">
        <f t="shared" si="383"/>
        <v>6.2</v>
      </c>
      <c r="AV32" s="31">
        <f t="shared" si="384"/>
        <v>6.2</v>
      </c>
      <c r="AW32" s="29" t="str">
        <f t="shared" si="121"/>
        <v>6.2</v>
      </c>
      <c r="AX32" s="35" t="str">
        <f t="shared" si="385"/>
        <v>C</v>
      </c>
      <c r="AY32" s="33">
        <f t="shared" si="386"/>
        <v>2</v>
      </c>
      <c r="AZ32" s="49" t="str">
        <f t="shared" si="387"/>
        <v>2.0</v>
      </c>
      <c r="BA32" s="77">
        <v>3</v>
      </c>
      <c r="BB32" s="83">
        <v>3</v>
      </c>
      <c r="BC32" s="24">
        <v>7</v>
      </c>
      <c r="BD32" s="27">
        <v>6</v>
      </c>
      <c r="BE32" s="28"/>
      <c r="BF32" s="30">
        <f t="shared" si="388"/>
        <v>6.4</v>
      </c>
      <c r="BG32" s="31">
        <f t="shared" si="389"/>
        <v>6.4</v>
      </c>
      <c r="BH32" s="29" t="str">
        <f t="shared" si="125"/>
        <v>6.4</v>
      </c>
      <c r="BI32" s="35" t="str">
        <f t="shared" si="390"/>
        <v>C</v>
      </c>
      <c r="BJ32" s="33">
        <f t="shared" si="391"/>
        <v>2</v>
      </c>
      <c r="BK32" s="49" t="str">
        <f t="shared" si="392"/>
        <v>2.0</v>
      </c>
      <c r="BL32" s="77">
        <v>3</v>
      </c>
      <c r="BM32" s="83">
        <v>3</v>
      </c>
      <c r="BN32" s="24">
        <v>7.7</v>
      </c>
      <c r="BO32" s="27">
        <v>8</v>
      </c>
      <c r="BP32" s="28"/>
      <c r="BQ32" s="30">
        <f t="shared" si="393"/>
        <v>7.9</v>
      </c>
      <c r="BR32" s="31">
        <f t="shared" si="394"/>
        <v>7.9</v>
      </c>
      <c r="BS32" s="29" t="str">
        <f t="shared" si="129"/>
        <v>7.9</v>
      </c>
      <c r="BT32" s="35" t="str">
        <f t="shared" si="395"/>
        <v>B</v>
      </c>
      <c r="BU32" s="33">
        <f t="shared" si="396"/>
        <v>3</v>
      </c>
      <c r="BV32" s="49" t="str">
        <f t="shared" si="397"/>
        <v>3.0</v>
      </c>
      <c r="BW32" s="77">
        <v>2</v>
      </c>
      <c r="BX32" s="83">
        <v>2</v>
      </c>
      <c r="BY32" s="41">
        <f t="shared" si="133"/>
        <v>16</v>
      </c>
      <c r="BZ32" s="43">
        <f t="shared" si="134"/>
        <v>2.125</v>
      </c>
      <c r="CA32" s="45" t="str">
        <f t="shared" si="135"/>
        <v>2.13</v>
      </c>
      <c r="CB32" s="47" t="str">
        <f t="shared" si="136"/>
        <v>Lên lớp</v>
      </c>
      <c r="CC32" s="145">
        <f t="shared" si="137"/>
        <v>16</v>
      </c>
      <c r="CD32" s="146">
        <f t="shared" si="138"/>
        <v>2.125</v>
      </c>
      <c r="CE32" s="47" t="str">
        <f t="shared" si="139"/>
        <v>Lên lớp</v>
      </c>
      <c r="CF32" s="142" t="s">
        <v>1143</v>
      </c>
      <c r="CG32" s="24">
        <v>7</v>
      </c>
      <c r="CH32" s="27">
        <v>8</v>
      </c>
      <c r="CI32" s="28"/>
      <c r="CJ32" s="30">
        <f t="shared" si="398"/>
        <v>7.6</v>
      </c>
      <c r="CK32" s="31">
        <f t="shared" si="399"/>
        <v>7.6</v>
      </c>
      <c r="CL32" s="29" t="str">
        <f t="shared" si="142"/>
        <v>7.6</v>
      </c>
      <c r="CM32" s="35" t="str">
        <f t="shared" si="400"/>
        <v>B</v>
      </c>
      <c r="CN32" s="157">
        <f t="shared" si="401"/>
        <v>3</v>
      </c>
      <c r="CO32" s="49" t="str">
        <f t="shared" si="402"/>
        <v>3.0</v>
      </c>
      <c r="CP32" s="77">
        <v>3</v>
      </c>
      <c r="CQ32" s="151">
        <v>3</v>
      </c>
      <c r="CR32" s="24">
        <v>6</v>
      </c>
      <c r="CS32" s="27">
        <v>7</v>
      </c>
      <c r="CT32" s="28"/>
      <c r="CU32" s="22">
        <f t="shared" si="403"/>
        <v>6.6</v>
      </c>
      <c r="CV32" s="29">
        <f t="shared" si="404"/>
        <v>6.6</v>
      </c>
      <c r="CW32" s="29" t="str">
        <f t="shared" si="147"/>
        <v>6.6</v>
      </c>
      <c r="CX32" s="35" t="str">
        <f t="shared" si="405"/>
        <v>C+</v>
      </c>
      <c r="CY32" s="157">
        <f t="shared" si="406"/>
        <v>2.5</v>
      </c>
      <c r="CZ32" s="49" t="str">
        <f t="shared" si="407"/>
        <v>2.5</v>
      </c>
      <c r="DA32" s="77">
        <v>2</v>
      </c>
      <c r="DB32" s="151">
        <v>2</v>
      </c>
      <c r="DC32" s="24">
        <v>7.3</v>
      </c>
      <c r="DD32" s="27">
        <v>5</v>
      </c>
      <c r="DE32" s="28"/>
      <c r="DF32" s="30">
        <f t="shared" si="408"/>
        <v>5.9</v>
      </c>
      <c r="DG32" s="31">
        <f t="shared" si="409"/>
        <v>5.9</v>
      </c>
      <c r="DH32" s="29" t="str">
        <f t="shared" si="153"/>
        <v>5.9</v>
      </c>
      <c r="DI32" s="35" t="str">
        <f t="shared" si="410"/>
        <v>C</v>
      </c>
      <c r="DJ32" s="157">
        <f t="shared" si="411"/>
        <v>2</v>
      </c>
      <c r="DK32" s="49" t="str">
        <f t="shared" si="412"/>
        <v>2.0</v>
      </c>
      <c r="DL32" s="77">
        <v>4</v>
      </c>
      <c r="DM32" s="151">
        <v>4</v>
      </c>
      <c r="DN32" s="24">
        <v>5.0999999999999996</v>
      </c>
      <c r="DO32" s="27">
        <v>4</v>
      </c>
      <c r="DP32" s="28"/>
      <c r="DQ32" s="30">
        <f t="shared" si="413"/>
        <v>4.4000000000000004</v>
      </c>
      <c r="DR32" s="31">
        <f t="shared" si="414"/>
        <v>4.4000000000000004</v>
      </c>
      <c r="DS32" s="29" t="str">
        <f t="shared" si="159"/>
        <v>4.4</v>
      </c>
      <c r="DT32" s="35" t="str">
        <f t="shared" si="415"/>
        <v>D</v>
      </c>
      <c r="DU32" s="157">
        <f t="shared" si="416"/>
        <v>1</v>
      </c>
      <c r="DV32" s="49" t="str">
        <f t="shared" si="417"/>
        <v>1.0</v>
      </c>
      <c r="DW32" s="77">
        <v>3</v>
      </c>
      <c r="DX32" s="151">
        <v>3</v>
      </c>
      <c r="DY32" s="24">
        <v>5</v>
      </c>
      <c r="DZ32" s="27">
        <v>4</v>
      </c>
      <c r="EA32" s="28"/>
      <c r="EB32" s="30">
        <f t="shared" si="418"/>
        <v>4.4000000000000004</v>
      </c>
      <c r="EC32" s="31">
        <f t="shared" si="419"/>
        <v>4.4000000000000004</v>
      </c>
      <c r="ED32" s="29" t="str">
        <f t="shared" si="163"/>
        <v>4.4</v>
      </c>
      <c r="EE32" s="35" t="str">
        <f t="shared" si="420"/>
        <v>D</v>
      </c>
      <c r="EF32" s="157">
        <f t="shared" si="421"/>
        <v>1</v>
      </c>
      <c r="EG32" s="49" t="str">
        <f t="shared" si="422"/>
        <v>1.0</v>
      </c>
      <c r="EH32" s="77">
        <v>2</v>
      </c>
      <c r="EI32" s="151">
        <v>2</v>
      </c>
      <c r="EJ32" s="24">
        <v>7.2</v>
      </c>
      <c r="EK32" s="27">
        <v>4</v>
      </c>
      <c r="EL32" s="28"/>
      <c r="EM32" s="30">
        <f t="shared" si="423"/>
        <v>5.3</v>
      </c>
      <c r="EN32" s="31">
        <f t="shared" si="424"/>
        <v>5.3</v>
      </c>
      <c r="EO32" s="29" t="str">
        <f t="shared" si="168"/>
        <v>5.3</v>
      </c>
      <c r="EP32" s="35" t="str">
        <f t="shared" si="425"/>
        <v>D+</v>
      </c>
      <c r="EQ32" s="157">
        <f t="shared" si="426"/>
        <v>1.5</v>
      </c>
      <c r="ER32" s="49" t="str">
        <f t="shared" si="427"/>
        <v>1.5</v>
      </c>
      <c r="ES32" s="77">
        <v>2</v>
      </c>
      <c r="ET32" s="151">
        <v>2</v>
      </c>
      <c r="EU32" s="24">
        <v>6.9</v>
      </c>
      <c r="EV32" s="27">
        <v>7</v>
      </c>
      <c r="EW32" s="28"/>
      <c r="EX32" s="30">
        <f t="shared" si="428"/>
        <v>7</v>
      </c>
      <c r="EY32" s="31">
        <f t="shared" si="429"/>
        <v>7</v>
      </c>
      <c r="EZ32" s="29" t="str">
        <f t="shared" si="173"/>
        <v>7.0</v>
      </c>
      <c r="FA32" s="35" t="str">
        <f t="shared" si="430"/>
        <v>B</v>
      </c>
      <c r="FB32" s="157">
        <f t="shared" si="431"/>
        <v>3</v>
      </c>
      <c r="FC32" s="49" t="str">
        <f t="shared" si="432"/>
        <v>3.0</v>
      </c>
      <c r="FD32" s="77">
        <v>3</v>
      </c>
      <c r="FE32" s="151">
        <v>3</v>
      </c>
      <c r="FF32" s="155">
        <v>8</v>
      </c>
      <c r="FG32" s="165">
        <v>6</v>
      </c>
      <c r="FH32" s="165"/>
      <c r="FI32" s="22">
        <f t="shared" si="433"/>
        <v>6.8</v>
      </c>
      <c r="FJ32" s="29">
        <f t="shared" si="434"/>
        <v>6.8</v>
      </c>
      <c r="FK32" s="29" t="str">
        <f t="shared" si="179"/>
        <v>6.8</v>
      </c>
      <c r="FL32" s="35" t="str">
        <f t="shared" si="435"/>
        <v>C+</v>
      </c>
      <c r="FM32" s="33">
        <f t="shared" si="436"/>
        <v>2.5</v>
      </c>
      <c r="FN32" s="49" t="str">
        <f t="shared" si="437"/>
        <v>2.5</v>
      </c>
      <c r="FO32" s="77">
        <v>2</v>
      </c>
      <c r="FP32" s="151">
        <v>2</v>
      </c>
      <c r="FQ32" s="41">
        <f t="shared" si="183"/>
        <v>21</v>
      </c>
      <c r="FR32" s="43">
        <f t="shared" si="184"/>
        <v>2.0952380952380953</v>
      </c>
      <c r="FS32" s="45" t="str">
        <f t="shared" si="185"/>
        <v>2.10</v>
      </c>
      <c r="FT32" s="47" t="str">
        <f t="shared" si="186"/>
        <v>Lên lớp</v>
      </c>
      <c r="FU32" s="145">
        <f t="shared" si="187"/>
        <v>21</v>
      </c>
      <c r="FV32" s="146">
        <f t="shared" si="188"/>
        <v>2.0952380952380953</v>
      </c>
      <c r="FW32" s="174">
        <f t="shared" si="189"/>
        <v>37</v>
      </c>
      <c r="FX32" s="41">
        <f t="shared" si="190"/>
        <v>37</v>
      </c>
      <c r="FY32" s="43">
        <f t="shared" si="191"/>
        <v>2.1081081081081079</v>
      </c>
      <c r="FZ32" s="45" t="str">
        <f t="shared" si="192"/>
        <v>2.11</v>
      </c>
      <c r="GA32" s="47" t="str">
        <f t="shared" si="193"/>
        <v>Lên lớp</v>
      </c>
      <c r="GB32" s="47" t="s">
        <v>1143</v>
      </c>
      <c r="GC32" s="24">
        <v>6.8</v>
      </c>
      <c r="GD32" s="27">
        <v>7</v>
      </c>
      <c r="GE32" s="28"/>
      <c r="GF32" s="22">
        <f t="shared" si="322"/>
        <v>6.9</v>
      </c>
      <c r="GG32" s="29">
        <f t="shared" si="323"/>
        <v>6.9</v>
      </c>
      <c r="GH32" s="29" t="str">
        <f t="shared" si="195"/>
        <v>6.9</v>
      </c>
      <c r="GI32" s="35" t="str">
        <f t="shared" si="324"/>
        <v>C+</v>
      </c>
      <c r="GJ32" s="33">
        <f t="shared" si="325"/>
        <v>2.5</v>
      </c>
      <c r="GK32" s="49" t="str">
        <f t="shared" si="326"/>
        <v>2.5</v>
      </c>
      <c r="GL32" s="77">
        <v>2</v>
      </c>
      <c r="GM32" s="151">
        <v>2</v>
      </c>
      <c r="GN32" s="24">
        <v>9</v>
      </c>
      <c r="GO32" s="27">
        <v>6</v>
      </c>
      <c r="GP32" s="28"/>
      <c r="GQ32" s="22">
        <f t="shared" si="327"/>
        <v>7.2</v>
      </c>
      <c r="GR32" s="29">
        <f t="shared" si="328"/>
        <v>7.2</v>
      </c>
      <c r="GS32" s="29" t="str">
        <f t="shared" si="200"/>
        <v>7.2</v>
      </c>
      <c r="GT32" s="35" t="str">
        <f t="shared" si="329"/>
        <v>B</v>
      </c>
      <c r="GU32" s="33">
        <f t="shared" si="330"/>
        <v>3</v>
      </c>
      <c r="GV32" s="49" t="str">
        <f t="shared" si="331"/>
        <v>3.0</v>
      </c>
      <c r="GW32" s="77">
        <v>3</v>
      </c>
      <c r="GX32" s="151">
        <v>3</v>
      </c>
      <c r="GY32" s="24">
        <v>7</v>
      </c>
      <c r="GZ32" s="27">
        <v>2</v>
      </c>
      <c r="HA32" s="28"/>
      <c r="HB32" s="22">
        <f t="shared" si="332"/>
        <v>4</v>
      </c>
      <c r="HC32" s="29">
        <f t="shared" si="333"/>
        <v>4</v>
      </c>
      <c r="HD32" s="29" t="str">
        <f t="shared" si="205"/>
        <v>4.0</v>
      </c>
      <c r="HE32" s="35" t="str">
        <f t="shared" si="334"/>
        <v>D</v>
      </c>
      <c r="HF32" s="33">
        <f t="shared" si="335"/>
        <v>1</v>
      </c>
      <c r="HG32" s="49" t="str">
        <f t="shared" si="336"/>
        <v>1.0</v>
      </c>
      <c r="HH32" s="77">
        <v>2</v>
      </c>
      <c r="HI32" s="151">
        <v>2</v>
      </c>
      <c r="HJ32" s="24">
        <v>6.8</v>
      </c>
      <c r="HK32" s="27">
        <v>1</v>
      </c>
      <c r="HL32" s="28">
        <v>3</v>
      </c>
      <c r="HM32" s="22">
        <f t="shared" si="337"/>
        <v>3.3</v>
      </c>
      <c r="HN32" s="29">
        <f t="shared" si="338"/>
        <v>4.5</v>
      </c>
      <c r="HO32" s="29" t="str">
        <f t="shared" si="210"/>
        <v>4.5</v>
      </c>
      <c r="HP32" s="35" t="str">
        <f t="shared" si="339"/>
        <v>D</v>
      </c>
      <c r="HQ32" s="33">
        <f t="shared" si="340"/>
        <v>1</v>
      </c>
      <c r="HR32" s="49" t="str">
        <f t="shared" si="341"/>
        <v>1.0</v>
      </c>
      <c r="HS32" s="77">
        <v>2</v>
      </c>
      <c r="HT32" s="151">
        <v>2</v>
      </c>
      <c r="HU32" s="24">
        <v>7.8</v>
      </c>
      <c r="HV32" s="27">
        <v>4</v>
      </c>
      <c r="HW32" s="28"/>
      <c r="HX32" s="22">
        <f t="shared" si="342"/>
        <v>5.5</v>
      </c>
      <c r="HY32" s="29">
        <f t="shared" si="343"/>
        <v>5.5</v>
      </c>
      <c r="HZ32" s="29" t="str">
        <f t="shared" si="215"/>
        <v>5.5</v>
      </c>
      <c r="IA32" s="35" t="str">
        <f t="shared" si="344"/>
        <v>C</v>
      </c>
      <c r="IB32" s="33">
        <f t="shared" si="345"/>
        <v>2</v>
      </c>
      <c r="IC32" s="49" t="str">
        <f t="shared" si="346"/>
        <v>2.0</v>
      </c>
      <c r="ID32" s="77">
        <v>3</v>
      </c>
      <c r="IE32" s="151">
        <v>3</v>
      </c>
      <c r="IF32" s="24">
        <v>7.7</v>
      </c>
      <c r="IG32" s="27">
        <v>3</v>
      </c>
      <c r="IH32" s="28"/>
      <c r="II32" s="22">
        <f t="shared" si="347"/>
        <v>4.9000000000000004</v>
      </c>
      <c r="IJ32" s="29">
        <f t="shared" si="348"/>
        <v>4.9000000000000004</v>
      </c>
      <c r="IK32" s="29" t="str">
        <f t="shared" si="220"/>
        <v>4.9</v>
      </c>
      <c r="IL32" s="35" t="str">
        <f t="shared" si="349"/>
        <v>D</v>
      </c>
      <c r="IM32" s="33">
        <f t="shared" si="350"/>
        <v>1</v>
      </c>
      <c r="IN32" s="49" t="str">
        <f t="shared" si="351"/>
        <v>1.0</v>
      </c>
      <c r="IO32" s="77">
        <v>2</v>
      </c>
      <c r="IP32" s="151">
        <v>2</v>
      </c>
      <c r="IQ32" s="24">
        <v>6</v>
      </c>
      <c r="IR32" s="27">
        <v>2</v>
      </c>
      <c r="IS32" s="28">
        <v>4</v>
      </c>
      <c r="IT32" s="22">
        <f t="shared" si="352"/>
        <v>3.6</v>
      </c>
      <c r="IU32" s="29">
        <f t="shared" si="353"/>
        <v>4.8</v>
      </c>
      <c r="IV32" s="29" t="str">
        <f t="shared" si="224"/>
        <v>4.8</v>
      </c>
      <c r="IW32" s="35" t="str">
        <f t="shared" si="354"/>
        <v>D</v>
      </c>
      <c r="IX32" s="33">
        <f t="shared" si="355"/>
        <v>1</v>
      </c>
      <c r="IY32" s="49" t="str">
        <f t="shared" si="356"/>
        <v>1.0</v>
      </c>
      <c r="IZ32" s="77">
        <v>3</v>
      </c>
      <c r="JA32" s="151">
        <v>3</v>
      </c>
      <c r="JB32" s="24">
        <v>7.6</v>
      </c>
      <c r="JC32" s="27">
        <v>7</v>
      </c>
      <c r="JD32" s="28"/>
      <c r="JE32" s="22">
        <f t="shared" si="357"/>
        <v>7.2</v>
      </c>
      <c r="JF32" s="29">
        <f t="shared" si="358"/>
        <v>7.2</v>
      </c>
      <c r="JG32" s="29" t="str">
        <f t="shared" si="228"/>
        <v>7.2</v>
      </c>
      <c r="JH32" s="35" t="str">
        <f t="shared" si="359"/>
        <v>B</v>
      </c>
      <c r="JI32" s="33">
        <f t="shared" si="360"/>
        <v>3</v>
      </c>
      <c r="JJ32" s="49" t="str">
        <f t="shared" si="361"/>
        <v>3.0</v>
      </c>
      <c r="JK32" s="77">
        <v>3</v>
      </c>
      <c r="JL32" s="151">
        <v>3</v>
      </c>
      <c r="JM32" s="24">
        <v>7.5</v>
      </c>
      <c r="JN32" s="214">
        <v>7.8</v>
      </c>
      <c r="JO32" s="140"/>
      <c r="JP32" s="22">
        <f t="shared" si="362"/>
        <v>7.7</v>
      </c>
      <c r="JQ32" s="29">
        <f t="shared" si="363"/>
        <v>7.7</v>
      </c>
      <c r="JR32" s="29" t="str">
        <f t="shared" si="232"/>
        <v>7.7</v>
      </c>
      <c r="JS32" s="35" t="str">
        <f t="shared" si="364"/>
        <v>B</v>
      </c>
      <c r="JT32" s="33">
        <f t="shared" si="365"/>
        <v>3</v>
      </c>
      <c r="JU32" s="49" t="str">
        <f t="shared" si="366"/>
        <v>3.0</v>
      </c>
      <c r="JV32" s="77">
        <v>1</v>
      </c>
      <c r="JW32" s="151">
        <v>1</v>
      </c>
      <c r="JX32" s="211">
        <f t="shared" si="236"/>
        <v>21</v>
      </c>
      <c r="JY32" s="43">
        <f t="shared" si="237"/>
        <v>1.9523809523809523</v>
      </c>
      <c r="JZ32" s="45" t="str">
        <f t="shared" si="238"/>
        <v>1.95</v>
      </c>
      <c r="KA32" s="47" t="str">
        <f t="shared" si="239"/>
        <v>Lên lớp</v>
      </c>
      <c r="KB32" s="41">
        <f t="shared" si="240"/>
        <v>21</v>
      </c>
      <c r="KC32" s="43">
        <f t="shared" si="241"/>
        <v>1.9523809523809523</v>
      </c>
      <c r="KD32" s="229">
        <f t="shared" si="242"/>
        <v>58</v>
      </c>
      <c r="KE32" s="230">
        <f t="shared" si="243"/>
        <v>58</v>
      </c>
      <c r="KF32" s="146">
        <f t="shared" si="244"/>
        <v>2.0517241379310347</v>
      </c>
      <c r="KG32" s="45" t="str">
        <f t="shared" si="245"/>
        <v>2.05</v>
      </c>
      <c r="KH32" s="47" t="str">
        <f t="shared" si="246"/>
        <v>Lên lớp</v>
      </c>
      <c r="KI32" s="47" t="s">
        <v>1143</v>
      </c>
      <c r="KJ32" s="24">
        <v>7.8</v>
      </c>
      <c r="KK32" s="27">
        <v>6</v>
      </c>
      <c r="KL32" s="28"/>
      <c r="KM32" s="30">
        <f t="shared" si="438"/>
        <v>6.7</v>
      </c>
      <c r="KN32" s="31">
        <f t="shared" si="439"/>
        <v>6.7</v>
      </c>
      <c r="KO32" s="29" t="str">
        <f t="shared" si="440"/>
        <v>6.7</v>
      </c>
      <c r="KP32" s="35" t="str">
        <f t="shared" si="441"/>
        <v>C+</v>
      </c>
      <c r="KQ32" s="33">
        <f t="shared" si="442"/>
        <v>2.5</v>
      </c>
      <c r="KR32" s="49" t="str">
        <f t="shared" si="443"/>
        <v>2.5</v>
      </c>
      <c r="KS32" s="77">
        <v>2</v>
      </c>
      <c r="KT32" s="151">
        <v>2</v>
      </c>
      <c r="KU32" s="24">
        <v>8</v>
      </c>
      <c r="KV32" s="27">
        <v>6</v>
      </c>
      <c r="KW32" s="28"/>
      <c r="KX32" s="30">
        <f t="shared" si="444"/>
        <v>6.8</v>
      </c>
      <c r="KY32" s="31">
        <f t="shared" si="445"/>
        <v>6.8</v>
      </c>
      <c r="KZ32" s="29" t="str">
        <f t="shared" si="446"/>
        <v>6.8</v>
      </c>
      <c r="LA32" s="35" t="str">
        <f t="shared" si="447"/>
        <v>C+</v>
      </c>
      <c r="LB32" s="33">
        <f t="shared" si="448"/>
        <v>2.5</v>
      </c>
      <c r="LC32" s="49" t="str">
        <f t="shared" si="449"/>
        <v>2.5</v>
      </c>
      <c r="LD32" s="77">
        <v>2</v>
      </c>
      <c r="LE32" s="151">
        <v>2</v>
      </c>
      <c r="LF32" s="24">
        <v>7.7</v>
      </c>
      <c r="LG32" s="27">
        <v>4</v>
      </c>
      <c r="LH32" s="28"/>
      <c r="LI32" s="30">
        <f t="shared" si="450"/>
        <v>5.5</v>
      </c>
      <c r="LJ32" s="31">
        <f t="shared" si="451"/>
        <v>5.5</v>
      </c>
      <c r="LK32" s="29" t="str">
        <f t="shared" si="452"/>
        <v>5.5</v>
      </c>
      <c r="LL32" s="35" t="str">
        <f t="shared" si="453"/>
        <v>C</v>
      </c>
      <c r="LM32" s="33">
        <f t="shared" si="454"/>
        <v>2</v>
      </c>
      <c r="LN32" s="49" t="str">
        <f t="shared" si="455"/>
        <v>2.0</v>
      </c>
      <c r="LO32" s="77">
        <v>2</v>
      </c>
      <c r="LP32" s="151">
        <v>2</v>
      </c>
      <c r="LQ32" s="24">
        <v>8</v>
      </c>
      <c r="LR32" s="27">
        <v>7</v>
      </c>
      <c r="LS32" s="28"/>
      <c r="LT32" s="30">
        <f t="shared" si="456"/>
        <v>7.4</v>
      </c>
      <c r="LU32" s="31">
        <f t="shared" si="457"/>
        <v>7.4</v>
      </c>
      <c r="LV32" s="29" t="str">
        <f t="shared" si="250"/>
        <v>7.4</v>
      </c>
      <c r="LW32" s="35" t="str">
        <f t="shared" si="458"/>
        <v>B</v>
      </c>
      <c r="LX32" s="33">
        <f t="shared" si="459"/>
        <v>3</v>
      </c>
      <c r="LY32" s="49" t="str">
        <f t="shared" si="460"/>
        <v>3.0</v>
      </c>
      <c r="LZ32" s="77">
        <v>2</v>
      </c>
      <c r="MA32" s="151">
        <v>2</v>
      </c>
      <c r="MB32" s="24">
        <v>8.4</v>
      </c>
      <c r="MC32" s="27">
        <v>8</v>
      </c>
      <c r="MD32" s="28"/>
      <c r="ME32" s="30">
        <f t="shared" si="461"/>
        <v>8.1999999999999993</v>
      </c>
      <c r="MF32" s="161">
        <f t="shared" si="462"/>
        <v>8.1999999999999993</v>
      </c>
      <c r="MG32" s="29" t="str">
        <f t="shared" si="251"/>
        <v>8.2</v>
      </c>
      <c r="MH32" s="162" t="str">
        <f t="shared" si="463"/>
        <v>B+</v>
      </c>
      <c r="MI32" s="163">
        <f t="shared" si="464"/>
        <v>3.5</v>
      </c>
      <c r="MJ32" s="56" t="str">
        <f t="shared" si="465"/>
        <v>3.5</v>
      </c>
      <c r="MK32" s="77">
        <v>1</v>
      </c>
      <c r="ML32" s="151">
        <v>1</v>
      </c>
      <c r="MM32" s="24">
        <v>7</v>
      </c>
      <c r="MN32" s="27">
        <v>5</v>
      </c>
      <c r="MO32" s="28"/>
      <c r="MP32" s="30">
        <f t="shared" si="466"/>
        <v>5.8</v>
      </c>
      <c r="MQ32" s="161">
        <f t="shared" si="467"/>
        <v>5.8</v>
      </c>
      <c r="MR32" s="29" t="str">
        <f t="shared" si="252"/>
        <v>5.8</v>
      </c>
      <c r="MS32" s="162" t="str">
        <f t="shared" si="468"/>
        <v>C</v>
      </c>
      <c r="MT32" s="163">
        <f t="shared" si="469"/>
        <v>2</v>
      </c>
      <c r="MU32" s="56" t="str">
        <f t="shared" si="470"/>
        <v>2.0</v>
      </c>
      <c r="MV32" s="77">
        <v>3</v>
      </c>
      <c r="MW32" s="151">
        <v>3</v>
      </c>
      <c r="MX32" s="24">
        <v>8.6</v>
      </c>
      <c r="MY32" s="27">
        <v>7</v>
      </c>
      <c r="MZ32" s="28"/>
      <c r="NA32" s="30">
        <f t="shared" si="471"/>
        <v>7.6</v>
      </c>
      <c r="NB32" s="161">
        <f t="shared" si="472"/>
        <v>7.6</v>
      </c>
      <c r="NC32" s="29" t="str">
        <f t="shared" si="253"/>
        <v>7.6</v>
      </c>
      <c r="ND32" s="162" t="str">
        <f t="shared" si="473"/>
        <v>B</v>
      </c>
      <c r="NE32" s="163">
        <f t="shared" si="474"/>
        <v>3</v>
      </c>
      <c r="NF32" s="56" t="str">
        <f t="shared" si="475"/>
        <v>3.0</v>
      </c>
      <c r="NG32" s="77">
        <v>1</v>
      </c>
      <c r="NH32" s="151">
        <v>1</v>
      </c>
      <c r="NI32" s="24">
        <v>7</v>
      </c>
      <c r="NJ32" s="27">
        <v>4</v>
      </c>
      <c r="NK32" s="28"/>
      <c r="NL32" s="30">
        <f t="shared" si="476"/>
        <v>5.2</v>
      </c>
      <c r="NM32" s="31">
        <f t="shared" si="477"/>
        <v>5.2</v>
      </c>
      <c r="NN32" s="29" t="str">
        <f t="shared" si="478"/>
        <v>5.2</v>
      </c>
      <c r="NO32" s="35" t="str">
        <f t="shared" si="479"/>
        <v>D+</v>
      </c>
      <c r="NP32" s="33">
        <f t="shared" si="480"/>
        <v>1.5</v>
      </c>
      <c r="NQ32" s="49" t="str">
        <f t="shared" si="481"/>
        <v>1.5</v>
      </c>
      <c r="NR32" s="77">
        <v>3</v>
      </c>
      <c r="NS32" s="151">
        <v>3</v>
      </c>
      <c r="NT32" s="24">
        <v>7.5</v>
      </c>
      <c r="NU32" s="214">
        <v>8.3000000000000007</v>
      </c>
      <c r="NV32" s="28"/>
      <c r="NW32" s="30">
        <f t="shared" si="482"/>
        <v>8</v>
      </c>
      <c r="NX32" s="31">
        <f t="shared" si="483"/>
        <v>8</v>
      </c>
      <c r="NY32" s="29" t="str">
        <f t="shared" si="484"/>
        <v>8.0</v>
      </c>
      <c r="NZ32" s="35" t="str">
        <f t="shared" si="485"/>
        <v>B+</v>
      </c>
      <c r="OA32" s="33">
        <f t="shared" si="486"/>
        <v>3.5</v>
      </c>
      <c r="OB32" s="49" t="str">
        <f t="shared" si="487"/>
        <v>3.5</v>
      </c>
      <c r="OC32" s="77">
        <v>2</v>
      </c>
      <c r="OD32" s="151">
        <v>2</v>
      </c>
      <c r="OE32" s="211">
        <f t="shared" si="257"/>
        <v>18</v>
      </c>
      <c r="OF32" s="43">
        <f t="shared" si="258"/>
        <v>2.4444444444444446</v>
      </c>
      <c r="OG32" s="45" t="str">
        <f t="shared" si="259"/>
        <v>2.44</v>
      </c>
      <c r="OH32" s="47" t="str">
        <f t="shared" si="260"/>
        <v>Lên lớp</v>
      </c>
      <c r="OI32" s="41">
        <f t="shared" si="261"/>
        <v>18</v>
      </c>
      <c r="OJ32" s="43">
        <f t="shared" si="262"/>
        <v>2.4444444444444446</v>
      </c>
      <c r="OK32" s="229">
        <f t="shared" si="263"/>
        <v>76</v>
      </c>
      <c r="OL32" s="230">
        <f t="shared" si="264"/>
        <v>76</v>
      </c>
      <c r="OM32" s="146">
        <f t="shared" si="265"/>
        <v>2.1447368421052633</v>
      </c>
      <c r="ON32" s="45" t="str">
        <f t="shared" si="266"/>
        <v>2.14</v>
      </c>
      <c r="OO32" s="47" t="str">
        <f t="shared" si="267"/>
        <v>Lên lớp</v>
      </c>
      <c r="OP32" s="47" t="s">
        <v>1143</v>
      </c>
      <c r="OQ32" s="24">
        <v>6.2</v>
      </c>
      <c r="OR32" s="27"/>
      <c r="OS32" s="28">
        <v>5</v>
      </c>
      <c r="OT32" s="30">
        <f t="shared" si="488"/>
        <v>2.5</v>
      </c>
      <c r="OU32" s="31">
        <f t="shared" si="489"/>
        <v>5.5</v>
      </c>
      <c r="OV32" s="29" t="str">
        <f t="shared" si="490"/>
        <v>5.5</v>
      </c>
      <c r="OW32" s="35" t="str">
        <f t="shared" si="491"/>
        <v>C</v>
      </c>
      <c r="OX32" s="130">
        <f t="shared" si="492"/>
        <v>2</v>
      </c>
      <c r="OY32" s="49" t="str">
        <f t="shared" si="493"/>
        <v>2.0</v>
      </c>
      <c r="OZ32" s="77">
        <v>2</v>
      </c>
      <c r="PA32" s="151">
        <v>2</v>
      </c>
      <c r="PB32" s="24">
        <v>8.1999999999999993</v>
      </c>
      <c r="PC32" s="27">
        <v>4</v>
      </c>
      <c r="PD32" s="28"/>
      <c r="PE32" s="30">
        <f t="shared" si="494"/>
        <v>5.7</v>
      </c>
      <c r="PF32" s="31">
        <f t="shared" si="495"/>
        <v>5.7</v>
      </c>
      <c r="PG32" s="31" t="str">
        <f t="shared" si="496"/>
        <v>5.7</v>
      </c>
      <c r="PH32" s="35" t="str">
        <f t="shared" si="545"/>
        <v>C</v>
      </c>
      <c r="PI32" s="33">
        <f t="shared" si="497"/>
        <v>2</v>
      </c>
      <c r="PJ32" s="49" t="str">
        <f t="shared" si="498"/>
        <v>2.0</v>
      </c>
      <c r="PK32" s="77">
        <v>3</v>
      </c>
      <c r="PL32" s="151">
        <v>3</v>
      </c>
      <c r="PM32" s="24">
        <v>5</v>
      </c>
      <c r="PN32" s="27">
        <v>6</v>
      </c>
      <c r="PO32" s="28"/>
      <c r="PP32" s="30">
        <f t="shared" si="499"/>
        <v>5.6</v>
      </c>
      <c r="PQ32" s="31">
        <f t="shared" si="500"/>
        <v>5.6</v>
      </c>
      <c r="PR32" s="31" t="str">
        <f t="shared" si="501"/>
        <v>5.6</v>
      </c>
      <c r="PS32" s="35" t="str">
        <f t="shared" si="502"/>
        <v>C</v>
      </c>
      <c r="PT32" s="33">
        <f t="shared" si="503"/>
        <v>2</v>
      </c>
      <c r="PU32" s="49" t="str">
        <f t="shared" si="504"/>
        <v>2.0</v>
      </c>
      <c r="PV32" s="77">
        <v>2</v>
      </c>
      <c r="PW32" s="151">
        <v>2</v>
      </c>
      <c r="PX32" s="24">
        <v>7</v>
      </c>
      <c r="PY32" s="27">
        <v>5</v>
      </c>
      <c r="PZ32" s="28"/>
      <c r="QA32" s="30">
        <f t="shared" si="505"/>
        <v>5.8</v>
      </c>
      <c r="QB32" s="31">
        <f t="shared" si="506"/>
        <v>5.8</v>
      </c>
      <c r="QC32" s="31" t="str">
        <f t="shared" si="507"/>
        <v>5.8</v>
      </c>
      <c r="QD32" s="35" t="str">
        <f t="shared" si="508"/>
        <v>C</v>
      </c>
      <c r="QE32" s="33">
        <f t="shared" si="509"/>
        <v>2</v>
      </c>
      <c r="QF32" s="49" t="str">
        <f t="shared" si="510"/>
        <v>2.0</v>
      </c>
      <c r="QG32" s="77">
        <v>3</v>
      </c>
      <c r="QH32" s="151">
        <v>3</v>
      </c>
      <c r="QI32" s="133">
        <v>8</v>
      </c>
      <c r="QJ32" s="125">
        <v>8</v>
      </c>
      <c r="QK32" s="126"/>
      <c r="QL32" s="127">
        <f t="shared" si="511"/>
        <v>8</v>
      </c>
      <c r="QM32" s="128">
        <f t="shared" si="512"/>
        <v>8</v>
      </c>
      <c r="QN32" s="128" t="str">
        <f t="shared" si="513"/>
        <v>8.0</v>
      </c>
      <c r="QO32" s="129" t="str">
        <f t="shared" si="514"/>
        <v>B+</v>
      </c>
      <c r="QP32" s="130">
        <f t="shared" si="515"/>
        <v>3.5</v>
      </c>
      <c r="QQ32" s="131" t="str">
        <f t="shared" si="516"/>
        <v>3.5</v>
      </c>
      <c r="QR32" s="132">
        <v>1</v>
      </c>
      <c r="QS32" s="170">
        <v>1</v>
      </c>
      <c r="QT32" s="24">
        <v>7.7</v>
      </c>
      <c r="QU32" s="27">
        <v>5</v>
      </c>
      <c r="QV32" s="28"/>
      <c r="QW32" s="30">
        <f t="shared" si="517"/>
        <v>6.1</v>
      </c>
      <c r="QX32" s="31">
        <f t="shared" si="518"/>
        <v>6.1</v>
      </c>
      <c r="QY32" s="31" t="str">
        <f t="shared" si="519"/>
        <v>6.1</v>
      </c>
      <c r="QZ32" s="35" t="str">
        <f t="shared" si="520"/>
        <v>C</v>
      </c>
      <c r="RA32" s="33">
        <f t="shared" si="521"/>
        <v>2</v>
      </c>
      <c r="RB32" s="49" t="str">
        <f t="shared" si="522"/>
        <v>2.0</v>
      </c>
      <c r="RC32" s="77">
        <v>3</v>
      </c>
      <c r="RD32" s="151">
        <v>3</v>
      </c>
      <c r="RE32" s="24">
        <v>7.5</v>
      </c>
      <c r="RF32" s="27">
        <v>8</v>
      </c>
      <c r="RG32" s="28"/>
      <c r="RH32" s="30">
        <f t="shared" si="523"/>
        <v>7.8</v>
      </c>
      <c r="RI32" s="31">
        <f t="shared" si="524"/>
        <v>7.8</v>
      </c>
      <c r="RJ32" s="31" t="str">
        <f t="shared" si="525"/>
        <v>7.8</v>
      </c>
      <c r="RK32" s="35" t="str">
        <f t="shared" si="526"/>
        <v>B</v>
      </c>
      <c r="RL32" s="33">
        <f t="shared" si="527"/>
        <v>3</v>
      </c>
      <c r="RM32" s="49" t="str">
        <f t="shared" si="528"/>
        <v>3.0</v>
      </c>
      <c r="RN32" s="77">
        <v>1</v>
      </c>
      <c r="RO32" s="151">
        <v>1</v>
      </c>
      <c r="RP32" s="211">
        <f t="shared" si="275"/>
        <v>15</v>
      </c>
      <c r="RQ32" s="275">
        <f t="shared" si="276"/>
        <v>6.0533333333333319</v>
      </c>
      <c r="RR32" s="43">
        <f t="shared" si="277"/>
        <v>2.1666666666666665</v>
      </c>
      <c r="RS32" s="45" t="str">
        <f t="shared" si="278"/>
        <v>2.17</v>
      </c>
      <c r="RT32" s="47" t="str">
        <f t="shared" si="279"/>
        <v>Lên lớp</v>
      </c>
      <c r="RU32" s="41">
        <f t="shared" si="280"/>
        <v>15</v>
      </c>
      <c r="RV32" s="43">
        <f t="shared" si="281"/>
        <v>2.1666666666666665</v>
      </c>
      <c r="RW32" s="229">
        <f t="shared" si="282"/>
        <v>91</v>
      </c>
      <c r="RX32" s="230">
        <f t="shared" si="283"/>
        <v>91</v>
      </c>
      <c r="RY32" s="146">
        <f t="shared" si="284"/>
        <v>2.1483516483516483</v>
      </c>
      <c r="RZ32" s="45" t="str">
        <f t="shared" si="285"/>
        <v>2.15</v>
      </c>
      <c r="SA32" s="47" t="str">
        <f t="shared" si="286"/>
        <v>Lên lớp</v>
      </c>
      <c r="SB32" s="47" t="s">
        <v>1143</v>
      </c>
      <c r="SC32" s="24"/>
      <c r="SD32" s="27"/>
      <c r="SE32" s="28"/>
      <c r="SF32" s="30">
        <f t="shared" si="529"/>
        <v>0</v>
      </c>
      <c r="SG32" s="31">
        <f t="shared" si="530"/>
        <v>0</v>
      </c>
      <c r="SH32" s="31" t="str">
        <f t="shared" si="531"/>
        <v>0.0</v>
      </c>
      <c r="SI32" s="35" t="str">
        <f t="shared" si="532"/>
        <v>F</v>
      </c>
      <c r="SJ32" s="33">
        <f t="shared" si="533"/>
        <v>0</v>
      </c>
      <c r="SK32" s="49" t="str">
        <f t="shared" si="534"/>
        <v>0.0</v>
      </c>
      <c r="SL32" s="77"/>
      <c r="SM32" s="151"/>
      <c r="SN32" s="24"/>
      <c r="SO32" s="27"/>
      <c r="SP32" s="28"/>
      <c r="SQ32" s="30">
        <f t="shared" si="535"/>
        <v>0</v>
      </c>
      <c r="SR32" s="31">
        <f t="shared" si="536"/>
        <v>0</v>
      </c>
      <c r="SS32" s="31" t="str">
        <f t="shared" si="537"/>
        <v>0.0</v>
      </c>
      <c r="ST32" s="35" t="str">
        <f t="shared" si="538"/>
        <v>F</v>
      </c>
      <c r="SU32" s="33">
        <f t="shared" si="539"/>
        <v>0</v>
      </c>
      <c r="SV32" s="49" t="str">
        <f t="shared" si="540"/>
        <v>0.0</v>
      </c>
      <c r="SW32" s="77"/>
      <c r="SX32" s="151"/>
      <c r="SY32" s="24">
        <v>5.8</v>
      </c>
      <c r="SZ32" s="214">
        <v>8.5</v>
      </c>
      <c r="TA32" s="28"/>
      <c r="TB32" s="30">
        <f t="shared" ref="TB32:TB33" si="559">ROUND((SY32*0.4+SZ32*0.6),1)</f>
        <v>7.4</v>
      </c>
      <c r="TC32" s="31">
        <f t="shared" ref="TC32:TC33" si="560">ROUND(MAX((SY32*0.4+SZ32*0.6),(SY32*0.4+TA32*0.6)),1)</f>
        <v>7.4</v>
      </c>
      <c r="TD32" s="31" t="str">
        <f t="shared" si="541"/>
        <v>7.4</v>
      </c>
      <c r="TE32" s="35" t="str">
        <f t="shared" si="542"/>
        <v>B</v>
      </c>
      <c r="TF32" s="33">
        <f t="shared" si="543"/>
        <v>3</v>
      </c>
      <c r="TG32" s="49" t="str">
        <f t="shared" si="544"/>
        <v>3.0</v>
      </c>
      <c r="TH32" s="77">
        <v>4</v>
      </c>
      <c r="TI32" s="151">
        <v>4</v>
      </c>
      <c r="TJ32" s="320">
        <v>8</v>
      </c>
      <c r="TK32" s="321">
        <v>8</v>
      </c>
      <c r="TL32" s="322">
        <v>8</v>
      </c>
      <c r="TM32" s="322">
        <v>7</v>
      </c>
      <c r="TN32" s="30">
        <f>ROUND((TK32*0.8+TL32*0.1+TM32*0.1),1)</f>
        <v>7.9</v>
      </c>
      <c r="TO32" s="127">
        <f>ROUND((TJ32*0.4+TN32*0.6),1)</f>
        <v>7.9</v>
      </c>
      <c r="TP32" s="29" t="str">
        <f t="shared" si="547"/>
        <v>7.9</v>
      </c>
      <c r="TQ32" s="35" t="str">
        <f t="shared" si="548"/>
        <v>B</v>
      </c>
      <c r="TR32" s="33">
        <f t="shared" si="549"/>
        <v>3</v>
      </c>
      <c r="TS32" s="49" t="str">
        <f t="shared" si="550"/>
        <v>3.0</v>
      </c>
      <c r="TT32" s="323">
        <v>5</v>
      </c>
      <c r="TU32" s="324">
        <v>5</v>
      </c>
      <c r="TV32" s="325">
        <f t="shared" si="551"/>
        <v>9</v>
      </c>
      <c r="TW32" s="341">
        <f t="shared" si="295"/>
        <v>7.6777777777777771</v>
      </c>
      <c r="TX32" s="326">
        <f t="shared" si="552"/>
        <v>3</v>
      </c>
      <c r="TY32" s="45" t="str">
        <f t="shared" si="553"/>
        <v>3.00</v>
      </c>
      <c r="TZ32" s="47" t="str">
        <f t="shared" si="554"/>
        <v>Lên lớp</v>
      </c>
      <c r="UA32" s="41">
        <f t="shared" si="555"/>
        <v>9</v>
      </c>
      <c r="UB32" s="43">
        <f t="shared" si="556"/>
        <v>3</v>
      </c>
    </row>
    <row r="33" spans="1:548" ht="18">
      <c r="A33" s="11">
        <v>44</v>
      </c>
      <c r="B33" s="91" t="s">
        <v>415</v>
      </c>
      <c r="C33" s="92" t="s">
        <v>496</v>
      </c>
      <c r="D33" s="73" t="s">
        <v>19</v>
      </c>
      <c r="E33" s="74" t="s">
        <v>497</v>
      </c>
      <c r="F33" s="9"/>
      <c r="G33" s="111" t="s">
        <v>853</v>
      </c>
      <c r="H33" s="116" t="s">
        <v>18</v>
      </c>
      <c r="I33" s="104" t="s">
        <v>886</v>
      </c>
      <c r="J33" s="13">
        <v>7</v>
      </c>
      <c r="K33" s="29" t="str">
        <f t="shared" si="101"/>
        <v>7.0</v>
      </c>
      <c r="L33" s="35" t="str">
        <f t="shared" si="367"/>
        <v>B</v>
      </c>
      <c r="M33" s="33">
        <f t="shared" si="368"/>
        <v>3</v>
      </c>
      <c r="N33" s="49" t="str">
        <f t="shared" si="369"/>
        <v>3.0</v>
      </c>
      <c r="O33" s="12">
        <v>2</v>
      </c>
      <c r="P33" s="19">
        <v>6.4</v>
      </c>
      <c r="Q33" s="29" t="str">
        <f t="shared" si="105"/>
        <v>6.4</v>
      </c>
      <c r="R33" s="35" t="str">
        <f t="shared" si="370"/>
        <v>C</v>
      </c>
      <c r="S33" s="33">
        <f t="shared" si="371"/>
        <v>2</v>
      </c>
      <c r="T33" s="49" t="str">
        <f t="shared" si="372"/>
        <v>2.0</v>
      </c>
      <c r="U33" s="12">
        <v>3</v>
      </c>
      <c r="V33" s="24">
        <v>6.2</v>
      </c>
      <c r="W33" s="27">
        <v>7</v>
      </c>
      <c r="X33" s="28"/>
      <c r="Y33" s="22">
        <f t="shared" si="373"/>
        <v>6.7</v>
      </c>
      <c r="Z33" s="29">
        <f t="shared" si="374"/>
        <v>6.7</v>
      </c>
      <c r="AA33" s="29" t="str">
        <f t="shared" si="111"/>
        <v>6.7</v>
      </c>
      <c r="AB33" s="35" t="str">
        <f t="shared" si="375"/>
        <v>C+</v>
      </c>
      <c r="AC33" s="33">
        <f t="shared" si="376"/>
        <v>2.5</v>
      </c>
      <c r="AD33" s="49" t="str">
        <f t="shared" si="377"/>
        <v>2.5</v>
      </c>
      <c r="AE33" s="77">
        <v>5</v>
      </c>
      <c r="AF33" s="80">
        <v>5</v>
      </c>
      <c r="AG33" s="24">
        <v>8</v>
      </c>
      <c r="AH33" s="27">
        <v>9</v>
      </c>
      <c r="AI33" s="28"/>
      <c r="AJ33" s="22">
        <f t="shared" si="378"/>
        <v>8.6</v>
      </c>
      <c r="AK33" s="29">
        <f t="shared" si="379"/>
        <v>8.6</v>
      </c>
      <c r="AL33" s="29" t="str">
        <f t="shared" si="117"/>
        <v>8.6</v>
      </c>
      <c r="AM33" s="35" t="str">
        <f t="shared" si="380"/>
        <v>A</v>
      </c>
      <c r="AN33" s="33">
        <f t="shared" si="381"/>
        <v>4</v>
      </c>
      <c r="AO33" s="49" t="str">
        <f t="shared" si="382"/>
        <v>4.0</v>
      </c>
      <c r="AP33" s="77">
        <v>3</v>
      </c>
      <c r="AQ33" s="83">
        <v>3</v>
      </c>
      <c r="AR33" s="24">
        <v>5.0999999999999996</v>
      </c>
      <c r="AS33" s="27">
        <v>5</v>
      </c>
      <c r="AT33" s="28"/>
      <c r="AU33" s="22">
        <f t="shared" si="383"/>
        <v>5</v>
      </c>
      <c r="AV33" s="29">
        <f t="shared" si="384"/>
        <v>5</v>
      </c>
      <c r="AW33" s="29" t="str">
        <f t="shared" si="121"/>
        <v>5.0</v>
      </c>
      <c r="AX33" s="35" t="str">
        <f t="shared" si="385"/>
        <v>D+</v>
      </c>
      <c r="AY33" s="33">
        <f t="shared" si="386"/>
        <v>1.5</v>
      </c>
      <c r="AZ33" s="49" t="str">
        <f t="shared" si="387"/>
        <v>1.5</v>
      </c>
      <c r="BA33" s="77">
        <v>3</v>
      </c>
      <c r="BB33" s="83">
        <v>3</v>
      </c>
      <c r="BC33" s="24">
        <v>7</v>
      </c>
      <c r="BD33" s="27">
        <v>5</v>
      </c>
      <c r="BE33" s="28"/>
      <c r="BF33" s="22">
        <f t="shared" si="388"/>
        <v>5.8</v>
      </c>
      <c r="BG33" s="29">
        <f t="shared" si="389"/>
        <v>5.8</v>
      </c>
      <c r="BH33" s="29" t="str">
        <f t="shared" si="125"/>
        <v>5.8</v>
      </c>
      <c r="BI33" s="35" t="str">
        <f t="shared" si="390"/>
        <v>C</v>
      </c>
      <c r="BJ33" s="33">
        <f t="shared" si="391"/>
        <v>2</v>
      </c>
      <c r="BK33" s="49" t="str">
        <f t="shared" si="392"/>
        <v>2.0</v>
      </c>
      <c r="BL33" s="77">
        <v>3</v>
      </c>
      <c r="BM33" s="83">
        <v>3</v>
      </c>
      <c r="BN33" s="24">
        <v>7.7</v>
      </c>
      <c r="BO33" s="27">
        <v>9</v>
      </c>
      <c r="BP33" s="28"/>
      <c r="BQ33" s="30">
        <f t="shared" si="393"/>
        <v>8.5</v>
      </c>
      <c r="BR33" s="31">
        <f t="shared" si="394"/>
        <v>8.5</v>
      </c>
      <c r="BS33" s="29" t="str">
        <f t="shared" si="129"/>
        <v>8.5</v>
      </c>
      <c r="BT33" s="35" t="str">
        <f t="shared" si="395"/>
        <v>A</v>
      </c>
      <c r="BU33" s="33">
        <f t="shared" si="396"/>
        <v>4</v>
      </c>
      <c r="BV33" s="49" t="str">
        <f t="shared" si="397"/>
        <v>4.0</v>
      </c>
      <c r="BW33" s="77">
        <v>2</v>
      </c>
      <c r="BX33" s="83">
        <v>2</v>
      </c>
      <c r="BY33" s="41">
        <f t="shared" si="133"/>
        <v>16</v>
      </c>
      <c r="BZ33" s="43">
        <f t="shared" si="134"/>
        <v>2.6875</v>
      </c>
      <c r="CA33" s="45" t="str">
        <f t="shared" si="135"/>
        <v>2.69</v>
      </c>
      <c r="CB33" s="47" t="str">
        <f t="shared" si="136"/>
        <v>Lên lớp</v>
      </c>
      <c r="CC33" s="145">
        <f t="shared" si="137"/>
        <v>16</v>
      </c>
      <c r="CD33" s="146">
        <f t="shared" si="138"/>
        <v>2.6875</v>
      </c>
      <c r="CE33" s="47" t="str">
        <f t="shared" si="139"/>
        <v>Lên lớp</v>
      </c>
      <c r="CF33" s="142" t="s">
        <v>1143</v>
      </c>
      <c r="CG33" s="24">
        <v>6.3</v>
      </c>
      <c r="CH33" s="27">
        <v>9</v>
      </c>
      <c r="CI33" s="28"/>
      <c r="CJ33" s="30">
        <f t="shared" si="398"/>
        <v>7.9</v>
      </c>
      <c r="CK33" s="31">
        <f t="shared" si="399"/>
        <v>7.9</v>
      </c>
      <c r="CL33" s="29" t="str">
        <f t="shared" si="142"/>
        <v>7.9</v>
      </c>
      <c r="CM33" s="35" t="str">
        <f t="shared" si="400"/>
        <v>B</v>
      </c>
      <c r="CN33" s="157">
        <f t="shared" si="401"/>
        <v>3</v>
      </c>
      <c r="CO33" s="49" t="str">
        <f t="shared" si="402"/>
        <v>3.0</v>
      </c>
      <c r="CP33" s="77">
        <v>3</v>
      </c>
      <c r="CQ33" s="151">
        <v>3</v>
      </c>
      <c r="CR33" s="24">
        <v>7</v>
      </c>
      <c r="CS33" s="27">
        <v>6</v>
      </c>
      <c r="CT33" s="28"/>
      <c r="CU33" s="30">
        <f t="shared" si="403"/>
        <v>6.4</v>
      </c>
      <c r="CV33" s="31">
        <f t="shared" si="404"/>
        <v>6.4</v>
      </c>
      <c r="CW33" s="29" t="str">
        <f t="shared" si="147"/>
        <v>6.4</v>
      </c>
      <c r="CX33" s="35" t="str">
        <f t="shared" si="405"/>
        <v>C</v>
      </c>
      <c r="CY33" s="157">
        <f t="shared" si="406"/>
        <v>2</v>
      </c>
      <c r="CZ33" s="49" t="str">
        <f t="shared" si="407"/>
        <v>2.0</v>
      </c>
      <c r="DA33" s="77">
        <v>2</v>
      </c>
      <c r="DB33" s="151">
        <v>2</v>
      </c>
      <c r="DC33" s="24">
        <v>5.2</v>
      </c>
      <c r="DD33" s="27">
        <v>6</v>
      </c>
      <c r="DE33" s="28"/>
      <c r="DF33" s="30">
        <f t="shared" si="408"/>
        <v>5.7</v>
      </c>
      <c r="DG33" s="31">
        <f t="shared" si="409"/>
        <v>5.7</v>
      </c>
      <c r="DH33" s="29" t="str">
        <f t="shared" si="153"/>
        <v>5.7</v>
      </c>
      <c r="DI33" s="35" t="str">
        <f t="shared" si="410"/>
        <v>C</v>
      </c>
      <c r="DJ33" s="157">
        <f t="shared" si="411"/>
        <v>2</v>
      </c>
      <c r="DK33" s="49" t="str">
        <f t="shared" si="412"/>
        <v>2.0</v>
      </c>
      <c r="DL33" s="77">
        <v>4</v>
      </c>
      <c r="DM33" s="151">
        <v>4</v>
      </c>
      <c r="DN33" s="24">
        <v>5.9</v>
      </c>
      <c r="DO33" s="27">
        <v>5</v>
      </c>
      <c r="DP33" s="28"/>
      <c r="DQ33" s="30">
        <f t="shared" si="413"/>
        <v>5.4</v>
      </c>
      <c r="DR33" s="31">
        <f t="shared" si="414"/>
        <v>5.4</v>
      </c>
      <c r="DS33" s="29" t="str">
        <f t="shared" si="159"/>
        <v>5.4</v>
      </c>
      <c r="DT33" s="35" t="str">
        <f t="shared" si="415"/>
        <v>D+</v>
      </c>
      <c r="DU33" s="157">
        <f t="shared" si="416"/>
        <v>1.5</v>
      </c>
      <c r="DV33" s="49" t="str">
        <f t="shared" si="417"/>
        <v>1.5</v>
      </c>
      <c r="DW33" s="77">
        <v>3</v>
      </c>
      <c r="DX33" s="151">
        <v>3</v>
      </c>
      <c r="DY33" s="24">
        <v>6.7</v>
      </c>
      <c r="DZ33" s="27">
        <v>5</v>
      </c>
      <c r="EA33" s="28"/>
      <c r="EB33" s="30">
        <f t="shared" si="418"/>
        <v>5.7</v>
      </c>
      <c r="EC33" s="31">
        <f t="shared" si="419"/>
        <v>5.7</v>
      </c>
      <c r="ED33" s="29" t="str">
        <f t="shared" si="163"/>
        <v>5.7</v>
      </c>
      <c r="EE33" s="35" t="str">
        <f t="shared" si="420"/>
        <v>C</v>
      </c>
      <c r="EF33" s="157">
        <f t="shared" si="421"/>
        <v>2</v>
      </c>
      <c r="EG33" s="49" t="str">
        <f t="shared" si="422"/>
        <v>2.0</v>
      </c>
      <c r="EH33" s="77">
        <v>2</v>
      </c>
      <c r="EI33" s="151">
        <v>2</v>
      </c>
      <c r="EJ33" s="24">
        <v>6.8</v>
      </c>
      <c r="EK33" s="27">
        <v>6</v>
      </c>
      <c r="EL33" s="28"/>
      <c r="EM33" s="30">
        <f t="shared" si="423"/>
        <v>6.3</v>
      </c>
      <c r="EN33" s="31">
        <f t="shared" si="424"/>
        <v>6.3</v>
      </c>
      <c r="EO33" s="29" t="str">
        <f t="shared" si="168"/>
        <v>6.3</v>
      </c>
      <c r="EP33" s="35" t="str">
        <f t="shared" si="425"/>
        <v>C</v>
      </c>
      <c r="EQ33" s="157">
        <f t="shared" si="426"/>
        <v>2</v>
      </c>
      <c r="ER33" s="49" t="str">
        <f t="shared" si="427"/>
        <v>2.0</v>
      </c>
      <c r="ES33" s="77">
        <v>2</v>
      </c>
      <c r="ET33" s="151">
        <v>2</v>
      </c>
      <c r="EU33" s="24">
        <v>5.2</v>
      </c>
      <c r="EV33" s="27">
        <v>5</v>
      </c>
      <c r="EW33" s="28"/>
      <c r="EX33" s="30">
        <f t="shared" si="428"/>
        <v>5.0999999999999996</v>
      </c>
      <c r="EY33" s="31">
        <f t="shared" si="429"/>
        <v>5.0999999999999996</v>
      </c>
      <c r="EZ33" s="29" t="str">
        <f t="shared" si="173"/>
        <v>5.1</v>
      </c>
      <c r="FA33" s="35" t="str">
        <f t="shared" si="430"/>
        <v>D+</v>
      </c>
      <c r="FB33" s="157">
        <f t="shared" si="431"/>
        <v>1.5</v>
      </c>
      <c r="FC33" s="49" t="str">
        <f t="shared" si="432"/>
        <v>1.5</v>
      </c>
      <c r="FD33" s="77">
        <v>3</v>
      </c>
      <c r="FE33" s="151">
        <v>3</v>
      </c>
      <c r="FF33" s="155">
        <v>8</v>
      </c>
      <c r="FG33" s="165">
        <v>8.5</v>
      </c>
      <c r="FH33" s="165"/>
      <c r="FI33" s="22">
        <f t="shared" si="433"/>
        <v>8.3000000000000007</v>
      </c>
      <c r="FJ33" s="29">
        <f t="shared" si="434"/>
        <v>8.3000000000000007</v>
      </c>
      <c r="FK33" s="29" t="str">
        <f t="shared" si="179"/>
        <v>8.3</v>
      </c>
      <c r="FL33" s="35" t="str">
        <f t="shared" si="435"/>
        <v>B+</v>
      </c>
      <c r="FM33" s="33">
        <f t="shared" si="436"/>
        <v>3.5</v>
      </c>
      <c r="FN33" s="49" t="str">
        <f t="shared" si="437"/>
        <v>3.5</v>
      </c>
      <c r="FO33" s="77">
        <v>2</v>
      </c>
      <c r="FP33" s="151">
        <v>2</v>
      </c>
      <c r="FQ33" s="41">
        <f t="shared" si="183"/>
        <v>21</v>
      </c>
      <c r="FR33" s="43">
        <f t="shared" si="184"/>
        <v>2.1428571428571428</v>
      </c>
      <c r="FS33" s="45" t="str">
        <f t="shared" si="185"/>
        <v>2.14</v>
      </c>
      <c r="FT33" s="47" t="str">
        <f t="shared" si="186"/>
        <v>Lên lớp</v>
      </c>
      <c r="FU33" s="145">
        <f t="shared" si="187"/>
        <v>21</v>
      </c>
      <c r="FV33" s="146">
        <f t="shared" si="188"/>
        <v>2.1428571428571428</v>
      </c>
      <c r="FW33" s="174">
        <f t="shared" si="189"/>
        <v>37</v>
      </c>
      <c r="FX33" s="41">
        <f t="shared" si="190"/>
        <v>37</v>
      </c>
      <c r="FY33" s="43">
        <f t="shared" si="191"/>
        <v>2.3783783783783785</v>
      </c>
      <c r="FZ33" s="45" t="str">
        <f t="shared" si="192"/>
        <v>2.38</v>
      </c>
      <c r="GA33" s="47" t="str">
        <f t="shared" si="193"/>
        <v>Lên lớp</v>
      </c>
      <c r="GB33" s="47" t="s">
        <v>1143</v>
      </c>
      <c r="GC33" s="24">
        <v>6.5</v>
      </c>
      <c r="GD33" s="27">
        <v>7</v>
      </c>
      <c r="GE33" s="28"/>
      <c r="GF33" s="30">
        <f t="shared" si="322"/>
        <v>6.8</v>
      </c>
      <c r="GG33" s="31">
        <f t="shared" si="323"/>
        <v>6.8</v>
      </c>
      <c r="GH33" s="29" t="str">
        <f t="shared" si="195"/>
        <v>6.8</v>
      </c>
      <c r="GI33" s="35" t="str">
        <f t="shared" si="324"/>
        <v>C+</v>
      </c>
      <c r="GJ33" s="33">
        <f t="shared" si="325"/>
        <v>2.5</v>
      </c>
      <c r="GK33" s="49" t="str">
        <f t="shared" si="326"/>
        <v>2.5</v>
      </c>
      <c r="GL33" s="77">
        <v>2</v>
      </c>
      <c r="GM33" s="151">
        <v>2</v>
      </c>
      <c r="GN33" s="24">
        <v>7</v>
      </c>
      <c r="GO33" s="27">
        <v>5</v>
      </c>
      <c r="GP33" s="28"/>
      <c r="GQ33" s="30">
        <f t="shared" si="327"/>
        <v>5.8</v>
      </c>
      <c r="GR33" s="31">
        <f t="shared" si="328"/>
        <v>5.8</v>
      </c>
      <c r="GS33" s="29" t="str">
        <f t="shared" si="200"/>
        <v>5.8</v>
      </c>
      <c r="GT33" s="35" t="str">
        <f t="shared" si="329"/>
        <v>C</v>
      </c>
      <c r="GU33" s="33">
        <f t="shared" si="330"/>
        <v>2</v>
      </c>
      <c r="GV33" s="49" t="str">
        <f t="shared" si="331"/>
        <v>2.0</v>
      </c>
      <c r="GW33" s="77">
        <v>3</v>
      </c>
      <c r="GX33" s="151">
        <v>3</v>
      </c>
      <c r="GY33" s="24">
        <v>6.2</v>
      </c>
      <c r="GZ33" s="27">
        <v>5</v>
      </c>
      <c r="HA33" s="28"/>
      <c r="HB33" s="30">
        <f t="shared" si="332"/>
        <v>5.5</v>
      </c>
      <c r="HC33" s="31">
        <f t="shared" si="333"/>
        <v>5.5</v>
      </c>
      <c r="HD33" s="29" t="str">
        <f t="shared" si="205"/>
        <v>5.5</v>
      </c>
      <c r="HE33" s="35" t="str">
        <f t="shared" si="334"/>
        <v>C</v>
      </c>
      <c r="HF33" s="33">
        <f t="shared" si="335"/>
        <v>2</v>
      </c>
      <c r="HG33" s="49" t="str">
        <f t="shared" si="336"/>
        <v>2.0</v>
      </c>
      <c r="HH33" s="77">
        <v>2</v>
      </c>
      <c r="HI33" s="151">
        <v>2</v>
      </c>
      <c r="HJ33" s="133">
        <v>7.4</v>
      </c>
      <c r="HK33" s="125">
        <v>7</v>
      </c>
      <c r="HL33" s="126"/>
      <c r="HM33" s="127">
        <f t="shared" si="337"/>
        <v>7.2</v>
      </c>
      <c r="HN33" s="128">
        <f t="shared" si="338"/>
        <v>7.2</v>
      </c>
      <c r="HO33" s="29" t="str">
        <f t="shared" si="210"/>
        <v>7.2</v>
      </c>
      <c r="HP33" s="129" t="str">
        <f t="shared" si="339"/>
        <v>B</v>
      </c>
      <c r="HQ33" s="130">
        <f t="shared" si="340"/>
        <v>3</v>
      </c>
      <c r="HR33" s="131" t="str">
        <f t="shared" si="341"/>
        <v>3.0</v>
      </c>
      <c r="HS33" s="132">
        <v>2</v>
      </c>
      <c r="HT33" s="170">
        <v>2</v>
      </c>
      <c r="HU33" s="24">
        <v>6.7</v>
      </c>
      <c r="HV33" s="27">
        <v>5</v>
      </c>
      <c r="HW33" s="28"/>
      <c r="HX33" s="30">
        <f t="shared" si="342"/>
        <v>5.7</v>
      </c>
      <c r="HY33" s="31">
        <f t="shared" si="343"/>
        <v>5.7</v>
      </c>
      <c r="HZ33" s="29" t="str">
        <f t="shared" si="215"/>
        <v>5.7</v>
      </c>
      <c r="IA33" s="35" t="str">
        <f t="shared" si="344"/>
        <v>C</v>
      </c>
      <c r="IB33" s="33">
        <f t="shared" si="345"/>
        <v>2</v>
      </c>
      <c r="IC33" s="49" t="str">
        <f t="shared" si="346"/>
        <v>2.0</v>
      </c>
      <c r="ID33" s="77">
        <v>3</v>
      </c>
      <c r="IE33" s="151">
        <v>3</v>
      </c>
      <c r="IF33" s="24">
        <v>7</v>
      </c>
      <c r="IG33" s="27">
        <v>6</v>
      </c>
      <c r="IH33" s="28"/>
      <c r="II33" s="30">
        <f t="shared" si="347"/>
        <v>6.4</v>
      </c>
      <c r="IJ33" s="31">
        <f t="shared" si="348"/>
        <v>6.4</v>
      </c>
      <c r="IK33" s="29" t="str">
        <f t="shared" si="220"/>
        <v>6.4</v>
      </c>
      <c r="IL33" s="35" t="str">
        <f t="shared" si="349"/>
        <v>C</v>
      </c>
      <c r="IM33" s="33">
        <f t="shared" si="350"/>
        <v>2</v>
      </c>
      <c r="IN33" s="49" t="str">
        <f t="shared" si="351"/>
        <v>2.0</v>
      </c>
      <c r="IO33" s="77">
        <v>2</v>
      </c>
      <c r="IP33" s="151">
        <v>2</v>
      </c>
      <c r="IQ33" s="24">
        <v>6.4</v>
      </c>
      <c r="IR33" s="27">
        <v>6</v>
      </c>
      <c r="IS33" s="28"/>
      <c r="IT33" s="30">
        <f t="shared" si="352"/>
        <v>6.2</v>
      </c>
      <c r="IU33" s="31">
        <f t="shared" si="353"/>
        <v>6.2</v>
      </c>
      <c r="IV33" s="29" t="str">
        <f t="shared" si="224"/>
        <v>6.2</v>
      </c>
      <c r="IW33" s="35" t="str">
        <f t="shared" si="354"/>
        <v>C</v>
      </c>
      <c r="IX33" s="33">
        <f t="shared" si="355"/>
        <v>2</v>
      </c>
      <c r="IY33" s="49" t="str">
        <f t="shared" si="356"/>
        <v>2.0</v>
      </c>
      <c r="IZ33" s="77">
        <v>3</v>
      </c>
      <c r="JA33" s="151">
        <v>3</v>
      </c>
      <c r="JB33" s="24">
        <v>7.4</v>
      </c>
      <c r="JC33" s="27">
        <v>6</v>
      </c>
      <c r="JD33" s="28"/>
      <c r="JE33" s="30">
        <f t="shared" si="357"/>
        <v>6.6</v>
      </c>
      <c r="JF33" s="31">
        <f t="shared" si="358"/>
        <v>6.6</v>
      </c>
      <c r="JG33" s="29" t="str">
        <f t="shared" si="228"/>
        <v>6.6</v>
      </c>
      <c r="JH33" s="35" t="str">
        <f t="shared" si="359"/>
        <v>C+</v>
      </c>
      <c r="JI33" s="33">
        <f t="shared" si="360"/>
        <v>2.5</v>
      </c>
      <c r="JJ33" s="49" t="str">
        <f t="shared" si="361"/>
        <v>2.5</v>
      </c>
      <c r="JK33" s="77">
        <v>3</v>
      </c>
      <c r="JL33" s="151">
        <v>3</v>
      </c>
      <c r="JM33" s="24">
        <v>7.5</v>
      </c>
      <c r="JN33" s="214">
        <v>7.4</v>
      </c>
      <c r="JO33" s="140"/>
      <c r="JP33" s="30">
        <f t="shared" si="362"/>
        <v>7.4</v>
      </c>
      <c r="JQ33" s="31">
        <f t="shared" si="363"/>
        <v>7.4</v>
      </c>
      <c r="JR33" s="29" t="str">
        <f t="shared" si="232"/>
        <v>7.4</v>
      </c>
      <c r="JS33" s="35" t="str">
        <f t="shared" si="364"/>
        <v>B</v>
      </c>
      <c r="JT33" s="33">
        <f t="shared" si="365"/>
        <v>3</v>
      </c>
      <c r="JU33" s="49" t="str">
        <f t="shared" si="366"/>
        <v>3.0</v>
      </c>
      <c r="JV33" s="77">
        <v>1</v>
      </c>
      <c r="JW33" s="151">
        <v>1</v>
      </c>
      <c r="JX33" s="211">
        <f t="shared" si="236"/>
        <v>21</v>
      </c>
      <c r="JY33" s="43">
        <f t="shared" si="237"/>
        <v>2.2619047619047619</v>
      </c>
      <c r="JZ33" s="45" t="str">
        <f t="shared" si="238"/>
        <v>2.26</v>
      </c>
      <c r="KA33" s="47" t="str">
        <f t="shared" si="239"/>
        <v>Lên lớp</v>
      </c>
      <c r="KB33" s="41">
        <f t="shared" si="240"/>
        <v>21</v>
      </c>
      <c r="KC33" s="43">
        <f t="shared" si="241"/>
        <v>2.2619047619047619</v>
      </c>
      <c r="KD33" s="229">
        <f t="shared" si="242"/>
        <v>58</v>
      </c>
      <c r="KE33" s="230">
        <f t="shared" si="243"/>
        <v>58</v>
      </c>
      <c r="KF33" s="146">
        <f t="shared" si="244"/>
        <v>2.3362068965517242</v>
      </c>
      <c r="KG33" s="45" t="str">
        <f t="shared" si="245"/>
        <v>2.34</v>
      </c>
      <c r="KH33" s="47" t="str">
        <f t="shared" si="246"/>
        <v>Lên lớp</v>
      </c>
      <c r="KI33" s="47" t="s">
        <v>1143</v>
      </c>
      <c r="KJ33" s="24">
        <v>7</v>
      </c>
      <c r="KK33" s="27">
        <v>5</v>
      </c>
      <c r="KL33" s="28"/>
      <c r="KM33" s="30">
        <f t="shared" si="438"/>
        <v>5.8</v>
      </c>
      <c r="KN33" s="31">
        <f t="shared" si="439"/>
        <v>5.8</v>
      </c>
      <c r="KO33" s="29" t="str">
        <f t="shared" si="440"/>
        <v>5.8</v>
      </c>
      <c r="KP33" s="35" t="str">
        <f t="shared" si="441"/>
        <v>C</v>
      </c>
      <c r="KQ33" s="33">
        <f t="shared" si="442"/>
        <v>2</v>
      </c>
      <c r="KR33" s="49" t="str">
        <f t="shared" si="443"/>
        <v>2.0</v>
      </c>
      <c r="KS33" s="77">
        <v>2</v>
      </c>
      <c r="KT33" s="151">
        <v>2</v>
      </c>
      <c r="KU33" s="24">
        <v>7.7</v>
      </c>
      <c r="KV33" s="27">
        <v>8</v>
      </c>
      <c r="KW33" s="28"/>
      <c r="KX33" s="30">
        <f t="shared" si="444"/>
        <v>7.9</v>
      </c>
      <c r="KY33" s="31">
        <f t="shared" si="445"/>
        <v>7.9</v>
      </c>
      <c r="KZ33" s="29" t="str">
        <f t="shared" si="446"/>
        <v>7.9</v>
      </c>
      <c r="LA33" s="35" t="str">
        <f t="shared" si="447"/>
        <v>B</v>
      </c>
      <c r="LB33" s="33">
        <f t="shared" si="448"/>
        <v>3</v>
      </c>
      <c r="LC33" s="49" t="str">
        <f t="shared" si="449"/>
        <v>3.0</v>
      </c>
      <c r="LD33" s="77">
        <v>2</v>
      </c>
      <c r="LE33" s="151">
        <v>2</v>
      </c>
      <c r="LF33" s="24">
        <v>8.3000000000000007</v>
      </c>
      <c r="LG33" s="27">
        <v>8</v>
      </c>
      <c r="LH33" s="28"/>
      <c r="LI33" s="30">
        <f t="shared" si="450"/>
        <v>8.1</v>
      </c>
      <c r="LJ33" s="31">
        <f t="shared" si="451"/>
        <v>8.1</v>
      </c>
      <c r="LK33" s="29" t="str">
        <f t="shared" si="452"/>
        <v>8.1</v>
      </c>
      <c r="LL33" s="35" t="str">
        <f t="shared" si="453"/>
        <v>B+</v>
      </c>
      <c r="LM33" s="33">
        <f t="shared" si="454"/>
        <v>3.5</v>
      </c>
      <c r="LN33" s="49" t="str">
        <f t="shared" si="455"/>
        <v>3.5</v>
      </c>
      <c r="LO33" s="77">
        <v>2</v>
      </c>
      <c r="LP33" s="151">
        <v>2</v>
      </c>
      <c r="LQ33" s="24">
        <v>8</v>
      </c>
      <c r="LR33" s="27">
        <v>7</v>
      </c>
      <c r="LS33" s="28"/>
      <c r="LT33" s="30">
        <f t="shared" si="456"/>
        <v>7.4</v>
      </c>
      <c r="LU33" s="31">
        <f t="shared" si="457"/>
        <v>7.4</v>
      </c>
      <c r="LV33" s="29" t="str">
        <f t="shared" si="250"/>
        <v>7.4</v>
      </c>
      <c r="LW33" s="35" t="str">
        <f t="shared" si="458"/>
        <v>B</v>
      </c>
      <c r="LX33" s="33">
        <f t="shared" si="459"/>
        <v>3</v>
      </c>
      <c r="LY33" s="49" t="str">
        <f t="shared" si="460"/>
        <v>3.0</v>
      </c>
      <c r="LZ33" s="77">
        <v>2</v>
      </c>
      <c r="MA33" s="151">
        <v>2</v>
      </c>
      <c r="MB33" s="24">
        <v>8</v>
      </c>
      <c r="MC33" s="27">
        <v>9</v>
      </c>
      <c r="MD33" s="28"/>
      <c r="ME33" s="30">
        <f t="shared" si="461"/>
        <v>8.6</v>
      </c>
      <c r="MF33" s="161">
        <f t="shared" si="462"/>
        <v>8.6</v>
      </c>
      <c r="MG33" s="29" t="str">
        <f t="shared" si="251"/>
        <v>8.6</v>
      </c>
      <c r="MH33" s="162" t="str">
        <f t="shared" si="463"/>
        <v>A</v>
      </c>
      <c r="MI33" s="163">
        <f t="shared" si="464"/>
        <v>4</v>
      </c>
      <c r="MJ33" s="56" t="str">
        <f t="shared" si="465"/>
        <v>4.0</v>
      </c>
      <c r="MK33" s="77">
        <v>1</v>
      </c>
      <c r="ML33" s="151">
        <v>1</v>
      </c>
      <c r="MM33" s="24">
        <v>7.4</v>
      </c>
      <c r="MN33" s="27">
        <v>5</v>
      </c>
      <c r="MO33" s="28"/>
      <c r="MP33" s="30">
        <f t="shared" si="466"/>
        <v>6</v>
      </c>
      <c r="MQ33" s="161">
        <f t="shared" si="467"/>
        <v>6</v>
      </c>
      <c r="MR33" s="29" t="str">
        <f t="shared" si="252"/>
        <v>6.0</v>
      </c>
      <c r="MS33" s="162" t="str">
        <f t="shared" si="468"/>
        <v>C</v>
      </c>
      <c r="MT33" s="163">
        <f t="shared" si="469"/>
        <v>2</v>
      </c>
      <c r="MU33" s="56" t="str">
        <f t="shared" si="470"/>
        <v>2.0</v>
      </c>
      <c r="MV33" s="77">
        <v>3</v>
      </c>
      <c r="MW33" s="151">
        <v>3</v>
      </c>
      <c r="MX33" s="24">
        <v>8</v>
      </c>
      <c r="MY33" s="27">
        <v>7</v>
      </c>
      <c r="MZ33" s="28"/>
      <c r="NA33" s="30">
        <f t="shared" si="471"/>
        <v>7.4</v>
      </c>
      <c r="NB33" s="161">
        <f t="shared" si="472"/>
        <v>7.4</v>
      </c>
      <c r="NC33" s="29" t="str">
        <f t="shared" si="253"/>
        <v>7.4</v>
      </c>
      <c r="ND33" s="162" t="str">
        <f t="shared" si="473"/>
        <v>B</v>
      </c>
      <c r="NE33" s="163">
        <f t="shared" si="474"/>
        <v>3</v>
      </c>
      <c r="NF33" s="56" t="str">
        <f t="shared" si="475"/>
        <v>3.0</v>
      </c>
      <c r="NG33" s="77">
        <v>1</v>
      </c>
      <c r="NH33" s="151">
        <v>1</v>
      </c>
      <c r="NI33" s="24">
        <v>6.8</v>
      </c>
      <c r="NJ33" s="27">
        <v>3</v>
      </c>
      <c r="NK33" s="28"/>
      <c r="NL33" s="30">
        <f t="shared" si="476"/>
        <v>4.5</v>
      </c>
      <c r="NM33" s="31">
        <f t="shared" si="477"/>
        <v>4.5</v>
      </c>
      <c r="NN33" s="29" t="str">
        <f t="shared" si="478"/>
        <v>4.5</v>
      </c>
      <c r="NO33" s="35" t="str">
        <f t="shared" si="479"/>
        <v>D</v>
      </c>
      <c r="NP33" s="33">
        <f t="shared" si="480"/>
        <v>1</v>
      </c>
      <c r="NQ33" s="49" t="str">
        <f t="shared" si="481"/>
        <v>1.0</v>
      </c>
      <c r="NR33" s="77">
        <v>3</v>
      </c>
      <c r="NS33" s="151">
        <v>3</v>
      </c>
      <c r="NT33" s="24">
        <v>8</v>
      </c>
      <c r="NU33" s="214">
        <v>7.7</v>
      </c>
      <c r="NV33" s="28"/>
      <c r="NW33" s="30">
        <f t="shared" si="482"/>
        <v>7.8</v>
      </c>
      <c r="NX33" s="31">
        <f t="shared" si="483"/>
        <v>7.8</v>
      </c>
      <c r="NY33" s="29" t="str">
        <f t="shared" si="484"/>
        <v>7.8</v>
      </c>
      <c r="NZ33" s="35" t="str">
        <f t="shared" si="485"/>
        <v>B</v>
      </c>
      <c r="OA33" s="33">
        <f t="shared" si="486"/>
        <v>3</v>
      </c>
      <c r="OB33" s="49" t="str">
        <f t="shared" si="487"/>
        <v>3.0</v>
      </c>
      <c r="OC33" s="77">
        <v>2</v>
      </c>
      <c r="OD33" s="151">
        <v>2</v>
      </c>
      <c r="OE33" s="211">
        <f t="shared" si="257"/>
        <v>18</v>
      </c>
      <c r="OF33" s="43">
        <f t="shared" si="258"/>
        <v>2.5</v>
      </c>
      <c r="OG33" s="45" t="str">
        <f t="shared" si="259"/>
        <v>2.50</v>
      </c>
      <c r="OH33" s="47" t="str">
        <f t="shared" si="260"/>
        <v>Lên lớp</v>
      </c>
      <c r="OI33" s="41">
        <f t="shared" si="261"/>
        <v>18</v>
      </c>
      <c r="OJ33" s="43">
        <f t="shared" si="262"/>
        <v>2.5</v>
      </c>
      <c r="OK33" s="229">
        <f t="shared" si="263"/>
        <v>76</v>
      </c>
      <c r="OL33" s="230">
        <f t="shared" si="264"/>
        <v>76</v>
      </c>
      <c r="OM33" s="146">
        <f t="shared" si="265"/>
        <v>2.375</v>
      </c>
      <c r="ON33" s="45" t="str">
        <f t="shared" si="266"/>
        <v>2.38</v>
      </c>
      <c r="OO33" s="47" t="str">
        <f t="shared" si="267"/>
        <v>Lên lớp</v>
      </c>
      <c r="OP33" s="47" t="s">
        <v>1143</v>
      </c>
      <c r="OQ33" s="24">
        <v>6.4</v>
      </c>
      <c r="OR33" s="27">
        <v>8</v>
      </c>
      <c r="OS33" s="28"/>
      <c r="OT33" s="30">
        <f t="shared" si="488"/>
        <v>7.4</v>
      </c>
      <c r="OU33" s="31">
        <f t="shared" si="489"/>
        <v>7.4</v>
      </c>
      <c r="OV33" s="31" t="str">
        <f t="shared" si="490"/>
        <v>7.4</v>
      </c>
      <c r="OW33" s="35" t="str">
        <f t="shared" si="491"/>
        <v>B</v>
      </c>
      <c r="OX33" s="33">
        <f t="shared" si="492"/>
        <v>3</v>
      </c>
      <c r="OY33" s="49" t="str">
        <f t="shared" si="493"/>
        <v>3.0</v>
      </c>
      <c r="OZ33" s="77">
        <v>2</v>
      </c>
      <c r="PA33" s="151">
        <v>2</v>
      </c>
      <c r="PB33" s="24">
        <v>8</v>
      </c>
      <c r="PC33" s="27">
        <v>4</v>
      </c>
      <c r="PD33" s="28"/>
      <c r="PE33" s="30">
        <f t="shared" si="494"/>
        <v>5.6</v>
      </c>
      <c r="PF33" s="31">
        <f t="shared" si="495"/>
        <v>5.6</v>
      </c>
      <c r="PG33" s="29" t="str">
        <f t="shared" si="496"/>
        <v>5.6</v>
      </c>
      <c r="PH33" s="35" t="str">
        <f t="shared" si="545"/>
        <v>C</v>
      </c>
      <c r="PI33" s="33">
        <f t="shared" si="497"/>
        <v>2</v>
      </c>
      <c r="PJ33" s="49" t="str">
        <f t="shared" si="498"/>
        <v>2.0</v>
      </c>
      <c r="PK33" s="77">
        <v>3</v>
      </c>
      <c r="PL33" s="151">
        <v>3</v>
      </c>
      <c r="PM33" s="24">
        <v>7.7</v>
      </c>
      <c r="PN33" s="27">
        <v>7</v>
      </c>
      <c r="PO33" s="28"/>
      <c r="PP33" s="30">
        <f t="shared" si="499"/>
        <v>7.3</v>
      </c>
      <c r="PQ33" s="31">
        <f t="shared" si="500"/>
        <v>7.3</v>
      </c>
      <c r="PR33" s="31" t="str">
        <f t="shared" si="501"/>
        <v>7.3</v>
      </c>
      <c r="PS33" s="35" t="str">
        <f t="shared" si="502"/>
        <v>B</v>
      </c>
      <c r="PT33" s="33">
        <f t="shared" si="503"/>
        <v>3</v>
      </c>
      <c r="PU33" s="49" t="str">
        <f t="shared" si="504"/>
        <v>3.0</v>
      </c>
      <c r="PV33" s="77">
        <v>2</v>
      </c>
      <c r="PW33" s="151">
        <v>2</v>
      </c>
      <c r="PX33" s="24">
        <v>7.1</v>
      </c>
      <c r="PY33" s="27">
        <v>9</v>
      </c>
      <c r="PZ33" s="28"/>
      <c r="QA33" s="30">
        <f t="shared" si="505"/>
        <v>8.1999999999999993</v>
      </c>
      <c r="QB33" s="31">
        <f t="shared" si="506"/>
        <v>8.1999999999999993</v>
      </c>
      <c r="QC33" s="29" t="str">
        <f t="shared" si="507"/>
        <v>8.2</v>
      </c>
      <c r="QD33" s="35" t="str">
        <f t="shared" si="508"/>
        <v>B+</v>
      </c>
      <c r="QE33" s="130">
        <f t="shared" si="509"/>
        <v>3.5</v>
      </c>
      <c r="QF33" s="49" t="str">
        <f t="shared" si="510"/>
        <v>3.5</v>
      </c>
      <c r="QG33" s="77">
        <v>3</v>
      </c>
      <c r="QH33" s="151">
        <v>3</v>
      </c>
      <c r="QI33" s="24">
        <v>7.2</v>
      </c>
      <c r="QJ33" s="27">
        <v>7</v>
      </c>
      <c r="QK33" s="28"/>
      <c r="QL33" s="30">
        <f t="shared" si="511"/>
        <v>7.1</v>
      </c>
      <c r="QM33" s="31">
        <f t="shared" si="512"/>
        <v>7.1</v>
      </c>
      <c r="QN33" s="31" t="str">
        <f t="shared" si="513"/>
        <v>7.1</v>
      </c>
      <c r="QO33" s="35" t="str">
        <f t="shared" si="514"/>
        <v>B</v>
      </c>
      <c r="QP33" s="33">
        <f t="shared" si="515"/>
        <v>3</v>
      </c>
      <c r="QQ33" s="49" t="str">
        <f t="shared" si="516"/>
        <v>3.0</v>
      </c>
      <c r="QR33" s="77">
        <v>1</v>
      </c>
      <c r="QS33" s="151">
        <v>1</v>
      </c>
      <c r="QT33" s="24">
        <v>7</v>
      </c>
      <c r="QU33" s="27">
        <v>9</v>
      </c>
      <c r="QV33" s="28"/>
      <c r="QW33" s="30">
        <f t="shared" si="517"/>
        <v>8.1999999999999993</v>
      </c>
      <c r="QX33" s="31">
        <f t="shared" si="518"/>
        <v>8.1999999999999993</v>
      </c>
      <c r="QY33" s="31" t="str">
        <f t="shared" si="519"/>
        <v>8.2</v>
      </c>
      <c r="QZ33" s="35" t="str">
        <f t="shared" si="520"/>
        <v>B+</v>
      </c>
      <c r="RA33" s="33">
        <f t="shared" si="521"/>
        <v>3.5</v>
      </c>
      <c r="RB33" s="49" t="str">
        <f t="shared" si="522"/>
        <v>3.5</v>
      </c>
      <c r="RC33" s="77">
        <v>3</v>
      </c>
      <c r="RD33" s="151">
        <v>3</v>
      </c>
      <c r="RE33" s="24">
        <v>7.8</v>
      </c>
      <c r="RF33" s="27">
        <v>9</v>
      </c>
      <c r="RG33" s="28"/>
      <c r="RH33" s="30">
        <f t="shared" si="523"/>
        <v>8.5</v>
      </c>
      <c r="RI33" s="31">
        <f t="shared" si="524"/>
        <v>8.5</v>
      </c>
      <c r="RJ33" s="29" t="str">
        <f t="shared" si="525"/>
        <v>8.5</v>
      </c>
      <c r="RK33" s="35" t="str">
        <f t="shared" si="526"/>
        <v>A</v>
      </c>
      <c r="RL33" s="33">
        <f t="shared" si="527"/>
        <v>4</v>
      </c>
      <c r="RM33" s="49" t="str">
        <f t="shared" si="528"/>
        <v>4.0</v>
      </c>
      <c r="RN33" s="77">
        <v>1</v>
      </c>
      <c r="RO33" s="151">
        <v>1</v>
      </c>
      <c r="RP33" s="211">
        <f t="shared" si="275"/>
        <v>15</v>
      </c>
      <c r="RQ33" s="275">
        <f t="shared" si="276"/>
        <v>7.3999999999999995</v>
      </c>
      <c r="RR33" s="43">
        <f t="shared" si="277"/>
        <v>3.0666666666666669</v>
      </c>
      <c r="RS33" s="45" t="str">
        <f t="shared" si="278"/>
        <v>3.07</v>
      </c>
      <c r="RT33" s="47" t="str">
        <f t="shared" si="279"/>
        <v>Lên lớp</v>
      </c>
      <c r="RU33" s="41">
        <f t="shared" si="280"/>
        <v>15</v>
      </c>
      <c r="RV33" s="43">
        <f t="shared" si="281"/>
        <v>3.0666666666666669</v>
      </c>
      <c r="RW33" s="229">
        <f t="shared" si="282"/>
        <v>91</v>
      </c>
      <c r="RX33" s="230">
        <f t="shared" si="283"/>
        <v>91</v>
      </c>
      <c r="RY33" s="146">
        <f t="shared" si="284"/>
        <v>2.4890109890109891</v>
      </c>
      <c r="RZ33" s="45" t="str">
        <f t="shared" si="285"/>
        <v>2.49</v>
      </c>
      <c r="SA33" s="47" t="str">
        <f t="shared" si="286"/>
        <v>Lên lớp</v>
      </c>
      <c r="SB33" s="47" t="s">
        <v>1143</v>
      </c>
      <c r="SC33" s="24"/>
      <c r="SD33" s="27"/>
      <c r="SE33" s="28"/>
      <c r="SF33" s="30">
        <f t="shared" si="529"/>
        <v>0</v>
      </c>
      <c r="SG33" s="31">
        <f t="shared" si="530"/>
        <v>0</v>
      </c>
      <c r="SH33" s="29" t="str">
        <f t="shared" si="531"/>
        <v>0.0</v>
      </c>
      <c r="SI33" s="35" t="str">
        <f t="shared" si="532"/>
        <v>F</v>
      </c>
      <c r="SJ33" s="130">
        <f t="shared" si="533"/>
        <v>0</v>
      </c>
      <c r="SK33" s="49" t="str">
        <f t="shared" si="534"/>
        <v>0.0</v>
      </c>
      <c r="SL33" s="77"/>
      <c r="SM33" s="151"/>
      <c r="SN33" s="24"/>
      <c r="SO33" s="27"/>
      <c r="SP33" s="28"/>
      <c r="SQ33" s="30">
        <f t="shared" si="535"/>
        <v>0</v>
      </c>
      <c r="SR33" s="31">
        <f t="shared" si="536"/>
        <v>0</v>
      </c>
      <c r="SS33" s="29" t="str">
        <f t="shared" si="537"/>
        <v>0.0</v>
      </c>
      <c r="ST33" s="35" t="str">
        <f t="shared" si="538"/>
        <v>F</v>
      </c>
      <c r="SU33" s="130">
        <f t="shared" si="539"/>
        <v>0</v>
      </c>
      <c r="SV33" s="49" t="str">
        <f t="shared" si="540"/>
        <v>0.0</v>
      </c>
      <c r="SW33" s="77"/>
      <c r="SX33" s="151"/>
      <c r="SY33" s="24">
        <v>8</v>
      </c>
      <c r="SZ33" s="27">
        <v>8</v>
      </c>
      <c r="TA33" s="28"/>
      <c r="TB33" s="30">
        <f t="shared" si="559"/>
        <v>8</v>
      </c>
      <c r="TC33" s="31">
        <f t="shared" si="560"/>
        <v>8</v>
      </c>
      <c r="TD33" s="29" t="str">
        <f t="shared" si="541"/>
        <v>8.0</v>
      </c>
      <c r="TE33" s="35" t="str">
        <f t="shared" si="542"/>
        <v>B+</v>
      </c>
      <c r="TF33" s="130">
        <f t="shared" si="543"/>
        <v>3.5</v>
      </c>
      <c r="TG33" s="49" t="str">
        <f t="shared" si="544"/>
        <v>3.5</v>
      </c>
      <c r="TH33" s="77">
        <v>4</v>
      </c>
      <c r="TI33" s="151">
        <v>4</v>
      </c>
      <c r="TJ33" s="320"/>
      <c r="TK33" s="321">
        <v>7.7</v>
      </c>
      <c r="TL33" s="322">
        <v>8.1999999999999993</v>
      </c>
      <c r="TM33" s="322">
        <v>8.6999999999999993</v>
      </c>
      <c r="TN33" s="322"/>
      <c r="TO33" s="127">
        <f t="shared" si="546"/>
        <v>8.4</v>
      </c>
      <c r="TP33" s="29" t="str">
        <f t="shared" si="547"/>
        <v>8.4</v>
      </c>
      <c r="TQ33" s="35" t="str">
        <f t="shared" si="548"/>
        <v>B+</v>
      </c>
      <c r="TR33" s="33">
        <f t="shared" si="549"/>
        <v>3.5</v>
      </c>
      <c r="TS33" s="49" t="str">
        <f t="shared" si="550"/>
        <v>3.5</v>
      </c>
      <c r="TT33" s="323">
        <v>5</v>
      </c>
      <c r="TU33" s="324">
        <v>5</v>
      </c>
      <c r="TV33" s="325">
        <f t="shared" si="551"/>
        <v>9</v>
      </c>
      <c r="TW33" s="341">
        <f t="shared" si="295"/>
        <v>8.2222222222222214</v>
      </c>
      <c r="TX33" s="326">
        <f t="shared" si="552"/>
        <v>3.5</v>
      </c>
      <c r="TY33" s="45" t="str">
        <f t="shared" si="553"/>
        <v>3.50</v>
      </c>
      <c r="TZ33" s="47" t="str">
        <f t="shared" si="554"/>
        <v>Lên lớp</v>
      </c>
      <c r="UA33" s="41">
        <f t="shared" si="555"/>
        <v>9</v>
      </c>
      <c r="UB33" s="43">
        <f t="shared" si="556"/>
        <v>3.5</v>
      </c>
    </row>
    <row r="34" spans="1:548" ht="18">
      <c r="A34" s="11">
        <v>45</v>
      </c>
      <c r="B34" s="91" t="s">
        <v>415</v>
      </c>
      <c r="C34" s="92" t="s">
        <v>498</v>
      </c>
      <c r="D34" s="73" t="s">
        <v>499</v>
      </c>
      <c r="E34" s="302" t="s">
        <v>266</v>
      </c>
      <c r="F34" s="9"/>
      <c r="G34" s="111" t="s">
        <v>880</v>
      </c>
      <c r="H34" s="116" t="s">
        <v>18</v>
      </c>
      <c r="I34" s="104" t="s">
        <v>821</v>
      </c>
      <c r="J34" s="13">
        <v>8</v>
      </c>
      <c r="K34" s="29" t="str">
        <f t="shared" si="101"/>
        <v>8.0</v>
      </c>
      <c r="L34" s="35" t="str">
        <f t="shared" si="367"/>
        <v>B+</v>
      </c>
      <c r="M34" s="33">
        <f t="shared" si="368"/>
        <v>3.5</v>
      </c>
      <c r="N34" s="49" t="str">
        <f t="shared" si="369"/>
        <v>3.5</v>
      </c>
      <c r="O34" s="12">
        <v>2</v>
      </c>
      <c r="P34" s="19">
        <v>6.6</v>
      </c>
      <c r="Q34" s="29" t="str">
        <f t="shared" si="105"/>
        <v>6.6</v>
      </c>
      <c r="R34" s="35" t="str">
        <f t="shared" si="370"/>
        <v>C+</v>
      </c>
      <c r="S34" s="33">
        <f t="shared" si="371"/>
        <v>2.5</v>
      </c>
      <c r="T34" s="49" t="str">
        <f t="shared" si="372"/>
        <v>2.5</v>
      </c>
      <c r="U34" s="12">
        <v>3</v>
      </c>
      <c r="V34" s="24">
        <v>7.3</v>
      </c>
      <c r="W34" s="27">
        <v>6</v>
      </c>
      <c r="X34" s="28"/>
      <c r="Y34" s="30">
        <f t="shared" si="373"/>
        <v>6.5</v>
      </c>
      <c r="Z34" s="31">
        <f t="shared" si="374"/>
        <v>6.5</v>
      </c>
      <c r="AA34" s="29" t="str">
        <f t="shared" si="111"/>
        <v>6.5</v>
      </c>
      <c r="AB34" s="35" t="str">
        <f t="shared" si="375"/>
        <v>C+</v>
      </c>
      <c r="AC34" s="33">
        <f t="shared" si="376"/>
        <v>2.5</v>
      </c>
      <c r="AD34" s="49" t="str">
        <f t="shared" si="377"/>
        <v>2.5</v>
      </c>
      <c r="AE34" s="77">
        <v>5</v>
      </c>
      <c r="AF34" s="80">
        <v>5</v>
      </c>
      <c r="AG34" s="24">
        <v>5</v>
      </c>
      <c r="AH34" s="27">
        <v>6</v>
      </c>
      <c r="AI34" s="28"/>
      <c r="AJ34" s="30">
        <f t="shared" si="378"/>
        <v>5.6</v>
      </c>
      <c r="AK34" s="31">
        <f t="shared" si="379"/>
        <v>5.6</v>
      </c>
      <c r="AL34" s="29" t="str">
        <f t="shared" si="117"/>
        <v>5.6</v>
      </c>
      <c r="AM34" s="35" t="str">
        <f t="shared" si="380"/>
        <v>C</v>
      </c>
      <c r="AN34" s="33">
        <f t="shared" si="381"/>
        <v>2</v>
      </c>
      <c r="AO34" s="49" t="str">
        <f t="shared" si="382"/>
        <v>2.0</v>
      </c>
      <c r="AP34" s="77">
        <v>3</v>
      </c>
      <c r="AQ34" s="83">
        <v>3</v>
      </c>
      <c r="AR34" s="24">
        <v>5</v>
      </c>
      <c r="AS34" s="27">
        <v>3</v>
      </c>
      <c r="AT34" s="28">
        <v>8</v>
      </c>
      <c r="AU34" s="30">
        <f t="shared" si="383"/>
        <v>3.8</v>
      </c>
      <c r="AV34" s="31">
        <f t="shared" si="384"/>
        <v>6.8</v>
      </c>
      <c r="AW34" s="29" t="str">
        <f t="shared" si="121"/>
        <v>6.8</v>
      </c>
      <c r="AX34" s="35" t="str">
        <f t="shared" si="385"/>
        <v>C+</v>
      </c>
      <c r="AY34" s="33">
        <f t="shared" si="386"/>
        <v>2.5</v>
      </c>
      <c r="AZ34" s="49" t="str">
        <f t="shared" si="387"/>
        <v>2.5</v>
      </c>
      <c r="BA34" s="77">
        <v>3</v>
      </c>
      <c r="BB34" s="83">
        <v>3</v>
      </c>
      <c r="BC34" s="24">
        <v>6.7</v>
      </c>
      <c r="BD34" s="27">
        <v>5</v>
      </c>
      <c r="BE34" s="28"/>
      <c r="BF34" s="30">
        <f t="shared" si="388"/>
        <v>5.7</v>
      </c>
      <c r="BG34" s="31">
        <f t="shared" si="389"/>
        <v>5.7</v>
      </c>
      <c r="BH34" s="29" t="str">
        <f t="shared" si="125"/>
        <v>5.7</v>
      </c>
      <c r="BI34" s="35" t="str">
        <f t="shared" si="390"/>
        <v>C</v>
      </c>
      <c r="BJ34" s="33">
        <f t="shared" si="391"/>
        <v>2</v>
      </c>
      <c r="BK34" s="49" t="str">
        <f t="shared" si="392"/>
        <v>2.0</v>
      </c>
      <c r="BL34" s="77">
        <v>3</v>
      </c>
      <c r="BM34" s="83">
        <v>3</v>
      </c>
      <c r="BN34" s="24">
        <v>7.7</v>
      </c>
      <c r="BO34" s="27">
        <v>9</v>
      </c>
      <c r="BP34" s="28"/>
      <c r="BQ34" s="30">
        <f t="shared" si="393"/>
        <v>8.5</v>
      </c>
      <c r="BR34" s="31">
        <f t="shared" si="394"/>
        <v>8.5</v>
      </c>
      <c r="BS34" s="29" t="str">
        <f t="shared" si="129"/>
        <v>8.5</v>
      </c>
      <c r="BT34" s="35" t="str">
        <f t="shared" si="395"/>
        <v>A</v>
      </c>
      <c r="BU34" s="33">
        <f t="shared" si="396"/>
        <v>4</v>
      </c>
      <c r="BV34" s="49" t="str">
        <f t="shared" si="397"/>
        <v>4.0</v>
      </c>
      <c r="BW34" s="77">
        <v>2</v>
      </c>
      <c r="BX34" s="83">
        <v>2</v>
      </c>
      <c r="BY34" s="41">
        <f t="shared" si="133"/>
        <v>16</v>
      </c>
      <c r="BZ34" s="43">
        <f t="shared" si="134"/>
        <v>2.5</v>
      </c>
      <c r="CA34" s="45" t="str">
        <f t="shared" si="135"/>
        <v>2.50</v>
      </c>
      <c r="CB34" s="47" t="str">
        <f t="shared" si="136"/>
        <v>Lên lớp</v>
      </c>
      <c r="CC34" s="145">
        <f t="shared" si="137"/>
        <v>16</v>
      </c>
      <c r="CD34" s="146">
        <f t="shared" si="138"/>
        <v>2.5</v>
      </c>
      <c r="CE34" s="47" t="str">
        <f t="shared" si="139"/>
        <v>Lên lớp</v>
      </c>
      <c r="CF34" s="142" t="s">
        <v>1143</v>
      </c>
      <c r="CG34" s="24">
        <v>5.2</v>
      </c>
      <c r="CH34" s="27">
        <v>5</v>
      </c>
      <c r="CI34" s="28"/>
      <c r="CJ34" s="22">
        <f t="shared" si="398"/>
        <v>5.0999999999999996</v>
      </c>
      <c r="CK34" s="29">
        <f t="shared" si="399"/>
        <v>5.0999999999999996</v>
      </c>
      <c r="CL34" s="29" t="str">
        <f t="shared" si="142"/>
        <v>5.1</v>
      </c>
      <c r="CM34" s="35" t="str">
        <f t="shared" si="400"/>
        <v>D+</v>
      </c>
      <c r="CN34" s="157">
        <f t="shared" si="401"/>
        <v>1.5</v>
      </c>
      <c r="CO34" s="49" t="str">
        <f t="shared" si="402"/>
        <v>1.5</v>
      </c>
      <c r="CP34" s="77">
        <v>3</v>
      </c>
      <c r="CQ34" s="151">
        <v>3</v>
      </c>
      <c r="CR34" s="24">
        <v>8</v>
      </c>
      <c r="CS34" s="27">
        <v>6</v>
      </c>
      <c r="CT34" s="28"/>
      <c r="CU34" s="30">
        <f t="shared" si="403"/>
        <v>6.8</v>
      </c>
      <c r="CV34" s="31">
        <f t="shared" si="404"/>
        <v>6.8</v>
      </c>
      <c r="CW34" s="29" t="str">
        <f t="shared" si="147"/>
        <v>6.8</v>
      </c>
      <c r="CX34" s="35" t="str">
        <f t="shared" si="405"/>
        <v>C+</v>
      </c>
      <c r="CY34" s="157">
        <f t="shared" si="406"/>
        <v>2.5</v>
      </c>
      <c r="CZ34" s="49" t="str">
        <f t="shared" si="407"/>
        <v>2.5</v>
      </c>
      <c r="DA34" s="77">
        <v>2</v>
      </c>
      <c r="DB34" s="151">
        <v>2</v>
      </c>
      <c r="DC34" s="24">
        <v>5.0999999999999996</v>
      </c>
      <c r="DD34" s="27">
        <v>4</v>
      </c>
      <c r="DE34" s="28"/>
      <c r="DF34" s="30">
        <f t="shared" si="408"/>
        <v>4.4000000000000004</v>
      </c>
      <c r="DG34" s="31">
        <f t="shared" si="409"/>
        <v>4.4000000000000004</v>
      </c>
      <c r="DH34" s="29" t="str">
        <f t="shared" si="153"/>
        <v>4.4</v>
      </c>
      <c r="DI34" s="35" t="str">
        <f t="shared" si="410"/>
        <v>D</v>
      </c>
      <c r="DJ34" s="157">
        <f t="shared" si="411"/>
        <v>1</v>
      </c>
      <c r="DK34" s="49" t="str">
        <f t="shared" si="412"/>
        <v>1.0</v>
      </c>
      <c r="DL34" s="77">
        <v>4</v>
      </c>
      <c r="DM34" s="151">
        <v>4</v>
      </c>
      <c r="DN34" s="24">
        <v>5</v>
      </c>
      <c r="DO34" s="27">
        <v>5</v>
      </c>
      <c r="DP34" s="28"/>
      <c r="DQ34" s="30">
        <f t="shared" si="413"/>
        <v>5</v>
      </c>
      <c r="DR34" s="31">
        <f t="shared" si="414"/>
        <v>5</v>
      </c>
      <c r="DS34" s="29" t="str">
        <f t="shared" si="159"/>
        <v>5.0</v>
      </c>
      <c r="DT34" s="35" t="str">
        <f t="shared" si="415"/>
        <v>D+</v>
      </c>
      <c r="DU34" s="157">
        <f t="shared" si="416"/>
        <v>1.5</v>
      </c>
      <c r="DV34" s="49" t="str">
        <f t="shared" si="417"/>
        <v>1.5</v>
      </c>
      <c r="DW34" s="77">
        <v>3</v>
      </c>
      <c r="DX34" s="151">
        <v>3</v>
      </c>
      <c r="DY34" s="24">
        <v>5.7</v>
      </c>
      <c r="DZ34" s="27">
        <v>6</v>
      </c>
      <c r="EA34" s="28"/>
      <c r="EB34" s="30">
        <f t="shared" si="418"/>
        <v>5.9</v>
      </c>
      <c r="EC34" s="31">
        <f t="shared" si="419"/>
        <v>5.9</v>
      </c>
      <c r="ED34" s="29" t="str">
        <f t="shared" si="163"/>
        <v>5.9</v>
      </c>
      <c r="EE34" s="35" t="str">
        <f t="shared" si="420"/>
        <v>C</v>
      </c>
      <c r="EF34" s="157">
        <f t="shared" si="421"/>
        <v>2</v>
      </c>
      <c r="EG34" s="49" t="str">
        <f t="shared" si="422"/>
        <v>2.0</v>
      </c>
      <c r="EH34" s="77">
        <v>2</v>
      </c>
      <c r="EI34" s="151">
        <v>2</v>
      </c>
      <c r="EJ34" s="24">
        <v>7.4</v>
      </c>
      <c r="EK34" s="27">
        <v>4</v>
      </c>
      <c r="EL34" s="28"/>
      <c r="EM34" s="30">
        <f t="shared" si="423"/>
        <v>5.4</v>
      </c>
      <c r="EN34" s="31">
        <f t="shared" si="424"/>
        <v>5.4</v>
      </c>
      <c r="EO34" s="29" t="str">
        <f t="shared" si="168"/>
        <v>5.4</v>
      </c>
      <c r="EP34" s="35" t="str">
        <f t="shared" si="425"/>
        <v>D+</v>
      </c>
      <c r="EQ34" s="157">
        <f t="shared" si="426"/>
        <v>1.5</v>
      </c>
      <c r="ER34" s="49" t="str">
        <f t="shared" si="427"/>
        <v>1.5</v>
      </c>
      <c r="ES34" s="77">
        <v>2</v>
      </c>
      <c r="ET34" s="151">
        <v>2</v>
      </c>
      <c r="EU34" s="24">
        <v>6.9</v>
      </c>
      <c r="EV34" s="27">
        <v>6</v>
      </c>
      <c r="EW34" s="28"/>
      <c r="EX34" s="30">
        <f t="shared" si="428"/>
        <v>6.4</v>
      </c>
      <c r="EY34" s="31">
        <f t="shared" si="429"/>
        <v>6.4</v>
      </c>
      <c r="EZ34" s="29" t="str">
        <f t="shared" si="173"/>
        <v>6.4</v>
      </c>
      <c r="FA34" s="35" t="str">
        <f t="shared" si="430"/>
        <v>C</v>
      </c>
      <c r="FB34" s="157">
        <f t="shared" si="431"/>
        <v>2</v>
      </c>
      <c r="FC34" s="49" t="str">
        <f t="shared" si="432"/>
        <v>2.0</v>
      </c>
      <c r="FD34" s="77">
        <v>3</v>
      </c>
      <c r="FE34" s="151">
        <v>3</v>
      </c>
      <c r="FF34" s="155">
        <v>8</v>
      </c>
      <c r="FG34" s="165">
        <v>8</v>
      </c>
      <c r="FH34" s="165"/>
      <c r="FI34" s="22">
        <f t="shared" si="433"/>
        <v>8</v>
      </c>
      <c r="FJ34" s="29">
        <f t="shared" si="434"/>
        <v>8</v>
      </c>
      <c r="FK34" s="29" t="str">
        <f t="shared" si="179"/>
        <v>8.0</v>
      </c>
      <c r="FL34" s="35" t="str">
        <f t="shared" si="435"/>
        <v>B+</v>
      </c>
      <c r="FM34" s="33">
        <f t="shared" si="436"/>
        <v>3.5</v>
      </c>
      <c r="FN34" s="49" t="str">
        <f t="shared" si="437"/>
        <v>3.5</v>
      </c>
      <c r="FO34" s="77">
        <v>2</v>
      </c>
      <c r="FP34" s="151">
        <v>2</v>
      </c>
      <c r="FQ34" s="41">
        <f t="shared" si="183"/>
        <v>21</v>
      </c>
      <c r="FR34" s="43">
        <f t="shared" si="184"/>
        <v>1.8095238095238095</v>
      </c>
      <c r="FS34" s="45" t="str">
        <f t="shared" si="185"/>
        <v>1.81</v>
      </c>
      <c r="FT34" s="47" t="str">
        <f t="shared" si="186"/>
        <v>Lên lớp</v>
      </c>
      <c r="FU34" s="145">
        <f t="shared" si="187"/>
        <v>21</v>
      </c>
      <c r="FV34" s="146">
        <f t="shared" si="188"/>
        <v>1.8095238095238095</v>
      </c>
      <c r="FW34" s="174">
        <f t="shared" si="189"/>
        <v>37</v>
      </c>
      <c r="FX34" s="41">
        <f t="shared" si="190"/>
        <v>37</v>
      </c>
      <c r="FY34" s="43">
        <f t="shared" si="191"/>
        <v>2.1081081081081079</v>
      </c>
      <c r="FZ34" s="45" t="str">
        <f t="shared" si="192"/>
        <v>2.11</v>
      </c>
      <c r="GA34" s="47" t="str">
        <f t="shared" si="193"/>
        <v>Lên lớp</v>
      </c>
      <c r="GB34" s="47" t="s">
        <v>1143</v>
      </c>
      <c r="GC34" s="24">
        <v>5.3</v>
      </c>
      <c r="GD34" s="27">
        <v>5</v>
      </c>
      <c r="GE34" s="28"/>
      <c r="GF34" s="22">
        <f t="shared" si="322"/>
        <v>5.0999999999999996</v>
      </c>
      <c r="GG34" s="29">
        <f t="shared" si="323"/>
        <v>5.0999999999999996</v>
      </c>
      <c r="GH34" s="29" t="str">
        <f t="shared" si="195"/>
        <v>5.1</v>
      </c>
      <c r="GI34" s="35" t="str">
        <f t="shared" si="324"/>
        <v>D+</v>
      </c>
      <c r="GJ34" s="33">
        <f t="shared" si="325"/>
        <v>1.5</v>
      </c>
      <c r="GK34" s="49" t="str">
        <f t="shared" si="326"/>
        <v>1.5</v>
      </c>
      <c r="GL34" s="77">
        <v>2</v>
      </c>
      <c r="GM34" s="151">
        <v>2</v>
      </c>
      <c r="GN34" s="24">
        <v>7.7</v>
      </c>
      <c r="GO34" s="27">
        <v>3</v>
      </c>
      <c r="GP34" s="28"/>
      <c r="GQ34" s="22">
        <f t="shared" si="327"/>
        <v>4.9000000000000004</v>
      </c>
      <c r="GR34" s="29">
        <f t="shared" si="328"/>
        <v>4.9000000000000004</v>
      </c>
      <c r="GS34" s="29" t="str">
        <f t="shared" si="200"/>
        <v>4.9</v>
      </c>
      <c r="GT34" s="35" t="str">
        <f t="shared" si="329"/>
        <v>D</v>
      </c>
      <c r="GU34" s="33">
        <f t="shared" si="330"/>
        <v>1</v>
      </c>
      <c r="GV34" s="49" t="str">
        <f t="shared" si="331"/>
        <v>1.0</v>
      </c>
      <c r="GW34" s="77">
        <v>3</v>
      </c>
      <c r="GX34" s="151">
        <v>3</v>
      </c>
      <c r="GY34" s="24">
        <v>5</v>
      </c>
      <c r="GZ34" s="27">
        <v>3</v>
      </c>
      <c r="HA34" s="28">
        <v>3</v>
      </c>
      <c r="HB34" s="22">
        <f t="shared" si="332"/>
        <v>3.8</v>
      </c>
      <c r="HC34" s="29">
        <f t="shared" si="333"/>
        <v>3.8</v>
      </c>
      <c r="HD34" s="29" t="str">
        <f t="shared" si="205"/>
        <v>3.8</v>
      </c>
      <c r="HE34" s="35" t="str">
        <f t="shared" si="334"/>
        <v>F</v>
      </c>
      <c r="HF34" s="33">
        <f t="shared" si="335"/>
        <v>0</v>
      </c>
      <c r="HG34" s="49" t="str">
        <f t="shared" si="336"/>
        <v>0.0</v>
      </c>
      <c r="HH34" s="77">
        <v>2</v>
      </c>
      <c r="HI34" s="151"/>
      <c r="HJ34" s="133">
        <v>7.6</v>
      </c>
      <c r="HK34" s="125">
        <v>5</v>
      </c>
      <c r="HL34" s="126"/>
      <c r="HM34" s="159">
        <f t="shared" si="337"/>
        <v>6</v>
      </c>
      <c r="HN34" s="160">
        <f t="shared" si="338"/>
        <v>6</v>
      </c>
      <c r="HO34" s="29" t="str">
        <f t="shared" si="210"/>
        <v>6.0</v>
      </c>
      <c r="HP34" s="129" t="str">
        <f t="shared" si="339"/>
        <v>C</v>
      </c>
      <c r="HQ34" s="130">
        <f t="shared" si="340"/>
        <v>2</v>
      </c>
      <c r="HR34" s="131" t="str">
        <f t="shared" si="341"/>
        <v>2.0</v>
      </c>
      <c r="HS34" s="132">
        <v>2</v>
      </c>
      <c r="HT34" s="170">
        <v>2</v>
      </c>
      <c r="HU34" s="24">
        <v>6.5</v>
      </c>
      <c r="HV34" s="27">
        <v>5</v>
      </c>
      <c r="HW34" s="28"/>
      <c r="HX34" s="22">
        <f t="shared" si="342"/>
        <v>5.6</v>
      </c>
      <c r="HY34" s="29">
        <f t="shared" si="343"/>
        <v>5.6</v>
      </c>
      <c r="HZ34" s="29" t="str">
        <f t="shared" si="215"/>
        <v>5.6</v>
      </c>
      <c r="IA34" s="35" t="str">
        <f t="shared" si="344"/>
        <v>C</v>
      </c>
      <c r="IB34" s="33">
        <f t="shared" si="345"/>
        <v>2</v>
      </c>
      <c r="IC34" s="49" t="str">
        <f t="shared" si="346"/>
        <v>2.0</v>
      </c>
      <c r="ID34" s="77">
        <v>3</v>
      </c>
      <c r="IE34" s="151">
        <v>3</v>
      </c>
      <c r="IF34" s="24">
        <v>6</v>
      </c>
      <c r="IG34" s="27">
        <v>7</v>
      </c>
      <c r="IH34" s="28"/>
      <c r="II34" s="22">
        <f t="shared" si="347"/>
        <v>6.6</v>
      </c>
      <c r="IJ34" s="29">
        <f t="shared" si="348"/>
        <v>6.6</v>
      </c>
      <c r="IK34" s="29" t="str">
        <f t="shared" si="220"/>
        <v>6.6</v>
      </c>
      <c r="IL34" s="35" t="str">
        <f t="shared" si="349"/>
        <v>C+</v>
      </c>
      <c r="IM34" s="33">
        <f t="shared" si="350"/>
        <v>2.5</v>
      </c>
      <c r="IN34" s="49" t="str">
        <f t="shared" si="351"/>
        <v>2.5</v>
      </c>
      <c r="IO34" s="77">
        <v>2</v>
      </c>
      <c r="IP34" s="151">
        <v>2</v>
      </c>
      <c r="IQ34" s="24">
        <v>6</v>
      </c>
      <c r="IR34" s="27">
        <v>3</v>
      </c>
      <c r="IS34" s="28"/>
      <c r="IT34" s="22">
        <f t="shared" si="352"/>
        <v>4.2</v>
      </c>
      <c r="IU34" s="29">
        <f t="shared" si="353"/>
        <v>4.2</v>
      </c>
      <c r="IV34" s="29" t="str">
        <f t="shared" si="224"/>
        <v>4.2</v>
      </c>
      <c r="IW34" s="35" t="str">
        <f t="shared" si="354"/>
        <v>D</v>
      </c>
      <c r="IX34" s="33">
        <f t="shared" si="355"/>
        <v>1</v>
      </c>
      <c r="IY34" s="49" t="str">
        <f t="shared" si="356"/>
        <v>1.0</v>
      </c>
      <c r="IZ34" s="77">
        <v>3</v>
      </c>
      <c r="JA34" s="151">
        <v>3</v>
      </c>
      <c r="JB34" s="24">
        <v>7.4</v>
      </c>
      <c r="JC34" s="27">
        <v>7</v>
      </c>
      <c r="JD34" s="28"/>
      <c r="JE34" s="22">
        <f t="shared" si="357"/>
        <v>7.2</v>
      </c>
      <c r="JF34" s="29">
        <f t="shared" si="358"/>
        <v>7.2</v>
      </c>
      <c r="JG34" s="29" t="str">
        <f t="shared" si="228"/>
        <v>7.2</v>
      </c>
      <c r="JH34" s="35" t="str">
        <f t="shared" si="359"/>
        <v>B</v>
      </c>
      <c r="JI34" s="33">
        <f t="shared" si="360"/>
        <v>3</v>
      </c>
      <c r="JJ34" s="49" t="str">
        <f t="shared" si="361"/>
        <v>3.0</v>
      </c>
      <c r="JK34" s="77">
        <v>3</v>
      </c>
      <c r="JL34" s="151">
        <v>3</v>
      </c>
      <c r="JM34" s="24">
        <v>8</v>
      </c>
      <c r="JN34" s="214">
        <v>7.4</v>
      </c>
      <c r="JO34" s="140"/>
      <c r="JP34" s="22">
        <f t="shared" si="362"/>
        <v>7.6</v>
      </c>
      <c r="JQ34" s="29">
        <f t="shared" si="363"/>
        <v>7.6</v>
      </c>
      <c r="JR34" s="29" t="str">
        <f t="shared" si="232"/>
        <v>7.6</v>
      </c>
      <c r="JS34" s="35" t="str">
        <f t="shared" si="364"/>
        <v>B</v>
      </c>
      <c r="JT34" s="33">
        <f t="shared" si="365"/>
        <v>3</v>
      </c>
      <c r="JU34" s="49" t="str">
        <f t="shared" si="366"/>
        <v>3.0</v>
      </c>
      <c r="JV34" s="77">
        <v>1</v>
      </c>
      <c r="JW34" s="151">
        <v>1</v>
      </c>
      <c r="JX34" s="211">
        <f t="shared" si="236"/>
        <v>21</v>
      </c>
      <c r="JY34" s="43">
        <f t="shared" si="237"/>
        <v>1.7142857142857142</v>
      </c>
      <c r="JZ34" s="45" t="str">
        <f t="shared" si="238"/>
        <v>1.71</v>
      </c>
      <c r="KA34" s="47" t="str">
        <f t="shared" si="239"/>
        <v>Lên lớp</v>
      </c>
      <c r="KB34" s="41">
        <f t="shared" si="240"/>
        <v>19</v>
      </c>
      <c r="KC34" s="43">
        <f t="shared" si="241"/>
        <v>1.8947368421052631</v>
      </c>
      <c r="KD34" s="229">
        <f t="shared" si="242"/>
        <v>58</v>
      </c>
      <c r="KE34" s="230">
        <f t="shared" si="243"/>
        <v>56</v>
      </c>
      <c r="KF34" s="146">
        <f t="shared" si="244"/>
        <v>2.0357142857142856</v>
      </c>
      <c r="KG34" s="45" t="str">
        <f t="shared" si="245"/>
        <v>2.04</v>
      </c>
      <c r="KH34" s="47" t="str">
        <f t="shared" si="246"/>
        <v>Lên lớp</v>
      </c>
      <c r="KI34" s="47" t="s">
        <v>1143</v>
      </c>
      <c r="KJ34" s="24">
        <v>7.2</v>
      </c>
      <c r="KK34" s="27">
        <v>3</v>
      </c>
      <c r="KL34" s="28"/>
      <c r="KM34" s="30">
        <f t="shared" si="438"/>
        <v>4.7</v>
      </c>
      <c r="KN34" s="31">
        <f t="shared" si="439"/>
        <v>4.7</v>
      </c>
      <c r="KO34" s="31" t="str">
        <f t="shared" si="440"/>
        <v>4.7</v>
      </c>
      <c r="KP34" s="35" t="str">
        <f t="shared" si="441"/>
        <v>D</v>
      </c>
      <c r="KQ34" s="33">
        <f t="shared" si="442"/>
        <v>1</v>
      </c>
      <c r="KR34" s="49" t="str">
        <f t="shared" si="443"/>
        <v>1.0</v>
      </c>
      <c r="KS34" s="77">
        <v>2</v>
      </c>
      <c r="KT34" s="151">
        <v>2</v>
      </c>
      <c r="KU34" s="24">
        <v>7.7</v>
      </c>
      <c r="KV34" s="27">
        <v>9</v>
      </c>
      <c r="KW34" s="28"/>
      <c r="KX34" s="30">
        <f t="shared" si="444"/>
        <v>8.5</v>
      </c>
      <c r="KY34" s="31">
        <f t="shared" si="445"/>
        <v>8.5</v>
      </c>
      <c r="KZ34" s="29" t="str">
        <f t="shared" si="446"/>
        <v>8.5</v>
      </c>
      <c r="LA34" s="35" t="str">
        <f t="shared" si="447"/>
        <v>A</v>
      </c>
      <c r="LB34" s="33">
        <f t="shared" si="448"/>
        <v>4</v>
      </c>
      <c r="LC34" s="49" t="str">
        <f t="shared" si="449"/>
        <v>4.0</v>
      </c>
      <c r="LD34" s="77">
        <v>2</v>
      </c>
      <c r="LE34" s="151">
        <v>2</v>
      </c>
      <c r="LF34" s="24">
        <v>6.3</v>
      </c>
      <c r="LG34" s="27">
        <v>9</v>
      </c>
      <c r="LH34" s="28"/>
      <c r="LI34" s="30">
        <f t="shared" si="450"/>
        <v>7.9</v>
      </c>
      <c r="LJ34" s="31">
        <f t="shared" si="451"/>
        <v>7.9</v>
      </c>
      <c r="LK34" s="31" t="str">
        <f t="shared" si="452"/>
        <v>7.9</v>
      </c>
      <c r="LL34" s="35" t="str">
        <f t="shared" si="453"/>
        <v>B</v>
      </c>
      <c r="LM34" s="33">
        <f t="shared" si="454"/>
        <v>3</v>
      </c>
      <c r="LN34" s="49" t="str">
        <f t="shared" si="455"/>
        <v>3.0</v>
      </c>
      <c r="LO34" s="77">
        <v>2</v>
      </c>
      <c r="LP34" s="151">
        <v>2</v>
      </c>
      <c r="LQ34" s="24">
        <v>6</v>
      </c>
      <c r="LR34" s="27">
        <v>3</v>
      </c>
      <c r="LS34" s="28"/>
      <c r="LT34" s="30">
        <f t="shared" si="456"/>
        <v>4.2</v>
      </c>
      <c r="LU34" s="31">
        <f t="shared" si="457"/>
        <v>4.2</v>
      </c>
      <c r="LV34" s="29" t="str">
        <f t="shared" si="250"/>
        <v>4.2</v>
      </c>
      <c r="LW34" s="35" t="str">
        <f t="shared" si="458"/>
        <v>D</v>
      </c>
      <c r="LX34" s="33">
        <f t="shared" si="459"/>
        <v>1</v>
      </c>
      <c r="LY34" s="49" t="str">
        <f t="shared" si="460"/>
        <v>1.0</v>
      </c>
      <c r="LZ34" s="77">
        <v>2</v>
      </c>
      <c r="MA34" s="151">
        <v>2</v>
      </c>
      <c r="MB34" s="24">
        <v>5</v>
      </c>
      <c r="MC34" s="124"/>
      <c r="MD34" s="28"/>
      <c r="ME34" s="30">
        <f t="shared" si="461"/>
        <v>2</v>
      </c>
      <c r="MF34" s="161">
        <f t="shared" si="462"/>
        <v>2</v>
      </c>
      <c r="MG34" s="29" t="str">
        <f t="shared" si="251"/>
        <v>2.0</v>
      </c>
      <c r="MH34" s="162" t="str">
        <f t="shared" si="463"/>
        <v>F</v>
      </c>
      <c r="MI34" s="163">
        <f t="shared" si="464"/>
        <v>0</v>
      </c>
      <c r="MJ34" s="56" t="str">
        <f t="shared" si="465"/>
        <v>0.0</v>
      </c>
      <c r="MK34" s="77">
        <v>1</v>
      </c>
      <c r="ML34" s="151"/>
      <c r="MM34" s="24">
        <v>5.7</v>
      </c>
      <c r="MN34" s="27">
        <v>3</v>
      </c>
      <c r="MO34" s="28"/>
      <c r="MP34" s="30">
        <f t="shared" si="466"/>
        <v>4.0999999999999996</v>
      </c>
      <c r="MQ34" s="161">
        <f t="shared" si="467"/>
        <v>4.0999999999999996</v>
      </c>
      <c r="MR34" s="29" t="str">
        <f t="shared" si="252"/>
        <v>4.1</v>
      </c>
      <c r="MS34" s="162" t="str">
        <f t="shared" si="468"/>
        <v>D</v>
      </c>
      <c r="MT34" s="163">
        <f t="shared" si="469"/>
        <v>1</v>
      </c>
      <c r="MU34" s="56" t="str">
        <f t="shared" si="470"/>
        <v>1.0</v>
      </c>
      <c r="MV34" s="77">
        <v>3</v>
      </c>
      <c r="MW34" s="151">
        <v>3</v>
      </c>
      <c r="MX34" s="24">
        <v>5</v>
      </c>
      <c r="MY34" s="124"/>
      <c r="MZ34" s="28"/>
      <c r="NA34" s="30">
        <f t="shared" si="471"/>
        <v>2</v>
      </c>
      <c r="NB34" s="161">
        <f t="shared" si="472"/>
        <v>2</v>
      </c>
      <c r="NC34" s="29" t="str">
        <f t="shared" si="253"/>
        <v>2.0</v>
      </c>
      <c r="ND34" s="162" t="str">
        <f t="shared" si="473"/>
        <v>F</v>
      </c>
      <c r="NE34" s="163">
        <f t="shared" si="474"/>
        <v>0</v>
      </c>
      <c r="NF34" s="56" t="str">
        <f t="shared" si="475"/>
        <v>0.0</v>
      </c>
      <c r="NG34" s="77">
        <v>1</v>
      </c>
      <c r="NH34" s="151"/>
      <c r="NI34" s="24">
        <v>6.4</v>
      </c>
      <c r="NJ34" s="27">
        <v>6</v>
      </c>
      <c r="NK34" s="28"/>
      <c r="NL34" s="30">
        <f t="shared" si="476"/>
        <v>6.2</v>
      </c>
      <c r="NM34" s="31">
        <f t="shared" si="477"/>
        <v>6.2</v>
      </c>
      <c r="NN34" s="31" t="str">
        <f t="shared" si="478"/>
        <v>6.2</v>
      </c>
      <c r="NO34" s="35" t="str">
        <f t="shared" si="479"/>
        <v>C</v>
      </c>
      <c r="NP34" s="33">
        <f t="shared" si="480"/>
        <v>2</v>
      </c>
      <c r="NQ34" s="49" t="str">
        <f t="shared" si="481"/>
        <v>2.0</v>
      </c>
      <c r="NR34" s="77">
        <v>3</v>
      </c>
      <c r="NS34" s="151">
        <v>3</v>
      </c>
      <c r="NT34" s="24">
        <v>8</v>
      </c>
      <c r="NU34" s="214">
        <v>8</v>
      </c>
      <c r="NV34" s="28"/>
      <c r="NW34" s="30">
        <f t="shared" si="482"/>
        <v>8</v>
      </c>
      <c r="NX34" s="31">
        <f t="shared" si="483"/>
        <v>8</v>
      </c>
      <c r="NY34" s="29" t="str">
        <f t="shared" si="484"/>
        <v>8.0</v>
      </c>
      <c r="NZ34" s="35" t="str">
        <f t="shared" si="485"/>
        <v>B+</v>
      </c>
      <c r="OA34" s="33">
        <f t="shared" si="486"/>
        <v>3.5</v>
      </c>
      <c r="OB34" s="49" t="str">
        <f t="shared" si="487"/>
        <v>3.5</v>
      </c>
      <c r="OC34" s="77">
        <v>2</v>
      </c>
      <c r="OD34" s="151">
        <v>2</v>
      </c>
      <c r="OE34" s="211">
        <f t="shared" si="257"/>
        <v>18</v>
      </c>
      <c r="OF34" s="43">
        <f t="shared" si="258"/>
        <v>1.8888888888888888</v>
      </c>
      <c r="OG34" s="45" t="str">
        <f t="shared" si="259"/>
        <v>1.89</v>
      </c>
      <c r="OH34" s="47" t="str">
        <f t="shared" si="260"/>
        <v>Lên lớp</v>
      </c>
      <c r="OI34" s="41">
        <f t="shared" si="261"/>
        <v>16</v>
      </c>
      <c r="OJ34" s="43">
        <f t="shared" si="262"/>
        <v>2.125</v>
      </c>
      <c r="OK34" s="229">
        <f t="shared" si="263"/>
        <v>76</v>
      </c>
      <c r="OL34" s="230">
        <f t="shared" si="264"/>
        <v>72</v>
      </c>
      <c r="OM34" s="146">
        <f t="shared" si="265"/>
        <v>2.0555555555555554</v>
      </c>
      <c r="ON34" s="45" t="str">
        <f t="shared" si="266"/>
        <v>2.06</v>
      </c>
      <c r="OO34" s="47" t="str">
        <f t="shared" si="267"/>
        <v>Lên lớp</v>
      </c>
      <c r="OP34" s="47" t="s">
        <v>1143</v>
      </c>
      <c r="OQ34" s="24">
        <v>5.8</v>
      </c>
      <c r="OR34" s="27"/>
      <c r="OS34" s="28">
        <v>4</v>
      </c>
      <c r="OT34" s="30">
        <f t="shared" si="488"/>
        <v>2.2999999999999998</v>
      </c>
      <c r="OU34" s="31">
        <f t="shared" si="489"/>
        <v>4.7</v>
      </c>
      <c r="OV34" s="29" t="str">
        <f t="shared" si="490"/>
        <v>4.7</v>
      </c>
      <c r="OW34" s="35" t="str">
        <f t="shared" si="491"/>
        <v>D</v>
      </c>
      <c r="OX34" s="130">
        <f t="shared" si="492"/>
        <v>1</v>
      </c>
      <c r="OY34" s="49" t="str">
        <f t="shared" si="493"/>
        <v>1.0</v>
      </c>
      <c r="OZ34" s="77">
        <v>2</v>
      </c>
      <c r="PA34" s="151">
        <v>2</v>
      </c>
      <c r="PB34" s="24">
        <v>7.2</v>
      </c>
      <c r="PC34" s="27">
        <v>7</v>
      </c>
      <c r="PD34" s="28"/>
      <c r="PE34" s="22">
        <f t="shared" si="494"/>
        <v>7.1</v>
      </c>
      <c r="PF34" s="29">
        <f t="shared" si="495"/>
        <v>7.1</v>
      </c>
      <c r="PG34" s="29" t="str">
        <f t="shared" si="496"/>
        <v>7.1</v>
      </c>
      <c r="PH34" s="35" t="str">
        <f t="shared" si="545"/>
        <v>B</v>
      </c>
      <c r="PI34" s="33">
        <f t="shared" si="497"/>
        <v>3</v>
      </c>
      <c r="PJ34" s="49" t="str">
        <f t="shared" si="498"/>
        <v>3.0</v>
      </c>
      <c r="PK34" s="77">
        <v>3</v>
      </c>
      <c r="PL34" s="151">
        <v>3</v>
      </c>
      <c r="PM34" s="24">
        <v>6.7</v>
      </c>
      <c r="PN34" s="27">
        <v>8</v>
      </c>
      <c r="PO34" s="28"/>
      <c r="PP34" s="30">
        <f t="shared" si="499"/>
        <v>7.5</v>
      </c>
      <c r="PQ34" s="31">
        <f t="shared" si="500"/>
        <v>7.5</v>
      </c>
      <c r="PR34" s="31" t="str">
        <f t="shared" si="501"/>
        <v>7.5</v>
      </c>
      <c r="PS34" s="35" t="str">
        <f t="shared" si="502"/>
        <v>B</v>
      </c>
      <c r="PT34" s="33">
        <f t="shared" si="503"/>
        <v>3</v>
      </c>
      <c r="PU34" s="49" t="str">
        <f t="shared" si="504"/>
        <v>3.0</v>
      </c>
      <c r="PV34" s="77">
        <v>2</v>
      </c>
      <c r="PW34" s="151">
        <v>2</v>
      </c>
      <c r="PX34" s="24">
        <v>7</v>
      </c>
      <c r="PY34" s="27">
        <v>8</v>
      </c>
      <c r="PZ34" s="28"/>
      <c r="QA34" s="30">
        <f t="shared" si="505"/>
        <v>7.6</v>
      </c>
      <c r="QB34" s="31">
        <f t="shared" si="506"/>
        <v>7.6</v>
      </c>
      <c r="QC34" s="31" t="str">
        <f t="shared" si="507"/>
        <v>7.6</v>
      </c>
      <c r="QD34" s="35" t="str">
        <f t="shared" si="508"/>
        <v>B</v>
      </c>
      <c r="QE34" s="33">
        <f t="shared" si="509"/>
        <v>3</v>
      </c>
      <c r="QF34" s="49" t="str">
        <f t="shared" si="510"/>
        <v>3.0</v>
      </c>
      <c r="QG34" s="77">
        <v>3</v>
      </c>
      <c r="QH34" s="151">
        <v>3</v>
      </c>
      <c r="QI34" s="24">
        <v>7.5</v>
      </c>
      <c r="QJ34" s="124"/>
      <c r="QK34" s="28"/>
      <c r="QL34" s="30">
        <f t="shared" si="511"/>
        <v>3</v>
      </c>
      <c r="QM34" s="31">
        <f t="shared" si="512"/>
        <v>3</v>
      </c>
      <c r="QN34" s="31" t="str">
        <f t="shared" si="513"/>
        <v>3.0</v>
      </c>
      <c r="QO34" s="35" t="str">
        <f t="shared" si="514"/>
        <v>F</v>
      </c>
      <c r="QP34" s="33">
        <f t="shared" si="515"/>
        <v>0</v>
      </c>
      <c r="QQ34" s="49" t="str">
        <f t="shared" si="516"/>
        <v>0.0</v>
      </c>
      <c r="QR34" s="77">
        <v>1</v>
      </c>
      <c r="QS34" s="151"/>
      <c r="QT34" s="24">
        <v>6.8</v>
      </c>
      <c r="QU34" s="27">
        <v>8</v>
      </c>
      <c r="QV34" s="28"/>
      <c r="QW34" s="30">
        <f t="shared" si="517"/>
        <v>7.5</v>
      </c>
      <c r="QX34" s="31">
        <f t="shared" si="518"/>
        <v>7.5</v>
      </c>
      <c r="QY34" s="31" t="str">
        <f t="shared" si="519"/>
        <v>7.5</v>
      </c>
      <c r="QZ34" s="35" t="str">
        <f t="shared" si="520"/>
        <v>B</v>
      </c>
      <c r="RA34" s="33">
        <f t="shared" si="521"/>
        <v>3</v>
      </c>
      <c r="RB34" s="49" t="str">
        <f t="shared" si="522"/>
        <v>3.0</v>
      </c>
      <c r="RC34" s="77">
        <v>3</v>
      </c>
      <c r="RD34" s="151">
        <v>3</v>
      </c>
      <c r="RE34" s="63">
        <v>2.1</v>
      </c>
      <c r="RF34" s="27"/>
      <c r="RG34" s="28"/>
      <c r="RH34" s="22">
        <f t="shared" si="523"/>
        <v>0.8</v>
      </c>
      <c r="RI34" s="29">
        <f t="shared" si="524"/>
        <v>0.8</v>
      </c>
      <c r="RJ34" s="29" t="str">
        <f t="shared" si="525"/>
        <v>0.8</v>
      </c>
      <c r="RK34" s="35" t="str">
        <f t="shared" si="526"/>
        <v>F</v>
      </c>
      <c r="RL34" s="33">
        <f t="shared" si="527"/>
        <v>0</v>
      </c>
      <c r="RM34" s="49" t="str">
        <f t="shared" si="528"/>
        <v>0.0</v>
      </c>
      <c r="RN34" s="77">
        <v>1</v>
      </c>
      <c r="RO34" s="151"/>
      <c r="RP34" s="211">
        <f t="shared" si="275"/>
        <v>15</v>
      </c>
      <c r="RQ34" s="275">
        <f t="shared" si="276"/>
        <v>6.3199999999999994</v>
      </c>
      <c r="RR34" s="43">
        <f t="shared" si="277"/>
        <v>2.3333333333333335</v>
      </c>
      <c r="RS34" s="45" t="str">
        <f t="shared" si="278"/>
        <v>2.33</v>
      </c>
      <c r="RT34" s="47" t="str">
        <f t="shared" si="279"/>
        <v>Lên lớp</v>
      </c>
      <c r="RU34" s="41">
        <f t="shared" si="280"/>
        <v>13</v>
      </c>
      <c r="RV34" s="43">
        <f t="shared" si="281"/>
        <v>2.6923076923076925</v>
      </c>
      <c r="RW34" s="229">
        <f t="shared" si="282"/>
        <v>91</v>
      </c>
      <c r="RX34" s="230">
        <f t="shared" si="283"/>
        <v>85</v>
      </c>
      <c r="RY34" s="146">
        <f t="shared" si="284"/>
        <v>2.1529411764705881</v>
      </c>
      <c r="RZ34" s="45" t="str">
        <f t="shared" si="285"/>
        <v>2.15</v>
      </c>
      <c r="SA34" s="47" t="str">
        <f t="shared" si="286"/>
        <v>Lên lớp</v>
      </c>
      <c r="SB34" s="47" t="s">
        <v>1143</v>
      </c>
      <c r="SC34" s="24">
        <v>6</v>
      </c>
      <c r="SD34" s="124"/>
      <c r="SE34" s="28"/>
      <c r="SF34" s="30">
        <f t="shared" si="529"/>
        <v>2.4</v>
      </c>
      <c r="SG34" s="31">
        <f t="shared" si="530"/>
        <v>2.4</v>
      </c>
      <c r="SH34" s="31" t="str">
        <f t="shared" si="531"/>
        <v>2.4</v>
      </c>
      <c r="SI34" s="35" t="str">
        <f t="shared" si="532"/>
        <v>F</v>
      </c>
      <c r="SJ34" s="33">
        <f t="shared" si="533"/>
        <v>0</v>
      </c>
      <c r="SK34" s="49" t="str">
        <f t="shared" si="534"/>
        <v>0.0</v>
      </c>
      <c r="SL34" s="77">
        <v>2</v>
      </c>
      <c r="SM34" s="151"/>
      <c r="SN34" s="63">
        <v>0</v>
      </c>
      <c r="SO34" s="27"/>
      <c r="SP34" s="28"/>
      <c r="SQ34" s="30">
        <f t="shared" si="535"/>
        <v>0</v>
      </c>
      <c r="SR34" s="31">
        <f t="shared" si="536"/>
        <v>0</v>
      </c>
      <c r="SS34" s="31" t="str">
        <f t="shared" si="537"/>
        <v>0.0</v>
      </c>
      <c r="ST34" s="35" t="str">
        <f t="shared" si="538"/>
        <v>F</v>
      </c>
      <c r="SU34" s="33">
        <f t="shared" si="539"/>
        <v>0</v>
      </c>
      <c r="SV34" s="49" t="str">
        <f t="shared" si="540"/>
        <v>0.0</v>
      </c>
      <c r="SW34" s="77">
        <v>2</v>
      </c>
      <c r="SX34" s="151"/>
      <c r="SY34" s="24"/>
      <c r="SZ34" s="27"/>
      <c r="TA34" s="28"/>
      <c r="TB34" s="22">
        <f>ROUND((SF34*0.5+SQ34*0.5),1)</f>
        <v>1.2</v>
      </c>
      <c r="TC34" s="29">
        <f t="shared" ref="TC34" si="561">ROUND((SG34*0.5+SR34*0.5),1)</f>
        <v>1.2</v>
      </c>
      <c r="TD34" s="31" t="str">
        <f t="shared" si="541"/>
        <v>1.2</v>
      </c>
      <c r="TE34" s="35" t="str">
        <f t="shared" si="542"/>
        <v>F</v>
      </c>
      <c r="TF34" s="33">
        <f t="shared" si="543"/>
        <v>0</v>
      </c>
      <c r="TG34" s="49" t="str">
        <f t="shared" si="544"/>
        <v>0.0</v>
      </c>
      <c r="TH34" s="77">
        <v>4</v>
      </c>
      <c r="TI34" s="151"/>
      <c r="TJ34" s="320"/>
      <c r="TK34" s="321"/>
      <c r="TL34" s="322"/>
      <c r="TM34" s="322"/>
      <c r="TN34" s="322"/>
      <c r="TO34" s="127">
        <f t="shared" si="546"/>
        <v>0</v>
      </c>
      <c r="TP34" s="29" t="str">
        <f t="shared" si="547"/>
        <v>0.0</v>
      </c>
      <c r="TQ34" s="35" t="str">
        <f t="shared" si="548"/>
        <v>F</v>
      </c>
      <c r="TR34" s="33">
        <f t="shared" si="549"/>
        <v>0</v>
      </c>
      <c r="TS34" s="49" t="str">
        <f t="shared" si="550"/>
        <v>0.0</v>
      </c>
      <c r="TT34" s="323"/>
      <c r="TU34" s="324"/>
      <c r="TV34" s="325">
        <f t="shared" si="551"/>
        <v>4</v>
      </c>
      <c r="TW34" s="341">
        <f t="shared" si="295"/>
        <v>1.2</v>
      </c>
      <c r="TX34" s="326">
        <f t="shared" si="552"/>
        <v>0</v>
      </c>
      <c r="TY34" s="45" t="str">
        <f t="shared" si="553"/>
        <v>0.00</v>
      </c>
      <c r="TZ34" s="47" t="str">
        <f t="shared" si="554"/>
        <v>Cảnh báo KQHT</v>
      </c>
      <c r="UA34" s="41">
        <f t="shared" si="555"/>
        <v>0</v>
      </c>
      <c r="UB34" s="43" t="e">
        <f t="shared" si="556"/>
        <v>#DIV/0!</v>
      </c>
    </row>
    <row r="39" spans="1:548" ht="18">
      <c r="A39" s="11">
        <v>16</v>
      </c>
      <c r="B39" s="70" t="s">
        <v>415</v>
      </c>
      <c r="C39" s="14" t="s">
        <v>443</v>
      </c>
      <c r="D39" s="71" t="s">
        <v>187</v>
      </c>
      <c r="E39" s="72" t="s">
        <v>444</v>
      </c>
      <c r="F39" s="123" t="s">
        <v>1461</v>
      </c>
      <c r="G39" s="111" t="s">
        <v>857</v>
      </c>
      <c r="H39" s="116" t="s">
        <v>18</v>
      </c>
      <c r="I39" s="104" t="s">
        <v>839</v>
      </c>
      <c r="J39" s="13">
        <v>7</v>
      </c>
      <c r="K39" s="13"/>
      <c r="L39" s="35" t="str">
        <f t="shared" ref="L39:L44" si="562">IF(J39&gt;=8.5,"A",IF(J39&gt;=8,"B+",IF(J39&gt;=7,"B",IF(J39&gt;=6.5,"C+",IF(J39&gt;=5.5,"C",IF(J39&gt;=5,"D+",IF(J39&gt;=4,"D","F")))))))</f>
        <v>B</v>
      </c>
      <c r="M39" s="33">
        <f t="shared" ref="M39:M44" si="563">IF(L39="A",4,IF(L39="B+",3.5,IF(L39="B",3,IF(L39="C+",2.5,IF(L39="C",2,IF(L39="D+",1.5,IF(L39="D",1,0)))))))</f>
        <v>3</v>
      </c>
      <c r="N39" s="49" t="str">
        <f t="shared" ref="N39:N44" si="564">TEXT(M39,"0.0")</f>
        <v>3.0</v>
      </c>
      <c r="O39" s="12">
        <v>2</v>
      </c>
      <c r="P39" s="19">
        <v>5.9</v>
      </c>
      <c r="Q39" s="19"/>
      <c r="R39" s="35" t="str">
        <f t="shared" ref="R39:R44" si="565">IF(P39&gt;=8.5,"A",IF(P39&gt;=8,"B+",IF(P39&gt;=7,"B",IF(P39&gt;=6.5,"C+",IF(P39&gt;=5.5,"C",IF(P39&gt;=5,"D+",IF(P39&gt;=4,"D","F")))))))</f>
        <v>C</v>
      </c>
      <c r="S39" s="33">
        <f t="shared" ref="S39:S44" si="566">IF(R39="A",4,IF(R39="B+",3.5,IF(R39="B",3,IF(R39="C+",2.5,IF(R39="C",2,IF(R39="D+",1.5,IF(R39="D",1,0)))))))</f>
        <v>2</v>
      </c>
      <c r="T39" s="49" t="str">
        <f t="shared" ref="T39:T44" si="567">TEXT(S39,"0.0")</f>
        <v>2.0</v>
      </c>
      <c r="U39" s="12">
        <v>3</v>
      </c>
      <c r="V39" s="24">
        <v>5.0999999999999996</v>
      </c>
      <c r="W39" s="27">
        <v>5</v>
      </c>
      <c r="X39" s="28"/>
      <c r="Y39" s="22">
        <f t="shared" ref="Y39:Y44" si="568">ROUND((V39*0.4+W39*0.6),1)</f>
        <v>5</v>
      </c>
      <c r="Z39" s="29">
        <f t="shared" ref="Z39:Z44" si="569">ROUND(MAX((V39*0.4+W39*0.6),(V39*0.4+X39*0.6)),1)</f>
        <v>5</v>
      </c>
      <c r="AA39" s="29"/>
      <c r="AB39" s="35" t="str">
        <f t="shared" ref="AB39:AB44" si="570">IF(Z39&gt;=8.5,"A",IF(Z39&gt;=8,"B+",IF(Z39&gt;=7,"B",IF(Z39&gt;=6.5,"C+",IF(Z39&gt;=5.5,"C",IF(Z39&gt;=5,"D+",IF(Z39&gt;=4,"D","F")))))))</f>
        <v>D+</v>
      </c>
      <c r="AC39" s="33">
        <f t="shared" ref="AC39:AC44" si="571">IF(AB39="A",4,IF(AB39="B+",3.5,IF(AB39="B",3,IF(AB39="C+",2.5,IF(AB39="C",2,IF(AB39="D+",1.5,IF(AB39="D",1,0)))))))</f>
        <v>1.5</v>
      </c>
      <c r="AD39" s="49" t="str">
        <f t="shared" ref="AD39:AD44" si="572">TEXT(AC39,"0.0")</f>
        <v>1.5</v>
      </c>
      <c r="AE39" s="77">
        <v>5</v>
      </c>
      <c r="AF39" s="80">
        <v>5</v>
      </c>
      <c r="AG39" s="63">
        <v>1.3</v>
      </c>
      <c r="AH39" s="27"/>
      <c r="AI39" s="28"/>
      <c r="AJ39" s="22">
        <f t="shared" ref="AJ39:AJ44" si="573">ROUND((AG39*0.4+AH39*0.6),1)</f>
        <v>0.5</v>
      </c>
      <c r="AK39" s="29">
        <f t="shared" ref="AK39:AK44" si="574">ROUND(MAX((AG39*0.4+AH39*0.6),(AG39*0.4+AI39*0.6)),1)</f>
        <v>0.5</v>
      </c>
      <c r="AL39" s="29"/>
      <c r="AM39" s="35" t="str">
        <f t="shared" ref="AM39:AM44" si="575">IF(AK39&gt;=8.5,"A",IF(AK39&gt;=8,"B+",IF(AK39&gt;=7,"B",IF(AK39&gt;=6.5,"C+",IF(AK39&gt;=5.5,"C",IF(AK39&gt;=5,"D+",IF(AK39&gt;=4,"D","F")))))))</f>
        <v>F</v>
      </c>
      <c r="AN39" s="33">
        <f t="shared" ref="AN39:AN44" si="576">IF(AM39="A",4,IF(AM39="B+",3.5,IF(AM39="B",3,IF(AM39="C+",2.5,IF(AM39="C",2,IF(AM39="D+",1.5,IF(AM39="D",1,0)))))))</f>
        <v>0</v>
      </c>
      <c r="AO39" s="49" t="str">
        <f t="shared" ref="AO39:AO44" si="577">TEXT(AN39,"0.0")</f>
        <v>0.0</v>
      </c>
      <c r="AP39" s="77">
        <v>3</v>
      </c>
      <c r="AQ39" s="83"/>
      <c r="AR39" s="24">
        <v>5</v>
      </c>
      <c r="AS39" s="124"/>
      <c r="AT39" s="138"/>
      <c r="AU39" s="22">
        <f t="shared" ref="AU39:AU44" si="578">ROUND((AR39*0.4+AS39*0.6),1)</f>
        <v>2</v>
      </c>
      <c r="AV39" s="29">
        <f t="shared" ref="AV39:AV44" si="579">ROUND(MAX((AR39*0.4+AS39*0.6),(AR39*0.4+AT39*0.6)),1)</f>
        <v>2</v>
      </c>
      <c r="AW39" s="29"/>
      <c r="AX39" s="35" t="str">
        <f t="shared" ref="AX39:AX44" si="580">IF(AV39&gt;=8.5,"A",IF(AV39&gt;=8,"B+",IF(AV39&gt;=7,"B",IF(AV39&gt;=6.5,"C+",IF(AV39&gt;=5.5,"C",IF(AV39&gt;=5,"D+",IF(AV39&gt;=4,"D","F")))))))</f>
        <v>F</v>
      </c>
      <c r="AY39" s="33">
        <f t="shared" ref="AY39:AY44" si="581">IF(AX39="A",4,IF(AX39="B+",3.5,IF(AX39="B",3,IF(AX39="C+",2.5,IF(AX39="C",2,IF(AX39="D+",1.5,IF(AX39="D",1,0)))))))</f>
        <v>0</v>
      </c>
      <c r="AZ39" s="49" t="str">
        <f t="shared" ref="AZ39:AZ44" si="582">TEXT(AY39,"0.0")</f>
        <v>0.0</v>
      </c>
      <c r="BA39" s="77">
        <v>3</v>
      </c>
      <c r="BB39" s="83"/>
      <c r="BC39" s="63">
        <v>3</v>
      </c>
      <c r="BD39" s="27"/>
      <c r="BE39" s="28"/>
      <c r="BF39" s="22">
        <f t="shared" ref="BF39:BF44" si="583">ROUND((BC39*0.4+BD39*0.6),1)</f>
        <v>1.2</v>
      </c>
      <c r="BG39" s="29">
        <f t="shared" ref="BG39:BG44" si="584">ROUND(MAX((BC39*0.4+BD39*0.6),(BC39*0.4+BE39*0.6)),1)</f>
        <v>1.2</v>
      </c>
      <c r="BH39" s="29"/>
      <c r="BI39" s="35" t="str">
        <f t="shared" ref="BI39:BI44" si="585">IF(BG39&gt;=8.5,"A",IF(BG39&gt;=8,"B+",IF(BG39&gt;=7,"B",IF(BG39&gt;=6.5,"C+",IF(BG39&gt;=5.5,"C",IF(BG39&gt;=5,"D+",IF(BG39&gt;=4,"D","F")))))))</f>
        <v>F</v>
      </c>
      <c r="BJ39" s="33">
        <f t="shared" ref="BJ39:BJ44" si="586">IF(BI39="A",4,IF(BI39="B+",3.5,IF(BI39="B",3,IF(BI39="C+",2.5,IF(BI39="C",2,IF(BI39="D+",1.5,IF(BI39="D",1,0)))))))</f>
        <v>0</v>
      </c>
      <c r="BK39" s="49" t="str">
        <f t="shared" ref="BK39:BK44" si="587">TEXT(BJ39,"0.0")</f>
        <v>0.0</v>
      </c>
      <c r="BL39" s="77">
        <v>3</v>
      </c>
      <c r="BM39" s="83"/>
      <c r="BN39" s="24">
        <v>6</v>
      </c>
      <c r="BO39" s="27">
        <v>8</v>
      </c>
      <c r="BP39" s="28"/>
      <c r="BQ39" s="30">
        <f t="shared" ref="BQ39:BQ44" si="588">ROUND((BN39*0.4+BO39*0.6),1)</f>
        <v>7.2</v>
      </c>
      <c r="BR39" s="31">
        <f t="shared" ref="BR39:BR44" si="589">ROUND(MAX((BN39*0.4+BO39*0.6),(BN39*0.4+BP39*0.6)),1)</f>
        <v>7.2</v>
      </c>
      <c r="BS39" s="31"/>
      <c r="BT39" s="35" t="str">
        <f t="shared" ref="BT39:BT44" si="590">IF(BR39&gt;=8.5,"A",IF(BR39&gt;=8,"B+",IF(BR39&gt;=7,"B",IF(BR39&gt;=6.5,"C+",IF(BR39&gt;=5.5,"C",IF(BR39&gt;=5,"D+",IF(BR39&gt;=4,"D","F")))))))</f>
        <v>B</v>
      </c>
      <c r="BU39" s="33">
        <f t="shared" ref="BU39:BU44" si="591">IF(BT39="A",4,IF(BT39="B+",3.5,IF(BT39="B",3,IF(BT39="C+",2.5,IF(BT39="C",2,IF(BT39="D+",1.5,IF(BT39="D",1,0)))))))</f>
        <v>3</v>
      </c>
      <c r="BV39" s="49" t="str">
        <f t="shared" ref="BV39:BV44" si="592">TEXT(BU39,"0.0")</f>
        <v>3.0</v>
      </c>
      <c r="BW39" s="77">
        <v>2</v>
      </c>
      <c r="BX39" s="83">
        <v>2</v>
      </c>
      <c r="BY39" s="41">
        <f t="shared" ref="BY39:BY44" si="593">AE39+AP39+BA39+BL39+BW39</f>
        <v>16</v>
      </c>
      <c r="BZ39" s="43">
        <f t="shared" ref="BZ39:BZ44" si="594">(AC39*AE39+AN39*AP39+AY39*BA39+BJ39*BL39+BU39*BW39)/BY39</f>
        <v>0.84375</v>
      </c>
      <c r="CA39" s="45" t="str">
        <f t="shared" ref="CA39:CA44" si="595">TEXT(BZ39,"0.00")</f>
        <v>0.84</v>
      </c>
      <c r="CB39" s="47" t="str">
        <f t="shared" ref="CB39:CB44" si="596">IF(AND(BZ39&lt;0.8),"Cảnh báo KQHT","Lên lớp")</f>
        <v>Lên lớp</v>
      </c>
      <c r="CC39" s="145">
        <f t="shared" ref="CC39:CC44" si="597">AF39+AQ39+BB39+BM39+BX39</f>
        <v>7</v>
      </c>
      <c r="CD39" s="146">
        <f t="shared" ref="CD39:CD44" si="598" xml:space="preserve"> (AC39*AF39+AN39*AQ39+AY39*BB39+BJ39*BM39+BU39*BX39)/CC39</f>
        <v>1.9285714285714286</v>
      </c>
      <c r="CE39" s="47" t="str">
        <f t="shared" ref="CE39:CE44" si="599">IF(AND(CD39&lt;1.2),"Cảnh báo KQHT","Lên lớp")</f>
        <v>Lên lớp</v>
      </c>
      <c r="CF39" s="142" t="s">
        <v>1143</v>
      </c>
      <c r="CG39" s="63">
        <v>0</v>
      </c>
      <c r="CH39" s="27"/>
      <c r="CI39" s="28"/>
      <c r="CJ39" s="22">
        <f t="shared" ref="CJ39:CJ44" si="600">ROUND((CG39*0.4+CH39*0.6),1)</f>
        <v>0</v>
      </c>
      <c r="CK39" s="29">
        <f t="shared" ref="CK39:CK44" si="601">ROUND(MAX((CG39*0.4+CH39*0.6),(CG39*0.4+CI39*0.6)),1)</f>
        <v>0</v>
      </c>
      <c r="CL39" s="29"/>
      <c r="CM39" s="35" t="str">
        <f t="shared" ref="CM39:CM44" si="602">IF(CK39&gt;=8.5,"A",IF(CK39&gt;=8,"B+",IF(CK39&gt;=7,"B",IF(CK39&gt;=6.5,"C+",IF(CK39&gt;=5.5,"C",IF(CK39&gt;=5,"D+",IF(CK39&gt;=4,"D","F")))))))</f>
        <v>F</v>
      </c>
      <c r="CN39" s="157">
        <f t="shared" ref="CN39:CN44" si="603">IF(CM39="A",4,IF(CM39="B+",3.5,IF(CM39="B",3,IF(CM39="C+",2.5,IF(CM39="C",2,IF(CM39="D+",1.5,IF(CM39="D",1,0)))))))</f>
        <v>0</v>
      </c>
      <c r="CO39" s="49" t="str">
        <f t="shared" ref="CO39:CO44" si="604">TEXT(CN39,"0.0")</f>
        <v>0.0</v>
      </c>
      <c r="CP39" s="77">
        <v>3</v>
      </c>
      <c r="CQ39" s="151"/>
      <c r="CR39" s="24">
        <v>5</v>
      </c>
      <c r="CS39" s="27">
        <v>5</v>
      </c>
      <c r="CT39" s="28"/>
      <c r="CU39" s="22">
        <f t="shared" ref="CU39:CU44" si="605">ROUND((CR39*0.4+CS39*0.6),1)</f>
        <v>5</v>
      </c>
      <c r="CV39" s="29">
        <f t="shared" ref="CV39:CV44" si="606">ROUND(MAX((CR39*0.4+CS39*0.6),(CR39*0.4+CT39*0.6)),1)</f>
        <v>5</v>
      </c>
      <c r="CW39" s="29"/>
      <c r="CX39" s="35" t="str">
        <f t="shared" ref="CX39:CX44" si="607">IF(CV39&gt;=8.5,"A",IF(CV39&gt;=8,"B+",IF(CV39&gt;=7,"B",IF(CV39&gt;=6.5,"C+",IF(CV39&gt;=5.5,"C",IF(CV39&gt;=5,"D+",IF(CV39&gt;=4,"D","F")))))))</f>
        <v>D+</v>
      </c>
      <c r="CY39" s="157">
        <f t="shared" ref="CY39:CY44" si="608">IF(CX39="A",4,IF(CX39="B+",3.5,IF(CX39="B",3,IF(CX39="C+",2.5,IF(CX39="C",2,IF(CX39="D+",1.5,IF(CX39="D",1,0)))))))</f>
        <v>1.5</v>
      </c>
      <c r="CZ39" s="49" t="str">
        <f t="shared" ref="CZ39:CZ44" si="609">TEXT(CY39,"0.0")</f>
        <v>1.5</v>
      </c>
      <c r="DA39" s="77">
        <v>2</v>
      </c>
      <c r="DB39" s="151">
        <v>2</v>
      </c>
      <c r="DC39" s="63">
        <v>0</v>
      </c>
      <c r="DD39" s="27"/>
      <c r="DE39" s="28"/>
      <c r="DF39" s="30">
        <f t="shared" ref="DF39:DF44" si="610">ROUND((DC39*0.4+DD39*0.6),1)</f>
        <v>0</v>
      </c>
      <c r="DG39" s="31">
        <f t="shared" ref="DG39:DG44" si="611">ROUND(MAX((DC39*0.4+DD39*0.6),(DC39*0.4+DE39*0.6)),1)</f>
        <v>0</v>
      </c>
      <c r="DH39" s="31"/>
      <c r="DI39" s="35" t="str">
        <f t="shared" ref="DI39:DI44" si="612">IF(DG39&gt;=8.5,"A",IF(DG39&gt;=8,"B+",IF(DG39&gt;=7,"B",IF(DG39&gt;=6.5,"C+",IF(DG39&gt;=5.5,"C",IF(DG39&gt;=5,"D+",IF(DG39&gt;=4,"D","F")))))))</f>
        <v>F</v>
      </c>
      <c r="DJ39" s="157">
        <f t="shared" ref="DJ39:DJ44" si="613">IF(DI39="A",4,IF(DI39="B+",3.5,IF(DI39="B",3,IF(DI39="C+",2.5,IF(DI39="C",2,IF(DI39="D+",1.5,IF(DI39="D",1,0)))))))</f>
        <v>0</v>
      </c>
      <c r="DK39" s="49" t="str">
        <f t="shared" ref="DK39:DK44" si="614">TEXT(DJ39,"0.0")</f>
        <v>0.0</v>
      </c>
      <c r="DL39" s="77">
        <v>4</v>
      </c>
      <c r="DM39" s="151"/>
      <c r="DN39" s="63">
        <v>0</v>
      </c>
      <c r="DO39" s="27"/>
      <c r="DP39" s="28"/>
      <c r="DQ39" s="30">
        <f t="shared" ref="DQ39:DQ44" si="615">ROUND((DN39*0.4+DO39*0.6),1)</f>
        <v>0</v>
      </c>
      <c r="DR39" s="31">
        <f t="shared" ref="DR39:DR44" si="616">ROUND(MAX((DN39*0.4+DO39*0.6),(DN39*0.4+DP39*0.6)),1)</f>
        <v>0</v>
      </c>
      <c r="DS39" s="31"/>
      <c r="DT39" s="35" t="str">
        <f t="shared" ref="DT39:DT44" si="617">IF(DR39&gt;=8.5,"A",IF(DR39&gt;=8,"B+",IF(DR39&gt;=7,"B",IF(DR39&gt;=6.5,"C+",IF(DR39&gt;=5.5,"C",IF(DR39&gt;=5,"D+",IF(DR39&gt;=4,"D","F")))))))</f>
        <v>F</v>
      </c>
      <c r="DU39" s="157">
        <f t="shared" ref="DU39:DU44" si="618">IF(DT39="A",4,IF(DT39="B+",3.5,IF(DT39="B",3,IF(DT39="C+",2.5,IF(DT39="C",2,IF(DT39="D+",1.5,IF(DT39="D",1,0)))))))</f>
        <v>0</v>
      </c>
      <c r="DV39" s="49" t="str">
        <f t="shared" ref="DV39:DV44" si="619">TEXT(DU39,"0.0")</f>
        <v>0.0</v>
      </c>
      <c r="DW39" s="77">
        <v>3</v>
      </c>
      <c r="DX39" s="151"/>
      <c r="DY39" s="63">
        <v>0</v>
      </c>
      <c r="DZ39" s="27"/>
      <c r="EA39" s="28"/>
      <c r="EB39" s="30">
        <f t="shared" ref="EB39:EB44" si="620">ROUND((DY39*0.4+DZ39*0.6),1)</f>
        <v>0</v>
      </c>
      <c r="EC39" s="31">
        <f t="shared" ref="EC39:EC44" si="621">ROUND(MAX((DY39*0.4+DZ39*0.6),(DY39*0.4+EA39*0.6)),1)</f>
        <v>0</v>
      </c>
      <c r="ED39" s="31"/>
      <c r="EE39" s="35" t="str">
        <f t="shared" ref="EE39:EE44" si="622">IF(EC39&gt;=8.5,"A",IF(EC39&gt;=8,"B+",IF(EC39&gt;=7,"B",IF(EC39&gt;=6.5,"C+",IF(EC39&gt;=5.5,"C",IF(EC39&gt;=5,"D+",IF(EC39&gt;=4,"D","F")))))))</f>
        <v>F</v>
      </c>
      <c r="EF39" s="157">
        <f t="shared" ref="EF39:EF44" si="623">IF(EE39="A",4,IF(EE39="B+",3.5,IF(EE39="B",3,IF(EE39="C+",2.5,IF(EE39="C",2,IF(EE39="D+",1.5,IF(EE39="D",1,0)))))))</f>
        <v>0</v>
      </c>
      <c r="EG39" s="49" t="str">
        <f t="shared" ref="EG39:EG44" si="624">TEXT(EF39,"0.0")</f>
        <v>0.0</v>
      </c>
      <c r="EH39" s="77">
        <v>2</v>
      </c>
      <c r="EI39" s="151"/>
      <c r="EJ39" s="24">
        <v>5.4</v>
      </c>
      <c r="EK39" s="27">
        <v>4</v>
      </c>
      <c r="EL39" s="28"/>
      <c r="EM39" s="30">
        <f t="shared" ref="EM39:EM44" si="625">ROUND((EJ39*0.4+EK39*0.6),1)</f>
        <v>4.5999999999999996</v>
      </c>
      <c r="EN39" s="31">
        <f t="shared" ref="EN39:EN44" si="626">ROUND(MAX((EJ39*0.4+EK39*0.6),(EJ39*0.4+EL39*0.6)),1)</f>
        <v>4.5999999999999996</v>
      </c>
      <c r="EO39" s="31"/>
      <c r="EP39" s="35" t="str">
        <f t="shared" ref="EP39:EP44" si="627">IF(EN39&gt;=8.5,"A",IF(EN39&gt;=8,"B+",IF(EN39&gt;=7,"B",IF(EN39&gt;=6.5,"C+",IF(EN39&gt;=5.5,"C",IF(EN39&gt;=5,"D+",IF(EN39&gt;=4,"D","F")))))))</f>
        <v>D</v>
      </c>
      <c r="EQ39" s="157">
        <f t="shared" ref="EQ39:EQ44" si="628">IF(EP39="A",4,IF(EP39="B+",3.5,IF(EP39="B",3,IF(EP39="C+",2.5,IF(EP39="C",2,IF(EP39="D+",1.5,IF(EP39="D",1,0)))))))</f>
        <v>1</v>
      </c>
      <c r="ER39" s="49" t="str">
        <f t="shared" ref="ER39:ER44" si="629">TEXT(EQ39,"0.0")</f>
        <v>1.0</v>
      </c>
      <c r="ES39" s="77">
        <v>2</v>
      </c>
      <c r="ET39" s="151">
        <v>2</v>
      </c>
      <c r="EU39" s="63">
        <v>0</v>
      </c>
      <c r="EV39" s="27"/>
      <c r="EW39" s="28"/>
      <c r="EX39" s="30">
        <f t="shared" ref="EX39:EX44" si="630">ROUND((EU39*0.4+EV39*0.6),1)</f>
        <v>0</v>
      </c>
      <c r="EY39" s="31">
        <f t="shared" ref="EY39:EY44" si="631">ROUND(MAX((EU39*0.4+EV39*0.6),(EU39*0.4+EW39*0.6)),1)</f>
        <v>0</v>
      </c>
      <c r="EZ39" s="31"/>
      <c r="FA39" s="35" t="str">
        <f t="shared" ref="FA39:FA44" si="632">IF(EY39&gt;=8.5,"A",IF(EY39&gt;=8,"B+",IF(EY39&gt;=7,"B",IF(EY39&gt;=6.5,"C+",IF(EY39&gt;=5.5,"C",IF(EY39&gt;=5,"D+",IF(EY39&gt;=4,"D","F")))))))</f>
        <v>F</v>
      </c>
      <c r="FB39" s="157">
        <f t="shared" ref="FB39:FB44" si="633">IF(FA39="A",4,IF(FA39="B+",3.5,IF(FA39="B",3,IF(FA39="C+",2.5,IF(FA39="C",2,IF(FA39="D+",1.5,IF(FA39="D",1,0)))))))</f>
        <v>0</v>
      </c>
      <c r="FC39" s="49" t="str">
        <f t="shared" ref="FC39:FC44" si="634">TEXT(FB39,"0.0")</f>
        <v>0.0</v>
      </c>
      <c r="FD39" s="77">
        <v>3</v>
      </c>
      <c r="FE39" s="151"/>
      <c r="FF39" s="63">
        <v>0</v>
      </c>
      <c r="FG39" s="165"/>
      <c r="FH39" s="165"/>
      <c r="FI39" s="22">
        <f t="shared" ref="FI39:FI44" si="635">ROUND((FF39*0.4+FG39*0.6),1)</f>
        <v>0</v>
      </c>
      <c r="FJ39" s="29">
        <f t="shared" ref="FJ39:FJ44" si="636">ROUND(MAX((FF39*0.4+FG39*0.6),(FF39*0.4+FH39*0.6)),1)</f>
        <v>0</v>
      </c>
      <c r="FK39" s="29"/>
      <c r="FL39" s="35" t="str">
        <f t="shared" ref="FL39:FL44" si="637">IF(FJ39&gt;=8.5,"A",IF(FJ39&gt;=8,"B+",IF(FJ39&gt;=7,"B",IF(FJ39&gt;=6.5,"C+",IF(FJ39&gt;=5.5,"C",IF(FJ39&gt;=5,"D+",IF(FJ39&gt;=4,"D","F")))))))</f>
        <v>F</v>
      </c>
      <c r="FM39" s="33">
        <f t="shared" ref="FM39:FM44" si="638">IF(FL39="A",4,IF(FL39="B+",3.5,IF(FL39="B",3,IF(FL39="C+",2.5,IF(FL39="C",2,IF(FL39="D+",1.5,IF(FL39="D",1,0)))))))</f>
        <v>0</v>
      </c>
      <c r="FN39" s="49" t="str">
        <f t="shared" ref="FN39:FN44" si="639">TEXT(FM39,"0.0")</f>
        <v>0.0</v>
      </c>
      <c r="FO39" s="77">
        <v>2</v>
      </c>
      <c r="FP39" s="151"/>
      <c r="FQ39" s="41">
        <f t="shared" ref="FQ39:FQ44" si="640">CP39+DA39+DL39+DW39+EH39+ES39+FD39+FO39</f>
        <v>21</v>
      </c>
      <c r="FR39" s="43">
        <f t="shared" ref="FR39:FR44" si="641">(CN39*CP39+CY39*DA39+DJ39*DL39+DU39*DW39+EF39*EH39+EQ39*ES39+FB39*FD39+FM39*FO39)/FQ39</f>
        <v>0.23809523809523808</v>
      </c>
      <c r="FS39" s="45" t="str">
        <f t="shared" ref="FS39:FS44" si="642">TEXT(FR39,"0.00")</f>
        <v>0.24</v>
      </c>
      <c r="FT39" s="148" t="str">
        <f t="shared" ref="FT39:FT44" si="643">IF(AND(FR39&lt;1),"Cảnh báo KQHT","Lên lớp")</f>
        <v>Cảnh báo KQHT</v>
      </c>
      <c r="FU39" s="145">
        <f t="shared" ref="FU39:FU44" si="644">CQ39+DB39+DM39+DX39+EI39+ET39+FE39+FP39</f>
        <v>4</v>
      </c>
      <c r="FV39" s="146">
        <f t="shared" ref="FV39:FV44" si="645" xml:space="preserve"> (CN39*CQ39+CY39*DB39+DJ39*DM39+DU39*DX39+EF39*EI39+EQ39*ET39+FB39*FE39+FM39*FP39)/FU39</f>
        <v>1.25</v>
      </c>
      <c r="FW39" s="174">
        <f t="shared" ref="FW39:FW44" si="646">BY39+FQ39</f>
        <v>37</v>
      </c>
      <c r="FX39" s="41">
        <f t="shared" ref="FX39:FX44" si="647">CC39+FU39</f>
        <v>11</v>
      </c>
      <c r="FY39" s="43">
        <f t="shared" ref="FY39:FY44" si="648">(CD39*CC39+FV39*FU39)/FX39</f>
        <v>1.6818181818181819</v>
      </c>
      <c r="FZ39" s="45" t="str">
        <f t="shared" ref="FZ39:FZ44" si="649">TEXT(FY39,"0.00")</f>
        <v>1.68</v>
      </c>
      <c r="GA39" s="47" t="str">
        <f t="shared" ref="GA39:GA44" si="650">IF(AND(FY39&lt;1.2),"Cảnh báo KQHT","Lên lớp")</f>
        <v>Lên lớp</v>
      </c>
      <c r="GB39" s="209" t="s">
        <v>1135</v>
      </c>
      <c r="GC39" s="63">
        <v>0</v>
      </c>
      <c r="GD39" s="27"/>
      <c r="GE39" s="28"/>
      <c r="GF39" s="22">
        <f t="shared" ref="GF39:GF44" si="651">ROUND((GC39*0.4+GD39*0.6),1)</f>
        <v>0</v>
      </c>
      <c r="GG39" s="29">
        <f t="shared" ref="GG39:GG44" si="652">ROUND(MAX((GC39*0.4+GD39*0.6),(GC39*0.4+GE39*0.6)),1)</f>
        <v>0</v>
      </c>
      <c r="GH39" s="29"/>
      <c r="GI39" s="35" t="str">
        <f t="shared" ref="GI39:GI44" si="653">IF(GG39&gt;=8.5,"A",IF(GG39&gt;=8,"B+",IF(GG39&gt;=7,"B",IF(GG39&gt;=6.5,"C+",IF(GG39&gt;=5.5,"C",IF(GG39&gt;=5,"D+",IF(GG39&gt;=4,"D","F")))))))</f>
        <v>F</v>
      </c>
      <c r="GJ39" s="33">
        <f t="shared" ref="GJ39:GJ44" si="654">IF(GI39="A",4,IF(GI39="B+",3.5,IF(GI39="B",3,IF(GI39="C+",2.5,IF(GI39="C",2,IF(GI39="D+",1.5,IF(GI39="D",1,0)))))))</f>
        <v>0</v>
      </c>
      <c r="GK39" s="49" t="str">
        <f t="shared" ref="GK39:GK44" si="655">TEXT(GJ39,"0.0")</f>
        <v>0.0</v>
      </c>
      <c r="GL39" s="77">
        <v>2</v>
      </c>
      <c r="GM39" s="151"/>
      <c r="GN39" s="63">
        <v>0</v>
      </c>
      <c r="GO39" s="27"/>
      <c r="GP39" s="28"/>
      <c r="GQ39" s="22">
        <f t="shared" ref="GQ39:GQ44" si="656">ROUND((GN39*0.4+GO39*0.6),1)</f>
        <v>0</v>
      </c>
      <c r="GR39" s="29">
        <f t="shared" ref="GR39:GR44" si="657">ROUND(MAX((GN39*0.4+GO39*0.6),(GN39*0.4+GP39*0.6)),1)</f>
        <v>0</v>
      </c>
      <c r="GS39" s="29"/>
      <c r="GT39" s="35" t="str">
        <f t="shared" ref="GT39:GT44" si="658">IF(GR39&gt;=8.5,"A",IF(GR39&gt;=8,"B+",IF(GR39&gt;=7,"B",IF(GR39&gt;=6.5,"C+",IF(GR39&gt;=5.5,"C",IF(GR39&gt;=5,"D+",IF(GR39&gt;=4,"D","F")))))))</f>
        <v>F</v>
      </c>
      <c r="GU39" s="33">
        <f t="shared" ref="GU39:GU44" si="659">IF(GT39="A",4,IF(GT39="B+",3.5,IF(GT39="B",3,IF(GT39="C+",2.5,IF(GT39="C",2,IF(GT39="D+",1.5,IF(GT39="D",1,0)))))))</f>
        <v>0</v>
      </c>
      <c r="GV39" s="49" t="str">
        <f t="shared" ref="GV39:GV44" si="660">TEXT(GU39,"0.0")</f>
        <v>0.0</v>
      </c>
      <c r="GW39" s="77">
        <v>3</v>
      </c>
      <c r="GX39" s="151"/>
      <c r="GY39" s="63">
        <v>0</v>
      </c>
      <c r="GZ39" s="27"/>
      <c r="HA39" s="28"/>
      <c r="HB39" s="22">
        <f t="shared" ref="HB39:HB44" si="661">ROUND((GY39*0.4+GZ39*0.6),1)</f>
        <v>0</v>
      </c>
      <c r="HC39" s="29">
        <f t="shared" ref="HC39:HC44" si="662">ROUND(MAX((GY39*0.4+GZ39*0.6),(GY39*0.4+HA39*0.6)),1)</f>
        <v>0</v>
      </c>
      <c r="HD39" s="29"/>
      <c r="HE39" s="35" t="str">
        <f t="shared" ref="HE39:HE44" si="663">IF(HC39&gt;=8.5,"A",IF(HC39&gt;=8,"B+",IF(HC39&gt;=7,"B",IF(HC39&gt;=6.5,"C+",IF(HC39&gt;=5.5,"C",IF(HC39&gt;=5,"D+",IF(HC39&gt;=4,"D","F")))))))</f>
        <v>F</v>
      </c>
      <c r="HF39" s="33">
        <f t="shared" ref="HF39:HF44" si="664">IF(HE39="A",4,IF(HE39="B+",3.5,IF(HE39="B",3,IF(HE39="C+",2.5,IF(HE39="C",2,IF(HE39="D+",1.5,IF(HE39="D",1,0)))))))</f>
        <v>0</v>
      </c>
      <c r="HG39" s="49" t="str">
        <f t="shared" ref="HG39:HG44" si="665">TEXT(HF39,"0.0")</f>
        <v>0.0</v>
      </c>
      <c r="HH39" s="77">
        <v>2</v>
      </c>
      <c r="HI39" s="151"/>
      <c r="HJ39" s="63">
        <v>0</v>
      </c>
      <c r="HK39" s="27"/>
      <c r="HL39" s="28"/>
      <c r="HM39" s="22">
        <f t="shared" ref="HM39:HM44" si="666">ROUND((HJ39*0.4+HK39*0.6),1)</f>
        <v>0</v>
      </c>
      <c r="HN39" s="29">
        <f t="shared" ref="HN39:HN44" si="667">ROUND(MAX((HJ39*0.4+HK39*0.6),(HJ39*0.4+HL39*0.6)),1)</f>
        <v>0</v>
      </c>
      <c r="HO39" s="29"/>
      <c r="HP39" s="35" t="str">
        <f t="shared" ref="HP39:HP44" si="668">IF(HN39&gt;=8.5,"A",IF(HN39&gt;=8,"B+",IF(HN39&gt;=7,"B",IF(HN39&gt;=6.5,"C+",IF(HN39&gt;=5.5,"C",IF(HN39&gt;=5,"D+",IF(HN39&gt;=4,"D","F")))))))</f>
        <v>F</v>
      </c>
      <c r="HQ39" s="33">
        <f t="shared" ref="HQ39:HQ44" si="669">IF(HP39="A",4,IF(HP39="B+",3.5,IF(HP39="B",3,IF(HP39="C+",2.5,IF(HP39="C",2,IF(HP39="D+",1.5,IF(HP39="D",1,0)))))))</f>
        <v>0</v>
      </c>
      <c r="HR39" s="49" t="str">
        <f t="shared" ref="HR39:HR44" si="670">TEXT(HQ39,"0.0")</f>
        <v>0.0</v>
      </c>
      <c r="HS39" s="77">
        <v>2</v>
      </c>
      <c r="HT39" s="151"/>
      <c r="HU39" s="24">
        <v>5.3</v>
      </c>
      <c r="HV39" s="124"/>
      <c r="HW39" s="28"/>
      <c r="HX39" s="22">
        <f t="shared" ref="HX39:HX44" si="671">ROUND((HU39*0.4+HV39*0.6),1)</f>
        <v>2.1</v>
      </c>
      <c r="HY39" s="29">
        <f t="shared" ref="HY39:HY44" si="672">ROUND(MAX((HU39*0.4+HV39*0.6),(HU39*0.4+HW39*0.6)),1)</f>
        <v>2.1</v>
      </c>
      <c r="HZ39" s="29"/>
      <c r="IA39" s="35" t="str">
        <f t="shared" ref="IA39:IA44" si="673">IF(HY39&gt;=8.5,"A",IF(HY39&gt;=8,"B+",IF(HY39&gt;=7,"B",IF(HY39&gt;=6.5,"C+",IF(HY39&gt;=5.5,"C",IF(HY39&gt;=5,"D+",IF(HY39&gt;=4,"D","F")))))))</f>
        <v>F</v>
      </c>
      <c r="IB39" s="33">
        <f t="shared" ref="IB39:IB44" si="674">IF(IA39="A",4,IF(IA39="B+",3.5,IF(IA39="B",3,IF(IA39="C+",2.5,IF(IA39="C",2,IF(IA39="D+",1.5,IF(IA39="D",1,0)))))))</f>
        <v>0</v>
      </c>
      <c r="IC39" s="49" t="str">
        <f t="shared" ref="IC39:IC44" si="675">TEXT(IB39,"0.0")</f>
        <v>0.0</v>
      </c>
      <c r="ID39" s="77">
        <v>3</v>
      </c>
      <c r="IE39" s="151"/>
      <c r="IF39" s="24">
        <v>5</v>
      </c>
      <c r="IG39" s="27">
        <v>5</v>
      </c>
      <c r="IH39" s="28"/>
      <c r="II39" s="22">
        <f t="shared" ref="II39:II44" si="676">ROUND((IF39*0.4+IG39*0.6),1)</f>
        <v>5</v>
      </c>
      <c r="IJ39" s="29">
        <f t="shared" ref="IJ39:IJ44" si="677">ROUND(MAX((IF39*0.4+IG39*0.6),(IF39*0.4+IH39*0.6)),1)</f>
        <v>5</v>
      </c>
      <c r="IK39" s="29"/>
      <c r="IL39" s="35" t="str">
        <f t="shared" ref="IL39:IL44" si="678">IF(IJ39&gt;=8.5,"A",IF(IJ39&gt;=8,"B+",IF(IJ39&gt;=7,"B",IF(IJ39&gt;=6.5,"C+",IF(IJ39&gt;=5.5,"C",IF(IJ39&gt;=5,"D+",IF(IJ39&gt;=4,"D","F")))))))</f>
        <v>D+</v>
      </c>
      <c r="IM39" s="33">
        <f t="shared" ref="IM39:IM44" si="679">IF(IL39="A",4,IF(IL39="B+",3.5,IF(IL39="B",3,IF(IL39="C+",2.5,IF(IL39="C",2,IF(IL39="D+",1.5,IF(IL39="D",1,0)))))))</f>
        <v>1.5</v>
      </c>
      <c r="IN39" s="49" t="str">
        <f t="shared" ref="IN39:IN44" si="680">TEXT(IM39,"0.0")</f>
        <v>1.5</v>
      </c>
      <c r="IO39" s="77">
        <v>2</v>
      </c>
      <c r="IP39" s="151">
        <v>2</v>
      </c>
      <c r="IQ39" s="24">
        <v>5</v>
      </c>
      <c r="IR39" s="27">
        <v>2</v>
      </c>
      <c r="IS39" s="138"/>
      <c r="IT39" s="22">
        <f t="shared" ref="IT39:IT44" si="681">ROUND((IQ39*0.4+IR39*0.6),1)</f>
        <v>3.2</v>
      </c>
      <c r="IU39" s="29">
        <f t="shared" ref="IU39:IU44" si="682">ROUND(MAX((IQ39*0.4+IR39*0.6),(IQ39*0.4+IS39*0.6)),1)</f>
        <v>3.2</v>
      </c>
      <c r="IV39" s="29"/>
      <c r="IW39" s="35" t="str">
        <f t="shared" ref="IW39:IW44" si="683">IF(IU39&gt;=8.5,"A",IF(IU39&gt;=8,"B+",IF(IU39&gt;=7,"B",IF(IU39&gt;=6.5,"C+",IF(IU39&gt;=5.5,"C",IF(IU39&gt;=5,"D+",IF(IU39&gt;=4,"D","F")))))))</f>
        <v>F</v>
      </c>
      <c r="IX39" s="33">
        <f t="shared" ref="IX39:IX44" si="684">IF(IW39="A",4,IF(IW39="B+",3.5,IF(IW39="B",3,IF(IW39="C+",2.5,IF(IW39="C",2,IF(IW39="D+",1.5,IF(IW39="D",1,0)))))))</f>
        <v>0</v>
      </c>
      <c r="IY39" s="49" t="str">
        <f t="shared" ref="IY39:IY44" si="685">TEXT(IX39,"0.0")</f>
        <v>0.0</v>
      </c>
      <c r="IZ39" s="77">
        <v>3</v>
      </c>
      <c r="JA39" s="151"/>
      <c r="JB39" s="24">
        <v>5</v>
      </c>
      <c r="JC39" s="217"/>
      <c r="JD39" s="28">
        <v>4</v>
      </c>
      <c r="JE39" s="22">
        <f t="shared" ref="JE39:JE44" si="686">ROUND((JB39*0.4+JC39*0.6),1)</f>
        <v>2</v>
      </c>
      <c r="JF39" s="29">
        <f t="shared" ref="JF39:JF44" si="687">ROUND(MAX((JB39*0.4+JC39*0.6),(JB39*0.4+JD39*0.6)),1)</f>
        <v>4.4000000000000004</v>
      </c>
      <c r="JG39" s="29"/>
      <c r="JH39" s="35" t="str">
        <f t="shared" ref="JH39:JH44" si="688">IF(JF39&gt;=8.5,"A",IF(JF39&gt;=8,"B+",IF(JF39&gt;=7,"B",IF(JF39&gt;=6.5,"C+",IF(JF39&gt;=5.5,"C",IF(JF39&gt;=5,"D+",IF(JF39&gt;=4,"D","F")))))))</f>
        <v>D</v>
      </c>
      <c r="JI39" s="33">
        <f t="shared" ref="JI39:JI44" si="689">IF(JH39="A",4,IF(JH39="B+",3.5,IF(JH39="B",3,IF(JH39="C+",2.5,IF(JH39="C",2,IF(JH39="D+",1.5,IF(JH39="D",1,0)))))))</f>
        <v>1</v>
      </c>
      <c r="JJ39" s="49" t="str">
        <f t="shared" ref="JJ39:JJ44" si="690">TEXT(JI39,"0.0")</f>
        <v>1.0</v>
      </c>
      <c r="JK39" s="77">
        <v>3</v>
      </c>
      <c r="JL39" s="151">
        <v>3</v>
      </c>
      <c r="JM39" s="63">
        <v>0</v>
      </c>
      <c r="JN39" s="214"/>
      <c r="JO39" s="140"/>
      <c r="JP39" s="22">
        <f t="shared" ref="JP39:JP44" si="691">ROUND((JM39*0.4+JN39*0.6),1)</f>
        <v>0</v>
      </c>
      <c r="JQ39" s="29">
        <f t="shared" ref="JQ39:JQ44" si="692">ROUND(MAX((JM39*0.4+JN39*0.6),(JM39*0.4+JO39*0.6)),1)</f>
        <v>0</v>
      </c>
      <c r="JR39" s="29"/>
      <c r="JS39" s="35" t="str">
        <f t="shared" ref="JS39:JS44" si="693">IF(JQ39&gt;=8.5,"A",IF(JQ39&gt;=8,"B+",IF(JQ39&gt;=7,"B",IF(JQ39&gt;=6.5,"C+",IF(JQ39&gt;=5.5,"C",IF(JQ39&gt;=5,"D+",IF(JQ39&gt;=4,"D","F")))))))</f>
        <v>F</v>
      </c>
      <c r="JT39" s="33">
        <f t="shared" ref="JT39:JT44" si="694">IF(JS39="A",4,IF(JS39="B+",3.5,IF(JS39="B",3,IF(JS39="C+",2.5,IF(JS39="C",2,IF(JS39="D+",1.5,IF(JS39="D",1,0)))))))</f>
        <v>0</v>
      </c>
      <c r="JU39" s="49" t="str">
        <f t="shared" ref="JU39:JU44" si="695">TEXT(JT39,"0.0")</f>
        <v>0.0</v>
      </c>
      <c r="JV39" s="77">
        <v>1</v>
      </c>
      <c r="JW39" s="151"/>
      <c r="JX39" s="211">
        <f t="shared" ref="JX39:JX44" si="696">GL39+GW39+HH39+HS39+ID39+IO39+IZ39+JK39+JV39</f>
        <v>21</v>
      </c>
      <c r="JY39" s="43">
        <f t="shared" ref="JY39:JY44" si="697">(GJ39*GL39+GU39*GW39+HF39*HH39+HQ39*HS39+IB39*ID39+IM39*IO39+IX39*IZ39+JI39*JK39+JT39*JV39)/JX39</f>
        <v>0.2857142857142857</v>
      </c>
      <c r="JZ39" s="45" t="str">
        <f t="shared" ref="JZ39:JZ44" si="698">TEXT(JY39,"0.00")</f>
        <v>0.29</v>
      </c>
      <c r="KA39" s="47" t="str">
        <f t="shared" ref="KA39:KA44" si="699">IF(AND(JY39&lt;1),"Cảnh báo KQHT","Lên lớp")</f>
        <v>Cảnh báo KQHT</v>
      </c>
      <c r="KB39" s="41">
        <f t="shared" ref="KB39:KB44" si="700">GM39+GX39+HI39+HT39+IE39+IP39+JA39+JL39+JW39</f>
        <v>5</v>
      </c>
      <c r="KC39" s="43">
        <f t="shared" ref="KC39:KC44" si="701">(GJ39*GM39+GU39*GX39+HF39*HI39+HQ39*HT39+IB39*IE39+IM39*IP39+IX39*JA39+JI39*JL39+JT39*JW39)/KB39</f>
        <v>1.2</v>
      </c>
      <c r="KD39" s="229">
        <f t="shared" ref="KD39:KD44" si="702">BY39+FQ39+JX39</f>
        <v>58</v>
      </c>
      <c r="KE39" s="230">
        <f t="shared" ref="KE39:KE44" si="703">CC39+FU39+KB39</f>
        <v>16</v>
      </c>
      <c r="KF39" s="146">
        <f t="shared" ref="KF39:KF44" si="704" xml:space="preserve"> (CD39*CC39+FU39*FV39+KC39*KB39)/KE39</f>
        <v>1.53125</v>
      </c>
      <c r="KG39" s="45" t="str">
        <f t="shared" ref="KG39:KG44" si="705">TEXT(KF39,"0.00")</f>
        <v>1.53</v>
      </c>
      <c r="KH39" s="47" t="str">
        <f t="shared" ref="KH39:KH44" si="706">IF(AND(KF39&lt;1.4),"Cảnh báo KQHT","Lên lớp")</f>
        <v>Lên lớp</v>
      </c>
      <c r="KI39" s="47"/>
      <c r="KJ39" s="24">
        <v>5</v>
      </c>
      <c r="KK39" s="124"/>
      <c r="KL39" s="138"/>
      <c r="KM39" s="30">
        <f t="shared" ref="KM39:KM44" si="707">ROUND((KJ39*0.4+KK39*0.6),1)</f>
        <v>2</v>
      </c>
      <c r="KN39" s="31">
        <f t="shared" ref="KN39:KN44" si="708">ROUND(MAX((KJ39*0.4+KK39*0.6),(KJ39*0.4+KL39*0.6)),1)</f>
        <v>2</v>
      </c>
      <c r="KO39" s="31" t="str">
        <f t="shared" ref="KO39:KO44" si="709">TEXT(KN39,"0.0")</f>
        <v>2.0</v>
      </c>
      <c r="KP39" s="35" t="str">
        <f t="shared" ref="KP39:KP44" si="710">IF(KN39&gt;=8.5,"A",IF(KN39&gt;=8,"B+",IF(KN39&gt;=7,"B",IF(KN39&gt;=6.5,"C+",IF(KN39&gt;=5.5,"C",IF(KN39&gt;=5,"D+",IF(KN39&gt;=4,"D","F")))))))</f>
        <v>F</v>
      </c>
      <c r="KQ39" s="33">
        <f t="shared" ref="KQ39:KQ44" si="711">IF(KP39="A",4,IF(KP39="B+",3.5,IF(KP39="B",3,IF(KP39="C+",2.5,IF(KP39="C",2,IF(KP39="D+",1.5,IF(KP39="D",1,0)))))))</f>
        <v>0</v>
      </c>
      <c r="KR39" s="49" t="str">
        <f t="shared" ref="KR39:KR44" si="712">TEXT(KQ39,"0.0")</f>
        <v>0.0</v>
      </c>
      <c r="KS39" s="77">
        <v>2</v>
      </c>
      <c r="KT39" s="151"/>
      <c r="KU39" s="24">
        <v>6.7</v>
      </c>
      <c r="KV39" s="217"/>
      <c r="KW39" s="28"/>
      <c r="KX39" s="30">
        <f t="shared" ref="KX39:KX44" si="713">ROUND((KU39*0.4+KV39*0.6),1)</f>
        <v>2.7</v>
      </c>
      <c r="KY39" s="31">
        <f t="shared" ref="KY39:KY44" si="714">ROUND(MAX((KU39*0.4+KV39*0.6),(KU39*0.4+KW39*0.6)),1)</f>
        <v>2.7</v>
      </c>
      <c r="KZ39" s="29" t="str">
        <f t="shared" ref="KZ39:KZ44" si="715">TEXT(KY39,"0.0")</f>
        <v>2.7</v>
      </c>
      <c r="LA39" s="35" t="str">
        <f t="shared" ref="LA39:LA44" si="716">IF(KY39&gt;=8.5,"A",IF(KY39&gt;=8,"B+",IF(KY39&gt;=7,"B",IF(KY39&gt;=6.5,"C+",IF(KY39&gt;=5.5,"C",IF(KY39&gt;=5,"D+",IF(KY39&gt;=4,"D","F")))))))</f>
        <v>F</v>
      </c>
      <c r="LB39" s="33">
        <f t="shared" ref="LB39:LB44" si="717">IF(LA39="A",4,IF(LA39="B+",3.5,IF(LA39="B",3,IF(LA39="C+",2.5,IF(LA39="C",2,IF(LA39="D+",1.5,IF(LA39="D",1,0)))))))</f>
        <v>0</v>
      </c>
      <c r="LC39" s="49" t="str">
        <f t="shared" ref="LC39:LC44" si="718">TEXT(LB39,"0.0")</f>
        <v>0.0</v>
      </c>
      <c r="LD39" s="77">
        <v>2</v>
      </c>
      <c r="LE39" s="151"/>
      <c r="LF39" s="63">
        <v>0</v>
      </c>
      <c r="LG39" s="27"/>
      <c r="LH39" s="28"/>
      <c r="LI39" s="30">
        <f t="shared" ref="LI39:LI44" si="719">ROUND((LF39*0.4+LG39*0.6),1)</f>
        <v>0</v>
      </c>
      <c r="LJ39" s="31">
        <f t="shared" ref="LJ39:LJ44" si="720">ROUND(MAX((LF39*0.4+LG39*0.6),(LF39*0.4+LH39*0.6)),1)</f>
        <v>0</v>
      </c>
      <c r="LK39" s="31" t="str">
        <f t="shared" ref="LK39:LK44" si="721">TEXT(LJ39,"0.0")</f>
        <v>0.0</v>
      </c>
      <c r="LL39" s="35" t="str">
        <f t="shared" ref="LL39:LL44" si="722">IF(LJ39&gt;=8.5,"A",IF(LJ39&gt;=8,"B+",IF(LJ39&gt;=7,"B",IF(LJ39&gt;=6.5,"C+",IF(LJ39&gt;=5.5,"C",IF(LJ39&gt;=5,"D+",IF(LJ39&gt;=4,"D","F")))))))</f>
        <v>F</v>
      </c>
      <c r="LM39" s="33">
        <f t="shared" ref="LM39:LM44" si="723">IF(LL39="A",4,IF(LL39="B+",3.5,IF(LL39="B",3,IF(LL39="C+",2.5,IF(LL39="C",2,IF(LL39="D+",1.5,IF(LL39="D",1,0)))))))</f>
        <v>0</v>
      </c>
      <c r="LN39" s="49" t="str">
        <f t="shared" ref="LN39:LN44" si="724">TEXT(LM39,"0.0")</f>
        <v>0.0</v>
      </c>
      <c r="LO39" s="77">
        <v>2</v>
      </c>
      <c r="LP39" s="151"/>
      <c r="LQ39" s="63">
        <v>0</v>
      </c>
      <c r="LR39" s="27"/>
      <c r="LS39" s="28"/>
      <c r="LT39" s="30">
        <f t="shared" ref="LT39:LT44" si="725">ROUND((LQ39*0.4+LR39*0.6),1)</f>
        <v>0</v>
      </c>
      <c r="LU39" s="31">
        <f t="shared" ref="LU39:LU44" si="726">ROUND(MAX((LQ39*0.4+LR39*0.6),(LQ39*0.4+LS39*0.6)),1)</f>
        <v>0</v>
      </c>
      <c r="LV39" s="31"/>
      <c r="LW39" s="35" t="str">
        <f t="shared" ref="LW39:LW44" si="727">IF(LU39&gt;=8.5,"A",IF(LU39&gt;=8,"B+",IF(LU39&gt;=7,"B",IF(LU39&gt;=6.5,"C+",IF(LU39&gt;=5.5,"C",IF(LU39&gt;=5,"D+",IF(LU39&gt;=4,"D","F")))))))</f>
        <v>F</v>
      </c>
      <c r="LX39" s="33">
        <f t="shared" ref="LX39:LX44" si="728">IF(LW39="A",4,IF(LW39="B+",3.5,IF(LW39="B",3,IF(LW39="C+",2.5,IF(LW39="C",2,IF(LW39="D+",1.5,IF(LW39="D",1,0)))))))</f>
        <v>0</v>
      </c>
      <c r="LY39" s="49" t="str">
        <f t="shared" ref="LY39:LY44" si="729">TEXT(LX39,"0.0")</f>
        <v>0.0</v>
      </c>
      <c r="LZ39" s="77">
        <v>2</v>
      </c>
      <c r="MA39" s="151"/>
      <c r="MB39" s="63">
        <v>0</v>
      </c>
      <c r="MC39" s="27"/>
      <c r="MD39" s="28"/>
      <c r="ME39" s="30">
        <f t="shared" ref="ME39:ME44" si="730">ROUND((MB39*0.4+MC39*0.6),1)</f>
        <v>0</v>
      </c>
      <c r="MF39" s="161">
        <f t="shared" ref="MF39:MF44" si="731">ROUND(MAX((MB39*0.4+MC39*0.6),(MB39*0.4+MD39*0.6)),1)</f>
        <v>0</v>
      </c>
      <c r="MG39" s="161"/>
      <c r="MH39" s="162" t="str">
        <f t="shared" ref="MH39:MH44" si="732">IF(MF39&gt;=8.5,"A",IF(MF39&gt;=8,"B+",IF(MF39&gt;=7,"B",IF(MF39&gt;=6.5,"C+",IF(MF39&gt;=5.5,"C",IF(MF39&gt;=5,"D+",IF(MF39&gt;=4,"D","F")))))))</f>
        <v>F</v>
      </c>
      <c r="MI39" s="163">
        <f t="shared" ref="MI39:MI44" si="733">IF(MH39="A",4,IF(MH39="B+",3.5,IF(MH39="B",3,IF(MH39="C+",2.5,IF(MH39="C",2,IF(MH39="D+",1.5,IF(MH39="D",1,0)))))))</f>
        <v>0</v>
      </c>
      <c r="MJ39" s="56" t="str">
        <f t="shared" ref="MJ39:MJ44" si="734">TEXT(MI39,"0.0")</f>
        <v>0.0</v>
      </c>
      <c r="MK39" s="77">
        <v>1</v>
      </c>
      <c r="ML39" s="151"/>
      <c r="MM39" s="63">
        <v>0</v>
      </c>
      <c r="MN39" s="27"/>
      <c r="MO39" s="28"/>
      <c r="MP39" s="30">
        <f t="shared" ref="MP39:MP44" si="735">ROUND((MM39*0.4+MN39*0.6),1)</f>
        <v>0</v>
      </c>
      <c r="MQ39" s="161">
        <f t="shared" ref="MQ39:MQ44" si="736">ROUND(MAX((MM39*0.4+MN39*0.6),(MM39*0.4+MO39*0.6)),1)</f>
        <v>0</v>
      </c>
      <c r="MR39" s="161"/>
      <c r="MS39" s="162" t="str">
        <f t="shared" ref="MS39:MS44" si="737">IF(MQ39&gt;=8.5,"A",IF(MQ39&gt;=8,"B+",IF(MQ39&gt;=7,"B",IF(MQ39&gt;=6.5,"C+",IF(MQ39&gt;=5.5,"C",IF(MQ39&gt;=5,"D+",IF(MQ39&gt;=4,"D","F")))))))</f>
        <v>F</v>
      </c>
      <c r="MT39" s="163">
        <f t="shared" ref="MT39:MT44" si="738">IF(MS39="A",4,IF(MS39="B+",3.5,IF(MS39="B",3,IF(MS39="C+",2.5,IF(MS39="C",2,IF(MS39="D+",1.5,IF(MS39="D",1,0)))))))</f>
        <v>0</v>
      </c>
      <c r="MU39" s="56" t="str">
        <f t="shared" ref="MU39:MU44" si="739">TEXT(MT39,"0.0")</f>
        <v>0.0</v>
      </c>
      <c r="MV39" s="77">
        <v>3</v>
      </c>
      <c r="MW39" s="151"/>
      <c r="MX39" s="63">
        <v>0</v>
      </c>
      <c r="MY39" s="27"/>
      <c r="MZ39" s="28"/>
      <c r="NA39" s="30">
        <f t="shared" ref="NA39:NA44" si="740">ROUND((MX39*0.4+MY39*0.6),1)</f>
        <v>0</v>
      </c>
      <c r="NB39" s="161">
        <f t="shared" ref="NB39:NB44" si="741">ROUND(MAX((MX39*0.4+MY39*0.6),(MX39*0.4+MZ39*0.6)),1)</f>
        <v>0</v>
      </c>
      <c r="NC39" s="161"/>
      <c r="ND39" s="162" t="str">
        <f t="shared" ref="ND39:ND44" si="742">IF(NB39&gt;=8.5,"A",IF(NB39&gt;=8,"B+",IF(NB39&gt;=7,"B",IF(NB39&gt;=6.5,"C+",IF(NB39&gt;=5.5,"C",IF(NB39&gt;=5,"D+",IF(NB39&gt;=4,"D","F")))))))</f>
        <v>F</v>
      </c>
      <c r="NE39" s="163">
        <f t="shared" ref="NE39:NE44" si="743">IF(ND39="A",4,IF(ND39="B+",3.5,IF(ND39="B",3,IF(ND39="C+",2.5,IF(ND39="C",2,IF(ND39="D+",1.5,IF(ND39="D",1,0)))))))</f>
        <v>0</v>
      </c>
      <c r="NF39" s="56" t="str">
        <f t="shared" ref="NF39:NF44" si="744">TEXT(NE39,"0.0")</f>
        <v>0.0</v>
      </c>
      <c r="NG39" s="77">
        <v>1</v>
      </c>
      <c r="NH39" s="151"/>
      <c r="NI39" s="24">
        <v>5.6</v>
      </c>
      <c r="NJ39" s="124"/>
      <c r="NK39" s="28"/>
      <c r="NL39" s="30">
        <f t="shared" ref="NL39:NL44" si="745">ROUND((NI39*0.4+NJ39*0.6),1)</f>
        <v>2.2000000000000002</v>
      </c>
      <c r="NM39" s="31">
        <f t="shared" ref="NM39:NM44" si="746">ROUND(MAX((NI39*0.4+NJ39*0.6),(NI39*0.4+NK39*0.6)),1)</f>
        <v>2.2000000000000002</v>
      </c>
      <c r="NN39" s="31" t="str">
        <f t="shared" ref="NN39:NN44" si="747">TEXT(NM39,"0.0")</f>
        <v>2.2</v>
      </c>
      <c r="NO39" s="35" t="str">
        <f t="shared" ref="NO39:NO44" si="748">IF(NM39&gt;=8.5,"A",IF(NM39&gt;=8,"B+",IF(NM39&gt;=7,"B",IF(NM39&gt;=6.5,"C+",IF(NM39&gt;=5.5,"C",IF(NM39&gt;=5,"D+",IF(NM39&gt;=4,"D","F")))))))</f>
        <v>F</v>
      </c>
      <c r="NP39" s="33">
        <f t="shared" ref="NP39:NP44" si="749">IF(NO39="A",4,IF(NO39="B+",3.5,IF(NO39="B",3,IF(NO39="C+",2.5,IF(NO39="C",2,IF(NO39="D+",1.5,IF(NO39="D",1,0)))))))</f>
        <v>0</v>
      </c>
      <c r="NQ39" s="49" t="str">
        <f t="shared" ref="NQ39:NQ44" si="750">TEXT(NP39,"0.0")</f>
        <v>0.0</v>
      </c>
      <c r="NR39" s="77">
        <v>3</v>
      </c>
      <c r="NS39" s="151"/>
      <c r="NT39" s="24">
        <v>6.5</v>
      </c>
      <c r="NU39" s="214">
        <v>6</v>
      </c>
      <c r="NV39" s="28"/>
      <c r="NW39" s="30">
        <f t="shared" ref="NW39:NW44" si="751">ROUND((NT39*0.4+NU39*0.6),1)</f>
        <v>6.2</v>
      </c>
      <c r="NX39" s="31">
        <f t="shared" ref="NX39:NX44" si="752">ROUND(MAX((NT39*0.4+NU39*0.6),(NT39*0.4+NV39*0.6)),1)</f>
        <v>6.2</v>
      </c>
      <c r="NY39" s="29" t="str">
        <f t="shared" ref="NY39:NY44" si="753">TEXT(NX39,"0.0")</f>
        <v>6.2</v>
      </c>
      <c r="NZ39" s="35" t="str">
        <f t="shared" ref="NZ39:NZ44" si="754">IF(NX39&gt;=8.5,"A",IF(NX39&gt;=8,"B+",IF(NX39&gt;=7,"B",IF(NX39&gt;=6.5,"C+",IF(NX39&gt;=5.5,"C",IF(NX39&gt;=5,"D+",IF(NX39&gt;=4,"D","F")))))))</f>
        <v>C</v>
      </c>
      <c r="OA39" s="33">
        <f t="shared" ref="OA39:OA44" si="755">IF(NZ39="A",4,IF(NZ39="B+",3.5,IF(NZ39="B",3,IF(NZ39="C+",2.5,IF(NZ39="C",2,IF(NZ39="D+",1.5,IF(NZ39="D",1,0)))))))</f>
        <v>2</v>
      </c>
      <c r="OB39" s="49" t="str">
        <f t="shared" ref="OB39:OB44" si="756">TEXT(OA39,"0.0")</f>
        <v>2.0</v>
      </c>
      <c r="OC39" s="77">
        <v>2</v>
      </c>
      <c r="OD39" s="151">
        <v>2</v>
      </c>
      <c r="OE39" s="211">
        <f t="shared" ref="OE39:OE44" si="757">KS39+LD39+LO39+LZ39+MK39+MV39+NG39+NR39+OC39</f>
        <v>18</v>
      </c>
      <c r="OF39" s="43">
        <f t="shared" ref="OF39:OF44" si="758">(KQ39*KS39+LB39*LD39+LM39*LO39+LX39*LZ39+MI39*MK39+MT39*MV39+NE39*NG39+NP39*NR39+OA39*OC39)/OE39</f>
        <v>0.22222222222222221</v>
      </c>
      <c r="OG39" s="45" t="str">
        <f t="shared" ref="OG39:OG44" si="759">TEXT(OF39,"0.00")</f>
        <v>0.22</v>
      </c>
    </row>
    <row r="40" spans="1:548" ht="18">
      <c r="A40" s="11">
        <v>27</v>
      </c>
      <c r="B40" s="70" t="s">
        <v>415</v>
      </c>
      <c r="C40" s="14" t="s">
        <v>462</v>
      </c>
      <c r="D40" s="71" t="s">
        <v>463</v>
      </c>
      <c r="E40" s="72" t="s">
        <v>287</v>
      </c>
      <c r="F40" s="123" t="s">
        <v>1462</v>
      </c>
      <c r="G40" s="111" t="s">
        <v>861</v>
      </c>
      <c r="H40" s="116" t="s">
        <v>18</v>
      </c>
      <c r="I40" s="104" t="s">
        <v>22</v>
      </c>
      <c r="J40" s="13">
        <v>8</v>
      </c>
      <c r="K40" s="13"/>
      <c r="L40" s="35" t="str">
        <f t="shared" si="562"/>
        <v>B+</v>
      </c>
      <c r="M40" s="33">
        <f t="shared" si="563"/>
        <v>3.5</v>
      </c>
      <c r="N40" s="49" t="str">
        <f t="shared" si="564"/>
        <v>3.5</v>
      </c>
      <c r="O40" s="12">
        <v>2</v>
      </c>
      <c r="P40" s="19">
        <v>6.4</v>
      </c>
      <c r="Q40" s="19"/>
      <c r="R40" s="35" t="str">
        <f t="shared" si="565"/>
        <v>C</v>
      </c>
      <c r="S40" s="33">
        <f t="shared" si="566"/>
        <v>2</v>
      </c>
      <c r="T40" s="49" t="str">
        <f t="shared" si="567"/>
        <v>2.0</v>
      </c>
      <c r="U40" s="12">
        <v>3</v>
      </c>
      <c r="V40" s="24">
        <v>5.6</v>
      </c>
      <c r="W40" s="27">
        <v>7</v>
      </c>
      <c r="X40" s="28"/>
      <c r="Y40" s="22">
        <f t="shared" si="568"/>
        <v>6.4</v>
      </c>
      <c r="Z40" s="29">
        <f t="shared" si="569"/>
        <v>6.4</v>
      </c>
      <c r="AA40" s="29"/>
      <c r="AB40" s="35" t="str">
        <f t="shared" si="570"/>
        <v>C</v>
      </c>
      <c r="AC40" s="33">
        <f t="shared" si="571"/>
        <v>2</v>
      </c>
      <c r="AD40" s="49" t="str">
        <f t="shared" si="572"/>
        <v>2.0</v>
      </c>
      <c r="AE40" s="77">
        <v>5</v>
      </c>
      <c r="AF40" s="80">
        <v>5</v>
      </c>
      <c r="AG40" s="24">
        <v>5.7</v>
      </c>
      <c r="AH40" s="27">
        <v>4</v>
      </c>
      <c r="AI40" s="28"/>
      <c r="AJ40" s="30">
        <f t="shared" si="573"/>
        <v>4.7</v>
      </c>
      <c r="AK40" s="31">
        <f t="shared" si="574"/>
        <v>4.7</v>
      </c>
      <c r="AL40" s="31"/>
      <c r="AM40" s="35" t="str">
        <f t="shared" si="575"/>
        <v>D</v>
      </c>
      <c r="AN40" s="33">
        <f t="shared" si="576"/>
        <v>1</v>
      </c>
      <c r="AO40" s="49" t="str">
        <f t="shared" si="577"/>
        <v>1.0</v>
      </c>
      <c r="AP40" s="77">
        <v>3</v>
      </c>
      <c r="AQ40" s="83">
        <v>3</v>
      </c>
      <c r="AR40" s="24">
        <v>5</v>
      </c>
      <c r="AS40" s="27">
        <v>3</v>
      </c>
      <c r="AT40" s="28">
        <v>2</v>
      </c>
      <c r="AU40" s="30">
        <f t="shared" si="578"/>
        <v>3.8</v>
      </c>
      <c r="AV40" s="31">
        <f t="shared" si="579"/>
        <v>3.8</v>
      </c>
      <c r="AW40" s="31"/>
      <c r="AX40" s="35" t="str">
        <f t="shared" si="580"/>
        <v>F</v>
      </c>
      <c r="AY40" s="33">
        <f t="shared" si="581"/>
        <v>0</v>
      </c>
      <c r="AZ40" s="49" t="str">
        <f t="shared" si="582"/>
        <v>0.0</v>
      </c>
      <c r="BA40" s="77">
        <v>3</v>
      </c>
      <c r="BB40" s="83"/>
      <c r="BC40" s="24">
        <v>6</v>
      </c>
      <c r="BD40" s="27">
        <v>2</v>
      </c>
      <c r="BE40" s="28">
        <v>7</v>
      </c>
      <c r="BF40" s="22">
        <f t="shared" si="583"/>
        <v>3.6</v>
      </c>
      <c r="BG40" s="29">
        <f t="shared" si="584"/>
        <v>6.6</v>
      </c>
      <c r="BH40" s="29"/>
      <c r="BI40" s="35" t="str">
        <f t="shared" si="585"/>
        <v>C+</v>
      </c>
      <c r="BJ40" s="33">
        <f t="shared" si="586"/>
        <v>2.5</v>
      </c>
      <c r="BK40" s="49" t="str">
        <f t="shared" si="587"/>
        <v>2.5</v>
      </c>
      <c r="BL40" s="77">
        <v>3</v>
      </c>
      <c r="BM40" s="83">
        <v>3</v>
      </c>
      <c r="BN40" s="24">
        <v>7.7</v>
      </c>
      <c r="BO40" s="27">
        <v>9</v>
      </c>
      <c r="BP40" s="28"/>
      <c r="BQ40" s="30">
        <f t="shared" si="588"/>
        <v>8.5</v>
      </c>
      <c r="BR40" s="31">
        <f t="shared" si="589"/>
        <v>8.5</v>
      </c>
      <c r="BS40" s="31"/>
      <c r="BT40" s="35" t="str">
        <f t="shared" si="590"/>
        <v>A</v>
      </c>
      <c r="BU40" s="33">
        <f t="shared" si="591"/>
        <v>4</v>
      </c>
      <c r="BV40" s="49" t="str">
        <f t="shared" si="592"/>
        <v>4.0</v>
      </c>
      <c r="BW40" s="77">
        <v>2</v>
      </c>
      <c r="BX40" s="83">
        <v>2</v>
      </c>
      <c r="BY40" s="41">
        <f t="shared" si="593"/>
        <v>16</v>
      </c>
      <c r="BZ40" s="43">
        <f t="shared" si="594"/>
        <v>1.78125</v>
      </c>
      <c r="CA40" s="45" t="str">
        <f t="shared" si="595"/>
        <v>1.78</v>
      </c>
      <c r="CB40" s="47" t="str">
        <f t="shared" si="596"/>
        <v>Lên lớp</v>
      </c>
      <c r="CC40" s="145">
        <f t="shared" si="597"/>
        <v>13</v>
      </c>
      <c r="CD40" s="146">
        <f t="shared" si="598"/>
        <v>2.1923076923076925</v>
      </c>
      <c r="CE40" s="47" t="str">
        <f t="shared" si="599"/>
        <v>Lên lớp</v>
      </c>
      <c r="CF40" s="142" t="s">
        <v>1143</v>
      </c>
      <c r="CG40" s="24">
        <v>5.2</v>
      </c>
      <c r="CH40" s="27">
        <v>4</v>
      </c>
      <c r="CI40" s="28"/>
      <c r="CJ40" s="30">
        <f t="shared" si="600"/>
        <v>4.5</v>
      </c>
      <c r="CK40" s="31">
        <f t="shared" si="601"/>
        <v>4.5</v>
      </c>
      <c r="CL40" s="31"/>
      <c r="CM40" s="35" t="str">
        <f t="shared" si="602"/>
        <v>D</v>
      </c>
      <c r="CN40" s="157">
        <f t="shared" si="603"/>
        <v>1</v>
      </c>
      <c r="CO40" s="49" t="str">
        <f t="shared" si="604"/>
        <v>1.0</v>
      </c>
      <c r="CP40" s="77">
        <v>3</v>
      </c>
      <c r="CQ40" s="151">
        <v>3</v>
      </c>
      <c r="CR40" s="24">
        <v>6.7</v>
      </c>
      <c r="CS40" s="27">
        <v>5</v>
      </c>
      <c r="CT40" s="28"/>
      <c r="CU40" s="30">
        <f t="shared" si="605"/>
        <v>5.7</v>
      </c>
      <c r="CV40" s="31">
        <f t="shared" si="606"/>
        <v>5.7</v>
      </c>
      <c r="CW40" s="31"/>
      <c r="CX40" s="35" t="str">
        <f t="shared" si="607"/>
        <v>C</v>
      </c>
      <c r="CY40" s="157">
        <f t="shared" si="608"/>
        <v>2</v>
      </c>
      <c r="CZ40" s="49" t="str">
        <f t="shared" si="609"/>
        <v>2.0</v>
      </c>
      <c r="DA40" s="77">
        <v>2</v>
      </c>
      <c r="DB40" s="151">
        <v>2</v>
      </c>
      <c r="DC40" s="24">
        <v>5.2</v>
      </c>
      <c r="DD40" s="27">
        <v>2</v>
      </c>
      <c r="DE40" s="28">
        <v>2</v>
      </c>
      <c r="DF40" s="30">
        <f t="shared" si="610"/>
        <v>3.3</v>
      </c>
      <c r="DG40" s="31">
        <f t="shared" si="611"/>
        <v>3.3</v>
      </c>
      <c r="DH40" s="31"/>
      <c r="DI40" s="35" t="str">
        <f t="shared" si="612"/>
        <v>F</v>
      </c>
      <c r="DJ40" s="157">
        <f t="shared" si="613"/>
        <v>0</v>
      </c>
      <c r="DK40" s="49" t="str">
        <f t="shared" si="614"/>
        <v>0.0</v>
      </c>
      <c r="DL40" s="77">
        <v>4</v>
      </c>
      <c r="DM40" s="151"/>
      <c r="DN40" s="63">
        <v>4.5</v>
      </c>
      <c r="DO40" s="27"/>
      <c r="DP40" s="28"/>
      <c r="DQ40" s="30">
        <f t="shared" si="615"/>
        <v>1.8</v>
      </c>
      <c r="DR40" s="31">
        <f t="shared" si="616"/>
        <v>1.8</v>
      </c>
      <c r="DS40" s="31"/>
      <c r="DT40" s="35" t="str">
        <f t="shared" si="617"/>
        <v>F</v>
      </c>
      <c r="DU40" s="157">
        <f t="shared" si="618"/>
        <v>0</v>
      </c>
      <c r="DV40" s="49" t="str">
        <f t="shared" si="619"/>
        <v>0.0</v>
      </c>
      <c r="DW40" s="77">
        <v>3</v>
      </c>
      <c r="DX40" s="151"/>
      <c r="DY40" s="63">
        <v>2</v>
      </c>
      <c r="DZ40" s="27"/>
      <c r="EA40" s="28"/>
      <c r="EB40" s="30">
        <f t="shared" si="620"/>
        <v>0.8</v>
      </c>
      <c r="EC40" s="31">
        <f t="shared" si="621"/>
        <v>0.8</v>
      </c>
      <c r="ED40" s="31"/>
      <c r="EE40" s="35" t="str">
        <f t="shared" si="622"/>
        <v>F</v>
      </c>
      <c r="EF40" s="157">
        <f t="shared" si="623"/>
        <v>0</v>
      </c>
      <c r="EG40" s="49" t="str">
        <f t="shared" si="624"/>
        <v>0.0</v>
      </c>
      <c r="EH40" s="77">
        <v>2</v>
      </c>
      <c r="EI40" s="151"/>
      <c r="EJ40" s="24">
        <v>6.8</v>
      </c>
      <c r="EK40" s="27">
        <v>4</v>
      </c>
      <c r="EL40" s="28"/>
      <c r="EM40" s="30">
        <f t="shared" si="625"/>
        <v>5.0999999999999996</v>
      </c>
      <c r="EN40" s="31">
        <f t="shared" si="626"/>
        <v>5.0999999999999996</v>
      </c>
      <c r="EO40" s="31"/>
      <c r="EP40" s="35" t="str">
        <f t="shared" si="627"/>
        <v>D+</v>
      </c>
      <c r="EQ40" s="157">
        <f t="shared" si="628"/>
        <v>1.5</v>
      </c>
      <c r="ER40" s="49" t="str">
        <f t="shared" si="629"/>
        <v>1.5</v>
      </c>
      <c r="ES40" s="77">
        <v>2</v>
      </c>
      <c r="ET40" s="151">
        <v>2</v>
      </c>
      <c r="EU40" s="24">
        <v>5.2</v>
      </c>
      <c r="EV40" s="27">
        <v>2</v>
      </c>
      <c r="EW40" s="28">
        <v>5</v>
      </c>
      <c r="EX40" s="30">
        <f t="shared" si="630"/>
        <v>3.3</v>
      </c>
      <c r="EY40" s="31">
        <f t="shared" si="631"/>
        <v>5.0999999999999996</v>
      </c>
      <c r="EZ40" s="31"/>
      <c r="FA40" s="35" t="str">
        <f t="shared" si="632"/>
        <v>D+</v>
      </c>
      <c r="FB40" s="157">
        <f t="shared" si="633"/>
        <v>1.5</v>
      </c>
      <c r="FC40" s="49" t="str">
        <f t="shared" si="634"/>
        <v>1.5</v>
      </c>
      <c r="FD40" s="77">
        <v>3</v>
      </c>
      <c r="FE40" s="151">
        <v>3</v>
      </c>
      <c r="FF40" s="155">
        <v>7</v>
      </c>
      <c r="FG40" s="165">
        <v>6.1</v>
      </c>
      <c r="FH40" s="165"/>
      <c r="FI40" s="22">
        <f t="shared" si="635"/>
        <v>6.5</v>
      </c>
      <c r="FJ40" s="29">
        <f t="shared" si="636"/>
        <v>6.5</v>
      </c>
      <c r="FK40" s="29"/>
      <c r="FL40" s="35" t="str">
        <f t="shared" si="637"/>
        <v>C+</v>
      </c>
      <c r="FM40" s="33">
        <f t="shared" si="638"/>
        <v>2.5</v>
      </c>
      <c r="FN40" s="49" t="str">
        <f t="shared" si="639"/>
        <v>2.5</v>
      </c>
      <c r="FO40" s="77">
        <v>2</v>
      </c>
      <c r="FP40" s="151">
        <v>2</v>
      </c>
      <c r="FQ40" s="41">
        <f t="shared" si="640"/>
        <v>21</v>
      </c>
      <c r="FR40" s="43">
        <f t="shared" si="641"/>
        <v>0.9285714285714286</v>
      </c>
      <c r="FS40" s="45" t="str">
        <f t="shared" si="642"/>
        <v>0.93</v>
      </c>
      <c r="FT40" s="148" t="str">
        <f t="shared" si="643"/>
        <v>Cảnh báo KQHT</v>
      </c>
      <c r="FU40" s="145">
        <f t="shared" si="644"/>
        <v>12</v>
      </c>
      <c r="FV40" s="146">
        <f t="shared" si="645"/>
        <v>1.625</v>
      </c>
      <c r="FW40" s="174">
        <f t="shared" si="646"/>
        <v>37</v>
      </c>
      <c r="FX40" s="41">
        <f t="shared" si="647"/>
        <v>25</v>
      </c>
      <c r="FY40" s="43">
        <f t="shared" si="648"/>
        <v>1.92</v>
      </c>
      <c r="FZ40" s="45" t="str">
        <f t="shared" si="649"/>
        <v>1.92</v>
      </c>
      <c r="GA40" s="47" t="str">
        <f t="shared" si="650"/>
        <v>Lên lớp</v>
      </c>
      <c r="GB40" s="209" t="s">
        <v>1135</v>
      </c>
      <c r="GC40" s="63">
        <v>0</v>
      </c>
      <c r="GD40" s="27"/>
      <c r="GE40" s="28"/>
      <c r="GF40" s="22">
        <f t="shared" si="651"/>
        <v>0</v>
      </c>
      <c r="GG40" s="29">
        <f t="shared" si="652"/>
        <v>0</v>
      </c>
      <c r="GH40" s="29"/>
      <c r="GI40" s="35" t="str">
        <f t="shared" si="653"/>
        <v>F</v>
      </c>
      <c r="GJ40" s="33">
        <f t="shared" si="654"/>
        <v>0</v>
      </c>
      <c r="GK40" s="49" t="str">
        <f t="shared" si="655"/>
        <v>0.0</v>
      </c>
      <c r="GL40" s="77">
        <v>2</v>
      </c>
      <c r="GM40" s="151"/>
      <c r="GN40" s="24">
        <v>5.7</v>
      </c>
      <c r="GO40" s="27">
        <v>4</v>
      </c>
      <c r="GP40" s="28"/>
      <c r="GQ40" s="30">
        <f t="shared" si="656"/>
        <v>4.7</v>
      </c>
      <c r="GR40" s="31">
        <f t="shared" si="657"/>
        <v>4.7</v>
      </c>
      <c r="GS40" s="31"/>
      <c r="GT40" s="35" t="str">
        <f t="shared" si="658"/>
        <v>D</v>
      </c>
      <c r="GU40" s="33">
        <f t="shared" si="659"/>
        <v>1</v>
      </c>
      <c r="GV40" s="49" t="str">
        <f t="shared" si="660"/>
        <v>1.0</v>
      </c>
      <c r="GW40" s="77">
        <v>3</v>
      </c>
      <c r="GX40" s="151">
        <v>3</v>
      </c>
      <c r="GY40" s="63">
        <v>0.8</v>
      </c>
      <c r="GZ40" s="27"/>
      <c r="HA40" s="28"/>
      <c r="HB40" s="22">
        <f t="shared" si="661"/>
        <v>0.3</v>
      </c>
      <c r="HC40" s="29">
        <f t="shared" si="662"/>
        <v>0.3</v>
      </c>
      <c r="HD40" s="29"/>
      <c r="HE40" s="35" t="str">
        <f t="shared" si="663"/>
        <v>F</v>
      </c>
      <c r="HF40" s="33">
        <f t="shared" si="664"/>
        <v>0</v>
      </c>
      <c r="HG40" s="49" t="str">
        <f t="shared" si="665"/>
        <v>0.0</v>
      </c>
      <c r="HH40" s="77">
        <v>2</v>
      </c>
      <c r="HI40" s="151"/>
      <c r="HJ40" s="133">
        <v>5.6</v>
      </c>
      <c r="HK40" s="125">
        <v>5</v>
      </c>
      <c r="HL40" s="126"/>
      <c r="HM40" s="159">
        <f t="shared" si="666"/>
        <v>5.2</v>
      </c>
      <c r="HN40" s="160">
        <f t="shared" si="667"/>
        <v>5.2</v>
      </c>
      <c r="HO40" s="160"/>
      <c r="HP40" s="129" t="str">
        <f t="shared" si="668"/>
        <v>D+</v>
      </c>
      <c r="HQ40" s="130">
        <f t="shared" si="669"/>
        <v>1.5</v>
      </c>
      <c r="HR40" s="131" t="str">
        <f t="shared" si="670"/>
        <v>1.5</v>
      </c>
      <c r="HS40" s="132">
        <v>2</v>
      </c>
      <c r="HT40" s="170">
        <v>2</v>
      </c>
      <c r="HU40" s="24">
        <v>5.5</v>
      </c>
      <c r="HV40" s="27">
        <v>4</v>
      </c>
      <c r="HW40" s="28"/>
      <c r="HX40" s="22">
        <f t="shared" si="671"/>
        <v>4.5999999999999996</v>
      </c>
      <c r="HY40" s="29">
        <f t="shared" si="672"/>
        <v>4.5999999999999996</v>
      </c>
      <c r="HZ40" s="29"/>
      <c r="IA40" s="35" t="str">
        <f t="shared" si="673"/>
        <v>D</v>
      </c>
      <c r="IB40" s="33">
        <f t="shared" si="674"/>
        <v>1</v>
      </c>
      <c r="IC40" s="49" t="str">
        <f t="shared" si="675"/>
        <v>1.0</v>
      </c>
      <c r="ID40" s="77">
        <v>3</v>
      </c>
      <c r="IE40" s="151">
        <v>3</v>
      </c>
      <c r="IF40" s="24">
        <v>5.3</v>
      </c>
      <c r="IG40" s="27">
        <v>3</v>
      </c>
      <c r="IH40" s="233"/>
      <c r="II40" s="22">
        <f t="shared" si="676"/>
        <v>3.9</v>
      </c>
      <c r="IJ40" s="54">
        <f t="shared" si="677"/>
        <v>3.9</v>
      </c>
      <c r="IK40" s="54"/>
      <c r="IL40" s="162" t="str">
        <f t="shared" si="678"/>
        <v>F</v>
      </c>
      <c r="IM40" s="33">
        <f t="shared" si="679"/>
        <v>0</v>
      </c>
      <c r="IN40" s="49" t="str">
        <f t="shared" si="680"/>
        <v>0.0</v>
      </c>
      <c r="IO40" s="77">
        <v>2</v>
      </c>
      <c r="IP40" s="151"/>
      <c r="IQ40" s="24">
        <v>6</v>
      </c>
      <c r="IR40" s="27">
        <v>2</v>
      </c>
      <c r="IS40" s="28"/>
      <c r="IT40" s="30">
        <f t="shared" si="681"/>
        <v>3.6</v>
      </c>
      <c r="IU40" s="31">
        <f t="shared" si="682"/>
        <v>3.6</v>
      </c>
      <c r="IV40" s="31"/>
      <c r="IW40" s="35" t="str">
        <f t="shared" si="683"/>
        <v>F</v>
      </c>
      <c r="IX40" s="33">
        <f t="shared" si="684"/>
        <v>0</v>
      </c>
      <c r="IY40" s="49" t="str">
        <f t="shared" si="685"/>
        <v>0.0</v>
      </c>
      <c r="IZ40" s="77">
        <v>3</v>
      </c>
      <c r="JA40" s="151"/>
      <c r="JB40" s="24">
        <v>5.8</v>
      </c>
      <c r="JC40" s="27">
        <v>6</v>
      </c>
      <c r="JD40" s="28"/>
      <c r="JE40" s="30">
        <f t="shared" si="686"/>
        <v>5.9</v>
      </c>
      <c r="JF40" s="31">
        <f t="shared" si="687"/>
        <v>5.9</v>
      </c>
      <c r="JG40" s="31"/>
      <c r="JH40" s="35" t="str">
        <f t="shared" si="688"/>
        <v>C</v>
      </c>
      <c r="JI40" s="33">
        <f t="shared" si="689"/>
        <v>2</v>
      </c>
      <c r="JJ40" s="49" t="str">
        <f t="shared" si="690"/>
        <v>2.0</v>
      </c>
      <c r="JK40" s="77">
        <v>3</v>
      </c>
      <c r="JL40" s="151">
        <v>3</v>
      </c>
      <c r="JM40" s="24">
        <v>8</v>
      </c>
      <c r="JN40" s="214">
        <v>8.1</v>
      </c>
      <c r="JO40" s="140"/>
      <c r="JP40" s="30">
        <f t="shared" si="691"/>
        <v>8.1</v>
      </c>
      <c r="JQ40" s="31">
        <f t="shared" si="692"/>
        <v>8.1</v>
      </c>
      <c r="JR40" s="31"/>
      <c r="JS40" s="35" t="str">
        <f t="shared" si="693"/>
        <v>B+</v>
      </c>
      <c r="JT40" s="33">
        <f t="shared" si="694"/>
        <v>3.5</v>
      </c>
      <c r="JU40" s="49" t="str">
        <f t="shared" si="695"/>
        <v>3.5</v>
      </c>
      <c r="JV40" s="77">
        <v>1</v>
      </c>
      <c r="JW40" s="151">
        <v>1</v>
      </c>
      <c r="JX40" s="211">
        <f t="shared" si="696"/>
        <v>21</v>
      </c>
      <c r="JY40" s="43">
        <f t="shared" si="697"/>
        <v>0.88095238095238093</v>
      </c>
      <c r="JZ40" s="45" t="str">
        <f t="shared" si="698"/>
        <v>0.88</v>
      </c>
      <c r="KA40" s="47" t="str">
        <f t="shared" si="699"/>
        <v>Cảnh báo KQHT</v>
      </c>
      <c r="KB40" s="41">
        <f t="shared" si="700"/>
        <v>12</v>
      </c>
      <c r="KC40" s="43">
        <f t="shared" si="701"/>
        <v>1.5416666666666667</v>
      </c>
      <c r="KD40" s="229">
        <f t="shared" si="702"/>
        <v>58</v>
      </c>
      <c r="KE40" s="230">
        <f t="shared" si="703"/>
        <v>37</v>
      </c>
      <c r="KF40" s="146">
        <f t="shared" si="704"/>
        <v>1.7972972972972974</v>
      </c>
      <c r="KG40" s="45" t="str">
        <f t="shared" si="705"/>
        <v>1.80</v>
      </c>
      <c r="KH40" s="47" t="str">
        <f t="shared" si="706"/>
        <v>Lên lớp</v>
      </c>
      <c r="KI40" s="47"/>
      <c r="KJ40" s="24">
        <v>6</v>
      </c>
      <c r="KK40" s="27">
        <v>4</v>
      </c>
      <c r="KL40" s="28"/>
      <c r="KM40" s="30">
        <f t="shared" si="707"/>
        <v>4.8</v>
      </c>
      <c r="KN40" s="31">
        <f t="shared" si="708"/>
        <v>4.8</v>
      </c>
      <c r="KO40" s="29" t="str">
        <f t="shared" si="709"/>
        <v>4.8</v>
      </c>
      <c r="KP40" s="35" t="str">
        <f t="shared" si="710"/>
        <v>D</v>
      </c>
      <c r="KQ40" s="33">
        <f t="shared" si="711"/>
        <v>1</v>
      </c>
      <c r="KR40" s="49" t="str">
        <f t="shared" si="712"/>
        <v>1.0</v>
      </c>
      <c r="KS40" s="77">
        <v>2</v>
      </c>
      <c r="KT40" s="151">
        <v>2</v>
      </c>
      <c r="KU40" s="24">
        <v>7</v>
      </c>
      <c r="KV40" s="27">
        <v>7</v>
      </c>
      <c r="KW40" s="28"/>
      <c r="KX40" s="30">
        <f t="shared" si="713"/>
        <v>7</v>
      </c>
      <c r="KY40" s="31">
        <f t="shared" si="714"/>
        <v>7</v>
      </c>
      <c r="KZ40" s="31" t="str">
        <f t="shared" si="715"/>
        <v>7.0</v>
      </c>
      <c r="LA40" s="35" t="str">
        <f t="shared" si="716"/>
        <v>B</v>
      </c>
      <c r="LB40" s="33">
        <f t="shared" si="717"/>
        <v>3</v>
      </c>
      <c r="LC40" s="49" t="str">
        <f t="shared" si="718"/>
        <v>3.0</v>
      </c>
      <c r="LD40" s="77">
        <v>2</v>
      </c>
      <c r="LE40" s="151">
        <v>2</v>
      </c>
      <c r="LF40" s="24">
        <v>6.3</v>
      </c>
      <c r="LG40" s="27">
        <v>7</v>
      </c>
      <c r="LH40" s="28"/>
      <c r="LI40" s="30">
        <f t="shared" si="719"/>
        <v>6.7</v>
      </c>
      <c r="LJ40" s="31">
        <f t="shared" si="720"/>
        <v>6.7</v>
      </c>
      <c r="LK40" s="31" t="str">
        <f t="shared" si="721"/>
        <v>6.7</v>
      </c>
      <c r="LL40" s="35" t="str">
        <f t="shared" si="722"/>
        <v>C+</v>
      </c>
      <c r="LM40" s="33">
        <f t="shared" si="723"/>
        <v>2.5</v>
      </c>
      <c r="LN40" s="49" t="str">
        <f t="shared" si="724"/>
        <v>2.5</v>
      </c>
      <c r="LO40" s="77">
        <v>2</v>
      </c>
      <c r="LP40" s="151">
        <v>2</v>
      </c>
      <c r="LQ40" s="24">
        <v>5</v>
      </c>
      <c r="LR40" s="27">
        <v>1</v>
      </c>
      <c r="LS40" s="138"/>
      <c r="LT40" s="30">
        <f t="shared" si="725"/>
        <v>2.6</v>
      </c>
      <c r="LU40" s="31">
        <f t="shared" si="726"/>
        <v>2.6</v>
      </c>
      <c r="LV40" s="31"/>
      <c r="LW40" s="35" t="str">
        <f t="shared" si="727"/>
        <v>F</v>
      </c>
      <c r="LX40" s="33">
        <f t="shared" si="728"/>
        <v>0</v>
      </c>
      <c r="LY40" s="49" t="str">
        <f t="shared" si="729"/>
        <v>0.0</v>
      </c>
      <c r="LZ40" s="77">
        <v>2</v>
      </c>
      <c r="MA40" s="151"/>
      <c r="MB40" s="63">
        <v>0</v>
      </c>
      <c r="MC40" s="27"/>
      <c r="MD40" s="28"/>
      <c r="ME40" s="30">
        <f t="shared" si="730"/>
        <v>0</v>
      </c>
      <c r="MF40" s="161">
        <f t="shared" si="731"/>
        <v>0</v>
      </c>
      <c r="MG40" s="161"/>
      <c r="MH40" s="162" t="str">
        <f t="shared" si="732"/>
        <v>F</v>
      </c>
      <c r="MI40" s="163">
        <f t="shared" si="733"/>
        <v>0</v>
      </c>
      <c r="MJ40" s="56" t="str">
        <f t="shared" si="734"/>
        <v>0.0</v>
      </c>
      <c r="MK40" s="77">
        <v>1</v>
      </c>
      <c r="ML40" s="151"/>
      <c r="MM40" s="24">
        <v>6</v>
      </c>
      <c r="MN40" s="27">
        <v>1</v>
      </c>
      <c r="MO40" s="28">
        <v>3</v>
      </c>
      <c r="MP40" s="30">
        <f t="shared" si="735"/>
        <v>3</v>
      </c>
      <c r="MQ40" s="161">
        <f t="shared" si="736"/>
        <v>4.2</v>
      </c>
      <c r="MR40" s="161"/>
      <c r="MS40" s="162" t="str">
        <f t="shared" si="737"/>
        <v>D</v>
      </c>
      <c r="MT40" s="163">
        <f t="shared" si="738"/>
        <v>1</v>
      </c>
      <c r="MU40" s="56" t="str">
        <f t="shared" si="739"/>
        <v>1.0</v>
      </c>
      <c r="MV40" s="77">
        <v>3</v>
      </c>
      <c r="MW40" s="151">
        <v>3</v>
      </c>
      <c r="MX40" s="63">
        <v>0</v>
      </c>
      <c r="MY40" s="27"/>
      <c r="MZ40" s="28"/>
      <c r="NA40" s="30">
        <f t="shared" si="740"/>
        <v>0</v>
      </c>
      <c r="NB40" s="161">
        <f t="shared" si="741"/>
        <v>0</v>
      </c>
      <c r="NC40" s="161"/>
      <c r="ND40" s="162" t="str">
        <f t="shared" si="742"/>
        <v>F</v>
      </c>
      <c r="NE40" s="163">
        <f t="shared" si="743"/>
        <v>0</v>
      </c>
      <c r="NF40" s="56" t="str">
        <f t="shared" si="744"/>
        <v>0.0</v>
      </c>
      <c r="NG40" s="77">
        <v>1</v>
      </c>
      <c r="NH40" s="151"/>
      <c r="NI40" s="24">
        <v>5</v>
      </c>
      <c r="NJ40" s="27">
        <v>5</v>
      </c>
      <c r="NK40" s="28"/>
      <c r="NL40" s="30">
        <f t="shared" si="745"/>
        <v>5</v>
      </c>
      <c r="NM40" s="31">
        <f t="shared" si="746"/>
        <v>5</v>
      </c>
      <c r="NN40" s="29" t="str">
        <f t="shared" si="747"/>
        <v>5.0</v>
      </c>
      <c r="NO40" s="35" t="str">
        <f t="shared" si="748"/>
        <v>D+</v>
      </c>
      <c r="NP40" s="33">
        <f t="shared" si="749"/>
        <v>1.5</v>
      </c>
      <c r="NQ40" s="49" t="str">
        <f t="shared" si="750"/>
        <v>1.5</v>
      </c>
      <c r="NR40" s="77">
        <v>3</v>
      </c>
      <c r="NS40" s="151">
        <v>3</v>
      </c>
      <c r="NT40" s="24">
        <v>8</v>
      </c>
      <c r="NU40" s="214">
        <v>7.3</v>
      </c>
      <c r="NV40" s="28"/>
      <c r="NW40" s="30">
        <f t="shared" si="751"/>
        <v>7.6</v>
      </c>
      <c r="NX40" s="31">
        <f t="shared" si="752"/>
        <v>7.6</v>
      </c>
      <c r="NY40" s="31" t="str">
        <f t="shared" si="753"/>
        <v>7.6</v>
      </c>
      <c r="NZ40" s="35" t="str">
        <f t="shared" si="754"/>
        <v>B</v>
      </c>
      <c r="OA40" s="33">
        <f t="shared" si="755"/>
        <v>3</v>
      </c>
      <c r="OB40" s="49" t="str">
        <f t="shared" si="756"/>
        <v>3.0</v>
      </c>
      <c r="OC40" s="77">
        <v>2</v>
      </c>
      <c r="OD40" s="151">
        <v>2</v>
      </c>
      <c r="OE40" s="211">
        <f t="shared" si="757"/>
        <v>18</v>
      </c>
      <c r="OF40" s="43">
        <f t="shared" si="758"/>
        <v>1.4722222222222223</v>
      </c>
      <c r="OG40" s="45" t="str">
        <f t="shared" si="759"/>
        <v>1.47</v>
      </c>
      <c r="OQ40" s="24">
        <v>5.8</v>
      </c>
      <c r="OR40" s="27"/>
      <c r="OS40" s="28">
        <v>5</v>
      </c>
      <c r="OT40" s="30">
        <f t="shared" ref="OT40" si="760">ROUND((OQ40*0.4+OR40*0.6),1)</f>
        <v>2.2999999999999998</v>
      </c>
      <c r="OU40" s="31">
        <f t="shared" ref="OU40" si="761">ROUND(MAX((OQ40*0.4+OR40*0.6),(OQ40*0.4+OS40*0.6)),1)</f>
        <v>5.3</v>
      </c>
      <c r="OV40" s="31" t="str">
        <f t="shared" ref="OV40" si="762">TEXT(OU40,"0.0")</f>
        <v>5.3</v>
      </c>
      <c r="OW40" s="35" t="str">
        <f t="shared" ref="OW40" si="763">IF(OU40&gt;=8.5,"A",IF(OU40&gt;=8,"B+",IF(OU40&gt;=7,"B",IF(OU40&gt;=6.5,"C+",IF(OU40&gt;=5.5,"C",IF(OU40&gt;=5,"D+",IF(OU40&gt;=4,"D","F")))))))</f>
        <v>D+</v>
      </c>
      <c r="OX40" s="33">
        <f t="shared" ref="OX40" si="764">IF(OW40="A",4,IF(OW40="B+",3.5,IF(OW40="B",3,IF(OW40="C+",2.5,IF(OW40="C",2,IF(OW40="D+",1.5,IF(OW40="D",1,0)))))))</f>
        <v>1.5</v>
      </c>
      <c r="OY40" s="49" t="str">
        <f t="shared" ref="OY40" si="765">TEXT(OX40,"0.0")</f>
        <v>1.5</v>
      </c>
      <c r="OZ40" s="77">
        <v>2</v>
      </c>
      <c r="PA40" s="151">
        <v>2</v>
      </c>
      <c r="PB40" s="24">
        <v>7.2</v>
      </c>
      <c r="PC40" s="27">
        <v>7</v>
      </c>
      <c r="PD40" s="28"/>
      <c r="PE40" s="30">
        <f t="shared" ref="PE40" si="766">ROUND((PB40*0.4+PC40*0.6),1)</f>
        <v>7.1</v>
      </c>
      <c r="PF40" s="31">
        <f t="shared" ref="PF40" si="767">ROUND(MAX((PB40*0.4+PC40*0.6),(PB40*0.4+PD40*0.6)),1)</f>
        <v>7.1</v>
      </c>
      <c r="PG40" s="31" t="str">
        <f t="shared" ref="PG40" si="768">TEXT(PF40,"0.0")</f>
        <v>7.1</v>
      </c>
      <c r="PH40" s="35" t="str">
        <f t="shared" ref="PH40" si="769">IF(PF40&gt;=8.5,"A",IF(PF40&gt;=8,"B+",IF(PF40&gt;=7,"B",IF(PF40&gt;=6.5,"C+",IF(PF40&gt;=5.5,"C",IF(PF40&gt;=5,"D+",IF(PF40&gt;=4,"D","F")))))))</f>
        <v>B</v>
      </c>
      <c r="PI40" s="130">
        <f t="shared" ref="PI40" si="770">IF(PH40="A",4,IF(PH40="B+",3.5,IF(PH40="B",3,IF(PH40="C+",2.5,IF(PH40="C",2,IF(PH40="D+",1.5,IF(PH40="D",1,0)))))))</f>
        <v>3</v>
      </c>
      <c r="PJ40" s="49" t="str">
        <f t="shared" ref="PJ40" si="771">TEXT(PI40,"0.0")</f>
        <v>3.0</v>
      </c>
      <c r="PK40" s="77">
        <v>3</v>
      </c>
      <c r="PL40" s="151">
        <v>3</v>
      </c>
      <c r="PM40" s="24">
        <v>5.7</v>
      </c>
      <c r="PN40" s="27">
        <v>6</v>
      </c>
      <c r="PO40" s="28"/>
      <c r="PP40" s="30">
        <f t="shared" ref="PP40" si="772">ROUND((PM40*0.4+PN40*0.6),1)</f>
        <v>5.9</v>
      </c>
      <c r="PQ40" s="31">
        <f t="shared" ref="PQ40" si="773">ROUND(MAX((PM40*0.4+PN40*0.6),(PM40*0.4+PO40*0.6)),1)</f>
        <v>5.9</v>
      </c>
      <c r="PR40" s="31" t="str">
        <f t="shared" ref="PR40" si="774">TEXT(PQ40,"0.0")</f>
        <v>5.9</v>
      </c>
      <c r="PS40" s="35" t="str">
        <f t="shared" ref="PS40" si="775">IF(PQ40&gt;=8.5,"A",IF(PQ40&gt;=8,"B+",IF(PQ40&gt;=7,"B",IF(PQ40&gt;=6.5,"C+",IF(PQ40&gt;=5.5,"C",IF(PQ40&gt;=5,"D+",IF(PQ40&gt;=4,"D","F")))))))</f>
        <v>C</v>
      </c>
      <c r="PT40" s="130">
        <f t="shared" ref="PT40" si="776">IF(PS40="A",4,IF(PS40="B+",3.5,IF(PS40="B",3,IF(PS40="C+",2.5,IF(PS40="C",2,IF(PS40="D+",1.5,IF(PS40="D",1,0)))))))</f>
        <v>2</v>
      </c>
      <c r="PU40" s="49" t="str">
        <f t="shared" ref="PU40" si="777">TEXT(PT40,"0.0")</f>
        <v>2.0</v>
      </c>
      <c r="PV40" s="77">
        <v>2</v>
      </c>
      <c r="PW40" s="151">
        <v>2</v>
      </c>
      <c r="PX40" s="24">
        <v>7.2</v>
      </c>
      <c r="PY40" s="27">
        <v>6</v>
      </c>
      <c r="PZ40" s="28"/>
      <c r="QA40" s="30">
        <f t="shared" ref="QA40" si="778">ROUND((PX40*0.4+PY40*0.6),1)</f>
        <v>6.5</v>
      </c>
      <c r="QB40" s="31">
        <f t="shared" ref="QB40" si="779">ROUND(MAX((PX40*0.4+PY40*0.6),(PX40*0.4+PZ40*0.6)),1)</f>
        <v>6.5</v>
      </c>
      <c r="QC40" s="31" t="str">
        <f t="shared" ref="QC40" si="780">TEXT(QB40,"0.0")</f>
        <v>6.5</v>
      </c>
      <c r="QD40" s="35" t="str">
        <f t="shared" ref="QD40" si="781">IF(QB40&gt;=8.5,"A",IF(QB40&gt;=8,"B+",IF(QB40&gt;=7,"B",IF(QB40&gt;=6.5,"C+",IF(QB40&gt;=5.5,"C",IF(QB40&gt;=5,"D+",IF(QB40&gt;=4,"D","F")))))))</f>
        <v>C+</v>
      </c>
      <c r="QE40" s="33">
        <f t="shared" ref="QE40" si="782">IF(QD40="A",4,IF(QD40="B+",3.5,IF(QD40="B",3,IF(QD40="C+",2.5,IF(QD40="C",2,IF(QD40="D+",1.5,IF(QD40="D",1,0)))))))</f>
        <v>2.5</v>
      </c>
      <c r="QF40" s="49" t="str">
        <f t="shared" ref="QF40" si="783">TEXT(QE40,"0.0")</f>
        <v>2.5</v>
      </c>
      <c r="QG40" s="77">
        <v>3</v>
      </c>
      <c r="QH40" s="151">
        <v>3</v>
      </c>
      <c r="QI40" s="63">
        <v>3</v>
      </c>
      <c r="QJ40" s="27"/>
      <c r="QK40" s="28"/>
      <c r="QL40" s="30">
        <f t="shared" ref="QL40" si="784">ROUND((QI40*0.4+QJ40*0.6),1)</f>
        <v>1.2</v>
      </c>
      <c r="QM40" s="31">
        <f t="shared" ref="QM40" si="785">ROUND(MAX((QI40*0.4+QJ40*0.6),(QI40*0.4+QK40*0.6)),1)</f>
        <v>1.2</v>
      </c>
      <c r="QN40" s="31" t="str">
        <f t="shared" ref="QN40" si="786">TEXT(QM40,"0.0")</f>
        <v>1.2</v>
      </c>
      <c r="QO40" s="35" t="str">
        <f t="shared" ref="QO40" si="787">IF(QM40&gt;=8.5,"A",IF(QM40&gt;=8,"B+",IF(QM40&gt;=7,"B",IF(QM40&gt;=6.5,"C+",IF(QM40&gt;=5.5,"C",IF(QM40&gt;=5,"D+",IF(QM40&gt;=4,"D","F")))))))</f>
        <v>F</v>
      </c>
      <c r="QP40" s="130">
        <f t="shared" ref="QP40" si="788">IF(QO40="A",4,IF(QO40="B+",3.5,IF(QO40="B",3,IF(QO40="C+",2.5,IF(QO40="C",2,IF(QO40="D+",1.5,IF(QO40="D",1,0)))))))</f>
        <v>0</v>
      </c>
      <c r="QQ40" s="49" t="str">
        <f t="shared" ref="QQ40" si="789">TEXT(QP40,"0.0")</f>
        <v>0.0</v>
      </c>
      <c r="QR40" s="77">
        <v>1</v>
      </c>
      <c r="QS40" s="151">
        <v>1</v>
      </c>
      <c r="QT40" s="24">
        <v>6.5</v>
      </c>
      <c r="QU40" s="27">
        <v>6</v>
      </c>
      <c r="QV40" s="28"/>
      <c r="QW40" s="30">
        <f t="shared" ref="QW40" si="790">ROUND((QT40*0.4+QU40*0.6),1)</f>
        <v>6.2</v>
      </c>
      <c r="QX40" s="31">
        <f t="shared" ref="QX40" si="791">ROUND(MAX((QT40*0.4+QU40*0.6),(QT40*0.4+QV40*0.6)),1)</f>
        <v>6.2</v>
      </c>
      <c r="QY40" s="31" t="str">
        <f t="shared" ref="QY40" si="792">TEXT(QX40,"0.0")</f>
        <v>6.2</v>
      </c>
      <c r="QZ40" s="35" t="str">
        <f t="shared" ref="QZ40" si="793">IF(QX40&gt;=8.5,"A",IF(QX40&gt;=8,"B+",IF(QX40&gt;=7,"B",IF(QX40&gt;=6.5,"C+",IF(QX40&gt;=5.5,"C",IF(QX40&gt;=5,"D+",IF(QX40&gt;=4,"D","F")))))))</f>
        <v>C</v>
      </c>
      <c r="RA40" s="33">
        <f t="shared" ref="RA40" si="794">IF(QZ40="A",4,IF(QZ40="B+",3.5,IF(QZ40="B",3,IF(QZ40="C+",2.5,IF(QZ40="C",2,IF(QZ40="D+",1.5,IF(QZ40="D",1,0)))))))</f>
        <v>2</v>
      </c>
      <c r="RB40" s="49" t="str">
        <f t="shared" ref="RB40" si="795">TEXT(RA40,"0.0")</f>
        <v>2.0</v>
      </c>
      <c r="RC40" s="77">
        <v>3</v>
      </c>
      <c r="RD40" s="151">
        <v>3</v>
      </c>
    </row>
    <row r="41" spans="1:548" ht="18">
      <c r="A41" s="11">
        <v>31</v>
      </c>
      <c r="B41" s="91" t="s">
        <v>415</v>
      </c>
      <c r="C41" s="92" t="s">
        <v>471</v>
      </c>
      <c r="D41" s="73" t="s">
        <v>472</v>
      </c>
      <c r="E41" s="74" t="s">
        <v>373</v>
      </c>
      <c r="F41" s="123" t="s">
        <v>1463</v>
      </c>
      <c r="G41" s="111" t="s">
        <v>867</v>
      </c>
      <c r="H41" s="116" t="s">
        <v>18</v>
      </c>
      <c r="I41" s="104" t="s">
        <v>692</v>
      </c>
      <c r="J41" s="13">
        <v>6</v>
      </c>
      <c r="K41" s="13"/>
      <c r="L41" s="35" t="str">
        <f t="shared" si="562"/>
        <v>C</v>
      </c>
      <c r="M41" s="33">
        <f t="shared" si="563"/>
        <v>2</v>
      </c>
      <c r="N41" s="49" t="str">
        <f t="shared" si="564"/>
        <v>2.0</v>
      </c>
      <c r="O41" s="12">
        <v>2</v>
      </c>
      <c r="P41" s="19">
        <v>6.2</v>
      </c>
      <c r="Q41" s="19"/>
      <c r="R41" s="35" t="str">
        <f t="shared" si="565"/>
        <v>C</v>
      </c>
      <c r="S41" s="33">
        <f t="shared" si="566"/>
        <v>2</v>
      </c>
      <c r="T41" s="49" t="str">
        <f t="shared" si="567"/>
        <v>2.0</v>
      </c>
      <c r="U41" s="12">
        <v>3</v>
      </c>
      <c r="V41" s="24">
        <v>6.3</v>
      </c>
      <c r="W41" s="27">
        <v>7</v>
      </c>
      <c r="X41" s="28"/>
      <c r="Y41" s="22">
        <f t="shared" si="568"/>
        <v>6.7</v>
      </c>
      <c r="Z41" s="29">
        <f t="shared" si="569"/>
        <v>6.7</v>
      </c>
      <c r="AA41" s="29"/>
      <c r="AB41" s="35" t="str">
        <f t="shared" si="570"/>
        <v>C+</v>
      </c>
      <c r="AC41" s="33">
        <f t="shared" si="571"/>
        <v>2.5</v>
      </c>
      <c r="AD41" s="49" t="str">
        <f t="shared" si="572"/>
        <v>2.5</v>
      </c>
      <c r="AE41" s="77">
        <v>5</v>
      </c>
      <c r="AF41" s="80">
        <v>5</v>
      </c>
      <c r="AG41" s="24">
        <v>5.3</v>
      </c>
      <c r="AH41" s="27">
        <v>4</v>
      </c>
      <c r="AI41" s="28"/>
      <c r="AJ41" s="22">
        <f t="shared" si="573"/>
        <v>4.5</v>
      </c>
      <c r="AK41" s="29">
        <f t="shared" si="574"/>
        <v>4.5</v>
      </c>
      <c r="AL41" s="29"/>
      <c r="AM41" s="35" t="str">
        <f t="shared" si="575"/>
        <v>D</v>
      </c>
      <c r="AN41" s="33">
        <f t="shared" si="576"/>
        <v>1</v>
      </c>
      <c r="AO41" s="49" t="str">
        <f t="shared" si="577"/>
        <v>1.0</v>
      </c>
      <c r="AP41" s="77">
        <v>3</v>
      </c>
      <c r="AQ41" s="83">
        <v>3</v>
      </c>
      <c r="AR41" s="24">
        <v>6</v>
      </c>
      <c r="AS41" s="27">
        <v>5</v>
      </c>
      <c r="AT41" s="28"/>
      <c r="AU41" s="22">
        <f t="shared" si="578"/>
        <v>5.4</v>
      </c>
      <c r="AV41" s="29">
        <f t="shared" si="579"/>
        <v>5.4</v>
      </c>
      <c r="AW41" s="29"/>
      <c r="AX41" s="35" t="str">
        <f t="shared" si="580"/>
        <v>D+</v>
      </c>
      <c r="AY41" s="33">
        <f t="shared" si="581"/>
        <v>1.5</v>
      </c>
      <c r="AZ41" s="49" t="str">
        <f t="shared" si="582"/>
        <v>1.5</v>
      </c>
      <c r="BA41" s="77">
        <v>3</v>
      </c>
      <c r="BB41" s="83">
        <v>3</v>
      </c>
      <c r="BC41" s="24">
        <v>6.3</v>
      </c>
      <c r="BD41" s="27">
        <v>6</v>
      </c>
      <c r="BE41" s="28"/>
      <c r="BF41" s="22">
        <f t="shared" si="583"/>
        <v>6.1</v>
      </c>
      <c r="BG41" s="29">
        <f t="shared" si="584"/>
        <v>6.1</v>
      </c>
      <c r="BH41" s="29"/>
      <c r="BI41" s="35" t="str">
        <f t="shared" si="585"/>
        <v>C</v>
      </c>
      <c r="BJ41" s="33">
        <f t="shared" si="586"/>
        <v>2</v>
      </c>
      <c r="BK41" s="49" t="str">
        <f t="shared" si="587"/>
        <v>2.0</v>
      </c>
      <c r="BL41" s="77">
        <v>3</v>
      </c>
      <c r="BM41" s="83">
        <v>3</v>
      </c>
      <c r="BN41" s="24">
        <v>7.7</v>
      </c>
      <c r="BO41" s="27">
        <v>9</v>
      </c>
      <c r="BP41" s="28"/>
      <c r="BQ41" s="30">
        <f t="shared" si="588"/>
        <v>8.5</v>
      </c>
      <c r="BR41" s="31">
        <f t="shared" si="589"/>
        <v>8.5</v>
      </c>
      <c r="BS41" s="31"/>
      <c r="BT41" s="35" t="str">
        <f t="shared" si="590"/>
        <v>A</v>
      </c>
      <c r="BU41" s="33">
        <f t="shared" si="591"/>
        <v>4</v>
      </c>
      <c r="BV41" s="49" t="str">
        <f t="shared" si="592"/>
        <v>4.0</v>
      </c>
      <c r="BW41" s="77">
        <v>2</v>
      </c>
      <c r="BX41" s="83">
        <v>2</v>
      </c>
      <c r="BY41" s="41">
        <f t="shared" si="593"/>
        <v>16</v>
      </c>
      <c r="BZ41" s="43">
        <f t="shared" si="594"/>
        <v>2.125</v>
      </c>
      <c r="CA41" s="45" t="str">
        <f t="shared" si="595"/>
        <v>2.13</v>
      </c>
      <c r="CB41" s="47" t="str">
        <f t="shared" si="596"/>
        <v>Lên lớp</v>
      </c>
      <c r="CC41" s="145">
        <f t="shared" si="597"/>
        <v>16</v>
      </c>
      <c r="CD41" s="146">
        <f t="shared" si="598"/>
        <v>2.125</v>
      </c>
      <c r="CE41" s="47" t="str">
        <f t="shared" si="599"/>
        <v>Lên lớp</v>
      </c>
      <c r="CF41" s="142" t="s">
        <v>1143</v>
      </c>
      <c r="CG41" s="63">
        <v>0</v>
      </c>
      <c r="CH41" s="27"/>
      <c r="CI41" s="28"/>
      <c r="CJ41" s="30">
        <f t="shared" si="600"/>
        <v>0</v>
      </c>
      <c r="CK41" s="31">
        <f t="shared" si="601"/>
        <v>0</v>
      </c>
      <c r="CL41" s="31"/>
      <c r="CM41" s="35" t="str">
        <f t="shared" si="602"/>
        <v>F</v>
      </c>
      <c r="CN41" s="157">
        <f t="shared" si="603"/>
        <v>0</v>
      </c>
      <c r="CO41" s="49" t="str">
        <f t="shared" si="604"/>
        <v>0.0</v>
      </c>
      <c r="CP41" s="77">
        <v>3</v>
      </c>
      <c r="CQ41" s="151"/>
      <c r="CR41" s="24">
        <v>5</v>
      </c>
      <c r="CS41" s="27">
        <v>4</v>
      </c>
      <c r="CT41" s="28"/>
      <c r="CU41" s="30">
        <f t="shared" si="605"/>
        <v>4.4000000000000004</v>
      </c>
      <c r="CV41" s="31">
        <f t="shared" si="606"/>
        <v>4.4000000000000004</v>
      </c>
      <c r="CW41" s="31"/>
      <c r="CX41" s="35" t="str">
        <f t="shared" si="607"/>
        <v>D</v>
      </c>
      <c r="CY41" s="157">
        <f t="shared" si="608"/>
        <v>1</v>
      </c>
      <c r="CZ41" s="49" t="str">
        <f t="shared" si="609"/>
        <v>1.0</v>
      </c>
      <c r="DA41" s="77">
        <v>2</v>
      </c>
      <c r="DB41" s="151">
        <v>2</v>
      </c>
      <c r="DC41" s="63">
        <v>4.9000000000000004</v>
      </c>
      <c r="DD41" s="27"/>
      <c r="DE41" s="28"/>
      <c r="DF41" s="30">
        <f t="shared" si="610"/>
        <v>2</v>
      </c>
      <c r="DG41" s="31">
        <f t="shared" si="611"/>
        <v>2</v>
      </c>
      <c r="DH41" s="31"/>
      <c r="DI41" s="35" t="str">
        <f t="shared" si="612"/>
        <v>F</v>
      </c>
      <c r="DJ41" s="157">
        <f t="shared" si="613"/>
        <v>0</v>
      </c>
      <c r="DK41" s="49" t="str">
        <f t="shared" si="614"/>
        <v>0.0</v>
      </c>
      <c r="DL41" s="77">
        <v>4</v>
      </c>
      <c r="DM41" s="151"/>
      <c r="DN41" s="63">
        <v>2.4</v>
      </c>
      <c r="DO41" s="27"/>
      <c r="DP41" s="28"/>
      <c r="DQ41" s="30">
        <f t="shared" si="615"/>
        <v>1</v>
      </c>
      <c r="DR41" s="31">
        <f t="shared" si="616"/>
        <v>1</v>
      </c>
      <c r="DS41" s="31"/>
      <c r="DT41" s="35" t="str">
        <f t="shared" si="617"/>
        <v>F</v>
      </c>
      <c r="DU41" s="157">
        <f t="shared" si="618"/>
        <v>0</v>
      </c>
      <c r="DV41" s="49" t="str">
        <f t="shared" si="619"/>
        <v>0.0</v>
      </c>
      <c r="DW41" s="77">
        <v>3</v>
      </c>
      <c r="DX41" s="151"/>
      <c r="DY41" s="63">
        <v>0</v>
      </c>
      <c r="DZ41" s="27"/>
      <c r="EA41" s="28"/>
      <c r="EB41" s="30">
        <f t="shared" si="620"/>
        <v>0</v>
      </c>
      <c r="EC41" s="31">
        <f t="shared" si="621"/>
        <v>0</v>
      </c>
      <c r="ED41" s="31"/>
      <c r="EE41" s="35" t="str">
        <f t="shared" si="622"/>
        <v>F</v>
      </c>
      <c r="EF41" s="157">
        <f t="shared" si="623"/>
        <v>0</v>
      </c>
      <c r="EG41" s="49" t="str">
        <f t="shared" si="624"/>
        <v>0.0</v>
      </c>
      <c r="EH41" s="77">
        <v>2</v>
      </c>
      <c r="EI41" s="151"/>
      <c r="EJ41" s="24">
        <v>7</v>
      </c>
      <c r="EK41" s="27">
        <v>7</v>
      </c>
      <c r="EL41" s="28"/>
      <c r="EM41" s="30">
        <f t="shared" si="625"/>
        <v>7</v>
      </c>
      <c r="EN41" s="31">
        <f t="shared" si="626"/>
        <v>7</v>
      </c>
      <c r="EO41" s="31"/>
      <c r="EP41" s="35" t="str">
        <f t="shared" si="627"/>
        <v>B</v>
      </c>
      <c r="EQ41" s="157">
        <f t="shared" si="628"/>
        <v>3</v>
      </c>
      <c r="ER41" s="49" t="str">
        <f t="shared" si="629"/>
        <v>3.0</v>
      </c>
      <c r="ES41" s="77">
        <v>2</v>
      </c>
      <c r="ET41" s="151">
        <v>2</v>
      </c>
      <c r="EU41" s="63">
        <v>0</v>
      </c>
      <c r="EV41" s="27"/>
      <c r="EW41" s="28"/>
      <c r="EX41" s="30">
        <f t="shared" si="630"/>
        <v>0</v>
      </c>
      <c r="EY41" s="31">
        <f t="shared" si="631"/>
        <v>0</v>
      </c>
      <c r="EZ41" s="31"/>
      <c r="FA41" s="35" t="str">
        <f t="shared" si="632"/>
        <v>F</v>
      </c>
      <c r="FB41" s="157">
        <f t="shared" si="633"/>
        <v>0</v>
      </c>
      <c r="FC41" s="49" t="str">
        <f t="shared" si="634"/>
        <v>0.0</v>
      </c>
      <c r="FD41" s="77">
        <v>3</v>
      </c>
      <c r="FE41" s="151"/>
      <c r="FF41" s="63">
        <v>0</v>
      </c>
      <c r="FG41" s="165"/>
      <c r="FH41" s="165"/>
      <c r="FI41" s="22">
        <f t="shared" si="635"/>
        <v>0</v>
      </c>
      <c r="FJ41" s="29">
        <f t="shared" si="636"/>
        <v>0</v>
      </c>
      <c r="FK41" s="29"/>
      <c r="FL41" s="35" t="str">
        <f t="shared" si="637"/>
        <v>F</v>
      </c>
      <c r="FM41" s="33">
        <f t="shared" si="638"/>
        <v>0</v>
      </c>
      <c r="FN41" s="49" t="str">
        <f t="shared" si="639"/>
        <v>0.0</v>
      </c>
      <c r="FO41" s="77">
        <v>2</v>
      </c>
      <c r="FP41" s="151"/>
      <c r="FQ41" s="41">
        <f t="shared" si="640"/>
        <v>21</v>
      </c>
      <c r="FR41" s="43">
        <f t="shared" si="641"/>
        <v>0.38095238095238093</v>
      </c>
      <c r="FS41" s="45" t="str">
        <f t="shared" si="642"/>
        <v>0.38</v>
      </c>
      <c r="FT41" s="148" t="str">
        <f t="shared" si="643"/>
        <v>Cảnh báo KQHT</v>
      </c>
      <c r="FU41" s="145">
        <f t="shared" si="644"/>
        <v>4</v>
      </c>
      <c r="FV41" s="146">
        <f t="shared" si="645"/>
        <v>2</v>
      </c>
      <c r="FW41" s="174">
        <f t="shared" si="646"/>
        <v>37</v>
      </c>
      <c r="FX41" s="41">
        <f t="shared" si="647"/>
        <v>20</v>
      </c>
      <c r="FY41" s="43">
        <f t="shared" si="648"/>
        <v>2.1</v>
      </c>
      <c r="FZ41" s="45" t="str">
        <f t="shared" si="649"/>
        <v>2.10</v>
      </c>
      <c r="GA41" s="47" t="str">
        <f t="shared" si="650"/>
        <v>Lên lớp</v>
      </c>
      <c r="GB41" s="209" t="s">
        <v>1135</v>
      </c>
      <c r="GC41" s="63">
        <v>0</v>
      </c>
      <c r="GD41" s="27"/>
      <c r="GE41" s="28"/>
      <c r="GF41" s="22">
        <f t="shared" si="651"/>
        <v>0</v>
      </c>
      <c r="GG41" s="29">
        <f t="shared" si="652"/>
        <v>0</v>
      </c>
      <c r="GH41" s="29"/>
      <c r="GI41" s="35" t="str">
        <f t="shared" si="653"/>
        <v>F</v>
      </c>
      <c r="GJ41" s="33">
        <f t="shared" si="654"/>
        <v>0</v>
      </c>
      <c r="GK41" s="49" t="str">
        <f t="shared" si="655"/>
        <v>0.0</v>
      </c>
      <c r="GL41" s="77">
        <v>2</v>
      </c>
      <c r="GM41" s="151"/>
      <c r="GN41" s="24">
        <v>7.4</v>
      </c>
      <c r="GO41" s="27">
        <v>4</v>
      </c>
      <c r="GP41" s="28"/>
      <c r="GQ41" s="30">
        <f t="shared" si="656"/>
        <v>5.4</v>
      </c>
      <c r="GR41" s="31">
        <f t="shared" si="657"/>
        <v>5.4</v>
      </c>
      <c r="GS41" s="31"/>
      <c r="GT41" s="35" t="str">
        <f t="shared" si="658"/>
        <v>D+</v>
      </c>
      <c r="GU41" s="33">
        <f t="shared" si="659"/>
        <v>1.5</v>
      </c>
      <c r="GV41" s="49" t="str">
        <f t="shared" si="660"/>
        <v>1.5</v>
      </c>
      <c r="GW41" s="77">
        <v>3</v>
      </c>
      <c r="GX41" s="151">
        <v>3</v>
      </c>
      <c r="GY41" s="24">
        <v>6.2</v>
      </c>
      <c r="GZ41" s="27">
        <v>6</v>
      </c>
      <c r="HA41" s="28"/>
      <c r="HB41" s="22">
        <f t="shared" si="661"/>
        <v>6.1</v>
      </c>
      <c r="HC41" s="29">
        <f t="shared" si="662"/>
        <v>6.1</v>
      </c>
      <c r="HD41" s="29"/>
      <c r="HE41" s="35" t="str">
        <f t="shared" si="663"/>
        <v>C</v>
      </c>
      <c r="HF41" s="33">
        <f t="shared" si="664"/>
        <v>2</v>
      </c>
      <c r="HG41" s="49" t="str">
        <f t="shared" si="665"/>
        <v>2.0</v>
      </c>
      <c r="HH41" s="77">
        <v>2</v>
      </c>
      <c r="HI41" s="151">
        <v>2</v>
      </c>
      <c r="HJ41" s="63">
        <v>2.4</v>
      </c>
      <c r="HK41" s="27"/>
      <c r="HL41" s="28"/>
      <c r="HM41" s="22">
        <f t="shared" si="666"/>
        <v>1</v>
      </c>
      <c r="HN41" s="29">
        <f t="shared" si="667"/>
        <v>1</v>
      </c>
      <c r="HO41" s="29"/>
      <c r="HP41" s="35" t="str">
        <f t="shared" si="668"/>
        <v>F</v>
      </c>
      <c r="HQ41" s="33">
        <f t="shared" si="669"/>
        <v>0</v>
      </c>
      <c r="HR41" s="49" t="str">
        <f t="shared" si="670"/>
        <v>0.0</v>
      </c>
      <c r="HS41" s="77">
        <v>2</v>
      </c>
      <c r="HT41" s="151"/>
      <c r="HU41" s="24">
        <v>6.5</v>
      </c>
      <c r="HV41" s="27">
        <v>6</v>
      </c>
      <c r="HW41" s="28"/>
      <c r="HX41" s="22">
        <f t="shared" si="671"/>
        <v>6.2</v>
      </c>
      <c r="HY41" s="29">
        <f t="shared" si="672"/>
        <v>6.2</v>
      </c>
      <c r="HZ41" s="29"/>
      <c r="IA41" s="35" t="str">
        <f t="shared" si="673"/>
        <v>C</v>
      </c>
      <c r="IB41" s="33">
        <f t="shared" si="674"/>
        <v>2</v>
      </c>
      <c r="IC41" s="49" t="str">
        <f t="shared" si="675"/>
        <v>2.0</v>
      </c>
      <c r="ID41" s="77">
        <v>3</v>
      </c>
      <c r="IE41" s="151">
        <v>3</v>
      </c>
      <c r="IF41" s="63">
        <v>0</v>
      </c>
      <c r="IG41" s="27"/>
      <c r="IH41" s="126"/>
      <c r="II41" s="22">
        <f t="shared" si="676"/>
        <v>0</v>
      </c>
      <c r="IJ41" s="54">
        <f t="shared" si="677"/>
        <v>0</v>
      </c>
      <c r="IK41" s="54"/>
      <c r="IL41" s="162" t="str">
        <f t="shared" si="678"/>
        <v>F</v>
      </c>
      <c r="IM41" s="33">
        <f t="shared" si="679"/>
        <v>0</v>
      </c>
      <c r="IN41" s="49" t="str">
        <f t="shared" si="680"/>
        <v>0.0</v>
      </c>
      <c r="IO41" s="77">
        <v>2</v>
      </c>
      <c r="IP41" s="151"/>
      <c r="IQ41" s="63">
        <v>1.4</v>
      </c>
      <c r="IR41" s="27"/>
      <c r="IS41" s="28"/>
      <c r="IT41" s="30">
        <f t="shared" si="681"/>
        <v>0.6</v>
      </c>
      <c r="IU41" s="31">
        <f t="shared" si="682"/>
        <v>0.6</v>
      </c>
      <c r="IV41" s="31"/>
      <c r="IW41" s="35" t="str">
        <f t="shared" si="683"/>
        <v>F</v>
      </c>
      <c r="IX41" s="33">
        <f t="shared" si="684"/>
        <v>0</v>
      </c>
      <c r="IY41" s="49" t="str">
        <f t="shared" si="685"/>
        <v>0.0</v>
      </c>
      <c r="IZ41" s="77">
        <v>3</v>
      </c>
      <c r="JA41" s="151"/>
      <c r="JB41" s="24">
        <v>7.2</v>
      </c>
      <c r="JC41" s="217"/>
      <c r="JD41" s="138"/>
      <c r="JE41" s="30">
        <f t="shared" si="686"/>
        <v>2.9</v>
      </c>
      <c r="JF41" s="31">
        <f t="shared" si="687"/>
        <v>2.9</v>
      </c>
      <c r="JG41" s="31"/>
      <c r="JH41" s="35" t="str">
        <f t="shared" si="688"/>
        <v>F</v>
      </c>
      <c r="JI41" s="33">
        <f t="shared" si="689"/>
        <v>0</v>
      </c>
      <c r="JJ41" s="49" t="str">
        <f t="shared" si="690"/>
        <v>0.0</v>
      </c>
      <c r="JK41" s="77">
        <v>3</v>
      </c>
      <c r="JL41" s="151"/>
      <c r="JM41" s="63">
        <v>0</v>
      </c>
      <c r="JN41" s="214"/>
      <c r="JO41" s="140"/>
      <c r="JP41" s="30">
        <f t="shared" si="691"/>
        <v>0</v>
      </c>
      <c r="JQ41" s="31">
        <f t="shared" si="692"/>
        <v>0</v>
      </c>
      <c r="JR41" s="31"/>
      <c r="JS41" s="35" t="str">
        <f t="shared" si="693"/>
        <v>F</v>
      </c>
      <c r="JT41" s="33">
        <f t="shared" si="694"/>
        <v>0</v>
      </c>
      <c r="JU41" s="49" t="str">
        <f t="shared" si="695"/>
        <v>0.0</v>
      </c>
      <c r="JV41" s="77">
        <v>1</v>
      </c>
      <c r="JW41" s="151"/>
      <c r="JX41" s="211">
        <f t="shared" si="696"/>
        <v>21</v>
      </c>
      <c r="JY41" s="43">
        <f t="shared" si="697"/>
        <v>0.69047619047619047</v>
      </c>
      <c r="JZ41" s="45" t="str">
        <f t="shared" si="698"/>
        <v>0.69</v>
      </c>
      <c r="KA41" s="47" t="str">
        <f t="shared" si="699"/>
        <v>Cảnh báo KQHT</v>
      </c>
      <c r="KB41" s="41">
        <f t="shared" si="700"/>
        <v>8</v>
      </c>
      <c r="KC41" s="43">
        <f t="shared" si="701"/>
        <v>1.8125</v>
      </c>
      <c r="KD41" s="229">
        <f t="shared" si="702"/>
        <v>58</v>
      </c>
      <c r="KE41" s="230">
        <f t="shared" si="703"/>
        <v>28</v>
      </c>
      <c r="KF41" s="146">
        <f t="shared" si="704"/>
        <v>2.0178571428571428</v>
      </c>
      <c r="KG41" s="45" t="str">
        <f t="shared" si="705"/>
        <v>2.02</v>
      </c>
      <c r="KH41" s="47" t="str">
        <f t="shared" si="706"/>
        <v>Lên lớp</v>
      </c>
      <c r="KI41" s="47"/>
      <c r="KJ41" s="24">
        <v>6.4</v>
      </c>
      <c r="KK41" s="27">
        <v>6</v>
      </c>
      <c r="KL41" s="28"/>
      <c r="KM41" s="30">
        <f t="shared" si="707"/>
        <v>6.2</v>
      </c>
      <c r="KN41" s="31">
        <f t="shared" si="708"/>
        <v>6.2</v>
      </c>
      <c r="KO41" s="29" t="str">
        <f t="shared" si="709"/>
        <v>6.2</v>
      </c>
      <c r="KP41" s="35" t="str">
        <f t="shared" si="710"/>
        <v>C</v>
      </c>
      <c r="KQ41" s="33">
        <f t="shared" si="711"/>
        <v>2</v>
      </c>
      <c r="KR41" s="49" t="str">
        <f t="shared" si="712"/>
        <v>2.0</v>
      </c>
      <c r="KS41" s="77">
        <v>2</v>
      </c>
      <c r="KT41" s="151">
        <v>2</v>
      </c>
      <c r="KU41" s="24">
        <v>7</v>
      </c>
      <c r="KV41" s="27"/>
      <c r="KW41" s="28"/>
      <c r="KX41" s="30">
        <f t="shared" si="713"/>
        <v>2.8</v>
      </c>
      <c r="KY41" s="31">
        <f t="shared" si="714"/>
        <v>2.8</v>
      </c>
      <c r="KZ41" s="31" t="str">
        <f t="shared" si="715"/>
        <v>2.8</v>
      </c>
      <c r="LA41" s="35" t="str">
        <f t="shared" si="716"/>
        <v>F</v>
      </c>
      <c r="LB41" s="33">
        <f t="shared" si="717"/>
        <v>0</v>
      </c>
      <c r="LC41" s="49" t="str">
        <f t="shared" si="718"/>
        <v>0.0</v>
      </c>
      <c r="LD41" s="77">
        <v>2</v>
      </c>
      <c r="LE41" s="151"/>
      <c r="LF41" s="24">
        <v>6.3</v>
      </c>
      <c r="LG41" s="27"/>
      <c r="LH41" s="138"/>
      <c r="LI41" s="30">
        <f t="shared" si="719"/>
        <v>2.5</v>
      </c>
      <c r="LJ41" s="31">
        <f t="shared" si="720"/>
        <v>2.5</v>
      </c>
      <c r="LK41" s="29" t="str">
        <f t="shared" si="721"/>
        <v>2.5</v>
      </c>
      <c r="LL41" s="35" t="str">
        <f t="shared" si="722"/>
        <v>F</v>
      </c>
      <c r="LM41" s="33">
        <f t="shared" si="723"/>
        <v>0</v>
      </c>
      <c r="LN41" s="49" t="str">
        <f t="shared" si="724"/>
        <v>0.0</v>
      </c>
      <c r="LO41" s="77">
        <v>2</v>
      </c>
      <c r="LP41" s="151"/>
      <c r="LQ41" s="24">
        <v>6</v>
      </c>
      <c r="LR41" s="27"/>
      <c r="LS41" s="138"/>
      <c r="LT41" s="30">
        <f t="shared" si="725"/>
        <v>2.4</v>
      </c>
      <c r="LU41" s="31">
        <f t="shared" si="726"/>
        <v>2.4</v>
      </c>
      <c r="LV41" s="31"/>
      <c r="LW41" s="35" t="str">
        <f t="shared" si="727"/>
        <v>F</v>
      </c>
      <c r="LX41" s="33">
        <f t="shared" si="728"/>
        <v>0</v>
      </c>
      <c r="LY41" s="49" t="str">
        <f t="shared" si="729"/>
        <v>0.0</v>
      </c>
      <c r="LZ41" s="77">
        <v>2</v>
      </c>
      <c r="MA41" s="151"/>
      <c r="MB41" s="24"/>
      <c r="MC41" s="27"/>
      <c r="MD41" s="28"/>
      <c r="ME41" s="30">
        <f t="shared" si="730"/>
        <v>0</v>
      </c>
      <c r="MF41" s="161">
        <f t="shared" si="731"/>
        <v>0</v>
      </c>
      <c r="MG41" s="161"/>
      <c r="MH41" s="162" t="str">
        <f t="shared" si="732"/>
        <v>F</v>
      </c>
      <c r="MI41" s="163">
        <f t="shared" si="733"/>
        <v>0</v>
      </c>
      <c r="MJ41" s="56" t="str">
        <f t="shared" si="734"/>
        <v>0.0</v>
      </c>
      <c r="MK41" s="77">
        <v>1</v>
      </c>
      <c r="ML41" s="151"/>
      <c r="MM41" s="24">
        <v>5.0999999999999996</v>
      </c>
      <c r="MN41" s="27">
        <v>0</v>
      </c>
      <c r="MO41" s="138"/>
      <c r="MP41" s="30">
        <f t="shared" si="735"/>
        <v>2</v>
      </c>
      <c r="MQ41" s="161">
        <f t="shared" si="736"/>
        <v>2</v>
      </c>
      <c r="MR41" s="161"/>
      <c r="MS41" s="162" t="str">
        <f t="shared" si="737"/>
        <v>F</v>
      </c>
      <c r="MT41" s="163">
        <f t="shared" si="738"/>
        <v>0</v>
      </c>
      <c r="MU41" s="56" t="str">
        <f t="shared" si="739"/>
        <v>0.0</v>
      </c>
      <c r="MV41" s="77">
        <v>3</v>
      </c>
      <c r="MW41" s="151"/>
      <c r="MX41" s="139">
        <v>0</v>
      </c>
      <c r="MY41" s="125"/>
      <c r="MZ41" s="126"/>
      <c r="NA41" s="127">
        <f t="shared" si="740"/>
        <v>0</v>
      </c>
      <c r="NB41" s="128">
        <f t="shared" si="741"/>
        <v>0</v>
      </c>
      <c r="NC41" s="128"/>
      <c r="ND41" s="129" t="str">
        <f t="shared" si="742"/>
        <v>F</v>
      </c>
      <c r="NE41" s="130">
        <f t="shared" si="743"/>
        <v>0</v>
      </c>
      <c r="NF41" s="131" t="str">
        <f t="shared" si="744"/>
        <v>0.0</v>
      </c>
      <c r="NG41" s="132">
        <v>1</v>
      </c>
      <c r="NH41" s="170"/>
      <c r="NI41" s="24">
        <v>5.8</v>
      </c>
      <c r="NJ41" s="27">
        <v>5</v>
      </c>
      <c r="NK41" s="28"/>
      <c r="NL41" s="30">
        <f t="shared" si="745"/>
        <v>5.3</v>
      </c>
      <c r="NM41" s="31">
        <f t="shared" si="746"/>
        <v>5.3</v>
      </c>
      <c r="NN41" s="29" t="str">
        <f t="shared" si="747"/>
        <v>5.3</v>
      </c>
      <c r="NO41" s="35" t="str">
        <f t="shared" si="748"/>
        <v>D+</v>
      </c>
      <c r="NP41" s="33">
        <f t="shared" si="749"/>
        <v>1.5</v>
      </c>
      <c r="NQ41" s="49" t="str">
        <f t="shared" si="750"/>
        <v>1.5</v>
      </c>
      <c r="NR41" s="77">
        <v>3</v>
      </c>
      <c r="NS41" s="151">
        <v>3</v>
      </c>
      <c r="NT41" s="24">
        <v>7.5</v>
      </c>
      <c r="NU41" s="214">
        <v>6</v>
      </c>
      <c r="NV41" s="28"/>
      <c r="NW41" s="30">
        <f t="shared" si="751"/>
        <v>6.6</v>
      </c>
      <c r="NX41" s="31">
        <f t="shared" si="752"/>
        <v>6.6</v>
      </c>
      <c r="NY41" s="31" t="str">
        <f t="shared" si="753"/>
        <v>6.6</v>
      </c>
      <c r="NZ41" s="35" t="str">
        <f t="shared" si="754"/>
        <v>C+</v>
      </c>
      <c r="OA41" s="33">
        <f t="shared" si="755"/>
        <v>2.5</v>
      </c>
      <c r="OB41" s="49" t="str">
        <f t="shared" si="756"/>
        <v>2.5</v>
      </c>
      <c r="OC41" s="77">
        <v>2</v>
      </c>
      <c r="OD41" s="151">
        <v>2</v>
      </c>
      <c r="OE41" s="211">
        <f t="shared" si="757"/>
        <v>18</v>
      </c>
      <c r="OF41" s="43">
        <f t="shared" si="758"/>
        <v>0.75</v>
      </c>
      <c r="OG41" s="45" t="str">
        <f t="shared" si="759"/>
        <v>0.75</v>
      </c>
    </row>
    <row r="42" spans="1:548" ht="18">
      <c r="A42" s="11">
        <v>18</v>
      </c>
      <c r="B42" s="70" t="s">
        <v>415</v>
      </c>
      <c r="C42" s="14" t="s">
        <v>446</v>
      </c>
      <c r="D42" s="71" t="s">
        <v>19</v>
      </c>
      <c r="E42" s="72" t="s">
        <v>154</v>
      </c>
      <c r="F42" s="123" t="s">
        <v>1460</v>
      </c>
      <c r="G42" s="111" t="s">
        <v>858</v>
      </c>
      <c r="H42" s="116" t="s">
        <v>18</v>
      </c>
      <c r="I42" s="104" t="s">
        <v>700</v>
      </c>
      <c r="J42" s="13">
        <v>7</v>
      </c>
      <c r="K42" s="13"/>
      <c r="L42" s="35" t="str">
        <f t="shared" si="562"/>
        <v>B</v>
      </c>
      <c r="M42" s="33">
        <f t="shared" si="563"/>
        <v>3</v>
      </c>
      <c r="N42" s="49" t="str">
        <f t="shared" si="564"/>
        <v>3.0</v>
      </c>
      <c r="O42" s="12">
        <v>2</v>
      </c>
      <c r="P42" s="19">
        <v>7.4</v>
      </c>
      <c r="Q42" s="19"/>
      <c r="R42" s="35" t="str">
        <f t="shared" si="565"/>
        <v>B</v>
      </c>
      <c r="S42" s="33">
        <f t="shared" si="566"/>
        <v>3</v>
      </c>
      <c r="T42" s="49" t="str">
        <f t="shared" si="567"/>
        <v>3.0</v>
      </c>
      <c r="U42" s="12">
        <v>3</v>
      </c>
      <c r="V42" s="24">
        <v>7.1</v>
      </c>
      <c r="W42" s="27">
        <v>9</v>
      </c>
      <c r="X42" s="28"/>
      <c r="Y42" s="30">
        <f t="shared" si="568"/>
        <v>8.1999999999999993</v>
      </c>
      <c r="Z42" s="31">
        <f t="shared" si="569"/>
        <v>8.1999999999999993</v>
      </c>
      <c r="AA42" s="31"/>
      <c r="AB42" s="35" t="str">
        <f t="shared" si="570"/>
        <v>B+</v>
      </c>
      <c r="AC42" s="33">
        <f t="shared" si="571"/>
        <v>3.5</v>
      </c>
      <c r="AD42" s="49" t="str">
        <f t="shared" si="572"/>
        <v>3.5</v>
      </c>
      <c r="AE42" s="77">
        <v>5</v>
      </c>
      <c r="AF42" s="80">
        <v>5</v>
      </c>
      <c r="AG42" s="63">
        <v>2.2999999999999998</v>
      </c>
      <c r="AH42" s="27"/>
      <c r="AI42" s="28"/>
      <c r="AJ42" s="30">
        <f t="shared" si="573"/>
        <v>0.9</v>
      </c>
      <c r="AK42" s="31">
        <f t="shared" si="574"/>
        <v>0.9</v>
      </c>
      <c r="AL42" s="31"/>
      <c r="AM42" s="35" t="str">
        <f t="shared" si="575"/>
        <v>F</v>
      </c>
      <c r="AN42" s="33">
        <f t="shared" si="576"/>
        <v>0</v>
      </c>
      <c r="AO42" s="49" t="str">
        <f t="shared" si="577"/>
        <v>0.0</v>
      </c>
      <c r="AP42" s="77">
        <v>3</v>
      </c>
      <c r="AQ42" s="83"/>
      <c r="AR42" s="24">
        <v>7.3</v>
      </c>
      <c r="AS42" s="27">
        <v>5</v>
      </c>
      <c r="AT42" s="28"/>
      <c r="AU42" s="30">
        <f t="shared" si="578"/>
        <v>5.9</v>
      </c>
      <c r="AV42" s="31">
        <f t="shared" si="579"/>
        <v>5.9</v>
      </c>
      <c r="AW42" s="31"/>
      <c r="AX42" s="35" t="str">
        <f t="shared" si="580"/>
        <v>C</v>
      </c>
      <c r="AY42" s="33">
        <f t="shared" si="581"/>
        <v>2</v>
      </c>
      <c r="AZ42" s="49" t="str">
        <f t="shared" si="582"/>
        <v>2.0</v>
      </c>
      <c r="BA42" s="77">
        <v>3</v>
      </c>
      <c r="BB42" s="83">
        <v>3</v>
      </c>
      <c r="BC42" s="24">
        <v>7.3</v>
      </c>
      <c r="BD42" s="124"/>
      <c r="BE42" s="28">
        <v>8</v>
      </c>
      <c r="BF42" s="30">
        <f t="shared" si="583"/>
        <v>2.9</v>
      </c>
      <c r="BG42" s="31">
        <f t="shared" si="584"/>
        <v>7.7</v>
      </c>
      <c r="BH42" s="31"/>
      <c r="BI42" s="35" t="str">
        <f t="shared" si="585"/>
        <v>B</v>
      </c>
      <c r="BJ42" s="33">
        <f t="shared" si="586"/>
        <v>3</v>
      </c>
      <c r="BK42" s="49" t="str">
        <f t="shared" si="587"/>
        <v>3.0</v>
      </c>
      <c r="BL42" s="77">
        <v>3</v>
      </c>
      <c r="BM42" s="83">
        <v>3</v>
      </c>
      <c r="BN42" s="24">
        <v>8</v>
      </c>
      <c r="BO42" s="27">
        <v>9</v>
      </c>
      <c r="BP42" s="28"/>
      <c r="BQ42" s="30">
        <f t="shared" si="588"/>
        <v>8.6</v>
      </c>
      <c r="BR42" s="31">
        <f t="shared" si="589"/>
        <v>8.6</v>
      </c>
      <c r="BS42" s="31"/>
      <c r="BT42" s="35" t="str">
        <f t="shared" si="590"/>
        <v>A</v>
      </c>
      <c r="BU42" s="33">
        <f t="shared" si="591"/>
        <v>4</v>
      </c>
      <c r="BV42" s="49" t="str">
        <f t="shared" si="592"/>
        <v>4.0</v>
      </c>
      <c r="BW42" s="77">
        <v>2</v>
      </c>
      <c r="BX42" s="83">
        <v>2</v>
      </c>
      <c r="BY42" s="41">
        <f t="shared" si="593"/>
        <v>16</v>
      </c>
      <c r="BZ42" s="43">
        <f t="shared" si="594"/>
        <v>2.53125</v>
      </c>
      <c r="CA42" s="45" t="str">
        <f t="shared" si="595"/>
        <v>2.53</v>
      </c>
      <c r="CB42" s="47" t="str">
        <f t="shared" si="596"/>
        <v>Lên lớp</v>
      </c>
      <c r="CC42" s="145">
        <f t="shared" si="597"/>
        <v>13</v>
      </c>
      <c r="CD42" s="146">
        <f t="shared" si="598"/>
        <v>3.1153846153846154</v>
      </c>
      <c r="CE42" s="47" t="str">
        <f t="shared" si="599"/>
        <v>Lên lớp</v>
      </c>
      <c r="CF42" s="142" t="s">
        <v>1143</v>
      </c>
      <c r="CG42" s="24">
        <v>6.6</v>
      </c>
      <c r="CH42" s="27">
        <v>8</v>
      </c>
      <c r="CI42" s="28"/>
      <c r="CJ42" s="30">
        <f t="shared" si="600"/>
        <v>7.4</v>
      </c>
      <c r="CK42" s="31">
        <f t="shared" si="601"/>
        <v>7.4</v>
      </c>
      <c r="CL42" s="31"/>
      <c r="CM42" s="35" t="str">
        <f t="shared" si="602"/>
        <v>B</v>
      </c>
      <c r="CN42" s="157">
        <f t="shared" si="603"/>
        <v>3</v>
      </c>
      <c r="CO42" s="49" t="str">
        <f t="shared" si="604"/>
        <v>3.0</v>
      </c>
      <c r="CP42" s="77">
        <v>3</v>
      </c>
      <c r="CQ42" s="151">
        <v>3</v>
      </c>
      <c r="CR42" s="24">
        <v>7</v>
      </c>
      <c r="CS42" s="27">
        <v>7</v>
      </c>
      <c r="CT42" s="28"/>
      <c r="CU42" s="30">
        <f t="shared" si="605"/>
        <v>7</v>
      </c>
      <c r="CV42" s="31">
        <f t="shared" si="606"/>
        <v>7</v>
      </c>
      <c r="CW42" s="31"/>
      <c r="CX42" s="35" t="str">
        <f t="shared" si="607"/>
        <v>B</v>
      </c>
      <c r="CY42" s="157">
        <f t="shared" si="608"/>
        <v>3</v>
      </c>
      <c r="CZ42" s="49" t="str">
        <f t="shared" si="609"/>
        <v>3.0</v>
      </c>
      <c r="DA42" s="77">
        <v>2</v>
      </c>
      <c r="DB42" s="151">
        <v>2</v>
      </c>
      <c r="DC42" s="24">
        <v>5</v>
      </c>
      <c r="DD42" s="27">
        <v>4</v>
      </c>
      <c r="DE42" s="28"/>
      <c r="DF42" s="30">
        <f t="shared" si="610"/>
        <v>4.4000000000000004</v>
      </c>
      <c r="DG42" s="31">
        <f t="shared" si="611"/>
        <v>4.4000000000000004</v>
      </c>
      <c r="DH42" s="31"/>
      <c r="DI42" s="35" t="str">
        <f t="shared" si="612"/>
        <v>D</v>
      </c>
      <c r="DJ42" s="157">
        <f t="shared" si="613"/>
        <v>1</v>
      </c>
      <c r="DK42" s="49" t="str">
        <f t="shared" si="614"/>
        <v>1.0</v>
      </c>
      <c r="DL42" s="77">
        <v>4</v>
      </c>
      <c r="DM42" s="151">
        <v>4</v>
      </c>
      <c r="DN42" s="24">
        <v>5.5</v>
      </c>
      <c r="DO42" s="27">
        <v>5</v>
      </c>
      <c r="DP42" s="28"/>
      <c r="DQ42" s="30">
        <f t="shared" si="615"/>
        <v>5.2</v>
      </c>
      <c r="DR42" s="31">
        <f t="shared" si="616"/>
        <v>5.2</v>
      </c>
      <c r="DS42" s="31"/>
      <c r="DT42" s="35" t="str">
        <f t="shared" si="617"/>
        <v>D+</v>
      </c>
      <c r="DU42" s="157">
        <f t="shared" si="618"/>
        <v>1.5</v>
      </c>
      <c r="DV42" s="49" t="str">
        <f t="shared" si="619"/>
        <v>1.5</v>
      </c>
      <c r="DW42" s="77">
        <v>3</v>
      </c>
      <c r="DX42" s="151">
        <v>3</v>
      </c>
      <c r="DY42" s="24">
        <v>5.7</v>
      </c>
      <c r="DZ42" s="27">
        <v>6</v>
      </c>
      <c r="EA42" s="28"/>
      <c r="EB42" s="30">
        <f t="shared" si="620"/>
        <v>5.9</v>
      </c>
      <c r="EC42" s="31">
        <f t="shared" si="621"/>
        <v>5.9</v>
      </c>
      <c r="ED42" s="31"/>
      <c r="EE42" s="35" t="str">
        <f t="shared" si="622"/>
        <v>C</v>
      </c>
      <c r="EF42" s="157">
        <f t="shared" si="623"/>
        <v>2</v>
      </c>
      <c r="EG42" s="49" t="str">
        <f t="shared" si="624"/>
        <v>2.0</v>
      </c>
      <c r="EH42" s="77">
        <v>2</v>
      </c>
      <c r="EI42" s="151">
        <v>2</v>
      </c>
      <c r="EJ42" s="24">
        <v>6.8</v>
      </c>
      <c r="EK42" s="27">
        <v>5</v>
      </c>
      <c r="EL42" s="28"/>
      <c r="EM42" s="30">
        <f t="shared" si="625"/>
        <v>5.7</v>
      </c>
      <c r="EN42" s="31">
        <f t="shared" si="626"/>
        <v>5.7</v>
      </c>
      <c r="EO42" s="31"/>
      <c r="EP42" s="35" t="str">
        <f t="shared" si="627"/>
        <v>C</v>
      </c>
      <c r="EQ42" s="157">
        <f t="shared" si="628"/>
        <v>2</v>
      </c>
      <c r="ER42" s="49" t="str">
        <f t="shared" si="629"/>
        <v>2.0</v>
      </c>
      <c r="ES42" s="77">
        <v>2</v>
      </c>
      <c r="ET42" s="151">
        <v>2</v>
      </c>
      <c r="EU42" s="24">
        <v>5.4</v>
      </c>
      <c r="EV42" s="27">
        <v>7</v>
      </c>
      <c r="EW42" s="28"/>
      <c r="EX42" s="30">
        <f t="shared" si="630"/>
        <v>6.4</v>
      </c>
      <c r="EY42" s="31">
        <f t="shared" si="631"/>
        <v>6.4</v>
      </c>
      <c r="EZ42" s="31"/>
      <c r="FA42" s="35" t="str">
        <f t="shared" si="632"/>
        <v>C</v>
      </c>
      <c r="FB42" s="157">
        <f t="shared" si="633"/>
        <v>2</v>
      </c>
      <c r="FC42" s="49" t="str">
        <f t="shared" si="634"/>
        <v>2.0</v>
      </c>
      <c r="FD42" s="77">
        <v>3</v>
      </c>
      <c r="FE42" s="151">
        <v>3</v>
      </c>
      <c r="FF42" s="155">
        <v>6</v>
      </c>
      <c r="FG42" s="165">
        <v>3.4</v>
      </c>
      <c r="FH42" s="165"/>
      <c r="FI42" s="22">
        <f t="shared" si="635"/>
        <v>4.4000000000000004</v>
      </c>
      <c r="FJ42" s="29">
        <f t="shared" si="636"/>
        <v>4.4000000000000004</v>
      </c>
      <c r="FK42" s="29"/>
      <c r="FL42" s="35" t="str">
        <f t="shared" si="637"/>
        <v>D</v>
      </c>
      <c r="FM42" s="33">
        <f t="shared" si="638"/>
        <v>1</v>
      </c>
      <c r="FN42" s="49" t="str">
        <f t="shared" si="639"/>
        <v>1.0</v>
      </c>
      <c r="FO42" s="77">
        <v>2</v>
      </c>
      <c r="FP42" s="151">
        <v>2</v>
      </c>
      <c r="FQ42" s="41">
        <f t="shared" si="640"/>
        <v>21</v>
      </c>
      <c r="FR42" s="43">
        <f t="shared" si="641"/>
        <v>1.8809523809523809</v>
      </c>
      <c r="FS42" s="45" t="str">
        <f t="shared" si="642"/>
        <v>1.88</v>
      </c>
      <c r="FT42" s="47" t="str">
        <f t="shared" si="643"/>
        <v>Lên lớp</v>
      </c>
      <c r="FU42" s="145">
        <f t="shared" si="644"/>
        <v>21</v>
      </c>
      <c r="FV42" s="146">
        <f t="shared" si="645"/>
        <v>1.8809523809523809</v>
      </c>
      <c r="FW42" s="174">
        <f t="shared" si="646"/>
        <v>37</v>
      </c>
      <c r="FX42" s="41">
        <f t="shared" si="647"/>
        <v>34</v>
      </c>
      <c r="FY42" s="43">
        <f t="shared" si="648"/>
        <v>2.3529411764705883</v>
      </c>
      <c r="FZ42" s="45" t="str">
        <f t="shared" si="649"/>
        <v>2.35</v>
      </c>
      <c r="GA42" s="47" t="str">
        <f t="shared" si="650"/>
        <v>Lên lớp</v>
      </c>
      <c r="GB42" s="47" t="s">
        <v>1143</v>
      </c>
      <c r="GC42" s="63">
        <v>0</v>
      </c>
      <c r="GD42" s="27"/>
      <c r="GE42" s="28"/>
      <c r="GF42" s="22">
        <f t="shared" si="651"/>
        <v>0</v>
      </c>
      <c r="GG42" s="29">
        <f t="shared" si="652"/>
        <v>0</v>
      </c>
      <c r="GH42" s="29"/>
      <c r="GI42" s="35" t="str">
        <f t="shared" si="653"/>
        <v>F</v>
      </c>
      <c r="GJ42" s="33">
        <f t="shared" si="654"/>
        <v>0</v>
      </c>
      <c r="GK42" s="49" t="str">
        <f t="shared" si="655"/>
        <v>0.0</v>
      </c>
      <c r="GL42" s="77">
        <v>2</v>
      </c>
      <c r="GM42" s="151"/>
      <c r="GN42" s="24">
        <v>5.7</v>
      </c>
      <c r="GO42" s="27"/>
      <c r="GP42" s="28"/>
      <c r="GQ42" s="30">
        <f t="shared" si="656"/>
        <v>2.2999999999999998</v>
      </c>
      <c r="GR42" s="31">
        <f t="shared" si="657"/>
        <v>2.2999999999999998</v>
      </c>
      <c r="GS42" s="31"/>
      <c r="GT42" s="35" t="str">
        <f t="shared" si="658"/>
        <v>F</v>
      </c>
      <c r="GU42" s="33">
        <f t="shared" si="659"/>
        <v>0</v>
      </c>
      <c r="GV42" s="49" t="str">
        <f t="shared" si="660"/>
        <v>0.0</v>
      </c>
      <c r="GW42" s="77">
        <v>3</v>
      </c>
      <c r="GX42" s="151"/>
      <c r="GY42" s="24">
        <v>6.6</v>
      </c>
      <c r="GZ42" s="27"/>
      <c r="HA42" s="28"/>
      <c r="HB42" s="22">
        <f t="shared" si="661"/>
        <v>2.6</v>
      </c>
      <c r="HC42" s="29">
        <f t="shared" si="662"/>
        <v>2.6</v>
      </c>
      <c r="HD42" s="29"/>
      <c r="HE42" s="35" t="str">
        <f t="shared" si="663"/>
        <v>F</v>
      </c>
      <c r="HF42" s="33">
        <f t="shared" si="664"/>
        <v>0</v>
      </c>
      <c r="HG42" s="49" t="str">
        <f t="shared" si="665"/>
        <v>0.0</v>
      </c>
      <c r="HH42" s="77">
        <v>2</v>
      </c>
      <c r="HI42" s="151"/>
      <c r="HJ42" s="24">
        <v>5</v>
      </c>
      <c r="HK42" s="27"/>
      <c r="HL42" s="28"/>
      <c r="HM42" s="22">
        <f t="shared" si="666"/>
        <v>2</v>
      </c>
      <c r="HN42" s="29">
        <f t="shared" si="667"/>
        <v>2</v>
      </c>
      <c r="HO42" s="29"/>
      <c r="HP42" s="35" t="str">
        <f t="shared" si="668"/>
        <v>F</v>
      </c>
      <c r="HQ42" s="33">
        <f t="shared" si="669"/>
        <v>0</v>
      </c>
      <c r="HR42" s="49" t="str">
        <f t="shared" si="670"/>
        <v>0.0</v>
      </c>
      <c r="HS42" s="77">
        <v>2</v>
      </c>
      <c r="HT42" s="151"/>
      <c r="HU42" s="24">
        <v>6.5</v>
      </c>
      <c r="HV42" s="27"/>
      <c r="HW42" s="28"/>
      <c r="HX42" s="22">
        <f t="shared" si="671"/>
        <v>2.6</v>
      </c>
      <c r="HY42" s="29">
        <f t="shared" si="672"/>
        <v>2.6</v>
      </c>
      <c r="HZ42" s="29"/>
      <c r="IA42" s="35" t="str">
        <f t="shared" si="673"/>
        <v>F</v>
      </c>
      <c r="IB42" s="33">
        <f t="shared" si="674"/>
        <v>0</v>
      </c>
      <c r="IC42" s="49" t="str">
        <f t="shared" si="675"/>
        <v>0.0</v>
      </c>
      <c r="ID42" s="77">
        <v>3</v>
      </c>
      <c r="IE42" s="151"/>
      <c r="IF42" s="63">
        <v>0</v>
      </c>
      <c r="IG42" s="27"/>
      <c r="IH42" s="126"/>
      <c r="II42" s="22">
        <f t="shared" si="676"/>
        <v>0</v>
      </c>
      <c r="IJ42" s="54">
        <f t="shared" si="677"/>
        <v>0</v>
      </c>
      <c r="IK42" s="54"/>
      <c r="IL42" s="162" t="str">
        <f t="shared" si="678"/>
        <v>F</v>
      </c>
      <c r="IM42" s="33">
        <f t="shared" si="679"/>
        <v>0</v>
      </c>
      <c r="IN42" s="49" t="str">
        <f t="shared" si="680"/>
        <v>0.0</v>
      </c>
      <c r="IO42" s="77">
        <v>2</v>
      </c>
      <c r="IP42" s="151"/>
      <c r="IQ42" s="63">
        <v>0</v>
      </c>
      <c r="IR42" s="27"/>
      <c r="IS42" s="28"/>
      <c r="IT42" s="30">
        <f t="shared" si="681"/>
        <v>0</v>
      </c>
      <c r="IU42" s="31">
        <f t="shared" si="682"/>
        <v>0</v>
      </c>
      <c r="IV42" s="31"/>
      <c r="IW42" s="35" t="str">
        <f t="shared" si="683"/>
        <v>F</v>
      </c>
      <c r="IX42" s="33">
        <f t="shared" si="684"/>
        <v>0</v>
      </c>
      <c r="IY42" s="49" t="str">
        <f t="shared" si="685"/>
        <v>0.0</v>
      </c>
      <c r="IZ42" s="77">
        <v>3</v>
      </c>
      <c r="JA42" s="151"/>
      <c r="JB42" s="63">
        <v>0</v>
      </c>
      <c r="JC42" s="27"/>
      <c r="JD42" s="28"/>
      <c r="JE42" s="30">
        <f t="shared" si="686"/>
        <v>0</v>
      </c>
      <c r="JF42" s="31">
        <f t="shared" si="687"/>
        <v>0</v>
      </c>
      <c r="JG42" s="31"/>
      <c r="JH42" s="35" t="str">
        <f t="shared" si="688"/>
        <v>F</v>
      </c>
      <c r="JI42" s="33">
        <f t="shared" si="689"/>
        <v>0</v>
      </c>
      <c r="JJ42" s="49" t="str">
        <f t="shared" si="690"/>
        <v>0.0</v>
      </c>
      <c r="JK42" s="77">
        <v>3</v>
      </c>
      <c r="JL42" s="151"/>
      <c r="JM42" s="63">
        <v>0</v>
      </c>
      <c r="JN42" s="214"/>
      <c r="JO42" s="140"/>
      <c r="JP42" s="30">
        <f t="shared" si="691"/>
        <v>0</v>
      </c>
      <c r="JQ42" s="31">
        <f t="shared" si="692"/>
        <v>0</v>
      </c>
      <c r="JR42" s="31"/>
      <c r="JS42" s="35" t="str">
        <f t="shared" si="693"/>
        <v>F</v>
      </c>
      <c r="JT42" s="33">
        <f t="shared" si="694"/>
        <v>0</v>
      </c>
      <c r="JU42" s="49" t="str">
        <f t="shared" si="695"/>
        <v>0.0</v>
      </c>
      <c r="JV42" s="77">
        <v>1</v>
      </c>
      <c r="JW42" s="151"/>
      <c r="JX42" s="211">
        <f t="shared" si="696"/>
        <v>21</v>
      </c>
      <c r="JY42" s="43">
        <f t="shared" si="697"/>
        <v>0</v>
      </c>
      <c r="JZ42" s="45" t="str">
        <f t="shared" si="698"/>
        <v>0.00</v>
      </c>
      <c r="KA42" s="47" t="str">
        <f t="shared" si="699"/>
        <v>Cảnh báo KQHT</v>
      </c>
      <c r="KB42" s="41">
        <f t="shared" si="700"/>
        <v>0</v>
      </c>
      <c r="KC42" s="43" t="e">
        <f t="shared" si="701"/>
        <v>#DIV/0!</v>
      </c>
      <c r="KD42" s="229">
        <f t="shared" si="702"/>
        <v>58</v>
      </c>
      <c r="KE42" s="230">
        <f t="shared" si="703"/>
        <v>34</v>
      </c>
      <c r="KF42" s="146" t="e">
        <f t="shared" si="704"/>
        <v>#DIV/0!</v>
      </c>
      <c r="KG42" s="45" t="e">
        <f t="shared" si="705"/>
        <v>#DIV/0!</v>
      </c>
      <c r="KH42" s="47" t="e">
        <f t="shared" si="706"/>
        <v>#DIV/0!</v>
      </c>
      <c r="KI42" s="148" t="s">
        <v>1067</v>
      </c>
      <c r="KJ42" s="24">
        <v>7.6</v>
      </c>
      <c r="KK42" s="124"/>
      <c r="KL42" s="138"/>
      <c r="KM42" s="30">
        <f t="shared" si="707"/>
        <v>3</v>
      </c>
      <c r="KN42" s="31">
        <f t="shared" si="708"/>
        <v>3</v>
      </c>
      <c r="KO42" s="29" t="str">
        <f t="shared" si="709"/>
        <v>3.0</v>
      </c>
      <c r="KP42" s="35" t="str">
        <f t="shared" si="710"/>
        <v>F</v>
      </c>
      <c r="KQ42" s="33">
        <f t="shared" si="711"/>
        <v>0</v>
      </c>
      <c r="KR42" s="49" t="str">
        <f t="shared" si="712"/>
        <v>0.0</v>
      </c>
      <c r="KS42" s="77">
        <v>2</v>
      </c>
      <c r="KT42" s="151"/>
      <c r="KU42" s="24">
        <v>6.7</v>
      </c>
      <c r="KV42" s="27"/>
      <c r="KW42" s="28"/>
      <c r="KX42" s="30">
        <f t="shared" si="713"/>
        <v>2.7</v>
      </c>
      <c r="KY42" s="31">
        <f t="shared" si="714"/>
        <v>2.7</v>
      </c>
      <c r="KZ42" s="31" t="str">
        <f t="shared" si="715"/>
        <v>2.7</v>
      </c>
      <c r="LA42" s="35" t="str">
        <f t="shared" si="716"/>
        <v>F</v>
      </c>
      <c r="LB42" s="33">
        <f t="shared" si="717"/>
        <v>0</v>
      </c>
      <c r="LC42" s="49" t="str">
        <f t="shared" si="718"/>
        <v>0.0</v>
      </c>
      <c r="LD42" s="77">
        <v>2</v>
      </c>
      <c r="LE42" s="151"/>
      <c r="LF42" s="24">
        <v>8.3000000000000007</v>
      </c>
      <c r="LG42" s="27"/>
      <c r="LH42" s="28"/>
      <c r="LI42" s="30">
        <f t="shared" si="719"/>
        <v>3.3</v>
      </c>
      <c r="LJ42" s="31">
        <f t="shared" si="720"/>
        <v>3.3</v>
      </c>
      <c r="LK42" s="29" t="str">
        <f t="shared" si="721"/>
        <v>3.3</v>
      </c>
      <c r="LL42" s="35" t="str">
        <f t="shared" si="722"/>
        <v>F</v>
      </c>
      <c r="LM42" s="33">
        <f t="shared" si="723"/>
        <v>0</v>
      </c>
      <c r="LN42" s="49" t="str">
        <f t="shared" si="724"/>
        <v>0.0</v>
      </c>
      <c r="LO42" s="77">
        <v>2</v>
      </c>
      <c r="LP42" s="151"/>
      <c r="LQ42" s="24">
        <v>5.7</v>
      </c>
      <c r="LR42" s="27"/>
      <c r="LS42" s="28"/>
      <c r="LT42" s="30">
        <f t="shared" si="725"/>
        <v>2.2999999999999998</v>
      </c>
      <c r="LU42" s="31">
        <f t="shared" si="726"/>
        <v>2.2999999999999998</v>
      </c>
      <c r="LV42" s="31"/>
      <c r="LW42" s="35" t="str">
        <f t="shared" si="727"/>
        <v>F</v>
      </c>
      <c r="LX42" s="33">
        <f t="shared" si="728"/>
        <v>0</v>
      </c>
      <c r="LY42" s="49" t="str">
        <f t="shared" si="729"/>
        <v>0.0</v>
      </c>
      <c r="LZ42" s="77">
        <v>2</v>
      </c>
      <c r="MA42" s="151"/>
      <c r="MB42" s="24">
        <v>5</v>
      </c>
      <c r="MC42" s="27"/>
      <c r="MD42" s="28"/>
      <c r="ME42" s="30">
        <f t="shared" si="730"/>
        <v>2</v>
      </c>
      <c r="MF42" s="161">
        <f t="shared" si="731"/>
        <v>2</v>
      </c>
      <c r="MG42" s="161"/>
      <c r="MH42" s="162" t="str">
        <f t="shared" si="732"/>
        <v>F</v>
      </c>
      <c r="MI42" s="163">
        <f t="shared" si="733"/>
        <v>0</v>
      </c>
      <c r="MJ42" s="56" t="str">
        <f t="shared" si="734"/>
        <v>0.0</v>
      </c>
      <c r="MK42" s="77">
        <v>1</v>
      </c>
      <c r="ML42" s="151"/>
      <c r="MM42" s="24">
        <v>6.4</v>
      </c>
      <c r="MN42" s="27"/>
      <c r="MO42" s="28"/>
      <c r="MP42" s="30">
        <f t="shared" si="735"/>
        <v>2.6</v>
      </c>
      <c r="MQ42" s="161">
        <f t="shared" si="736"/>
        <v>2.6</v>
      </c>
      <c r="MR42" s="161"/>
      <c r="MS42" s="162" t="str">
        <f t="shared" si="737"/>
        <v>F</v>
      </c>
      <c r="MT42" s="163">
        <f t="shared" si="738"/>
        <v>0</v>
      </c>
      <c r="MU42" s="56" t="str">
        <f t="shared" si="739"/>
        <v>0.0</v>
      </c>
      <c r="MV42" s="77">
        <v>3</v>
      </c>
      <c r="MW42" s="151"/>
      <c r="MX42" s="24"/>
      <c r="MY42" s="27"/>
      <c r="MZ42" s="28"/>
      <c r="NA42" s="30">
        <f t="shared" si="740"/>
        <v>0</v>
      </c>
      <c r="NB42" s="161">
        <f t="shared" si="741"/>
        <v>0</v>
      </c>
      <c r="NC42" s="161"/>
      <c r="ND42" s="162" t="str">
        <f t="shared" si="742"/>
        <v>F</v>
      </c>
      <c r="NE42" s="163">
        <f t="shared" si="743"/>
        <v>0</v>
      </c>
      <c r="NF42" s="56" t="str">
        <f t="shared" si="744"/>
        <v>0.0</v>
      </c>
      <c r="NG42" s="77">
        <v>1</v>
      </c>
      <c r="NH42" s="151"/>
      <c r="NI42" s="24">
        <v>6.4</v>
      </c>
      <c r="NJ42" s="27"/>
      <c r="NK42" s="28"/>
      <c r="NL42" s="30">
        <f t="shared" si="745"/>
        <v>2.6</v>
      </c>
      <c r="NM42" s="31">
        <f t="shared" si="746"/>
        <v>2.6</v>
      </c>
      <c r="NN42" s="29" t="str">
        <f t="shared" si="747"/>
        <v>2.6</v>
      </c>
      <c r="NO42" s="35" t="str">
        <f t="shared" si="748"/>
        <v>F</v>
      </c>
      <c r="NP42" s="33">
        <f t="shared" si="749"/>
        <v>0</v>
      </c>
      <c r="NQ42" s="49" t="str">
        <f t="shared" si="750"/>
        <v>0.0</v>
      </c>
      <c r="NR42" s="77">
        <v>3</v>
      </c>
      <c r="NS42" s="151"/>
      <c r="NT42" s="24">
        <v>7.5</v>
      </c>
      <c r="NU42" s="214">
        <v>6.7</v>
      </c>
      <c r="NV42" s="28"/>
      <c r="NW42" s="30">
        <f t="shared" si="751"/>
        <v>7</v>
      </c>
      <c r="NX42" s="31">
        <f t="shared" si="752"/>
        <v>7</v>
      </c>
      <c r="NY42" s="31" t="str">
        <f t="shared" si="753"/>
        <v>7.0</v>
      </c>
      <c r="NZ42" s="35" t="str">
        <f t="shared" si="754"/>
        <v>B</v>
      </c>
      <c r="OA42" s="33">
        <f t="shared" si="755"/>
        <v>3</v>
      </c>
      <c r="OB42" s="49" t="str">
        <f t="shared" si="756"/>
        <v>3.0</v>
      </c>
      <c r="OC42" s="77">
        <v>2</v>
      </c>
      <c r="OD42" s="151">
        <v>2</v>
      </c>
      <c r="OE42" s="211">
        <f t="shared" si="757"/>
        <v>18</v>
      </c>
      <c r="OF42" s="43">
        <f t="shared" si="758"/>
        <v>0.33333333333333331</v>
      </c>
      <c r="OG42" s="45" t="str">
        <f t="shared" si="759"/>
        <v>0.33</v>
      </c>
      <c r="OH42" s="47" t="str">
        <f>IF(AND(OF42&lt;1),"Cảnh báo KQHT","Lên lớp")</f>
        <v>Cảnh báo KQHT</v>
      </c>
      <c r="OI42" s="41">
        <f>KT42+LE42+LP42+MA42+ML42+MW42+NH42+NS42+OD42</f>
        <v>2</v>
      </c>
      <c r="OJ42" s="43">
        <f>(KQ42*KT42+LB42*LE42+LM42*LP42+LX42*MA42+MI42*ML42+MT42*MW42+NE42*NH42+NP42*NS42+OA42*OD42)/OI42</f>
        <v>3</v>
      </c>
      <c r="OK42" s="229">
        <f>KD42+OE42</f>
        <v>76</v>
      </c>
      <c r="OL42" s="230">
        <f>KE42+OI42</f>
        <v>36</v>
      </c>
      <c r="OM42" s="146" t="e">
        <f xml:space="preserve"> (KF42*KE42+OJ42*OI42)/OL42</f>
        <v>#DIV/0!</v>
      </c>
      <c r="ON42" s="45" t="e">
        <f>TEXT(OM42,"0.00")</f>
        <v>#DIV/0!</v>
      </c>
      <c r="OO42" s="47" t="e">
        <f>IF(AND(OM42&lt;1.4),"Cảnh báo KQHT","Lên lớp")</f>
        <v>#DIV/0!</v>
      </c>
      <c r="OQ42" s="63">
        <v>0</v>
      </c>
      <c r="OR42" s="27"/>
      <c r="OS42" s="28"/>
      <c r="OT42" s="30">
        <f>ROUND((OQ42*0.4+OR42*0.6),1)</f>
        <v>0</v>
      </c>
      <c r="OU42" s="31">
        <f>ROUND(MAX((OQ42*0.4+OR42*0.6),(OQ42*0.4+OS42*0.6)),1)</f>
        <v>0</v>
      </c>
      <c r="OV42" s="29" t="str">
        <f>TEXT(OU42,"0.0")</f>
        <v>0.0</v>
      </c>
      <c r="OW42" s="35" t="str">
        <f>IF(OU42&gt;=8.5,"A",IF(OU42&gt;=8,"B+",IF(OU42&gt;=7,"B",IF(OU42&gt;=6.5,"C+",IF(OU42&gt;=5.5,"C",IF(OU42&gt;=5,"D+",IF(OU42&gt;=4,"D","F")))))))</f>
        <v>F</v>
      </c>
      <c r="OX42" s="130">
        <f>IF(OW42="A",4,IF(OW42="B+",3.5,IF(OW42="B",3,IF(OW42="C+",2.5,IF(OW42="C",2,IF(OW42="D+",1.5,IF(OW42="D",1,0)))))))</f>
        <v>0</v>
      </c>
      <c r="OY42" s="49" t="str">
        <f>TEXT(OX42,"0.0")</f>
        <v>0.0</v>
      </c>
      <c r="OZ42" s="77">
        <v>2</v>
      </c>
      <c r="PA42" s="151">
        <v>2</v>
      </c>
      <c r="PB42" s="24">
        <v>6</v>
      </c>
      <c r="PC42" s="124"/>
      <c r="PD42" s="28"/>
      <c r="PE42" s="30">
        <f t="shared" ref="PE42" si="796">ROUND((PB42*0.4+PC42*0.6),1)</f>
        <v>2.4</v>
      </c>
      <c r="PF42" s="31">
        <f t="shared" ref="PF42" si="797">ROUND(MAX((PB42*0.4+PC42*0.6),(PB42*0.4+PD42*0.6)),1)</f>
        <v>2.4</v>
      </c>
      <c r="PG42" s="31" t="str">
        <f t="shared" ref="PG42" si="798">TEXT(PF42,"0.0")</f>
        <v>2.4</v>
      </c>
      <c r="PH42" s="35" t="str">
        <f t="shared" ref="PH42" si="799">IF(PF42&gt;=8.5,"A",IF(PF42&gt;=8,"B+",IF(PF42&gt;=7,"B",IF(PF42&gt;=6.5,"C+",IF(PF42&gt;=5.5,"C",IF(PF42&gt;=5,"D+",IF(PF42&gt;=4,"D","F")))))))</f>
        <v>F</v>
      </c>
      <c r="PI42" s="130">
        <f t="shared" ref="PI42" si="800">IF(PH42="A",4,IF(PH42="B+",3.5,IF(PH42="B",3,IF(PH42="C+",2.5,IF(PH42="C",2,IF(PH42="D+",1.5,IF(PH42="D",1,0)))))))</f>
        <v>0</v>
      </c>
      <c r="PJ42" s="49" t="str">
        <f t="shared" ref="PJ42" si="801">TEXT(PI42,"0.0")</f>
        <v>0.0</v>
      </c>
      <c r="PK42" s="77">
        <v>3</v>
      </c>
      <c r="PL42" s="151">
        <v>3</v>
      </c>
      <c r="QT42" s="24">
        <v>6.5</v>
      </c>
      <c r="QU42" s="124"/>
      <c r="QV42" s="28"/>
      <c r="QW42" s="30">
        <f t="shared" ref="QW42" si="802">ROUND((QT42*0.4+QU42*0.6),1)</f>
        <v>2.6</v>
      </c>
      <c r="QX42" s="31">
        <f t="shared" ref="QX42" si="803">ROUND(MAX((QT42*0.4+QU42*0.6),(QT42*0.4+QV42*0.6)),1)</f>
        <v>2.6</v>
      </c>
      <c r="QY42" s="31" t="str">
        <f t="shared" ref="QY42" si="804">TEXT(QX42,"0.0")</f>
        <v>2.6</v>
      </c>
      <c r="QZ42" s="35" t="str">
        <f t="shared" ref="QZ42" si="805">IF(QX42&gt;=8.5,"A",IF(QX42&gt;=8,"B+",IF(QX42&gt;=7,"B",IF(QX42&gt;=6.5,"C+",IF(QX42&gt;=5.5,"C",IF(QX42&gt;=5,"D+",IF(QX42&gt;=4,"D","F")))))))</f>
        <v>F</v>
      </c>
      <c r="RA42" s="33">
        <f t="shared" ref="RA42" si="806">IF(QZ42="A",4,IF(QZ42="B+",3.5,IF(QZ42="B",3,IF(QZ42="C+",2.5,IF(QZ42="C",2,IF(QZ42="D+",1.5,IF(QZ42="D",1,0)))))))</f>
        <v>0</v>
      </c>
      <c r="RB42" s="49" t="str">
        <f t="shared" ref="RB42" si="807">TEXT(RA42,"0.0")</f>
        <v>0.0</v>
      </c>
      <c r="RC42" s="77">
        <v>3</v>
      </c>
      <c r="RD42" s="151">
        <v>3</v>
      </c>
    </row>
    <row r="43" spans="1:548" ht="18">
      <c r="A43" s="11">
        <v>15</v>
      </c>
      <c r="B43" s="70" t="s">
        <v>415</v>
      </c>
      <c r="C43" s="14" t="s">
        <v>441</v>
      </c>
      <c r="D43" s="71" t="s">
        <v>442</v>
      </c>
      <c r="E43" s="72" t="s">
        <v>128</v>
      </c>
      <c r="F43" s="123" t="s">
        <v>1459</v>
      </c>
      <c r="G43" s="111" t="s">
        <v>856</v>
      </c>
      <c r="H43" s="116" t="s">
        <v>18</v>
      </c>
      <c r="I43" s="104" t="s">
        <v>892</v>
      </c>
      <c r="J43" s="13">
        <v>6</v>
      </c>
      <c r="K43" s="13"/>
      <c r="L43" s="35" t="str">
        <f t="shared" si="562"/>
        <v>C</v>
      </c>
      <c r="M43" s="33">
        <f t="shared" si="563"/>
        <v>2</v>
      </c>
      <c r="N43" s="49" t="str">
        <f t="shared" si="564"/>
        <v>2.0</v>
      </c>
      <c r="O43" s="12">
        <v>2</v>
      </c>
      <c r="P43" s="19">
        <v>6.5</v>
      </c>
      <c r="Q43" s="19"/>
      <c r="R43" s="35" t="str">
        <f t="shared" si="565"/>
        <v>C+</v>
      </c>
      <c r="S43" s="33">
        <f t="shared" si="566"/>
        <v>2.5</v>
      </c>
      <c r="T43" s="49" t="str">
        <f t="shared" si="567"/>
        <v>2.5</v>
      </c>
      <c r="U43" s="12">
        <v>3</v>
      </c>
      <c r="V43" s="24">
        <v>6</v>
      </c>
      <c r="W43" s="27">
        <v>7</v>
      </c>
      <c r="X43" s="28"/>
      <c r="Y43" s="22">
        <f t="shared" si="568"/>
        <v>6.6</v>
      </c>
      <c r="Z43" s="29">
        <f t="shared" si="569"/>
        <v>6.6</v>
      </c>
      <c r="AA43" s="29"/>
      <c r="AB43" s="35" t="str">
        <f t="shared" si="570"/>
        <v>C+</v>
      </c>
      <c r="AC43" s="33">
        <f t="shared" si="571"/>
        <v>2.5</v>
      </c>
      <c r="AD43" s="49" t="str">
        <f t="shared" si="572"/>
        <v>2.5</v>
      </c>
      <c r="AE43" s="77">
        <v>5</v>
      </c>
      <c r="AF43" s="80">
        <v>5</v>
      </c>
      <c r="AG43" s="24">
        <v>5</v>
      </c>
      <c r="AH43" s="27">
        <v>4</v>
      </c>
      <c r="AI43" s="28"/>
      <c r="AJ43" s="30">
        <f t="shared" si="573"/>
        <v>4.4000000000000004</v>
      </c>
      <c r="AK43" s="31">
        <f t="shared" si="574"/>
        <v>4.4000000000000004</v>
      </c>
      <c r="AL43" s="31"/>
      <c r="AM43" s="35" t="str">
        <f t="shared" si="575"/>
        <v>D</v>
      </c>
      <c r="AN43" s="33">
        <f t="shared" si="576"/>
        <v>1</v>
      </c>
      <c r="AO43" s="49" t="str">
        <f t="shared" si="577"/>
        <v>1.0</v>
      </c>
      <c r="AP43" s="77">
        <v>3</v>
      </c>
      <c r="AQ43" s="83">
        <v>3</v>
      </c>
      <c r="AR43" s="24">
        <v>5.0999999999999996</v>
      </c>
      <c r="AS43" s="27">
        <v>5</v>
      </c>
      <c r="AT43" s="28"/>
      <c r="AU43" s="30">
        <f t="shared" si="578"/>
        <v>5</v>
      </c>
      <c r="AV43" s="31">
        <f t="shared" si="579"/>
        <v>5</v>
      </c>
      <c r="AW43" s="31"/>
      <c r="AX43" s="35" t="str">
        <f t="shared" si="580"/>
        <v>D+</v>
      </c>
      <c r="AY43" s="33">
        <f t="shared" si="581"/>
        <v>1.5</v>
      </c>
      <c r="AZ43" s="49" t="str">
        <f t="shared" si="582"/>
        <v>1.5</v>
      </c>
      <c r="BA43" s="77">
        <v>3</v>
      </c>
      <c r="BB43" s="83">
        <v>3</v>
      </c>
      <c r="BC43" s="24">
        <v>6</v>
      </c>
      <c r="BD43" s="27">
        <v>4</v>
      </c>
      <c r="BE43" s="28"/>
      <c r="BF43" s="22">
        <f t="shared" si="583"/>
        <v>4.8</v>
      </c>
      <c r="BG43" s="29">
        <f t="shared" si="584"/>
        <v>4.8</v>
      </c>
      <c r="BH43" s="29"/>
      <c r="BI43" s="35" t="str">
        <f t="shared" si="585"/>
        <v>D</v>
      </c>
      <c r="BJ43" s="33">
        <f t="shared" si="586"/>
        <v>1</v>
      </c>
      <c r="BK43" s="49" t="str">
        <f t="shared" si="587"/>
        <v>1.0</v>
      </c>
      <c r="BL43" s="77">
        <v>3</v>
      </c>
      <c r="BM43" s="83">
        <v>3</v>
      </c>
      <c r="BN43" s="24">
        <v>7</v>
      </c>
      <c r="BO43" s="27">
        <v>8</v>
      </c>
      <c r="BP43" s="28"/>
      <c r="BQ43" s="30">
        <f t="shared" si="588"/>
        <v>7.6</v>
      </c>
      <c r="BR43" s="31">
        <f t="shared" si="589"/>
        <v>7.6</v>
      </c>
      <c r="BS43" s="31"/>
      <c r="BT43" s="35" t="str">
        <f t="shared" si="590"/>
        <v>B</v>
      </c>
      <c r="BU43" s="33">
        <f t="shared" si="591"/>
        <v>3</v>
      </c>
      <c r="BV43" s="49" t="str">
        <f t="shared" si="592"/>
        <v>3.0</v>
      </c>
      <c r="BW43" s="77">
        <v>2</v>
      </c>
      <c r="BX43" s="83">
        <v>2</v>
      </c>
      <c r="BY43" s="41">
        <f t="shared" si="593"/>
        <v>16</v>
      </c>
      <c r="BZ43" s="43">
        <f t="shared" si="594"/>
        <v>1.8125</v>
      </c>
      <c r="CA43" s="45" t="str">
        <f t="shared" si="595"/>
        <v>1.81</v>
      </c>
      <c r="CB43" s="47" t="str">
        <f t="shared" si="596"/>
        <v>Lên lớp</v>
      </c>
      <c r="CC43" s="145">
        <f t="shared" si="597"/>
        <v>16</v>
      </c>
      <c r="CD43" s="146">
        <f t="shared" si="598"/>
        <v>1.8125</v>
      </c>
      <c r="CE43" s="47" t="str">
        <f t="shared" si="599"/>
        <v>Lên lớp</v>
      </c>
      <c r="CF43" s="142" t="s">
        <v>1143</v>
      </c>
      <c r="CG43" s="24">
        <v>5</v>
      </c>
      <c r="CH43" s="27">
        <v>7</v>
      </c>
      <c r="CI43" s="28"/>
      <c r="CJ43" s="30">
        <f t="shared" si="600"/>
        <v>6.2</v>
      </c>
      <c r="CK43" s="31">
        <f t="shared" si="601"/>
        <v>6.2</v>
      </c>
      <c r="CL43" s="31"/>
      <c r="CM43" s="35" t="str">
        <f t="shared" si="602"/>
        <v>C</v>
      </c>
      <c r="CN43" s="157">
        <f t="shared" si="603"/>
        <v>2</v>
      </c>
      <c r="CO43" s="49" t="str">
        <f t="shared" si="604"/>
        <v>2.0</v>
      </c>
      <c r="CP43" s="77">
        <v>3</v>
      </c>
      <c r="CQ43" s="151">
        <v>3</v>
      </c>
      <c r="CR43" s="24">
        <v>7.3</v>
      </c>
      <c r="CS43" s="27">
        <v>6</v>
      </c>
      <c r="CT43" s="28"/>
      <c r="CU43" s="30">
        <f t="shared" si="605"/>
        <v>6.5</v>
      </c>
      <c r="CV43" s="31">
        <f t="shared" si="606"/>
        <v>6.5</v>
      </c>
      <c r="CW43" s="31"/>
      <c r="CX43" s="35" t="str">
        <f t="shared" si="607"/>
        <v>C+</v>
      </c>
      <c r="CY43" s="157">
        <f t="shared" si="608"/>
        <v>2.5</v>
      </c>
      <c r="CZ43" s="49" t="str">
        <f t="shared" si="609"/>
        <v>2.5</v>
      </c>
      <c r="DA43" s="77">
        <v>2</v>
      </c>
      <c r="DB43" s="151">
        <v>2</v>
      </c>
      <c r="DC43" s="24">
        <v>5.3</v>
      </c>
      <c r="DD43" s="27">
        <v>3</v>
      </c>
      <c r="DE43" s="28">
        <v>3</v>
      </c>
      <c r="DF43" s="30">
        <f t="shared" si="610"/>
        <v>3.9</v>
      </c>
      <c r="DG43" s="31">
        <f t="shared" si="611"/>
        <v>3.9</v>
      </c>
      <c r="DH43" s="31"/>
      <c r="DI43" s="35" t="str">
        <f t="shared" si="612"/>
        <v>F</v>
      </c>
      <c r="DJ43" s="157">
        <f t="shared" si="613"/>
        <v>0</v>
      </c>
      <c r="DK43" s="49" t="str">
        <f t="shared" si="614"/>
        <v>0.0</v>
      </c>
      <c r="DL43" s="77">
        <v>4</v>
      </c>
      <c r="DM43" s="151"/>
      <c r="DN43" s="24">
        <v>5.0999999999999996</v>
      </c>
      <c r="DO43" s="27">
        <v>6</v>
      </c>
      <c r="DP43" s="28"/>
      <c r="DQ43" s="30">
        <f t="shared" si="615"/>
        <v>5.6</v>
      </c>
      <c r="DR43" s="31">
        <f t="shared" si="616"/>
        <v>5.6</v>
      </c>
      <c r="DS43" s="31"/>
      <c r="DT43" s="35" t="str">
        <f t="shared" si="617"/>
        <v>C</v>
      </c>
      <c r="DU43" s="157">
        <f t="shared" si="618"/>
        <v>2</v>
      </c>
      <c r="DV43" s="49" t="str">
        <f t="shared" si="619"/>
        <v>2.0</v>
      </c>
      <c r="DW43" s="77">
        <v>3</v>
      </c>
      <c r="DX43" s="151">
        <v>3</v>
      </c>
      <c r="DY43" s="24">
        <v>6.7</v>
      </c>
      <c r="DZ43" s="27">
        <v>8</v>
      </c>
      <c r="EA43" s="28"/>
      <c r="EB43" s="30">
        <f t="shared" si="620"/>
        <v>7.5</v>
      </c>
      <c r="EC43" s="31">
        <f t="shared" si="621"/>
        <v>7.5</v>
      </c>
      <c r="ED43" s="31"/>
      <c r="EE43" s="35" t="str">
        <f t="shared" si="622"/>
        <v>B</v>
      </c>
      <c r="EF43" s="157">
        <f t="shared" si="623"/>
        <v>3</v>
      </c>
      <c r="EG43" s="49" t="str">
        <f t="shared" si="624"/>
        <v>3.0</v>
      </c>
      <c r="EH43" s="77">
        <v>2</v>
      </c>
      <c r="EI43" s="151">
        <v>2</v>
      </c>
      <c r="EJ43" s="24">
        <v>6.4</v>
      </c>
      <c r="EK43" s="27">
        <v>5</v>
      </c>
      <c r="EL43" s="28"/>
      <c r="EM43" s="30">
        <f t="shared" si="625"/>
        <v>5.6</v>
      </c>
      <c r="EN43" s="31">
        <f t="shared" si="626"/>
        <v>5.6</v>
      </c>
      <c r="EO43" s="31"/>
      <c r="EP43" s="35" t="str">
        <f t="shared" si="627"/>
        <v>C</v>
      </c>
      <c r="EQ43" s="157">
        <f t="shared" si="628"/>
        <v>2</v>
      </c>
      <c r="ER43" s="49" t="str">
        <f t="shared" si="629"/>
        <v>2.0</v>
      </c>
      <c r="ES43" s="77">
        <v>2</v>
      </c>
      <c r="ET43" s="151">
        <v>2</v>
      </c>
      <c r="EU43" s="24">
        <v>6</v>
      </c>
      <c r="EV43" s="27">
        <v>5</v>
      </c>
      <c r="EW43" s="28"/>
      <c r="EX43" s="30">
        <f t="shared" si="630"/>
        <v>5.4</v>
      </c>
      <c r="EY43" s="31">
        <f t="shared" si="631"/>
        <v>5.4</v>
      </c>
      <c r="EZ43" s="31"/>
      <c r="FA43" s="35" t="str">
        <f t="shared" si="632"/>
        <v>D+</v>
      </c>
      <c r="FB43" s="157">
        <f t="shared" si="633"/>
        <v>1.5</v>
      </c>
      <c r="FC43" s="49" t="str">
        <f t="shared" si="634"/>
        <v>1.5</v>
      </c>
      <c r="FD43" s="77">
        <v>3</v>
      </c>
      <c r="FE43" s="151">
        <v>3</v>
      </c>
      <c r="FF43" s="155">
        <v>7</v>
      </c>
      <c r="FG43" s="165">
        <v>6</v>
      </c>
      <c r="FH43" s="165"/>
      <c r="FI43" s="22">
        <f t="shared" si="635"/>
        <v>6.4</v>
      </c>
      <c r="FJ43" s="29">
        <f t="shared" si="636"/>
        <v>6.4</v>
      </c>
      <c r="FK43" s="29"/>
      <c r="FL43" s="35" t="str">
        <f t="shared" si="637"/>
        <v>C</v>
      </c>
      <c r="FM43" s="33">
        <f t="shared" si="638"/>
        <v>2</v>
      </c>
      <c r="FN43" s="49" t="str">
        <f t="shared" si="639"/>
        <v>2.0</v>
      </c>
      <c r="FO43" s="77">
        <v>2</v>
      </c>
      <c r="FP43" s="151">
        <v>2</v>
      </c>
      <c r="FQ43" s="41">
        <f t="shared" si="640"/>
        <v>21</v>
      </c>
      <c r="FR43" s="43">
        <f t="shared" si="641"/>
        <v>1.6904761904761905</v>
      </c>
      <c r="FS43" s="45" t="str">
        <f t="shared" si="642"/>
        <v>1.69</v>
      </c>
      <c r="FT43" s="47" t="str">
        <f t="shared" si="643"/>
        <v>Lên lớp</v>
      </c>
      <c r="FU43" s="145">
        <f t="shared" si="644"/>
        <v>17</v>
      </c>
      <c r="FV43" s="146">
        <f t="shared" si="645"/>
        <v>2.0882352941176472</v>
      </c>
      <c r="FW43" s="174">
        <f t="shared" si="646"/>
        <v>37</v>
      </c>
      <c r="FX43" s="41">
        <f t="shared" si="647"/>
        <v>33</v>
      </c>
      <c r="FY43" s="43">
        <f t="shared" si="648"/>
        <v>1.9545454545454546</v>
      </c>
      <c r="FZ43" s="45" t="str">
        <f t="shared" si="649"/>
        <v>1.95</v>
      </c>
      <c r="GA43" s="47" t="str">
        <f t="shared" si="650"/>
        <v>Lên lớp</v>
      </c>
      <c r="GB43" s="47" t="s">
        <v>1143</v>
      </c>
      <c r="GC43" s="63">
        <v>0</v>
      </c>
      <c r="GD43" s="27"/>
      <c r="GE43" s="28"/>
      <c r="GF43" s="30">
        <f t="shared" si="651"/>
        <v>0</v>
      </c>
      <c r="GG43" s="31">
        <f t="shared" si="652"/>
        <v>0</v>
      </c>
      <c r="GH43" s="31"/>
      <c r="GI43" s="35" t="str">
        <f t="shared" si="653"/>
        <v>F</v>
      </c>
      <c r="GJ43" s="33">
        <f t="shared" si="654"/>
        <v>0</v>
      </c>
      <c r="GK43" s="49" t="str">
        <f t="shared" si="655"/>
        <v>0.0</v>
      </c>
      <c r="GL43" s="77">
        <v>2</v>
      </c>
      <c r="GM43" s="151"/>
      <c r="GN43" s="24">
        <v>5.7</v>
      </c>
      <c r="GO43" s="27"/>
      <c r="GP43" s="28"/>
      <c r="GQ43" s="30">
        <f t="shared" si="656"/>
        <v>2.2999999999999998</v>
      </c>
      <c r="GR43" s="31">
        <f t="shared" si="657"/>
        <v>2.2999999999999998</v>
      </c>
      <c r="GS43" s="31"/>
      <c r="GT43" s="35" t="str">
        <f t="shared" si="658"/>
        <v>F</v>
      </c>
      <c r="GU43" s="33">
        <f t="shared" si="659"/>
        <v>0</v>
      </c>
      <c r="GV43" s="49" t="str">
        <f t="shared" si="660"/>
        <v>0.0</v>
      </c>
      <c r="GW43" s="77">
        <v>3</v>
      </c>
      <c r="GX43" s="151"/>
      <c r="GY43" s="24">
        <v>5.2</v>
      </c>
      <c r="GZ43" s="27">
        <v>3</v>
      </c>
      <c r="HA43" s="138"/>
      <c r="HB43" s="30">
        <f t="shared" si="661"/>
        <v>3.9</v>
      </c>
      <c r="HC43" s="31">
        <f t="shared" si="662"/>
        <v>3.9</v>
      </c>
      <c r="HD43" s="31"/>
      <c r="HE43" s="35" t="str">
        <f t="shared" si="663"/>
        <v>F</v>
      </c>
      <c r="HF43" s="33">
        <f t="shared" si="664"/>
        <v>0</v>
      </c>
      <c r="HG43" s="49" t="str">
        <f t="shared" si="665"/>
        <v>0.0</v>
      </c>
      <c r="HH43" s="77">
        <v>2</v>
      </c>
      <c r="HI43" s="151"/>
      <c r="HJ43" s="63">
        <v>1.6</v>
      </c>
      <c r="HK43" s="27"/>
      <c r="HL43" s="28"/>
      <c r="HM43" s="30">
        <f t="shared" si="666"/>
        <v>0.6</v>
      </c>
      <c r="HN43" s="31">
        <f t="shared" si="667"/>
        <v>0.6</v>
      </c>
      <c r="HO43" s="31"/>
      <c r="HP43" s="35" t="str">
        <f t="shared" si="668"/>
        <v>F</v>
      </c>
      <c r="HQ43" s="33">
        <f t="shared" si="669"/>
        <v>0</v>
      </c>
      <c r="HR43" s="49" t="str">
        <f t="shared" si="670"/>
        <v>0.0</v>
      </c>
      <c r="HS43" s="77">
        <v>2</v>
      </c>
      <c r="HT43" s="151"/>
      <c r="HU43" s="63">
        <v>2.7</v>
      </c>
      <c r="HV43" s="27"/>
      <c r="HW43" s="28"/>
      <c r="HX43" s="30">
        <f t="shared" si="671"/>
        <v>1.1000000000000001</v>
      </c>
      <c r="HY43" s="31">
        <f t="shared" si="672"/>
        <v>1.1000000000000001</v>
      </c>
      <c r="HZ43" s="31"/>
      <c r="IA43" s="35" t="str">
        <f t="shared" si="673"/>
        <v>F</v>
      </c>
      <c r="IB43" s="33">
        <f t="shared" si="674"/>
        <v>0</v>
      </c>
      <c r="IC43" s="49" t="str">
        <f t="shared" si="675"/>
        <v>0.0</v>
      </c>
      <c r="ID43" s="77">
        <v>3</v>
      </c>
      <c r="IE43" s="151"/>
      <c r="IF43" s="63">
        <v>0</v>
      </c>
      <c r="IG43" s="27"/>
      <c r="IH43" s="28"/>
      <c r="II43" s="30">
        <f t="shared" si="676"/>
        <v>0</v>
      </c>
      <c r="IJ43" s="31">
        <f t="shared" si="677"/>
        <v>0</v>
      </c>
      <c r="IK43" s="31"/>
      <c r="IL43" s="35" t="str">
        <f t="shared" si="678"/>
        <v>F</v>
      </c>
      <c r="IM43" s="33">
        <f t="shared" si="679"/>
        <v>0</v>
      </c>
      <c r="IN43" s="49" t="str">
        <f t="shared" si="680"/>
        <v>0.0</v>
      </c>
      <c r="IO43" s="77">
        <v>2</v>
      </c>
      <c r="IP43" s="151"/>
      <c r="IQ43" s="63">
        <v>0</v>
      </c>
      <c r="IR43" s="27"/>
      <c r="IS43" s="28"/>
      <c r="IT43" s="30">
        <f t="shared" si="681"/>
        <v>0</v>
      </c>
      <c r="IU43" s="31">
        <f t="shared" si="682"/>
        <v>0</v>
      </c>
      <c r="IV43" s="31"/>
      <c r="IW43" s="35" t="str">
        <f t="shared" si="683"/>
        <v>F</v>
      </c>
      <c r="IX43" s="33">
        <f t="shared" si="684"/>
        <v>0</v>
      </c>
      <c r="IY43" s="49" t="str">
        <f t="shared" si="685"/>
        <v>0.0</v>
      </c>
      <c r="IZ43" s="77">
        <v>3</v>
      </c>
      <c r="JA43" s="151"/>
      <c r="JB43" s="63">
        <v>0</v>
      </c>
      <c r="JC43" s="27"/>
      <c r="JD43" s="28"/>
      <c r="JE43" s="30">
        <f t="shared" si="686"/>
        <v>0</v>
      </c>
      <c r="JF43" s="31">
        <f t="shared" si="687"/>
        <v>0</v>
      </c>
      <c r="JG43" s="31"/>
      <c r="JH43" s="35" t="str">
        <f t="shared" si="688"/>
        <v>F</v>
      </c>
      <c r="JI43" s="33">
        <f t="shared" si="689"/>
        <v>0</v>
      </c>
      <c r="JJ43" s="49" t="str">
        <f t="shared" si="690"/>
        <v>0.0</v>
      </c>
      <c r="JK43" s="77">
        <v>3</v>
      </c>
      <c r="JL43" s="151"/>
      <c r="JM43" s="63">
        <v>0</v>
      </c>
      <c r="JN43" s="214"/>
      <c r="JO43" s="140"/>
      <c r="JP43" s="30">
        <f t="shared" si="691"/>
        <v>0</v>
      </c>
      <c r="JQ43" s="31">
        <f t="shared" si="692"/>
        <v>0</v>
      </c>
      <c r="JR43" s="31"/>
      <c r="JS43" s="35" t="str">
        <f t="shared" si="693"/>
        <v>F</v>
      </c>
      <c r="JT43" s="33">
        <f t="shared" si="694"/>
        <v>0</v>
      </c>
      <c r="JU43" s="49" t="str">
        <f t="shared" si="695"/>
        <v>0.0</v>
      </c>
      <c r="JV43" s="77">
        <v>1</v>
      </c>
      <c r="JW43" s="151"/>
      <c r="JX43" s="211">
        <f t="shared" si="696"/>
        <v>21</v>
      </c>
      <c r="JY43" s="43">
        <f t="shared" si="697"/>
        <v>0</v>
      </c>
      <c r="JZ43" s="45" t="str">
        <f t="shared" si="698"/>
        <v>0.00</v>
      </c>
      <c r="KA43" s="47" t="str">
        <f t="shared" si="699"/>
        <v>Cảnh báo KQHT</v>
      </c>
      <c r="KB43" s="41">
        <f t="shared" si="700"/>
        <v>0</v>
      </c>
      <c r="KC43" s="43" t="e">
        <f t="shared" si="701"/>
        <v>#DIV/0!</v>
      </c>
      <c r="KD43" s="229">
        <f t="shared" si="702"/>
        <v>58</v>
      </c>
      <c r="KE43" s="230">
        <f t="shared" si="703"/>
        <v>33</v>
      </c>
      <c r="KF43" s="146" t="e">
        <f t="shared" si="704"/>
        <v>#DIV/0!</v>
      </c>
      <c r="KG43" s="45" t="e">
        <f t="shared" si="705"/>
        <v>#DIV/0!</v>
      </c>
      <c r="KH43" s="47" t="e">
        <f t="shared" si="706"/>
        <v>#DIV/0!</v>
      </c>
      <c r="KI43" s="148" t="s">
        <v>1067</v>
      </c>
      <c r="KJ43" s="24">
        <v>6.2</v>
      </c>
      <c r="KK43" s="27">
        <v>8</v>
      </c>
      <c r="KL43" s="28"/>
      <c r="KM43" s="30">
        <f t="shared" si="707"/>
        <v>7.3</v>
      </c>
      <c r="KN43" s="31">
        <f t="shared" si="708"/>
        <v>7.3</v>
      </c>
      <c r="KO43" s="29" t="str">
        <f t="shared" si="709"/>
        <v>7.3</v>
      </c>
      <c r="KP43" s="35" t="str">
        <f t="shared" si="710"/>
        <v>B</v>
      </c>
      <c r="KQ43" s="33">
        <f t="shared" si="711"/>
        <v>3</v>
      </c>
      <c r="KR43" s="49" t="str">
        <f t="shared" si="712"/>
        <v>3.0</v>
      </c>
      <c r="KS43" s="77">
        <v>2</v>
      </c>
      <c r="KT43" s="151">
        <v>2</v>
      </c>
      <c r="KU43" s="24">
        <v>6.7</v>
      </c>
      <c r="KV43" s="27">
        <v>9</v>
      </c>
      <c r="KW43" s="28"/>
      <c r="KX43" s="30">
        <f t="shared" si="713"/>
        <v>8.1</v>
      </c>
      <c r="KY43" s="31">
        <f t="shared" si="714"/>
        <v>8.1</v>
      </c>
      <c r="KZ43" s="29" t="str">
        <f t="shared" si="715"/>
        <v>8.1</v>
      </c>
      <c r="LA43" s="35" t="str">
        <f t="shared" si="716"/>
        <v>B+</v>
      </c>
      <c r="LB43" s="33">
        <f t="shared" si="717"/>
        <v>3.5</v>
      </c>
      <c r="LC43" s="49" t="str">
        <f t="shared" si="718"/>
        <v>3.5</v>
      </c>
      <c r="LD43" s="77">
        <v>2</v>
      </c>
      <c r="LE43" s="151">
        <v>2</v>
      </c>
      <c r="LF43" s="24">
        <v>7</v>
      </c>
      <c r="LG43" s="124"/>
      <c r="LH43" s="138"/>
      <c r="LI43" s="30">
        <f t="shared" si="719"/>
        <v>2.8</v>
      </c>
      <c r="LJ43" s="31">
        <f t="shared" si="720"/>
        <v>2.8</v>
      </c>
      <c r="LK43" s="29" t="str">
        <f t="shared" si="721"/>
        <v>2.8</v>
      </c>
      <c r="LL43" s="35" t="str">
        <f t="shared" si="722"/>
        <v>F</v>
      </c>
      <c r="LM43" s="33">
        <f t="shared" si="723"/>
        <v>0</v>
      </c>
      <c r="LN43" s="49" t="str">
        <f t="shared" si="724"/>
        <v>0.0</v>
      </c>
      <c r="LO43" s="77">
        <v>2</v>
      </c>
      <c r="LP43" s="151"/>
      <c r="LQ43" s="24">
        <v>5.7</v>
      </c>
      <c r="LR43" s="27">
        <v>1</v>
      </c>
      <c r="LS43" s="28"/>
      <c r="LT43" s="30">
        <f t="shared" si="725"/>
        <v>2.9</v>
      </c>
      <c r="LU43" s="31">
        <f t="shared" si="726"/>
        <v>2.9</v>
      </c>
      <c r="LV43" s="31"/>
      <c r="LW43" s="35" t="str">
        <f t="shared" si="727"/>
        <v>F</v>
      </c>
      <c r="LX43" s="33">
        <f t="shared" si="728"/>
        <v>0</v>
      </c>
      <c r="LY43" s="49" t="str">
        <f t="shared" si="729"/>
        <v>0.0</v>
      </c>
      <c r="LZ43" s="77">
        <v>2</v>
      </c>
      <c r="MA43" s="151"/>
      <c r="MB43" s="63">
        <v>0</v>
      </c>
      <c r="MC43" s="27"/>
      <c r="MD43" s="28"/>
      <c r="ME43" s="30">
        <f t="shared" si="730"/>
        <v>0</v>
      </c>
      <c r="MF43" s="161">
        <f t="shared" si="731"/>
        <v>0</v>
      </c>
      <c r="MG43" s="161"/>
      <c r="MH43" s="162" t="str">
        <f t="shared" si="732"/>
        <v>F</v>
      </c>
      <c r="MI43" s="163">
        <f t="shared" si="733"/>
        <v>0</v>
      </c>
      <c r="MJ43" s="56" t="str">
        <f t="shared" si="734"/>
        <v>0.0</v>
      </c>
      <c r="MK43" s="77">
        <v>1</v>
      </c>
      <c r="ML43" s="151"/>
      <c r="MM43" s="24">
        <v>5.7</v>
      </c>
      <c r="MN43" s="124"/>
      <c r="MO43" s="28"/>
      <c r="MP43" s="30">
        <f t="shared" si="735"/>
        <v>2.2999999999999998</v>
      </c>
      <c r="MQ43" s="161">
        <f t="shared" si="736"/>
        <v>2.2999999999999998</v>
      </c>
      <c r="MR43" s="161"/>
      <c r="MS43" s="162" t="str">
        <f t="shared" si="737"/>
        <v>F</v>
      </c>
      <c r="MT43" s="163">
        <f t="shared" si="738"/>
        <v>0</v>
      </c>
      <c r="MU43" s="56" t="str">
        <f t="shared" si="739"/>
        <v>0.0</v>
      </c>
      <c r="MV43" s="77">
        <v>3</v>
      </c>
      <c r="MW43" s="151"/>
      <c r="MX43" s="63">
        <v>0</v>
      </c>
      <c r="MY43" s="27"/>
      <c r="MZ43" s="28"/>
      <c r="NA43" s="30">
        <f t="shared" si="740"/>
        <v>0</v>
      </c>
      <c r="NB43" s="161">
        <f t="shared" si="741"/>
        <v>0</v>
      </c>
      <c r="NC43" s="161"/>
      <c r="ND43" s="162" t="str">
        <f t="shared" si="742"/>
        <v>F</v>
      </c>
      <c r="NE43" s="163">
        <f t="shared" si="743"/>
        <v>0</v>
      </c>
      <c r="NF43" s="56" t="str">
        <f t="shared" si="744"/>
        <v>0.0</v>
      </c>
      <c r="NG43" s="77">
        <v>1</v>
      </c>
      <c r="NH43" s="151"/>
      <c r="NI43" s="24">
        <v>6.2</v>
      </c>
      <c r="NJ43" s="27">
        <v>6</v>
      </c>
      <c r="NK43" s="28"/>
      <c r="NL43" s="30">
        <f t="shared" si="745"/>
        <v>6.1</v>
      </c>
      <c r="NM43" s="31">
        <f t="shared" si="746"/>
        <v>6.1</v>
      </c>
      <c r="NN43" s="29" t="str">
        <f t="shared" si="747"/>
        <v>6.1</v>
      </c>
      <c r="NO43" s="35" t="str">
        <f t="shared" si="748"/>
        <v>C</v>
      </c>
      <c r="NP43" s="33">
        <f t="shared" si="749"/>
        <v>2</v>
      </c>
      <c r="NQ43" s="49" t="str">
        <f t="shared" si="750"/>
        <v>2.0</v>
      </c>
      <c r="NR43" s="77">
        <v>3</v>
      </c>
      <c r="NS43" s="151">
        <v>3</v>
      </c>
      <c r="NT43" s="24">
        <v>8</v>
      </c>
      <c r="NU43" s="214">
        <v>7.3</v>
      </c>
      <c r="NV43" s="28"/>
      <c r="NW43" s="30">
        <f t="shared" si="751"/>
        <v>7.6</v>
      </c>
      <c r="NX43" s="31">
        <f t="shared" si="752"/>
        <v>7.6</v>
      </c>
      <c r="NY43" s="29" t="str">
        <f t="shared" si="753"/>
        <v>7.6</v>
      </c>
      <c r="NZ43" s="35" t="str">
        <f t="shared" si="754"/>
        <v>B</v>
      </c>
      <c r="OA43" s="33">
        <f t="shared" si="755"/>
        <v>3</v>
      </c>
      <c r="OB43" s="49" t="str">
        <f t="shared" si="756"/>
        <v>3.0</v>
      </c>
      <c r="OC43" s="77">
        <v>2</v>
      </c>
      <c r="OD43" s="151">
        <v>2</v>
      </c>
      <c r="OE43" s="211">
        <f t="shared" si="757"/>
        <v>18</v>
      </c>
      <c r="OF43" s="43">
        <f t="shared" si="758"/>
        <v>1.3888888888888888</v>
      </c>
      <c r="OG43" s="45" t="str">
        <f t="shared" si="759"/>
        <v>1.39</v>
      </c>
      <c r="OH43" s="47" t="str">
        <f>IF(AND(OF43&lt;1),"Cảnh báo KQHT","Lên lớp")</f>
        <v>Lên lớp</v>
      </c>
      <c r="OI43" s="41">
        <f>KT43+LE43+LP43+MA43+ML43+MW43+NH43+NS43+OD43</f>
        <v>9</v>
      </c>
      <c r="OJ43" s="43">
        <f>(KQ43*KT43+LB43*LE43+LM43*LP43+LX43*MA43+MI43*ML43+MT43*MW43+NE43*NH43+NP43*NS43+OA43*OD43)/OI43</f>
        <v>2.7777777777777777</v>
      </c>
      <c r="OK43" s="229">
        <f>KD43+OE43</f>
        <v>76</v>
      </c>
      <c r="OL43" s="230">
        <f>KE43+OI43</f>
        <v>42</v>
      </c>
      <c r="OM43" s="270">
        <v>2.12</v>
      </c>
      <c r="ON43" s="45" t="str">
        <f>TEXT(OM43,"0.00")</f>
        <v>2.12</v>
      </c>
      <c r="OO43" s="47" t="str">
        <f>IF(AND(OM43&lt;1.4),"Cảnh báo KQHT","Lên lớp")</f>
        <v>Lên lớp</v>
      </c>
      <c r="OP43" s="47" t="s">
        <v>1143</v>
      </c>
      <c r="OQ43" s="63">
        <v>0</v>
      </c>
      <c r="OR43" s="27"/>
      <c r="OS43" s="28"/>
      <c r="OT43" s="30">
        <f>ROUND((OQ43*0.4+OR43*0.6),1)</f>
        <v>0</v>
      </c>
      <c r="OU43" s="31">
        <f>ROUND(MAX((OQ43*0.4+OR43*0.6),(OQ43*0.4+OS43*0.6)),1)</f>
        <v>0</v>
      </c>
      <c r="OV43" s="31" t="str">
        <f>TEXT(OU43,"0.0")</f>
        <v>0.0</v>
      </c>
      <c r="OW43" s="35" t="str">
        <f>IF(OU43&gt;=8.5,"A",IF(OU43&gt;=8,"B+",IF(OU43&gt;=7,"B",IF(OU43&gt;=6.5,"C+",IF(OU43&gt;=5.5,"C",IF(OU43&gt;=5,"D+",IF(OU43&gt;=4,"D","F")))))))</f>
        <v>F</v>
      </c>
      <c r="OX43" s="33">
        <f>IF(OW43="A",4,IF(OW43="B+",3.5,IF(OW43="B",3,IF(OW43="C+",2.5,IF(OW43="C",2,IF(OW43="D+",1.5,IF(OW43="D",1,0)))))))</f>
        <v>0</v>
      </c>
      <c r="OY43" s="49" t="str">
        <f>TEXT(OX43,"0.0")</f>
        <v>0.0</v>
      </c>
      <c r="OZ43" s="77">
        <v>2</v>
      </c>
      <c r="PA43" s="151"/>
      <c r="PB43" s="63">
        <v>0</v>
      </c>
      <c r="PC43" s="27"/>
      <c r="PD43" s="28"/>
      <c r="PE43" s="30">
        <f>ROUND((PB43*0.4+PC43*0.6),1)</f>
        <v>0</v>
      </c>
      <c r="PF43" s="31">
        <f>ROUND(MAX((PB43*0.4+PC43*0.6),(PB43*0.4+PD43*0.6)),1)</f>
        <v>0</v>
      </c>
      <c r="PG43" s="29" t="str">
        <f>TEXT(PF43,"0.0")</f>
        <v>0.0</v>
      </c>
      <c r="PH43" s="35" t="str">
        <f>IF(PF43&gt;=8.5,"A",IF(PF43&gt;=8,"B+",IF(PF43&gt;=7,"B",IF(PF43&gt;=6.5,"C+",IF(PF43&gt;=5.5,"C",IF(PF43&gt;=5,"D+",IF(PF43&gt;=4,"D","F")))))))</f>
        <v>F</v>
      </c>
      <c r="PI43" s="33">
        <f>IF(PH43="A",4,IF(PH43="B+",3.5,IF(PH43="B",3,IF(PH43="C+",2.5,IF(PH43="C",2,IF(PH43="D+",1.5,IF(PH43="D",1,0)))))))</f>
        <v>0</v>
      </c>
      <c r="PJ43" s="49" t="str">
        <f>TEXT(PI43,"0.0")</f>
        <v>0.0</v>
      </c>
      <c r="PK43" s="77">
        <v>3</v>
      </c>
      <c r="PL43" s="151"/>
      <c r="PM43" s="63">
        <v>0</v>
      </c>
      <c r="PN43" s="27"/>
      <c r="PO43" s="28"/>
      <c r="PP43" s="30">
        <f>ROUND((PM43*0.4+PN43*0.6),1)</f>
        <v>0</v>
      </c>
      <c r="PQ43" s="31">
        <f>ROUND(MAX((PM43*0.4+PN43*0.6),(PM43*0.4+PO43*0.6)),1)</f>
        <v>0</v>
      </c>
      <c r="PR43" s="31" t="str">
        <f>TEXT(PQ43,"0.0")</f>
        <v>0.0</v>
      </c>
      <c r="PS43" s="35" t="str">
        <f>IF(PQ43&gt;=8.5,"A",IF(PQ43&gt;=8,"B+",IF(PQ43&gt;=7,"B",IF(PQ43&gt;=6.5,"C+",IF(PQ43&gt;=5.5,"C",IF(PQ43&gt;=5,"D+",IF(PQ43&gt;=4,"D","F")))))))</f>
        <v>F</v>
      </c>
      <c r="PT43" s="33">
        <f>IF(PS43="A",4,IF(PS43="B+",3.5,IF(PS43="B",3,IF(PS43="C+",2.5,IF(PS43="C",2,IF(PS43="D+",1.5,IF(PS43="D",1,0)))))))</f>
        <v>0</v>
      </c>
      <c r="PU43" s="49" t="str">
        <f>TEXT(PT43,"0.0")</f>
        <v>0.0</v>
      </c>
      <c r="PV43" s="77">
        <v>2</v>
      </c>
      <c r="PW43" s="151"/>
      <c r="PX43" s="24">
        <v>5.6</v>
      </c>
      <c r="PY43" s="124"/>
      <c r="PZ43" s="28"/>
      <c r="QA43" s="30">
        <f>ROUND((PX43*0.4+PY43*0.6),1)</f>
        <v>2.2000000000000002</v>
      </c>
      <c r="QB43" s="31">
        <f>ROUND(MAX((PX43*0.4+PY43*0.6),(PX43*0.4+PZ43*0.6)),1)</f>
        <v>2.2000000000000002</v>
      </c>
      <c r="QC43" s="29" t="str">
        <f>TEXT(QB43,"0.0")</f>
        <v>2.2</v>
      </c>
      <c r="QD43" s="35" t="str">
        <f>IF(QB43&gt;=8.5,"A",IF(QB43&gt;=8,"B+",IF(QB43&gt;=7,"B",IF(QB43&gt;=6.5,"C+",IF(QB43&gt;=5.5,"C",IF(QB43&gt;=5,"D+",IF(QB43&gt;=4,"D","F")))))))</f>
        <v>F</v>
      </c>
      <c r="QE43" s="130">
        <f>IF(QD43="A",4,IF(QD43="B+",3.5,IF(QD43="B",3,IF(QD43="C+",2.5,IF(QD43="C",2,IF(QD43="D+",1.5,IF(QD43="D",1,0)))))))</f>
        <v>0</v>
      </c>
      <c r="QF43" s="49" t="str">
        <f>TEXT(QE43,"0.0")</f>
        <v>0.0</v>
      </c>
      <c r="QG43" s="77">
        <v>3</v>
      </c>
      <c r="QH43" s="151"/>
      <c r="QI43" s="63">
        <v>1.2</v>
      </c>
      <c r="QJ43" s="27"/>
      <c r="QK43" s="28"/>
      <c r="QL43" s="30">
        <f>ROUND((QI43*0.4+QJ43*0.6),1)</f>
        <v>0.5</v>
      </c>
      <c r="QM43" s="31">
        <f>ROUND(MAX((QI43*0.4+QJ43*0.6),(QI43*0.4+QK43*0.6)),1)</f>
        <v>0.5</v>
      </c>
      <c r="QN43" s="31" t="str">
        <f>TEXT(QM43,"0.0")</f>
        <v>0.5</v>
      </c>
      <c r="QO43" s="35" t="str">
        <f>IF(QM43&gt;=8.5,"A",IF(QM43&gt;=8,"B+",IF(QM43&gt;=7,"B",IF(QM43&gt;=6.5,"C+",IF(QM43&gt;=5.5,"C",IF(QM43&gt;=5,"D+",IF(QM43&gt;=4,"D","F")))))))</f>
        <v>F</v>
      </c>
      <c r="QP43" s="33">
        <f>IF(QO43="A",4,IF(QO43="B+",3.5,IF(QO43="B",3,IF(QO43="C+",2.5,IF(QO43="C",2,IF(QO43="D+",1.5,IF(QO43="D",1,0)))))))</f>
        <v>0</v>
      </c>
      <c r="QQ43" s="49" t="str">
        <f>TEXT(QP43,"0.0")</f>
        <v>0.0</v>
      </c>
      <c r="QR43" s="77">
        <v>1</v>
      </c>
      <c r="QS43" s="151"/>
      <c r="QT43" s="63">
        <v>0</v>
      </c>
      <c r="QU43" s="27"/>
      <c r="QV43" s="28"/>
      <c r="QW43" s="30">
        <f>ROUND((QT43*0.4+QU43*0.6),1)</f>
        <v>0</v>
      </c>
      <c r="QX43" s="31">
        <f>ROUND(MAX((QT43*0.4+QU43*0.6),(QT43*0.4+QV43*0.6)),1)</f>
        <v>0</v>
      </c>
      <c r="QY43" s="31" t="str">
        <f>TEXT(QX43,"0.0")</f>
        <v>0.0</v>
      </c>
      <c r="QZ43" s="35" t="str">
        <f>IF(QX43&gt;=8.5,"A",IF(QX43&gt;=8,"B+",IF(QX43&gt;=7,"B",IF(QX43&gt;=6.5,"C+",IF(QX43&gt;=5.5,"C",IF(QX43&gt;=5,"D+",IF(QX43&gt;=4,"D","F")))))))</f>
        <v>F</v>
      </c>
      <c r="RA43" s="33">
        <f>IF(QZ43="A",4,IF(QZ43="B+",3.5,IF(QZ43="B",3,IF(QZ43="C+",2.5,IF(QZ43="C",2,IF(QZ43="D+",1.5,IF(QZ43="D",1,0)))))))</f>
        <v>0</v>
      </c>
      <c r="RB43" s="49" t="str">
        <f>TEXT(RA43,"0.0")</f>
        <v>0.0</v>
      </c>
      <c r="RC43" s="77">
        <v>3</v>
      </c>
      <c r="RD43" s="151"/>
      <c r="RE43" s="63">
        <v>2.2000000000000002</v>
      </c>
      <c r="RF43" s="27"/>
      <c r="RG43" s="28"/>
      <c r="RH43" s="30">
        <f>ROUND((RE43*0.4+RF43*0.6),1)</f>
        <v>0.9</v>
      </c>
      <c r="RI43" s="31">
        <f>ROUND(MAX((RE43*0.4+RF43*0.6),(RE43*0.4+RG43*0.6)),1)</f>
        <v>0.9</v>
      </c>
      <c r="RJ43" s="31" t="str">
        <f>TEXT(RI43,"0.0")</f>
        <v>0.9</v>
      </c>
      <c r="RK43" s="35" t="str">
        <f>IF(RI43&gt;=8.5,"A",IF(RI43&gt;=8,"B+",IF(RI43&gt;=7,"B",IF(RI43&gt;=6.5,"C+",IF(RI43&gt;=5.5,"C",IF(RI43&gt;=5,"D+",IF(RI43&gt;=4,"D","F")))))))</f>
        <v>F</v>
      </c>
      <c r="RL43" s="33">
        <f>IF(RK43="A",4,IF(RK43="B+",3.5,IF(RK43="B",3,IF(RK43="C+",2.5,IF(RK43="C",2,IF(RK43="D+",1.5,IF(RK43="D",1,0)))))))</f>
        <v>0</v>
      </c>
      <c r="RM43" s="49" t="str">
        <f>TEXT(RL43,"0.0")</f>
        <v>0.0</v>
      </c>
      <c r="RN43" s="77">
        <v>1</v>
      </c>
      <c r="RO43" s="151"/>
      <c r="RP43" s="211">
        <f>OZ43+PK43+PV43+QG43+QR43+RC43+RN43</f>
        <v>15</v>
      </c>
      <c r="RQ43" s="275">
        <f>(OU43*OZ43+PF43*PK43+PQ43*PV43+QB43*QG43+QM43*QR43+QX43*RC43+RI43*RN43)/RP43</f>
        <v>0.53333333333333333</v>
      </c>
      <c r="RR43" s="43">
        <f>(OX43*OZ43+PI43*PK43+PT43*PV43+QE43*QG43+QP43*QR43+RA43*RC43+RL43*RN43)/RP43</f>
        <v>0</v>
      </c>
      <c r="RS43" s="45" t="str">
        <f>TEXT(RR43,"0.00")</f>
        <v>0.00</v>
      </c>
      <c r="RT43" s="278"/>
      <c r="RU43" s="278"/>
      <c r="RV43" s="278"/>
      <c r="RW43" s="278"/>
      <c r="RX43" s="278"/>
      <c r="RY43" s="278"/>
      <c r="RZ43" s="278"/>
      <c r="SA43" s="278"/>
      <c r="SB43" s="278"/>
      <c r="SC43" s="63">
        <v>0</v>
      </c>
      <c r="SD43" s="27"/>
      <c r="SE43" s="28"/>
      <c r="SF43" s="30">
        <f>ROUND((SC43*0.4+SD43*0.6),1)</f>
        <v>0</v>
      </c>
      <c r="SG43" s="31">
        <f>ROUND(MAX((SC43*0.4+SD43*0.6),(SC43*0.4+SE43*0.6)),1)</f>
        <v>0</v>
      </c>
      <c r="SH43" s="29" t="str">
        <f>TEXT(SG43,"0.0")</f>
        <v>0.0</v>
      </c>
      <c r="SI43" s="35" t="str">
        <f>IF(SG43&gt;=8.5,"A",IF(SG43&gt;=8,"B+",IF(SG43&gt;=7,"B",IF(SG43&gt;=6.5,"C+",IF(SG43&gt;=5.5,"C",IF(SG43&gt;=5,"D+",IF(SG43&gt;=4,"D","F")))))))</f>
        <v>F</v>
      </c>
      <c r="SJ43" s="130">
        <f>IF(SI43="A",4,IF(SI43="B+",3.5,IF(SI43="B",3,IF(SI43="C+",2.5,IF(SI43="C",2,IF(SI43="D+",1.5,IF(SI43="D",1,0)))))))</f>
        <v>0</v>
      </c>
      <c r="SK43" s="49" t="str">
        <f>TEXT(SJ43,"0.0")</f>
        <v>0.0</v>
      </c>
      <c r="SL43" s="77">
        <v>2</v>
      </c>
      <c r="SM43" s="151">
        <v>2</v>
      </c>
    </row>
    <row r="44" spans="1:548" ht="18">
      <c r="A44" s="11">
        <v>43</v>
      </c>
      <c r="B44" s="91" t="s">
        <v>415</v>
      </c>
      <c r="C44" s="92" t="s">
        <v>494</v>
      </c>
      <c r="D44" s="73" t="s">
        <v>107</v>
      </c>
      <c r="E44" s="302" t="s">
        <v>495</v>
      </c>
      <c r="F44" s="123" t="s">
        <v>1507</v>
      </c>
      <c r="G44" s="111" t="s">
        <v>879</v>
      </c>
      <c r="H44" s="116" t="s">
        <v>18</v>
      </c>
      <c r="I44" s="104" t="s">
        <v>901</v>
      </c>
      <c r="J44" s="13">
        <v>6</v>
      </c>
      <c r="K44" s="13"/>
      <c r="L44" s="35" t="str">
        <f t="shared" si="562"/>
        <v>C</v>
      </c>
      <c r="M44" s="33">
        <f t="shared" si="563"/>
        <v>2</v>
      </c>
      <c r="N44" s="49" t="str">
        <f t="shared" si="564"/>
        <v>2.0</v>
      </c>
      <c r="O44" s="12">
        <v>2</v>
      </c>
      <c r="P44" s="19">
        <v>7.1</v>
      </c>
      <c r="Q44" s="19"/>
      <c r="R44" s="35" t="str">
        <f t="shared" si="565"/>
        <v>B</v>
      </c>
      <c r="S44" s="33">
        <f t="shared" si="566"/>
        <v>3</v>
      </c>
      <c r="T44" s="49" t="str">
        <f t="shared" si="567"/>
        <v>3.0</v>
      </c>
      <c r="U44" s="12">
        <v>3</v>
      </c>
      <c r="V44" s="24">
        <v>5.9</v>
      </c>
      <c r="W44" s="27">
        <v>5</v>
      </c>
      <c r="X44" s="28"/>
      <c r="Y44" s="22">
        <f t="shared" si="568"/>
        <v>5.4</v>
      </c>
      <c r="Z44" s="29">
        <f t="shared" si="569"/>
        <v>5.4</v>
      </c>
      <c r="AA44" s="29"/>
      <c r="AB44" s="35" t="str">
        <f t="shared" si="570"/>
        <v>D+</v>
      </c>
      <c r="AC44" s="33">
        <f t="shared" si="571"/>
        <v>1.5</v>
      </c>
      <c r="AD44" s="49" t="str">
        <f t="shared" si="572"/>
        <v>1.5</v>
      </c>
      <c r="AE44" s="77">
        <v>5</v>
      </c>
      <c r="AF44" s="80">
        <v>5</v>
      </c>
      <c r="AG44" s="24">
        <v>7.3</v>
      </c>
      <c r="AH44" s="27">
        <v>7</v>
      </c>
      <c r="AI44" s="28"/>
      <c r="AJ44" s="22">
        <f t="shared" si="573"/>
        <v>7.1</v>
      </c>
      <c r="AK44" s="29">
        <f t="shared" si="574"/>
        <v>7.1</v>
      </c>
      <c r="AL44" s="29"/>
      <c r="AM44" s="35" t="str">
        <f t="shared" si="575"/>
        <v>B</v>
      </c>
      <c r="AN44" s="33">
        <f t="shared" si="576"/>
        <v>3</v>
      </c>
      <c r="AO44" s="49" t="str">
        <f t="shared" si="577"/>
        <v>3.0</v>
      </c>
      <c r="AP44" s="77">
        <v>3</v>
      </c>
      <c r="AQ44" s="83">
        <v>3</v>
      </c>
      <c r="AR44" s="24">
        <v>5</v>
      </c>
      <c r="AS44" s="27">
        <v>2</v>
      </c>
      <c r="AT44" s="138"/>
      <c r="AU44" s="22">
        <f t="shared" si="578"/>
        <v>3.2</v>
      </c>
      <c r="AV44" s="29">
        <f t="shared" si="579"/>
        <v>3.2</v>
      </c>
      <c r="AW44" s="29"/>
      <c r="AX44" s="35" t="str">
        <f t="shared" si="580"/>
        <v>F</v>
      </c>
      <c r="AY44" s="33">
        <f t="shared" si="581"/>
        <v>0</v>
      </c>
      <c r="AZ44" s="49" t="str">
        <f t="shared" si="582"/>
        <v>0.0</v>
      </c>
      <c r="BA44" s="77">
        <v>3</v>
      </c>
      <c r="BB44" s="83"/>
      <c r="BC44" s="24">
        <v>6.7</v>
      </c>
      <c r="BD44" s="27">
        <v>2</v>
      </c>
      <c r="BE44" s="138"/>
      <c r="BF44" s="30">
        <f t="shared" si="583"/>
        <v>3.9</v>
      </c>
      <c r="BG44" s="31">
        <f t="shared" si="584"/>
        <v>3.9</v>
      </c>
      <c r="BH44" s="31"/>
      <c r="BI44" s="35" t="str">
        <f t="shared" si="585"/>
        <v>F</v>
      </c>
      <c r="BJ44" s="33">
        <f t="shared" si="586"/>
        <v>0</v>
      </c>
      <c r="BK44" s="49" t="str">
        <f t="shared" si="587"/>
        <v>0.0</v>
      </c>
      <c r="BL44" s="77">
        <v>3</v>
      </c>
      <c r="BM44" s="83"/>
      <c r="BN44" s="24">
        <v>7.7</v>
      </c>
      <c r="BO44" s="27">
        <v>9</v>
      </c>
      <c r="BP44" s="28"/>
      <c r="BQ44" s="22">
        <f t="shared" si="588"/>
        <v>8.5</v>
      </c>
      <c r="BR44" s="29">
        <f t="shared" si="589"/>
        <v>8.5</v>
      </c>
      <c r="BS44" s="29"/>
      <c r="BT44" s="35" t="str">
        <f t="shared" si="590"/>
        <v>A</v>
      </c>
      <c r="BU44" s="33">
        <f t="shared" si="591"/>
        <v>4</v>
      </c>
      <c r="BV44" s="49" t="str">
        <f t="shared" si="592"/>
        <v>4.0</v>
      </c>
      <c r="BW44" s="77">
        <v>2</v>
      </c>
      <c r="BX44" s="83">
        <v>2</v>
      </c>
      <c r="BY44" s="41">
        <f t="shared" si="593"/>
        <v>16</v>
      </c>
      <c r="BZ44" s="43">
        <f t="shared" si="594"/>
        <v>1.53125</v>
      </c>
      <c r="CA44" s="45" t="str">
        <f t="shared" si="595"/>
        <v>1.53</v>
      </c>
      <c r="CB44" s="47" t="str">
        <f t="shared" si="596"/>
        <v>Lên lớp</v>
      </c>
      <c r="CC44" s="145">
        <f t="shared" si="597"/>
        <v>10</v>
      </c>
      <c r="CD44" s="146">
        <f t="shared" si="598"/>
        <v>2.4500000000000002</v>
      </c>
      <c r="CE44" s="47" t="str">
        <f t="shared" si="599"/>
        <v>Lên lớp</v>
      </c>
      <c r="CF44" s="142" t="s">
        <v>1143</v>
      </c>
      <c r="CG44" s="24">
        <v>6.3</v>
      </c>
      <c r="CH44" s="27">
        <v>9</v>
      </c>
      <c r="CI44" s="28"/>
      <c r="CJ44" s="30">
        <f t="shared" si="600"/>
        <v>7.9</v>
      </c>
      <c r="CK44" s="31">
        <f t="shared" si="601"/>
        <v>7.9</v>
      </c>
      <c r="CL44" s="31"/>
      <c r="CM44" s="35" t="str">
        <f t="shared" si="602"/>
        <v>B</v>
      </c>
      <c r="CN44" s="157">
        <f t="shared" si="603"/>
        <v>3</v>
      </c>
      <c r="CO44" s="49" t="str">
        <f t="shared" si="604"/>
        <v>3.0</v>
      </c>
      <c r="CP44" s="77">
        <v>3</v>
      </c>
      <c r="CQ44" s="151">
        <v>3</v>
      </c>
      <c r="CR44" s="24">
        <v>6</v>
      </c>
      <c r="CS44" s="27">
        <v>6</v>
      </c>
      <c r="CT44" s="28"/>
      <c r="CU44" s="30">
        <f t="shared" si="605"/>
        <v>6</v>
      </c>
      <c r="CV44" s="31">
        <f t="shared" si="606"/>
        <v>6</v>
      </c>
      <c r="CW44" s="31"/>
      <c r="CX44" s="35" t="str">
        <f t="shared" si="607"/>
        <v>C</v>
      </c>
      <c r="CY44" s="157">
        <f t="shared" si="608"/>
        <v>2</v>
      </c>
      <c r="CZ44" s="49" t="str">
        <f t="shared" si="609"/>
        <v>2.0</v>
      </c>
      <c r="DA44" s="77">
        <v>2</v>
      </c>
      <c r="DB44" s="151">
        <v>2</v>
      </c>
      <c r="DC44" s="24">
        <v>5.2</v>
      </c>
      <c r="DD44" s="27">
        <v>5</v>
      </c>
      <c r="DE44" s="28"/>
      <c r="DF44" s="30">
        <f t="shared" si="610"/>
        <v>5.0999999999999996</v>
      </c>
      <c r="DG44" s="31">
        <f t="shared" si="611"/>
        <v>5.0999999999999996</v>
      </c>
      <c r="DH44" s="31"/>
      <c r="DI44" s="35" t="str">
        <f t="shared" si="612"/>
        <v>D+</v>
      </c>
      <c r="DJ44" s="157">
        <f t="shared" si="613"/>
        <v>1.5</v>
      </c>
      <c r="DK44" s="49" t="str">
        <f t="shared" si="614"/>
        <v>1.5</v>
      </c>
      <c r="DL44" s="77">
        <v>4</v>
      </c>
      <c r="DM44" s="151">
        <v>4</v>
      </c>
      <c r="DN44" s="24">
        <v>5</v>
      </c>
      <c r="DO44" s="27">
        <v>4</v>
      </c>
      <c r="DP44" s="28"/>
      <c r="DQ44" s="30">
        <f t="shared" si="615"/>
        <v>4.4000000000000004</v>
      </c>
      <c r="DR44" s="31">
        <f t="shared" si="616"/>
        <v>4.4000000000000004</v>
      </c>
      <c r="DS44" s="31"/>
      <c r="DT44" s="35" t="str">
        <f t="shared" si="617"/>
        <v>D</v>
      </c>
      <c r="DU44" s="157">
        <f t="shared" si="618"/>
        <v>1</v>
      </c>
      <c r="DV44" s="49" t="str">
        <f t="shared" si="619"/>
        <v>1.0</v>
      </c>
      <c r="DW44" s="77">
        <v>3</v>
      </c>
      <c r="DX44" s="151">
        <v>3</v>
      </c>
      <c r="DY44" s="24">
        <v>6.7</v>
      </c>
      <c r="DZ44" s="27">
        <v>3</v>
      </c>
      <c r="EA44" s="28"/>
      <c r="EB44" s="30">
        <f t="shared" si="620"/>
        <v>4.5</v>
      </c>
      <c r="EC44" s="31">
        <f t="shared" si="621"/>
        <v>4.5</v>
      </c>
      <c r="ED44" s="31"/>
      <c r="EE44" s="35" t="str">
        <f t="shared" si="622"/>
        <v>D</v>
      </c>
      <c r="EF44" s="157">
        <f t="shared" si="623"/>
        <v>1</v>
      </c>
      <c r="EG44" s="49" t="str">
        <f t="shared" si="624"/>
        <v>1.0</v>
      </c>
      <c r="EH44" s="77">
        <v>2</v>
      </c>
      <c r="EI44" s="151">
        <v>2</v>
      </c>
      <c r="EJ44" s="24">
        <v>7.2</v>
      </c>
      <c r="EK44" s="27">
        <v>3</v>
      </c>
      <c r="EL44" s="28"/>
      <c r="EM44" s="30">
        <f t="shared" si="625"/>
        <v>4.7</v>
      </c>
      <c r="EN44" s="31">
        <f t="shared" si="626"/>
        <v>4.7</v>
      </c>
      <c r="EO44" s="31"/>
      <c r="EP44" s="35" t="str">
        <f t="shared" si="627"/>
        <v>D</v>
      </c>
      <c r="EQ44" s="157">
        <f t="shared" si="628"/>
        <v>1</v>
      </c>
      <c r="ER44" s="49" t="str">
        <f t="shared" si="629"/>
        <v>1.0</v>
      </c>
      <c r="ES44" s="77">
        <v>2</v>
      </c>
      <c r="ET44" s="151">
        <v>2</v>
      </c>
      <c r="EU44" s="24">
        <v>5</v>
      </c>
      <c r="EV44" s="27">
        <v>3</v>
      </c>
      <c r="EW44" s="28">
        <v>5</v>
      </c>
      <c r="EX44" s="30">
        <f t="shared" si="630"/>
        <v>3.8</v>
      </c>
      <c r="EY44" s="31">
        <f t="shared" si="631"/>
        <v>5</v>
      </c>
      <c r="EZ44" s="31"/>
      <c r="FA44" s="35" t="str">
        <f t="shared" si="632"/>
        <v>D+</v>
      </c>
      <c r="FB44" s="157">
        <f t="shared" si="633"/>
        <v>1.5</v>
      </c>
      <c r="FC44" s="49" t="str">
        <f t="shared" si="634"/>
        <v>1.5</v>
      </c>
      <c r="FD44" s="77">
        <v>3</v>
      </c>
      <c r="FE44" s="151">
        <v>3</v>
      </c>
      <c r="FF44" s="155">
        <v>7</v>
      </c>
      <c r="FG44" s="165">
        <v>8</v>
      </c>
      <c r="FH44" s="165"/>
      <c r="FI44" s="22">
        <f t="shared" si="635"/>
        <v>7.6</v>
      </c>
      <c r="FJ44" s="29">
        <f t="shared" si="636"/>
        <v>7.6</v>
      </c>
      <c r="FK44" s="29"/>
      <c r="FL44" s="35" t="str">
        <f t="shared" si="637"/>
        <v>B</v>
      </c>
      <c r="FM44" s="33">
        <f t="shared" si="638"/>
        <v>3</v>
      </c>
      <c r="FN44" s="49" t="str">
        <f t="shared" si="639"/>
        <v>3.0</v>
      </c>
      <c r="FO44" s="77">
        <v>2</v>
      </c>
      <c r="FP44" s="151">
        <v>2</v>
      </c>
      <c r="FQ44" s="41">
        <f t="shared" si="640"/>
        <v>21</v>
      </c>
      <c r="FR44" s="43">
        <f t="shared" si="641"/>
        <v>1.7380952380952381</v>
      </c>
      <c r="FS44" s="45" t="str">
        <f t="shared" si="642"/>
        <v>1.74</v>
      </c>
      <c r="FT44" s="47" t="str">
        <f t="shared" si="643"/>
        <v>Lên lớp</v>
      </c>
      <c r="FU44" s="145">
        <f t="shared" si="644"/>
        <v>21</v>
      </c>
      <c r="FV44" s="146">
        <f t="shared" si="645"/>
        <v>1.7380952380952381</v>
      </c>
      <c r="FW44" s="174">
        <f t="shared" si="646"/>
        <v>37</v>
      </c>
      <c r="FX44" s="41">
        <f t="shared" si="647"/>
        <v>31</v>
      </c>
      <c r="FY44" s="43">
        <f t="shared" si="648"/>
        <v>1.967741935483871</v>
      </c>
      <c r="FZ44" s="45" t="str">
        <f t="shared" si="649"/>
        <v>1.97</v>
      </c>
      <c r="GA44" s="47" t="str">
        <f t="shared" si="650"/>
        <v>Lên lớp</v>
      </c>
      <c r="GB44" s="47" t="s">
        <v>1143</v>
      </c>
      <c r="GC44" s="63">
        <v>0</v>
      </c>
      <c r="GD44" s="27"/>
      <c r="GE44" s="28"/>
      <c r="GF44" s="22">
        <f t="shared" si="651"/>
        <v>0</v>
      </c>
      <c r="GG44" s="29">
        <f t="shared" si="652"/>
        <v>0</v>
      </c>
      <c r="GH44" s="29"/>
      <c r="GI44" s="35" t="str">
        <f t="shared" si="653"/>
        <v>F</v>
      </c>
      <c r="GJ44" s="33">
        <f t="shared" si="654"/>
        <v>0</v>
      </c>
      <c r="GK44" s="49" t="str">
        <f t="shared" si="655"/>
        <v>0.0</v>
      </c>
      <c r="GL44" s="77">
        <v>2</v>
      </c>
      <c r="GM44" s="151"/>
      <c r="GN44" s="24">
        <v>5.7</v>
      </c>
      <c r="GO44" s="27">
        <v>4</v>
      </c>
      <c r="GP44" s="28"/>
      <c r="GQ44" s="30">
        <f t="shared" si="656"/>
        <v>4.7</v>
      </c>
      <c r="GR44" s="31">
        <f t="shared" si="657"/>
        <v>4.7</v>
      </c>
      <c r="GS44" s="31"/>
      <c r="GT44" s="35" t="str">
        <f t="shared" si="658"/>
        <v>D</v>
      </c>
      <c r="GU44" s="33">
        <f t="shared" si="659"/>
        <v>1</v>
      </c>
      <c r="GV44" s="49" t="str">
        <f t="shared" si="660"/>
        <v>1.0</v>
      </c>
      <c r="GW44" s="77">
        <v>3</v>
      </c>
      <c r="GX44" s="151">
        <v>3</v>
      </c>
      <c r="GY44" s="63">
        <v>2</v>
      </c>
      <c r="GZ44" s="27"/>
      <c r="HA44" s="28"/>
      <c r="HB44" s="22">
        <f t="shared" si="661"/>
        <v>0.8</v>
      </c>
      <c r="HC44" s="29">
        <f t="shared" si="662"/>
        <v>0.8</v>
      </c>
      <c r="HD44" s="29"/>
      <c r="HE44" s="35" t="str">
        <f t="shared" si="663"/>
        <v>F</v>
      </c>
      <c r="HF44" s="33">
        <f t="shared" si="664"/>
        <v>0</v>
      </c>
      <c r="HG44" s="49" t="str">
        <f t="shared" si="665"/>
        <v>0.0</v>
      </c>
      <c r="HH44" s="77">
        <v>2</v>
      </c>
      <c r="HI44" s="151"/>
      <c r="HJ44" s="63">
        <v>3.2</v>
      </c>
      <c r="HK44" s="27"/>
      <c r="HL44" s="28"/>
      <c r="HM44" s="22">
        <f t="shared" si="666"/>
        <v>1.3</v>
      </c>
      <c r="HN44" s="29">
        <f t="shared" si="667"/>
        <v>1.3</v>
      </c>
      <c r="HO44" s="29"/>
      <c r="HP44" s="35" t="str">
        <f t="shared" si="668"/>
        <v>F</v>
      </c>
      <c r="HQ44" s="33">
        <f t="shared" si="669"/>
        <v>0</v>
      </c>
      <c r="HR44" s="49" t="str">
        <f t="shared" si="670"/>
        <v>0.0</v>
      </c>
      <c r="HS44" s="77">
        <v>2</v>
      </c>
      <c r="HT44" s="151"/>
      <c r="HU44" s="24">
        <v>6.3</v>
      </c>
      <c r="HV44" s="27">
        <v>5</v>
      </c>
      <c r="HW44" s="28"/>
      <c r="HX44" s="22">
        <f t="shared" si="671"/>
        <v>5.5</v>
      </c>
      <c r="HY44" s="29">
        <f t="shared" si="672"/>
        <v>5.5</v>
      </c>
      <c r="HZ44" s="29"/>
      <c r="IA44" s="35" t="str">
        <f t="shared" si="673"/>
        <v>C</v>
      </c>
      <c r="IB44" s="33">
        <f t="shared" si="674"/>
        <v>2</v>
      </c>
      <c r="IC44" s="49" t="str">
        <f t="shared" si="675"/>
        <v>2.0</v>
      </c>
      <c r="ID44" s="77">
        <v>3</v>
      </c>
      <c r="IE44" s="151">
        <v>3</v>
      </c>
      <c r="IF44" s="24">
        <v>6</v>
      </c>
      <c r="IG44" s="27">
        <v>7</v>
      </c>
      <c r="IH44" s="126"/>
      <c r="II44" s="22">
        <f t="shared" si="676"/>
        <v>6.6</v>
      </c>
      <c r="IJ44" s="54">
        <f t="shared" si="677"/>
        <v>6.6</v>
      </c>
      <c r="IK44" s="54"/>
      <c r="IL44" s="162" t="str">
        <f t="shared" si="678"/>
        <v>C+</v>
      </c>
      <c r="IM44" s="33">
        <f t="shared" si="679"/>
        <v>2.5</v>
      </c>
      <c r="IN44" s="49" t="str">
        <f t="shared" si="680"/>
        <v>2.5</v>
      </c>
      <c r="IO44" s="77">
        <v>2</v>
      </c>
      <c r="IP44" s="151">
        <v>2</v>
      </c>
      <c r="IQ44" s="63">
        <v>4.4000000000000004</v>
      </c>
      <c r="IR44" s="27"/>
      <c r="IS44" s="28"/>
      <c r="IT44" s="30">
        <f t="shared" si="681"/>
        <v>1.8</v>
      </c>
      <c r="IU44" s="31">
        <f t="shared" si="682"/>
        <v>1.8</v>
      </c>
      <c r="IV44" s="31"/>
      <c r="IW44" s="35" t="str">
        <f t="shared" si="683"/>
        <v>F</v>
      </c>
      <c r="IX44" s="33">
        <f t="shared" si="684"/>
        <v>0</v>
      </c>
      <c r="IY44" s="49" t="str">
        <f t="shared" si="685"/>
        <v>0.0</v>
      </c>
      <c r="IZ44" s="77">
        <v>3</v>
      </c>
      <c r="JA44" s="151"/>
      <c r="JB44" s="24">
        <v>5.4</v>
      </c>
      <c r="JC44" s="217"/>
      <c r="JD44" s="28">
        <v>3</v>
      </c>
      <c r="JE44" s="30">
        <f t="shared" si="686"/>
        <v>2.2000000000000002</v>
      </c>
      <c r="JF44" s="31">
        <f t="shared" si="687"/>
        <v>4</v>
      </c>
      <c r="JG44" s="31"/>
      <c r="JH44" s="35" t="str">
        <f t="shared" si="688"/>
        <v>D</v>
      </c>
      <c r="JI44" s="33">
        <f t="shared" si="689"/>
        <v>1</v>
      </c>
      <c r="JJ44" s="49" t="str">
        <f t="shared" si="690"/>
        <v>1.0</v>
      </c>
      <c r="JK44" s="77">
        <v>3</v>
      </c>
      <c r="JL44" s="151">
        <v>3</v>
      </c>
      <c r="JM44" s="24">
        <v>7</v>
      </c>
      <c r="JN44" s="214">
        <v>7.8</v>
      </c>
      <c r="JO44" s="140"/>
      <c r="JP44" s="30">
        <f t="shared" si="691"/>
        <v>7.5</v>
      </c>
      <c r="JQ44" s="31">
        <f t="shared" si="692"/>
        <v>7.5</v>
      </c>
      <c r="JR44" s="31"/>
      <c r="JS44" s="35" t="str">
        <f t="shared" si="693"/>
        <v>B</v>
      </c>
      <c r="JT44" s="33">
        <f t="shared" si="694"/>
        <v>3</v>
      </c>
      <c r="JU44" s="49" t="str">
        <f t="shared" si="695"/>
        <v>3.0</v>
      </c>
      <c r="JV44" s="77">
        <v>1</v>
      </c>
      <c r="JW44" s="151">
        <v>1</v>
      </c>
      <c r="JX44" s="211">
        <f t="shared" si="696"/>
        <v>21</v>
      </c>
      <c r="JY44" s="43">
        <f t="shared" si="697"/>
        <v>0.95238095238095233</v>
      </c>
      <c r="JZ44" s="45" t="str">
        <f t="shared" si="698"/>
        <v>0.95</v>
      </c>
      <c r="KA44" s="47" t="str">
        <f t="shared" si="699"/>
        <v>Cảnh báo KQHT</v>
      </c>
      <c r="KB44" s="41">
        <f t="shared" si="700"/>
        <v>12</v>
      </c>
      <c r="KC44" s="43">
        <f t="shared" si="701"/>
        <v>1.6666666666666667</v>
      </c>
      <c r="KD44" s="229">
        <f t="shared" si="702"/>
        <v>58</v>
      </c>
      <c r="KE44" s="230">
        <f t="shared" si="703"/>
        <v>43</v>
      </c>
      <c r="KF44" s="146">
        <f t="shared" si="704"/>
        <v>1.8837209302325582</v>
      </c>
      <c r="KG44" s="45" t="str">
        <f t="shared" si="705"/>
        <v>1.88</v>
      </c>
      <c r="KH44" s="47" t="str">
        <f t="shared" si="706"/>
        <v>Lên lớp</v>
      </c>
      <c r="KI44" s="148" t="s">
        <v>1067</v>
      </c>
      <c r="KJ44" s="24">
        <v>6</v>
      </c>
      <c r="KK44" s="215">
        <v>6</v>
      </c>
      <c r="KL44" s="28"/>
      <c r="KM44" s="30">
        <f t="shared" si="707"/>
        <v>6</v>
      </c>
      <c r="KN44" s="31">
        <f t="shared" si="708"/>
        <v>6</v>
      </c>
      <c r="KO44" s="29" t="str">
        <f t="shared" si="709"/>
        <v>6.0</v>
      </c>
      <c r="KP44" s="35" t="str">
        <f t="shared" si="710"/>
        <v>C</v>
      </c>
      <c r="KQ44" s="33">
        <f t="shared" si="711"/>
        <v>2</v>
      </c>
      <c r="KR44" s="49" t="str">
        <f t="shared" si="712"/>
        <v>2.0</v>
      </c>
      <c r="KS44" s="77">
        <v>2</v>
      </c>
      <c r="KT44" s="151">
        <v>2</v>
      </c>
      <c r="KU44" s="24">
        <v>7.7</v>
      </c>
      <c r="KV44" s="27">
        <v>7</v>
      </c>
      <c r="KW44" s="28"/>
      <c r="KX44" s="30">
        <f t="shared" si="713"/>
        <v>7.3</v>
      </c>
      <c r="KY44" s="31">
        <f t="shared" si="714"/>
        <v>7.3</v>
      </c>
      <c r="KZ44" s="31" t="str">
        <f t="shared" si="715"/>
        <v>7.3</v>
      </c>
      <c r="LA44" s="35" t="str">
        <f t="shared" si="716"/>
        <v>B</v>
      </c>
      <c r="LB44" s="33">
        <f t="shared" si="717"/>
        <v>3</v>
      </c>
      <c r="LC44" s="49" t="str">
        <f t="shared" si="718"/>
        <v>3.0</v>
      </c>
      <c r="LD44" s="77">
        <v>2</v>
      </c>
      <c r="LE44" s="151">
        <v>2</v>
      </c>
      <c r="LF44" s="24">
        <v>6.3</v>
      </c>
      <c r="LG44" s="27">
        <v>5</v>
      </c>
      <c r="LH44" s="28"/>
      <c r="LI44" s="30">
        <f t="shared" si="719"/>
        <v>5.5</v>
      </c>
      <c r="LJ44" s="31">
        <f t="shared" si="720"/>
        <v>5.5</v>
      </c>
      <c r="LK44" s="31" t="str">
        <f t="shared" si="721"/>
        <v>5.5</v>
      </c>
      <c r="LL44" s="35" t="str">
        <f t="shared" si="722"/>
        <v>C</v>
      </c>
      <c r="LM44" s="33">
        <f t="shared" si="723"/>
        <v>2</v>
      </c>
      <c r="LN44" s="49" t="str">
        <f t="shared" si="724"/>
        <v>2.0</v>
      </c>
      <c r="LO44" s="77">
        <v>2</v>
      </c>
      <c r="LP44" s="151">
        <v>2</v>
      </c>
      <c r="LQ44" s="24">
        <v>6</v>
      </c>
      <c r="LR44" s="27">
        <v>7</v>
      </c>
      <c r="LS44" s="28"/>
      <c r="LT44" s="30">
        <f t="shared" si="725"/>
        <v>6.6</v>
      </c>
      <c r="LU44" s="31">
        <f t="shared" si="726"/>
        <v>6.6</v>
      </c>
      <c r="LV44" s="31"/>
      <c r="LW44" s="35" t="str">
        <f t="shared" si="727"/>
        <v>C+</v>
      </c>
      <c r="LX44" s="33">
        <f t="shared" si="728"/>
        <v>2.5</v>
      </c>
      <c r="LY44" s="49" t="str">
        <f t="shared" si="729"/>
        <v>2.5</v>
      </c>
      <c r="LZ44" s="77">
        <v>2</v>
      </c>
      <c r="MA44" s="151">
        <v>2</v>
      </c>
      <c r="MB44" s="24"/>
      <c r="MC44" s="27"/>
      <c r="MD44" s="28"/>
      <c r="ME44" s="30">
        <f t="shared" si="730"/>
        <v>0</v>
      </c>
      <c r="MF44" s="161">
        <f t="shared" si="731"/>
        <v>0</v>
      </c>
      <c r="MG44" s="161"/>
      <c r="MH44" s="162" t="str">
        <f t="shared" si="732"/>
        <v>F</v>
      </c>
      <c r="MI44" s="163">
        <f t="shared" si="733"/>
        <v>0</v>
      </c>
      <c r="MJ44" s="56" t="str">
        <f t="shared" si="734"/>
        <v>0.0</v>
      </c>
      <c r="MK44" s="77">
        <v>1</v>
      </c>
      <c r="ML44" s="151"/>
      <c r="MM44" s="24">
        <v>6.3</v>
      </c>
      <c r="MN44" s="27">
        <v>0</v>
      </c>
      <c r="MO44" s="28">
        <v>5</v>
      </c>
      <c r="MP44" s="30">
        <f t="shared" si="735"/>
        <v>2.5</v>
      </c>
      <c r="MQ44" s="161">
        <f t="shared" si="736"/>
        <v>5.5</v>
      </c>
      <c r="MR44" s="161"/>
      <c r="MS44" s="162" t="str">
        <f t="shared" si="737"/>
        <v>C</v>
      </c>
      <c r="MT44" s="163">
        <f t="shared" si="738"/>
        <v>2</v>
      </c>
      <c r="MU44" s="56" t="str">
        <f t="shared" si="739"/>
        <v>2.0</v>
      </c>
      <c r="MV44" s="77">
        <v>3</v>
      </c>
      <c r="MW44" s="151">
        <v>3</v>
      </c>
      <c r="MX44" s="24">
        <v>5</v>
      </c>
      <c r="MY44" s="124"/>
      <c r="MZ44" s="28"/>
      <c r="NA44" s="30">
        <f t="shared" si="740"/>
        <v>2</v>
      </c>
      <c r="NB44" s="161">
        <f t="shared" si="741"/>
        <v>2</v>
      </c>
      <c r="NC44" s="161"/>
      <c r="ND44" s="162" t="str">
        <f t="shared" si="742"/>
        <v>F</v>
      </c>
      <c r="NE44" s="163">
        <f t="shared" si="743"/>
        <v>0</v>
      </c>
      <c r="NF44" s="56" t="str">
        <f t="shared" si="744"/>
        <v>0.0</v>
      </c>
      <c r="NG44" s="77">
        <v>1</v>
      </c>
      <c r="NH44" s="151"/>
      <c r="NI44" s="24">
        <v>6.4</v>
      </c>
      <c r="NJ44" s="27">
        <v>5</v>
      </c>
      <c r="NK44" s="28"/>
      <c r="NL44" s="30">
        <f t="shared" si="745"/>
        <v>5.6</v>
      </c>
      <c r="NM44" s="31">
        <f t="shared" si="746"/>
        <v>5.6</v>
      </c>
      <c r="NN44" s="29" t="str">
        <f t="shared" si="747"/>
        <v>5.6</v>
      </c>
      <c r="NO44" s="35" t="str">
        <f t="shared" si="748"/>
        <v>C</v>
      </c>
      <c r="NP44" s="33">
        <f t="shared" si="749"/>
        <v>2</v>
      </c>
      <c r="NQ44" s="49" t="str">
        <f t="shared" si="750"/>
        <v>2.0</v>
      </c>
      <c r="NR44" s="77">
        <v>3</v>
      </c>
      <c r="NS44" s="151">
        <v>3</v>
      </c>
      <c r="NT44" s="24">
        <v>6.5</v>
      </c>
      <c r="NU44" s="214">
        <v>6.7</v>
      </c>
      <c r="NV44" s="28"/>
      <c r="NW44" s="30">
        <f t="shared" si="751"/>
        <v>6.6</v>
      </c>
      <c r="NX44" s="31">
        <f t="shared" si="752"/>
        <v>6.6</v>
      </c>
      <c r="NY44" s="31" t="str">
        <f t="shared" si="753"/>
        <v>6.6</v>
      </c>
      <c r="NZ44" s="35" t="str">
        <f t="shared" si="754"/>
        <v>C+</v>
      </c>
      <c r="OA44" s="33">
        <f t="shared" si="755"/>
        <v>2.5</v>
      </c>
      <c r="OB44" s="49" t="str">
        <f t="shared" si="756"/>
        <v>2.5</v>
      </c>
      <c r="OC44" s="77">
        <v>2</v>
      </c>
      <c r="OD44" s="151">
        <v>2</v>
      </c>
      <c r="OE44" s="211">
        <f t="shared" si="757"/>
        <v>18</v>
      </c>
      <c r="OF44" s="43">
        <f t="shared" si="758"/>
        <v>2</v>
      </c>
      <c r="OG44" s="45" t="str">
        <f t="shared" si="759"/>
        <v>2.00</v>
      </c>
      <c r="OH44" s="47" t="str">
        <f>IF(AND(OF44&lt;1),"Cảnh báo KQHT","Lên lớp")</f>
        <v>Lên lớp</v>
      </c>
      <c r="OI44" s="41">
        <f>KT44+LE44+LP44+MA44+ML44+MW44+NH44+NS44+OD44</f>
        <v>16</v>
      </c>
      <c r="OJ44" s="43">
        <f>(KQ44*KT44+LB44*LE44+LM44*LP44+LX44*MA44+MI44*ML44+MT44*MW44+NE44*NH44+NP44*NS44+OA44*OD44)/OI44</f>
        <v>2.25</v>
      </c>
      <c r="OK44" s="229">
        <f>KD44+OE44</f>
        <v>76</v>
      </c>
      <c r="OL44" s="230">
        <f>KE44+OI44</f>
        <v>59</v>
      </c>
      <c r="OM44" s="146">
        <f xml:space="preserve"> (KF44*KE44+OJ44*OI44)/OL44</f>
        <v>1.9830508474576272</v>
      </c>
      <c r="ON44" s="45" t="str">
        <f>TEXT(OM44,"0.00")</f>
        <v>1.98</v>
      </c>
      <c r="OO44" s="47" t="str">
        <f>IF(AND(OM44&lt;1.4),"Cảnh báo KQHT","Lên lớp")</f>
        <v>Lên lớp</v>
      </c>
      <c r="OP44" s="47" t="s">
        <v>1143</v>
      </c>
      <c r="OQ44" s="24">
        <v>5.2</v>
      </c>
      <c r="OR44" s="27"/>
      <c r="OS44" s="28"/>
      <c r="OT44" s="30">
        <f>ROUND((OQ44*0.4+OR44*0.6),1)</f>
        <v>2.1</v>
      </c>
      <c r="OU44" s="31">
        <f>ROUND(MAX((OQ44*0.4+OR44*0.6),(OQ44*0.4+OS44*0.6)),1)</f>
        <v>2.1</v>
      </c>
      <c r="OV44" s="31" t="str">
        <f>TEXT(OU44,"0.0")</f>
        <v>2.1</v>
      </c>
      <c r="OW44" s="35" t="str">
        <f>IF(OU44&gt;=8.5,"A",IF(OU44&gt;=8,"B+",IF(OU44&gt;=7,"B",IF(OU44&gt;=6.5,"C+",IF(OU44&gt;=5.5,"C",IF(OU44&gt;=5,"D+",IF(OU44&gt;=4,"D","F")))))))</f>
        <v>F</v>
      </c>
      <c r="OX44" s="33">
        <f>IF(OW44="A",4,IF(OW44="B+",3.5,IF(OW44="B",3,IF(OW44="C+",2.5,IF(OW44="C",2,IF(OW44="D+",1.5,IF(OW44="D",1,0)))))))</f>
        <v>0</v>
      </c>
      <c r="OY44" s="49" t="str">
        <f>TEXT(OX44,"0.0")</f>
        <v>0.0</v>
      </c>
      <c r="OZ44" s="77">
        <v>2</v>
      </c>
      <c r="PA44" s="151"/>
      <c r="PB44" s="24">
        <v>7.2</v>
      </c>
      <c r="PC44" s="27"/>
      <c r="PD44" s="28"/>
      <c r="PE44" s="30">
        <f>ROUND((PB44*0.4+PC44*0.6),1)</f>
        <v>2.9</v>
      </c>
      <c r="PF44" s="31">
        <f>ROUND(MAX((PB44*0.4+PC44*0.6),(PB44*0.4+PD44*0.6)),1)</f>
        <v>2.9</v>
      </c>
      <c r="PG44" s="31" t="str">
        <f>TEXT(PF44,"0.0")</f>
        <v>2.9</v>
      </c>
      <c r="PH44" s="35" t="str">
        <f>IF(PF44&gt;=8.5,"A",IF(PF44&gt;=8,"B+",IF(PF44&gt;=7,"B",IF(PF44&gt;=6.5,"C+",IF(PF44&gt;=5.5,"C",IF(PF44&gt;=5,"D+",IF(PF44&gt;=4,"D","F")))))))</f>
        <v>F</v>
      </c>
      <c r="PI44" s="33">
        <f>IF(PH44="A",4,IF(PH44="B+",3.5,IF(PH44="B",3,IF(PH44="C+",2.5,IF(PH44="C",2,IF(PH44="D+",1.5,IF(PH44="D",1,0)))))))</f>
        <v>0</v>
      </c>
      <c r="PJ44" s="49" t="str">
        <f>TEXT(PI44,"0.0")</f>
        <v>0.0</v>
      </c>
      <c r="PK44" s="77">
        <v>3</v>
      </c>
      <c r="PL44" s="151"/>
      <c r="PM44" s="63">
        <v>0</v>
      </c>
      <c r="PN44" s="27"/>
      <c r="PO44" s="28"/>
      <c r="PP44" s="30">
        <f>ROUND((PM44*0.4+PN44*0.6),1)</f>
        <v>0</v>
      </c>
      <c r="PQ44" s="31">
        <f>ROUND(MAX((PM44*0.4+PN44*0.6),(PM44*0.4+PO44*0.6)),1)</f>
        <v>0</v>
      </c>
      <c r="PR44" s="29" t="str">
        <f>TEXT(PQ44,"0.0")</f>
        <v>0.0</v>
      </c>
      <c r="PS44" s="35" t="str">
        <f>IF(PQ44&gt;=8.5,"A",IF(PQ44&gt;=8,"B+",IF(PQ44&gt;=7,"B",IF(PQ44&gt;=6.5,"C+",IF(PQ44&gt;=5.5,"C",IF(PQ44&gt;=5,"D+",IF(PQ44&gt;=4,"D","F")))))))</f>
        <v>F</v>
      </c>
      <c r="PT44" s="130">
        <f>IF(PS44="A",4,IF(PS44="B+",3.5,IF(PS44="B",3,IF(PS44="C+",2.5,IF(PS44="C",2,IF(PS44="D+",1.5,IF(PS44="D",1,0)))))))</f>
        <v>0</v>
      </c>
      <c r="PU44" s="49" t="str">
        <f>TEXT(PT44,"0.0")</f>
        <v>0.0</v>
      </c>
      <c r="PV44" s="77">
        <v>2</v>
      </c>
      <c r="PW44" s="151"/>
      <c r="PX44" s="24">
        <v>5</v>
      </c>
      <c r="PY44" s="27"/>
      <c r="PZ44" s="28"/>
      <c r="QA44" s="22">
        <f>ROUND((PX44*0.4+PY44*0.6),1)</f>
        <v>2</v>
      </c>
      <c r="QB44" s="29">
        <f>ROUND(MAX((PX44*0.4+PY44*0.6),(PX44*0.4+PZ44*0.6)),1)</f>
        <v>2</v>
      </c>
      <c r="QC44" s="29" t="str">
        <f>TEXT(QB44,"0.0")</f>
        <v>2.0</v>
      </c>
      <c r="QD44" s="35" t="str">
        <f>IF(QB44&gt;=8.5,"A",IF(QB44&gt;=8,"B+",IF(QB44&gt;=7,"B",IF(QB44&gt;=6.5,"C+",IF(QB44&gt;=5.5,"C",IF(QB44&gt;=5,"D+",IF(QB44&gt;=4,"D","F")))))))</f>
        <v>F</v>
      </c>
      <c r="QE44" s="33">
        <f>IF(QD44="A",4,IF(QD44="B+",3.5,IF(QD44="B",3,IF(QD44="C+",2.5,IF(QD44="C",2,IF(QD44="D+",1.5,IF(QD44="D",1,0)))))))</f>
        <v>0</v>
      </c>
      <c r="QF44" s="49" t="str">
        <f>TEXT(QE44,"0.0")</f>
        <v>0.0</v>
      </c>
      <c r="QG44" s="77">
        <v>3</v>
      </c>
      <c r="QH44" s="151"/>
      <c r="QI44" s="63">
        <v>0</v>
      </c>
      <c r="QJ44" s="27"/>
      <c r="QK44" s="28"/>
      <c r="QL44" s="30">
        <f>ROUND((QI44*0.4+QJ44*0.6),1)</f>
        <v>0</v>
      </c>
      <c r="QM44" s="31">
        <f>ROUND(MAX((QI44*0.4+QJ44*0.6),(QI44*0.4+QK44*0.6)),1)</f>
        <v>0</v>
      </c>
      <c r="QN44" s="29" t="str">
        <f>TEXT(QM44,"0.0")</f>
        <v>0.0</v>
      </c>
      <c r="QO44" s="35" t="str">
        <f>IF(QM44&gt;=8.5,"A",IF(QM44&gt;=8,"B+",IF(QM44&gt;=7,"B",IF(QM44&gt;=6.5,"C+",IF(QM44&gt;=5.5,"C",IF(QM44&gt;=5,"D+",IF(QM44&gt;=4,"D","F")))))))</f>
        <v>F</v>
      </c>
      <c r="QP44" s="130">
        <f>IF(QO44="A",4,IF(QO44="B+",3.5,IF(QO44="B",3,IF(QO44="C+",2.5,IF(QO44="C",2,IF(QO44="D+",1.5,IF(QO44="D",1,0)))))))</f>
        <v>0</v>
      </c>
      <c r="QQ44" s="49" t="str">
        <f>TEXT(QP44,"0.0")</f>
        <v>0.0</v>
      </c>
      <c r="QR44" s="77">
        <v>1</v>
      </c>
      <c r="QS44" s="151"/>
      <c r="QT44" s="63">
        <v>0</v>
      </c>
      <c r="QU44" s="27"/>
      <c r="QV44" s="28"/>
      <c r="QW44" s="30">
        <f>ROUND((QT44*0.4+QU44*0.6),1)</f>
        <v>0</v>
      </c>
      <c r="QX44" s="31">
        <f>ROUND(MAX((QT44*0.4+QU44*0.6),(QT44*0.4+QV44*0.6)),1)</f>
        <v>0</v>
      </c>
      <c r="QY44" s="31" t="str">
        <f>TEXT(QX44,"0.0")</f>
        <v>0.0</v>
      </c>
      <c r="QZ44" s="35" t="str">
        <f>IF(QX44&gt;=8.5,"A",IF(QX44&gt;=8,"B+",IF(QX44&gt;=7,"B",IF(QX44&gt;=6.5,"C+",IF(QX44&gt;=5.5,"C",IF(QX44&gt;=5,"D+",IF(QX44&gt;=4,"D","F")))))))</f>
        <v>F</v>
      </c>
      <c r="RA44" s="33">
        <f>IF(QZ44="A",4,IF(QZ44="B+",3.5,IF(QZ44="B",3,IF(QZ44="C+",2.5,IF(QZ44="C",2,IF(QZ44="D+",1.5,IF(QZ44="D",1,0)))))))</f>
        <v>0</v>
      </c>
      <c r="RB44" s="49" t="str">
        <f>TEXT(RA44,"0.0")</f>
        <v>0.0</v>
      </c>
      <c r="RC44" s="77">
        <v>3</v>
      </c>
      <c r="RD44" s="151"/>
      <c r="RE44" s="24"/>
      <c r="RF44" s="27"/>
      <c r="RG44" s="28"/>
      <c r="RH44" s="30">
        <f>ROUND((RE44*0.4+RF44*0.6),1)</f>
        <v>0</v>
      </c>
      <c r="RI44" s="31">
        <f>ROUND(MAX((RE44*0.4+RF44*0.6),(RE44*0.4+RG44*0.6)),1)</f>
        <v>0</v>
      </c>
      <c r="RJ44" s="29" t="str">
        <f>TEXT(RI44,"0.0")</f>
        <v>0.0</v>
      </c>
      <c r="RK44" s="35" t="str">
        <f>IF(RI44&gt;=8.5,"A",IF(RI44&gt;=8,"B+",IF(RI44&gt;=7,"B",IF(RI44&gt;=6.5,"C+",IF(RI44&gt;=5.5,"C",IF(RI44&gt;=5,"D+",IF(RI44&gt;=4,"D","F")))))))</f>
        <v>F</v>
      </c>
      <c r="RL44" s="130">
        <f>IF(RK44="A",4,IF(RK44="B+",3.5,IF(RK44="B",3,IF(RK44="C+",2.5,IF(RK44="C",2,IF(RK44="D+",1.5,IF(RK44="D",1,0)))))))</f>
        <v>0</v>
      </c>
      <c r="RM44" s="49" t="str">
        <f>TEXT(RL44,"0.0")</f>
        <v>0.0</v>
      </c>
      <c r="RN44" s="77">
        <v>1</v>
      </c>
      <c r="RO44" s="151"/>
      <c r="RP44" s="211">
        <f>OZ44+PK44+PV44+QG44+QR44+RC44+RN44</f>
        <v>15</v>
      </c>
      <c r="RQ44" s="275">
        <f>(OU44*OZ44+PF44*PK44+PQ44*PV44+QB44*QG44+QM44*QR44+QX44*RC44+RI44*RN44)/RP44</f>
        <v>1.26</v>
      </c>
      <c r="RR44" s="43">
        <f>(OX44*OZ44+PI44*PK44+PT44*PV44+QE44*QG44+QP44*QR44+RA44*RC44+RL44*RN44)/RP44</f>
        <v>0</v>
      </c>
      <c r="RS44" s="45" t="str">
        <f>TEXT(RR44,"0.00")</f>
        <v>0.00</v>
      </c>
      <c r="RT44" s="47" t="str">
        <f>IF(AND(RR44&lt;1),"Cảnh báo KQHT","Lên lớp")</f>
        <v>Cảnh báo KQHT</v>
      </c>
      <c r="RU44" s="41">
        <f>PA44+PL44+PW44+QH44+QS44+RD44+RO44</f>
        <v>0</v>
      </c>
      <c r="RV44" s="43" t="e">
        <f>(OX44*PA44+PI44*PL44+PT44*PW44+QE44*QH44+QP44*QS44+RA44*RD44+RL44*RO44)/RU44</f>
        <v>#DIV/0!</v>
      </c>
      <c r="RW44" s="229">
        <f>OK44+RP44</f>
        <v>91</v>
      </c>
      <c r="RX44" s="230">
        <f>OL44+RU44</f>
        <v>59</v>
      </c>
      <c r="RY44" s="146" t="e">
        <f xml:space="preserve"> (OM44*OL44+RV44*RU44)/RX44</f>
        <v>#DIV/0!</v>
      </c>
      <c r="RZ44" s="45" t="e">
        <f>TEXT(RY44,"0.00")</f>
        <v>#DIV/0!</v>
      </c>
      <c r="SA44" s="47" t="e">
        <f>IF(AND(RY44&lt;1.6),"Cảnh báo KQHT","Lên lớp")</f>
        <v>#DIV/0!</v>
      </c>
      <c r="SB44" s="278"/>
      <c r="SC44" s="63">
        <v>0</v>
      </c>
      <c r="SD44" s="27"/>
      <c r="SE44" s="28"/>
      <c r="SF44" s="22">
        <f>ROUND((SC44*0.4+SD44*0.6),1)</f>
        <v>0</v>
      </c>
      <c r="SG44" s="29">
        <f>ROUND(MAX((SC44*0.4+SD44*0.6),(SC44*0.4+SE44*0.6)),1)</f>
        <v>0</v>
      </c>
      <c r="SH44" s="29" t="str">
        <f>TEXT(SG44,"0.0")</f>
        <v>0.0</v>
      </c>
      <c r="SI44" s="35" t="str">
        <f>IF(SG44&gt;=8.5,"A",IF(SG44&gt;=8,"B+",IF(SG44&gt;=7,"B",IF(SG44&gt;=6.5,"C+",IF(SG44&gt;=5.5,"C",IF(SG44&gt;=5,"D+",IF(SG44&gt;=4,"D","F")))))))</f>
        <v>F</v>
      </c>
      <c r="SJ44" s="33">
        <f>IF(SI44="A",4,IF(SI44="B+",3.5,IF(SI44="B",3,IF(SI44="C+",2.5,IF(SI44="C",2,IF(SI44="D+",1.5,IF(SI44="D",1,0)))))))</f>
        <v>0</v>
      </c>
      <c r="SK44" s="49" t="str">
        <f>TEXT(SJ44,"0.0")</f>
        <v>0.0</v>
      </c>
      <c r="SL44" s="77">
        <v>2</v>
      </c>
      <c r="SM44" s="151"/>
      <c r="SN44" s="63">
        <v>0</v>
      </c>
      <c r="SO44" s="27"/>
      <c r="SP44" s="28"/>
      <c r="SQ44" s="30">
        <f>ROUND((SN44*0.4+SO44*0.6),1)</f>
        <v>0</v>
      </c>
      <c r="SR44" s="31">
        <f>ROUND(MAX((SN44*0.4+SO44*0.6),(SN44*0.4+SP44*0.6)),1)</f>
        <v>0</v>
      </c>
      <c r="SS44" s="31" t="str">
        <f>TEXT(SR44,"0.0")</f>
        <v>0.0</v>
      </c>
      <c r="ST44" s="35" t="str">
        <f>IF(SR44&gt;=8.5,"A",IF(SR44&gt;=8,"B+",IF(SR44&gt;=7,"B",IF(SR44&gt;=6.5,"C+",IF(SR44&gt;=5.5,"C",IF(SR44&gt;=5,"D+",IF(SR44&gt;=4,"D","F")))))))</f>
        <v>F</v>
      </c>
      <c r="SU44" s="33">
        <f>IF(ST44="A",4,IF(ST44="B+",3.5,IF(ST44="B",3,IF(ST44="C+",2.5,IF(ST44="C",2,IF(ST44="D+",1.5,IF(ST44="D",1,0)))))))</f>
        <v>0</v>
      </c>
      <c r="SV44" s="49" t="str">
        <f>TEXT(SU44,"0.0")</f>
        <v>0.0</v>
      </c>
      <c r="SW44" s="77">
        <v>2</v>
      </c>
      <c r="SX44" s="151"/>
      <c r="SY44" s="24"/>
      <c r="SZ44" s="27"/>
      <c r="TA44" s="28"/>
      <c r="TB44" s="22">
        <f>ROUND((SF44*0.5+SQ44*0.5),1)</f>
        <v>0</v>
      </c>
      <c r="TC44" s="29">
        <f t="shared" ref="TC44" si="808">ROUND((SG44*0.5+SR44*0.5),1)</f>
        <v>0</v>
      </c>
      <c r="TD44" s="31" t="str">
        <f>TEXT(TC44,"0.0")</f>
        <v>0.0</v>
      </c>
      <c r="TE44" s="35" t="str">
        <f>IF(TC44&gt;=8.5,"A",IF(TC44&gt;=8,"B+",IF(TC44&gt;=7,"B",IF(TC44&gt;=6.5,"C+",IF(TC44&gt;=5.5,"C",IF(TC44&gt;=5,"D+",IF(TC44&gt;=4,"D","F")))))))</f>
        <v>F</v>
      </c>
      <c r="TF44" s="33">
        <f>IF(TE44="A",4,IF(TE44="B+",3.5,IF(TE44="B",3,IF(TE44="C+",2.5,IF(TE44="C",2,IF(TE44="D+",1.5,IF(TE44="D",1,0)))))))</f>
        <v>0</v>
      </c>
      <c r="TG44" s="49" t="str">
        <f>TEXT(TF44,"0.0")</f>
        <v>0.0</v>
      </c>
      <c r="TH44" s="77">
        <v>4</v>
      </c>
      <c r="TI44" s="151"/>
    </row>
    <row r="49" spans="1:529" ht="18">
      <c r="A49" s="11">
        <v>32</v>
      </c>
      <c r="B49" s="91" t="s">
        <v>415</v>
      </c>
      <c r="C49" s="93" t="s">
        <v>473</v>
      </c>
      <c r="D49" s="94" t="s">
        <v>474</v>
      </c>
      <c r="E49" s="95" t="s">
        <v>475</v>
      </c>
      <c r="F49" s="123" t="s">
        <v>1038</v>
      </c>
      <c r="G49" s="111" t="s">
        <v>868</v>
      </c>
      <c r="H49" s="116" t="s">
        <v>18</v>
      </c>
      <c r="I49" s="104" t="s">
        <v>21</v>
      </c>
      <c r="J49" s="13">
        <v>7</v>
      </c>
      <c r="K49" s="13"/>
      <c r="L49" s="35" t="str">
        <f t="shared" ref="L49" si="809">IF(J49&gt;=8.5,"A",IF(J49&gt;=8,"B+",IF(J49&gt;=7,"B",IF(J49&gt;=6.5,"C+",IF(J49&gt;=5.5,"C",IF(J49&gt;=5,"D+",IF(J49&gt;=4,"D","F")))))))</f>
        <v>B</v>
      </c>
      <c r="M49" s="33">
        <f t="shared" ref="M49" si="810">IF(L49="A",4,IF(L49="B+",3.5,IF(L49="B",3,IF(L49="C+",2.5,IF(L49="C",2,IF(L49="D+",1.5,IF(L49="D",1,0)))))))</f>
        <v>3</v>
      </c>
      <c r="N49" s="49" t="str">
        <f t="shared" ref="N49" si="811">TEXT(M49,"0.0")</f>
        <v>3.0</v>
      </c>
      <c r="O49" s="12">
        <v>2</v>
      </c>
      <c r="V49" s="63">
        <v>3.2</v>
      </c>
      <c r="W49" s="27"/>
      <c r="X49" s="28"/>
      <c r="Y49" s="22">
        <f t="shared" ref="Y49:Y54" si="812">ROUND((V49*0.4+W49*0.6),1)</f>
        <v>1.3</v>
      </c>
      <c r="Z49" s="29">
        <f t="shared" ref="Z49:Z54" si="813">ROUND(MAX((V49*0.4+W49*0.6),(V49*0.4+X49*0.6)),1)</f>
        <v>1.3</v>
      </c>
      <c r="AA49" s="29"/>
      <c r="AB49" s="35" t="str">
        <f t="shared" ref="AB49:AB54" si="814">IF(Z49&gt;=8.5,"A",IF(Z49&gt;=8,"B+",IF(Z49&gt;=7,"B",IF(Z49&gt;=6.5,"C+",IF(Z49&gt;=5.5,"C",IF(Z49&gt;=5,"D+",IF(Z49&gt;=4,"D","F")))))))</f>
        <v>F</v>
      </c>
      <c r="AC49" s="33">
        <f t="shared" ref="AC49:AC54" si="815">IF(AB49="A",4,IF(AB49="B+",3.5,IF(AB49="B",3,IF(AB49="C+",2.5,IF(AB49="C",2,IF(AB49="D+",1.5,IF(AB49="D",1,0)))))))</f>
        <v>0</v>
      </c>
      <c r="AD49" s="49" t="str">
        <f t="shared" ref="AD49:AD54" si="816">TEXT(AC49,"0.0")</f>
        <v>0.0</v>
      </c>
      <c r="AE49" s="77">
        <v>5</v>
      </c>
      <c r="AF49" s="80"/>
      <c r="AG49" s="63">
        <v>1.3</v>
      </c>
      <c r="AH49" s="27"/>
      <c r="AI49" s="28"/>
      <c r="AJ49" s="22">
        <f t="shared" ref="AJ49:AJ54" si="817">ROUND((AG49*0.4+AH49*0.6),1)</f>
        <v>0.5</v>
      </c>
      <c r="AK49" s="29">
        <f t="shared" ref="AK49:AK54" si="818">ROUND(MAX((AG49*0.4+AH49*0.6),(AG49*0.4+AI49*0.6)),1)</f>
        <v>0.5</v>
      </c>
      <c r="AL49" s="29"/>
      <c r="AM49" s="35" t="str">
        <f t="shared" ref="AM49:AM54" si="819">IF(AK49&gt;=8.5,"A",IF(AK49&gt;=8,"B+",IF(AK49&gt;=7,"B",IF(AK49&gt;=6.5,"C+",IF(AK49&gt;=5.5,"C",IF(AK49&gt;=5,"D+",IF(AK49&gt;=4,"D","F")))))))</f>
        <v>F</v>
      </c>
      <c r="AN49" s="33">
        <f t="shared" ref="AN49:AN54" si="820">IF(AM49="A",4,IF(AM49="B+",3.5,IF(AM49="B",3,IF(AM49="C+",2.5,IF(AM49="C",2,IF(AM49="D+",1.5,IF(AM49="D",1,0)))))))</f>
        <v>0</v>
      </c>
      <c r="AO49" s="49" t="str">
        <f t="shared" ref="AO49:AO54" si="821">TEXT(AN49,"0.0")</f>
        <v>0.0</v>
      </c>
      <c r="AP49" s="77">
        <v>3</v>
      </c>
      <c r="AQ49" s="83"/>
      <c r="AR49" s="63">
        <v>0</v>
      </c>
      <c r="AS49" s="27"/>
      <c r="AT49" s="28"/>
      <c r="AU49" s="22">
        <f t="shared" ref="AU49:AU54" si="822">ROUND((AR49*0.4+AS49*0.6),1)</f>
        <v>0</v>
      </c>
      <c r="AV49" s="29">
        <f t="shared" ref="AV49:AV54" si="823">ROUND(MAX((AR49*0.4+AS49*0.6),(AR49*0.4+AT49*0.6)),1)</f>
        <v>0</v>
      </c>
      <c r="AW49" s="29"/>
      <c r="AX49" s="35" t="str">
        <f t="shared" ref="AX49:AX54" si="824">IF(AV49&gt;=8.5,"A",IF(AV49&gt;=8,"B+",IF(AV49&gt;=7,"B",IF(AV49&gt;=6.5,"C+",IF(AV49&gt;=5.5,"C",IF(AV49&gt;=5,"D+",IF(AV49&gt;=4,"D","F")))))))</f>
        <v>F</v>
      </c>
      <c r="AY49" s="33">
        <f t="shared" ref="AY49:AY54" si="825">IF(AX49="A",4,IF(AX49="B+",3.5,IF(AX49="B",3,IF(AX49="C+",2.5,IF(AX49="C",2,IF(AX49="D+",1.5,IF(AX49="D",1,0)))))))</f>
        <v>0</v>
      </c>
      <c r="AZ49" s="49" t="str">
        <f t="shared" ref="AZ49:AZ54" si="826">TEXT(AY49,"0.0")</f>
        <v>0.0</v>
      </c>
      <c r="BA49" s="77">
        <v>3</v>
      </c>
      <c r="BB49" s="83"/>
      <c r="BC49" s="63">
        <v>2.8</v>
      </c>
      <c r="BD49" s="27"/>
      <c r="BE49" s="28"/>
      <c r="BF49" s="22">
        <f t="shared" ref="BF49:BF54" si="827">ROUND((BC49*0.4+BD49*0.6),1)</f>
        <v>1.1000000000000001</v>
      </c>
      <c r="BG49" s="29">
        <f t="shared" ref="BG49:BG54" si="828">ROUND(MAX((BC49*0.4+BD49*0.6),(BC49*0.4+BE49*0.6)),1)</f>
        <v>1.1000000000000001</v>
      </c>
      <c r="BH49" s="29"/>
      <c r="BI49" s="35" t="str">
        <f t="shared" ref="BI49:BI54" si="829">IF(BG49&gt;=8.5,"A",IF(BG49&gt;=8,"B+",IF(BG49&gt;=7,"B",IF(BG49&gt;=6.5,"C+",IF(BG49&gt;=5.5,"C",IF(BG49&gt;=5,"D+",IF(BG49&gt;=4,"D","F")))))))</f>
        <v>F</v>
      </c>
      <c r="BJ49" s="33">
        <f t="shared" ref="BJ49:BJ54" si="830">IF(BI49="A",4,IF(BI49="B+",3.5,IF(BI49="B",3,IF(BI49="C+",2.5,IF(BI49="C",2,IF(BI49="D+",1.5,IF(BI49="D",1,0)))))))</f>
        <v>0</v>
      </c>
      <c r="BK49" s="49" t="str">
        <f t="shared" ref="BK49:BK54" si="831">TEXT(BJ49,"0.0")</f>
        <v>0.0</v>
      </c>
      <c r="BL49" s="77">
        <v>3</v>
      </c>
      <c r="BM49" s="83"/>
      <c r="BN49" s="24">
        <v>6.7</v>
      </c>
      <c r="BO49" s="27">
        <v>7</v>
      </c>
      <c r="BP49" s="28"/>
      <c r="BQ49" s="22">
        <f t="shared" ref="BQ49:BQ54" si="832">ROUND((BN49*0.4+BO49*0.6),1)</f>
        <v>6.9</v>
      </c>
      <c r="BR49" s="29">
        <f t="shared" ref="BR49:BR54" si="833">ROUND(MAX((BN49*0.4+BO49*0.6),(BN49*0.4+BP49*0.6)),1)</f>
        <v>6.9</v>
      </c>
      <c r="BS49" s="29"/>
      <c r="BT49" s="35" t="str">
        <f t="shared" ref="BT49:BT54" si="834">IF(BR49&gt;=8.5,"A",IF(BR49&gt;=8,"B+",IF(BR49&gt;=7,"B",IF(BR49&gt;=6.5,"C+",IF(BR49&gt;=5.5,"C",IF(BR49&gt;=5,"D+",IF(BR49&gt;=4,"D","F")))))))</f>
        <v>C+</v>
      </c>
      <c r="BU49" s="33">
        <f t="shared" ref="BU49:BU54" si="835">IF(BT49="A",4,IF(BT49="B+",3.5,IF(BT49="B",3,IF(BT49="C+",2.5,IF(BT49="C",2,IF(BT49="D+",1.5,IF(BT49="D",1,0)))))))</f>
        <v>2.5</v>
      </c>
      <c r="BV49" s="49" t="str">
        <f t="shared" ref="BV49:BV54" si="836">TEXT(BU49,"0.0")</f>
        <v>2.5</v>
      </c>
      <c r="BW49" s="77">
        <v>2</v>
      </c>
      <c r="BX49" s="12">
        <v>2</v>
      </c>
    </row>
    <row r="50" spans="1:529" ht="18">
      <c r="A50" s="11">
        <v>39</v>
      </c>
      <c r="B50" s="91" t="s">
        <v>415</v>
      </c>
      <c r="C50" s="96" t="s">
        <v>486</v>
      </c>
      <c r="D50" s="73" t="s">
        <v>487</v>
      </c>
      <c r="E50" s="74" t="s">
        <v>315</v>
      </c>
      <c r="F50" s="123" t="s">
        <v>1038</v>
      </c>
      <c r="G50" s="111" t="s">
        <v>875</v>
      </c>
      <c r="H50" s="116" t="s">
        <v>18</v>
      </c>
      <c r="I50" s="104" t="s">
        <v>900</v>
      </c>
      <c r="J50" s="13">
        <v>8</v>
      </c>
      <c r="K50" s="13"/>
      <c r="L50" s="35" t="str">
        <f t="shared" ref="L50" si="837">IF(J50&gt;=8.5,"A",IF(J50&gt;=8,"B+",IF(J50&gt;=7,"B",IF(J50&gt;=6.5,"C+",IF(J50&gt;=5.5,"C",IF(J50&gt;=5,"D+",IF(J50&gt;=4,"D","F")))))))</f>
        <v>B+</v>
      </c>
      <c r="M50" s="33">
        <f t="shared" ref="M50" si="838">IF(L50="A",4,IF(L50="B+",3.5,IF(L50="B",3,IF(L50="C+",2.5,IF(L50="C",2,IF(L50="D+",1.5,IF(L50="D",1,0)))))))</f>
        <v>3.5</v>
      </c>
      <c r="N50" s="49" t="str">
        <f t="shared" ref="N50" si="839">TEXT(M50,"0.0")</f>
        <v>3.5</v>
      </c>
      <c r="O50" s="12">
        <v>2</v>
      </c>
      <c r="V50" s="63">
        <v>0</v>
      </c>
      <c r="W50" s="27"/>
      <c r="X50" s="28"/>
      <c r="Y50" s="22">
        <f t="shared" si="812"/>
        <v>0</v>
      </c>
      <c r="Z50" s="29">
        <f t="shared" si="813"/>
        <v>0</v>
      </c>
      <c r="AA50" s="29"/>
      <c r="AB50" s="35" t="str">
        <f t="shared" si="814"/>
        <v>F</v>
      </c>
      <c r="AC50" s="33">
        <f t="shared" si="815"/>
        <v>0</v>
      </c>
      <c r="AD50" s="49" t="str">
        <f t="shared" si="816"/>
        <v>0.0</v>
      </c>
      <c r="AE50" s="77">
        <v>5</v>
      </c>
      <c r="AF50" s="80"/>
      <c r="AG50" s="63">
        <v>0</v>
      </c>
      <c r="AH50" s="27"/>
      <c r="AI50" s="28"/>
      <c r="AJ50" s="30">
        <f t="shared" si="817"/>
        <v>0</v>
      </c>
      <c r="AK50" s="31">
        <f t="shared" si="818"/>
        <v>0</v>
      </c>
      <c r="AL50" s="31"/>
      <c r="AM50" s="35" t="str">
        <f t="shared" si="819"/>
        <v>F</v>
      </c>
      <c r="AN50" s="33">
        <f t="shared" si="820"/>
        <v>0</v>
      </c>
      <c r="AO50" s="49" t="str">
        <f t="shared" si="821"/>
        <v>0.0</v>
      </c>
      <c r="AP50" s="77">
        <v>3</v>
      </c>
      <c r="AQ50" s="83"/>
      <c r="AR50" s="63">
        <v>0</v>
      </c>
      <c r="AS50" s="27"/>
      <c r="AT50" s="28"/>
      <c r="AU50" s="30">
        <f t="shared" si="822"/>
        <v>0</v>
      </c>
      <c r="AV50" s="31">
        <f t="shared" si="823"/>
        <v>0</v>
      </c>
      <c r="AW50" s="31"/>
      <c r="AX50" s="35" t="str">
        <f t="shared" si="824"/>
        <v>F</v>
      </c>
      <c r="AY50" s="33">
        <f t="shared" si="825"/>
        <v>0</v>
      </c>
      <c r="AZ50" s="49" t="str">
        <f t="shared" si="826"/>
        <v>0.0</v>
      </c>
      <c r="BA50" s="77">
        <v>3</v>
      </c>
      <c r="BB50" s="83"/>
      <c r="BC50" s="63">
        <v>0</v>
      </c>
      <c r="BD50" s="27"/>
      <c r="BE50" s="28"/>
      <c r="BF50" s="22">
        <f t="shared" si="827"/>
        <v>0</v>
      </c>
      <c r="BG50" s="29">
        <f t="shared" si="828"/>
        <v>0</v>
      </c>
      <c r="BH50" s="29"/>
      <c r="BI50" s="35" t="str">
        <f t="shared" si="829"/>
        <v>F</v>
      </c>
      <c r="BJ50" s="33">
        <f t="shared" si="830"/>
        <v>0</v>
      </c>
      <c r="BK50" s="49" t="str">
        <f t="shared" si="831"/>
        <v>0.0</v>
      </c>
      <c r="BL50" s="77">
        <v>3</v>
      </c>
      <c r="BM50" s="83"/>
      <c r="BN50" s="63">
        <v>0</v>
      </c>
      <c r="BO50" s="27"/>
      <c r="BP50" s="28"/>
      <c r="BQ50" s="30">
        <f t="shared" si="832"/>
        <v>0</v>
      </c>
      <c r="BR50" s="31">
        <f t="shared" si="833"/>
        <v>0</v>
      </c>
      <c r="BS50" s="31"/>
      <c r="BT50" s="35" t="str">
        <f t="shared" si="834"/>
        <v>F</v>
      </c>
      <c r="BU50" s="33">
        <f t="shared" si="835"/>
        <v>0</v>
      </c>
      <c r="BV50" s="49" t="str">
        <f t="shared" si="836"/>
        <v>0.0</v>
      </c>
      <c r="BW50" s="77">
        <v>2</v>
      </c>
      <c r="BX50" s="12">
        <v>2</v>
      </c>
    </row>
    <row r="51" spans="1:529" ht="18">
      <c r="A51" s="11">
        <v>17</v>
      </c>
      <c r="B51" s="70" t="s">
        <v>415</v>
      </c>
      <c r="C51" s="88" t="s">
        <v>445</v>
      </c>
      <c r="D51" s="89" t="s">
        <v>31</v>
      </c>
      <c r="E51" s="90" t="s">
        <v>154</v>
      </c>
      <c r="F51" s="123" t="s">
        <v>1136</v>
      </c>
      <c r="G51" s="111" t="s">
        <v>817</v>
      </c>
      <c r="H51" s="116" t="s">
        <v>18</v>
      </c>
      <c r="I51" s="104" t="s">
        <v>893</v>
      </c>
      <c r="J51" s="13">
        <v>8</v>
      </c>
      <c r="K51" s="13"/>
      <c r="L51" s="35" t="str">
        <f>IF(J51&gt;=8.5,"A",IF(J51&gt;=8,"B+",IF(J51&gt;=7,"B",IF(J51&gt;=6.5,"C+",IF(J51&gt;=5.5,"C",IF(J51&gt;=5,"D+",IF(J51&gt;=4,"D","F")))))))</f>
        <v>B+</v>
      </c>
      <c r="M51" s="33">
        <f>IF(L51="A",4,IF(L51="B+",3.5,IF(L51="B",3,IF(L51="C+",2.5,IF(L51="C",2,IF(L51="D+",1.5,IF(L51="D",1,0)))))))</f>
        <v>3.5</v>
      </c>
      <c r="N51" s="49" t="str">
        <f>TEXT(M51,"0.0")</f>
        <v>3.5</v>
      </c>
      <c r="O51" s="12">
        <v>2</v>
      </c>
      <c r="P51" s="19"/>
      <c r="Q51" s="19"/>
      <c r="R51" s="35" t="str">
        <f>IF(P51&gt;=8.5,"A",IF(P51&gt;=8,"B+",IF(P51&gt;=7,"B",IF(P51&gt;=6.5,"C+",IF(P51&gt;=5.5,"C",IF(P51&gt;=5,"D+",IF(P51&gt;=4,"D","F")))))))</f>
        <v>F</v>
      </c>
      <c r="S51" s="33">
        <f>IF(R51="A",4,IF(R51="B+",3.5,IF(R51="B",3,IF(R51="C+",2.5,IF(R51="C",2,IF(R51="D+",1.5,IF(R51="D",1,0)))))))</f>
        <v>0</v>
      </c>
      <c r="T51" s="49" t="str">
        <f>TEXT(S51,"0.0")</f>
        <v>0.0</v>
      </c>
      <c r="U51" s="12">
        <v>3</v>
      </c>
      <c r="V51" s="63">
        <v>0.1</v>
      </c>
      <c r="W51" s="27"/>
      <c r="X51" s="28"/>
      <c r="Y51" s="22">
        <f t="shared" si="812"/>
        <v>0</v>
      </c>
      <c r="Z51" s="29">
        <f t="shared" si="813"/>
        <v>0</v>
      </c>
      <c r="AA51" s="29"/>
      <c r="AB51" s="35" t="str">
        <f t="shared" si="814"/>
        <v>F</v>
      </c>
      <c r="AC51" s="33">
        <f t="shared" si="815"/>
        <v>0</v>
      </c>
      <c r="AD51" s="49" t="str">
        <f t="shared" si="816"/>
        <v>0.0</v>
      </c>
      <c r="AE51" s="77">
        <v>5</v>
      </c>
      <c r="AF51" s="80"/>
      <c r="AG51" s="63">
        <v>0.7</v>
      </c>
      <c r="AH51" s="27"/>
      <c r="AI51" s="28"/>
      <c r="AJ51" s="22">
        <f t="shared" si="817"/>
        <v>0.3</v>
      </c>
      <c r="AK51" s="29">
        <f t="shared" si="818"/>
        <v>0.3</v>
      </c>
      <c r="AL51" s="29"/>
      <c r="AM51" s="35" t="str">
        <f t="shared" si="819"/>
        <v>F</v>
      </c>
      <c r="AN51" s="33">
        <f t="shared" si="820"/>
        <v>0</v>
      </c>
      <c r="AO51" s="49" t="str">
        <f t="shared" si="821"/>
        <v>0.0</v>
      </c>
      <c r="AP51" s="77">
        <v>3</v>
      </c>
      <c r="AQ51" s="83"/>
      <c r="AR51" s="63">
        <v>1.4</v>
      </c>
      <c r="AS51" s="27"/>
      <c r="AT51" s="28"/>
      <c r="AU51" s="22">
        <f t="shared" si="822"/>
        <v>0.6</v>
      </c>
      <c r="AV51" s="29">
        <f t="shared" si="823"/>
        <v>0.6</v>
      </c>
      <c r="AW51" s="29"/>
      <c r="AX51" s="35" t="str">
        <f t="shared" si="824"/>
        <v>F</v>
      </c>
      <c r="AY51" s="33">
        <f t="shared" si="825"/>
        <v>0</v>
      </c>
      <c r="AZ51" s="49" t="str">
        <f t="shared" si="826"/>
        <v>0.0</v>
      </c>
      <c r="BA51" s="77">
        <v>3</v>
      </c>
      <c r="BB51" s="83"/>
      <c r="BC51" s="63">
        <v>1.3</v>
      </c>
      <c r="BD51" s="27"/>
      <c r="BE51" s="28"/>
      <c r="BF51" s="22">
        <f t="shared" si="827"/>
        <v>0.5</v>
      </c>
      <c r="BG51" s="29">
        <f t="shared" si="828"/>
        <v>0.5</v>
      </c>
      <c r="BH51" s="29"/>
      <c r="BI51" s="35" t="str">
        <f t="shared" si="829"/>
        <v>F</v>
      </c>
      <c r="BJ51" s="33">
        <f t="shared" si="830"/>
        <v>0</v>
      </c>
      <c r="BK51" s="49" t="str">
        <f t="shared" si="831"/>
        <v>0.0</v>
      </c>
      <c r="BL51" s="77">
        <v>3</v>
      </c>
      <c r="BM51" s="83"/>
      <c r="BN51" s="24">
        <v>6.7</v>
      </c>
      <c r="BO51" s="27">
        <v>7</v>
      </c>
      <c r="BP51" s="28"/>
      <c r="BQ51" s="22">
        <f t="shared" si="832"/>
        <v>6.9</v>
      </c>
      <c r="BR51" s="29">
        <f t="shared" si="833"/>
        <v>6.9</v>
      </c>
      <c r="BS51" s="29"/>
      <c r="BT51" s="35" t="str">
        <f t="shared" si="834"/>
        <v>C+</v>
      </c>
      <c r="BU51" s="33">
        <f t="shared" si="835"/>
        <v>2.5</v>
      </c>
      <c r="BV51" s="49" t="str">
        <f t="shared" si="836"/>
        <v>2.5</v>
      </c>
      <c r="BW51" s="77">
        <v>2</v>
      </c>
      <c r="BX51" s="83">
        <v>2</v>
      </c>
      <c r="BY51" s="41">
        <f>AE51+AP51+BA51+BL51+BW51</f>
        <v>16</v>
      </c>
      <c r="BZ51" s="43">
        <f>(AC51*AE51+AN51*AP51+AY51*BA51+BJ51*BL51+BU51*BW51)/BY51</f>
        <v>0.3125</v>
      </c>
      <c r="CA51" s="45" t="str">
        <f>TEXT(BZ51,"0.00")</f>
        <v>0.31</v>
      </c>
      <c r="CB51" s="148" t="str">
        <f>IF(AND(BZ51&lt;0.8),"Cảnh báo KQHT","Lên lớp")</f>
        <v>Cảnh báo KQHT</v>
      </c>
      <c r="CC51" s="145">
        <f>AF51+AQ51+BB51+BM51+BX51</f>
        <v>2</v>
      </c>
      <c r="CD51" s="146">
        <f xml:space="preserve"> (AC51*AF51+AN51*AQ51+AY51*BB51+BJ51*BM51+BU51*BX51)/CC51</f>
        <v>2.5</v>
      </c>
      <c r="CE51" s="148" t="s">
        <v>1135</v>
      </c>
      <c r="CF51" s="142"/>
      <c r="CR51" s="24">
        <v>5</v>
      </c>
      <c r="CS51" s="27"/>
      <c r="CT51" s="28"/>
      <c r="CU51" s="30">
        <f>ROUND((CR51*0.4+CS51*0.6),1)</f>
        <v>2</v>
      </c>
      <c r="CV51" s="31">
        <f>ROUND(MAX((CR51*0.4+CS51*0.6),(CR51*0.4+CT51*0.6)),1)</f>
        <v>2</v>
      </c>
      <c r="CW51" s="31"/>
      <c r="CX51" s="35" t="str">
        <f>IF(CV51&gt;=8.5,"A",IF(CV51&gt;=8,"B+",IF(CV51&gt;=7,"B",IF(CV51&gt;=6.5,"C+",IF(CV51&gt;=5.5,"C",IF(CV51&gt;=5,"D+",IF(CV51&gt;=4,"D","F")))))))</f>
        <v>F</v>
      </c>
      <c r="CY51" s="157">
        <f>IF(CX51="A",4,IF(CX51="B+",3.5,IF(CX51="B",3,IF(CX51="C+",2.5,IF(CX51="C",2,IF(CX51="D+",1.5,IF(CX51="D",1,0)))))))</f>
        <v>0</v>
      </c>
      <c r="CZ51" s="49" t="str">
        <f>TEXT(CY51,"0.0")</f>
        <v>0.0</v>
      </c>
      <c r="DA51" s="77">
        <v>2</v>
      </c>
      <c r="DB51" s="151"/>
      <c r="DC51" s="63">
        <v>0</v>
      </c>
      <c r="DD51" s="27"/>
      <c r="DE51" s="28"/>
      <c r="DF51" s="30">
        <f>ROUND((DC51*0.4+DD51*0.6),1)</f>
        <v>0</v>
      </c>
      <c r="DG51" s="31">
        <f>ROUND(MAX((DC51*0.4+DD51*0.6),(DC51*0.4+DE51*0.6)),1)</f>
        <v>0</v>
      </c>
      <c r="DH51" s="31"/>
      <c r="DI51" s="35" t="str">
        <f>IF(DG51&gt;=8.5,"A",IF(DG51&gt;=8,"B+",IF(DG51&gt;=7,"B",IF(DG51&gt;=6.5,"C+",IF(DG51&gt;=5.5,"C",IF(DG51&gt;=5,"D+",IF(DG51&gt;=4,"D","F")))))))</f>
        <v>F</v>
      </c>
      <c r="DJ51" s="157">
        <f>IF(DI51="A",4,IF(DI51="B+",3.5,IF(DI51="B",3,IF(DI51="C+",2.5,IF(DI51="C",2,IF(DI51="D+",1.5,IF(DI51="D",1,0)))))))</f>
        <v>0</v>
      </c>
      <c r="DK51" s="49" t="str">
        <f>TEXT(DJ51,"0.0")</f>
        <v>0.0</v>
      </c>
      <c r="DL51" s="77">
        <v>4</v>
      </c>
      <c r="DM51" s="151"/>
      <c r="DN51" s="24"/>
      <c r="DO51" s="27"/>
      <c r="DP51" s="28"/>
      <c r="DQ51" s="30">
        <f>ROUND((DN51*0.4+DO51*0.6),1)</f>
        <v>0</v>
      </c>
      <c r="DR51" s="31">
        <f>ROUND(MAX((DN51*0.4+DO51*0.6),(DN51*0.4+DP51*0.6)),1)</f>
        <v>0</v>
      </c>
      <c r="DS51" s="31"/>
      <c r="DT51" s="35" t="str">
        <f>IF(DR51&gt;=8.5,"A",IF(DR51&gt;=8,"B+",IF(DR51&gt;=7,"B",IF(DR51&gt;=6.5,"C+",IF(DR51&gt;=5.5,"C",IF(DR51&gt;=5,"D+",IF(DR51&gt;=4,"D","F")))))))</f>
        <v>F</v>
      </c>
      <c r="DU51" s="157">
        <f>IF(DT51="A",4,IF(DT51="B+",3.5,IF(DT51="B",3,IF(DT51="C+",2.5,IF(DT51="C",2,IF(DT51="D+",1.5,IF(DT51="D",1,0)))))))</f>
        <v>0</v>
      </c>
      <c r="DV51" s="49" t="str">
        <f>TEXT(DU51,"0.0")</f>
        <v>0.0</v>
      </c>
      <c r="DW51" s="77">
        <v>3</v>
      </c>
      <c r="DX51" s="151"/>
      <c r="EJ51" s="63">
        <v>0</v>
      </c>
      <c r="EK51" s="27"/>
      <c r="EL51" s="28"/>
      <c r="EM51" s="30">
        <f>ROUND((EJ51*0.4+EK51*0.6),1)</f>
        <v>0</v>
      </c>
      <c r="EN51" s="31">
        <f>ROUND(MAX((EJ51*0.4+EK51*0.6),(EJ51*0.4+EL51*0.6)),1)</f>
        <v>0</v>
      </c>
      <c r="EO51" s="31"/>
      <c r="EP51" s="35" t="str">
        <f>IF(EN51&gt;=8.5,"A",IF(EN51&gt;=8,"B+",IF(EN51&gt;=7,"B",IF(EN51&gt;=6.5,"C+",IF(EN51&gt;=5.5,"C",IF(EN51&gt;=5,"D+",IF(EN51&gt;=4,"D","F")))))))</f>
        <v>F</v>
      </c>
      <c r="EQ51" s="157">
        <f>IF(EP51="A",4,IF(EP51="B+",3.5,IF(EP51="B",3,IF(EP51="C+",2.5,IF(EP51="C",2,IF(EP51="D+",1.5,IF(EP51="D",1,0)))))))</f>
        <v>0</v>
      </c>
      <c r="ER51" s="49" t="str">
        <f>TEXT(EQ51,"0.0")</f>
        <v>0.0</v>
      </c>
      <c r="ES51" s="77">
        <v>2</v>
      </c>
      <c r="ET51" s="151"/>
      <c r="FF51" s="63">
        <v>0</v>
      </c>
      <c r="FG51" s="165"/>
      <c r="FH51" s="165"/>
      <c r="FI51" s="22">
        <f>ROUND((FF51*0.4+FG51*0.6),1)</f>
        <v>0</v>
      </c>
      <c r="FJ51" s="29">
        <f>ROUND(MAX((FF51*0.4+FG51*0.6),(FF51*0.4+FH51*0.6)),1)</f>
        <v>0</v>
      </c>
      <c r="FK51" s="29"/>
      <c r="FL51" s="35" t="str">
        <f>IF(FJ51&gt;=8.5,"A",IF(FJ51&gt;=8,"B+",IF(FJ51&gt;=7,"B",IF(FJ51&gt;=6.5,"C+",IF(FJ51&gt;=5.5,"C",IF(FJ51&gt;=5,"D+",IF(FJ51&gt;=4,"D","F")))))))</f>
        <v>F</v>
      </c>
      <c r="FM51" s="33">
        <f>IF(FL51="A",4,IF(FL51="B+",3.5,IF(FL51="B",3,IF(FL51="C+",2.5,IF(FL51="C",2,IF(FL51="D+",1.5,IF(FL51="D",1,0)))))))</f>
        <v>0</v>
      </c>
      <c r="FN51" s="49" t="str">
        <f>TEXT(FM51,"0.0")</f>
        <v>0.0</v>
      </c>
      <c r="FO51" s="77">
        <v>2</v>
      </c>
      <c r="FP51" s="151"/>
    </row>
    <row r="52" spans="1:529" ht="18">
      <c r="A52" s="11">
        <v>29</v>
      </c>
      <c r="B52" s="91" t="s">
        <v>415</v>
      </c>
      <c r="C52" s="92" t="s">
        <v>466</v>
      </c>
      <c r="D52" s="73" t="s">
        <v>467</v>
      </c>
      <c r="E52" s="74" t="s">
        <v>18</v>
      </c>
      <c r="F52" s="123" t="s">
        <v>1136</v>
      </c>
      <c r="G52" s="111" t="s">
        <v>865</v>
      </c>
      <c r="H52" s="116" t="s">
        <v>18</v>
      </c>
      <c r="I52" s="104" t="s">
        <v>888</v>
      </c>
      <c r="J52" s="13">
        <v>7</v>
      </c>
      <c r="K52" s="13"/>
      <c r="L52" s="35" t="str">
        <f>IF(J52&gt;=8.5,"A",IF(J52&gt;=8,"B+",IF(J52&gt;=7,"B",IF(J52&gt;=6.5,"C+",IF(J52&gt;=5.5,"C",IF(J52&gt;=5,"D+",IF(J52&gt;=4,"D","F")))))))</f>
        <v>B</v>
      </c>
      <c r="M52" s="33">
        <f>IF(L52="A",4,IF(L52="B+",3.5,IF(L52="B",3,IF(L52="C+",2.5,IF(L52="C",2,IF(L52="D+",1.5,IF(L52="D",1,0)))))))</f>
        <v>3</v>
      </c>
      <c r="N52" s="49" t="str">
        <f>TEXT(M52,"0.0")</f>
        <v>3.0</v>
      </c>
      <c r="O52" s="12">
        <v>2</v>
      </c>
      <c r="P52" s="19"/>
      <c r="Q52" s="19"/>
      <c r="R52" s="35" t="str">
        <f>IF(P52&gt;=8.5,"A",IF(P52&gt;=8,"B+",IF(P52&gt;=7,"B",IF(P52&gt;=6.5,"C+",IF(P52&gt;=5.5,"C",IF(P52&gt;=5,"D+",IF(P52&gt;=4,"D","F")))))))</f>
        <v>F</v>
      </c>
      <c r="S52" s="33">
        <f>IF(R52="A",4,IF(R52="B+",3.5,IF(R52="B",3,IF(R52="C+",2.5,IF(R52="C",2,IF(R52="D+",1.5,IF(R52="D",1,0)))))))</f>
        <v>0</v>
      </c>
      <c r="T52" s="49" t="str">
        <f>TEXT(S52,"0.0")</f>
        <v>0.0</v>
      </c>
      <c r="U52" s="12">
        <v>3</v>
      </c>
      <c r="V52" s="63">
        <v>0.9</v>
      </c>
      <c r="W52" s="27"/>
      <c r="X52" s="28"/>
      <c r="Y52" s="22">
        <f t="shared" si="812"/>
        <v>0.4</v>
      </c>
      <c r="Z52" s="29">
        <f t="shared" si="813"/>
        <v>0.4</v>
      </c>
      <c r="AA52" s="29"/>
      <c r="AB52" s="35" t="str">
        <f t="shared" si="814"/>
        <v>F</v>
      </c>
      <c r="AC52" s="33">
        <f t="shared" si="815"/>
        <v>0</v>
      </c>
      <c r="AD52" s="49" t="str">
        <f t="shared" si="816"/>
        <v>0.0</v>
      </c>
      <c r="AE52" s="77">
        <v>5</v>
      </c>
      <c r="AF52" s="80"/>
      <c r="AG52" s="63">
        <v>0.7</v>
      </c>
      <c r="AH52" s="27"/>
      <c r="AI52" s="28"/>
      <c r="AJ52" s="22">
        <f t="shared" si="817"/>
        <v>0.3</v>
      </c>
      <c r="AK52" s="29">
        <f t="shared" si="818"/>
        <v>0.3</v>
      </c>
      <c r="AL52" s="29"/>
      <c r="AM52" s="35" t="str">
        <f t="shared" si="819"/>
        <v>F</v>
      </c>
      <c r="AN52" s="33">
        <f t="shared" si="820"/>
        <v>0</v>
      </c>
      <c r="AO52" s="49" t="str">
        <f t="shared" si="821"/>
        <v>0.0</v>
      </c>
      <c r="AP52" s="77">
        <v>3</v>
      </c>
      <c r="AQ52" s="83"/>
      <c r="AR52" s="63">
        <v>0</v>
      </c>
      <c r="AS52" s="27"/>
      <c r="AT52" s="28"/>
      <c r="AU52" s="22">
        <f t="shared" si="822"/>
        <v>0</v>
      </c>
      <c r="AV52" s="29">
        <f t="shared" si="823"/>
        <v>0</v>
      </c>
      <c r="AW52" s="29"/>
      <c r="AX52" s="35" t="str">
        <f t="shared" si="824"/>
        <v>F</v>
      </c>
      <c r="AY52" s="33">
        <f t="shared" si="825"/>
        <v>0</v>
      </c>
      <c r="AZ52" s="49" t="str">
        <f t="shared" si="826"/>
        <v>0.0</v>
      </c>
      <c r="BA52" s="77">
        <v>3</v>
      </c>
      <c r="BB52" s="83"/>
      <c r="BC52" s="63">
        <v>1.2</v>
      </c>
      <c r="BD52" s="27"/>
      <c r="BE52" s="28"/>
      <c r="BF52" s="22">
        <f t="shared" si="827"/>
        <v>0.5</v>
      </c>
      <c r="BG52" s="29">
        <f t="shared" si="828"/>
        <v>0.5</v>
      </c>
      <c r="BH52" s="29"/>
      <c r="BI52" s="35" t="str">
        <f t="shared" si="829"/>
        <v>F</v>
      </c>
      <c r="BJ52" s="33">
        <f t="shared" si="830"/>
        <v>0</v>
      </c>
      <c r="BK52" s="49" t="str">
        <f t="shared" si="831"/>
        <v>0.0</v>
      </c>
      <c r="BL52" s="77">
        <v>3</v>
      </c>
      <c r="BM52" s="83"/>
      <c r="BN52" s="63">
        <v>0</v>
      </c>
      <c r="BO52" s="27"/>
      <c r="BP52" s="28"/>
      <c r="BQ52" s="22">
        <f t="shared" si="832"/>
        <v>0</v>
      </c>
      <c r="BR52" s="29">
        <f t="shared" si="833"/>
        <v>0</v>
      </c>
      <c r="BS52" s="29"/>
      <c r="BT52" s="35" t="str">
        <f t="shared" si="834"/>
        <v>F</v>
      </c>
      <c r="BU52" s="33">
        <f t="shared" si="835"/>
        <v>0</v>
      </c>
      <c r="BV52" s="49" t="str">
        <f t="shared" si="836"/>
        <v>0.0</v>
      </c>
      <c r="BW52" s="77">
        <v>2</v>
      </c>
      <c r="BX52" s="83"/>
      <c r="BY52" s="41">
        <f>AE52+AP52+BA52+BL52+BW52</f>
        <v>16</v>
      </c>
      <c r="BZ52" s="43">
        <f>(AC52*AE52+AN52*AP52+AY52*BA52+BJ52*BL52+BU52*BW52)/BY52</f>
        <v>0</v>
      </c>
      <c r="CA52" s="45" t="str">
        <f>TEXT(BZ52,"0.00")</f>
        <v>0.00</v>
      </c>
      <c r="CB52" s="148" t="str">
        <f>IF(AND(BZ52&lt;0.8),"Cảnh báo KQHT","Lên lớp")</f>
        <v>Cảnh báo KQHT</v>
      </c>
      <c r="CC52" s="145">
        <f>AF52+AQ52+BB52+BM52+BX52</f>
        <v>0</v>
      </c>
      <c r="CD52" s="146" t="e">
        <f xml:space="preserve"> (AC52*AF52+AN52*AQ52+AY52*BB52+BJ52*BM52+BU52*BX52)/CC52</f>
        <v>#DIV/0!</v>
      </c>
      <c r="CE52" s="148" t="s">
        <v>1135</v>
      </c>
      <c r="CF52" s="142"/>
      <c r="CR52" s="24">
        <v>5</v>
      </c>
      <c r="CS52" s="27"/>
      <c r="CT52" s="28"/>
      <c r="CU52" s="30">
        <f>ROUND((CR52*0.4+CS52*0.6),1)</f>
        <v>2</v>
      </c>
      <c r="CV52" s="31">
        <f>ROUND(MAX((CR52*0.4+CS52*0.6),(CR52*0.4+CT52*0.6)),1)</f>
        <v>2</v>
      </c>
      <c r="CW52" s="31"/>
      <c r="CX52" s="35" t="str">
        <f>IF(CV52&gt;=8.5,"A",IF(CV52&gt;=8,"B+",IF(CV52&gt;=7,"B",IF(CV52&gt;=6.5,"C+",IF(CV52&gt;=5.5,"C",IF(CV52&gt;=5,"D+",IF(CV52&gt;=4,"D","F")))))))</f>
        <v>F</v>
      </c>
      <c r="CY52" s="157">
        <f>IF(CX52="A",4,IF(CX52="B+",3.5,IF(CX52="B",3,IF(CX52="C+",2.5,IF(CX52="C",2,IF(CX52="D+",1.5,IF(CX52="D",1,0)))))))</f>
        <v>0</v>
      </c>
      <c r="CZ52" s="49" t="str">
        <f>TEXT(CY52,"0.0")</f>
        <v>0.0</v>
      </c>
      <c r="DA52" s="77">
        <v>2</v>
      </c>
      <c r="DB52" s="151"/>
      <c r="DC52" s="63">
        <v>0</v>
      </c>
      <c r="DD52" s="27"/>
      <c r="DE52" s="28"/>
      <c r="DF52" s="30">
        <f>ROUND((DC52*0.4+DD52*0.6),1)</f>
        <v>0</v>
      </c>
      <c r="DG52" s="31">
        <f>ROUND(MAX((DC52*0.4+DD52*0.6),(DC52*0.4+DE52*0.6)),1)</f>
        <v>0</v>
      </c>
      <c r="DH52" s="31"/>
      <c r="DI52" s="35" t="str">
        <f>IF(DG52&gt;=8.5,"A",IF(DG52&gt;=8,"B+",IF(DG52&gt;=7,"B",IF(DG52&gt;=6.5,"C+",IF(DG52&gt;=5.5,"C",IF(DG52&gt;=5,"D+",IF(DG52&gt;=4,"D","F")))))))</f>
        <v>F</v>
      </c>
      <c r="DJ52" s="157">
        <f>IF(DI52="A",4,IF(DI52="B+",3.5,IF(DI52="B",3,IF(DI52="C+",2.5,IF(DI52="C",2,IF(DI52="D+",1.5,IF(DI52="D",1,0)))))))</f>
        <v>0</v>
      </c>
      <c r="DK52" s="49" t="str">
        <f>TEXT(DJ52,"0.0")</f>
        <v>0.0</v>
      </c>
      <c r="DL52" s="77">
        <v>4</v>
      </c>
      <c r="DM52" s="151"/>
      <c r="DN52" s="24"/>
      <c r="DO52" s="27"/>
      <c r="DP52" s="28"/>
      <c r="DQ52" s="30">
        <f>ROUND((DN52*0.4+DO52*0.6),1)</f>
        <v>0</v>
      </c>
      <c r="DR52" s="31">
        <f>ROUND(MAX((DN52*0.4+DO52*0.6),(DN52*0.4+DP52*0.6)),1)</f>
        <v>0</v>
      </c>
      <c r="DS52" s="31"/>
      <c r="DT52" s="35" t="str">
        <f>IF(DR52&gt;=8.5,"A",IF(DR52&gt;=8,"B+",IF(DR52&gt;=7,"B",IF(DR52&gt;=6.5,"C+",IF(DR52&gt;=5.5,"C",IF(DR52&gt;=5,"D+",IF(DR52&gt;=4,"D","F")))))))</f>
        <v>F</v>
      </c>
      <c r="DU52" s="157">
        <f>IF(DT52="A",4,IF(DT52="B+",3.5,IF(DT52="B",3,IF(DT52="C+",2.5,IF(DT52="C",2,IF(DT52="D+",1.5,IF(DT52="D",1,0)))))))</f>
        <v>0</v>
      </c>
      <c r="DV52" s="49" t="str">
        <f>TEXT(DU52,"0.0")</f>
        <v>0.0</v>
      </c>
      <c r="DW52" s="77">
        <v>3</v>
      </c>
      <c r="DX52" s="151"/>
      <c r="EJ52" s="63">
        <v>0</v>
      </c>
      <c r="EK52" s="27"/>
      <c r="EL52" s="28"/>
      <c r="EM52" s="30">
        <f>ROUND((EJ52*0.4+EK52*0.6),1)</f>
        <v>0</v>
      </c>
      <c r="EN52" s="31">
        <f>ROUND(MAX((EJ52*0.4+EK52*0.6),(EJ52*0.4+EL52*0.6)),1)</f>
        <v>0</v>
      </c>
      <c r="EO52" s="31"/>
      <c r="EP52" s="35" t="str">
        <f>IF(EN52&gt;=8.5,"A",IF(EN52&gt;=8,"B+",IF(EN52&gt;=7,"B",IF(EN52&gt;=6.5,"C+",IF(EN52&gt;=5.5,"C",IF(EN52&gt;=5,"D+",IF(EN52&gt;=4,"D","F")))))))</f>
        <v>F</v>
      </c>
      <c r="EQ52" s="157">
        <f>IF(EP52="A",4,IF(EP52="B+",3.5,IF(EP52="B",3,IF(EP52="C+",2.5,IF(EP52="C",2,IF(EP52="D+",1.5,IF(EP52="D",1,0)))))))</f>
        <v>0</v>
      </c>
      <c r="ER52" s="49" t="str">
        <f>TEXT(EQ52,"0.0")</f>
        <v>0.0</v>
      </c>
      <c r="ES52" s="77">
        <v>2</v>
      </c>
      <c r="ET52" s="151"/>
      <c r="FF52" s="63">
        <v>0</v>
      </c>
      <c r="FG52" s="165"/>
      <c r="FH52" s="165"/>
      <c r="FI52" s="22">
        <f>ROUND((FF52*0.4+FG52*0.6),1)</f>
        <v>0</v>
      </c>
      <c r="FJ52" s="29">
        <f>ROUND(MAX((FF52*0.4+FG52*0.6),(FF52*0.4+FH52*0.6)),1)</f>
        <v>0</v>
      </c>
      <c r="FK52" s="29"/>
      <c r="FL52" s="35" t="str">
        <f>IF(FJ52&gt;=8.5,"A",IF(FJ52&gt;=8,"B+",IF(FJ52&gt;=7,"B",IF(FJ52&gt;=6.5,"C+",IF(FJ52&gt;=5.5,"C",IF(FJ52&gt;=5,"D+",IF(FJ52&gt;=4,"D","F")))))))</f>
        <v>F</v>
      </c>
      <c r="FM52" s="33">
        <f>IF(FL52="A",4,IF(FL52="B+",3.5,IF(FL52="B",3,IF(FL52="C+",2.5,IF(FL52="C",2,IF(FL52="D+",1.5,IF(FL52="D",1,0)))))))</f>
        <v>0</v>
      </c>
      <c r="FN52" s="49" t="str">
        <f>TEXT(FM52,"0.0")</f>
        <v>0.0</v>
      </c>
      <c r="FO52" s="77">
        <v>2</v>
      </c>
      <c r="FP52" s="151"/>
    </row>
    <row r="53" spans="1:529" ht="18">
      <c r="A53" s="11">
        <v>33</v>
      </c>
      <c r="B53" s="91" t="s">
        <v>415</v>
      </c>
      <c r="C53" s="92" t="s">
        <v>476</v>
      </c>
      <c r="D53" s="73" t="s">
        <v>138</v>
      </c>
      <c r="E53" s="74" t="s">
        <v>188</v>
      </c>
      <c r="F53" s="123" t="s">
        <v>1136</v>
      </c>
      <c r="G53" s="111" t="s">
        <v>869</v>
      </c>
      <c r="H53" s="116" t="s">
        <v>18</v>
      </c>
      <c r="I53" s="104" t="s">
        <v>897</v>
      </c>
      <c r="J53" s="13">
        <v>8</v>
      </c>
      <c r="K53" s="13"/>
      <c r="L53" s="35" t="str">
        <f>IF(J53&gt;=8.5,"A",IF(J53&gt;=8,"B+",IF(J53&gt;=7,"B",IF(J53&gt;=6.5,"C+",IF(J53&gt;=5.5,"C",IF(J53&gt;=5,"D+",IF(J53&gt;=4,"D","F")))))))</f>
        <v>B+</v>
      </c>
      <c r="M53" s="33">
        <f>IF(L53="A",4,IF(L53="B+",3.5,IF(L53="B",3,IF(L53="C+",2.5,IF(L53="C",2,IF(L53="D+",1.5,IF(L53="D",1,0)))))))</f>
        <v>3.5</v>
      </c>
      <c r="N53" s="49" t="str">
        <f>TEXT(M53,"0.0")</f>
        <v>3.5</v>
      </c>
      <c r="O53" s="12">
        <v>2</v>
      </c>
      <c r="P53" s="19"/>
      <c r="Q53" s="19"/>
      <c r="R53" s="35" t="str">
        <f>IF(P53&gt;=8.5,"A",IF(P53&gt;=8,"B+",IF(P53&gt;=7,"B",IF(P53&gt;=6.5,"C+",IF(P53&gt;=5.5,"C",IF(P53&gt;=5,"D+",IF(P53&gt;=4,"D","F")))))))</f>
        <v>F</v>
      </c>
      <c r="S53" s="33">
        <f>IF(R53="A",4,IF(R53="B+",3.5,IF(R53="B",3,IF(R53="C+",2.5,IF(R53="C",2,IF(R53="D+",1.5,IF(R53="D",1,0)))))))</f>
        <v>0</v>
      </c>
      <c r="T53" s="49" t="str">
        <f>TEXT(S53,"0.0")</f>
        <v>0.0</v>
      </c>
      <c r="U53" s="12">
        <v>3</v>
      </c>
      <c r="V53" s="63">
        <v>1.6</v>
      </c>
      <c r="W53" s="27"/>
      <c r="X53" s="28"/>
      <c r="Y53" s="30">
        <f t="shared" si="812"/>
        <v>0.6</v>
      </c>
      <c r="Z53" s="31">
        <f t="shared" si="813"/>
        <v>0.6</v>
      </c>
      <c r="AA53" s="31"/>
      <c r="AB53" s="35" t="str">
        <f t="shared" si="814"/>
        <v>F</v>
      </c>
      <c r="AC53" s="33">
        <f t="shared" si="815"/>
        <v>0</v>
      </c>
      <c r="AD53" s="49" t="str">
        <f t="shared" si="816"/>
        <v>0.0</v>
      </c>
      <c r="AE53" s="77">
        <v>5</v>
      </c>
      <c r="AF53" s="80"/>
      <c r="AG53" s="63">
        <v>0</v>
      </c>
      <c r="AH53" s="27"/>
      <c r="AI53" s="28"/>
      <c r="AJ53" s="30">
        <f t="shared" si="817"/>
        <v>0</v>
      </c>
      <c r="AK53" s="31">
        <f t="shared" si="818"/>
        <v>0</v>
      </c>
      <c r="AL53" s="31"/>
      <c r="AM53" s="35" t="str">
        <f t="shared" si="819"/>
        <v>F</v>
      </c>
      <c r="AN53" s="33">
        <f t="shared" si="820"/>
        <v>0</v>
      </c>
      <c r="AO53" s="49" t="str">
        <f t="shared" si="821"/>
        <v>0.0</v>
      </c>
      <c r="AP53" s="77">
        <v>3</v>
      </c>
      <c r="AQ53" s="83"/>
      <c r="AR53" s="63">
        <v>0</v>
      </c>
      <c r="AS53" s="27"/>
      <c r="AT53" s="28"/>
      <c r="AU53" s="30">
        <f t="shared" si="822"/>
        <v>0</v>
      </c>
      <c r="AV53" s="31">
        <f t="shared" si="823"/>
        <v>0</v>
      </c>
      <c r="AW53" s="31"/>
      <c r="AX53" s="35" t="str">
        <f t="shared" si="824"/>
        <v>F</v>
      </c>
      <c r="AY53" s="33">
        <f t="shared" si="825"/>
        <v>0</v>
      </c>
      <c r="AZ53" s="49" t="str">
        <f t="shared" si="826"/>
        <v>0.0</v>
      </c>
      <c r="BA53" s="77">
        <v>3</v>
      </c>
      <c r="BB53" s="83"/>
      <c r="BC53" s="63">
        <v>2.8</v>
      </c>
      <c r="BD53" s="27"/>
      <c r="BE53" s="28"/>
      <c r="BF53" s="22">
        <f t="shared" si="827"/>
        <v>1.1000000000000001</v>
      </c>
      <c r="BG53" s="29">
        <f t="shared" si="828"/>
        <v>1.1000000000000001</v>
      </c>
      <c r="BH53" s="29"/>
      <c r="BI53" s="35" t="str">
        <f t="shared" si="829"/>
        <v>F</v>
      </c>
      <c r="BJ53" s="33">
        <f t="shared" si="830"/>
        <v>0</v>
      </c>
      <c r="BK53" s="49" t="str">
        <f t="shared" si="831"/>
        <v>0.0</v>
      </c>
      <c r="BL53" s="77">
        <v>3</v>
      </c>
      <c r="BM53" s="83"/>
      <c r="BN53" s="63">
        <v>0</v>
      </c>
      <c r="BO53" s="27"/>
      <c r="BP53" s="28"/>
      <c r="BQ53" s="30">
        <f t="shared" si="832"/>
        <v>0</v>
      </c>
      <c r="BR53" s="31">
        <f t="shared" si="833"/>
        <v>0</v>
      </c>
      <c r="BS53" s="31"/>
      <c r="BT53" s="35" t="str">
        <f t="shared" si="834"/>
        <v>F</v>
      </c>
      <c r="BU53" s="33">
        <f t="shared" si="835"/>
        <v>0</v>
      </c>
      <c r="BV53" s="49" t="str">
        <f t="shared" si="836"/>
        <v>0.0</v>
      </c>
      <c r="BW53" s="77">
        <v>2</v>
      </c>
      <c r="BX53" s="83"/>
      <c r="BY53" s="41">
        <f>AE53+AP53+BA53+BL53+BW53</f>
        <v>16</v>
      </c>
      <c r="BZ53" s="43">
        <f>(AC53*AE53+AN53*AP53+AY53*BA53+BJ53*BL53+BU53*BW53)/BY53</f>
        <v>0</v>
      </c>
      <c r="CA53" s="45" t="str">
        <f>TEXT(BZ53,"0.00")</f>
        <v>0.00</v>
      </c>
      <c r="CB53" s="148" t="str">
        <f>IF(AND(BZ53&lt;0.8),"Cảnh báo KQHT","Lên lớp")</f>
        <v>Cảnh báo KQHT</v>
      </c>
      <c r="CC53" s="145">
        <f>AF53+AQ53+BB53+BM53+BX53</f>
        <v>0</v>
      </c>
      <c r="CD53" s="146" t="e">
        <f xml:space="preserve"> (AC53*AF53+AN53*AQ53+AY53*BB53+BJ53*BM53+BU53*BX53)/CC53</f>
        <v>#DIV/0!</v>
      </c>
      <c r="CE53" s="148" t="s">
        <v>1135</v>
      </c>
      <c r="CF53" s="142"/>
      <c r="CR53" s="24">
        <v>5</v>
      </c>
      <c r="CS53" s="124"/>
      <c r="CT53" s="28"/>
      <c r="CU53" s="22">
        <f>ROUND((CR53*0.4+CS53*0.6),1)</f>
        <v>2</v>
      </c>
      <c r="CV53" s="29">
        <f>ROUND(MAX((CR53*0.4+CS53*0.6),(CR53*0.4+CT53*0.6)),1)</f>
        <v>2</v>
      </c>
      <c r="CW53" s="29"/>
      <c r="CX53" s="35" t="str">
        <f>IF(CV53&gt;=8.5,"A",IF(CV53&gt;=8,"B+",IF(CV53&gt;=7,"B",IF(CV53&gt;=6.5,"C+",IF(CV53&gt;=5.5,"C",IF(CV53&gt;=5,"D+",IF(CV53&gt;=4,"D","F")))))))</f>
        <v>F</v>
      </c>
      <c r="CY53" s="157">
        <f>IF(CX53="A",4,IF(CX53="B+",3.5,IF(CX53="B",3,IF(CX53="C+",2.5,IF(CX53="C",2,IF(CX53="D+",1.5,IF(CX53="D",1,0)))))))</f>
        <v>0</v>
      </c>
      <c r="CZ53" s="49" t="str">
        <f>TEXT(CY53,"0.0")</f>
        <v>0.0</v>
      </c>
      <c r="DA53" s="77">
        <v>2</v>
      </c>
      <c r="DB53" s="151"/>
      <c r="DC53" s="63">
        <v>0</v>
      </c>
      <c r="DD53" s="27"/>
      <c r="DE53" s="28"/>
      <c r="DF53" s="30">
        <f>ROUND((DC53*0.4+DD53*0.6),1)</f>
        <v>0</v>
      </c>
      <c r="DG53" s="31">
        <f>ROUND(MAX((DC53*0.4+DD53*0.6),(DC53*0.4+DE53*0.6)),1)</f>
        <v>0</v>
      </c>
      <c r="DH53" s="31"/>
      <c r="DI53" s="35" t="str">
        <f>IF(DG53&gt;=8.5,"A",IF(DG53&gt;=8,"B+",IF(DG53&gt;=7,"B",IF(DG53&gt;=6.5,"C+",IF(DG53&gt;=5.5,"C",IF(DG53&gt;=5,"D+",IF(DG53&gt;=4,"D","F")))))))</f>
        <v>F</v>
      </c>
      <c r="DJ53" s="157">
        <f>IF(DI53="A",4,IF(DI53="B+",3.5,IF(DI53="B",3,IF(DI53="C+",2.5,IF(DI53="C",2,IF(DI53="D+",1.5,IF(DI53="D",1,0)))))))</f>
        <v>0</v>
      </c>
      <c r="DK53" s="49" t="str">
        <f>TEXT(DJ53,"0.0")</f>
        <v>0.0</v>
      </c>
      <c r="DL53" s="77">
        <v>4</v>
      </c>
      <c r="DM53" s="151"/>
      <c r="DN53" s="24"/>
      <c r="DO53" s="27"/>
      <c r="DP53" s="28"/>
      <c r="DQ53" s="30">
        <f>ROUND((DN53*0.4+DO53*0.6),1)</f>
        <v>0</v>
      </c>
      <c r="DR53" s="31">
        <f>ROUND(MAX((DN53*0.4+DO53*0.6),(DN53*0.4+DP53*0.6)),1)</f>
        <v>0</v>
      </c>
      <c r="DS53" s="31"/>
      <c r="DT53" s="35" t="str">
        <f>IF(DR53&gt;=8.5,"A",IF(DR53&gt;=8,"B+",IF(DR53&gt;=7,"B",IF(DR53&gt;=6.5,"C+",IF(DR53&gt;=5.5,"C",IF(DR53&gt;=5,"D+",IF(DR53&gt;=4,"D","F")))))))</f>
        <v>F</v>
      </c>
      <c r="DU53" s="157">
        <f>IF(DT53="A",4,IF(DT53="B+",3.5,IF(DT53="B",3,IF(DT53="C+",2.5,IF(DT53="C",2,IF(DT53="D+",1.5,IF(DT53="D",1,0)))))))</f>
        <v>0</v>
      </c>
      <c r="DV53" s="49" t="str">
        <f>TEXT(DU53,"0.0")</f>
        <v>0.0</v>
      </c>
      <c r="DW53" s="77">
        <v>3</v>
      </c>
      <c r="DX53" s="151"/>
      <c r="EJ53" s="63">
        <v>0</v>
      </c>
      <c r="EK53" s="27"/>
      <c r="EL53" s="28"/>
      <c r="EM53" s="30">
        <f>ROUND((EJ53*0.4+EK53*0.6),1)</f>
        <v>0</v>
      </c>
      <c r="EN53" s="31">
        <f>ROUND(MAX((EJ53*0.4+EK53*0.6),(EJ53*0.4+EL53*0.6)),1)</f>
        <v>0</v>
      </c>
      <c r="EO53" s="31"/>
      <c r="EP53" s="35" t="str">
        <f>IF(EN53&gt;=8.5,"A",IF(EN53&gt;=8,"B+",IF(EN53&gt;=7,"B",IF(EN53&gt;=6.5,"C+",IF(EN53&gt;=5.5,"C",IF(EN53&gt;=5,"D+",IF(EN53&gt;=4,"D","F")))))))</f>
        <v>F</v>
      </c>
      <c r="EQ53" s="157">
        <f>IF(EP53="A",4,IF(EP53="B+",3.5,IF(EP53="B",3,IF(EP53="C+",2.5,IF(EP53="C",2,IF(EP53="D+",1.5,IF(EP53="D",1,0)))))))</f>
        <v>0</v>
      </c>
      <c r="ER53" s="49" t="str">
        <f>TEXT(EQ53,"0.0")</f>
        <v>0.0</v>
      </c>
      <c r="ES53" s="77">
        <v>2</v>
      </c>
      <c r="ET53" s="151"/>
      <c r="FF53" s="63">
        <v>0</v>
      </c>
      <c r="FG53" s="165"/>
      <c r="FH53" s="165"/>
      <c r="FI53" s="22">
        <f>ROUND((FF53*0.4+FG53*0.6),1)</f>
        <v>0</v>
      </c>
      <c r="FJ53" s="29">
        <f>ROUND(MAX((FF53*0.4+FG53*0.6),(FF53*0.4+FH53*0.6)),1)</f>
        <v>0</v>
      </c>
      <c r="FK53" s="29"/>
      <c r="FL53" s="35" t="str">
        <f>IF(FJ53&gt;=8.5,"A",IF(FJ53&gt;=8,"B+",IF(FJ53&gt;=7,"B",IF(FJ53&gt;=6.5,"C+",IF(FJ53&gt;=5.5,"C",IF(FJ53&gt;=5,"D+",IF(FJ53&gt;=4,"D","F")))))))</f>
        <v>F</v>
      </c>
      <c r="FM53" s="33">
        <f>IF(FL53="A",4,IF(FL53="B+",3.5,IF(FL53="B",3,IF(FL53="C+",2.5,IF(FL53="C",2,IF(FL53="D+",1.5,IF(FL53="D",1,0)))))))</f>
        <v>0</v>
      </c>
      <c r="FN53" s="49" t="str">
        <f>TEXT(FM53,"0.0")</f>
        <v>0.0</v>
      </c>
      <c r="FO53" s="77">
        <v>2</v>
      </c>
      <c r="FP53" s="151"/>
    </row>
    <row r="54" spans="1:529" ht="18">
      <c r="A54" s="11">
        <v>11</v>
      </c>
      <c r="B54" s="70" t="s">
        <v>415</v>
      </c>
      <c r="C54" s="14" t="s">
        <v>434</v>
      </c>
      <c r="D54" s="73" t="s">
        <v>435</v>
      </c>
      <c r="E54" s="74" t="s">
        <v>125</v>
      </c>
      <c r="F54" s="123" t="s">
        <v>1150</v>
      </c>
      <c r="G54" s="111" t="s">
        <v>740</v>
      </c>
      <c r="H54" s="116" t="s">
        <v>18</v>
      </c>
      <c r="I54" s="104" t="s">
        <v>889</v>
      </c>
      <c r="J54" s="13">
        <v>7</v>
      </c>
      <c r="K54" s="13"/>
      <c r="L54" s="35" t="str">
        <f>IF(J54&gt;=8.5,"A",IF(J54&gt;=8,"B+",IF(J54&gt;=7,"B",IF(J54&gt;=6.5,"C+",IF(J54&gt;=5.5,"C",IF(J54&gt;=5,"D+",IF(J54&gt;=4,"D","F")))))))</f>
        <v>B</v>
      </c>
      <c r="M54" s="33">
        <f>IF(L54="A",4,IF(L54="B+",3.5,IF(L54="B",3,IF(L54="C+",2.5,IF(L54="C",2,IF(L54="D+",1.5,IF(L54="D",1,0)))))))</f>
        <v>3</v>
      </c>
      <c r="N54" s="49" t="str">
        <f>TEXT(M54,"0.0")</f>
        <v>3.0</v>
      </c>
      <c r="O54" s="12">
        <v>2</v>
      </c>
      <c r="P54" s="19"/>
      <c r="Q54" s="19"/>
      <c r="R54" s="35" t="str">
        <f>IF(P54&gt;=8.5,"A",IF(P54&gt;=8,"B+",IF(P54&gt;=7,"B",IF(P54&gt;=6.5,"C+",IF(P54&gt;=5.5,"C",IF(P54&gt;=5,"D+",IF(P54&gt;=4,"D","F")))))))</f>
        <v>F</v>
      </c>
      <c r="S54" s="33">
        <f>IF(R54="A",4,IF(R54="B+",3.5,IF(R54="B",3,IF(R54="C+",2.5,IF(R54="C",2,IF(R54="D+",1.5,IF(R54="D",1,0)))))))</f>
        <v>0</v>
      </c>
      <c r="T54" s="49" t="str">
        <f>TEXT(S54,"0.0")</f>
        <v>0.0</v>
      </c>
      <c r="U54" s="12">
        <v>3</v>
      </c>
      <c r="V54" s="24">
        <v>5</v>
      </c>
      <c r="W54" s="27">
        <v>6</v>
      </c>
      <c r="X54" s="28"/>
      <c r="Y54" s="22">
        <f t="shared" si="812"/>
        <v>5.6</v>
      </c>
      <c r="Z54" s="29">
        <f t="shared" si="813"/>
        <v>5.6</v>
      </c>
      <c r="AA54" s="29"/>
      <c r="AB54" s="35" t="str">
        <f t="shared" si="814"/>
        <v>C</v>
      </c>
      <c r="AC54" s="33">
        <f t="shared" si="815"/>
        <v>2</v>
      </c>
      <c r="AD54" s="49" t="str">
        <f t="shared" si="816"/>
        <v>2.0</v>
      </c>
      <c r="AE54" s="77">
        <v>5</v>
      </c>
      <c r="AF54" s="80">
        <v>5</v>
      </c>
      <c r="AG54" s="24">
        <v>5</v>
      </c>
      <c r="AH54" s="27">
        <v>3</v>
      </c>
      <c r="AI54" s="28">
        <v>1</v>
      </c>
      <c r="AJ54" s="22">
        <f t="shared" si="817"/>
        <v>3.8</v>
      </c>
      <c r="AK54" s="29">
        <f t="shared" si="818"/>
        <v>3.8</v>
      </c>
      <c r="AL54" s="29"/>
      <c r="AM54" s="35" t="str">
        <f t="shared" si="819"/>
        <v>F</v>
      </c>
      <c r="AN54" s="33">
        <f t="shared" si="820"/>
        <v>0</v>
      </c>
      <c r="AO54" s="49" t="str">
        <f t="shared" si="821"/>
        <v>0.0</v>
      </c>
      <c r="AP54" s="77">
        <v>3</v>
      </c>
      <c r="AQ54" s="83"/>
      <c r="AR54" s="24">
        <v>5</v>
      </c>
      <c r="AS54" s="124"/>
      <c r="AT54" s="28">
        <v>5</v>
      </c>
      <c r="AU54" s="22">
        <f t="shared" si="822"/>
        <v>2</v>
      </c>
      <c r="AV54" s="29">
        <f t="shared" si="823"/>
        <v>5</v>
      </c>
      <c r="AW54" s="29"/>
      <c r="AX54" s="35" t="str">
        <f t="shared" si="824"/>
        <v>D+</v>
      </c>
      <c r="AY54" s="33">
        <f t="shared" si="825"/>
        <v>1.5</v>
      </c>
      <c r="AZ54" s="49" t="str">
        <f t="shared" si="826"/>
        <v>1.5</v>
      </c>
      <c r="BA54" s="77">
        <v>3</v>
      </c>
      <c r="BB54" s="83">
        <v>3</v>
      </c>
      <c r="BC54" s="24">
        <v>6.7</v>
      </c>
      <c r="BD54" s="27">
        <v>3</v>
      </c>
      <c r="BE54" s="28"/>
      <c r="BF54" s="22">
        <f t="shared" si="827"/>
        <v>4.5</v>
      </c>
      <c r="BG54" s="29">
        <f t="shared" si="828"/>
        <v>4.5</v>
      </c>
      <c r="BH54" s="29"/>
      <c r="BI54" s="35" t="str">
        <f t="shared" si="829"/>
        <v>D</v>
      </c>
      <c r="BJ54" s="33">
        <f t="shared" si="830"/>
        <v>1</v>
      </c>
      <c r="BK54" s="49" t="str">
        <f t="shared" si="831"/>
        <v>1.0</v>
      </c>
      <c r="BL54" s="77">
        <v>3</v>
      </c>
      <c r="BM54" s="83">
        <v>3</v>
      </c>
      <c r="BN54" s="24">
        <v>6.7</v>
      </c>
      <c r="BO54" s="27">
        <v>8</v>
      </c>
      <c r="BP54" s="28"/>
      <c r="BQ54" s="22">
        <f t="shared" si="832"/>
        <v>7.5</v>
      </c>
      <c r="BR54" s="29">
        <f t="shared" si="833"/>
        <v>7.5</v>
      </c>
      <c r="BS54" s="29"/>
      <c r="BT54" s="35" t="str">
        <f t="shared" si="834"/>
        <v>B</v>
      </c>
      <c r="BU54" s="33">
        <f t="shared" si="835"/>
        <v>3</v>
      </c>
      <c r="BV54" s="49" t="str">
        <f t="shared" si="836"/>
        <v>3.0</v>
      </c>
      <c r="BW54" s="77">
        <v>2</v>
      </c>
      <c r="BX54" s="83">
        <v>2</v>
      </c>
      <c r="BY54" s="41">
        <f>AE54+AP54+BA54+BL54+BW54</f>
        <v>16</v>
      </c>
      <c r="BZ54" s="43">
        <f>(AC54*AE54+AN54*AP54+AY54*BA54+BJ54*BL54+BU54*BW54)/BY54</f>
        <v>1.46875</v>
      </c>
      <c r="CA54" s="45" t="str">
        <f>TEXT(BZ54,"0.00")</f>
        <v>1.47</v>
      </c>
      <c r="CB54" s="47" t="str">
        <f>IF(AND(BZ54&lt;0.8),"Cảnh báo KQHT","Lên lớp")</f>
        <v>Lên lớp</v>
      </c>
      <c r="CC54" s="145">
        <f>AF54+AQ54+BB54+BM54+BX54</f>
        <v>13</v>
      </c>
      <c r="CD54" s="146">
        <f xml:space="preserve"> (AC54*AF54+AN54*AQ54+AY54*BB54+BJ54*BM54+BU54*BX54)/CC54</f>
        <v>1.8076923076923077</v>
      </c>
      <c r="CE54" s="47" t="str">
        <f>IF(AND(CD54&lt;1.2),"Cảnh báo KQHT","Lên lớp")</f>
        <v>Lên lớp</v>
      </c>
      <c r="CF54" s="142" t="s">
        <v>1143</v>
      </c>
      <c r="CG54" s="63">
        <v>0</v>
      </c>
      <c r="CH54" s="27"/>
      <c r="CI54" s="28"/>
      <c r="CJ54" s="30">
        <f>ROUND((CG54*0.4+CH54*0.6),1)</f>
        <v>0</v>
      </c>
      <c r="CK54" s="31">
        <f>ROUND(MAX((CG54*0.4+CH54*0.6),(CG54*0.4+CI54*0.6)),1)</f>
        <v>0</v>
      </c>
      <c r="CL54" s="31"/>
      <c r="CM54" s="35" t="str">
        <f>IF(CK54&gt;=8.5,"A",IF(CK54&gt;=8,"B+",IF(CK54&gt;=7,"B",IF(CK54&gt;=6.5,"C+",IF(CK54&gt;=5.5,"C",IF(CK54&gt;=5,"D+",IF(CK54&gt;=4,"D","F")))))))</f>
        <v>F</v>
      </c>
      <c r="CN54" s="157">
        <f>IF(CM54="A",4,IF(CM54="B+",3.5,IF(CM54="B",3,IF(CM54="C+",2.5,IF(CM54="C",2,IF(CM54="D+",1.5,IF(CM54="D",1,0)))))))</f>
        <v>0</v>
      </c>
      <c r="CO54" s="49" t="str">
        <f>TEXT(CN54,"0.0")</f>
        <v>0.0</v>
      </c>
      <c r="CP54" s="77">
        <v>3</v>
      </c>
      <c r="CQ54" s="151"/>
      <c r="CR54" s="24">
        <v>7.3</v>
      </c>
      <c r="CS54" s="27"/>
      <c r="CT54" s="28"/>
      <c r="CU54" s="30">
        <f>ROUND((CR54*0.4+CS54*0.6),1)</f>
        <v>2.9</v>
      </c>
      <c r="CV54" s="31">
        <f>ROUND(MAX((CR54*0.4+CS54*0.6),(CR54*0.4+CT54*0.6)),1)</f>
        <v>2.9</v>
      </c>
      <c r="CW54" s="31"/>
      <c r="CX54" s="35" t="str">
        <f>IF(CV54&gt;=8.5,"A",IF(CV54&gt;=8,"B+",IF(CV54&gt;=7,"B",IF(CV54&gt;=6.5,"C+",IF(CV54&gt;=5.5,"C",IF(CV54&gt;=5,"D+",IF(CV54&gt;=4,"D","F")))))))</f>
        <v>F</v>
      </c>
      <c r="CY54" s="157">
        <f>IF(CX54="A",4,IF(CX54="B+",3.5,IF(CX54="B",3,IF(CX54="C+",2.5,IF(CX54="C",2,IF(CX54="D+",1.5,IF(CX54="D",1,0)))))))</f>
        <v>0</v>
      </c>
      <c r="CZ54" s="49" t="str">
        <f>TEXT(CY54,"0.0")</f>
        <v>0.0</v>
      </c>
      <c r="DA54" s="77">
        <v>2</v>
      </c>
      <c r="DB54" s="151"/>
      <c r="DC54" s="63">
        <v>2.8</v>
      </c>
      <c r="DD54" s="27"/>
      <c r="DE54" s="28"/>
      <c r="DF54" s="30">
        <f>ROUND((DC54*0.4+DD54*0.6),1)</f>
        <v>1.1000000000000001</v>
      </c>
      <c r="DG54" s="31">
        <f>ROUND(MAX((DC54*0.4+DD54*0.6),(DC54*0.4+DE54*0.6)),1)</f>
        <v>1.1000000000000001</v>
      </c>
      <c r="DH54" s="31"/>
      <c r="DI54" s="35" t="str">
        <f>IF(DG54&gt;=8.5,"A",IF(DG54&gt;=8,"B+",IF(DG54&gt;=7,"B",IF(DG54&gt;=6.5,"C+",IF(DG54&gt;=5.5,"C",IF(DG54&gt;=5,"D+",IF(DG54&gt;=4,"D","F")))))))</f>
        <v>F</v>
      </c>
      <c r="DJ54" s="157">
        <f>IF(DI54="A",4,IF(DI54="B+",3.5,IF(DI54="B",3,IF(DI54="C+",2.5,IF(DI54="C",2,IF(DI54="D+",1.5,IF(DI54="D",1,0)))))))</f>
        <v>0</v>
      </c>
      <c r="DK54" s="49" t="str">
        <f>TEXT(DJ54,"0.0")</f>
        <v>0.0</v>
      </c>
      <c r="DL54" s="77">
        <v>4</v>
      </c>
      <c r="DM54" s="151"/>
      <c r="DN54" s="63">
        <v>0.7</v>
      </c>
      <c r="DO54" s="27"/>
      <c r="DP54" s="28"/>
      <c r="DQ54" s="30">
        <f>ROUND((DN54*0.4+DO54*0.6),1)</f>
        <v>0.3</v>
      </c>
      <c r="DR54" s="31">
        <f>ROUND(MAX((DN54*0.4+DO54*0.6),(DN54*0.4+DP54*0.6)),1)</f>
        <v>0.3</v>
      </c>
      <c r="DS54" s="31"/>
      <c r="DT54" s="35" t="str">
        <f>IF(DR54&gt;=8.5,"A",IF(DR54&gt;=8,"B+",IF(DR54&gt;=7,"B",IF(DR54&gt;=6.5,"C+",IF(DR54&gt;=5.5,"C",IF(DR54&gt;=5,"D+",IF(DR54&gt;=4,"D","F")))))))</f>
        <v>F</v>
      </c>
      <c r="DU54" s="157">
        <f>IF(DT54="A",4,IF(DT54="B+",3.5,IF(DT54="B",3,IF(DT54="C+",2.5,IF(DT54="C",2,IF(DT54="D+",1.5,IF(DT54="D",1,0)))))))</f>
        <v>0</v>
      </c>
      <c r="DV54" s="49" t="str">
        <f>TEXT(DU54,"0.0")</f>
        <v>0.0</v>
      </c>
      <c r="DW54" s="77">
        <v>3</v>
      </c>
      <c r="DX54" s="151"/>
      <c r="DY54" s="63">
        <v>0</v>
      </c>
      <c r="DZ54" s="27"/>
      <c r="EA54" s="28"/>
      <c r="EB54" s="30">
        <f>ROUND((DY54*0.4+DZ54*0.6),1)</f>
        <v>0</v>
      </c>
      <c r="EC54" s="31">
        <f>ROUND(MAX((DY54*0.4+DZ54*0.6),(DY54*0.4+EA54*0.6)),1)</f>
        <v>0</v>
      </c>
      <c r="ED54" s="31"/>
      <c r="EE54" s="35" t="str">
        <f>IF(EC54&gt;=8.5,"A",IF(EC54&gt;=8,"B+",IF(EC54&gt;=7,"B",IF(EC54&gt;=6.5,"C+",IF(EC54&gt;=5.5,"C",IF(EC54&gt;=5,"D+",IF(EC54&gt;=4,"D","F")))))))</f>
        <v>F</v>
      </c>
      <c r="EF54" s="157">
        <f>IF(EE54="A",4,IF(EE54="B+",3.5,IF(EE54="B",3,IF(EE54="C+",2.5,IF(EE54="C",2,IF(EE54="D+",1.5,IF(EE54="D",1,0)))))))</f>
        <v>0</v>
      </c>
      <c r="EG54" s="49" t="str">
        <f>TEXT(EF54,"0.0")</f>
        <v>0.0</v>
      </c>
      <c r="EH54" s="77">
        <v>2</v>
      </c>
      <c r="EI54" s="151"/>
      <c r="EJ54" s="24">
        <v>5.4</v>
      </c>
      <c r="EK54" s="124"/>
      <c r="EL54" s="28"/>
      <c r="EM54" s="30">
        <f>ROUND((EJ54*0.4+EK54*0.6),1)</f>
        <v>2.2000000000000002</v>
      </c>
      <c r="EN54" s="31">
        <f>ROUND(MAX((EJ54*0.4+EK54*0.6),(EJ54*0.4+EL54*0.6)),1)</f>
        <v>2.2000000000000002</v>
      </c>
      <c r="EO54" s="31"/>
      <c r="EP54" s="35" t="str">
        <f>IF(EN54&gt;=8.5,"A",IF(EN54&gt;=8,"B+",IF(EN54&gt;=7,"B",IF(EN54&gt;=6.5,"C+",IF(EN54&gt;=5.5,"C",IF(EN54&gt;=5,"D+",IF(EN54&gt;=4,"D","F")))))))</f>
        <v>F</v>
      </c>
      <c r="EQ54" s="157">
        <f>IF(EP54="A",4,IF(EP54="B+",3.5,IF(EP54="B",3,IF(EP54="C+",2.5,IF(EP54="C",2,IF(EP54="D+",1.5,IF(EP54="D",1,0)))))))</f>
        <v>0</v>
      </c>
      <c r="ER54" s="49" t="str">
        <f>TEXT(EQ54,"0.0")</f>
        <v>0.0</v>
      </c>
      <c r="ES54" s="77">
        <v>2</v>
      </c>
      <c r="ET54" s="151"/>
      <c r="EU54" s="63">
        <v>0</v>
      </c>
      <c r="EV54" s="27"/>
      <c r="EW54" s="28"/>
      <c r="EX54" s="30">
        <f>ROUND((EU54*0.4+EV54*0.6),1)</f>
        <v>0</v>
      </c>
      <c r="EY54" s="31">
        <f>ROUND(MAX((EU54*0.4+EV54*0.6),(EU54*0.4+EW54*0.6)),1)</f>
        <v>0</v>
      </c>
      <c r="EZ54" s="31"/>
      <c r="FA54" s="35" t="str">
        <f>IF(EY54&gt;=8.5,"A",IF(EY54&gt;=8,"B+",IF(EY54&gt;=7,"B",IF(EY54&gt;=6.5,"C+",IF(EY54&gt;=5.5,"C",IF(EY54&gt;=5,"D+",IF(EY54&gt;=4,"D","F")))))))</f>
        <v>F</v>
      </c>
      <c r="FB54" s="157">
        <f>IF(FA54="A",4,IF(FA54="B+",3.5,IF(FA54="B",3,IF(FA54="C+",2.5,IF(FA54="C",2,IF(FA54="D+",1.5,IF(FA54="D",1,0)))))))</f>
        <v>0</v>
      </c>
      <c r="FC54" s="49" t="str">
        <f>TEXT(FB54,"0.0")</f>
        <v>0.0</v>
      </c>
      <c r="FD54" s="77">
        <v>3</v>
      </c>
      <c r="FE54" s="151"/>
      <c r="FF54" s="63">
        <v>0</v>
      </c>
      <c r="FG54" s="165"/>
      <c r="FH54" s="165"/>
      <c r="FI54" s="22">
        <f>ROUND((FF54*0.4+FG54*0.6),1)</f>
        <v>0</v>
      </c>
      <c r="FJ54" s="29">
        <f>ROUND(MAX((FF54*0.4+FG54*0.6),(FF54*0.4+FH54*0.6)),1)</f>
        <v>0</v>
      </c>
      <c r="FK54" s="29"/>
      <c r="FL54" s="35" t="str">
        <f>IF(FJ54&gt;=8.5,"A",IF(FJ54&gt;=8,"B+",IF(FJ54&gt;=7,"B",IF(FJ54&gt;=6.5,"C+",IF(FJ54&gt;=5.5,"C",IF(FJ54&gt;=5,"D+",IF(FJ54&gt;=4,"D","F")))))))</f>
        <v>F</v>
      </c>
      <c r="FM54" s="33">
        <f>IF(FL54="A",4,IF(FL54="B+",3.5,IF(FL54="B",3,IF(FL54="C+",2.5,IF(FL54="C",2,IF(FL54="D+",1.5,IF(FL54="D",1,0)))))))</f>
        <v>0</v>
      </c>
      <c r="FN54" s="49" t="str">
        <f>TEXT(FM54,"0.0")</f>
        <v>0.0</v>
      </c>
      <c r="FO54" s="77">
        <v>2</v>
      </c>
      <c r="FP54" s="151"/>
    </row>
    <row r="55" spans="1:529" ht="18">
      <c r="A55" s="11">
        <v>46</v>
      </c>
      <c r="B55" s="91" t="s">
        <v>1068</v>
      </c>
      <c r="C55" s="92" t="s">
        <v>1069</v>
      </c>
      <c r="D55" s="73" t="s">
        <v>1008</v>
      </c>
      <c r="E55" s="302" t="s">
        <v>1070</v>
      </c>
      <c r="F55" s="309" t="s">
        <v>1515</v>
      </c>
      <c r="G55" s="111" t="s">
        <v>1071</v>
      </c>
      <c r="H55" s="116" t="s">
        <v>18</v>
      </c>
      <c r="I55" s="104" t="s">
        <v>675</v>
      </c>
      <c r="J55" s="13">
        <v>6</v>
      </c>
      <c r="K55" s="13"/>
      <c r="L55" s="35" t="str">
        <f t="shared" ref="L55" si="840">IF(J55&gt;=8.5,"A",IF(J55&gt;=8,"B+",IF(J55&gt;=7,"B",IF(J55&gt;=6.5,"C+",IF(J55&gt;=5.5,"C",IF(J55&gt;=5,"D+",IF(J55&gt;=4,"D","F")))))))</f>
        <v>C</v>
      </c>
      <c r="M55" s="33">
        <f t="shared" ref="M55" si="841">IF(L55="A",4,IF(L55="B+",3.5,IF(L55="B",3,IF(L55="C+",2.5,IF(L55="C",2,IF(L55="D+",1.5,IF(L55="D",1,0)))))))</f>
        <v>2</v>
      </c>
      <c r="N55" s="49" t="str">
        <f t="shared" ref="N55" si="842">TEXT(M55,"0.0")</f>
        <v>2.0</v>
      </c>
      <c r="O55" s="12">
        <v>3</v>
      </c>
      <c r="P55" s="19">
        <v>6</v>
      </c>
      <c r="Q55" s="19"/>
      <c r="R55" s="35" t="str">
        <f>IF(P55&gt;=8.5,"A",IF(P55&gt;=8,"B+",IF(P55&gt;=7,"B",IF(P55&gt;=6.5,"C+",IF(P55&gt;=5.5,"C",IF(P55&gt;=5,"D+",IF(P55&gt;=4,"D","F")))))))</f>
        <v>C</v>
      </c>
      <c r="S55" s="33">
        <f>IF(R55="A",4,IF(R55="B+",3.5,IF(R55="B",3,IF(R55="C+",2.5,IF(R55="C",2,IF(R55="D+",1.5,IF(R55="D",1,0)))))))</f>
        <v>2</v>
      </c>
      <c r="T55" s="49" t="str">
        <f>TEXT(S55,"0.0")</f>
        <v>2.0</v>
      </c>
      <c r="U55" s="12">
        <v>3</v>
      </c>
      <c r="V55" s="24"/>
      <c r="W55" s="27"/>
      <c r="X55" s="28"/>
      <c r="Y55" s="30">
        <f t="shared" ref="Y55" si="843">ROUND((V55*0.4+W55*0.6),1)</f>
        <v>0</v>
      </c>
      <c r="Z55" s="31">
        <f t="shared" ref="Z55" si="844">ROUND(MAX((V55*0.4+W55*0.6),(V55*0.4+X55*0.6)),1)</f>
        <v>0</v>
      </c>
      <c r="AA55" s="31"/>
      <c r="AB55" s="35" t="str">
        <f t="shared" ref="AB55" si="845">IF(Z55&gt;=8.5,"A",IF(Z55&gt;=8,"B+",IF(Z55&gt;=7,"B",IF(Z55&gt;=6.5,"C+",IF(Z55&gt;=5.5,"C",IF(Z55&gt;=5,"D+",IF(Z55&gt;=4,"D","F")))))))</f>
        <v>F</v>
      </c>
      <c r="AC55" s="33">
        <f t="shared" ref="AC55" si="846">IF(AB55="A",4,IF(AB55="B+",3.5,IF(AB55="B",3,IF(AB55="C+",2.5,IF(AB55="C",2,IF(AB55="D+",1.5,IF(AB55="D",1,0)))))))</f>
        <v>0</v>
      </c>
      <c r="AD55" s="49" t="str">
        <f t="shared" ref="AD55" si="847">TEXT(AC55,"0.0")</f>
        <v>0.0</v>
      </c>
      <c r="AE55" s="77">
        <v>5</v>
      </c>
      <c r="AF55" s="80"/>
      <c r="AG55" s="24">
        <v>7</v>
      </c>
      <c r="AH55" s="27">
        <v>6</v>
      </c>
      <c r="AI55" s="28"/>
      <c r="AJ55" s="30">
        <f t="shared" ref="AJ55" si="848">ROUND((AG55*0.4+AH55*0.6),1)</f>
        <v>6.4</v>
      </c>
      <c r="AK55" s="31">
        <f t="shared" ref="AK55" si="849">ROUND(MAX((AG55*0.4+AH55*0.6),(AG55*0.4+AI55*0.6)),1)</f>
        <v>6.4</v>
      </c>
      <c r="AL55" s="31"/>
      <c r="AM55" s="35" t="str">
        <f t="shared" ref="AM55" si="850">IF(AK55&gt;=8.5,"A",IF(AK55&gt;=8,"B+",IF(AK55&gt;=7,"B",IF(AK55&gt;=6.5,"C+",IF(AK55&gt;=5.5,"C",IF(AK55&gt;=5,"D+",IF(AK55&gt;=4,"D","F")))))))</f>
        <v>C</v>
      </c>
      <c r="AN55" s="33">
        <f t="shared" ref="AN55" si="851">IF(AM55="A",4,IF(AM55="B+",3.5,IF(AM55="B",3,IF(AM55="C+",2.5,IF(AM55="C",2,IF(AM55="D+",1.5,IF(AM55="D",1,0)))))))</f>
        <v>2</v>
      </c>
      <c r="AO55" s="49" t="str">
        <f t="shared" ref="AO55" si="852">TEXT(AN55,"0.0")</f>
        <v>2.0</v>
      </c>
      <c r="AP55" s="77">
        <v>3</v>
      </c>
      <c r="AQ55" s="83">
        <v>3</v>
      </c>
      <c r="AR55" s="24">
        <v>5.6</v>
      </c>
      <c r="AS55" s="27">
        <v>2</v>
      </c>
      <c r="AT55" s="28">
        <v>4</v>
      </c>
      <c r="AU55" s="30">
        <f t="shared" ref="AU55" si="853">ROUND((AR55*0.4+AS55*0.6),1)</f>
        <v>3.4</v>
      </c>
      <c r="AV55" s="31">
        <f t="shared" ref="AV55" si="854">ROUND(MAX((AR55*0.4+AS55*0.6),(AR55*0.4+AT55*0.6)),1)</f>
        <v>4.5999999999999996</v>
      </c>
      <c r="AW55" s="31"/>
      <c r="AX55" s="35" t="str">
        <f t="shared" ref="AX55" si="855">IF(AV55&gt;=8.5,"A",IF(AV55&gt;=8,"B+",IF(AV55&gt;=7,"B",IF(AV55&gt;=6.5,"C+",IF(AV55&gt;=5.5,"C",IF(AV55&gt;=5,"D+",IF(AV55&gt;=4,"D","F")))))))</f>
        <v>D</v>
      </c>
      <c r="AY55" s="33">
        <f t="shared" ref="AY55" si="856">IF(AX55="A",4,IF(AX55="B+",3.5,IF(AX55="B",3,IF(AX55="C+",2.5,IF(AX55="C",2,IF(AX55="D+",1.5,IF(AX55="D",1,0)))))))</f>
        <v>1</v>
      </c>
      <c r="AZ55" s="49" t="str">
        <f t="shared" ref="AZ55" si="857">TEXT(AY55,"0.0")</f>
        <v>1.0</v>
      </c>
      <c r="BA55" s="77">
        <v>3</v>
      </c>
      <c r="BB55" s="83">
        <v>3</v>
      </c>
      <c r="BC55" s="24">
        <v>7.7</v>
      </c>
      <c r="BD55" s="27">
        <v>7</v>
      </c>
      <c r="BE55" s="28"/>
      <c r="BF55" s="30">
        <f t="shared" ref="BF55" si="858">ROUND((BC55*0.4+BD55*0.6),1)</f>
        <v>7.3</v>
      </c>
      <c r="BG55" s="31">
        <f t="shared" ref="BG55" si="859">ROUND(MAX((BC55*0.4+BD55*0.6),(BC55*0.4+BE55*0.6)),1)</f>
        <v>7.3</v>
      </c>
      <c r="BH55" s="31"/>
      <c r="BI55" s="35" t="str">
        <f t="shared" ref="BI55" si="860">IF(BG55&gt;=8.5,"A",IF(BG55&gt;=8,"B+",IF(BG55&gt;=7,"B",IF(BG55&gt;=6.5,"C+",IF(BG55&gt;=5.5,"C",IF(BG55&gt;=5,"D+",IF(BG55&gt;=4,"D","F")))))))</f>
        <v>B</v>
      </c>
      <c r="BJ55" s="33">
        <f t="shared" ref="BJ55" si="861">IF(BI55="A",4,IF(BI55="B+",3.5,IF(BI55="B",3,IF(BI55="C+",2.5,IF(BI55="C",2,IF(BI55="D+",1.5,IF(BI55="D",1,0)))))))</f>
        <v>3</v>
      </c>
      <c r="BK55" s="49" t="str">
        <f t="shared" ref="BK55" si="862">TEXT(BJ55,"0.0")</f>
        <v>3.0</v>
      </c>
      <c r="BL55" s="77">
        <v>3</v>
      </c>
      <c r="BM55" s="83">
        <v>3</v>
      </c>
      <c r="BN55" s="24">
        <v>7</v>
      </c>
      <c r="BO55" s="27">
        <v>9</v>
      </c>
      <c r="BP55" s="28"/>
      <c r="BQ55" s="30">
        <f t="shared" ref="BQ55" si="863">ROUND((BN55*0.4+BO55*0.6),1)</f>
        <v>8.1999999999999993</v>
      </c>
      <c r="BR55" s="31">
        <f t="shared" ref="BR55" si="864">ROUND(MAX((BN55*0.4+BO55*0.6),(BN55*0.4+BP55*0.6)),1)</f>
        <v>8.1999999999999993</v>
      </c>
      <c r="BS55" s="31"/>
      <c r="BT55" s="35" t="str">
        <f t="shared" ref="BT55" si="865">IF(BR55&gt;=8.5,"A",IF(BR55&gt;=8,"B+",IF(BR55&gt;=7,"B",IF(BR55&gt;=6.5,"C+",IF(BR55&gt;=5.5,"C",IF(BR55&gt;=5,"D+",IF(BR55&gt;=4,"D","F")))))))</f>
        <v>B+</v>
      </c>
      <c r="BU55" s="33">
        <f t="shared" ref="BU55" si="866">IF(BT55="A",4,IF(BT55="B+",3.5,IF(BT55="B",3,IF(BT55="C+",2.5,IF(BT55="C",2,IF(BT55="D+",1.5,IF(BT55="D",1,0)))))))</f>
        <v>3.5</v>
      </c>
      <c r="BV55" s="49" t="str">
        <f t="shared" ref="BV55" si="867">TEXT(BU55,"0.0")</f>
        <v>3.5</v>
      </c>
      <c r="BW55" s="77">
        <v>2</v>
      </c>
      <c r="BX55" s="83">
        <v>2</v>
      </c>
      <c r="BY55" s="41">
        <f t="shared" ref="BY55" si="868">AE55+AP55+BA55+BL55+BW55</f>
        <v>16</v>
      </c>
      <c r="BZ55" s="43">
        <f t="shared" ref="BZ55" si="869">(AC55*AE55+AN55*AP55+AY55*BA55+BJ55*BL55+BU55*BW55)/BY55</f>
        <v>1.5625</v>
      </c>
      <c r="CA55" s="45" t="str">
        <f t="shared" ref="CA55" si="870">TEXT(BZ55,"0.00")</f>
        <v>1.56</v>
      </c>
      <c r="CB55" s="47" t="str">
        <f t="shared" ref="CB55" si="871">IF(AND(BZ55&lt;0.8),"Cảnh báo KQHT","Lên lớp")</f>
        <v>Lên lớp</v>
      </c>
      <c r="CC55" s="145">
        <f t="shared" ref="CC55" si="872">AF55+AQ55+BB55+BM55+BX55</f>
        <v>11</v>
      </c>
      <c r="CD55" s="146">
        <f t="shared" ref="CD55" si="873" xml:space="preserve"> (AC55*AF55+AN55*AQ55+AY55*BB55+BJ55*BM55+BU55*BX55)/CC55</f>
        <v>2.2727272727272729</v>
      </c>
      <c r="CE55" s="47" t="str">
        <f t="shared" ref="CE55" si="874">IF(AND(CD55&lt;1.2),"Cảnh báo KQHT","Lên lớp")</f>
        <v>Lên lớp</v>
      </c>
      <c r="CF55" s="167" t="s">
        <v>1143</v>
      </c>
      <c r="CG55" s="133">
        <v>7.4</v>
      </c>
      <c r="CH55" s="125">
        <v>9</v>
      </c>
      <c r="CI55" s="126"/>
      <c r="CJ55" s="127">
        <f>ROUND((CG55*0.4+CH55*0.6),1)</f>
        <v>8.4</v>
      </c>
      <c r="CK55" s="128">
        <f>ROUND(MAX((CG55*0.4+CH55*0.6),(CG55*0.4+CI55*0.6)),1)</f>
        <v>8.4</v>
      </c>
      <c r="CL55" s="128"/>
      <c r="CM55" s="129" t="str">
        <f>IF(CK55&gt;=8.5,"A",IF(CK55&gt;=8,"B+",IF(CK55&gt;=7,"B",IF(CK55&gt;=6.5,"C+",IF(CK55&gt;=5.5,"C",IF(CK55&gt;=5,"D+",IF(CK55&gt;=4,"D","F")))))))</f>
        <v>B+</v>
      </c>
      <c r="CN55" s="130">
        <f>IF(CM55="A",4,IF(CM55="B+",3.5,IF(CM55="B",3,IF(CM55="C+",2.5,IF(CM55="C",2,IF(CM55="D+",1.5,IF(CM55="D",1,0)))))))</f>
        <v>3.5</v>
      </c>
      <c r="CO55" s="131" t="str">
        <f>TEXT(CN55,"0.0")</f>
        <v>3.5</v>
      </c>
      <c r="CP55" s="132">
        <v>3</v>
      </c>
      <c r="CQ55" s="151">
        <v>3</v>
      </c>
      <c r="CR55" s="24"/>
      <c r="CS55" s="27"/>
      <c r="CT55" s="28"/>
      <c r="CU55" s="30">
        <f>ROUND((CR55*0.4+CS55*0.6),1)</f>
        <v>0</v>
      </c>
      <c r="CV55" s="31">
        <f>ROUND(MAX((CR55*0.4+CS55*0.6),(CR55*0.4+CT55*0.6)),1)</f>
        <v>0</v>
      </c>
      <c r="CW55" s="31"/>
      <c r="CX55" s="35" t="str">
        <f>IF(CV55&gt;=8.5,"A",IF(CV55&gt;=8,"B+",IF(CV55&gt;=7,"B",IF(CV55&gt;=6.5,"C+",IF(CV55&gt;=5.5,"C",IF(CV55&gt;=5,"D+",IF(CV55&gt;=4,"D","F")))))))</f>
        <v>F</v>
      </c>
      <c r="CY55" s="157">
        <f>IF(CX55="A",4,IF(CX55="B+",3.5,IF(CX55="B",3,IF(CX55="C+",2.5,IF(CX55="C",2,IF(CX55="D+",1.5,IF(CX55="D",1,0)))))))</f>
        <v>0</v>
      </c>
      <c r="CZ55" s="49" t="str">
        <f>TEXT(CY55,"0.0")</f>
        <v>0.0</v>
      </c>
      <c r="DA55" s="77"/>
      <c r="DB55" s="151"/>
      <c r="DC55" s="133">
        <v>6.3</v>
      </c>
      <c r="DD55" s="125">
        <v>6</v>
      </c>
      <c r="DE55" s="126"/>
      <c r="DF55" s="127">
        <f>ROUND((DC55*0.4+DD55*0.6),1)</f>
        <v>6.1</v>
      </c>
      <c r="DG55" s="128">
        <f>ROUND(MAX((DC55*0.4+DD55*0.6),(DC55*0.4+DE55*0.6)),1)</f>
        <v>6.1</v>
      </c>
      <c r="DH55" s="128"/>
      <c r="DI55" s="129" t="str">
        <f>IF(DG55&gt;=8.5,"A",IF(DG55&gt;=8,"B+",IF(DG55&gt;=7,"B",IF(DG55&gt;=6.5,"C+",IF(DG55&gt;=5.5,"C",IF(DG55&gt;=5,"D+",IF(DG55&gt;=4,"D","F")))))))</f>
        <v>C</v>
      </c>
      <c r="DJ55" s="130">
        <f>IF(DI55="A",4,IF(DI55="B+",3.5,IF(DI55="B",3,IF(DI55="C+",2.5,IF(DI55="C",2,IF(DI55="D+",1.5,IF(DI55="D",1,0)))))))</f>
        <v>2</v>
      </c>
      <c r="DK55" s="131" t="str">
        <f>TEXT(DJ55,"0.0")</f>
        <v>2.0</v>
      </c>
      <c r="DL55" s="132">
        <v>4</v>
      </c>
      <c r="DM55" s="170">
        <v>4</v>
      </c>
      <c r="DN55" s="133">
        <v>5.8</v>
      </c>
      <c r="DO55" s="125">
        <v>4</v>
      </c>
      <c r="DP55" s="126"/>
      <c r="DQ55" s="127">
        <f>ROUND((DN55*0.4+DO55*0.6),1)</f>
        <v>4.7</v>
      </c>
      <c r="DR55" s="128">
        <f>ROUND(MAX((DN55*0.4+DO55*0.6),(DN55*0.4+DP55*0.6)),1)</f>
        <v>4.7</v>
      </c>
      <c r="DS55" s="128"/>
      <c r="DT55" s="129" t="str">
        <f>IF(DR55&gt;=8.5,"A",IF(DR55&gt;=8,"B+",IF(DR55&gt;=7,"B",IF(DR55&gt;=6.5,"C+",IF(DR55&gt;=5.5,"C",IF(DR55&gt;=5,"D+",IF(DR55&gt;=4,"D","F")))))))</f>
        <v>D</v>
      </c>
      <c r="DU55" s="130">
        <f>IF(DT55="A",4,IF(DT55="B+",3.5,IF(DT55="B",3,IF(DT55="C+",2.5,IF(DT55="C",2,IF(DT55="D+",1.5,IF(DT55="D",1,0)))))))</f>
        <v>1</v>
      </c>
      <c r="DV55" s="131" t="str">
        <f>TEXT(DU55,"0.0")</f>
        <v>1.0</v>
      </c>
      <c r="DW55" s="132">
        <v>3</v>
      </c>
      <c r="DX55" s="151">
        <v>3</v>
      </c>
      <c r="DY55" s="24">
        <v>6.3</v>
      </c>
      <c r="DZ55" s="27">
        <v>7</v>
      </c>
      <c r="EA55" s="28"/>
      <c r="EB55" s="30">
        <f>ROUND((DY55*0.4+DZ55*0.6),1)</f>
        <v>6.7</v>
      </c>
      <c r="EC55" s="31">
        <f>ROUND(MAX((DY55*0.4+DZ55*0.6),(DY55*0.4+EA55*0.6)),1)</f>
        <v>6.7</v>
      </c>
      <c r="ED55" s="31"/>
      <c r="EE55" s="35" t="str">
        <f>IF(EC55&gt;=8.5,"A",IF(EC55&gt;=8,"B+",IF(EC55&gt;=7,"B",IF(EC55&gt;=6.5,"C+",IF(EC55&gt;=5.5,"C",IF(EC55&gt;=5,"D+",IF(EC55&gt;=4,"D","F")))))))</f>
        <v>C+</v>
      </c>
      <c r="EF55" s="157">
        <f>IF(EE55="A",4,IF(EE55="B+",3.5,IF(EE55="B",3,IF(EE55="C+",2.5,IF(EE55="C",2,IF(EE55="D+",1.5,IF(EE55="D",1,0)))))))</f>
        <v>2.5</v>
      </c>
      <c r="EG55" s="49" t="str">
        <f>TEXT(EF55,"0.0")</f>
        <v>2.5</v>
      </c>
      <c r="EH55" s="77">
        <v>2</v>
      </c>
      <c r="EI55" s="151">
        <v>2</v>
      </c>
      <c r="EJ55" s="24"/>
      <c r="EK55" s="27"/>
      <c r="EL55" s="28"/>
      <c r="EM55" s="30">
        <f>ROUND((EJ55*0.4+EK55*0.6),1)</f>
        <v>0</v>
      </c>
      <c r="EN55" s="31">
        <f>ROUND(MAX((EJ55*0.4+EK55*0.6),(EJ55*0.4+EL55*0.6)),1)</f>
        <v>0</v>
      </c>
      <c r="EO55" s="31"/>
      <c r="EP55" s="35" t="str">
        <f>IF(EN55&gt;=8.5,"A",IF(EN55&gt;=8,"B+",IF(EN55&gt;=7,"B",IF(EN55&gt;=6.5,"C+",IF(EN55&gt;=5.5,"C",IF(EN55&gt;=5,"D+",IF(EN55&gt;=4,"D","F")))))))</f>
        <v>F</v>
      </c>
      <c r="EQ55" s="157">
        <f>IF(EP55="A",4,IF(EP55="B+",3.5,IF(EP55="B",3,IF(EP55="C+",2.5,IF(EP55="C",2,IF(EP55="D+",1.5,IF(EP55="D",1,0)))))))</f>
        <v>0</v>
      </c>
      <c r="ER55" s="49" t="str">
        <f>TEXT(EQ55,"0.0")</f>
        <v>0.0</v>
      </c>
      <c r="ES55" s="77"/>
      <c r="ET55" s="151"/>
      <c r="EU55" s="24">
        <v>5.4</v>
      </c>
      <c r="EV55" s="27">
        <v>8</v>
      </c>
      <c r="EW55" s="28"/>
      <c r="EX55" s="30">
        <f>ROUND((EU55*0.4+EV55*0.6),1)</f>
        <v>7</v>
      </c>
      <c r="EY55" s="31">
        <f>ROUND(MAX((EU55*0.4+EV55*0.6),(EU55*0.4+EW55*0.6)),1)</f>
        <v>7</v>
      </c>
      <c r="EZ55" s="31"/>
      <c r="FA55" s="35" t="str">
        <f>IF(EY55&gt;=8.5,"A",IF(EY55&gt;=8,"B+",IF(EY55&gt;=7,"B",IF(EY55&gt;=6.5,"C+",IF(EY55&gt;=5.5,"C",IF(EY55&gt;=5,"D+",IF(EY55&gt;=4,"D","F")))))))</f>
        <v>B</v>
      </c>
      <c r="FB55" s="157">
        <f>IF(FA55="A",4,IF(FA55="B+",3.5,IF(FA55="B",3,IF(FA55="C+",2.5,IF(FA55="C",2,IF(FA55="D+",1.5,IF(FA55="D",1,0)))))))</f>
        <v>3</v>
      </c>
      <c r="FC55" s="49" t="str">
        <f>TEXT(FB55,"0.0")</f>
        <v>3.0</v>
      </c>
      <c r="FD55" s="77">
        <v>3</v>
      </c>
      <c r="FE55" s="151">
        <v>3</v>
      </c>
      <c r="FF55" s="63">
        <v>4</v>
      </c>
      <c r="FG55" s="165"/>
      <c r="FH55" s="165"/>
      <c r="FI55" s="30">
        <f>ROUND((FF55*0.4+FG55*0.6),1)</f>
        <v>1.6</v>
      </c>
      <c r="FJ55" s="31">
        <f>ROUND(MAX((FF55*0.4+FG55*0.6),(FF55*0.4+FH55*0.6)),1)</f>
        <v>1.6</v>
      </c>
      <c r="FK55" s="31"/>
      <c r="FL55" s="35" t="str">
        <f>IF(FJ55&gt;=8.5,"A",IF(FJ55&gt;=8,"B+",IF(FJ55&gt;=7,"B",IF(FJ55&gt;=6.5,"C+",IF(FJ55&gt;=5.5,"C",IF(FJ55&gt;=5,"D+",IF(FJ55&gt;=4,"D","F")))))))</f>
        <v>F</v>
      </c>
      <c r="FM55" s="33">
        <f>IF(FL55="A",4,IF(FL55="B+",3.5,IF(FL55="B",3,IF(FL55="C+",2.5,IF(FL55="C",2,IF(FL55="D+",1.5,IF(FL55="D",1,0)))))))</f>
        <v>0</v>
      </c>
      <c r="FN55" s="49" t="str">
        <f>TEXT(FM55,"0.0")</f>
        <v>0.0</v>
      </c>
      <c r="FO55" s="77">
        <v>2</v>
      </c>
      <c r="FP55" s="151"/>
      <c r="FQ55" s="41">
        <f>CP55+DA55+DL55+DW55+EH55+ES55+FD55+FO55</f>
        <v>17</v>
      </c>
      <c r="FR55" s="43">
        <f>(CN55*CP55+CY55*DA55+DJ55*DL55+DU55*DW55+EF55*EH55+EQ55*ES55+FB55*FD55+FM55*FO55)/FQ55</f>
        <v>2.0882352941176472</v>
      </c>
      <c r="FS55" s="45" t="str">
        <f>TEXT(FR55,"0.00")</f>
        <v>2.09</v>
      </c>
      <c r="FT55" s="47" t="str">
        <f>IF(AND(FR55&lt;1),"Cảnh báo KQHT","Lên lớp")</f>
        <v>Lên lớp</v>
      </c>
      <c r="FU55" s="145">
        <f>CQ55+DB55+DM55+DX55+EI55+ET55+FE55+FP55</f>
        <v>15</v>
      </c>
      <c r="FV55" s="146">
        <f xml:space="preserve"> (CN55*CQ55+CY55*DB55+DJ55*DM55+DU55*DX55+EF55*EI55+EQ55*ET55+FB55*FE55+FM55*FP55)/FU55</f>
        <v>2.3666666666666667</v>
      </c>
      <c r="FW55" s="174">
        <f>BY55+FQ55</f>
        <v>33</v>
      </c>
      <c r="FX55" s="41">
        <f>CC55+FU55</f>
        <v>26</v>
      </c>
      <c r="FY55" s="43">
        <f>(CD55*CC55+FV55*FU55)/FX55</f>
        <v>2.3269230769230771</v>
      </c>
      <c r="FZ55" s="45" t="str">
        <f>TEXT(FY55,"0.00")</f>
        <v>2.33</v>
      </c>
      <c r="GA55" s="47" t="str">
        <f>IF(AND(FY55&lt;1.2),"Cảnh báo KQHT","Lên lớp")</f>
        <v>Lên lớp</v>
      </c>
      <c r="GB55" s="47" t="s">
        <v>1143</v>
      </c>
      <c r="GC55" s="24">
        <v>5</v>
      </c>
      <c r="GD55" s="27">
        <v>5</v>
      </c>
      <c r="GE55" s="28"/>
      <c r="GF55" s="30">
        <f>ROUND((GC55*0.4+GD55*0.6),1)</f>
        <v>5</v>
      </c>
      <c r="GG55" s="31">
        <f>ROUND(MAX((GC55*0.4+GD55*0.6),(GC55*0.4+GE55*0.6)),1)</f>
        <v>5</v>
      </c>
      <c r="GH55" s="31"/>
      <c r="GI55" s="35" t="str">
        <f>IF(GG55&gt;=8.5,"A",IF(GG55&gt;=8,"B+",IF(GG55&gt;=7,"B",IF(GG55&gt;=6.5,"C+",IF(GG55&gt;=5.5,"C",IF(GG55&gt;=5,"D+",IF(GG55&gt;=4,"D","F")))))))</f>
        <v>D+</v>
      </c>
      <c r="GJ55" s="33">
        <f>IF(GI55="A",4,IF(GI55="B+",3.5,IF(GI55="B",3,IF(GI55="C+",2.5,IF(GI55="C",2,IF(GI55="D+",1.5,IF(GI55="D",1,0)))))))</f>
        <v>1.5</v>
      </c>
      <c r="GK55" s="49" t="str">
        <f>TEXT(GJ55,"0.0")</f>
        <v>1.5</v>
      </c>
      <c r="GL55" s="77">
        <v>2</v>
      </c>
      <c r="GM55" s="151">
        <v>2</v>
      </c>
      <c r="GN55" s="24">
        <v>7.4</v>
      </c>
      <c r="GO55" s="217"/>
      <c r="GP55" s="28"/>
      <c r="GQ55" s="30">
        <f>ROUND((GN55*0.4+GO55*0.6),1)</f>
        <v>3</v>
      </c>
      <c r="GR55" s="31">
        <f>ROUND(MAX((GN55*0.4+GO55*0.6),(GN55*0.4+GP55*0.6)),1)</f>
        <v>3</v>
      </c>
      <c r="GS55" s="31"/>
      <c r="GT55" s="35" t="str">
        <f>IF(GR55&gt;=8.5,"A",IF(GR55&gt;=8,"B+",IF(GR55&gt;=7,"B",IF(GR55&gt;=6.5,"C+",IF(GR55&gt;=5.5,"C",IF(GR55&gt;=5,"D+",IF(GR55&gt;=4,"D","F")))))))</f>
        <v>F</v>
      </c>
      <c r="GU55" s="33">
        <f>IF(GT55="A",4,IF(GT55="B+",3.5,IF(GT55="B",3,IF(GT55="C+",2.5,IF(GT55="C",2,IF(GT55="D+",1.5,IF(GT55="D",1,0)))))))</f>
        <v>0</v>
      </c>
      <c r="GV55" s="49" t="str">
        <f>TEXT(GU55,"0.0")</f>
        <v>0.0</v>
      </c>
      <c r="GW55" s="77">
        <v>3</v>
      </c>
      <c r="GX55" s="151"/>
      <c r="GY55" s="63">
        <v>0</v>
      </c>
      <c r="GZ55" s="27"/>
      <c r="HA55" s="28"/>
      <c r="HB55" s="30">
        <f>ROUND((GY55*0.4+GZ55*0.6),1)</f>
        <v>0</v>
      </c>
      <c r="HC55" s="31">
        <f>ROUND(MAX((GY55*0.4+GZ55*0.6),(GY55*0.4+HA55*0.6)),1)</f>
        <v>0</v>
      </c>
      <c r="HD55" s="31"/>
      <c r="HE55" s="35" t="str">
        <f>IF(HC55&gt;=8.5,"A",IF(HC55&gt;=8,"B+",IF(HC55&gt;=7,"B",IF(HC55&gt;=6.5,"C+",IF(HC55&gt;=5.5,"C",IF(HC55&gt;=5,"D+",IF(HC55&gt;=4,"D","F")))))))</f>
        <v>F</v>
      </c>
      <c r="HF55" s="33">
        <f>IF(HE55="A",4,IF(HE55="B+",3.5,IF(HE55="B",3,IF(HE55="C+",2.5,IF(HE55="C",2,IF(HE55="D+",1.5,IF(HE55="D",1,0)))))))</f>
        <v>0</v>
      </c>
      <c r="HG55" s="49" t="str">
        <f>TEXT(HF55,"0.0")</f>
        <v>0.0</v>
      </c>
      <c r="HH55" s="77">
        <v>2</v>
      </c>
      <c r="HI55" s="151"/>
      <c r="HJ55" s="63">
        <v>0</v>
      </c>
      <c r="HK55" s="27"/>
      <c r="HL55" s="28"/>
      <c r="HM55" s="30">
        <f>ROUND((HJ55*0.4+HK55*0.6),1)</f>
        <v>0</v>
      </c>
      <c r="HN55" s="31">
        <f>ROUND(MAX((HJ55*0.4+HK55*0.6),(HJ55*0.4+HL55*0.6)),1)</f>
        <v>0</v>
      </c>
      <c r="HO55" s="31"/>
      <c r="HP55" s="35" t="str">
        <f>IF(HN55&gt;=8.5,"A",IF(HN55&gt;=8,"B+",IF(HN55&gt;=7,"B",IF(HN55&gt;=6.5,"C+",IF(HN55&gt;=5.5,"C",IF(HN55&gt;=5,"D+",IF(HN55&gt;=4,"D","F")))))))</f>
        <v>F</v>
      </c>
      <c r="HQ55" s="33">
        <f>IF(HP55="A",4,IF(HP55="B+",3.5,IF(HP55="B",3,IF(HP55="C+",2.5,IF(HP55="C",2,IF(HP55="D+",1.5,IF(HP55="D",1,0)))))))</f>
        <v>0</v>
      </c>
      <c r="HR55" s="49" t="str">
        <f>TEXT(HQ55,"0.0")</f>
        <v>0.0</v>
      </c>
      <c r="HS55" s="77">
        <v>2</v>
      </c>
      <c r="HT55" s="151"/>
      <c r="HU55" s="63">
        <v>0</v>
      </c>
      <c r="HV55" s="27"/>
      <c r="HW55" s="28"/>
      <c r="HX55" s="30">
        <f>ROUND((HU55*0.4+HV55*0.6),1)</f>
        <v>0</v>
      </c>
      <c r="HY55" s="31">
        <f>ROUND(MAX((HU55*0.4+HV55*0.6),(HU55*0.4+HW55*0.6)),1)</f>
        <v>0</v>
      </c>
      <c r="HZ55" s="31"/>
      <c r="IA55" s="35" t="str">
        <f>IF(HY55&gt;=8.5,"A",IF(HY55&gt;=8,"B+",IF(HY55&gt;=7,"B",IF(HY55&gt;=6.5,"C+",IF(HY55&gt;=5.5,"C",IF(HY55&gt;=5,"D+",IF(HY55&gt;=4,"D","F")))))))</f>
        <v>F</v>
      </c>
      <c r="IB55" s="33">
        <f>IF(IA55="A",4,IF(IA55="B+",3.5,IF(IA55="B",3,IF(IA55="C+",2.5,IF(IA55="C",2,IF(IA55="D+",1.5,IF(IA55="D",1,0)))))))</f>
        <v>0</v>
      </c>
      <c r="IC55" s="49" t="str">
        <f>TEXT(IB55,"0.0")</f>
        <v>0.0</v>
      </c>
      <c r="ID55" s="77">
        <v>3</v>
      </c>
      <c r="IE55" s="151"/>
      <c r="IF55" s="24">
        <v>5.3</v>
      </c>
      <c r="IG55" s="27">
        <v>6</v>
      </c>
      <c r="IH55" s="126"/>
      <c r="II55" s="30">
        <f>ROUND((IF55*0.4+IG55*0.6),1)</f>
        <v>5.7</v>
      </c>
      <c r="IJ55" s="161">
        <f>ROUND(MAX((IF55*0.4+IG55*0.6),(IF55*0.4+IH55*0.6)),1)</f>
        <v>5.7</v>
      </c>
      <c r="IK55" s="161"/>
      <c r="IL55" s="162" t="str">
        <f>IF(IJ55&gt;=8.5,"A",IF(IJ55&gt;=8,"B+",IF(IJ55&gt;=7,"B",IF(IJ55&gt;=6.5,"C+",IF(IJ55&gt;=5.5,"C",IF(IJ55&gt;=5,"D+",IF(IJ55&gt;=4,"D","F")))))))</f>
        <v>C</v>
      </c>
      <c r="IM55" s="33">
        <f>IF(IL55="A",4,IF(IL55="B+",3.5,IF(IL55="B",3,IF(IL55="C+",2.5,IF(IL55="C",2,IF(IL55="D+",1.5,IF(IL55="D",1,0)))))))</f>
        <v>2</v>
      </c>
      <c r="IN55" s="49" t="str">
        <f>TEXT(IM55,"0.0")</f>
        <v>2.0</v>
      </c>
      <c r="IO55" s="77">
        <v>2</v>
      </c>
      <c r="IP55" s="151">
        <v>2</v>
      </c>
      <c r="IQ55" s="63">
        <v>4.4000000000000004</v>
      </c>
      <c r="IR55" s="27"/>
      <c r="IS55" s="28"/>
      <c r="IT55" s="30">
        <f>ROUND((IQ55*0.4+IR55*0.6),1)</f>
        <v>1.8</v>
      </c>
      <c r="IU55" s="31">
        <f>ROUND(MAX((IQ55*0.4+IR55*0.6),(IQ55*0.4+IS55*0.6)),1)</f>
        <v>1.8</v>
      </c>
      <c r="IV55" s="31"/>
      <c r="IW55" s="35" t="str">
        <f>IF(IU55&gt;=8.5,"A",IF(IU55&gt;=8,"B+",IF(IU55&gt;=7,"B",IF(IU55&gt;=6.5,"C+",IF(IU55&gt;=5.5,"C",IF(IU55&gt;=5,"D+",IF(IU55&gt;=4,"D","F")))))))</f>
        <v>F</v>
      </c>
      <c r="IX55" s="33">
        <f>IF(IW55="A",4,IF(IW55="B+",3.5,IF(IW55="B",3,IF(IW55="C+",2.5,IF(IW55="C",2,IF(IW55="D+",1.5,IF(IW55="D",1,0)))))))</f>
        <v>0</v>
      </c>
      <c r="IY55" s="49" t="str">
        <f>TEXT(IX55,"0.0")</f>
        <v>0.0</v>
      </c>
      <c r="IZ55" s="77">
        <v>3</v>
      </c>
      <c r="JA55" s="151"/>
      <c r="JB55" s="24"/>
      <c r="JC55" s="27"/>
      <c r="JD55" s="28"/>
      <c r="JE55" s="30">
        <f>ROUND((JB55*0.4+JC55*0.6),1)</f>
        <v>0</v>
      </c>
      <c r="JF55" s="31">
        <f>ROUND(MAX((JB55*0.4+JC55*0.6),(JB55*0.4+JD55*0.6)),1)</f>
        <v>0</v>
      </c>
      <c r="JG55" s="31"/>
      <c r="JH55" s="35" t="str">
        <f>IF(JF55&gt;=8.5,"A",IF(JF55&gt;=8,"B+",IF(JF55&gt;=7,"B",IF(JF55&gt;=6.5,"C+",IF(JF55&gt;=5.5,"C",IF(JF55&gt;=5,"D+",IF(JF55&gt;=4,"D","F")))))))</f>
        <v>F</v>
      </c>
      <c r="JI55" s="33">
        <f>IF(JH55="A",4,IF(JH55="B+",3.5,IF(JH55="B",3,IF(JH55="C+",2.5,IF(JH55="C",2,IF(JH55="D+",1.5,IF(JH55="D",1,0)))))))</f>
        <v>0</v>
      </c>
      <c r="JJ55" s="49" t="str">
        <f>TEXT(JI55,"0.0")</f>
        <v>0.0</v>
      </c>
      <c r="JK55" s="77"/>
      <c r="JL55" s="151"/>
      <c r="JM55" s="24"/>
      <c r="JN55" s="214"/>
      <c r="JO55" s="140"/>
      <c r="JP55" s="30">
        <f>ROUND((JM55*0.4+JN55*0.6),1)</f>
        <v>0</v>
      </c>
      <c r="JQ55" s="31">
        <f>ROUND(MAX((JM55*0.4+JN55*0.6),(JM55*0.4+JO55*0.6)),1)</f>
        <v>0</v>
      </c>
      <c r="JR55" s="31"/>
      <c r="JS55" s="35" t="str">
        <f>IF(JQ55&gt;=8.5,"A",IF(JQ55&gt;=8,"B+",IF(JQ55&gt;=7,"B",IF(JQ55&gt;=6.5,"C+",IF(JQ55&gt;=5.5,"C",IF(JQ55&gt;=5,"D+",IF(JQ55&gt;=4,"D","F")))))))</f>
        <v>F</v>
      </c>
      <c r="JT55" s="33">
        <f>IF(JS55="A",4,IF(JS55="B+",3.5,IF(JS55="B",3,IF(JS55="C+",2.5,IF(JS55="C",2,IF(JS55="D+",1.5,IF(JS55="D",1,0)))))))</f>
        <v>0</v>
      </c>
      <c r="JU55" s="49" t="str">
        <f>TEXT(JT55,"0.0")</f>
        <v>0.0</v>
      </c>
      <c r="JV55" s="77"/>
      <c r="JW55" s="151"/>
      <c r="JX55" s="211">
        <f>GL55+GW55+HH55+HS55+ID55+IO55+IZ55+JK55+JV55</f>
        <v>17</v>
      </c>
      <c r="JY55" s="43">
        <f>(GJ55*GL55+GU55*GW55+HF55*HH55+HQ55*HS55+IB55*ID55+IM55*IO55+IX55*IZ55+JI55*JK55+JT55*JV55)/JX55</f>
        <v>0.41176470588235292</v>
      </c>
      <c r="JZ55" s="45" t="str">
        <f>TEXT(JY55,"0.00")</f>
        <v>0.41</v>
      </c>
      <c r="KA55" s="47" t="str">
        <f>IF(AND(JY55&lt;1),"Cảnh báo KQHT","Lên lớp")</f>
        <v>Cảnh báo KQHT</v>
      </c>
      <c r="KB55" s="41">
        <f>GM55+GX55+HI55+HT55+IE55+IP55+JA55+JL55+JW55</f>
        <v>4</v>
      </c>
      <c r="KC55" s="43">
        <f>(GJ55*GM55+GU55*GX55+HF55*HI55+HQ55*HT55+IB55*IE55+IM55*IP55+IX55*JA55+JI55*JL55+JT55*JW55)/KB55</f>
        <v>1.75</v>
      </c>
      <c r="KD55" s="229">
        <f>BY55+FQ55+JX55</f>
        <v>50</v>
      </c>
      <c r="KE55" s="230">
        <f>CC55+FU55+KB55</f>
        <v>30</v>
      </c>
      <c r="KF55" s="146">
        <f xml:space="preserve"> (CD55*CC55+FU55*FV55+KC55*KB55)/KE55</f>
        <v>2.25</v>
      </c>
      <c r="KG55" s="45" t="str">
        <f>TEXT(KF55,"0.00")</f>
        <v>2.25</v>
      </c>
      <c r="KH55" s="47" t="str">
        <f>IF(AND(KF55&lt;1.4),"Cảnh báo KQHT","Lên lớp")</f>
        <v>Lên lớp</v>
      </c>
      <c r="KI55" s="148" t="s">
        <v>1067</v>
      </c>
      <c r="KJ55" s="24">
        <v>6.2</v>
      </c>
      <c r="KK55" s="27">
        <v>6</v>
      </c>
      <c r="KL55" s="28"/>
      <c r="KM55" s="30">
        <f>ROUND((KJ55*0.4+KK55*0.6),1)</f>
        <v>6.1</v>
      </c>
      <c r="KN55" s="31">
        <f>ROUND(MAX((KJ55*0.4+KK55*0.6),(KJ55*0.4+KL55*0.6)),1)</f>
        <v>6.1</v>
      </c>
      <c r="KO55" s="31" t="str">
        <f>TEXT(KN55,"0.0")</f>
        <v>6.1</v>
      </c>
      <c r="KP55" s="35" t="str">
        <f>IF(KN55&gt;=8.5,"A",IF(KN55&gt;=8,"B+",IF(KN55&gt;=7,"B",IF(KN55&gt;=6.5,"C+",IF(KN55&gt;=5.5,"C",IF(KN55&gt;=5,"D+",IF(KN55&gt;=4,"D","F")))))))</f>
        <v>C</v>
      </c>
      <c r="KQ55" s="33">
        <f>IF(KP55="A",4,IF(KP55="B+",3.5,IF(KP55="B",3,IF(KP55="C+",2.5,IF(KP55="C",2,IF(KP55="D+",1.5,IF(KP55="D",1,0)))))))</f>
        <v>2</v>
      </c>
      <c r="KR55" s="49" t="str">
        <f>TEXT(KQ55,"0.0")</f>
        <v>2.0</v>
      </c>
      <c r="KS55" s="77">
        <v>2</v>
      </c>
      <c r="KT55" s="151">
        <v>2</v>
      </c>
      <c r="KU55" s="24">
        <v>7</v>
      </c>
      <c r="KV55" s="27">
        <v>7</v>
      </c>
      <c r="KW55" s="28"/>
      <c r="KX55" s="30">
        <f>ROUND((KU55*0.4+KV55*0.6),1)</f>
        <v>7</v>
      </c>
      <c r="KY55" s="31">
        <f>ROUND(MAX((KU55*0.4+KV55*0.6),(KU55*0.4+KW55*0.6)),1)</f>
        <v>7</v>
      </c>
      <c r="KZ55" s="31" t="str">
        <f>TEXT(KY55,"0.0")</f>
        <v>7.0</v>
      </c>
      <c r="LA55" s="35" t="str">
        <f>IF(KY55&gt;=8.5,"A",IF(KY55&gt;=8,"B+",IF(KY55&gt;=7,"B",IF(KY55&gt;=6.5,"C+",IF(KY55&gt;=5.5,"C",IF(KY55&gt;=5,"D+",IF(KY55&gt;=4,"D","F")))))))</f>
        <v>B</v>
      </c>
      <c r="LB55" s="33">
        <f>IF(LA55="A",4,IF(LA55="B+",3.5,IF(LA55="B",3,IF(LA55="C+",2.5,IF(LA55="C",2,IF(LA55="D+",1.5,IF(LA55="D",1,0)))))))</f>
        <v>3</v>
      </c>
      <c r="LC55" s="49" t="str">
        <f>TEXT(LB55,"0.0")</f>
        <v>3.0</v>
      </c>
      <c r="LD55" s="77">
        <v>2</v>
      </c>
      <c r="LE55" s="151">
        <v>2</v>
      </c>
      <c r="LF55" s="24">
        <v>5.7</v>
      </c>
      <c r="LG55" s="27">
        <v>6</v>
      </c>
      <c r="LH55" s="28"/>
      <c r="LI55" s="30">
        <f>ROUND((LF55*0.4+LG55*0.6),1)</f>
        <v>5.9</v>
      </c>
      <c r="LJ55" s="31">
        <f>ROUND(MAX((LF55*0.4+LG55*0.6),(LF55*0.4+LH55*0.6)),1)</f>
        <v>5.9</v>
      </c>
      <c r="LK55" s="31" t="str">
        <f>TEXT(LJ55,"0.0")</f>
        <v>5.9</v>
      </c>
      <c r="LL55" s="35" t="str">
        <f>IF(LJ55&gt;=8.5,"A",IF(LJ55&gt;=8,"B+",IF(LJ55&gt;=7,"B",IF(LJ55&gt;=6.5,"C+",IF(LJ55&gt;=5.5,"C",IF(LJ55&gt;=5,"D+",IF(LJ55&gt;=4,"D","F")))))))</f>
        <v>C</v>
      </c>
      <c r="LM55" s="33">
        <f>IF(LL55="A",4,IF(LL55="B+",3.5,IF(LL55="B",3,IF(LL55="C+",2.5,IF(LL55="C",2,IF(LL55="D+",1.5,IF(LL55="D",1,0)))))))</f>
        <v>2</v>
      </c>
      <c r="LN55" s="49" t="str">
        <f>TEXT(LM55,"0.0")</f>
        <v>2.0</v>
      </c>
      <c r="LO55" s="77">
        <v>2</v>
      </c>
      <c r="LP55" s="151">
        <v>2</v>
      </c>
      <c r="LQ55" s="24">
        <v>6</v>
      </c>
      <c r="LR55" s="124"/>
      <c r="LS55" s="28">
        <v>1</v>
      </c>
      <c r="LT55" s="30">
        <f>ROUND((LQ55*0.4+LR55*0.6),1)</f>
        <v>2.4</v>
      </c>
      <c r="LU55" s="31">
        <f>ROUND(MAX((LQ55*0.4+LR55*0.6),(LQ55*0.4+LS55*0.6)),1)</f>
        <v>3</v>
      </c>
      <c r="LV55" s="31"/>
      <c r="LW55" s="35" t="str">
        <f>IF(LU55&gt;=8.5,"A",IF(LU55&gt;=8,"B+",IF(LU55&gt;=7,"B",IF(LU55&gt;=6.5,"C+",IF(LU55&gt;=5.5,"C",IF(LU55&gt;=5,"D+",IF(LU55&gt;=4,"D","F")))))))</f>
        <v>F</v>
      </c>
      <c r="LX55" s="33">
        <f>IF(LW55="A",4,IF(LW55="B+",3.5,IF(LW55="B",3,IF(LW55="C+",2.5,IF(LW55="C",2,IF(LW55="D+",1.5,IF(LW55="D",1,0)))))))</f>
        <v>0</v>
      </c>
      <c r="LY55" s="49" t="str">
        <f>TEXT(LX55,"0.0")</f>
        <v>0.0</v>
      </c>
      <c r="LZ55" s="77">
        <v>2</v>
      </c>
      <c r="MA55" s="151"/>
      <c r="MB55" s="24"/>
      <c r="MC55" s="27"/>
      <c r="MD55" s="28"/>
      <c r="ME55" s="30">
        <f>ROUND((MB55*0.4+MC55*0.6),1)</f>
        <v>0</v>
      </c>
      <c r="MF55" s="161">
        <f>ROUND(MAX((MB55*0.4+MC55*0.6),(MB55*0.4+MD55*0.6)),1)</f>
        <v>0</v>
      </c>
      <c r="MG55" s="161"/>
      <c r="MH55" s="162" t="str">
        <f>IF(MF55&gt;=8.5,"A",IF(MF55&gt;=8,"B+",IF(MF55&gt;=7,"B",IF(MF55&gt;=6.5,"C+",IF(MF55&gt;=5.5,"C",IF(MF55&gt;=5,"D+",IF(MF55&gt;=4,"D","F")))))))</f>
        <v>F</v>
      </c>
      <c r="MI55" s="163">
        <f>IF(MH55="A",4,IF(MH55="B+",3.5,IF(MH55="B",3,IF(MH55="C+",2.5,IF(MH55="C",2,IF(MH55="D+",1.5,IF(MH55="D",1,0)))))))</f>
        <v>0</v>
      </c>
      <c r="MJ55" s="56" t="str">
        <f>TEXT(MI55,"0.0")</f>
        <v>0.0</v>
      </c>
      <c r="MK55" s="77">
        <v>1</v>
      </c>
      <c r="ML55" s="151"/>
      <c r="MM55" s="24">
        <v>5.0999999999999996</v>
      </c>
      <c r="MN55" s="27">
        <v>1</v>
      </c>
      <c r="MO55" s="138"/>
      <c r="MP55" s="30">
        <f>ROUND((MM55*0.4+MN55*0.6),1)</f>
        <v>2.6</v>
      </c>
      <c r="MQ55" s="161">
        <f>ROUND(MAX((MM55*0.4+MN55*0.6),(MM55*0.4+MO55*0.6)),1)</f>
        <v>2.6</v>
      </c>
      <c r="MR55" s="161"/>
      <c r="MS55" s="162" t="str">
        <f>IF(MQ55&gt;=8.5,"A",IF(MQ55&gt;=8,"B+",IF(MQ55&gt;=7,"B",IF(MQ55&gt;=6.5,"C+",IF(MQ55&gt;=5.5,"C",IF(MQ55&gt;=5,"D+",IF(MQ55&gt;=4,"D","F")))))))</f>
        <v>F</v>
      </c>
      <c r="MT55" s="163">
        <f>IF(MS55="A",4,IF(MS55="B+",3.5,IF(MS55="B",3,IF(MS55="C+",2.5,IF(MS55="C",2,IF(MS55="D+",1.5,IF(MS55="D",1,0)))))))</f>
        <v>0</v>
      </c>
      <c r="MU55" s="56" t="str">
        <f>TEXT(MT55,"0.0")</f>
        <v>0.0</v>
      </c>
      <c r="MV55" s="77">
        <v>3</v>
      </c>
      <c r="MW55" s="151"/>
      <c r="MX55" s="139">
        <v>0</v>
      </c>
      <c r="MY55" s="125"/>
      <c r="MZ55" s="126"/>
      <c r="NA55" s="127">
        <f>ROUND((MX55*0.4+MY55*0.6),1)</f>
        <v>0</v>
      </c>
      <c r="NB55" s="128">
        <f>ROUND(MAX((MX55*0.4+MY55*0.6),(MX55*0.4+MZ55*0.6)),1)</f>
        <v>0</v>
      </c>
      <c r="NC55" s="128"/>
      <c r="ND55" s="129" t="str">
        <f>IF(NB55&gt;=8.5,"A",IF(NB55&gt;=8,"B+",IF(NB55&gt;=7,"B",IF(NB55&gt;=6.5,"C+",IF(NB55&gt;=5.5,"C",IF(NB55&gt;=5,"D+",IF(NB55&gt;=4,"D","F")))))))</f>
        <v>F</v>
      </c>
      <c r="NE55" s="130">
        <f>IF(ND55="A",4,IF(ND55="B+",3.5,IF(ND55="B",3,IF(ND55="C+",2.5,IF(ND55="C",2,IF(ND55="D+",1.5,IF(ND55="D",1,0)))))))</f>
        <v>0</v>
      </c>
      <c r="NF55" s="131" t="str">
        <f>TEXT(NE55,"0.0")</f>
        <v>0.0</v>
      </c>
      <c r="NG55" s="132">
        <v>1</v>
      </c>
      <c r="NH55" s="170"/>
      <c r="NI55" s="24">
        <v>6</v>
      </c>
      <c r="NJ55" s="27">
        <v>7</v>
      </c>
      <c r="NK55" s="28"/>
      <c r="NL55" s="30">
        <f>ROUND((NI55*0.4+NJ55*0.6),1)</f>
        <v>6.6</v>
      </c>
      <c r="NM55" s="31">
        <f>ROUND(MAX((NI55*0.4+NJ55*0.6),(NI55*0.4+NK55*0.6)),1)</f>
        <v>6.6</v>
      </c>
      <c r="NN55" s="31" t="str">
        <f>TEXT(NM55,"0.0")</f>
        <v>6.6</v>
      </c>
      <c r="NO55" s="35" t="str">
        <f>IF(NM55&gt;=8.5,"A",IF(NM55&gt;=8,"B+",IF(NM55&gt;=7,"B",IF(NM55&gt;=6.5,"C+",IF(NM55&gt;=5.5,"C",IF(NM55&gt;=5,"D+",IF(NM55&gt;=4,"D","F")))))))</f>
        <v>C+</v>
      </c>
      <c r="NP55" s="33">
        <f>IF(NO55="A",4,IF(NO55="B+",3.5,IF(NO55="B",3,IF(NO55="C+",2.5,IF(NO55="C",2,IF(NO55="D+",1.5,IF(NO55="D",1,0)))))))</f>
        <v>2.5</v>
      </c>
      <c r="NQ55" s="49" t="str">
        <f>TEXT(NP55,"0.0")</f>
        <v>2.5</v>
      </c>
      <c r="NR55" s="77">
        <v>3</v>
      </c>
      <c r="NS55" s="151">
        <v>3</v>
      </c>
      <c r="NT55" s="24">
        <v>5.5</v>
      </c>
      <c r="NU55" s="214">
        <v>5.5</v>
      </c>
      <c r="NV55" s="28"/>
      <c r="NW55" s="30">
        <f>ROUND((NT55*0.4+NU55*0.6),1)</f>
        <v>5.5</v>
      </c>
      <c r="NX55" s="31">
        <f>ROUND(MAX((NT55*0.4+NU55*0.6),(NT55*0.4+NV55*0.6)),1)</f>
        <v>5.5</v>
      </c>
      <c r="NY55" s="31" t="str">
        <f>TEXT(NX55,"0.0")</f>
        <v>5.5</v>
      </c>
      <c r="NZ55" s="35" t="str">
        <f>IF(NX55&gt;=8.5,"A",IF(NX55&gt;=8,"B+",IF(NX55&gt;=7,"B",IF(NX55&gt;=6.5,"C+",IF(NX55&gt;=5.5,"C",IF(NX55&gt;=5,"D+",IF(NX55&gt;=4,"D","F")))))))</f>
        <v>C</v>
      </c>
      <c r="OA55" s="33">
        <f>IF(NZ55="A",4,IF(NZ55="B+",3.5,IF(NZ55="B",3,IF(NZ55="C+",2.5,IF(NZ55="C",2,IF(NZ55="D+",1.5,IF(NZ55="D",1,0)))))))</f>
        <v>2</v>
      </c>
      <c r="OB55" s="49" t="str">
        <f>TEXT(OA55,"0.0")</f>
        <v>2.0</v>
      </c>
      <c r="OC55" s="77">
        <v>2</v>
      </c>
      <c r="OD55" s="151">
        <v>2</v>
      </c>
      <c r="OE55" s="211">
        <f>KS55+LD55+LO55+LZ55+MK55+MV55+NG55+NR55+OC55</f>
        <v>18</v>
      </c>
      <c r="OF55" s="43">
        <f>(KQ55*KS55+LB55*LD55+LM55*LO55+LX55*LZ55+MI55*MK55+MT55*MV55+NE55*NG55+NP55*NR55+OA55*OC55)/OE55</f>
        <v>1.4166666666666667</v>
      </c>
      <c r="OG55" s="45" t="str">
        <f>TEXT(OF55,"0.00")</f>
        <v>1.42</v>
      </c>
      <c r="OH55" s="47" t="str">
        <f>IF(AND(OF55&lt;1),"Cảnh báo KQHT","Lên lớp")</f>
        <v>Lên lớp</v>
      </c>
      <c r="OI55" s="41">
        <f>KT55+LE55+LP55+MA55+ML55+MW55+NH55+NS55+OD55</f>
        <v>11</v>
      </c>
      <c r="OJ55" s="43">
        <f>(KQ55*KT55+LB55*LE55+LM55*LP55+LX55*MA55+MI55*ML55+MT55*MW55+NE55*NH55+NP55*NS55+OA55*OD55)/OI55</f>
        <v>2.3181818181818183</v>
      </c>
      <c r="OK55" s="229">
        <f>KD55+OE55</f>
        <v>68</v>
      </c>
      <c r="OL55" s="230">
        <f>KE55+OI55</f>
        <v>41</v>
      </c>
      <c r="OM55" s="146">
        <f xml:space="preserve"> (KF55*KE55+OJ55*OI55)/OL55</f>
        <v>2.2682926829268291</v>
      </c>
      <c r="ON55" s="45" t="str">
        <f>TEXT(OM55,"0.00")</f>
        <v>2.27</v>
      </c>
      <c r="OO55" s="47" t="str">
        <f>IF(AND(OM55&lt;1.4),"Cảnh báo KQHT","Lên lớp")</f>
        <v>Lên lớp</v>
      </c>
      <c r="OP55" s="47" t="s">
        <v>1143</v>
      </c>
      <c r="OQ55" s="24">
        <v>5.6</v>
      </c>
      <c r="OR55" s="27"/>
      <c r="OS55" s="28"/>
      <c r="OT55" s="30">
        <f>ROUND((OQ55*0.4+OR55*0.6),1)</f>
        <v>2.2000000000000002</v>
      </c>
      <c r="OU55" s="31">
        <f>ROUND(MAX((OQ55*0.4+OR55*0.6),(OQ55*0.4+OS55*0.6)),1)</f>
        <v>2.2000000000000002</v>
      </c>
      <c r="OV55" s="31" t="str">
        <f>TEXT(OU55,"0.0")</f>
        <v>2.2</v>
      </c>
      <c r="OW55" s="35" t="str">
        <f>IF(OU55&gt;=8.5,"A",IF(OU55&gt;=8,"B+",IF(OU55&gt;=7,"B",IF(OU55&gt;=6.5,"C+",IF(OU55&gt;=5.5,"C",IF(OU55&gt;=5,"D+",IF(OU55&gt;=4,"D","F")))))))</f>
        <v>F</v>
      </c>
      <c r="OX55" s="33">
        <f>IF(OW55="A",4,IF(OW55="B+",3.5,IF(OW55="B",3,IF(OW55="C+",2.5,IF(OW55="C",2,IF(OW55="D+",1.5,IF(OW55="D",1,0)))))))</f>
        <v>0</v>
      </c>
      <c r="OY55" s="49" t="str">
        <f>TEXT(OX55,"0.0")</f>
        <v>0.0</v>
      </c>
      <c r="OZ55" s="77">
        <v>2</v>
      </c>
      <c r="PA55" s="151"/>
      <c r="PB55" s="24">
        <v>6.8</v>
      </c>
      <c r="PC55" s="27"/>
      <c r="PD55" s="28"/>
      <c r="PE55" s="30">
        <f>ROUND((PB55*0.4+PC55*0.6),1)</f>
        <v>2.7</v>
      </c>
      <c r="PF55" s="31">
        <f>ROUND(MAX((PB55*0.4+PC55*0.6),(PB55*0.4+PD55*0.6)),1)</f>
        <v>2.7</v>
      </c>
      <c r="PG55" s="31" t="str">
        <f>TEXT(PF55,"0.0")</f>
        <v>2.7</v>
      </c>
      <c r="PH55" s="35" t="str">
        <f>IF(PF55&gt;=8.5,"A",IF(PF55&gt;=8,"B+",IF(PF55&gt;=7,"B",IF(PF55&gt;=6.5,"C+",IF(PF55&gt;=5.5,"C",IF(PF55&gt;=5,"D+",IF(PF55&gt;=4,"D","F")))))))</f>
        <v>F</v>
      </c>
      <c r="PI55" s="130">
        <f>IF(PH55="A",4,IF(PH55="B+",3.5,IF(PH55="B",3,IF(PH55="C+",2.5,IF(PH55="C",2,IF(PH55="D+",1.5,IF(PH55="D",1,0)))))))</f>
        <v>0</v>
      </c>
      <c r="PJ55" s="49" t="str">
        <f>TEXT(PI55,"0.0")</f>
        <v>0.0</v>
      </c>
      <c r="PK55" s="77">
        <v>3</v>
      </c>
      <c r="PL55" s="151"/>
      <c r="PM55" s="24">
        <v>5.3</v>
      </c>
      <c r="PN55" s="27"/>
      <c r="PO55" s="28"/>
      <c r="PP55" s="30">
        <f>ROUND((PM55*0.4+PN55*0.6),1)</f>
        <v>2.1</v>
      </c>
      <c r="PQ55" s="31">
        <f>ROUND(MAX((PM55*0.4+PN55*0.6),(PM55*0.4+PO55*0.6)),1)</f>
        <v>2.1</v>
      </c>
      <c r="PR55" s="31" t="str">
        <f>TEXT(PQ55,"0.0")</f>
        <v>2.1</v>
      </c>
      <c r="PS55" s="35" t="str">
        <f>IF(PQ55&gt;=8.5,"A",IF(PQ55&gt;=8,"B+",IF(PQ55&gt;=7,"B",IF(PQ55&gt;=6.5,"C+",IF(PQ55&gt;=5.5,"C",IF(PQ55&gt;=5,"D+",IF(PQ55&gt;=4,"D","F")))))))</f>
        <v>F</v>
      </c>
      <c r="PT55" s="130">
        <f>IF(PS55="A",4,IF(PS55="B+",3.5,IF(PS55="B",3,IF(PS55="C+",2.5,IF(PS55="C",2,IF(PS55="D+",1.5,IF(PS55="D",1,0)))))))</f>
        <v>0</v>
      </c>
      <c r="PU55" s="49" t="str">
        <f>TEXT(PT55,"0.0")</f>
        <v>0.0</v>
      </c>
      <c r="PV55" s="77">
        <v>2</v>
      </c>
      <c r="PW55" s="151"/>
      <c r="PX55" s="24">
        <v>6.4</v>
      </c>
      <c r="PY55" s="27"/>
      <c r="PZ55" s="28"/>
      <c r="QA55" s="30">
        <f>ROUND((PX55*0.4+PY55*0.6),1)</f>
        <v>2.6</v>
      </c>
      <c r="QB55" s="31">
        <f>ROUND(MAX((PX55*0.4+PY55*0.6),(PX55*0.4+PZ55*0.6)),1)</f>
        <v>2.6</v>
      </c>
      <c r="QC55" s="31" t="str">
        <f>TEXT(QB55,"0.0")</f>
        <v>2.6</v>
      </c>
      <c r="QD55" s="35" t="str">
        <f>IF(QB55&gt;=8.5,"A",IF(QB55&gt;=8,"B+",IF(QB55&gt;=7,"B",IF(QB55&gt;=6.5,"C+",IF(QB55&gt;=5.5,"C",IF(QB55&gt;=5,"D+",IF(QB55&gt;=4,"D","F")))))))</f>
        <v>F</v>
      </c>
      <c r="QE55" s="33">
        <f>IF(QD55="A",4,IF(QD55="B+",3.5,IF(QD55="B",3,IF(QD55="C+",2.5,IF(QD55="C",2,IF(QD55="D+",1.5,IF(QD55="D",1,0)))))))</f>
        <v>0</v>
      </c>
      <c r="QF55" s="49" t="str">
        <f>TEXT(QE55,"0.0")</f>
        <v>0.0</v>
      </c>
      <c r="QG55" s="77">
        <v>3</v>
      </c>
      <c r="QH55" s="151"/>
      <c r="QI55" s="63">
        <v>0</v>
      </c>
      <c r="QJ55" s="27"/>
      <c r="QK55" s="28"/>
      <c r="QL55" s="30">
        <f>ROUND((QI55*0.4+QJ55*0.6),1)</f>
        <v>0</v>
      </c>
      <c r="QM55" s="31">
        <f>ROUND(MAX((QI55*0.4+QJ55*0.6),(QI55*0.4+QK55*0.6)),1)</f>
        <v>0</v>
      </c>
      <c r="QN55" s="31" t="str">
        <f>TEXT(QM55,"0.0")</f>
        <v>0.0</v>
      </c>
      <c r="QO55" s="35" t="str">
        <f>IF(QM55&gt;=8.5,"A",IF(QM55&gt;=8,"B+",IF(QM55&gt;=7,"B",IF(QM55&gt;=6.5,"C+",IF(QM55&gt;=5.5,"C",IF(QM55&gt;=5,"D+",IF(QM55&gt;=4,"D","F")))))))</f>
        <v>F</v>
      </c>
      <c r="QP55" s="130">
        <f>IF(QO55="A",4,IF(QO55="B+",3.5,IF(QO55="B",3,IF(QO55="C+",2.5,IF(QO55="C",2,IF(QO55="D+",1.5,IF(QO55="D",1,0)))))))</f>
        <v>0</v>
      </c>
      <c r="QQ55" s="49" t="str">
        <f>TEXT(QP55,"0.0")</f>
        <v>0.0</v>
      </c>
      <c r="QR55" s="77">
        <v>1</v>
      </c>
      <c r="QS55" s="151"/>
      <c r="QT55" s="24">
        <v>6.3</v>
      </c>
      <c r="QU55" s="27"/>
      <c r="QV55" s="28"/>
      <c r="QW55" s="30">
        <f>ROUND((QT55*0.4+QU55*0.6),1)</f>
        <v>2.5</v>
      </c>
      <c r="QX55" s="31">
        <f>ROUND(MAX((QT55*0.4+QU55*0.6),(QT55*0.4+QV55*0.6)),1)</f>
        <v>2.5</v>
      </c>
      <c r="QY55" s="31" t="str">
        <f>TEXT(QX55,"0.0")</f>
        <v>2.5</v>
      </c>
      <c r="QZ55" s="35" t="str">
        <f>IF(QX55&gt;=8.5,"A",IF(QX55&gt;=8,"B+",IF(QX55&gt;=7,"B",IF(QX55&gt;=6.5,"C+",IF(QX55&gt;=5.5,"C",IF(QX55&gt;=5,"D+",IF(QX55&gt;=4,"D","F")))))))</f>
        <v>F</v>
      </c>
      <c r="RA55" s="33">
        <f>IF(QZ55="A",4,IF(QZ55="B+",3.5,IF(QZ55="B",3,IF(QZ55="C+",2.5,IF(QZ55="C",2,IF(QZ55="D+",1.5,IF(QZ55="D",1,0)))))))</f>
        <v>0</v>
      </c>
      <c r="RB55" s="49" t="str">
        <f>TEXT(RA55,"0.0")</f>
        <v>0.0</v>
      </c>
      <c r="RC55" s="77">
        <v>3</v>
      </c>
      <c r="RD55" s="151"/>
      <c r="RE55" s="24"/>
      <c r="RF55" s="27"/>
      <c r="RG55" s="28"/>
      <c r="RH55" s="30">
        <f>ROUND((RE55*0.4+RF55*0.6),1)</f>
        <v>0</v>
      </c>
      <c r="RI55" s="31">
        <f>ROUND(MAX((RE55*0.4+RF55*0.6),(RE55*0.4+RG55*0.6)),1)</f>
        <v>0</v>
      </c>
      <c r="RJ55" s="31" t="str">
        <f>TEXT(RI55,"0.0")</f>
        <v>0.0</v>
      </c>
      <c r="RK55" s="35" t="str">
        <f>IF(RI55&gt;=8.5,"A",IF(RI55&gt;=8,"B+",IF(RI55&gt;=7,"B",IF(RI55&gt;=6.5,"C+",IF(RI55&gt;=5.5,"C",IF(RI55&gt;=5,"D+",IF(RI55&gt;=4,"D","F")))))))</f>
        <v>F</v>
      </c>
      <c r="RL55" s="130">
        <f>IF(RK55="A",4,IF(RK55="B+",3.5,IF(RK55="B",3,IF(RK55="C+",2.5,IF(RK55="C",2,IF(RK55="D+",1.5,IF(RK55="D",1,0)))))))</f>
        <v>0</v>
      </c>
      <c r="RM55" s="49" t="str">
        <f>TEXT(RL55,"0.0")</f>
        <v>0.0</v>
      </c>
      <c r="RN55" s="77">
        <v>1</v>
      </c>
      <c r="RO55" s="151"/>
      <c r="RP55" s="211">
        <f>OZ55+PK55+PV55+QG55+QR55+RC55+RN55</f>
        <v>15</v>
      </c>
      <c r="RQ55" s="275">
        <f>(OU55*OZ55+PF55*PK55+PQ55*PV55+QB55*QG55+QM55*QR55+QX55*RC55+RI55*RN55)/RP55</f>
        <v>2.1333333333333333</v>
      </c>
      <c r="RR55" s="43">
        <f>(OX55*OZ55+PI55*PK55+PT55*PV55+QE55*QG55+QP55*QR55+RA55*RC55+RL55*RN55)/RP55</f>
        <v>0</v>
      </c>
      <c r="RS55" s="45" t="str">
        <f>TEXT(RR55,"0.00")</f>
        <v>0.00</v>
      </c>
      <c r="RT55" s="47" t="str">
        <f>IF(AND(RR55&lt;1),"Cảnh báo KQHT","Lên lớp")</f>
        <v>Cảnh báo KQHT</v>
      </c>
      <c r="RU55" s="41">
        <f>PA55+PL55+PW55+QH55+QS55+RD55+RO55</f>
        <v>0</v>
      </c>
      <c r="RV55" s="43" t="e">
        <f>(OX55*PA55+PI55*PL55+PT55*PW55+QE55*QH55+QP55*QS55+RA55*RD55+RL55*RO55)/RU55</f>
        <v>#DIV/0!</v>
      </c>
      <c r="RW55" s="229">
        <f>OK55+RP55</f>
        <v>83</v>
      </c>
      <c r="RX55" s="230">
        <f>OL55+RU55</f>
        <v>41</v>
      </c>
      <c r="RY55" s="146" t="e">
        <f xml:space="preserve"> (OM55*OL55+RV55*RU55)/RX55</f>
        <v>#DIV/0!</v>
      </c>
      <c r="RZ55" s="45" t="e">
        <f>TEXT(RY55,"0.00")</f>
        <v>#DIV/0!</v>
      </c>
      <c r="SA55" s="47" t="e">
        <f>IF(AND(RY55&lt;1.6),"Cảnh báo KQHT","Lên lớp")</f>
        <v>#DIV/0!</v>
      </c>
      <c r="SB55" s="148" t="s">
        <v>1513</v>
      </c>
      <c r="SC55" s="24"/>
      <c r="SD55" s="27"/>
      <c r="SE55" s="28"/>
      <c r="SF55" s="30">
        <f>ROUND((SC55*0.4+SD55*0.6),1)</f>
        <v>0</v>
      </c>
      <c r="SG55" s="31">
        <f>ROUND(MAX((SC55*0.4+SD55*0.6),(SC55*0.4+SE55*0.6)),1)</f>
        <v>0</v>
      </c>
      <c r="SH55" s="31" t="str">
        <f>TEXT(SG55,"0.0")</f>
        <v>0.0</v>
      </c>
      <c r="SI55" s="35" t="str">
        <f>IF(SG55&gt;=8.5,"A",IF(SG55&gt;=8,"B+",IF(SG55&gt;=7,"B",IF(SG55&gt;=6.5,"C+",IF(SG55&gt;=5.5,"C",IF(SG55&gt;=5,"D+",IF(SG55&gt;=4,"D","F")))))))</f>
        <v>F</v>
      </c>
      <c r="SJ55" s="33">
        <f>IF(SI55="A",4,IF(SI55="B+",3.5,IF(SI55="B",3,IF(SI55="C+",2.5,IF(SI55="C",2,IF(SI55="D+",1.5,IF(SI55="D",1,0)))))))</f>
        <v>0</v>
      </c>
      <c r="SK55" s="49" t="str">
        <f>TEXT(SJ55,"0.0")</f>
        <v>0.0</v>
      </c>
      <c r="SL55" s="77"/>
      <c r="SM55" s="151"/>
      <c r="SN55" s="63">
        <v>0.9</v>
      </c>
      <c r="SO55" s="27"/>
      <c r="SP55" s="28"/>
      <c r="SQ55" s="30">
        <f>ROUND((SN55*0.4+SO55*0.6),1)</f>
        <v>0.4</v>
      </c>
      <c r="SR55" s="31">
        <f>ROUND(MAX((SN55*0.4+SO55*0.6),(SN55*0.4+SP55*0.6)),1)</f>
        <v>0.4</v>
      </c>
      <c r="SS55" s="31" t="str">
        <f>TEXT(SR55,"0.0")</f>
        <v>0.4</v>
      </c>
      <c r="ST55" s="35" t="str">
        <f>IF(SR55&gt;=8.5,"A",IF(SR55&gt;=8,"B+",IF(SR55&gt;=7,"B",IF(SR55&gt;=6.5,"C+",IF(SR55&gt;=5.5,"C",IF(SR55&gt;=5,"D+",IF(SR55&gt;=4,"D","F")))))))</f>
        <v>F</v>
      </c>
      <c r="SU55" s="33">
        <f>IF(ST55="A",4,IF(ST55="B+",3.5,IF(ST55="B",3,IF(ST55="C+",2.5,IF(ST55="C",2,IF(ST55="D+",1.5,IF(ST55="D",1,0)))))))</f>
        <v>0</v>
      </c>
      <c r="SV55" s="49" t="str">
        <f>TEXT(SU55,"0.0")</f>
        <v>0.0</v>
      </c>
      <c r="SW55" s="77">
        <v>2</v>
      </c>
      <c r="SX55" s="151"/>
      <c r="SY55" s="24"/>
      <c r="SZ55" s="27"/>
      <c r="TA55" s="28"/>
      <c r="TB55" s="22">
        <f>ROUND((SF55*0.5+SQ55*0.5),1)</f>
        <v>0.2</v>
      </c>
      <c r="TC55" s="29">
        <f t="shared" ref="TC55" si="875">ROUND((SG55*0.5+SR55*0.5),1)</f>
        <v>0.2</v>
      </c>
      <c r="TD55" s="31" t="str">
        <f>TEXT(TC55,"0.0")</f>
        <v>0.2</v>
      </c>
      <c r="TE55" s="35" t="str">
        <f>IF(TC55&gt;=8.5,"A",IF(TC55&gt;=8,"B+",IF(TC55&gt;=7,"B",IF(TC55&gt;=6.5,"C+",IF(TC55&gt;=5.5,"C",IF(TC55&gt;=5,"D+",IF(TC55&gt;=4,"D","F")))))))</f>
        <v>F</v>
      </c>
      <c r="TF55" s="33">
        <f>IF(TE55="A",4,IF(TE55="B+",3.5,IF(TE55="B",3,IF(TE55="C+",2.5,IF(TE55="C",2,IF(TE55="D+",1.5,IF(TE55="D",1,0)))))))</f>
        <v>0</v>
      </c>
      <c r="TG55" s="49" t="str">
        <f>TEXT(TF55,"0.0")</f>
        <v>0.0</v>
      </c>
      <c r="TH55" s="77">
        <v>4</v>
      </c>
      <c r="TI55" s="151"/>
    </row>
  </sheetData>
  <autoFilter ref="A1:UB34">
    <filterColumn colId="542"/>
  </autoFilter>
  <conditionalFormatting sqref="FL51:FM55 JS39:JT44 R39:S44 FL39:FM44 L39:M44 JS55:JT55 R51:S55 L49:M55 FL1:FM34 JS1:JT34 L1:M34 R1:S34">
    <cfRule type="cellIs" dxfId="83" priority="586" stopIfTrue="1" operator="lessThan">
      <formula>4.95</formula>
    </cfRule>
    <cfRule type="cellIs" dxfId="82" priority="587" stopIfTrue="1" operator="lessThan">
      <formula>4.95</formula>
    </cfRule>
    <cfRule type="cellIs" dxfId="81" priority="588" stopIfTrue="1" operator="lessThan">
      <formula>4.95</formula>
    </cfRule>
  </conditionalFormatting>
  <conditionalFormatting sqref="P51:T55 J39:K44 P39:T44 J49:K55 J1:K34 P1:T34 AA2:AA34 AL2:AL34 AW2:AW34 BH2:BH34 BS2:BS34 CL2:CL34 CW2:CW34 DH2:DH34 DS2:DS34 ED2:ED34 EO2:EO34 EZ2:EZ34 FK2:FK34 GH2:GH34 GS2:GS34 HD2:HD34 HO2:HO34 HZ2:HZ34 IK2:IK34 IV2:IV34 JG2:JG34 JR2:JR34 LV2:LV34 MG2:MG34 MR2:MR34 NC2:NC34">
    <cfRule type="cellIs" dxfId="80" priority="585" stopIfTrue="1" operator="lessThan">
      <formula>4.95</formula>
    </cfRule>
  </conditionalFormatting>
  <conditionalFormatting sqref="TC55:TD55 QM40:QN40 QB40:QC40 PF40:PG40 QX40:QY40 PQ40:PR40 OU40:OV40 SR44:SS44 KY39:KZ44 KN39:KO44 EC39:ED44 FJ39:FK44 BR39:BS44 Z39:AA44 AK39:AL44 AV39:AW44 BG39:BH44 CV39:CW44 DG39:DH44 DR39:DS44 EN39:EO44 EY39:EZ44 CK39:CL44 HN39:HO44 GR39:GS44 HC39:HD44 HY39:HZ44 JQ39:JR44 IJ39:IK44 GG39:GH44 IU39:IV44 JF39:JG44 LU39:LV44 MF39:MG44 MQ39:MR44 NX39:NY44 NM39:NN44 NB39:NC44 LJ39:LK44 OU42:OV44 PQ43:PR44 QX42:QY44 QM43:QN44 PF42:PG44 QB43:QC44 RI43:RJ44 SG43:SH44 SG55:SH55 SR55:SS55 KY55:KZ55 KN55:KO55 FJ51:FK55 BR49:BS55 Z49:AA55 AK49:AL55 AV49:AW55 BG49:BH55 CV51:CW55 DG51:DH55 DR51:DS55 EN51:EO55 EY54:EZ55 CK54:CL55 HN55:HO55 GR55:GS55 HC55:HD55 HY55:HZ55 JQ55:JR55 IJ55:IK55 GG55:GH55 IU55:IV55 JF55:JG55 LU55:LV55 MF55:MG55 MQ55:MR55 NX55:NY55 NM55:NN55 NB55:NC55 LJ55:LK55 OU55:OV55 PQ55:PR55 QX55:QY55 QM55:QN55 PF55:PG55 QB55:QC55 RI55:RJ55 EC54:ED55 TC44:TD44 TC2:TD34 SR1:SU1 SG1:SJ1 SG2:SH34 SR2:SS34 KY2:KZ34 KN2:KO34 NX1:OA1 FL1:FM1 AM1:AN1 BI1:BJ1 AX1:AY1 AB1:AC1 R1:S1 L1:M1 CM1:CN1 CX1:CY1 DI1:DJ1 DT1:DU1 FA1:FB1 EP1:EQ1 IL1:IM1 JS1:JT1 GI1:GJ1 GT1:GU1 HE1:HF1 HP1:HQ1 IA1:IB1 IW1:IX1 JH1:JI1 LJ1:LM1 KY1:LB1 KN1:KQ1 NM1:NP1 NX2:NY34 NM2:NN34 LJ2:LK34 OU1:OX1 PF1:PI1 PQ1:PT1 QB1:QE1 QM1:QP1 QX1:RA1 RI1:RL1 OU2:OV34 PQ2:PR34 QX2:QY34 QM2:QN34 PF2:PG34 QB2:QC34 RI2:RJ34 TC1:TF1 NB1:NE1 MQ1:MT1 MF1:MI1 LU1:LX1 ED1:EF1 BS1:BU1 TP2:TP34 K2:K34 Q2:Q34 Z1:AA34 AK1:AL34 AV1:AW34 BG1:BH34 BR1:BS34 CK1:CL34 CV1:CW34 DG1:DH34 DR1:DS34 EC1:ED34 EN1:EO34 EY1:EZ34 FJ2:FK34 GG1:GH34 GR1:GS34 HC1:HD34 HN1:HO34 HY1:HZ34 IJ1:IK34 IU1:IV34 JF1:JG34 JQ1:JR34 LU2:LV34 MF2:MG34 MQ2:MR34 NB2:NC34">
    <cfRule type="cellIs" dxfId="79" priority="584" operator="lessThan">
      <formula>3.95</formula>
    </cfRule>
  </conditionalFormatting>
  <conditionalFormatting sqref="FM51:FM55 EQ39:EQ44 DJ39:DJ44 CN39:CN44 JT39:JT44 EF39:EF44 CY39:CY44 M39:M44 S39:S44 FM39:FM44 DU39:DU44 EQ51:EQ55 DU51:DU55 DJ51:DJ55 CN54:CN55 JT55 CY51:CY55 M49:M55 S51:S55 EF54:EF55 FM2:FM34 EQ1:EQ34 DU1:DU34 DJ1:DJ34 CN1:CN34 JT2:JT34 EF1:EF34 CY1:CY34 M2:M34 S2:S34">
    <cfRule type="cellIs" dxfId="78" priority="583" operator="greaterThan">
      <formula>0</formula>
    </cfRule>
  </conditionalFormatting>
  <conditionalFormatting sqref="FM39:FM44 FM51:FM55 FM1:FM34">
    <cfRule type="cellIs" dxfId="77" priority="567" operator="greaterThan">
      <formula>0</formula>
    </cfRule>
    <cfRule type="cellIs" dxfId="76" priority="568" operator="lessThan">
      <formula>0</formula>
    </cfRule>
  </conditionalFormatting>
  <conditionalFormatting sqref="FB39:FB44 FB54:FB55 FB1:FB34">
    <cfRule type="cellIs" dxfId="75" priority="562" operator="lessThan">
      <formula>0</formula>
    </cfRule>
    <cfRule type="cellIs" dxfId="74" priority="563" operator="lessThan">
      <formula>0</formula>
    </cfRule>
    <cfRule type="cellIs" dxfId="73" priority="564" operator="greaterThan">
      <formula>0</formula>
    </cfRule>
    <cfRule type="cellIs" dxfId="72" priority="565" operator="lessThan">
      <formula>0</formula>
    </cfRule>
    <cfRule type="cellIs" dxfId="71" priority="566" operator="greaterThan">
      <formula>0</formula>
    </cfRule>
  </conditionalFormatting>
  <conditionalFormatting sqref="TC55:TD55 QM40:QN40 QB40:QC40 PF40:PG40 QX40:QY40 PQ40:PR40 OU40:OV40 SR44:SS44 LJ39:LK44 KY39:KZ44 KN39:KO44 FJ39:FK44 JQ39:JR44 IU39:IV44 JF39:JG44 LU39:LV44 MF39:MG44 MQ39:MR44 NX39:NY44 NM39:NN44 NB39:NC44 OU42:OV44 PQ43:PR44 QX42:QY44 QM43:QN44 PF42:PG44 QB43:QC44 RI43:RJ44 SG43:SH44 SG55:SH55 SR55:SS55 LJ55:LK55 KY55:KZ55 KN55:KO55 JQ55:JR55 IU55:IV55 JF55:JG55 LU55:LV55 MF55:MG55 MQ55:MR55 NX55:NY55 NM55:NN55 NB55:NC55 OU55:OV55 PQ55:PR55 QX55:QY55 QM55:QN55 PF55:PG55 QB55:QC55 RI55:RJ55 FJ51:FK55 TC44:TD44 TC2:TD34 SG2:SH34 SR2:SS34 LJ2:LK34 KY2:KZ34 KN2:KO34 NX2:NY34 NM2:NN34 OU2:OV34 PQ2:PR34 QX2:QY34 QM2:QN34 PF2:PG34 QB2:QC34 RI2:RJ34 TP2:TP34 K2:K34 Q2:Q34 AA2:AA34 AL2:AL34 AW2:AW34 BH2:BH34 BS2:BS34 CL2:CL34 CW2:CW34 DH2:DH34 DS2:DS34 ED2:ED34 EO2:EO34 EZ2:EZ34 FJ2:FK34 GH2:GH34 GS2:GS34 HD2:HD34 HO2:HO34 HZ2:HZ34 IK2:IK34 IU2:IV34 JF2:JG34 JQ2:JR34 LU2:LV34 MF2:MG34 MQ2:MR34 NB2:NC34">
    <cfRule type="cellIs" dxfId="70" priority="554" operator="lessThan">
      <formula>4</formula>
    </cfRule>
  </conditionalFormatting>
  <conditionalFormatting sqref="QP40 QE40 PI40 RA40 PT40 OX40 SU44 NP39:NP44 NE39:NE44 OA39:OA44 JT39:JT44 JI39:JI44 IX39:IX44 IM39:IM44 IB39:IB44 HQ39:HQ44 HF39:HF44 GU39:GU44 GJ39:GJ44 LB39:LB44 LM39:LM44 LX39:LX44 KQ39:KQ44 MI39:MI44 MT39:MT44 OX42:OX44 PT43:PT44 RA42:RA44 QP43:QP44 PI42:PI44 QE43:QE44 RL43:RL44 SJ43:SJ44 TF44 SJ55 SU55 NP55 NE55 OA55 JT55 JI55 IX55 IM55 IB55 HQ55 HF55 GU55 GJ55 LB55 LM55 LX55 KQ55 MI55 MT55 OX55 PT55 RA55 QP55 PI55 QE55 RL55 TF55 SJ1:SJ34 SU1:SU34 NP1:NP34 NE1:NE34 OA1:OA34 JT1:JT34 JI1:JI34 IX1:IX34 IM2:IM34 IB2:IB34 HQ2:HQ34 HF2:HF34 GU2:GU34 GJ2:GJ34 LB1:LB34 LM1:LM34 LX1:LX34 KQ1:KQ34 MI1:MI34 MT1:MT34 OX1:OX34 PT1:PT34 RA1:RA34 QP1:QP34 PI1:PI34 QE1:QE34 RL1:RL34 TF1:TF34 TR2:TR34">
    <cfRule type="cellIs" dxfId="69" priority="543" operator="lessThan">
      <formula>0</formula>
    </cfRule>
    <cfRule type="cellIs" dxfId="68" priority="544" operator="lessThan">
      <formula>0</formula>
    </cfRule>
    <cfRule type="cellIs" dxfId="67" priority="545" operator="greaterThan">
      <formula>0</formula>
    </cfRule>
    <cfRule type="cellIs" dxfId="66" priority="546" operator="lessThan">
      <formula>0</formula>
    </cfRule>
    <cfRule type="cellIs" dxfId="65" priority="547" operator="greaterThan">
      <formula>0</formula>
    </cfRule>
  </conditionalFormatting>
  <conditionalFormatting sqref="QP40 QE40 PI40 RA40 PT40 OX40 SU44 OA39:OA44 NP39:NP44 NE39:NE44 JT39:JT44 JI39:JI44 IX39:IX44 IM39:IM44 IB39:IB44 HQ39:HQ44 HF39:HF44 GU39:GU44 GJ39:GJ44 LB39:LB44 LM39:LM44 LX39:LX44 KQ39:KQ44 MI39:MI44 MT39:MT44 OX42:OX44 PT43:PT44 RA42:RA44 QP43:QP44 PI42:PI44 QE43:QE44 RL43:RL44 SJ43:SJ44 TF44 SJ55 SU55 OA55 NP55 NE55 JT55 JI55 IX55 IM55 IB55 HQ55 HF55 GU55 GJ55 LB55 LM55 LX55 KQ55 MI55 MT55 OX55 PT55 RA55 QP55 PI55 QE55 RL55 TF55 SJ2:SJ34 SU2:SU34 OA2:OA34 NP2:NP34 NE2:NE34 JT2:JT34 JI2:JI34 IX2:IX34 IM2:IM34 IB2:IB34 HQ2:HQ34 HF2:HF34 GU2:GU34 GJ2:GJ34 LB2:LB34 LM2:LM34 LX2:LX34 KQ2:KQ34 MI2:MI34 MT2:MT34 OX2:OX34 PT2:PT34 RA2:RA34 QP2:QP34 PI2:PI34 QE2:QE34 RL2:RL34 TF2:TF34 TR2:TR34">
    <cfRule type="cellIs" dxfId="64" priority="540" operator="equal">
      <formula>0</formula>
    </cfRule>
    <cfRule type="cellIs" dxfId="63" priority="541" operator="equal">
      <formula>0</formula>
    </cfRule>
    <cfRule type="cellIs" dxfId="62" priority="542" operator="lessThan">
      <formula>0</formula>
    </cfRule>
  </conditionalFormatting>
  <conditionalFormatting sqref="IB39:IB44 HF39:HF44 GU39:GU44 GJ39:GJ44 IX39:IX44 IM39:IM44 HQ39:HQ44 IB55 HQ55 HF55 GU55 GJ55 IX55 IM55 IB2:IB34 HQ2:HQ34 HF2:HF34 GU2:GU34 GJ2:GJ34 IX2:IX34 IM2:IM34">
    <cfRule type="cellIs" dxfId="61" priority="529" operator="lessThan">
      <formula>1</formula>
    </cfRule>
    <cfRule type="cellIs" dxfId="60" priority="530" operator="greaterThan">
      <formula>0</formula>
    </cfRule>
    <cfRule type="cellIs" dxfId="59" priority="531" operator="equal">
      <formula>0</formula>
    </cfRule>
    <cfRule type="cellIs" dxfId="58" priority="532" operator="equal">
      <formula>0</formula>
    </cfRule>
    <cfRule type="cellIs" dxfId="57" priority="533" operator="lessThan">
      <formula>0</formula>
    </cfRule>
  </conditionalFormatting>
  <conditionalFormatting sqref="TR2:TR34">
    <cfRule type="cellIs" dxfId="56" priority="143" stopIfTrue="1" operator="lessThan">
      <formula>5</formula>
    </cfRule>
  </conditionalFormatting>
  <pageMargins left="0" right="0" top="0.25" bottom="0" header="0.3" footer="0.3"/>
  <pageSetup paperSize="9" scale="62" orientation="landscape" r:id="rId1"/>
</worksheet>
</file>

<file path=xl/worksheets/sheet5.xml><?xml version="1.0" encoding="utf-8"?>
<worksheet xmlns="http://schemas.openxmlformats.org/spreadsheetml/2006/main" xmlns:r="http://schemas.openxmlformats.org/officeDocument/2006/relationships">
  <dimension ref="A1:UB59"/>
  <sheetViews>
    <sheetView workbookViewId="0">
      <pane xSplit="5" ySplit="1" topLeftCell="TY2" activePane="bottomRight" state="frozen"/>
      <selection pane="topRight" activeCell="F1" sqref="F1"/>
      <selection pane="bottomLeft" activeCell="A2" sqref="A2"/>
      <selection pane="bottomRight" activeCell="UC2" sqref="UC2"/>
    </sheetView>
  </sheetViews>
  <sheetFormatPr defaultRowHeight="17.25"/>
  <cols>
    <col min="1" max="1" width="5.42578125" style="8" customWidth="1"/>
    <col min="2" max="2" width="8.42578125" style="8" customWidth="1"/>
    <col min="3" max="3" width="14.85546875" style="8" customWidth="1"/>
    <col min="4" max="4" width="21.7109375" style="8" customWidth="1"/>
    <col min="5" max="6" width="10.7109375" style="8" customWidth="1"/>
    <col min="7" max="7" width="14.42578125" style="8" customWidth="1"/>
    <col min="8" max="8" width="9.85546875" style="8" customWidth="1"/>
    <col min="9" max="9" width="28" style="8" customWidth="1"/>
    <col min="10" max="11" width="5.7109375" style="8" customWidth="1"/>
    <col min="12" max="12" width="5" style="8" customWidth="1"/>
    <col min="13" max="13" width="6" style="8" customWidth="1"/>
    <col min="14" max="14" width="5.7109375" style="8" customWidth="1"/>
    <col min="15" max="17" width="5.140625" style="8" customWidth="1"/>
    <col min="18" max="18" width="4.85546875" style="8" customWidth="1"/>
    <col min="19" max="19" width="5.5703125" style="8" customWidth="1"/>
    <col min="20" max="20" width="6.42578125" style="8" customWidth="1"/>
    <col min="21" max="21" width="5.140625" style="8" customWidth="1"/>
    <col min="22" max="76" width="5.42578125" style="8" customWidth="1"/>
    <col min="77" max="79" width="5.7109375" style="8" customWidth="1"/>
    <col min="80" max="80" width="18.5703125" style="8" customWidth="1"/>
    <col min="81" max="82" width="5.7109375" style="8" customWidth="1"/>
    <col min="83" max="83" width="19.7109375" style="8" customWidth="1"/>
    <col min="84" max="84" width="17.28515625" style="8" customWidth="1"/>
    <col min="85" max="175" width="5.5703125" style="8" customWidth="1"/>
    <col min="176" max="176" width="17.5703125" style="8" customWidth="1"/>
    <col min="177" max="182" width="5.5703125" style="8" customWidth="1"/>
    <col min="183" max="183" width="17.140625" style="8" customWidth="1"/>
    <col min="184" max="184" width="20.7109375" style="8" customWidth="1"/>
    <col min="185" max="286" width="5.5703125" style="8" customWidth="1"/>
    <col min="287" max="287" width="17.85546875" style="8" customWidth="1"/>
    <col min="288" max="293" width="5.5703125" style="8" customWidth="1"/>
    <col min="294" max="294" width="18.42578125" style="8" customWidth="1"/>
    <col min="295" max="295" width="21.140625" style="8" customWidth="1"/>
    <col min="296" max="395" width="4.5703125" style="8" customWidth="1"/>
    <col min="396" max="396" width="6.140625" style="8" customWidth="1"/>
    <col min="397" max="397" width="5.140625" style="8" customWidth="1"/>
    <col min="398" max="398" width="17.5703125" style="8" customWidth="1"/>
    <col min="399" max="399" width="4.85546875" style="8" customWidth="1"/>
    <col min="400" max="400" width="6" style="8" customWidth="1"/>
    <col min="401" max="402" width="4.85546875" style="8" customWidth="1"/>
    <col min="403" max="403" width="6" style="8" customWidth="1"/>
    <col min="404" max="404" width="5.28515625" style="8" customWidth="1"/>
    <col min="405" max="405" width="15.28515625" style="8" customWidth="1"/>
    <col min="406" max="406" width="21.42578125" style="8" customWidth="1"/>
    <col min="407" max="484" width="4.85546875" style="8" customWidth="1"/>
    <col min="485" max="486" width="5.5703125" style="8" customWidth="1"/>
    <col min="487" max="487" width="6" style="8" customWidth="1"/>
    <col min="488" max="488" width="17.5703125" style="8" customWidth="1"/>
    <col min="489" max="489" width="4.7109375" style="8" customWidth="1"/>
    <col min="490" max="490" width="6" style="8" customWidth="1"/>
    <col min="491" max="492" width="4.7109375" style="8" customWidth="1"/>
    <col min="493" max="494" width="6" style="8" customWidth="1"/>
    <col min="495" max="495" width="17.7109375" style="8" customWidth="1"/>
    <col min="496" max="496" width="22" style="8" customWidth="1"/>
    <col min="497" max="519" width="4.85546875" style="8" customWidth="1"/>
    <col min="520" max="521" width="5.5703125" style="8" customWidth="1"/>
    <col min="522" max="542" width="4.85546875" style="8" customWidth="1"/>
    <col min="543" max="543" width="5.7109375" style="8" customWidth="1"/>
    <col min="544" max="544" width="5.5703125" style="8" customWidth="1"/>
    <col min="545" max="545" width="5.7109375" style="8" customWidth="1"/>
    <col min="546" max="546" width="17.28515625" style="8" customWidth="1"/>
    <col min="547" max="547" width="4.85546875" style="8" customWidth="1"/>
    <col min="548" max="548" width="6.140625" style="8" customWidth="1"/>
    <col min="549" max="571" width="4.85546875" style="8" customWidth="1"/>
    <col min="572" max="16384" width="9.140625" style="8"/>
  </cols>
  <sheetData>
    <row r="1" spans="1:548" ht="186" customHeight="1">
      <c r="A1" s="1" t="s">
        <v>0</v>
      </c>
      <c r="B1" s="2" t="s">
        <v>2</v>
      </c>
      <c r="C1" s="2" t="s">
        <v>1</v>
      </c>
      <c r="D1" s="2" t="s">
        <v>3</v>
      </c>
      <c r="E1" s="3" t="s">
        <v>4</v>
      </c>
      <c r="F1" s="1" t="s">
        <v>5</v>
      </c>
      <c r="G1" s="1" t="s">
        <v>6</v>
      </c>
      <c r="H1" s="1" t="s">
        <v>8</v>
      </c>
      <c r="I1" s="1" t="s">
        <v>7</v>
      </c>
      <c r="J1" s="52" t="s">
        <v>9</v>
      </c>
      <c r="K1" s="52" t="s">
        <v>1538</v>
      </c>
      <c r="L1" s="37" t="s">
        <v>54</v>
      </c>
      <c r="M1" s="38" t="s">
        <v>56</v>
      </c>
      <c r="N1" s="51" t="s">
        <v>55</v>
      </c>
      <c r="O1" s="7" t="s">
        <v>60</v>
      </c>
      <c r="P1" s="53" t="s">
        <v>10</v>
      </c>
      <c r="Q1" s="53" t="s">
        <v>1565</v>
      </c>
      <c r="R1" s="37" t="s">
        <v>61</v>
      </c>
      <c r="S1" s="38" t="s">
        <v>62</v>
      </c>
      <c r="T1" s="51" t="s">
        <v>63</v>
      </c>
      <c r="U1" s="7" t="s">
        <v>64</v>
      </c>
      <c r="V1" s="4" t="s">
        <v>33</v>
      </c>
      <c r="W1" s="5" t="s">
        <v>222</v>
      </c>
      <c r="X1" s="5" t="s">
        <v>223</v>
      </c>
      <c r="Y1" s="6" t="s">
        <v>224</v>
      </c>
      <c r="Z1" s="36" t="s">
        <v>225</v>
      </c>
      <c r="AA1" s="36" t="s">
        <v>1564</v>
      </c>
      <c r="AB1" s="37" t="s">
        <v>226</v>
      </c>
      <c r="AC1" s="38" t="s">
        <v>227</v>
      </c>
      <c r="AD1" s="51" t="s">
        <v>228</v>
      </c>
      <c r="AE1" s="75" t="s">
        <v>225</v>
      </c>
      <c r="AF1" s="78" t="s">
        <v>225</v>
      </c>
      <c r="AG1" s="4" t="s">
        <v>33</v>
      </c>
      <c r="AH1" s="5" t="s">
        <v>11</v>
      </c>
      <c r="AI1" s="5" t="s">
        <v>12</v>
      </c>
      <c r="AJ1" s="6" t="s">
        <v>13</v>
      </c>
      <c r="AK1" s="36" t="s">
        <v>14</v>
      </c>
      <c r="AL1" s="36" t="s">
        <v>1563</v>
      </c>
      <c r="AM1" s="37" t="s">
        <v>38</v>
      </c>
      <c r="AN1" s="38" t="s">
        <v>39</v>
      </c>
      <c r="AO1" s="51" t="s">
        <v>57</v>
      </c>
      <c r="AP1" s="75" t="s">
        <v>14</v>
      </c>
      <c r="AQ1" s="81" t="s">
        <v>14</v>
      </c>
      <c r="AR1" s="4" t="s">
        <v>33</v>
      </c>
      <c r="AS1" s="5" t="s">
        <v>15</v>
      </c>
      <c r="AT1" s="5" t="s">
        <v>16</v>
      </c>
      <c r="AU1" s="6" t="s">
        <v>17</v>
      </c>
      <c r="AV1" s="36" t="s">
        <v>37</v>
      </c>
      <c r="AW1" s="36" t="s">
        <v>1562</v>
      </c>
      <c r="AX1" s="37" t="s">
        <v>34</v>
      </c>
      <c r="AY1" s="38" t="s">
        <v>35</v>
      </c>
      <c r="AZ1" s="51" t="s">
        <v>58</v>
      </c>
      <c r="BA1" s="75" t="s">
        <v>36</v>
      </c>
      <c r="BB1" s="81" t="s">
        <v>36</v>
      </c>
      <c r="BC1" s="4" t="s">
        <v>33</v>
      </c>
      <c r="BD1" s="5" t="s">
        <v>40</v>
      </c>
      <c r="BE1" s="5" t="s">
        <v>52</v>
      </c>
      <c r="BF1" s="6" t="s">
        <v>41</v>
      </c>
      <c r="BG1" s="36" t="s">
        <v>42</v>
      </c>
      <c r="BH1" s="36" t="s">
        <v>1561</v>
      </c>
      <c r="BI1" s="37" t="s">
        <v>43</v>
      </c>
      <c r="BJ1" s="38" t="s">
        <v>44</v>
      </c>
      <c r="BK1" s="51" t="s">
        <v>53</v>
      </c>
      <c r="BL1" s="75" t="s">
        <v>50</v>
      </c>
      <c r="BM1" s="81" t="s">
        <v>50</v>
      </c>
      <c r="BN1" s="4" t="s">
        <v>33</v>
      </c>
      <c r="BO1" s="5" t="s">
        <v>66</v>
      </c>
      <c r="BP1" s="5" t="s">
        <v>24</v>
      </c>
      <c r="BQ1" s="6" t="s">
        <v>25</v>
      </c>
      <c r="BR1" s="36" t="s">
        <v>67</v>
      </c>
      <c r="BS1" s="36" t="s">
        <v>1560</v>
      </c>
      <c r="BT1" s="37" t="s">
        <v>68</v>
      </c>
      <c r="BU1" s="38" t="s">
        <v>69</v>
      </c>
      <c r="BV1" s="51" t="s">
        <v>70</v>
      </c>
      <c r="BW1" s="75" t="s">
        <v>71</v>
      </c>
      <c r="BX1" s="134" t="s">
        <v>71</v>
      </c>
      <c r="BY1" s="40" t="s">
        <v>65</v>
      </c>
      <c r="BZ1" s="42" t="s">
        <v>1043</v>
      </c>
      <c r="CA1" s="44" t="s">
        <v>1044</v>
      </c>
      <c r="CB1" s="46" t="s">
        <v>1041</v>
      </c>
      <c r="CC1" s="143" t="s">
        <v>1040</v>
      </c>
      <c r="CD1" s="144" t="s">
        <v>1045</v>
      </c>
      <c r="CE1" s="46" t="s">
        <v>1047</v>
      </c>
      <c r="CF1" s="46" t="s">
        <v>1039</v>
      </c>
      <c r="CG1" s="4" t="s">
        <v>33</v>
      </c>
      <c r="CH1" s="5" t="s">
        <v>72</v>
      </c>
      <c r="CI1" s="5" t="s">
        <v>26</v>
      </c>
      <c r="CJ1" s="6" t="s">
        <v>27</v>
      </c>
      <c r="CK1" s="36" t="s">
        <v>73</v>
      </c>
      <c r="CL1" s="36" t="s">
        <v>1559</v>
      </c>
      <c r="CM1" s="37" t="s">
        <v>74</v>
      </c>
      <c r="CN1" s="38" t="s">
        <v>75</v>
      </c>
      <c r="CO1" s="51" t="s">
        <v>76</v>
      </c>
      <c r="CP1" s="75" t="s">
        <v>77</v>
      </c>
      <c r="CQ1" s="149" t="s">
        <v>77</v>
      </c>
      <c r="CR1" s="4" t="s">
        <v>33</v>
      </c>
      <c r="CS1" s="5" t="s">
        <v>78</v>
      </c>
      <c r="CT1" s="5" t="s">
        <v>79</v>
      </c>
      <c r="CU1" s="6" t="s">
        <v>80</v>
      </c>
      <c r="CV1" s="36" t="s">
        <v>81</v>
      </c>
      <c r="CW1" s="36" t="s">
        <v>1558</v>
      </c>
      <c r="CX1" s="37" t="s">
        <v>82</v>
      </c>
      <c r="CY1" s="38" t="s">
        <v>83</v>
      </c>
      <c r="CZ1" s="51" t="s">
        <v>84</v>
      </c>
      <c r="DA1" s="75" t="s">
        <v>81</v>
      </c>
      <c r="DB1" s="149" t="s">
        <v>81</v>
      </c>
      <c r="DC1" s="4" t="s">
        <v>33</v>
      </c>
      <c r="DD1" s="5" t="s">
        <v>85</v>
      </c>
      <c r="DE1" s="5" t="s">
        <v>28</v>
      </c>
      <c r="DF1" s="6" t="s">
        <v>29</v>
      </c>
      <c r="DG1" s="36" t="s">
        <v>86</v>
      </c>
      <c r="DH1" s="36" t="s">
        <v>1557</v>
      </c>
      <c r="DI1" s="37" t="s">
        <v>87</v>
      </c>
      <c r="DJ1" s="38" t="s">
        <v>88</v>
      </c>
      <c r="DK1" s="51" t="s">
        <v>89</v>
      </c>
      <c r="DL1" s="75" t="s">
        <v>86</v>
      </c>
      <c r="DM1" s="149" t="s">
        <v>86</v>
      </c>
      <c r="DN1" s="4" t="s">
        <v>33</v>
      </c>
      <c r="DO1" s="5" t="s">
        <v>90</v>
      </c>
      <c r="DP1" s="5" t="s">
        <v>91</v>
      </c>
      <c r="DQ1" s="6" t="s">
        <v>92</v>
      </c>
      <c r="DR1" s="36" t="s">
        <v>93</v>
      </c>
      <c r="DS1" s="36" t="s">
        <v>1556</v>
      </c>
      <c r="DT1" s="37" t="s">
        <v>94</v>
      </c>
      <c r="DU1" s="38" t="s">
        <v>95</v>
      </c>
      <c r="DV1" s="51" t="s">
        <v>96</v>
      </c>
      <c r="DW1" s="75" t="s">
        <v>93</v>
      </c>
      <c r="DX1" s="149" t="s">
        <v>93</v>
      </c>
      <c r="DY1" s="4" t="s">
        <v>33</v>
      </c>
      <c r="DZ1" s="5" t="s">
        <v>1072</v>
      </c>
      <c r="EA1" s="5" t="s">
        <v>619</v>
      </c>
      <c r="EB1" s="6" t="s">
        <v>620</v>
      </c>
      <c r="EC1" s="36" t="s">
        <v>621</v>
      </c>
      <c r="ED1" s="36" t="s">
        <v>1555</v>
      </c>
      <c r="EE1" s="37" t="s">
        <v>622</v>
      </c>
      <c r="EF1" s="38" t="s">
        <v>623</v>
      </c>
      <c r="EG1" s="51" t="s">
        <v>624</v>
      </c>
      <c r="EH1" s="75" t="s">
        <v>621</v>
      </c>
      <c r="EI1" s="149" t="s">
        <v>621</v>
      </c>
      <c r="EJ1" s="4" t="s">
        <v>33</v>
      </c>
      <c r="EK1" s="5" t="s">
        <v>625</v>
      </c>
      <c r="EL1" s="5" t="s">
        <v>626</v>
      </c>
      <c r="EM1" s="6" t="s">
        <v>627</v>
      </c>
      <c r="EN1" s="36" t="s">
        <v>628</v>
      </c>
      <c r="EO1" s="36" t="s">
        <v>1554</v>
      </c>
      <c r="EP1" s="37" t="s">
        <v>629</v>
      </c>
      <c r="EQ1" s="38" t="s">
        <v>630</v>
      </c>
      <c r="ER1" s="51" t="s">
        <v>631</v>
      </c>
      <c r="ES1" s="75" t="s">
        <v>628</v>
      </c>
      <c r="ET1" s="149" t="s">
        <v>628</v>
      </c>
      <c r="EU1" s="4" t="s">
        <v>33</v>
      </c>
      <c r="EV1" s="5" t="s">
        <v>1073</v>
      </c>
      <c r="EW1" s="5" t="s">
        <v>1074</v>
      </c>
      <c r="EX1" s="6" t="s">
        <v>1075</v>
      </c>
      <c r="EY1" s="36" t="s">
        <v>1076</v>
      </c>
      <c r="EZ1" s="36" t="s">
        <v>1553</v>
      </c>
      <c r="FA1" s="37" t="s">
        <v>1077</v>
      </c>
      <c r="FB1" s="38" t="s">
        <v>1078</v>
      </c>
      <c r="FC1" s="51" t="s">
        <v>1079</v>
      </c>
      <c r="FD1" s="75" t="s">
        <v>1076</v>
      </c>
      <c r="FE1" s="149" t="s">
        <v>1076</v>
      </c>
      <c r="FF1" s="4" t="s">
        <v>33</v>
      </c>
      <c r="FG1" s="5" t="s">
        <v>1129</v>
      </c>
      <c r="FH1" s="5" t="s">
        <v>1130</v>
      </c>
      <c r="FI1" s="6" t="s">
        <v>1131</v>
      </c>
      <c r="FJ1" s="327" t="s">
        <v>1122</v>
      </c>
      <c r="FK1" s="327" t="s">
        <v>1552</v>
      </c>
      <c r="FL1" s="37" t="s">
        <v>1123</v>
      </c>
      <c r="FM1" s="38" t="s">
        <v>1124</v>
      </c>
      <c r="FN1" s="59" t="s">
        <v>1125</v>
      </c>
      <c r="FO1" s="75" t="s">
        <v>1126</v>
      </c>
      <c r="FP1" s="150" t="s">
        <v>1126</v>
      </c>
      <c r="FQ1" s="40" t="s">
        <v>1151</v>
      </c>
      <c r="FR1" s="42" t="s">
        <v>1152</v>
      </c>
      <c r="FS1" s="44" t="s">
        <v>1153</v>
      </c>
      <c r="FT1" s="46" t="s">
        <v>1154</v>
      </c>
      <c r="FU1" s="143" t="s">
        <v>1157</v>
      </c>
      <c r="FV1" s="144" t="s">
        <v>1158</v>
      </c>
      <c r="FW1" s="173" t="s">
        <v>1155</v>
      </c>
      <c r="FX1" s="40" t="s">
        <v>1159</v>
      </c>
      <c r="FY1" s="42" t="s">
        <v>1164</v>
      </c>
      <c r="FZ1" s="44" t="s">
        <v>1160</v>
      </c>
      <c r="GA1" s="46" t="s">
        <v>1156</v>
      </c>
      <c r="GB1" s="172" t="s">
        <v>1168</v>
      </c>
      <c r="GC1" s="4" t="s">
        <v>33</v>
      </c>
      <c r="GD1" s="5" t="s">
        <v>1031</v>
      </c>
      <c r="GE1" s="5" t="s">
        <v>1032</v>
      </c>
      <c r="GF1" s="6" t="s">
        <v>1033</v>
      </c>
      <c r="GG1" s="36" t="s">
        <v>1034</v>
      </c>
      <c r="GH1" s="36" t="s">
        <v>1551</v>
      </c>
      <c r="GI1" s="37" t="s">
        <v>1035</v>
      </c>
      <c r="GJ1" s="38" t="s">
        <v>1036</v>
      </c>
      <c r="GK1" s="51" t="s">
        <v>1037</v>
      </c>
      <c r="GL1" s="75" t="s">
        <v>1034</v>
      </c>
      <c r="GM1" s="149" t="s">
        <v>1034</v>
      </c>
      <c r="GN1" s="4" t="s">
        <v>33</v>
      </c>
      <c r="GO1" s="5" t="s">
        <v>1175</v>
      </c>
      <c r="GP1" s="5" t="s">
        <v>1176</v>
      </c>
      <c r="GQ1" s="6" t="s">
        <v>1177</v>
      </c>
      <c r="GR1" s="36" t="s">
        <v>1178</v>
      </c>
      <c r="GS1" s="36" t="s">
        <v>1550</v>
      </c>
      <c r="GT1" s="37" t="s">
        <v>1179</v>
      </c>
      <c r="GU1" s="38" t="s">
        <v>1180</v>
      </c>
      <c r="GV1" s="51" t="s">
        <v>1181</v>
      </c>
      <c r="GW1" s="75" t="s">
        <v>1178</v>
      </c>
      <c r="GX1" s="149" t="s">
        <v>1178</v>
      </c>
      <c r="GY1" s="4" t="s">
        <v>33</v>
      </c>
      <c r="GZ1" s="5" t="s">
        <v>1001</v>
      </c>
      <c r="HA1" s="5" t="s">
        <v>1002</v>
      </c>
      <c r="HB1" s="6" t="s">
        <v>1003</v>
      </c>
      <c r="HC1" s="36" t="s">
        <v>1004</v>
      </c>
      <c r="HD1" s="36" t="s">
        <v>1549</v>
      </c>
      <c r="HE1" s="37" t="s">
        <v>1005</v>
      </c>
      <c r="HF1" s="38" t="s">
        <v>1006</v>
      </c>
      <c r="HG1" s="51" t="s">
        <v>1182</v>
      </c>
      <c r="HH1" s="75" t="s">
        <v>1004</v>
      </c>
      <c r="HI1" s="149" t="s">
        <v>1004</v>
      </c>
      <c r="HJ1" s="4" t="s">
        <v>33</v>
      </c>
      <c r="HK1" s="5" t="s">
        <v>1025</v>
      </c>
      <c r="HL1" s="5" t="s">
        <v>1026</v>
      </c>
      <c r="HM1" s="6" t="s">
        <v>1027</v>
      </c>
      <c r="HN1" s="36" t="s">
        <v>1028</v>
      </c>
      <c r="HO1" s="36" t="s">
        <v>1548</v>
      </c>
      <c r="HP1" s="37" t="s">
        <v>1029</v>
      </c>
      <c r="HQ1" s="38" t="s">
        <v>1030</v>
      </c>
      <c r="HR1" s="51" t="s">
        <v>1183</v>
      </c>
      <c r="HS1" s="75" t="s">
        <v>1028</v>
      </c>
      <c r="HT1" s="149" t="s">
        <v>1028</v>
      </c>
      <c r="HU1" s="4" t="s">
        <v>33</v>
      </c>
      <c r="HV1" s="5" t="s">
        <v>994</v>
      </c>
      <c r="HW1" s="5" t="s">
        <v>995</v>
      </c>
      <c r="HX1" s="6" t="s">
        <v>996</v>
      </c>
      <c r="HY1" s="36" t="s">
        <v>997</v>
      </c>
      <c r="HZ1" s="36" t="s">
        <v>1547</v>
      </c>
      <c r="IA1" s="37" t="s">
        <v>998</v>
      </c>
      <c r="IB1" s="38" t="s">
        <v>999</v>
      </c>
      <c r="IC1" s="51" t="s">
        <v>1000</v>
      </c>
      <c r="ID1" s="75" t="s">
        <v>997</v>
      </c>
      <c r="IE1" s="149" t="s">
        <v>997</v>
      </c>
      <c r="IF1" s="4" t="s">
        <v>33</v>
      </c>
      <c r="IG1" s="5" t="s">
        <v>1048</v>
      </c>
      <c r="IH1" s="5" t="s">
        <v>1049</v>
      </c>
      <c r="II1" s="6" t="s">
        <v>1050</v>
      </c>
      <c r="IJ1" s="36" t="s">
        <v>1051</v>
      </c>
      <c r="IK1" s="36" t="s">
        <v>1546</v>
      </c>
      <c r="IL1" s="37" t="s">
        <v>1052</v>
      </c>
      <c r="IM1" s="38" t="s">
        <v>1053</v>
      </c>
      <c r="IN1" s="51" t="s">
        <v>1054</v>
      </c>
      <c r="IO1" s="75" t="s">
        <v>1051</v>
      </c>
      <c r="IP1" s="149" t="s">
        <v>1051</v>
      </c>
      <c r="IQ1" s="4" t="s">
        <v>33</v>
      </c>
      <c r="IR1" s="5" t="s">
        <v>1055</v>
      </c>
      <c r="IS1" s="5" t="s">
        <v>1056</v>
      </c>
      <c r="IT1" s="6" t="s">
        <v>1192</v>
      </c>
      <c r="IU1" s="36" t="s">
        <v>1193</v>
      </c>
      <c r="IV1" s="36" t="s">
        <v>1545</v>
      </c>
      <c r="IW1" s="37" t="s">
        <v>1057</v>
      </c>
      <c r="IX1" s="38" t="s">
        <v>1058</v>
      </c>
      <c r="IY1" s="51" t="s">
        <v>1059</v>
      </c>
      <c r="IZ1" s="75" t="s">
        <v>1193</v>
      </c>
      <c r="JA1" s="149" t="s">
        <v>1193</v>
      </c>
      <c r="JB1" s="4" t="s">
        <v>33</v>
      </c>
      <c r="JC1" s="5" t="s">
        <v>1194</v>
      </c>
      <c r="JD1" s="5" t="s">
        <v>1195</v>
      </c>
      <c r="JE1" s="6" t="s">
        <v>1196</v>
      </c>
      <c r="JF1" s="36" t="s">
        <v>1106</v>
      </c>
      <c r="JG1" s="36" t="s">
        <v>1544</v>
      </c>
      <c r="JH1" s="37" t="s">
        <v>1107</v>
      </c>
      <c r="JI1" s="38" t="s">
        <v>1107</v>
      </c>
      <c r="JJ1" s="51" t="s">
        <v>1197</v>
      </c>
      <c r="JK1" s="75" t="s">
        <v>1198</v>
      </c>
      <c r="JL1" s="149" t="s">
        <v>1198</v>
      </c>
      <c r="JM1" s="4" t="s">
        <v>33</v>
      </c>
      <c r="JN1" s="5" t="s">
        <v>1127</v>
      </c>
      <c r="JO1" s="5" t="s">
        <v>1128</v>
      </c>
      <c r="JP1" s="6" t="s">
        <v>1240</v>
      </c>
      <c r="JQ1" s="36" t="s">
        <v>1241</v>
      </c>
      <c r="JR1" s="36" t="s">
        <v>1568</v>
      </c>
      <c r="JS1" s="37" t="s">
        <v>1237</v>
      </c>
      <c r="JT1" s="38" t="s">
        <v>1242</v>
      </c>
      <c r="JU1" s="51" t="s">
        <v>1238</v>
      </c>
      <c r="JV1" s="75" t="s">
        <v>1239</v>
      </c>
      <c r="JW1" s="149" t="s">
        <v>1239</v>
      </c>
      <c r="JX1" s="210" t="s">
        <v>1184</v>
      </c>
      <c r="JY1" s="42" t="s">
        <v>1185</v>
      </c>
      <c r="JZ1" s="44" t="s">
        <v>1186</v>
      </c>
      <c r="KA1" s="46" t="s">
        <v>1289</v>
      </c>
      <c r="KB1" s="40" t="s">
        <v>1290</v>
      </c>
      <c r="KC1" s="42" t="s">
        <v>1291</v>
      </c>
      <c r="KD1" s="226" t="s">
        <v>1292</v>
      </c>
      <c r="KE1" s="227" t="s">
        <v>1293</v>
      </c>
      <c r="KF1" s="144" t="s">
        <v>1294</v>
      </c>
      <c r="KG1" s="228" t="s">
        <v>1294</v>
      </c>
      <c r="KH1" s="46" t="s">
        <v>1295</v>
      </c>
      <c r="KI1" s="172" t="s">
        <v>1311</v>
      </c>
      <c r="KJ1" s="4" t="s">
        <v>33</v>
      </c>
      <c r="KK1" s="5" t="s">
        <v>1314</v>
      </c>
      <c r="KL1" s="5" t="s">
        <v>1315</v>
      </c>
      <c r="KM1" s="6" t="s">
        <v>1316</v>
      </c>
      <c r="KN1" s="36" t="s">
        <v>1317</v>
      </c>
      <c r="KO1" s="36" t="s">
        <v>1339</v>
      </c>
      <c r="KP1" s="37" t="s">
        <v>1318</v>
      </c>
      <c r="KQ1" s="38" t="s">
        <v>1319</v>
      </c>
      <c r="KR1" s="51" t="s">
        <v>1320</v>
      </c>
      <c r="KS1" s="75" t="s">
        <v>1317</v>
      </c>
      <c r="KT1" s="149" t="s">
        <v>1317</v>
      </c>
      <c r="KU1" s="4" t="s">
        <v>33</v>
      </c>
      <c r="KV1" s="5" t="s">
        <v>1233</v>
      </c>
      <c r="KW1" s="5" t="s">
        <v>1234</v>
      </c>
      <c r="KX1" s="6" t="s">
        <v>1334</v>
      </c>
      <c r="KY1" s="36" t="s">
        <v>1235</v>
      </c>
      <c r="KZ1" s="36" t="s">
        <v>1338</v>
      </c>
      <c r="LA1" s="37" t="s">
        <v>1236</v>
      </c>
      <c r="LB1" s="38" t="s">
        <v>1236</v>
      </c>
      <c r="LC1" s="51" t="s">
        <v>1335</v>
      </c>
      <c r="LD1" s="75" t="s">
        <v>1235</v>
      </c>
      <c r="LE1" s="149" t="s">
        <v>1235</v>
      </c>
      <c r="LF1" s="4" t="s">
        <v>33</v>
      </c>
      <c r="LG1" s="5" t="s">
        <v>1321</v>
      </c>
      <c r="LH1" s="5" t="s">
        <v>1322</v>
      </c>
      <c r="LI1" s="6" t="s">
        <v>1323</v>
      </c>
      <c r="LJ1" s="36" t="s">
        <v>1116</v>
      </c>
      <c r="LK1" s="36" t="s">
        <v>1337</v>
      </c>
      <c r="LL1" s="37" t="s">
        <v>1113</v>
      </c>
      <c r="LM1" s="38" t="s">
        <v>1114</v>
      </c>
      <c r="LN1" s="51" t="s">
        <v>1115</v>
      </c>
      <c r="LO1" s="75" t="s">
        <v>1116</v>
      </c>
      <c r="LP1" s="149" t="s">
        <v>1116</v>
      </c>
      <c r="LQ1" s="4" t="s">
        <v>33</v>
      </c>
      <c r="LR1" s="5" t="s">
        <v>1117</v>
      </c>
      <c r="LS1" s="5" t="s">
        <v>1118</v>
      </c>
      <c r="LT1" s="6" t="s">
        <v>1119</v>
      </c>
      <c r="LU1" s="36" t="s">
        <v>1324</v>
      </c>
      <c r="LV1" s="36" t="s">
        <v>1542</v>
      </c>
      <c r="LW1" s="37" t="s">
        <v>1120</v>
      </c>
      <c r="LX1" s="38" t="s">
        <v>1121</v>
      </c>
      <c r="LY1" s="51" t="s">
        <v>1325</v>
      </c>
      <c r="LZ1" s="75" t="s">
        <v>1324</v>
      </c>
      <c r="MA1" s="149" t="s">
        <v>1324</v>
      </c>
      <c r="MB1" s="4" t="s">
        <v>33</v>
      </c>
      <c r="MC1" s="5" t="s">
        <v>1304</v>
      </c>
      <c r="MD1" s="5" t="s">
        <v>1305</v>
      </c>
      <c r="ME1" s="6" t="s">
        <v>1306</v>
      </c>
      <c r="MF1" s="36" t="s">
        <v>1307</v>
      </c>
      <c r="MG1" s="36" t="s">
        <v>1541</v>
      </c>
      <c r="MH1" s="37" t="s">
        <v>1308</v>
      </c>
      <c r="MI1" s="38" t="s">
        <v>1309</v>
      </c>
      <c r="MJ1" s="51" t="s">
        <v>1310</v>
      </c>
      <c r="MK1" s="75" t="s">
        <v>1307</v>
      </c>
      <c r="ML1" s="149" t="s">
        <v>1307</v>
      </c>
      <c r="MM1" s="4" t="s">
        <v>33</v>
      </c>
      <c r="MN1" s="5" t="s">
        <v>1108</v>
      </c>
      <c r="MO1" s="5" t="s">
        <v>1109</v>
      </c>
      <c r="MP1" s="6" t="s">
        <v>1110</v>
      </c>
      <c r="MQ1" s="36" t="s">
        <v>1326</v>
      </c>
      <c r="MR1" s="36" t="s">
        <v>1540</v>
      </c>
      <c r="MS1" s="37" t="s">
        <v>1111</v>
      </c>
      <c r="MT1" s="38" t="s">
        <v>1112</v>
      </c>
      <c r="MU1" s="51" t="s">
        <v>1327</v>
      </c>
      <c r="MV1" s="75" t="s">
        <v>1326</v>
      </c>
      <c r="MW1" s="149" t="s">
        <v>1326</v>
      </c>
      <c r="MX1" s="4" t="s">
        <v>33</v>
      </c>
      <c r="MY1" s="5" t="s">
        <v>1137</v>
      </c>
      <c r="MZ1" s="5" t="s">
        <v>1138</v>
      </c>
      <c r="NA1" s="6" t="s">
        <v>1139</v>
      </c>
      <c r="NB1" s="36" t="s">
        <v>1140</v>
      </c>
      <c r="NC1" s="36" t="s">
        <v>1539</v>
      </c>
      <c r="ND1" s="37" t="s">
        <v>1141</v>
      </c>
      <c r="NE1" s="38" t="s">
        <v>1142</v>
      </c>
      <c r="NF1" s="51" t="s">
        <v>1140</v>
      </c>
      <c r="NG1" s="75" t="s">
        <v>1140</v>
      </c>
      <c r="NH1" s="149" t="s">
        <v>1140</v>
      </c>
      <c r="NI1" s="4" t="s">
        <v>33</v>
      </c>
      <c r="NJ1" s="5" t="s">
        <v>1145</v>
      </c>
      <c r="NK1" s="5" t="s">
        <v>1146</v>
      </c>
      <c r="NL1" s="6" t="s">
        <v>1328</v>
      </c>
      <c r="NM1" s="36" t="s">
        <v>1147</v>
      </c>
      <c r="NN1" s="36" t="s">
        <v>1336</v>
      </c>
      <c r="NO1" s="37" t="s">
        <v>1329</v>
      </c>
      <c r="NP1" s="38" t="s">
        <v>1148</v>
      </c>
      <c r="NQ1" s="51" t="s">
        <v>1330</v>
      </c>
      <c r="NR1" s="75" t="s">
        <v>1149</v>
      </c>
      <c r="NS1" s="149" t="s">
        <v>1149</v>
      </c>
      <c r="NT1" s="4" t="s">
        <v>33</v>
      </c>
      <c r="NU1" s="5" t="s">
        <v>1227</v>
      </c>
      <c r="NV1" s="5" t="s">
        <v>1228</v>
      </c>
      <c r="NW1" s="6" t="s">
        <v>1340</v>
      </c>
      <c r="NX1" s="36" t="s">
        <v>1341</v>
      </c>
      <c r="NY1" s="36" t="s">
        <v>1342</v>
      </c>
      <c r="NZ1" s="37" t="s">
        <v>1343</v>
      </c>
      <c r="OA1" s="38" t="s">
        <v>1344</v>
      </c>
      <c r="OB1" s="51" t="s">
        <v>1345</v>
      </c>
      <c r="OC1" s="75" t="s">
        <v>1341</v>
      </c>
      <c r="OD1" s="149" t="s">
        <v>1341</v>
      </c>
      <c r="OE1" s="210" t="s">
        <v>1331</v>
      </c>
      <c r="OF1" s="42" t="s">
        <v>1332</v>
      </c>
      <c r="OG1" s="44" t="s">
        <v>1333</v>
      </c>
      <c r="OH1" s="46" t="s">
        <v>1359</v>
      </c>
      <c r="OI1" s="40" t="s">
        <v>1360</v>
      </c>
      <c r="OJ1" s="42" t="s">
        <v>1361</v>
      </c>
      <c r="OK1" s="226" t="s">
        <v>1362</v>
      </c>
      <c r="OL1" s="227" t="s">
        <v>1363</v>
      </c>
      <c r="OM1" s="144" t="s">
        <v>1364</v>
      </c>
      <c r="ON1" s="228" t="s">
        <v>1364</v>
      </c>
      <c r="OO1" s="46" t="s">
        <v>1365</v>
      </c>
      <c r="OP1" s="172" t="s">
        <v>1366</v>
      </c>
      <c r="OQ1" s="220" t="s">
        <v>33</v>
      </c>
      <c r="OR1" s="221" t="s">
        <v>1402</v>
      </c>
      <c r="OS1" s="221" t="s">
        <v>1403</v>
      </c>
      <c r="OT1" s="221" t="s">
        <v>1404</v>
      </c>
      <c r="OU1" s="222" t="s">
        <v>1405</v>
      </c>
      <c r="OV1" s="222" t="s">
        <v>1437</v>
      </c>
      <c r="OW1" s="223" t="s">
        <v>1230</v>
      </c>
      <c r="OX1" s="271" t="s">
        <v>1231</v>
      </c>
      <c r="OY1" s="225" t="s">
        <v>1232</v>
      </c>
      <c r="OZ1" s="272" t="s">
        <v>1406</v>
      </c>
      <c r="PA1" s="273" t="s">
        <v>1229</v>
      </c>
      <c r="PB1" s="220" t="s">
        <v>33</v>
      </c>
      <c r="PC1" s="221" t="s">
        <v>1407</v>
      </c>
      <c r="PD1" s="221" t="s">
        <v>1408</v>
      </c>
      <c r="PE1" s="221" t="s">
        <v>1409</v>
      </c>
      <c r="PF1" s="222" t="s">
        <v>1203</v>
      </c>
      <c r="PG1" s="222" t="s">
        <v>1435</v>
      </c>
      <c r="PH1" s="223" t="s">
        <v>1410</v>
      </c>
      <c r="PI1" s="271" t="s">
        <v>1204</v>
      </c>
      <c r="PJ1" s="225" t="s">
        <v>1411</v>
      </c>
      <c r="PK1" s="272" t="s">
        <v>1205</v>
      </c>
      <c r="PL1" s="273" t="s">
        <v>1205</v>
      </c>
      <c r="PM1" s="220" t="s">
        <v>33</v>
      </c>
      <c r="PN1" s="221" t="s">
        <v>1412</v>
      </c>
      <c r="PO1" s="221" t="s">
        <v>1413</v>
      </c>
      <c r="PP1" s="221" t="s">
        <v>1414</v>
      </c>
      <c r="PQ1" s="222" t="s">
        <v>1214</v>
      </c>
      <c r="PR1" s="222" t="s">
        <v>1438</v>
      </c>
      <c r="PS1" s="223" t="s">
        <v>1415</v>
      </c>
      <c r="PT1" s="271" t="s">
        <v>1416</v>
      </c>
      <c r="PU1" s="225" t="s">
        <v>1417</v>
      </c>
      <c r="PV1" s="272" t="s">
        <v>1418</v>
      </c>
      <c r="PW1" s="273" t="s">
        <v>1215</v>
      </c>
      <c r="PX1" s="220" t="s">
        <v>33</v>
      </c>
      <c r="PY1" s="221" t="s">
        <v>1419</v>
      </c>
      <c r="PZ1" s="221" t="s">
        <v>1420</v>
      </c>
      <c r="QA1" s="221" t="s">
        <v>1421</v>
      </c>
      <c r="QB1" s="222" t="s">
        <v>1216</v>
      </c>
      <c r="QC1" s="222" t="s">
        <v>1439</v>
      </c>
      <c r="QD1" s="223" t="s">
        <v>1217</v>
      </c>
      <c r="QE1" s="271" t="s">
        <v>1218</v>
      </c>
      <c r="QF1" s="225" t="s">
        <v>1219</v>
      </c>
      <c r="QG1" s="272" t="s">
        <v>1216</v>
      </c>
      <c r="QH1" s="273" t="s">
        <v>1422</v>
      </c>
      <c r="QI1" s="220" t="s">
        <v>33</v>
      </c>
      <c r="QJ1" s="221" t="s">
        <v>1423</v>
      </c>
      <c r="QK1" s="221" t="s">
        <v>1424</v>
      </c>
      <c r="QL1" s="221" t="s">
        <v>1425</v>
      </c>
      <c r="QM1" s="222" t="s">
        <v>1222</v>
      </c>
      <c r="QN1" s="222" t="s">
        <v>1440</v>
      </c>
      <c r="QO1" s="223" t="s">
        <v>1426</v>
      </c>
      <c r="QP1" s="271" t="s">
        <v>1220</v>
      </c>
      <c r="QQ1" s="225" t="s">
        <v>1221</v>
      </c>
      <c r="QR1" s="272" t="s">
        <v>1222</v>
      </c>
      <c r="QS1" s="273" t="s">
        <v>1450</v>
      </c>
      <c r="QT1" s="220" t="s">
        <v>33</v>
      </c>
      <c r="QU1" s="221" t="s">
        <v>1427</v>
      </c>
      <c r="QV1" s="221" t="s">
        <v>1428</v>
      </c>
      <c r="QW1" s="221" t="s">
        <v>1429</v>
      </c>
      <c r="QX1" s="222" t="s">
        <v>1226</v>
      </c>
      <c r="QY1" s="222" t="s">
        <v>1441</v>
      </c>
      <c r="QZ1" s="223" t="s">
        <v>1223</v>
      </c>
      <c r="RA1" s="271" t="s">
        <v>1224</v>
      </c>
      <c r="RB1" s="225" t="s">
        <v>1225</v>
      </c>
      <c r="RC1" s="272" t="s">
        <v>1430</v>
      </c>
      <c r="RD1" s="273" t="s">
        <v>1430</v>
      </c>
      <c r="RE1" s="220" t="s">
        <v>33</v>
      </c>
      <c r="RF1" s="221" t="s">
        <v>1431</v>
      </c>
      <c r="RG1" s="221" t="s">
        <v>1432</v>
      </c>
      <c r="RH1" s="221" t="s">
        <v>1433</v>
      </c>
      <c r="RI1" s="222" t="s">
        <v>1251</v>
      </c>
      <c r="RJ1" s="222" t="s">
        <v>1442</v>
      </c>
      <c r="RK1" s="223" t="s">
        <v>1252</v>
      </c>
      <c r="RL1" s="271" t="s">
        <v>1253</v>
      </c>
      <c r="RM1" s="225" t="s">
        <v>1254</v>
      </c>
      <c r="RN1" s="272" t="s">
        <v>1251</v>
      </c>
      <c r="RO1" s="273" t="s">
        <v>1434</v>
      </c>
      <c r="RP1" s="210" t="s">
        <v>1444</v>
      </c>
      <c r="RQ1" s="274" t="s">
        <v>1447</v>
      </c>
      <c r="RR1" s="42" t="s">
        <v>1446</v>
      </c>
      <c r="RS1" s="44" t="s">
        <v>1445</v>
      </c>
      <c r="RT1" s="46" t="s">
        <v>1485</v>
      </c>
      <c r="RU1" s="40" t="s">
        <v>1486</v>
      </c>
      <c r="RV1" s="42" t="s">
        <v>1487</v>
      </c>
      <c r="RW1" s="226" t="s">
        <v>1488</v>
      </c>
      <c r="RX1" s="227" t="s">
        <v>1489</v>
      </c>
      <c r="RY1" s="144" t="s">
        <v>1491</v>
      </c>
      <c r="RZ1" s="228" t="s">
        <v>1490</v>
      </c>
      <c r="SA1" s="46" t="s">
        <v>1493</v>
      </c>
      <c r="SB1" s="172" t="s">
        <v>1512</v>
      </c>
      <c r="SC1" s="220" t="s">
        <v>33</v>
      </c>
      <c r="SD1" s="221" t="s">
        <v>1281</v>
      </c>
      <c r="SE1" s="221" t="s">
        <v>1282</v>
      </c>
      <c r="SF1" s="221" t="s">
        <v>1283</v>
      </c>
      <c r="SG1" s="222" t="s">
        <v>1284</v>
      </c>
      <c r="SH1" s="222" t="s">
        <v>1443</v>
      </c>
      <c r="SI1" s="223" t="s">
        <v>1285</v>
      </c>
      <c r="SJ1" s="224" t="s">
        <v>1286</v>
      </c>
      <c r="SK1" s="225" t="s">
        <v>1287</v>
      </c>
      <c r="SL1" s="272" t="s">
        <v>1288</v>
      </c>
      <c r="SM1" s="273" t="s">
        <v>1288</v>
      </c>
      <c r="SN1" s="220" t="s">
        <v>33</v>
      </c>
      <c r="SO1" s="221" t="s">
        <v>1296</v>
      </c>
      <c r="SP1" s="221" t="s">
        <v>1297</v>
      </c>
      <c r="SQ1" s="221" t="s">
        <v>1298</v>
      </c>
      <c r="SR1" s="222" t="s">
        <v>1299</v>
      </c>
      <c r="SS1" s="222" t="s">
        <v>1436</v>
      </c>
      <c r="ST1" s="223" t="s">
        <v>1300</v>
      </c>
      <c r="SU1" s="224" t="s">
        <v>1301</v>
      </c>
      <c r="SV1" s="225" t="s">
        <v>1302</v>
      </c>
      <c r="SW1" s="272" t="s">
        <v>1303</v>
      </c>
      <c r="SX1" s="273" t="s">
        <v>1303</v>
      </c>
      <c r="SY1" s="220" t="s">
        <v>33</v>
      </c>
      <c r="SZ1" s="221" t="s">
        <v>1494</v>
      </c>
      <c r="TA1" s="221" t="s">
        <v>1495</v>
      </c>
      <c r="TB1" s="221" t="s">
        <v>1496</v>
      </c>
      <c r="TC1" s="222" t="s">
        <v>1497</v>
      </c>
      <c r="TD1" s="222" t="s">
        <v>1498</v>
      </c>
      <c r="TE1" s="223" t="s">
        <v>1499</v>
      </c>
      <c r="TF1" s="224" t="s">
        <v>1500</v>
      </c>
      <c r="TG1" s="225" t="s">
        <v>1501</v>
      </c>
      <c r="TH1" s="272" t="s">
        <v>1497</v>
      </c>
      <c r="TI1" s="273" t="s">
        <v>1497</v>
      </c>
      <c r="TJ1" s="311" t="s">
        <v>1523</v>
      </c>
      <c r="TK1" s="312" t="s">
        <v>1524</v>
      </c>
      <c r="TL1" s="5" t="s">
        <v>1525</v>
      </c>
      <c r="TM1" s="5" t="s">
        <v>1526</v>
      </c>
      <c r="TN1" s="5" t="s">
        <v>1527</v>
      </c>
      <c r="TO1" s="313" t="s">
        <v>1528</v>
      </c>
      <c r="TP1" s="313" t="s">
        <v>1537</v>
      </c>
      <c r="TQ1" s="314" t="s">
        <v>1529</v>
      </c>
      <c r="TR1" s="315" t="s">
        <v>1530</v>
      </c>
      <c r="TS1" s="316" t="s">
        <v>1531</v>
      </c>
      <c r="TT1" s="272" t="s">
        <v>1502</v>
      </c>
      <c r="TU1" s="149" t="s">
        <v>1502</v>
      </c>
      <c r="TV1" s="317" t="s">
        <v>1532</v>
      </c>
      <c r="TW1" s="339" t="s">
        <v>1570</v>
      </c>
      <c r="TX1" s="318" t="s">
        <v>1569</v>
      </c>
      <c r="TY1" s="319" t="s">
        <v>1533</v>
      </c>
      <c r="TZ1" s="46" t="s">
        <v>1534</v>
      </c>
      <c r="UA1" s="40" t="s">
        <v>1535</v>
      </c>
      <c r="UB1" s="42" t="s">
        <v>1536</v>
      </c>
    </row>
    <row r="2" spans="1:548" ht="18">
      <c r="A2" s="11">
        <v>1</v>
      </c>
      <c r="B2" s="67" t="s">
        <v>500</v>
      </c>
      <c r="C2" s="97" t="s">
        <v>501</v>
      </c>
      <c r="D2" s="98" t="s">
        <v>502</v>
      </c>
      <c r="E2" s="99" t="s">
        <v>503</v>
      </c>
      <c r="F2" s="66"/>
      <c r="G2" s="117" t="s">
        <v>880</v>
      </c>
      <c r="H2" s="100" t="s">
        <v>18</v>
      </c>
      <c r="I2" s="115" t="s">
        <v>938</v>
      </c>
      <c r="J2" s="20">
        <v>6</v>
      </c>
      <c r="K2" s="29" t="str">
        <f>TEXT(J2,"0.0")</f>
        <v>6.0</v>
      </c>
      <c r="L2" s="34" t="str">
        <f>IF(J2&gt;=8.5,"A",IF(J2&gt;=8,"B+",IF(J2&gt;=7,"B",IF(J2&gt;=6.5,"C+",IF(J2&gt;=5.5,"C",IF(J2&gt;=5,"D+",IF(J2&gt;=4,"D","F")))))))</f>
        <v>C</v>
      </c>
      <c r="M2" s="32">
        <f>IF(L2="A",4,IF(L2="B+",3.5,IF(L2="B",3,IF(L2="C+",2.5,IF(L2="C",2,IF(L2="D+",1.5,IF(L2="D",1,0)))))))</f>
        <v>2</v>
      </c>
      <c r="N2" s="49" t="str">
        <f>TEXT(M2,"0.0")</f>
        <v>2.0</v>
      </c>
      <c r="O2" s="18">
        <v>2</v>
      </c>
      <c r="P2" s="21">
        <v>7.4</v>
      </c>
      <c r="Q2" s="29" t="str">
        <f>TEXT(P2,"0.0")</f>
        <v>7.4</v>
      </c>
      <c r="R2" s="34" t="str">
        <f>IF(P2&gt;=8.5,"A",IF(P2&gt;=8,"B+",IF(P2&gt;=7,"B",IF(P2&gt;=6.5,"C+",IF(P2&gt;=5.5,"C",IF(P2&gt;=5,"D+",IF(P2&gt;=4,"D","F")))))))</f>
        <v>B</v>
      </c>
      <c r="S2" s="32">
        <f>IF(R2="A",4,IF(R2="B+",3.5,IF(R2="B",3,IF(R2="C+",2.5,IF(R2="C",2,IF(R2="D+",1.5,IF(R2="D",1,0)))))))</f>
        <v>3</v>
      </c>
      <c r="T2" s="49" t="str">
        <f>TEXT(S2,"0.0")</f>
        <v>3.0</v>
      </c>
      <c r="U2" s="18">
        <v>3</v>
      </c>
      <c r="V2" s="23">
        <v>9.1</v>
      </c>
      <c r="W2" s="25">
        <v>8</v>
      </c>
      <c r="X2" s="26"/>
      <c r="Y2" s="22">
        <f>ROUND((V2*0.4+W2*0.6),1)</f>
        <v>8.4</v>
      </c>
      <c r="Z2" s="29">
        <f>ROUND(MAX((V2*0.4+W2*0.6),(V2*0.4+X2*0.6)),1)</f>
        <v>8.4</v>
      </c>
      <c r="AA2" s="29" t="str">
        <f>TEXT(Z2,"0.0")</f>
        <v>8.4</v>
      </c>
      <c r="AB2" s="34" t="str">
        <f>IF(Z2&gt;=8.5,"A",IF(Z2&gt;=8,"B+",IF(Z2&gt;=7,"B",IF(Z2&gt;=6.5,"C+",IF(Z2&gt;=5.5,"C",IF(Z2&gt;=5,"D+",IF(Z2&gt;=4,"D","F")))))))</f>
        <v>B+</v>
      </c>
      <c r="AC2" s="32">
        <f>IF(AB2="A",4,IF(AB2="B+",3.5,IF(AB2="B",3,IF(AB2="C+",2.5,IF(AB2="C",2,IF(AB2="D+",1.5,IF(AB2="D",1,0)))))))</f>
        <v>3.5</v>
      </c>
      <c r="AD2" s="49" t="str">
        <f>TEXT(AC2,"0.0")</f>
        <v>3.5</v>
      </c>
      <c r="AE2" s="76">
        <v>5</v>
      </c>
      <c r="AF2" s="79">
        <v>5</v>
      </c>
      <c r="AG2" s="23">
        <v>7.8</v>
      </c>
      <c r="AH2" s="25">
        <v>9</v>
      </c>
      <c r="AI2" s="26"/>
      <c r="AJ2" s="22">
        <f>ROUND((AG2*0.4+AH2*0.6),1)</f>
        <v>8.5</v>
      </c>
      <c r="AK2" s="29">
        <f>ROUND(MAX((AG2*0.4+AH2*0.6),(AG2*0.4+AI2*0.6)),1)</f>
        <v>8.5</v>
      </c>
      <c r="AL2" s="29" t="str">
        <f>TEXT(AK2,"0.0")</f>
        <v>8.5</v>
      </c>
      <c r="AM2" s="34" t="str">
        <f>IF(AK2&gt;=8.5,"A",IF(AK2&gt;=8,"B+",IF(AK2&gt;=7,"B",IF(AK2&gt;=6.5,"C+",IF(AK2&gt;=5.5,"C",IF(AK2&gt;=5,"D+",IF(AK2&gt;=4,"D","F")))))))</f>
        <v>A</v>
      </c>
      <c r="AN2" s="32">
        <f>IF(AM2="A",4,IF(AM2="B+",3.5,IF(AM2="B",3,IF(AM2="C+",2.5,IF(AM2="C",2,IF(AM2="D+",1.5,IF(AM2="D",1,0)))))))</f>
        <v>4</v>
      </c>
      <c r="AO2" s="49" t="str">
        <f>TEXT(AN2,"0.0")</f>
        <v>4.0</v>
      </c>
      <c r="AP2" s="76">
        <v>3</v>
      </c>
      <c r="AQ2" s="82">
        <v>3</v>
      </c>
      <c r="AR2" s="23">
        <v>7</v>
      </c>
      <c r="AS2" s="25">
        <v>7</v>
      </c>
      <c r="AT2" s="26"/>
      <c r="AU2" s="22">
        <f t="shared" ref="AU2:AU6" si="0">ROUND((AR2*0.4+AS2*0.6),1)</f>
        <v>7</v>
      </c>
      <c r="AV2" s="29">
        <f t="shared" ref="AV2:AV6" si="1">ROUND(MAX((AR2*0.4+AS2*0.6),(AR2*0.4+AT2*0.6)),1)</f>
        <v>7</v>
      </c>
      <c r="AW2" s="29" t="str">
        <f>TEXT(AV2,"0.0")</f>
        <v>7.0</v>
      </c>
      <c r="AX2" s="34" t="str">
        <f>IF(AV2&gt;=8.5,"A",IF(AV2&gt;=8,"B+",IF(AV2&gt;=7,"B",IF(AV2&gt;=6.5,"C+",IF(AV2&gt;=5.5,"C",IF(AV2&gt;=5,"D+",IF(AV2&gt;=4,"D","F")))))))</f>
        <v>B</v>
      </c>
      <c r="AY2" s="32">
        <f>IF(AX2="A",4,IF(AX2="B+",3.5,IF(AX2="B",3,IF(AX2="C+",2.5,IF(AX2="C",2,IF(AX2="D+",1.5,IF(AX2="D",1,0)))))))</f>
        <v>3</v>
      </c>
      <c r="AZ2" s="49" t="str">
        <f>TEXT(AY2,"0.0")</f>
        <v>3.0</v>
      </c>
      <c r="BA2" s="76">
        <v>3</v>
      </c>
      <c r="BB2" s="82">
        <v>3</v>
      </c>
      <c r="BC2" s="23">
        <v>7.7</v>
      </c>
      <c r="BD2" s="25">
        <v>7</v>
      </c>
      <c r="BE2" s="26"/>
      <c r="BF2" s="22">
        <f>ROUND((BC2*0.4+BD2*0.6),1)</f>
        <v>7.3</v>
      </c>
      <c r="BG2" s="29">
        <f t="shared" ref="BG2:BG6" si="2">ROUND(MAX((BC2*0.4+BD2*0.6),(BC2*0.4+BE2*0.6)),1)</f>
        <v>7.3</v>
      </c>
      <c r="BH2" s="29" t="str">
        <f>TEXT(BG2,"0.0")</f>
        <v>7.3</v>
      </c>
      <c r="BI2" s="34" t="str">
        <f>IF(BG2&gt;=8.5,"A",IF(BG2&gt;=8,"B+",IF(BG2&gt;=7,"B",IF(BG2&gt;=6.5,"C+",IF(BG2&gt;=5.5,"C",IF(BG2&gt;=5,"D+",IF(BG2&gt;=4,"D","F")))))))</f>
        <v>B</v>
      </c>
      <c r="BJ2" s="32">
        <f>IF(BI2="A",4,IF(BI2="B+",3.5,IF(BI2="B",3,IF(BI2="C+",2.5,IF(BI2="C",2,IF(BI2="D+",1.5,IF(BI2="D",1,0)))))))</f>
        <v>3</v>
      </c>
      <c r="BK2" s="49" t="str">
        <f>TEXT(BJ2,"0.0")</f>
        <v>3.0</v>
      </c>
      <c r="BL2" s="76">
        <v>3</v>
      </c>
      <c r="BM2" s="82">
        <v>3</v>
      </c>
      <c r="BN2" s="23">
        <v>8.3000000000000007</v>
      </c>
      <c r="BO2" s="25">
        <v>8</v>
      </c>
      <c r="BP2" s="26"/>
      <c r="BQ2" s="22">
        <f>ROUND((BN2*0.4+BO2*0.6),1)</f>
        <v>8.1</v>
      </c>
      <c r="BR2" s="29">
        <f t="shared" ref="BR2:BR6" si="3">ROUND(MAX((BN2*0.4+BO2*0.6),(BN2*0.4+BP2*0.6)),1)</f>
        <v>8.1</v>
      </c>
      <c r="BS2" s="29" t="str">
        <f>TEXT(BR2,"0.0")</f>
        <v>8.1</v>
      </c>
      <c r="BT2" s="34" t="str">
        <f>IF(BR2&gt;=8.5,"A",IF(BR2&gt;=8,"B+",IF(BR2&gt;=7,"B",IF(BR2&gt;=6.5,"C+",IF(BR2&gt;=5.5,"C",IF(BR2&gt;=5,"D+",IF(BR2&gt;=4,"D","F")))))))</f>
        <v>B+</v>
      </c>
      <c r="BU2" s="32">
        <f>IF(BT2="A",4,IF(BT2="B+",3.5,IF(BT2="B",3,IF(BT2="C+",2.5,IF(BT2="C",2,IF(BT2="D+",1.5,IF(BT2="D",1,0)))))))</f>
        <v>3.5</v>
      </c>
      <c r="BV2" s="49" t="str">
        <f>TEXT(BU2,"0.0")</f>
        <v>3.5</v>
      </c>
      <c r="BW2" s="76">
        <v>2</v>
      </c>
      <c r="BX2" s="135">
        <v>2</v>
      </c>
      <c r="BY2" s="41">
        <f>AE2+AP2+BA2+BL2+BW2</f>
        <v>16</v>
      </c>
      <c r="BZ2" s="43">
        <f>(AC2*AE2+AN2*AP2+AY2*BA2+BJ2*BL2+BU2*BW2)/BY2</f>
        <v>3.40625</v>
      </c>
      <c r="CA2" s="45" t="str">
        <f>TEXT(BZ2,"0.00")</f>
        <v>3.41</v>
      </c>
      <c r="CB2" s="47" t="str">
        <f>IF(AND(BZ2&lt;0.8),"Cảnh báo KQHT","Lên lớp")</f>
        <v>Lên lớp</v>
      </c>
      <c r="CC2" s="145">
        <f>AF2+AQ2+BB2+BM2+BX2</f>
        <v>16</v>
      </c>
      <c r="CD2" s="146">
        <f xml:space="preserve"> (AC2*AF2+AN2*AQ2+AY2*BB2+BJ2*BM2+BU2*BX2)/CC2</f>
        <v>3.40625</v>
      </c>
      <c r="CE2" s="47" t="str">
        <f>IF(AND(CD2&lt;1.2),"Cảnh báo KQHT","Lên lớp")</f>
        <v>Lên lớp</v>
      </c>
      <c r="CF2" s="142" t="s">
        <v>1143</v>
      </c>
      <c r="CG2" s="23">
        <v>7.7</v>
      </c>
      <c r="CH2" s="25">
        <v>9</v>
      </c>
      <c r="CI2" s="26"/>
      <c r="CJ2" s="22">
        <f>ROUND((CG2*0.4+CH2*0.6),1)</f>
        <v>8.5</v>
      </c>
      <c r="CK2" s="29">
        <f>ROUND(MAX((CG2*0.4+CH2*0.6),(CG2*0.4+CI2*0.6)),1)</f>
        <v>8.5</v>
      </c>
      <c r="CL2" s="29" t="str">
        <f>TEXT(CK2,"0.0")</f>
        <v>8.5</v>
      </c>
      <c r="CM2" s="34" t="str">
        <f>IF(CK2&gt;=8.5,"A",IF(CK2&gt;=8,"B+",IF(CK2&gt;=7,"B",IF(CK2&gt;=6.5,"C+",IF(CK2&gt;=5.5,"C",IF(CK2&gt;=5,"D+",IF(CK2&gt;=4,"D","F")))))))</f>
        <v>A</v>
      </c>
      <c r="CN2" s="156">
        <f>IF(CM2="A",4,IF(CM2="B+",3.5,IF(CM2="B",3,IF(CM2="C+",2.5,IF(CM2="C",2,IF(CM2="D+",1.5,IF(CM2="D",1,0)))))))</f>
        <v>4</v>
      </c>
      <c r="CO2" s="49" t="str">
        <f>TEXT(CN2,"0.0")</f>
        <v>4.0</v>
      </c>
      <c r="CP2" s="76">
        <v>3</v>
      </c>
      <c r="CQ2" s="150">
        <v>3</v>
      </c>
      <c r="CR2" s="23">
        <v>7.7</v>
      </c>
      <c r="CS2" s="25">
        <v>9</v>
      </c>
      <c r="CT2" s="26"/>
      <c r="CU2" s="22">
        <f>ROUND((CR2*0.4+CS2*0.6),1)</f>
        <v>8.5</v>
      </c>
      <c r="CV2" s="29">
        <f>ROUND(MAX((CR2*0.4+CS2*0.6),(CR2*0.4+CT2*0.6)),1)</f>
        <v>8.5</v>
      </c>
      <c r="CW2" s="29" t="str">
        <f>TEXT(CV2,"0.0")</f>
        <v>8.5</v>
      </c>
      <c r="CX2" s="34" t="str">
        <f>IF(CV2&gt;=8.5,"A",IF(CV2&gt;=8,"B+",IF(CV2&gt;=7,"B",IF(CV2&gt;=6.5,"C+",IF(CV2&gt;=5.5,"C",IF(CV2&gt;=5,"D+",IF(CV2&gt;=4,"D","F")))))))</f>
        <v>A</v>
      </c>
      <c r="CY2" s="156">
        <f>IF(CX2="A",4,IF(CX2="B+",3.5,IF(CX2="B",3,IF(CX2="C+",2.5,IF(CX2="C",2,IF(CX2="D+",1.5,IF(CX2="D",1,0)))))))</f>
        <v>4</v>
      </c>
      <c r="CZ2" s="49" t="str">
        <f>TEXT(CY2,"0.0")</f>
        <v>4.0</v>
      </c>
      <c r="DA2" s="76">
        <v>2</v>
      </c>
      <c r="DB2" s="150">
        <v>2</v>
      </c>
      <c r="DC2" s="23">
        <v>9.3000000000000007</v>
      </c>
      <c r="DD2" s="25">
        <v>10</v>
      </c>
      <c r="DE2" s="26"/>
      <c r="DF2" s="22">
        <f>ROUND((DC2*0.4+DD2*0.6),1)</f>
        <v>9.6999999999999993</v>
      </c>
      <c r="DG2" s="29">
        <f>ROUND(MAX((DC2*0.4+DD2*0.6),(DC2*0.4+DE2*0.6)),1)</f>
        <v>9.6999999999999993</v>
      </c>
      <c r="DH2" s="29" t="str">
        <f>TEXT(DG2,"0.0")</f>
        <v>9.7</v>
      </c>
      <c r="DI2" s="34" t="str">
        <f>IF(DG2&gt;=8.5,"A",IF(DG2&gt;=8,"B+",IF(DG2&gt;=7,"B",IF(DG2&gt;=6.5,"C+",IF(DG2&gt;=5.5,"C",IF(DG2&gt;=5,"D+",IF(DG2&gt;=4,"D","F")))))))</f>
        <v>A</v>
      </c>
      <c r="DJ2" s="156">
        <f>IF(DI2="A",4,IF(DI2="B+",3.5,IF(DI2="B",3,IF(DI2="C+",2.5,IF(DI2="C",2,IF(DI2="D+",1.5,IF(DI2="D",1,0)))))))</f>
        <v>4</v>
      </c>
      <c r="DK2" s="49" t="str">
        <f>TEXT(DJ2,"0.0")</f>
        <v>4.0</v>
      </c>
      <c r="DL2" s="76">
        <v>4</v>
      </c>
      <c r="DM2" s="150">
        <v>4</v>
      </c>
      <c r="DN2" s="23">
        <v>7.2</v>
      </c>
      <c r="DO2" s="25">
        <v>6</v>
      </c>
      <c r="DP2" s="26"/>
      <c r="DQ2" s="22">
        <f>ROUND((DN2*0.4+DO2*0.6),1)</f>
        <v>6.5</v>
      </c>
      <c r="DR2" s="29">
        <f>ROUND(MAX((DN2*0.4+DO2*0.6),(DN2*0.4+DP2*0.6)),1)</f>
        <v>6.5</v>
      </c>
      <c r="DS2" s="29" t="str">
        <f>TEXT(DR2,"0.0")</f>
        <v>6.5</v>
      </c>
      <c r="DT2" s="34" t="str">
        <f>IF(DR2&gt;=8.5,"A",IF(DR2&gt;=8,"B+",IF(DR2&gt;=7,"B",IF(DR2&gt;=6.5,"C+",IF(DR2&gt;=5.5,"C",IF(DR2&gt;=5,"D+",IF(DR2&gt;=4,"D","F")))))))</f>
        <v>C+</v>
      </c>
      <c r="DU2" s="156">
        <f>IF(DT2="A",4,IF(DT2="B+",3.5,IF(DT2="B",3,IF(DT2="C+",2.5,IF(DT2="C",2,IF(DT2="D+",1.5,IF(DT2="D",1,0)))))))</f>
        <v>2.5</v>
      </c>
      <c r="DV2" s="49" t="str">
        <f>TEXT(DU2,"0.0")</f>
        <v>2.5</v>
      </c>
      <c r="DW2" s="76">
        <v>3</v>
      </c>
      <c r="DX2" s="150">
        <v>3</v>
      </c>
      <c r="DY2" s="23">
        <v>8.3000000000000007</v>
      </c>
      <c r="DZ2" s="25">
        <v>8</v>
      </c>
      <c r="EA2" s="26"/>
      <c r="EB2" s="22">
        <f>ROUND((DY2*0.4+DZ2*0.6),1)</f>
        <v>8.1</v>
      </c>
      <c r="EC2" s="29">
        <f>ROUND(MAX((DY2*0.4+DZ2*0.6),(DY2*0.4+EA2*0.6)),1)</f>
        <v>8.1</v>
      </c>
      <c r="ED2" s="29" t="str">
        <f>TEXT(EC2,"0.0")</f>
        <v>8.1</v>
      </c>
      <c r="EE2" s="34" t="str">
        <f>IF(EC2&gt;=8.5,"A",IF(EC2&gt;=8,"B+",IF(EC2&gt;=7,"B",IF(EC2&gt;=6.5,"C+",IF(EC2&gt;=5.5,"C",IF(EC2&gt;=5,"D+",IF(EC2&gt;=4,"D","F")))))))</f>
        <v>B+</v>
      </c>
      <c r="EF2" s="156">
        <f>IF(EE2="A",4,IF(EE2="B+",3.5,IF(EE2="B",3,IF(EE2="C+",2.5,IF(EE2="C",2,IF(EE2="D+",1.5,IF(EE2="D",1,0)))))))</f>
        <v>3.5</v>
      </c>
      <c r="EG2" s="49" t="str">
        <f>TEXT(EF2,"0.0")</f>
        <v>3.5</v>
      </c>
      <c r="EH2" s="76">
        <v>2</v>
      </c>
      <c r="EI2" s="150">
        <v>2</v>
      </c>
      <c r="EJ2" s="23">
        <v>8.1999999999999993</v>
      </c>
      <c r="EK2" s="25">
        <v>7</v>
      </c>
      <c r="EL2" s="26"/>
      <c r="EM2" s="22">
        <f>ROUND((EJ2*0.4+EK2*0.6),1)</f>
        <v>7.5</v>
      </c>
      <c r="EN2" s="29">
        <f>ROUND(MAX((EJ2*0.4+EK2*0.6),(EJ2*0.4+EL2*0.6)),1)</f>
        <v>7.5</v>
      </c>
      <c r="EO2" s="29" t="str">
        <f>TEXT(EN2,"0.0")</f>
        <v>7.5</v>
      </c>
      <c r="EP2" s="34" t="str">
        <f>IF(EN2&gt;=8.5,"A",IF(EN2&gt;=8,"B+",IF(EN2&gt;=7,"B",IF(EN2&gt;=6.5,"C+",IF(EN2&gt;=5.5,"C",IF(EN2&gt;=5,"D+",IF(EN2&gt;=4,"D","F")))))))</f>
        <v>B</v>
      </c>
      <c r="EQ2" s="156">
        <f>IF(EP2="A",4,IF(EP2="B+",3.5,IF(EP2="B",3,IF(EP2="C+",2.5,IF(EP2="C",2,IF(EP2="D+",1.5,IF(EP2="D",1,0)))))))</f>
        <v>3</v>
      </c>
      <c r="ER2" s="49" t="str">
        <f>TEXT(EQ2,"0.0")</f>
        <v>3.0</v>
      </c>
      <c r="ES2" s="76">
        <v>2</v>
      </c>
      <c r="ET2" s="150">
        <v>2</v>
      </c>
      <c r="EU2" s="23">
        <v>8.6</v>
      </c>
      <c r="EV2" s="25">
        <v>9</v>
      </c>
      <c r="EW2" s="26"/>
      <c r="EX2" s="22">
        <f>ROUND((EU2*0.4+EV2*0.6),1)</f>
        <v>8.8000000000000007</v>
      </c>
      <c r="EY2" s="29">
        <f>ROUND(MAX((EU2*0.4+EV2*0.6),(EU2*0.4+EW2*0.6)),1)</f>
        <v>8.8000000000000007</v>
      </c>
      <c r="EZ2" s="29" t="str">
        <f>TEXT(EY2,"0.0")</f>
        <v>8.8</v>
      </c>
      <c r="FA2" s="34" t="str">
        <f>IF(EY2&gt;=8.5,"A",IF(EY2&gt;=8,"B+",IF(EY2&gt;=7,"B",IF(EY2&gt;=6.5,"C+",IF(EY2&gt;=5.5,"C",IF(EY2&gt;=5,"D+",IF(EY2&gt;=4,"D","F")))))))</f>
        <v>A</v>
      </c>
      <c r="FB2" s="156">
        <f>IF(FA2="A",4,IF(FA2="B+",3.5,IF(FA2="B",3,IF(FA2="C+",2.5,IF(FA2="C",2,IF(FA2="D+",1.5,IF(FA2="D",1,0)))))))</f>
        <v>4</v>
      </c>
      <c r="FC2" s="49" t="str">
        <f>TEXT(FB2,"0.0")</f>
        <v>4.0</v>
      </c>
      <c r="FD2" s="76">
        <v>3</v>
      </c>
      <c r="FE2" s="150">
        <v>3</v>
      </c>
      <c r="FF2" s="153">
        <v>8</v>
      </c>
      <c r="FG2" s="164">
        <v>7.7</v>
      </c>
      <c r="FH2" s="164"/>
      <c r="FI2" s="22">
        <f>ROUND((FF2*0.4+FG2*0.6),1)</f>
        <v>7.8</v>
      </c>
      <c r="FJ2" s="29">
        <f>ROUND(MAX((FF2*0.4+FG2*0.6),(FF2*0.4+FH2*0.6)),1)</f>
        <v>7.8</v>
      </c>
      <c r="FK2" s="29" t="str">
        <f>TEXT(FJ2,"0.0")</f>
        <v>7.8</v>
      </c>
      <c r="FL2" s="34" t="str">
        <f>IF(FJ2&gt;=8.5,"A",IF(FJ2&gt;=8,"B+",IF(FJ2&gt;=7,"B",IF(FJ2&gt;=6.5,"C+",IF(FJ2&gt;=5.5,"C",IF(FJ2&gt;=5,"D+",IF(FJ2&gt;=4,"D","F")))))))</f>
        <v>B</v>
      </c>
      <c r="FM2" s="32">
        <f>IF(FL2="A",4,IF(FL2="B+",3.5,IF(FL2="B",3,IF(FL2="C+",2.5,IF(FL2="C",2,IF(FL2="D+",1.5,IF(FL2="D",1,0)))))))</f>
        <v>3</v>
      </c>
      <c r="FN2" s="62" t="str">
        <f>TEXT(FM2,"0.0")</f>
        <v>3.0</v>
      </c>
      <c r="FO2" s="154">
        <v>1</v>
      </c>
      <c r="FP2" s="150">
        <v>1</v>
      </c>
      <c r="FQ2" s="41">
        <f>CP2+DA2+DL2+DW2+EH2+ES2+FD2+FO2</f>
        <v>20</v>
      </c>
      <c r="FR2" s="43">
        <f>(CN2*CP2+CY2*DA2+DJ2*DL2+DU2*DW2+EF2*EH2+EQ2*ES2+FB2*FD2+FM2*FO2)/FQ2</f>
        <v>3.5750000000000002</v>
      </c>
      <c r="FS2" s="45" t="str">
        <f>TEXT(FR2,"0.00")</f>
        <v>3.58</v>
      </c>
      <c r="FT2" s="47" t="str">
        <f>IF(AND(FR2&lt;1),"Cảnh báo KQHT","Lên lớp")</f>
        <v>Lên lớp</v>
      </c>
      <c r="FU2" s="145">
        <f>CQ2+DB2+DM2+DX2+EI2+ET2+FE2+FP2</f>
        <v>20</v>
      </c>
      <c r="FV2" s="146">
        <f xml:space="preserve"> (CN2*CQ2+CY2*DB2+DJ2*DM2+DU2*DX2+EF2*EI2+EQ2*ET2+FB2*FE2+FM2*FP2)/FU2</f>
        <v>3.5750000000000002</v>
      </c>
      <c r="FW2" s="174">
        <f>BY2+FQ2</f>
        <v>36</v>
      </c>
      <c r="FX2" s="41">
        <f>CC2+FU2</f>
        <v>36</v>
      </c>
      <c r="FY2" s="43">
        <f>(CD2*CC2+FV2*FU2)/FX2</f>
        <v>3.5</v>
      </c>
      <c r="FZ2" s="45" t="str">
        <f>TEXT(FY2,"0.00")</f>
        <v>3.50</v>
      </c>
      <c r="GA2" s="47" t="str">
        <f>IF(AND(FY2&lt;1.2),"Cảnh báo KQHT","Lên lớp")</f>
        <v>Lên lớp</v>
      </c>
      <c r="GB2" s="47" t="s">
        <v>1143</v>
      </c>
      <c r="GC2" s="23">
        <v>8.6999999999999993</v>
      </c>
      <c r="GD2" s="25">
        <v>9</v>
      </c>
      <c r="GE2" s="26"/>
      <c r="GF2" s="22">
        <f>ROUND((GC2*0.4+GD2*0.6),1)</f>
        <v>8.9</v>
      </c>
      <c r="GG2" s="29">
        <f>ROUND(MAX((GC2*0.4+GD2*0.6),(GC2*0.4+GE2*0.6)),1)</f>
        <v>8.9</v>
      </c>
      <c r="GH2" s="29" t="str">
        <f>TEXT(GG2,"0.0")</f>
        <v>8.9</v>
      </c>
      <c r="GI2" s="34" t="str">
        <f>IF(GG2&gt;=8.5,"A",IF(GG2&gt;=8,"B+",IF(GG2&gt;=7,"B",IF(GG2&gt;=6.5,"C+",IF(GG2&gt;=5.5,"C",IF(GG2&gt;=5,"D+",IF(GG2&gt;=4,"D","F")))))))</f>
        <v>A</v>
      </c>
      <c r="GJ2" s="32">
        <f>IF(GI2="A",4,IF(GI2="B+",3.5,IF(GI2="B",3,IF(GI2="C+",2.5,IF(GI2="C",2,IF(GI2="D+",1.5,IF(GI2="D",1,0)))))))</f>
        <v>4</v>
      </c>
      <c r="GK2" s="49" t="str">
        <f>TEXT(GJ2,"0.0")</f>
        <v>4.0</v>
      </c>
      <c r="GL2" s="76">
        <v>2</v>
      </c>
      <c r="GM2" s="150">
        <v>2</v>
      </c>
      <c r="GN2" s="23">
        <v>8</v>
      </c>
      <c r="GO2" s="238">
        <v>10</v>
      </c>
      <c r="GP2" s="26"/>
      <c r="GQ2" s="22">
        <f>ROUND((GN2*0.4+GO2*0.6),1)</f>
        <v>9.1999999999999993</v>
      </c>
      <c r="GR2" s="29">
        <f>ROUND(MAX((GN2*0.4+GO2*0.6),(GN2*0.4+GP2*0.6)),1)</f>
        <v>9.1999999999999993</v>
      </c>
      <c r="GS2" s="29" t="str">
        <f>TEXT(GR2,"0.0")</f>
        <v>9.2</v>
      </c>
      <c r="GT2" s="34" t="str">
        <f>IF(GR2&gt;=8.5,"A",IF(GR2&gt;=8,"B+",IF(GR2&gt;=7,"B",IF(GR2&gt;=6.5,"C+",IF(GR2&gt;=5.5,"C",IF(GR2&gt;=5,"D+",IF(GR2&gt;=4,"D","F")))))))</f>
        <v>A</v>
      </c>
      <c r="GU2" s="32">
        <f>IF(GT2="A",4,IF(GT2="B+",3.5,IF(GT2="B",3,IF(GT2="C+",2.5,IF(GT2="C",2,IF(GT2="D+",1.5,IF(GT2="D",1,0)))))))</f>
        <v>4</v>
      </c>
      <c r="GV2" s="49" t="str">
        <f>TEXT(GU2,"0.0")</f>
        <v>4.0</v>
      </c>
      <c r="GW2" s="76">
        <v>3</v>
      </c>
      <c r="GX2" s="150">
        <v>3</v>
      </c>
      <c r="GY2" s="23">
        <v>7.8</v>
      </c>
      <c r="GZ2" s="25">
        <v>9</v>
      </c>
      <c r="HA2" s="26"/>
      <c r="HB2" s="22">
        <f>ROUND((GY2*0.4+GZ2*0.6),1)</f>
        <v>8.5</v>
      </c>
      <c r="HC2" s="29">
        <f>ROUND(MAX((GY2*0.4+GZ2*0.6),(GY2*0.4+HA2*0.6)),1)</f>
        <v>8.5</v>
      </c>
      <c r="HD2" s="29" t="str">
        <f>TEXT(HC2,"0.0")</f>
        <v>8.5</v>
      </c>
      <c r="HE2" s="34" t="str">
        <f>IF(HC2&gt;=8.5,"A",IF(HC2&gt;=8,"B+",IF(HC2&gt;=7,"B",IF(HC2&gt;=6.5,"C+",IF(HC2&gt;=5.5,"C",IF(HC2&gt;=5,"D+",IF(HC2&gt;=4,"D","F")))))))</f>
        <v>A</v>
      </c>
      <c r="HF2" s="32">
        <f>IF(HE2="A",4,IF(HE2="B+",3.5,IF(HE2="B",3,IF(HE2="C+",2.5,IF(HE2="C",2,IF(HE2="D+",1.5,IF(HE2="D",1,0)))))))</f>
        <v>4</v>
      </c>
      <c r="HG2" s="49" t="str">
        <f>TEXT(HF2,"0.0")</f>
        <v>4.0</v>
      </c>
      <c r="HH2" s="76">
        <v>2</v>
      </c>
      <c r="HI2" s="150">
        <v>2</v>
      </c>
      <c r="HJ2" s="23">
        <v>8.8000000000000007</v>
      </c>
      <c r="HK2" s="25">
        <v>9</v>
      </c>
      <c r="HL2" s="26"/>
      <c r="HM2" s="22">
        <f>ROUND((HJ2*0.4+HK2*0.6),1)</f>
        <v>8.9</v>
      </c>
      <c r="HN2" s="54">
        <f>ROUND(MAX((HJ2*0.4+HK2*0.6),(HJ2*0.4+HL2*0.6)),1)</f>
        <v>8.9</v>
      </c>
      <c r="HO2" s="29" t="str">
        <f>TEXT(HN2,"0.0")</f>
        <v>8.9</v>
      </c>
      <c r="HP2" s="55" t="str">
        <f>IF(HN2&gt;=8.5,"A",IF(HN2&gt;=8,"B+",IF(HN2&gt;=7,"B",IF(HN2&gt;=6.5,"C+",IF(HN2&gt;=5.5,"C",IF(HN2&gt;=5,"D+",IF(HN2&gt;=4,"D","F")))))))</f>
        <v>A</v>
      </c>
      <c r="HQ2" s="32">
        <f>IF(HP2="A",4,IF(HP2="B+",3.5,IF(HP2="B",3,IF(HP2="C+",2.5,IF(HP2="C",2,IF(HP2="D+",1.5,IF(HP2="D",1,0)))))))</f>
        <v>4</v>
      </c>
      <c r="HR2" s="56" t="str">
        <f>TEXT(HQ2,"0.0")</f>
        <v>4.0</v>
      </c>
      <c r="HS2" s="76">
        <v>2</v>
      </c>
      <c r="HT2" s="150">
        <v>2</v>
      </c>
      <c r="HU2" s="23">
        <v>8</v>
      </c>
      <c r="HV2" s="236">
        <v>8</v>
      </c>
      <c r="HW2" s="26"/>
      <c r="HX2" s="22">
        <f>ROUND((HU2*0.4+HV2*0.6),1)</f>
        <v>8</v>
      </c>
      <c r="HY2" s="29">
        <f>ROUND(MAX((HU2*0.4+HV2*0.6),(HU2*0.4+HW2*0.6)),1)</f>
        <v>8</v>
      </c>
      <c r="HZ2" s="29" t="str">
        <f>TEXT(HY2,"0.0")</f>
        <v>8.0</v>
      </c>
      <c r="IA2" s="34" t="str">
        <f>IF(HY2&gt;=8.5,"A",IF(HY2&gt;=8,"B+",IF(HY2&gt;=7,"B",IF(HY2&gt;=6.5,"C+",IF(HY2&gt;=5.5,"C",IF(HY2&gt;=5,"D+",IF(HY2&gt;=4,"D","F")))))))</f>
        <v>B+</v>
      </c>
      <c r="IB2" s="32">
        <f>IF(IA2="A",4,IF(IA2="B+",3.5,IF(IA2="B",3,IF(IA2="C+",2.5,IF(IA2="C",2,IF(IA2="D+",1.5,IF(IA2="D",1,0)))))))</f>
        <v>3.5</v>
      </c>
      <c r="IC2" s="49" t="str">
        <f>TEXT(IB2,"0.0")</f>
        <v>3.5</v>
      </c>
      <c r="ID2" s="76">
        <v>3</v>
      </c>
      <c r="IE2" s="150">
        <v>3</v>
      </c>
      <c r="IF2" s="23">
        <v>9</v>
      </c>
      <c r="IG2" s="234">
        <v>8</v>
      </c>
      <c r="IH2" s="26"/>
      <c r="II2" s="22">
        <f>ROUND((IF2*0.4+IG2*0.6),1)</f>
        <v>8.4</v>
      </c>
      <c r="IJ2" s="29">
        <f>ROUND(MAX((IF2*0.4+IG2*0.6),(IF2*0.4+IH2*0.6)),1)</f>
        <v>8.4</v>
      </c>
      <c r="IK2" s="29" t="str">
        <f>TEXT(IJ2,"0.0")</f>
        <v>8.4</v>
      </c>
      <c r="IL2" s="34" t="str">
        <f>IF(IJ2&gt;=8.5,"A",IF(IJ2&gt;=8,"B+",IF(IJ2&gt;=7,"B",IF(IJ2&gt;=6.5,"C+",IF(IJ2&gt;=5.5,"C",IF(IJ2&gt;=5,"D+",IF(IJ2&gt;=4,"D","F")))))))</f>
        <v>B+</v>
      </c>
      <c r="IM2" s="32">
        <f>IF(IL2="A",4,IF(IL2="B+",3.5,IF(IL2="B",3,IF(IL2="C+",2.5,IF(IL2="C",2,IF(IL2="D+",1.5,IF(IL2="D",1,0)))))))</f>
        <v>3.5</v>
      </c>
      <c r="IN2" s="49" t="str">
        <f>TEXT(IM2,"0.0")</f>
        <v>3.5</v>
      </c>
      <c r="IO2" s="76">
        <v>2</v>
      </c>
      <c r="IP2" s="150">
        <v>2</v>
      </c>
      <c r="IQ2" s="23">
        <v>7.3</v>
      </c>
      <c r="IR2" s="236">
        <v>8</v>
      </c>
      <c r="IS2" s="26"/>
      <c r="IT2" s="22">
        <f t="shared" ref="IT2:IT6" si="4">ROUND((IQ2*0.4+IR2*0.6),1)</f>
        <v>7.7</v>
      </c>
      <c r="IU2" s="54">
        <f t="shared" ref="IU2:IU6" si="5">ROUND(MAX((IQ2*0.4+IR2*0.6),(IQ2*0.4+IS2*0.6)),1)</f>
        <v>7.7</v>
      </c>
      <c r="IV2" s="29" t="str">
        <f>TEXT(IU2,"0.0")</f>
        <v>7.7</v>
      </c>
      <c r="IW2" s="55" t="str">
        <f>IF(IU2&gt;=8.5,"A",IF(IU2&gt;=8,"B+",IF(IU2&gt;=7,"B",IF(IU2&gt;=6.5,"C+",IF(IU2&gt;=5.5,"C",IF(IU2&gt;=5,"D+",IF(IU2&gt;=4,"D","F")))))))</f>
        <v>B</v>
      </c>
      <c r="IX2" s="32">
        <f>IF(IW2="A",4,IF(IW2="B+",3.5,IF(IW2="B",3,IF(IW2="C+",2.5,IF(IW2="C",2,IF(IW2="D+",1.5,IF(IW2="D",1,0)))))))</f>
        <v>3</v>
      </c>
      <c r="IY2" s="56" t="str">
        <f>TEXT(IX2,"0.0")</f>
        <v>3.0</v>
      </c>
      <c r="IZ2" s="76">
        <v>3</v>
      </c>
      <c r="JA2" s="150">
        <v>3</v>
      </c>
      <c r="JB2" s="23">
        <v>7.8</v>
      </c>
      <c r="JC2" s="236">
        <v>10</v>
      </c>
      <c r="JD2" s="26"/>
      <c r="JE2" s="22">
        <f>ROUND((JB2*0.4+JC2*0.6),1)</f>
        <v>9.1</v>
      </c>
      <c r="JF2" s="29">
        <f>ROUND(MAX((JB2*0.4+JC2*0.6),(JB2*0.4+JD2*0.6)),1)</f>
        <v>9.1</v>
      </c>
      <c r="JG2" s="29" t="str">
        <f>TEXT(JF2,"0.0")</f>
        <v>9.1</v>
      </c>
      <c r="JH2" s="34" t="str">
        <f>IF(JF2&gt;=8.5,"A",IF(JF2&gt;=8,"B+",IF(JF2&gt;=7,"B",IF(JF2&gt;=6.5,"C+",IF(JF2&gt;=5.5,"C",IF(JF2&gt;=5,"D+",IF(JF2&gt;=4,"D","F")))))))</f>
        <v>A</v>
      </c>
      <c r="JI2" s="32">
        <f>IF(JH2="A",4,IF(JH2="B+",3.5,IF(JH2="B",3,IF(JH2="C+",2.5,IF(JH2="C",2,IF(JH2="D+",1.5,IF(JH2="D",1,0)))))))</f>
        <v>4</v>
      </c>
      <c r="JJ2" s="49" t="str">
        <f>TEXT(JI2,"0.0")</f>
        <v>4.0</v>
      </c>
      <c r="JK2" s="76">
        <v>3</v>
      </c>
      <c r="JL2" s="150">
        <v>3</v>
      </c>
      <c r="JM2" s="23">
        <v>8</v>
      </c>
      <c r="JN2" s="212">
        <v>7.2</v>
      </c>
      <c r="JO2" s="213"/>
      <c r="JP2" s="22">
        <f t="shared" ref="JP2:JP6" si="6">ROUND((JM2*0.4+JN2*0.6),1)</f>
        <v>7.5</v>
      </c>
      <c r="JQ2" s="29">
        <f t="shared" ref="JQ2:JQ6" si="7">ROUND(MAX((JM2*0.4+JN2*0.6),(JM2*0.4+JO2*0.6)),1)</f>
        <v>7.5</v>
      </c>
      <c r="JR2" s="29" t="str">
        <f>TEXT(JQ2,"0.0")</f>
        <v>7.5</v>
      </c>
      <c r="JS2" s="34" t="str">
        <f>IF(JQ2&gt;=8.5,"A",IF(JQ2&gt;=8,"B+",IF(JQ2&gt;=7,"B",IF(JQ2&gt;=6.5,"C+",IF(JQ2&gt;=5.5,"C",IF(JQ2&gt;=5,"D+",IF(JQ2&gt;=4,"D","F")))))))</f>
        <v>B</v>
      </c>
      <c r="JT2" s="32">
        <f>IF(JS2="A",4,IF(JS2="B+",3.5,IF(JS2="B",3,IF(JS2="C+",2.5,IF(JS2="C",2,IF(JS2="D+",1.5,IF(JS2="D",1,0)))))))</f>
        <v>3</v>
      </c>
      <c r="JU2" s="49" t="str">
        <f>TEXT(JT2,"0.0")</f>
        <v>3.0</v>
      </c>
      <c r="JV2" s="76">
        <v>2</v>
      </c>
      <c r="JW2" s="150">
        <v>2</v>
      </c>
      <c r="JX2" s="211">
        <f>GL2+GW2+HH2+HS2+ID2+IO2+IZ2+JK2+JV2</f>
        <v>22</v>
      </c>
      <c r="JY2" s="43">
        <f>(GJ2*GL2+GU2*GW2+HF2*HH2+HQ2*HS2+IB2*ID2+IM2*IO2+IX2*IZ2+JI2*JK2+JT2*JV2)/JX2</f>
        <v>3.6590909090909092</v>
      </c>
      <c r="JZ2" s="45" t="str">
        <f>TEXT(JY2,"0.00")</f>
        <v>3.66</v>
      </c>
      <c r="KA2" s="47" t="str">
        <f>IF(AND(JY2&lt;1),"Cảnh báo KQHT","Lên lớp")</f>
        <v>Lên lớp</v>
      </c>
      <c r="KB2" s="41">
        <f>GM2+GX2+HI2+HT2+IE2+IP2+JA2+JL2+JW2</f>
        <v>22</v>
      </c>
      <c r="KC2" s="43">
        <f>(GJ2*GM2+GU2*GX2+HF2*HI2+HQ2*HT2+IB2*IE2+IM2*IP2+IX2*JA2+JI2*JL2+JT2*JW2)/KB2</f>
        <v>3.6590909090909092</v>
      </c>
      <c r="KD2" s="229">
        <f>BY2+FQ2+JX2</f>
        <v>58</v>
      </c>
      <c r="KE2" s="230">
        <f>CC2+FU2+KB2</f>
        <v>58</v>
      </c>
      <c r="KF2" s="146">
        <f xml:space="preserve"> (CD2*CC2+FU2*FV2+KC2*KB2)/KE2</f>
        <v>3.5603448275862069</v>
      </c>
      <c r="KG2" s="45" t="str">
        <f>TEXT(KF2,"0.00")</f>
        <v>3.56</v>
      </c>
      <c r="KH2" s="47" t="str">
        <f>IF(AND(KF2&lt;1.4),"Cảnh báo KQHT","Lên lớp")</f>
        <v>Lên lớp</v>
      </c>
      <c r="KI2" s="47" t="s">
        <v>1143</v>
      </c>
      <c r="KJ2" s="24">
        <v>7</v>
      </c>
      <c r="KK2" s="27">
        <v>8</v>
      </c>
      <c r="KL2" s="28"/>
      <c r="KM2" s="22">
        <f t="shared" ref="KM2:KM7" si="8">ROUND((KJ2*0.4+KK2*0.6),1)</f>
        <v>7.6</v>
      </c>
      <c r="KN2" s="31">
        <f t="shared" ref="KN2:KN7" si="9">ROUND(MAX((KJ2*0.4+KK2*0.6),(KJ2*0.4+KL2*0.6)),1)</f>
        <v>7.6</v>
      </c>
      <c r="KO2" s="29" t="str">
        <f>TEXT(KN2,"0.0")</f>
        <v>7.6</v>
      </c>
      <c r="KP2" s="35" t="str">
        <f t="shared" ref="KP2:KP7" si="10">IF(KN2&gt;=8.5,"A",IF(KN2&gt;=8,"B+",IF(KN2&gt;=7,"B",IF(KN2&gt;=6.5,"C+",IF(KN2&gt;=5.5,"C",IF(KN2&gt;=5,"D+",IF(KN2&gt;=4,"D","F")))))))</f>
        <v>B</v>
      </c>
      <c r="KQ2" s="33">
        <f t="shared" ref="KQ2:KQ7" si="11">IF(KP2="A",4,IF(KP2="B+",3.5,IF(KP2="B",3,IF(KP2="C+",2.5,IF(KP2="C",2,IF(KP2="D+",1.5,IF(KP2="D",1,0)))))))</f>
        <v>3</v>
      </c>
      <c r="KR2" s="49" t="str">
        <f t="shared" ref="KR2:KR7" si="12">TEXT(KQ2,"0.0")</f>
        <v>3.0</v>
      </c>
      <c r="KS2" s="77">
        <v>2</v>
      </c>
      <c r="KT2" s="151">
        <v>2</v>
      </c>
      <c r="KU2" s="24">
        <v>8.6999999999999993</v>
      </c>
      <c r="KV2" s="27">
        <v>8</v>
      </c>
      <c r="KW2" s="28"/>
      <c r="KX2" s="22">
        <f t="shared" ref="KX2:KX7" si="13">ROUND((KU2*0.4+KV2*0.6),1)</f>
        <v>8.3000000000000007</v>
      </c>
      <c r="KY2" s="29">
        <f t="shared" ref="KY2:KY7" si="14">ROUND(MAX((KU2*0.4+KV2*0.6),(KU2*0.4+KW2*0.6)),1)</f>
        <v>8.3000000000000007</v>
      </c>
      <c r="KZ2" s="29" t="str">
        <f>TEXT(KY2,"0.0")</f>
        <v>8.3</v>
      </c>
      <c r="LA2" s="35" t="str">
        <f t="shared" ref="LA2:LA7" si="15">IF(KY2&gt;=8.5,"A",IF(KY2&gt;=8,"B+",IF(KY2&gt;=7,"B",IF(KY2&gt;=6.5,"C+",IF(KY2&gt;=5.5,"C",IF(KY2&gt;=5,"D+",IF(KY2&gt;=4,"D","F")))))))</f>
        <v>B+</v>
      </c>
      <c r="LB2" s="33">
        <f t="shared" ref="LB2:LB7" si="16">IF(LA2="A",4,IF(LA2="B+",3.5,IF(LA2="B",3,IF(LA2="C+",2.5,IF(LA2="C",2,IF(LA2="D+",1.5,IF(LA2="D",1,0)))))))</f>
        <v>3.5</v>
      </c>
      <c r="LC2" s="49" t="str">
        <f t="shared" ref="LC2:LC7" si="17">TEXT(LB2,"0.0")</f>
        <v>3.5</v>
      </c>
      <c r="LD2" s="77">
        <v>2</v>
      </c>
      <c r="LE2" s="151">
        <v>2</v>
      </c>
      <c r="LF2" s="24">
        <v>8</v>
      </c>
      <c r="LG2" s="27">
        <v>6</v>
      </c>
      <c r="LH2" s="28"/>
      <c r="LI2" s="22">
        <f t="shared" ref="LI2:LI7" si="18">ROUND((LF2*0.4+LG2*0.6),1)</f>
        <v>6.8</v>
      </c>
      <c r="LJ2" s="29">
        <f t="shared" ref="LJ2:LJ7" si="19">ROUND(MAX((LF2*0.4+LG2*0.6),(LF2*0.4+LH2*0.6)),1)</f>
        <v>6.8</v>
      </c>
      <c r="LK2" s="29" t="str">
        <f>TEXT(LJ2,"0.0")</f>
        <v>6.8</v>
      </c>
      <c r="LL2" s="35" t="str">
        <f t="shared" ref="LL2:LL7" si="20">IF(LJ2&gt;=8.5,"A",IF(LJ2&gt;=8,"B+",IF(LJ2&gt;=7,"B",IF(LJ2&gt;=6.5,"C+",IF(LJ2&gt;=5.5,"C",IF(LJ2&gt;=5,"D+",IF(LJ2&gt;=4,"D","F")))))))</f>
        <v>C+</v>
      </c>
      <c r="LM2" s="33">
        <f t="shared" ref="LM2:LM7" si="21">IF(LL2="A",4,IF(LL2="B+",3.5,IF(LL2="B",3,IF(LL2="C+",2.5,IF(LL2="C",2,IF(LL2="D+",1.5,IF(LL2="D",1,0)))))))</f>
        <v>2.5</v>
      </c>
      <c r="LN2" s="49" t="str">
        <f t="shared" ref="LN2:LN7" si="22">TEXT(LM2,"0.0")</f>
        <v>2.5</v>
      </c>
      <c r="LO2" s="77">
        <v>2</v>
      </c>
      <c r="LP2" s="151">
        <v>2</v>
      </c>
      <c r="LQ2" s="24">
        <v>9</v>
      </c>
      <c r="LR2" s="27">
        <v>9</v>
      </c>
      <c r="LS2" s="28"/>
      <c r="LT2" s="22">
        <f t="shared" ref="LT2:LT7" si="23">ROUND((LQ2*0.4+LR2*0.6),1)</f>
        <v>9</v>
      </c>
      <c r="LU2" s="29">
        <f t="shared" ref="LU2:LU7" si="24">ROUND(MAX((LQ2*0.4+LR2*0.6),(LQ2*0.4+LS2*0.6)),1)</f>
        <v>9</v>
      </c>
      <c r="LV2" s="29" t="str">
        <f>TEXT(LU2,"0.0")</f>
        <v>9.0</v>
      </c>
      <c r="LW2" s="35" t="str">
        <f t="shared" ref="LW2:LW7" si="25">IF(LU2&gt;=8.5,"A",IF(LU2&gt;=8,"B+",IF(LU2&gt;=7,"B",IF(LU2&gt;=6.5,"C+",IF(LU2&gt;=5.5,"C",IF(LU2&gt;=5,"D+",IF(LU2&gt;=4,"D","F")))))))</f>
        <v>A</v>
      </c>
      <c r="LX2" s="33">
        <f t="shared" ref="LX2:LX7" si="26">IF(LW2="A",4,IF(LW2="B+",3.5,IF(LW2="B",3,IF(LW2="C+",2.5,IF(LW2="C",2,IF(LW2="D+",1.5,IF(LW2="D",1,0)))))))</f>
        <v>4</v>
      </c>
      <c r="LY2" s="49" t="str">
        <f t="shared" ref="LY2:LY7" si="27">TEXT(LX2,"0.0")</f>
        <v>4.0</v>
      </c>
      <c r="LZ2" s="77">
        <v>2</v>
      </c>
      <c r="MA2" s="151">
        <v>2</v>
      </c>
      <c r="MB2" s="24">
        <v>8</v>
      </c>
      <c r="MC2" s="27">
        <v>9</v>
      </c>
      <c r="MD2" s="28"/>
      <c r="ME2" s="22">
        <f t="shared" ref="ME2:ME7" si="28">ROUND((MB2*0.4+MC2*0.6),1)</f>
        <v>8.6</v>
      </c>
      <c r="MF2" s="54">
        <f t="shared" ref="MF2:MF7" si="29">ROUND(MAX((MB2*0.4+MC2*0.6),(MB2*0.4+MD2*0.6)),1)</f>
        <v>8.6</v>
      </c>
      <c r="MG2" s="29" t="str">
        <f>TEXT(MF2,"0.0")</f>
        <v>8.6</v>
      </c>
      <c r="MH2" s="162" t="str">
        <f t="shared" ref="MH2:MH7" si="30">IF(MF2&gt;=8.5,"A",IF(MF2&gt;=8,"B+",IF(MF2&gt;=7,"B",IF(MF2&gt;=6.5,"C+",IF(MF2&gt;=5.5,"C",IF(MF2&gt;=5,"D+",IF(MF2&gt;=4,"D","F")))))))</f>
        <v>A</v>
      </c>
      <c r="MI2" s="163">
        <f t="shared" ref="MI2:MI7" si="31">IF(MH2="A",4,IF(MH2="B+",3.5,IF(MH2="B",3,IF(MH2="C+",2.5,IF(MH2="C",2,IF(MH2="D+",1.5,IF(MH2="D",1,0)))))))</f>
        <v>4</v>
      </c>
      <c r="MJ2" s="56" t="str">
        <f t="shared" ref="MJ2:MJ7" si="32">TEXT(MI2,"0.0")</f>
        <v>4.0</v>
      </c>
      <c r="MK2" s="77">
        <v>1</v>
      </c>
      <c r="ML2" s="151">
        <v>1</v>
      </c>
      <c r="MM2" s="24">
        <v>6.7</v>
      </c>
      <c r="MN2" s="27">
        <v>8</v>
      </c>
      <c r="MO2" s="28"/>
      <c r="MP2" s="22">
        <f t="shared" ref="MP2:MP7" si="33">ROUND((MM2*0.4+MN2*0.6),1)</f>
        <v>7.5</v>
      </c>
      <c r="MQ2" s="54">
        <f t="shared" ref="MQ2:MQ7" si="34">ROUND(MAX((MM2*0.4+MN2*0.6),(MM2*0.4+MO2*0.6)),1)</f>
        <v>7.5</v>
      </c>
      <c r="MR2" s="29" t="str">
        <f>TEXT(MQ2,"0.0")</f>
        <v>7.5</v>
      </c>
      <c r="MS2" s="162" t="str">
        <f t="shared" ref="MS2:MS7" si="35">IF(MQ2&gt;=8.5,"A",IF(MQ2&gt;=8,"B+",IF(MQ2&gt;=7,"B",IF(MQ2&gt;=6.5,"C+",IF(MQ2&gt;=5.5,"C",IF(MQ2&gt;=5,"D+",IF(MQ2&gt;=4,"D","F")))))))</f>
        <v>B</v>
      </c>
      <c r="MT2" s="163">
        <f t="shared" ref="MT2:MT7" si="36">IF(MS2="A",4,IF(MS2="B+",3.5,IF(MS2="B",3,IF(MS2="C+",2.5,IF(MS2="C",2,IF(MS2="D+",1.5,IF(MS2="D",1,0)))))))</f>
        <v>3</v>
      </c>
      <c r="MU2" s="56" t="str">
        <f t="shared" ref="MU2:MU7" si="37">TEXT(MT2,"0.0")</f>
        <v>3.0</v>
      </c>
      <c r="MV2" s="77">
        <v>3</v>
      </c>
      <c r="MW2" s="151">
        <v>3</v>
      </c>
      <c r="MX2" s="24">
        <v>8.5</v>
      </c>
      <c r="MY2" s="27">
        <v>9</v>
      </c>
      <c r="MZ2" s="28"/>
      <c r="NA2" s="22">
        <f t="shared" ref="NA2:NA7" si="38">ROUND((MX2*0.4+MY2*0.6),1)</f>
        <v>8.8000000000000007</v>
      </c>
      <c r="NB2" s="54">
        <f t="shared" ref="NB2:NB7" si="39">ROUND(MAX((MX2*0.4+MY2*0.6),(MX2*0.4+MZ2*0.6)),1)</f>
        <v>8.8000000000000007</v>
      </c>
      <c r="NC2" s="29" t="str">
        <f>TEXT(NB2,"0.0")</f>
        <v>8.8</v>
      </c>
      <c r="ND2" s="162" t="str">
        <f t="shared" ref="ND2:ND7" si="40">IF(NB2&gt;=8.5,"A",IF(NB2&gt;=8,"B+",IF(NB2&gt;=7,"B",IF(NB2&gt;=6.5,"C+",IF(NB2&gt;=5.5,"C",IF(NB2&gt;=5,"D+",IF(NB2&gt;=4,"D","F")))))))</f>
        <v>A</v>
      </c>
      <c r="NE2" s="163">
        <f t="shared" ref="NE2:NE7" si="41">IF(ND2="A",4,IF(ND2="B+",3.5,IF(ND2="B",3,IF(ND2="C+",2.5,IF(ND2="C",2,IF(ND2="D+",1.5,IF(ND2="D",1,0)))))))</f>
        <v>4</v>
      </c>
      <c r="NF2" s="56" t="str">
        <f t="shared" ref="NF2:NF7" si="42">TEXT(NE2,"0.0")</f>
        <v>4.0</v>
      </c>
      <c r="NG2" s="77">
        <v>1</v>
      </c>
      <c r="NH2" s="151">
        <v>1</v>
      </c>
      <c r="NI2" s="24">
        <v>8.1999999999999993</v>
      </c>
      <c r="NJ2" s="27">
        <v>6</v>
      </c>
      <c r="NK2" s="28"/>
      <c r="NL2" s="22">
        <f t="shared" ref="NL2:NL7" si="43">ROUND((NI2*0.4+NJ2*0.6),1)</f>
        <v>6.9</v>
      </c>
      <c r="NM2" s="29">
        <f t="shared" ref="NM2:NM7" si="44">ROUND(MAX((NI2*0.4+NJ2*0.6),(NI2*0.4+NK2*0.6)),1)</f>
        <v>6.9</v>
      </c>
      <c r="NN2" s="29" t="str">
        <f>TEXT(NM2,"0.0")</f>
        <v>6.9</v>
      </c>
      <c r="NO2" s="35" t="str">
        <f t="shared" ref="NO2:NO7" si="45">IF(NM2&gt;=8.5,"A",IF(NM2&gt;=8,"B+",IF(NM2&gt;=7,"B",IF(NM2&gt;=6.5,"C+",IF(NM2&gt;=5.5,"C",IF(NM2&gt;=5,"D+",IF(NM2&gt;=4,"D","F")))))))</f>
        <v>C+</v>
      </c>
      <c r="NP2" s="33">
        <f t="shared" ref="NP2:NP7" si="46">IF(NO2="A",4,IF(NO2="B+",3.5,IF(NO2="B",3,IF(NO2="C+",2.5,IF(NO2="C",2,IF(NO2="D+",1.5,IF(NO2="D",1,0)))))))</f>
        <v>2.5</v>
      </c>
      <c r="NQ2" s="49" t="str">
        <f t="shared" ref="NQ2:NQ7" si="47">TEXT(NP2,"0.0")</f>
        <v>2.5</v>
      </c>
      <c r="NR2" s="77">
        <v>3</v>
      </c>
      <c r="NS2" s="151">
        <v>3</v>
      </c>
      <c r="NT2" s="24">
        <v>8</v>
      </c>
      <c r="NU2" s="214">
        <v>8.5</v>
      </c>
      <c r="NV2" s="28"/>
      <c r="NW2" s="22">
        <f t="shared" ref="NW2:NW7" si="48">ROUND((NT2*0.4+NU2*0.6),1)</f>
        <v>8.3000000000000007</v>
      </c>
      <c r="NX2" s="29">
        <f t="shared" ref="NX2:NX7" si="49">ROUND(MAX((NT2*0.4+NU2*0.6),(NT2*0.4+NV2*0.6)),1)</f>
        <v>8.3000000000000007</v>
      </c>
      <c r="NY2" s="29" t="str">
        <f>TEXT(NX2,"0.0")</f>
        <v>8.3</v>
      </c>
      <c r="NZ2" s="35" t="str">
        <f t="shared" ref="NZ2:NZ7" si="50">IF(NX2&gt;=8.5,"A",IF(NX2&gt;=8,"B+",IF(NX2&gt;=7,"B",IF(NX2&gt;=6.5,"C+",IF(NX2&gt;=5.5,"C",IF(NX2&gt;=5,"D+",IF(NX2&gt;=4,"D","F")))))))</f>
        <v>B+</v>
      </c>
      <c r="OA2" s="33">
        <f t="shared" ref="OA2:OA7" si="51">IF(NZ2="A",4,IF(NZ2="B+",3.5,IF(NZ2="B",3,IF(NZ2="C+",2.5,IF(NZ2="C",2,IF(NZ2="D+",1.5,IF(NZ2="D",1,0)))))))</f>
        <v>3.5</v>
      </c>
      <c r="OB2" s="49" t="str">
        <f>TEXT(OA2,"0.0")</f>
        <v>3.5</v>
      </c>
      <c r="OC2" s="77">
        <v>2</v>
      </c>
      <c r="OD2" s="151">
        <v>2</v>
      </c>
      <c r="OE2" s="211">
        <f>KS2+LD2+LO2+LZ2+MK2+MV2+NG2+NR2+OC2</f>
        <v>18</v>
      </c>
      <c r="OF2" s="43">
        <f>(KQ2*KS2+LB2*LD2+LM2*LO2+LX2*LZ2+MI2*MK2+MT2*MV2+NE2*NG2+NP2*NR2+OA2*OC2)/OE2</f>
        <v>3.1944444444444446</v>
      </c>
      <c r="OG2" s="45" t="str">
        <f>TEXT(OF2,"0.00")</f>
        <v>3.19</v>
      </c>
      <c r="OH2" s="47" t="str">
        <f>IF(AND(OF2&lt;1),"Cảnh báo KQHT","Lên lớp")</f>
        <v>Lên lớp</v>
      </c>
      <c r="OI2" s="41">
        <f>KT2+LE2+LP2+MA2+ML2+MW2+NH2+NS2+OD2</f>
        <v>18</v>
      </c>
      <c r="OJ2" s="43">
        <f>(KQ2*KT2+LB2*LE2+LM2*LP2+LX2*MA2+MI2*ML2+MT2*MW2+NE2*NH2+NP2*NS2+OA2*OD2)/OI2</f>
        <v>3.1944444444444446</v>
      </c>
      <c r="OK2" s="229">
        <f>KD2+OE2</f>
        <v>76</v>
      </c>
      <c r="OL2" s="230">
        <f>KE2+OI2</f>
        <v>76</v>
      </c>
      <c r="OM2" s="146">
        <f xml:space="preserve"> (KF2*KE2+OJ2*OI2)/OL2</f>
        <v>3.4736842105263159</v>
      </c>
      <c r="ON2" s="45" t="str">
        <f t="shared" ref="ON2:ON32" si="52">TEXT(OM2,"0.00")</f>
        <v>3.47</v>
      </c>
      <c r="OO2" s="47" t="str">
        <f>IF(AND(OM2&lt;1.4),"Cảnh báo KQHT","Lên lớp")</f>
        <v>Lên lớp</v>
      </c>
      <c r="OP2" s="47" t="s">
        <v>1143</v>
      </c>
      <c r="OQ2" s="24">
        <v>7.6</v>
      </c>
      <c r="OR2" s="27">
        <v>8</v>
      </c>
      <c r="OS2" s="28"/>
      <c r="OT2" s="22">
        <f t="shared" ref="OT2:OT9" si="53">ROUND((OQ2*0.4+OR2*0.6),1)</f>
        <v>7.8</v>
      </c>
      <c r="OU2" s="29">
        <f t="shared" ref="OU2:OU9" si="54">ROUND(MAX((OQ2*0.4+OR2*0.6),(OQ2*0.4+OS2*0.6)),1)</f>
        <v>7.8</v>
      </c>
      <c r="OV2" s="29" t="str">
        <f>TEXT(OU2,"0.0")</f>
        <v>7.8</v>
      </c>
      <c r="OW2" s="35" t="str">
        <f>IF(OU2&gt;=8.5,"A",IF(OU2&gt;=8,"B+",IF(OU2&gt;=7,"B",IF(OU2&gt;=6.5,"C+",IF(OU2&gt;=5.5,"C",IF(OU2&gt;=5,"D+",IF(OU2&gt;=4,"D","F")))))))</f>
        <v>B</v>
      </c>
      <c r="OX2" s="33">
        <f t="shared" ref="OX2:OX9" si="55">IF(OW2="A",4,IF(OW2="B+",3.5,IF(OW2="B",3,IF(OW2="C+",2.5,IF(OW2="C",2,IF(OW2="D+",1.5,IF(OW2="D",1,0)))))))</f>
        <v>3</v>
      </c>
      <c r="OY2" s="49" t="str">
        <f t="shared" ref="OY2:OY9" si="56">TEXT(OX2,"0.0")</f>
        <v>3.0</v>
      </c>
      <c r="OZ2" s="77">
        <v>2</v>
      </c>
      <c r="PA2" s="151">
        <v>2</v>
      </c>
      <c r="PB2" s="24">
        <v>7.8</v>
      </c>
      <c r="PC2" s="27">
        <v>9</v>
      </c>
      <c r="PD2" s="28"/>
      <c r="PE2" s="22">
        <f t="shared" ref="PE2:PE9" si="57">ROUND((PB2*0.4+PC2*0.6),1)</f>
        <v>8.5</v>
      </c>
      <c r="PF2" s="29">
        <f t="shared" ref="PF2:PF9" si="58">ROUND(MAX((PB2*0.4+PC2*0.6),(PB2*0.4+PD2*0.6)),1)</f>
        <v>8.5</v>
      </c>
      <c r="PG2" s="29" t="str">
        <f>TEXT(PF2,"0.0")</f>
        <v>8.5</v>
      </c>
      <c r="PH2" s="35" t="str">
        <f>IF(PF2&gt;=8.5,"A",IF(PF2&gt;=8,"B+",IF(PF2&gt;=7,"B",IF(PF2&gt;=6.5,"C+",IF(PF2&gt;=5.5,"C",IF(PF2&gt;=5,"D+",IF(PF2&gt;=4,"D","F")))))))</f>
        <v>A</v>
      </c>
      <c r="PI2" s="33">
        <f t="shared" ref="PI2:PI9" si="59">IF(PH2="A",4,IF(PH2="B+",3.5,IF(PH2="B",3,IF(PH2="C+",2.5,IF(PH2="C",2,IF(PH2="D+",1.5,IF(PH2="D",1,0)))))))</f>
        <v>4</v>
      </c>
      <c r="PJ2" s="49" t="str">
        <f t="shared" ref="PJ2:PJ9" si="60">TEXT(PI2,"0.0")</f>
        <v>4.0</v>
      </c>
      <c r="PK2" s="77">
        <v>3</v>
      </c>
      <c r="PL2" s="151">
        <v>3</v>
      </c>
      <c r="PM2" s="24">
        <v>7.7</v>
      </c>
      <c r="PN2" s="27">
        <v>8</v>
      </c>
      <c r="PO2" s="28"/>
      <c r="PP2" s="22">
        <f t="shared" ref="PP2:PP9" si="61">ROUND((PM2*0.4+PN2*0.6),1)</f>
        <v>7.9</v>
      </c>
      <c r="PQ2" s="29">
        <f t="shared" ref="PQ2:PQ9" si="62">ROUND(MAX((PM2*0.4+PN2*0.6),(PM2*0.4+PO2*0.6)),1)</f>
        <v>7.9</v>
      </c>
      <c r="PR2" s="29" t="str">
        <f>TEXT(PQ2,"0.0")</f>
        <v>7.9</v>
      </c>
      <c r="PS2" s="35" t="str">
        <f>IF(PQ2&gt;=8.5,"A",IF(PQ2&gt;=8,"B+",IF(PQ2&gt;=7,"B",IF(PQ2&gt;=6.5,"C+",IF(PQ2&gt;=5.5,"C",IF(PQ2&gt;=5,"D+",IF(PQ2&gt;=4,"D","F")))))))</f>
        <v>B</v>
      </c>
      <c r="PT2" s="33">
        <f t="shared" ref="PT2:PT9" si="63">IF(PS2="A",4,IF(PS2="B+",3.5,IF(PS2="B",3,IF(PS2="C+",2.5,IF(PS2="C",2,IF(PS2="D+",1.5,IF(PS2="D",1,0)))))))</f>
        <v>3</v>
      </c>
      <c r="PU2" s="49" t="str">
        <f t="shared" ref="PU2:PU9" si="64">TEXT(PT2,"0.0")</f>
        <v>3.0</v>
      </c>
      <c r="PV2" s="77">
        <v>2</v>
      </c>
      <c r="PW2" s="151">
        <v>2</v>
      </c>
      <c r="PX2" s="24">
        <v>9.5</v>
      </c>
      <c r="PY2" s="27">
        <v>8</v>
      </c>
      <c r="PZ2" s="28"/>
      <c r="QA2" s="22">
        <f t="shared" ref="QA2:QA9" si="65">ROUND((PX2*0.4+PY2*0.6),1)</f>
        <v>8.6</v>
      </c>
      <c r="QB2" s="29">
        <f t="shared" ref="QB2:QB9" si="66">ROUND(MAX((PX2*0.4+PY2*0.6),(PX2*0.4+PZ2*0.6)),1)</f>
        <v>8.6</v>
      </c>
      <c r="QC2" s="29" t="str">
        <f>TEXT(QB2,"0.0")</f>
        <v>8.6</v>
      </c>
      <c r="QD2" s="35" t="str">
        <f>IF(QB2&gt;=8.5,"A",IF(QB2&gt;=8,"B+",IF(QB2&gt;=7,"B",IF(QB2&gt;=6.5,"C+",IF(QB2&gt;=5.5,"C",IF(QB2&gt;=5,"D+",IF(QB2&gt;=4,"D","F")))))))</f>
        <v>A</v>
      </c>
      <c r="QE2" s="33">
        <f t="shared" ref="QE2:QE9" si="67">IF(QD2="A",4,IF(QD2="B+",3.5,IF(QD2="B",3,IF(QD2="C+",2.5,IF(QD2="C",2,IF(QD2="D+",1.5,IF(QD2="D",1,0)))))))</f>
        <v>4</v>
      </c>
      <c r="QF2" s="49" t="str">
        <f t="shared" ref="QF2:QF9" si="68">TEXT(QE2,"0.0")</f>
        <v>4.0</v>
      </c>
      <c r="QG2" s="77">
        <v>3</v>
      </c>
      <c r="QH2" s="151">
        <v>3</v>
      </c>
      <c r="QI2" s="24">
        <v>7.8</v>
      </c>
      <c r="QJ2" s="27">
        <v>8</v>
      </c>
      <c r="QK2" s="28"/>
      <c r="QL2" s="22">
        <f t="shared" ref="QL2:QL9" si="69">ROUND((QI2*0.4+QJ2*0.6),1)</f>
        <v>7.9</v>
      </c>
      <c r="QM2" s="29">
        <f t="shared" ref="QM2:QM9" si="70">ROUND(MAX((QI2*0.4+QJ2*0.6),(QI2*0.4+QK2*0.6)),1)</f>
        <v>7.9</v>
      </c>
      <c r="QN2" s="29" t="str">
        <f>TEXT(QM2,"0.0")</f>
        <v>7.9</v>
      </c>
      <c r="QO2" s="35" t="str">
        <f>IF(QM2&gt;=8.5,"A",IF(QM2&gt;=8,"B+",IF(QM2&gt;=7,"B",IF(QM2&gt;=6.5,"C+",IF(QM2&gt;=5.5,"C",IF(QM2&gt;=5,"D+",IF(QM2&gt;=4,"D","F")))))))</f>
        <v>B</v>
      </c>
      <c r="QP2" s="33">
        <f t="shared" ref="QP2:QP9" si="71">IF(QO2="A",4,IF(QO2="B+",3.5,IF(QO2="B",3,IF(QO2="C+",2.5,IF(QO2="C",2,IF(QO2="D+",1.5,IF(QO2="D",1,0)))))))</f>
        <v>3</v>
      </c>
      <c r="QQ2" s="49" t="str">
        <f t="shared" ref="QQ2:QQ9" si="72">TEXT(QP2,"0.0")</f>
        <v>3.0</v>
      </c>
      <c r="QR2" s="77">
        <v>1</v>
      </c>
      <c r="QS2" s="151">
        <v>1</v>
      </c>
      <c r="QT2" s="24">
        <v>8</v>
      </c>
      <c r="QU2" s="27">
        <v>8</v>
      </c>
      <c r="QV2" s="28"/>
      <c r="QW2" s="22">
        <f t="shared" ref="QW2:QW9" si="73">ROUND((QT2*0.4+QU2*0.6),1)</f>
        <v>8</v>
      </c>
      <c r="QX2" s="29">
        <f t="shared" ref="QX2:QX9" si="74">ROUND(MAX((QT2*0.4+QU2*0.6),(QT2*0.4+QV2*0.6)),1)</f>
        <v>8</v>
      </c>
      <c r="QY2" s="29" t="str">
        <f>TEXT(QX2,"0.0")</f>
        <v>8.0</v>
      </c>
      <c r="QZ2" s="35" t="str">
        <f t="shared" ref="QZ2:QZ9" si="75">IF(QX2&gt;=8.5,"A",IF(QX2&gt;=8,"B+",IF(QX2&gt;=7,"B",IF(QX2&gt;=6.5,"C+",IF(QX2&gt;=5.5,"C",IF(QX2&gt;=5,"D+",IF(QX2&gt;=4,"D","F")))))))</f>
        <v>B+</v>
      </c>
      <c r="RA2" s="33">
        <f t="shared" ref="RA2:RA9" si="76">IF(QZ2="A",4,IF(QZ2="B+",3.5,IF(QZ2="B",3,IF(QZ2="C+",2.5,IF(QZ2="C",2,IF(QZ2="D+",1.5,IF(QZ2="D",1,0)))))))</f>
        <v>3.5</v>
      </c>
      <c r="RB2" s="49" t="str">
        <f t="shared" ref="RB2:RB9" si="77">TEXT(RA2,"0.0")</f>
        <v>3.5</v>
      </c>
      <c r="RC2" s="77">
        <v>3</v>
      </c>
      <c r="RD2" s="151">
        <v>3</v>
      </c>
      <c r="RE2" s="24">
        <v>7.5</v>
      </c>
      <c r="RF2" s="27">
        <v>10</v>
      </c>
      <c r="RG2" s="28"/>
      <c r="RH2" s="22">
        <f t="shared" ref="RH2:RH9" si="78">ROUND((RE2*0.4+RF2*0.6),1)</f>
        <v>9</v>
      </c>
      <c r="RI2" s="29">
        <f t="shared" ref="RI2:RI9" si="79">ROUND(MAX((RE2*0.4+RF2*0.6),(RE2*0.4+RG2*0.6)),1)</f>
        <v>9</v>
      </c>
      <c r="RJ2" s="29" t="str">
        <f>TEXT(RI2,"0.0")</f>
        <v>9.0</v>
      </c>
      <c r="RK2" s="35" t="str">
        <f t="shared" ref="RK2:RK9" si="80">IF(RI2&gt;=8.5,"A",IF(RI2&gt;=8,"B+",IF(RI2&gt;=7,"B",IF(RI2&gt;=6.5,"C+",IF(RI2&gt;=5.5,"C",IF(RI2&gt;=5,"D+",IF(RI2&gt;=4,"D","F")))))))</f>
        <v>A</v>
      </c>
      <c r="RL2" s="33">
        <f t="shared" ref="RL2:RL9" si="81">IF(RK2="A",4,IF(RK2="B+",3.5,IF(RK2="B",3,IF(RK2="C+",2.5,IF(RK2="C",2,IF(RK2="D+",1.5,IF(RK2="D",1,0)))))))</f>
        <v>4</v>
      </c>
      <c r="RM2" s="49" t="str">
        <f t="shared" ref="RM2:RM9" si="82">TEXT(RL2,"0.0")</f>
        <v>4.0</v>
      </c>
      <c r="RN2" s="77">
        <v>1</v>
      </c>
      <c r="RO2" s="151">
        <v>1</v>
      </c>
      <c r="RP2" s="211">
        <f>OZ2+PK2+PV2+QG2+QR2+RC2+RN2</f>
        <v>15</v>
      </c>
      <c r="RQ2" s="275">
        <f>(OU2*OZ2+PF2*PK2+PQ2*PV2+QB2*QG2+QM2*QR2+QX2*RC2+RI2*RN2)/RP2</f>
        <v>8.24</v>
      </c>
      <c r="RR2" s="43">
        <f>(OX2*OZ2+PI2*PK2+PT2*PV2+QE2*QG2+QP2*QR2+RA2*RC2+RL2*RN2)/RP2</f>
        <v>3.5666666666666669</v>
      </c>
      <c r="RS2" s="45" t="str">
        <f>TEXT(RR2,"0.00")</f>
        <v>3.57</v>
      </c>
      <c r="RT2" s="47" t="str">
        <f>IF(AND(RR2&lt;1),"Cảnh báo KQHT","Lên lớp")</f>
        <v>Lên lớp</v>
      </c>
      <c r="RU2" s="41">
        <f>PA2+PL2+PW2+QH2+QS2+RD2+RO2</f>
        <v>15</v>
      </c>
      <c r="RV2" s="43">
        <f>(OX2*PA2+PI2*PL2+PT2*PW2+QE2*QH2+QP2*QS2+RA2*RD2+RL2*RO2)/RU2</f>
        <v>3.5666666666666669</v>
      </c>
      <c r="RW2" s="229">
        <f>OK2+RP2</f>
        <v>91</v>
      </c>
      <c r="RX2" s="230">
        <f>OL2+RU2</f>
        <v>91</v>
      </c>
      <c r="RY2" s="146">
        <f xml:space="preserve"> (OM2*OL2+RV2*RU2)/RX2</f>
        <v>3.4890109890109891</v>
      </c>
      <c r="RZ2" s="45" t="str">
        <f>TEXT(RY2,"0.00")</f>
        <v>3.49</v>
      </c>
      <c r="SA2" s="47" t="str">
        <f>IF(AND(RY2&lt;1.6),"Cảnh báo KQHT","Lên lớp")</f>
        <v>Lên lớp</v>
      </c>
      <c r="SB2" s="47" t="s">
        <v>1143</v>
      </c>
      <c r="SC2" s="24"/>
      <c r="SD2" s="27"/>
      <c r="SE2" s="28"/>
      <c r="SF2" s="22">
        <f t="shared" ref="SF2:SF9" si="83">ROUND((SC2*0.4+SD2*0.6),1)</f>
        <v>0</v>
      </c>
      <c r="SG2" s="29">
        <f t="shared" ref="SG2:SG9" si="84">ROUND(MAX((SC2*0.4+SD2*0.6),(SC2*0.4+SE2*0.6)),1)</f>
        <v>0</v>
      </c>
      <c r="SH2" s="29" t="str">
        <f>TEXT(SG2,"0.0")</f>
        <v>0.0</v>
      </c>
      <c r="SI2" s="35" t="str">
        <f t="shared" ref="SI2:SI9" si="85">IF(SG2&gt;=8.5,"A",IF(SG2&gt;=8,"B+",IF(SG2&gt;=7,"B",IF(SG2&gt;=6.5,"C+",IF(SG2&gt;=5.5,"C",IF(SG2&gt;=5,"D+",IF(SG2&gt;=4,"D","F")))))))</f>
        <v>F</v>
      </c>
      <c r="SJ2" s="33">
        <f t="shared" ref="SJ2:SJ9" si="86">IF(SI2="A",4,IF(SI2="B+",3.5,IF(SI2="B",3,IF(SI2="C+",2.5,IF(SI2="C",2,IF(SI2="D+",1.5,IF(SI2="D",1,0)))))))</f>
        <v>0</v>
      </c>
      <c r="SK2" s="49" t="str">
        <f t="shared" ref="SK2:SK9" si="87">TEXT(SJ2,"0.0")</f>
        <v>0.0</v>
      </c>
      <c r="SL2" s="77"/>
      <c r="SM2" s="151"/>
      <c r="SN2" s="24"/>
      <c r="SO2" s="27"/>
      <c r="SP2" s="28"/>
      <c r="SQ2" s="22">
        <f t="shared" ref="SQ2:SQ9" si="88">ROUND((SN2*0.4+SO2*0.6),1)</f>
        <v>0</v>
      </c>
      <c r="SR2" s="29">
        <f t="shared" ref="SR2:SR9" si="89">ROUND(MAX((SN2*0.4+SO2*0.6),(SN2*0.4+SP2*0.6)),1)</f>
        <v>0</v>
      </c>
      <c r="SS2" s="29" t="str">
        <f>TEXT(SR2,"0.0")</f>
        <v>0.0</v>
      </c>
      <c r="ST2" s="35" t="str">
        <f t="shared" ref="ST2:ST9" si="90">IF(SR2&gt;=8.5,"A",IF(SR2&gt;=8,"B+",IF(SR2&gt;=7,"B",IF(SR2&gt;=6.5,"C+",IF(SR2&gt;=5.5,"C",IF(SR2&gt;=5,"D+",IF(SR2&gt;=4,"D","F")))))))</f>
        <v>F</v>
      </c>
      <c r="SU2" s="33">
        <f t="shared" ref="SU2:SU9" si="91">IF(ST2="A",4,IF(ST2="B+",3.5,IF(ST2="B",3,IF(ST2="C+",2.5,IF(ST2="C",2,IF(ST2="D+",1.5,IF(ST2="D",1,0)))))))</f>
        <v>0</v>
      </c>
      <c r="SV2" s="49" t="str">
        <f t="shared" ref="SV2:SV9" si="92">TEXT(SU2,"0.0")</f>
        <v>0.0</v>
      </c>
      <c r="SW2" s="77"/>
      <c r="SX2" s="151"/>
      <c r="SY2" s="24">
        <v>9</v>
      </c>
      <c r="SZ2" s="27">
        <v>9</v>
      </c>
      <c r="TA2" s="28"/>
      <c r="TB2" s="22">
        <f t="shared" ref="TB2:TB9" si="93">ROUND((SY2*0.4+SZ2*0.6),1)</f>
        <v>9</v>
      </c>
      <c r="TC2" s="29">
        <f t="shared" ref="TC2:TC9" si="94">ROUND(MAX((SY2*0.4+SZ2*0.6),(SY2*0.4+TA2*0.6)),1)</f>
        <v>9</v>
      </c>
      <c r="TD2" s="29" t="str">
        <f>TEXT(TC2,"0.0")</f>
        <v>9.0</v>
      </c>
      <c r="TE2" s="35" t="str">
        <f t="shared" ref="TE2:TE9" si="95">IF(TC2&gt;=8.5,"A",IF(TC2&gt;=8,"B+",IF(TC2&gt;=7,"B",IF(TC2&gt;=6.5,"C+",IF(TC2&gt;=5.5,"C",IF(TC2&gt;=5,"D+",IF(TC2&gt;=4,"D","F")))))))</f>
        <v>A</v>
      </c>
      <c r="TF2" s="33">
        <f t="shared" ref="TF2:TF9" si="96">IF(TE2="A",4,IF(TE2="B+",3.5,IF(TE2="B",3,IF(TE2="C+",2.5,IF(TE2="C",2,IF(TE2="D+",1.5,IF(TE2="D",1,0)))))))</f>
        <v>4</v>
      </c>
      <c r="TG2" s="49" t="str">
        <f t="shared" ref="TG2:TG9" si="97">TEXT(TF2,"0.0")</f>
        <v>4.0</v>
      </c>
      <c r="TH2" s="77">
        <v>4</v>
      </c>
      <c r="TI2" s="151">
        <v>4</v>
      </c>
      <c r="TJ2" s="320"/>
      <c r="TK2" s="165">
        <v>9</v>
      </c>
      <c r="TL2" s="30">
        <v>8.9</v>
      </c>
      <c r="TM2" s="30">
        <v>9.3000000000000007</v>
      </c>
      <c r="TN2" s="322"/>
      <c r="TO2" s="127">
        <f>ROUND((TK2*0.2+TL2*0.3+TM2*0.5),1)</f>
        <v>9.1</v>
      </c>
      <c r="TP2" s="29" t="str">
        <f>TEXT(TO2,"0.0")</f>
        <v>9.1</v>
      </c>
      <c r="TQ2" s="35" t="str">
        <f t="shared" ref="TQ2:TQ10" si="98">IF(TO2&gt;=8.5,"A",IF(TO2&gt;=8,"B+",IF(TO2&gt;=7,"B",IF(TO2&gt;=6.5,"C+",IF(TO2&gt;=5.5,"C",IF(TO2&gt;=5,"D+",IF(TO2&gt;=4,"D","F")))))))</f>
        <v>A</v>
      </c>
      <c r="TR2" s="33">
        <f t="shared" ref="TR2:TR10" si="99">IF(TQ2="A",4,IF(TQ2="B+",3.5,IF(TQ2="B",3,IF(TQ2="C+",2.5,IF(TQ2="C",2,IF(TQ2="D+",1.5,IF(TQ2="D",1,0)))))))</f>
        <v>4</v>
      </c>
      <c r="TS2" s="49" t="str">
        <f t="shared" ref="TS2:TS10" si="100">TEXT(TR2,"0.0")</f>
        <v>4.0</v>
      </c>
      <c r="TT2" s="323">
        <v>5</v>
      </c>
      <c r="TU2" s="324">
        <v>5</v>
      </c>
      <c r="TV2" s="325">
        <f>TH2+TT2</f>
        <v>9</v>
      </c>
      <c r="TW2" s="341">
        <f>(TC2*TH2+TO2*TT2)/TV2</f>
        <v>9.0555555555555554</v>
      </c>
      <c r="TX2" s="326">
        <f>(TF2*TH2+TR2*TT2)/TV2</f>
        <v>4</v>
      </c>
      <c r="TY2" s="45" t="str">
        <f t="shared" ref="TY2:TY10" si="101">TEXT(TX2,"0.00")</f>
        <v>4.00</v>
      </c>
      <c r="TZ2" s="47" t="str">
        <f t="shared" ref="TZ2:TZ10" si="102">IF(AND(TX2&lt;1),"Cảnh báo KQHT","Lên lớp")</f>
        <v>Lên lớp</v>
      </c>
      <c r="UA2" s="41">
        <f>TI2+TU2</f>
        <v>9</v>
      </c>
      <c r="UB2" s="43">
        <f>(TF2*TI2+TR2*TU2)/UA2</f>
        <v>4</v>
      </c>
    </row>
    <row r="3" spans="1:548" ht="18">
      <c r="A3" s="11">
        <v>2</v>
      </c>
      <c r="B3" s="70" t="s">
        <v>500</v>
      </c>
      <c r="C3" s="92" t="s">
        <v>504</v>
      </c>
      <c r="D3" s="73" t="s">
        <v>487</v>
      </c>
      <c r="E3" s="302" t="s">
        <v>114</v>
      </c>
      <c r="F3" s="9"/>
      <c r="G3" s="118" t="s">
        <v>902</v>
      </c>
      <c r="H3" s="102" t="s">
        <v>18</v>
      </c>
      <c r="I3" s="104" t="s">
        <v>683</v>
      </c>
      <c r="J3" s="13">
        <v>7</v>
      </c>
      <c r="K3" s="29" t="str">
        <f t="shared" ref="K3:K32" si="103">TEXT(J3,"0.0")</f>
        <v>7.0</v>
      </c>
      <c r="L3" s="35" t="str">
        <f t="shared" ref="L3:L6" si="104">IF(J3&gt;=8.5,"A",IF(J3&gt;=8,"B+",IF(J3&gt;=7,"B",IF(J3&gt;=6.5,"C+",IF(J3&gt;=5.5,"C",IF(J3&gt;=5,"D+",IF(J3&gt;=4,"D","F")))))))</f>
        <v>B</v>
      </c>
      <c r="M3" s="33">
        <f t="shared" ref="M3:M6" si="105">IF(L3="A",4,IF(L3="B+",3.5,IF(L3="B",3,IF(L3="C+",2.5,IF(L3="C",2,IF(L3="D+",1.5,IF(L3="D",1,0)))))))</f>
        <v>3</v>
      </c>
      <c r="N3" s="49" t="str">
        <f t="shared" ref="N3:N6" si="106">TEXT(M3,"0.0")</f>
        <v>3.0</v>
      </c>
      <c r="O3" s="12">
        <v>2</v>
      </c>
      <c r="P3" s="19">
        <v>6.6</v>
      </c>
      <c r="Q3" s="29" t="str">
        <f t="shared" ref="Q3:Q32" si="107">TEXT(P3,"0.0")</f>
        <v>6.6</v>
      </c>
      <c r="R3" s="35" t="str">
        <f t="shared" ref="R3:R6" si="108">IF(P3&gt;=8.5,"A",IF(P3&gt;=8,"B+",IF(P3&gt;=7,"B",IF(P3&gt;=6.5,"C+",IF(P3&gt;=5.5,"C",IF(P3&gt;=5,"D+",IF(P3&gt;=4,"D","F")))))))</f>
        <v>C+</v>
      </c>
      <c r="S3" s="33">
        <f t="shared" ref="S3:S6" si="109">IF(R3="A",4,IF(R3="B+",3.5,IF(R3="B",3,IF(R3="C+",2.5,IF(R3="C",2,IF(R3="D+",1.5,IF(R3="D",1,0)))))))</f>
        <v>2.5</v>
      </c>
      <c r="T3" s="49" t="str">
        <f t="shared" ref="T3:T6" si="110">TEXT(S3,"0.0")</f>
        <v>2.5</v>
      </c>
      <c r="U3" s="12">
        <v>3</v>
      </c>
      <c r="V3" s="24">
        <v>8.9</v>
      </c>
      <c r="W3" s="27">
        <v>4</v>
      </c>
      <c r="X3" s="28"/>
      <c r="Y3" s="22">
        <f t="shared" ref="Y3:Y6" si="111">ROUND((V3*0.4+W3*0.6),1)</f>
        <v>6</v>
      </c>
      <c r="Z3" s="29">
        <f t="shared" ref="Z3:Z6" si="112">ROUND(MAX((V3*0.4+W3*0.6),(V3*0.4+X3*0.6)),1)</f>
        <v>6</v>
      </c>
      <c r="AA3" s="29" t="str">
        <f t="shared" ref="AA3:AA32" si="113">TEXT(Z3,"0.0")</f>
        <v>6.0</v>
      </c>
      <c r="AB3" s="35" t="str">
        <f t="shared" ref="AB3:AB6" si="114">IF(Z3&gt;=8.5,"A",IF(Z3&gt;=8,"B+",IF(Z3&gt;=7,"B",IF(Z3&gt;=6.5,"C+",IF(Z3&gt;=5.5,"C",IF(Z3&gt;=5,"D+",IF(Z3&gt;=4,"D","F")))))))</f>
        <v>C</v>
      </c>
      <c r="AC3" s="33">
        <f t="shared" ref="AC3:AC6" si="115">IF(AB3="A",4,IF(AB3="B+",3.5,IF(AB3="B",3,IF(AB3="C+",2.5,IF(AB3="C",2,IF(AB3="D+",1.5,IF(AB3="D",1,0)))))))</f>
        <v>2</v>
      </c>
      <c r="AD3" s="49" t="str">
        <f t="shared" ref="AD3:AD6" si="116">TEXT(AC3,"0.0")</f>
        <v>2.0</v>
      </c>
      <c r="AE3" s="77">
        <v>5</v>
      </c>
      <c r="AF3" s="80">
        <v>5</v>
      </c>
      <c r="AG3" s="24">
        <v>5</v>
      </c>
      <c r="AH3" s="27">
        <v>1</v>
      </c>
      <c r="AI3" s="28">
        <v>4</v>
      </c>
      <c r="AJ3" s="22">
        <f t="shared" ref="AJ3:AJ6" si="117">ROUND((AG3*0.4+AH3*0.6),1)</f>
        <v>2.6</v>
      </c>
      <c r="AK3" s="29">
        <f t="shared" ref="AK3:AK6" si="118">ROUND(MAX((AG3*0.4+AH3*0.6),(AG3*0.4+AI3*0.6)),1)</f>
        <v>4.4000000000000004</v>
      </c>
      <c r="AL3" s="29" t="str">
        <f t="shared" ref="AL3:AL32" si="119">TEXT(AK3,"0.0")</f>
        <v>4.4</v>
      </c>
      <c r="AM3" s="35" t="str">
        <f t="shared" ref="AM3:AM6" si="120">IF(AK3&gt;=8.5,"A",IF(AK3&gt;=8,"B+",IF(AK3&gt;=7,"B",IF(AK3&gt;=6.5,"C+",IF(AK3&gt;=5.5,"C",IF(AK3&gt;=5,"D+",IF(AK3&gt;=4,"D","F")))))))</f>
        <v>D</v>
      </c>
      <c r="AN3" s="33">
        <f t="shared" ref="AN3:AN6" si="121">IF(AM3="A",4,IF(AM3="B+",3.5,IF(AM3="B",3,IF(AM3="C+",2.5,IF(AM3="C",2,IF(AM3="D+",1.5,IF(AM3="D",1,0)))))))</f>
        <v>1</v>
      </c>
      <c r="AO3" s="49" t="str">
        <f t="shared" ref="AO3:AO6" si="122">TEXT(AN3,"0.0")</f>
        <v>1.0</v>
      </c>
      <c r="AP3" s="77">
        <v>3</v>
      </c>
      <c r="AQ3" s="83">
        <v>3</v>
      </c>
      <c r="AR3" s="24">
        <v>5.3</v>
      </c>
      <c r="AS3" s="27">
        <v>4</v>
      </c>
      <c r="AT3" s="28"/>
      <c r="AU3" s="22">
        <f t="shared" si="0"/>
        <v>4.5</v>
      </c>
      <c r="AV3" s="29">
        <f t="shared" si="1"/>
        <v>4.5</v>
      </c>
      <c r="AW3" s="29" t="str">
        <f t="shared" ref="AW3:AW32" si="123">TEXT(AV3,"0.0")</f>
        <v>4.5</v>
      </c>
      <c r="AX3" s="35" t="str">
        <f t="shared" ref="AX3:AX6" si="124">IF(AV3&gt;=8.5,"A",IF(AV3&gt;=8,"B+",IF(AV3&gt;=7,"B",IF(AV3&gt;=6.5,"C+",IF(AV3&gt;=5.5,"C",IF(AV3&gt;=5,"D+",IF(AV3&gt;=4,"D","F")))))))</f>
        <v>D</v>
      </c>
      <c r="AY3" s="33">
        <f t="shared" ref="AY3:AY6" si="125">IF(AX3="A",4,IF(AX3="B+",3.5,IF(AX3="B",3,IF(AX3="C+",2.5,IF(AX3="C",2,IF(AX3="D+",1.5,IF(AX3="D",1,0)))))))</f>
        <v>1</v>
      </c>
      <c r="AZ3" s="49" t="str">
        <f t="shared" ref="AZ3:AZ6" si="126">TEXT(AY3,"0.0")</f>
        <v>1.0</v>
      </c>
      <c r="BA3" s="77">
        <v>3</v>
      </c>
      <c r="BB3" s="83">
        <v>3</v>
      </c>
      <c r="BC3" s="24">
        <v>6</v>
      </c>
      <c r="BD3" s="27">
        <v>7</v>
      </c>
      <c r="BE3" s="28"/>
      <c r="BF3" s="22">
        <f>ROUND((BC3*0.4+BD3*0.6),1)</f>
        <v>6.6</v>
      </c>
      <c r="BG3" s="29">
        <f t="shared" si="2"/>
        <v>6.6</v>
      </c>
      <c r="BH3" s="29" t="str">
        <f t="shared" ref="BH3:BH32" si="127">TEXT(BG3,"0.0")</f>
        <v>6.6</v>
      </c>
      <c r="BI3" s="35" t="str">
        <f>IF(BG3&gt;=8.5,"A",IF(BG3&gt;=8,"B+",IF(BG3&gt;=7,"B",IF(BG3&gt;=6.5,"C+",IF(BG3&gt;=5.5,"C",IF(BG3&gt;=5,"D+",IF(BG3&gt;=4,"D","F")))))))</f>
        <v>C+</v>
      </c>
      <c r="BJ3" s="33">
        <f t="shared" ref="BJ3:BJ6" si="128">IF(BI3="A",4,IF(BI3="B+",3.5,IF(BI3="B",3,IF(BI3="C+",2.5,IF(BI3="C",2,IF(BI3="D+",1.5,IF(BI3="D",1,0)))))))</f>
        <v>2.5</v>
      </c>
      <c r="BK3" s="49" t="str">
        <f t="shared" ref="BK3:BK6" si="129">TEXT(BJ3,"0.0")</f>
        <v>2.5</v>
      </c>
      <c r="BL3" s="77">
        <v>3</v>
      </c>
      <c r="BM3" s="83">
        <v>3</v>
      </c>
      <c r="BN3" s="24">
        <v>6.3</v>
      </c>
      <c r="BO3" s="27">
        <v>6</v>
      </c>
      <c r="BP3" s="28"/>
      <c r="BQ3" s="22">
        <f t="shared" ref="BQ3:BQ6" si="130">ROUND((BN3*0.4+BO3*0.6),1)</f>
        <v>6.1</v>
      </c>
      <c r="BR3" s="29">
        <f t="shared" si="3"/>
        <v>6.1</v>
      </c>
      <c r="BS3" s="29" t="str">
        <f t="shared" ref="BS3:BS32" si="131">TEXT(BR3,"0.0")</f>
        <v>6.1</v>
      </c>
      <c r="BT3" s="35" t="str">
        <f t="shared" ref="BT3:BT6" si="132">IF(BR3&gt;=8.5,"A",IF(BR3&gt;=8,"B+",IF(BR3&gt;=7,"B",IF(BR3&gt;=6.5,"C+",IF(BR3&gt;=5.5,"C",IF(BR3&gt;=5,"D+",IF(BR3&gt;=4,"D","F")))))))</f>
        <v>C</v>
      </c>
      <c r="BU3" s="33">
        <f t="shared" ref="BU3:BU6" si="133">IF(BT3="A",4,IF(BT3="B+",3.5,IF(BT3="B",3,IF(BT3="C+",2.5,IF(BT3="C",2,IF(BT3="D+",1.5,IF(BT3="D",1,0)))))))</f>
        <v>2</v>
      </c>
      <c r="BV3" s="49" t="str">
        <f t="shared" ref="BV3:BV6" si="134">TEXT(BU3,"0.0")</f>
        <v>2.0</v>
      </c>
      <c r="BW3" s="77">
        <v>2</v>
      </c>
      <c r="BX3" s="136">
        <v>2</v>
      </c>
      <c r="BY3" s="41">
        <f t="shared" ref="BY3:BY27" si="135">AE3+AP3+BA3+BL3+BW3</f>
        <v>16</v>
      </c>
      <c r="BZ3" s="43">
        <f t="shared" ref="BZ3:BZ27" si="136">(AC3*AE3+AN3*AP3+AY3*BA3+BJ3*BL3+BU3*BW3)/BY3</f>
        <v>1.71875</v>
      </c>
      <c r="CA3" s="45" t="str">
        <f t="shared" ref="CA3:CA27" si="137">TEXT(BZ3,"0.00")</f>
        <v>1.72</v>
      </c>
      <c r="CB3" s="47" t="str">
        <f t="shared" ref="CB3:CB27" si="138">IF(AND(BZ3&lt;0.8),"Cảnh báo KQHT","Lên lớp")</f>
        <v>Lên lớp</v>
      </c>
      <c r="CC3" s="145">
        <f t="shared" ref="CC3:CC27" si="139">AF3+AQ3+BB3+BM3+BX3</f>
        <v>16</v>
      </c>
      <c r="CD3" s="146">
        <f t="shared" ref="CD3:CD27" si="140" xml:space="preserve"> (AC3*AF3+AN3*AQ3+AY3*BB3+BJ3*BM3+BU3*BX3)/CC3</f>
        <v>1.71875</v>
      </c>
      <c r="CE3" s="47" t="str">
        <f t="shared" ref="CE3:CE27" si="141">IF(AND(CD3&lt;1.2),"Cảnh báo KQHT","Lên lớp")</f>
        <v>Lên lớp</v>
      </c>
      <c r="CF3" s="142" t="s">
        <v>1143</v>
      </c>
      <c r="CG3" s="24">
        <v>7</v>
      </c>
      <c r="CH3" s="27">
        <v>5</v>
      </c>
      <c r="CI3" s="28"/>
      <c r="CJ3" s="22">
        <f t="shared" ref="CJ3:CJ7" si="142">ROUND((CG3*0.4+CH3*0.6),1)</f>
        <v>5.8</v>
      </c>
      <c r="CK3" s="29">
        <f t="shared" ref="CK3:CK7" si="143">ROUND(MAX((CG3*0.4+CH3*0.6),(CG3*0.4+CI3*0.6)),1)</f>
        <v>5.8</v>
      </c>
      <c r="CL3" s="29" t="str">
        <f t="shared" ref="CL3:CL32" si="144">TEXT(CK3,"0.0")</f>
        <v>5.8</v>
      </c>
      <c r="CM3" s="35" t="str">
        <f t="shared" ref="CM3:CM7" si="145">IF(CK3&gt;=8.5,"A",IF(CK3&gt;=8,"B+",IF(CK3&gt;=7,"B",IF(CK3&gt;=6.5,"C+",IF(CK3&gt;=5.5,"C",IF(CK3&gt;=5,"D+",IF(CK3&gt;=4,"D","F")))))))</f>
        <v>C</v>
      </c>
      <c r="CN3" s="157">
        <f t="shared" ref="CN3:CN7" si="146">IF(CM3="A",4,IF(CM3="B+",3.5,IF(CM3="B",3,IF(CM3="C+",2.5,IF(CM3="C",2,IF(CM3="D+",1.5,IF(CM3="D",1,0)))))))</f>
        <v>2</v>
      </c>
      <c r="CO3" s="49" t="str">
        <f t="shared" ref="CO3:CO7" si="147">TEXT(CN3,"0.0")</f>
        <v>2.0</v>
      </c>
      <c r="CP3" s="77">
        <v>3</v>
      </c>
      <c r="CQ3" s="151">
        <v>3</v>
      </c>
      <c r="CR3" s="24">
        <v>7.3</v>
      </c>
      <c r="CS3" s="27">
        <v>8</v>
      </c>
      <c r="CT3" s="28"/>
      <c r="CU3" s="22">
        <f>ROUND((CR3*0.4+CS3*0.6),1)</f>
        <v>7.7</v>
      </c>
      <c r="CV3" s="29">
        <f t="shared" ref="CV3:CV7" si="148">ROUND(MAX((CR3*0.4+CS3*0.6),(CR3*0.4+CT3*0.6)),1)</f>
        <v>7.7</v>
      </c>
      <c r="CW3" s="29" t="str">
        <f t="shared" ref="CW3:CW32" si="149">TEXT(CV3,"0.0")</f>
        <v>7.7</v>
      </c>
      <c r="CX3" s="35" t="str">
        <f t="shared" ref="CX3:CX7" si="150">IF(CV3&gt;=8.5,"A",IF(CV3&gt;=8,"B+",IF(CV3&gt;=7,"B",IF(CV3&gt;=6.5,"C+",IF(CV3&gt;=5.5,"C",IF(CV3&gt;=5,"D+",IF(CV3&gt;=4,"D","F")))))))</f>
        <v>B</v>
      </c>
      <c r="CY3" s="157">
        <f t="shared" ref="CY3:CY7" si="151">IF(CX3="A",4,IF(CX3="B+",3.5,IF(CX3="B",3,IF(CX3="C+",2.5,IF(CX3="C",2,IF(CX3="D+",1.5,IF(CX3="D",1,0)))))))</f>
        <v>3</v>
      </c>
      <c r="CZ3" s="49" t="str">
        <f t="shared" ref="CZ3:CZ7" si="152">TEXT(CY3,"0.0")</f>
        <v>3.0</v>
      </c>
      <c r="DA3" s="77">
        <v>2</v>
      </c>
      <c r="DB3" s="151">
        <v>2</v>
      </c>
      <c r="DC3" s="24">
        <v>5.0999999999999996</v>
      </c>
      <c r="DD3" s="27">
        <v>6</v>
      </c>
      <c r="DE3" s="28"/>
      <c r="DF3" s="22">
        <f t="shared" ref="DF3:DF7" si="153">ROUND((DC3*0.4+DD3*0.6),1)</f>
        <v>5.6</v>
      </c>
      <c r="DG3" s="29">
        <f t="shared" ref="DG3:DG7" si="154">ROUND(MAX((DC3*0.4+DD3*0.6),(DC3*0.4+DE3*0.6)),1)</f>
        <v>5.6</v>
      </c>
      <c r="DH3" s="29" t="str">
        <f t="shared" ref="DH3:DH32" si="155">TEXT(DG3,"0.0")</f>
        <v>5.6</v>
      </c>
      <c r="DI3" s="35" t="str">
        <f t="shared" ref="DI3:DI7" si="156">IF(DG3&gt;=8.5,"A",IF(DG3&gt;=8,"B+",IF(DG3&gt;=7,"B",IF(DG3&gt;=6.5,"C+",IF(DG3&gt;=5.5,"C",IF(DG3&gt;=5,"D+",IF(DG3&gt;=4,"D","F")))))))</f>
        <v>C</v>
      </c>
      <c r="DJ3" s="157">
        <f t="shared" ref="DJ3:DJ7" si="157">IF(DI3="A",4,IF(DI3="B+",3.5,IF(DI3="B",3,IF(DI3="C+",2.5,IF(DI3="C",2,IF(DI3="D+",1.5,IF(DI3="D",1,0)))))))</f>
        <v>2</v>
      </c>
      <c r="DK3" s="49" t="str">
        <f t="shared" ref="DK3:DK7" si="158">TEXT(DJ3,"0.0")</f>
        <v>2.0</v>
      </c>
      <c r="DL3" s="77">
        <v>4</v>
      </c>
      <c r="DM3" s="151">
        <v>4</v>
      </c>
      <c r="DN3" s="24">
        <v>6.1</v>
      </c>
      <c r="DO3" s="27">
        <v>6</v>
      </c>
      <c r="DP3" s="28"/>
      <c r="DQ3" s="22">
        <f t="shared" ref="DQ3:DQ7" si="159">ROUND((DN3*0.4+DO3*0.6),1)</f>
        <v>6</v>
      </c>
      <c r="DR3" s="29">
        <f t="shared" ref="DR3:DR7" si="160">ROUND(MAX((DN3*0.4+DO3*0.6),(DN3*0.4+DP3*0.6)),1)</f>
        <v>6</v>
      </c>
      <c r="DS3" s="29" t="str">
        <f t="shared" ref="DS3:DS32" si="161">TEXT(DR3,"0.0")</f>
        <v>6.0</v>
      </c>
      <c r="DT3" s="35" t="str">
        <f t="shared" ref="DT3:DT7" si="162">IF(DR3&gt;=8.5,"A",IF(DR3&gt;=8,"B+",IF(DR3&gt;=7,"B",IF(DR3&gt;=6.5,"C+",IF(DR3&gt;=5.5,"C",IF(DR3&gt;=5,"D+",IF(DR3&gt;=4,"D","F")))))))</f>
        <v>C</v>
      </c>
      <c r="DU3" s="157">
        <f t="shared" ref="DU3:DU7" si="163">IF(DT3="A",4,IF(DT3="B+",3.5,IF(DT3="B",3,IF(DT3="C+",2.5,IF(DT3="C",2,IF(DT3="D+",1.5,IF(DT3="D",1,0)))))))</f>
        <v>2</v>
      </c>
      <c r="DV3" s="49" t="str">
        <f t="shared" ref="DV3:DV7" si="164">TEXT(DU3,"0.0")</f>
        <v>2.0</v>
      </c>
      <c r="DW3" s="77">
        <v>3</v>
      </c>
      <c r="DX3" s="151">
        <v>3</v>
      </c>
      <c r="DY3" s="24">
        <v>7.3</v>
      </c>
      <c r="DZ3" s="27">
        <v>6</v>
      </c>
      <c r="EA3" s="28"/>
      <c r="EB3" s="22">
        <f>ROUND((DY3*0.4+DZ3*0.6),1)</f>
        <v>6.5</v>
      </c>
      <c r="EC3" s="29">
        <f>ROUND(MAX((DY3*0.4+DZ3*0.6),(DY3*0.4+EA3*0.6)),1)</f>
        <v>6.5</v>
      </c>
      <c r="ED3" s="29" t="str">
        <f t="shared" ref="ED3:ED32" si="165">TEXT(EC3,"0.0")</f>
        <v>6.5</v>
      </c>
      <c r="EE3" s="35" t="str">
        <f t="shared" ref="EE3:EE7" si="166">IF(EC3&gt;=8.5,"A",IF(EC3&gt;=8,"B+",IF(EC3&gt;=7,"B",IF(EC3&gt;=6.5,"C+",IF(EC3&gt;=5.5,"C",IF(EC3&gt;=5,"D+",IF(EC3&gt;=4,"D","F")))))))</f>
        <v>C+</v>
      </c>
      <c r="EF3" s="157">
        <f t="shared" ref="EF3:EF7" si="167">IF(EE3="A",4,IF(EE3="B+",3.5,IF(EE3="B",3,IF(EE3="C+",2.5,IF(EE3="C",2,IF(EE3="D+",1.5,IF(EE3="D",1,0)))))))</f>
        <v>2.5</v>
      </c>
      <c r="EG3" s="49" t="str">
        <f t="shared" ref="EG3:EG7" si="168">TEXT(EF3,"0.0")</f>
        <v>2.5</v>
      </c>
      <c r="EH3" s="77">
        <v>2</v>
      </c>
      <c r="EI3" s="151">
        <v>2</v>
      </c>
      <c r="EJ3" s="24">
        <v>6.2</v>
      </c>
      <c r="EK3" s="27">
        <v>4</v>
      </c>
      <c r="EL3" s="28"/>
      <c r="EM3" s="22">
        <f>ROUND((EJ3*0.4+EK3*0.6),1)</f>
        <v>4.9000000000000004</v>
      </c>
      <c r="EN3" s="29">
        <f t="shared" ref="EN3:EN7" si="169">ROUND(MAX((EJ3*0.4+EK3*0.6),(EJ3*0.4+EL3*0.6)),1)</f>
        <v>4.9000000000000004</v>
      </c>
      <c r="EO3" s="29" t="str">
        <f t="shared" ref="EO3:EO32" si="170">TEXT(EN3,"0.0")</f>
        <v>4.9</v>
      </c>
      <c r="EP3" s="35" t="str">
        <f t="shared" ref="EP3:EP7" si="171">IF(EN3&gt;=8.5,"A",IF(EN3&gt;=8,"B+",IF(EN3&gt;=7,"B",IF(EN3&gt;=6.5,"C+",IF(EN3&gt;=5.5,"C",IF(EN3&gt;=5,"D+",IF(EN3&gt;=4,"D","F")))))))</f>
        <v>D</v>
      </c>
      <c r="EQ3" s="157">
        <f t="shared" ref="EQ3:EQ7" si="172">IF(EP3="A",4,IF(EP3="B+",3.5,IF(EP3="B",3,IF(EP3="C+",2.5,IF(EP3="C",2,IF(EP3="D+",1.5,IF(EP3="D",1,0)))))))</f>
        <v>1</v>
      </c>
      <c r="ER3" s="49" t="str">
        <f t="shared" ref="ER3:ER7" si="173">TEXT(EQ3,"0.0")</f>
        <v>1.0</v>
      </c>
      <c r="ES3" s="77">
        <v>2</v>
      </c>
      <c r="ET3" s="151">
        <v>2</v>
      </c>
      <c r="EU3" s="24">
        <v>5</v>
      </c>
      <c r="EV3" s="124"/>
      <c r="EW3" s="28">
        <v>7</v>
      </c>
      <c r="EX3" s="22">
        <f>ROUND((EU3*0.4+EV3*0.6),1)</f>
        <v>2</v>
      </c>
      <c r="EY3" s="29">
        <f t="shared" ref="EY3:EY7" si="174">ROUND(MAX((EU3*0.4+EV3*0.6),(EU3*0.4+EW3*0.6)),1)</f>
        <v>6.2</v>
      </c>
      <c r="EZ3" s="29" t="str">
        <f t="shared" ref="EZ3:EZ32" si="175">TEXT(EY3,"0.0")</f>
        <v>6.2</v>
      </c>
      <c r="FA3" s="35" t="str">
        <f t="shared" ref="FA3:FA7" si="176">IF(EY3&gt;=8.5,"A",IF(EY3&gt;=8,"B+",IF(EY3&gt;=7,"B",IF(EY3&gt;=6.5,"C+",IF(EY3&gt;=5.5,"C",IF(EY3&gt;=5,"D+",IF(EY3&gt;=4,"D","F")))))))</f>
        <v>C</v>
      </c>
      <c r="FB3" s="157">
        <f t="shared" ref="FB3:FB7" si="177">IF(FA3="A",4,IF(FA3="B+",3.5,IF(FA3="B",3,IF(FA3="C+",2.5,IF(FA3="C",2,IF(FA3="D+",1.5,IF(FA3="D",1,0)))))))</f>
        <v>2</v>
      </c>
      <c r="FC3" s="49" t="str">
        <f t="shared" ref="FC3:FC7" si="178">TEXT(FB3,"0.0")</f>
        <v>2.0</v>
      </c>
      <c r="FD3" s="77">
        <v>3</v>
      </c>
      <c r="FE3" s="151">
        <v>3</v>
      </c>
      <c r="FF3" s="155">
        <v>5</v>
      </c>
      <c r="FG3" s="165">
        <v>7.4</v>
      </c>
      <c r="FH3" s="165"/>
      <c r="FI3" s="22">
        <f t="shared" ref="FI3:FI7" si="179">ROUND((FF3*0.4+FG3*0.6),1)</f>
        <v>6.4</v>
      </c>
      <c r="FJ3" s="29">
        <f t="shared" ref="FJ3:FJ7" si="180">ROUND(MAX((FF3*0.4+FG3*0.6),(FF3*0.4+FH3*0.6)),1)</f>
        <v>6.4</v>
      </c>
      <c r="FK3" s="29" t="str">
        <f t="shared" ref="FK3:FK32" si="181">TEXT(FJ3,"0.0")</f>
        <v>6.4</v>
      </c>
      <c r="FL3" s="35" t="str">
        <f t="shared" ref="FL3:FL7" si="182">IF(FJ3&gt;=8.5,"A",IF(FJ3&gt;=8,"B+",IF(FJ3&gt;=7,"B",IF(FJ3&gt;=6.5,"C+",IF(FJ3&gt;=5.5,"C",IF(FJ3&gt;=5,"D+",IF(FJ3&gt;=4,"D","F")))))))</f>
        <v>C</v>
      </c>
      <c r="FM3" s="33">
        <f t="shared" ref="FM3:FM7" si="183">IF(FL3="A",4,IF(FL3="B+",3.5,IF(FL3="B",3,IF(FL3="C+",2.5,IF(FL3="C",2,IF(FL3="D+",1.5,IF(FL3="D",1,0)))))))</f>
        <v>2</v>
      </c>
      <c r="FN3" s="49" t="str">
        <f t="shared" ref="FN3:FN7" si="184">TEXT(FM3,"0.0")</f>
        <v>2.0</v>
      </c>
      <c r="FO3" s="77">
        <v>1</v>
      </c>
      <c r="FP3" s="151">
        <v>1</v>
      </c>
      <c r="FQ3" s="41">
        <f t="shared" ref="FQ3:FQ27" si="185">CP3+DA3+DL3+DW3+EH3+ES3+FD3+FO3</f>
        <v>20</v>
      </c>
      <c r="FR3" s="43">
        <f t="shared" ref="FR3:FR27" si="186">(CN3*CP3+CY3*DA3+DJ3*DL3+DU3*DW3+EF3*EH3+EQ3*ES3+FB3*FD3+FM3*FO3)/FQ3</f>
        <v>2.0499999999999998</v>
      </c>
      <c r="FS3" s="45" t="str">
        <f t="shared" ref="FS3:FS27" si="187">TEXT(FR3,"0.00")</f>
        <v>2.05</v>
      </c>
      <c r="FT3" s="47" t="str">
        <f t="shared" ref="FT3:FT27" si="188">IF(AND(FR3&lt;1),"Cảnh báo KQHT","Lên lớp")</f>
        <v>Lên lớp</v>
      </c>
      <c r="FU3" s="145">
        <f t="shared" ref="FU3:FU27" si="189">CQ3+DB3+DM3+DX3+EI3+ET3+FE3+FP3</f>
        <v>20</v>
      </c>
      <c r="FV3" s="146">
        <f t="shared" ref="FV3:FV27" si="190" xml:space="preserve"> (CN3*CQ3+CY3*DB3+DJ3*DM3+DU3*DX3+EF3*EI3+EQ3*ET3+FB3*FE3+FM3*FP3)/FU3</f>
        <v>2.0499999999999998</v>
      </c>
      <c r="FW3" s="174">
        <f t="shared" ref="FW3:FW27" si="191">BY3+FQ3</f>
        <v>36</v>
      </c>
      <c r="FX3" s="41">
        <f t="shared" ref="FX3:FX27" si="192">CC3+FU3</f>
        <v>36</v>
      </c>
      <c r="FY3" s="43">
        <f t="shared" ref="FY3:FY27" si="193">(CD3*CC3+FV3*FU3)/FX3</f>
        <v>1.9027777777777777</v>
      </c>
      <c r="FZ3" s="45" t="str">
        <f t="shared" ref="FZ3:FZ27" si="194">TEXT(FY3,"0.00")</f>
        <v>1.90</v>
      </c>
      <c r="GA3" s="47" t="str">
        <f t="shared" ref="GA3:GA27" si="195">IF(AND(FY3&lt;1.2),"Cảnh báo KQHT","Lên lớp")</f>
        <v>Lên lớp</v>
      </c>
      <c r="GB3" s="47" t="s">
        <v>1143</v>
      </c>
      <c r="GC3" s="24">
        <v>5</v>
      </c>
      <c r="GD3" s="27">
        <v>6</v>
      </c>
      <c r="GE3" s="28"/>
      <c r="GF3" s="22">
        <f>ROUND((GC3*0.4+GD3*0.6),1)</f>
        <v>5.6</v>
      </c>
      <c r="GG3" s="29">
        <f t="shared" ref="GG3:GG6" si="196">ROUND(MAX((GC3*0.4+GD3*0.6),(GC3*0.4+GE3*0.6)),1)</f>
        <v>5.6</v>
      </c>
      <c r="GH3" s="29" t="str">
        <f t="shared" ref="GH3:GH32" si="197">TEXT(GG3,"0.0")</f>
        <v>5.6</v>
      </c>
      <c r="GI3" s="35" t="str">
        <f t="shared" ref="GI3:GI6" si="198">IF(GG3&gt;=8.5,"A",IF(GG3&gt;=8,"B+",IF(GG3&gt;=7,"B",IF(GG3&gt;=6.5,"C+",IF(GG3&gt;=5.5,"C",IF(GG3&gt;=5,"D+",IF(GG3&gt;=4,"D","F")))))))</f>
        <v>C</v>
      </c>
      <c r="GJ3" s="33">
        <f t="shared" ref="GJ3:GJ6" si="199">IF(GI3="A",4,IF(GI3="B+",3.5,IF(GI3="B",3,IF(GI3="C+",2.5,IF(GI3="C",2,IF(GI3="D+",1.5,IF(GI3="D",1,0)))))))</f>
        <v>2</v>
      </c>
      <c r="GK3" s="49" t="str">
        <f t="shared" ref="GK3:GK6" si="200">TEXT(GJ3,"0.0")</f>
        <v>2.0</v>
      </c>
      <c r="GL3" s="77">
        <v>2</v>
      </c>
      <c r="GM3" s="151">
        <v>2</v>
      </c>
      <c r="GN3" s="24">
        <v>6</v>
      </c>
      <c r="GO3" s="27">
        <v>6</v>
      </c>
      <c r="GP3" s="28"/>
      <c r="GQ3" s="22">
        <f>ROUND((GN3*0.4+GO3*0.6),1)</f>
        <v>6</v>
      </c>
      <c r="GR3" s="29">
        <f t="shared" ref="GR3:GR6" si="201">ROUND(MAX((GN3*0.4+GO3*0.6),(GN3*0.4+GP3*0.6)),1)</f>
        <v>6</v>
      </c>
      <c r="GS3" s="29" t="str">
        <f t="shared" ref="GS3:GS32" si="202">TEXT(GR3,"0.0")</f>
        <v>6.0</v>
      </c>
      <c r="GT3" s="35" t="str">
        <f t="shared" ref="GT3:GT6" si="203">IF(GR3&gt;=8.5,"A",IF(GR3&gt;=8,"B+",IF(GR3&gt;=7,"B",IF(GR3&gt;=6.5,"C+",IF(GR3&gt;=5.5,"C",IF(GR3&gt;=5,"D+",IF(GR3&gt;=4,"D","F")))))))</f>
        <v>C</v>
      </c>
      <c r="GU3" s="33">
        <f t="shared" ref="GU3:GU6" si="204">IF(GT3="A",4,IF(GT3="B+",3.5,IF(GT3="B",3,IF(GT3="C+",2.5,IF(GT3="C",2,IF(GT3="D+",1.5,IF(GT3="D",1,0)))))))</f>
        <v>2</v>
      </c>
      <c r="GV3" s="49" t="str">
        <f t="shared" ref="GV3:GV6" si="205">TEXT(GU3,"0.0")</f>
        <v>2.0</v>
      </c>
      <c r="GW3" s="77">
        <v>3</v>
      </c>
      <c r="GX3" s="151">
        <v>3</v>
      </c>
      <c r="GY3" s="24">
        <v>5.6</v>
      </c>
      <c r="GZ3" s="27">
        <v>4</v>
      </c>
      <c r="HA3" s="28"/>
      <c r="HB3" s="22">
        <f>ROUND((GY3*0.4+GZ3*0.6),1)</f>
        <v>4.5999999999999996</v>
      </c>
      <c r="HC3" s="29">
        <f t="shared" ref="HC3:HC6" si="206">ROUND(MAX((GY3*0.4+GZ3*0.6),(GY3*0.4+HA3*0.6)),1)</f>
        <v>4.5999999999999996</v>
      </c>
      <c r="HD3" s="29" t="str">
        <f t="shared" ref="HD3:HD32" si="207">TEXT(HC3,"0.0")</f>
        <v>4.6</v>
      </c>
      <c r="HE3" s="35" t="str">
        <f t="shared" ref="HE3:HE6" si="208">IF(HC3&gt;=8.5,"A",IF(HC3&gt;=8,"B+",IF(HC3&gt;=7,"B",IF(HC3&gt;=6.5,"C+",IF(HC3&gt;=5.5,"C",IF(HC3&gt;=5,"D+",IF(HC3&gt;=4,"D","F")))))))</f>
        <v>D</v>
      </c>
      <c r="HF3" s="33">
        <f t="shared" ref="HF3:HF6" si="209">IF(HE3="A",4,IF(HE3="B+",3.5,IF(HE3="B",3,IF(HE3="C+",2.5,IF(HE3="C",2,IF(HE3="D+",1.5,IF(HE3="D",1,0)))))))</f>
        <v>1</v>
      </c>
      <c r="HG3" s="49" t="str">
        <f t="shared" ref="HG3:HG6" si="210">TEXT(HF3,"0.0")</f>
        <v>1.0</v>
      </c>
      <c r="HH3" s="77">
        <v>2</v>
      </c>
      <c r="HI3" s="151">
        <v>2</v>
      </c>
      <c r="HJ3" s="24">
        <v>6.4</v>
      </c>
      <c r="HK3" s="27">
        <v>0</v>
      </c>
      <c r="HL3" s="28">
        <v>4</v>
      </c>
      <c r="HM3" s="22">
        <f>ROUND((HJ3*0.4+HK3*0.6),1)</f>
        <v>2.6</v>
      </c>
      <c r="HN3" s="29">
        <f t="shared" ref="HN3:HN6" si="211">ROUND(MAX((HJ3*0.4+HK3*0.6),(HJ3*0.4+HL3*0.6)),1)</f>
        <v>5</v>
      </c>
      <c r="HO3" s="29" t="str">
        <f t="shared" ref="HO3:HO32" si="212">TEXT(HN3,"0.0")</f>
        <v>5.0</v>
      </c>
      <c r="HP3" s="35" t="str">
        <f t="shared" ref="HP3:HP6" si="213">IF(HN3&gt;=8.5,"A",IF(HN3&gt;=8,"B+",IF(HN3&gt;=7,"B",IF(HN3&gt;=6.5,"C+",IF(HN3&gt;=5.5,"C",IF(HN3&gt;=5,"D+",IF(HN3&gt;=4,"D","F")))))))</f>
        <v>D+</v>
      </c>
      <c r="HQ3" s="33">
        <f t="shared" ref="HQ3:HQ6" si="214">IF(HP3="A",4,IF(HP3="B+",3.5,IF(HP3="B",3,IF(HP3="C+",2.5,IF(HP3="C",2,IF(HP3="D+",1.5,IF(HP3="D",1,0)))))))</f>
        <v>1.5</v>
      </c>
      <c r="HR3" s="49" t="str">
        <f t="shared" ref="HR3:HR6" si="215">TEXT(HQ3,"0.0")</f>
        <v>1.5</v>
      </c>
      <c r="HS3" s="77">
        <v>2</v>
      </c>
      <c r="HT3" s="151">
        <v>2</v>
      </c>
      <c r="HU3" s="24">
        <v>7.3</v>
      </c>
      <c r="HV3" s="27">
        <v>6</v>
      </c>
      <c r="HW3" s="28"/>
      <c r="HX3" s="22">
        <f>ROUND((HU3*0.4+HV3*0.6),1)</f>
        <v>6.5</v>
      </c>
      <c r="HY3" s="29">
        <f t="shared" ref="HY3:HY6" si="216">ROUND(MAX((HU3*0.4+HV3*0.6),(HU3*0.4+HW3*0.6)),1)</f>
        <v>6.5</v>
      </c>
      <c r="HZ3" s="29" t="str">
        <f t="shared" ref="HZ3:HZ32" si="217">TEXT(HY3,"0.0")</f>
        <v>6.5</v>
      </c>
      <c r="IA3" s="35" t="str">
        <f t="shared" ref="IA3:IA6" si="218">IF(HY3&gt;=8.5,"A",IF(HY3&gt;=8,"B+",IF(HY3&gt;=7,"B",IF(HY3&gt;=6.5,"C+",IF(HY3&gt;=5.5,"C",IF(HY3&gt;=5,"D+",IF(HY3&gt;=4,"D","F")))))))</f>
        <v>C+</v>
      </c>
      <c r="IB3" s="33">
        <f t="shared" ref="IB3:IB6" si="219">IF(IA3="A",4,IF(IA3="B+",3.5,IF(IA3="B",3,IF(IA3="C+",2.5,IF(IA3="C",2,IF(IA3="D+",1.5,IF(IA3="D",1,0)))))))</f>
        <v>2.5</v>
      </c>
      <c r="IC3" s="49" t="str">
        <f t="shared" ref="IC3:IC6" si="220">TEXT(IB3,"0.0")</f>
        <v>2.5</v>
      </c>
      <c r="ID3" s="77">
        <v>3</v>
      </c>
      <c r="IE3" s="151">
        <v>3</v>
      </c>
      <c r="IF3" s="133">
        <v>6</v>
      </c>
      <c r="IG3" s="171"/>
      <c r="IH3" s="233"/>
      <c r="II3" s="159">
        <f>ROUND((IF3*0.4+IG3*0.6),1)</f>
        <v>2.4</v>
      </c>
      <c r="IJ3" s="160">
        <f t="shared" ref="IJ3:IJ6" si="221">ROUND(MAX((IF3*0.4+IG3*0.6),(IF3*0.4+IH3*0.6)),1)</f>
        <v>2.4</v>
      </c>
      <c r="IK3" s="29" t="str">
        <f t="shared" ref="IK3:IK32" si="222">TEXT(IJ3,"0.0")</f>
        <v>2.4</v>
      </c>
      <c r="IL3" s="129" t="str">
        <f t="shared" ref="IL3:IL6" si="223">IF(IJ3&gt;=8.5,"A",IF(IJ3&gt;=8,"B+",IF(IJ3&gt;=7,"B",IF(IJ3&gt;=6.5,"C+",IF(IJ3&gt;=5.5,"C",IF(IJ3&gt;=5,"D+",IF(IJ3&gt;=4,"D","F")))))))</f>
        <v>F</v>
      </c>
      <c r="IM3" s="130">
        <f t="shared" ref="IM3:IM6" si="224">IF(IL3="A",4,IF(IL3="B+",3.5,IF(IL3="B",3,IF(IL3="C+",2.5,IF(IL3="C",2,IF(IL3="D+",1.5,IF(IL3="D",1,0)))))))</f>
        <v>0</v>
      </c>
      <c r="IN3" s="131" t="str">
        <f t="shared" ref="IN3:IN6" si="225">TEXT(IM3,"0.0")</f>
        <v>0.0</v>
      </c>
      <c r="IO3" s="132">
        <v>2</v>
      </c>
      <c r="IP3" s="170"/>
      <c r="IQ3" s="24">
        <v>5.9</v>
      </c>
      <c r="IR3" s="27">
        <v>1</v>
      </c>
      <c r="IS3" s="28">
        <v>4</v>
      </c>
      <c r="IT3" s="22">
        <f t="shared" si="4"/>
        <v>3</v>
      </c>
      <c r="IU3" s="29">
        <f t="shared" si="5"/>
        <v>4.8</v>
      </c>
      <c r="IV3" s="29" t="str">
        <f t="shared" ref="IV3:IV32" si="226">TEXT(IU3,"0.0")</f>
        <v>4.8</v>
      </c>
      <c r="IW3" s="35" t="str">
        <f t="shared" ref="IW3:IW6" si="227">IF(IU3&gt;=8.5,"A",IF(IU3&gt;=8,"B+",IF(IU3&gt;=7,"B",IF(IU3&gt;=6.5,"C+",IF(IU3&gt;=5.5,"C",IF(IU3&gt;=5,"D+",IF(IU3&gt;=4,"D","F")))))))</f>
        <v>D</v>
      </c>
      <c r="IX3" s="33">
        <f t="shared" ref="IX3:IX6" si="228">IF(IW3="A",4,IF(IW3="B+",3.5,IF(IW3="B",3,IF(IW3="C+",2.5,IF(IW3="C",2,IF(IW3="D+",1.5,IF(IW3="D",1,0)))))))</f>
        <v>1</v>
      </c>
      <c r="IY3" s="49" t="str">
        <f t="shared" ref="IY3:IY6" si="229">TEXT(IX3,"0.0")</f>
        <v>1.0</v>
      </c>
      <c r="IZ3" s="77">
        <v>3</v>
      </c>
      <c r="JA3" s="151">
        <v>3</v>
      </c>
      <c r="JB3" s="24">
        <v>6.2</v>
      </c>
      <c r="JC3" s="27">
        <v>4</v>
      </c>
      <c r="JD3" s="28"/>
      <c r="JE3" s="22">
        <f>ROUND((JB3*0.4+JC3*0.6),1)</f>
        <v>4.9000000000000004</v>
      </c>
      <c r="JF3" s="29">
        <f>ROUND(MAX((JB3*0.4+JC3*0.6),(JB3*0.4+JD3*0.6)),1)</f>
        <v>4.9000000000000004</v>
      </c>
      <c r="JG3" s="29" t="str">
        <f t="shared" ref="JG3:JG32" si="230">TEXT(JF3,"0.0")</f>
        <v>4.9</v>
      </c>
      <c r="JH3" s="35" t="str">
        <f t="shared" ref="JH3:JH6" si="231">IF(JF3&gt;=8.5,"A",IF(JF3&gt;=8,"B+",IF(JF3&gt;=7,"B",IF(JF3&gt;=6.5,"C+",IF(JF3&gt;=5.5,"C",IF(JF3&gt;=5,"D+",IF(JF3&gt;=4,"D","F")))))))</f>
        <v>D</v>
      </c>
      <c r="JI3" s="33">
        <f t="shared" ref="JI3:JI6" si="232">IF(JH3="A",4,IF(JH3="B+",3.5,IF(JH3="B",3,IF(JH3="C+",2.5,IF(JH3="C",2,IF(JH3="D+",1.5,IF(JH3="D",1,0)))))))</f>
        <v>1</v>
      </c>
      <c r="JJ3" s="49" t="str">
        <f t="shared" ref="JJ3:JJ6" si="233">TEXT(JI3,"0.0")</f>
        <v>1.0</v>
      </c>
      <c r="JK3" s="77">
        <v>3</v>
      </c>
      <c r="JL3" s="151">
        <v>3</v>
      </c>
      <c r="JM3" s="24">
        <v>8</v>
      </c>
      <c r="JN3" s="214">
        <v>6.6</v>
      </c>
      <c r="JO3" s="140"/>
      <c r="JP3" s="22">
        <f t="shared" si="6"/>
        <v>7.2</v>
      </c>
      <c r="JQ3" s="29">
        <f t="shared" si="7"/>
        <v>7.2</v>
      </c>
      <c r="JR3" s="29" t="str">
        <f t="shared" ref="JR3:JR32" si="234">TEXT(JQ3,"0.0")</f>
        <v>7.2</v>
      </c>
      <c r="JS3" s="35" t="str">
        <f t="shared" ref="JS3:JS6" si="235">IF(JQ3&gt;=8.5,"A",IF(JQ3&gt;=8,"B+",IF(JQ3&gt;=7,"B",IF(JQ3&gt;=6.5,"C+",IF(JQ3&gt;=5.5,"C",IF(JQ3&gt;=5,"D+",IF(JQ3&gt;=4,"D","F")))))))</f>
        <v>B</v>
      </c>
      <c r="JT3" s="33">
        <f t="shared" ref="JT3:JT6" si="236">IF(JS3="A",4,IF(JS3="B+",3.5,IF(JS3="B",3,IF(JS3="C+",2.5,IF(JS3="C",2,IF(JS3="D+",1.5,IF(JS3="D",1,0)))))))</f>
        <v>3</v>
      </c>
      <c r="JU3" s="49" t="str">
        <f t="shared" ref="JU3:JU6" si="237">TEXT(JT3,"0.0")</f>
        <v>3.0</v>
      </c>
      <c r="JV3" s="77">
        <v>2</v>
      </c>
      <c r="JW3" s="151">
        <v>2</v>
      </c>
      <c r="JX3" s="211">
        <f t="shared" ref="JX3:JX30" si="238">GL3+GW3+HH3+HS3+ID3+IO3+IZ3+JK3+JV3</f>
        <v>22</v>
      </c>
      <c r="JY3" s="43">
        <f t="shared" ref="JY3:JY30" si="239">(GJ3*GL3+GU3*GW3+HF3*HH3+HQ3*HS3+IB3*ID3+IM3*IO3+IX3*IZ3+JI3*JK3+JT3*JV3)/JX3</f>
        <v>1.5681818181818181</v>
      </c>
      <c r="JZ3" s="45" t="str">
        <f t="shared" ref="JZ3:JZ30" si="240">TEXT(JY3,"0.00")</f>
        <v>1.57</v>
      </c>
      <c r="KA3" s="47" t="str">
        <f t="shared" ref="KA3:KA32" si="241">IF(AND(JY3&lt;1),"Cảnh báo KQHT","Lên lớp")</f>
        <v>Lên lớp</v>
      </c>
      <c r="KB3" s="41">
        <f t="shared" ref="KB3:KB32" si="242">GM3+GX3+HI3+HT3+IE3+IP3+JA3+JL3+JW3</f>
        <v>20</v>
      </c>
      <c r="KC3" s="43">
        <f t="shared" ref="KC3:KC32" si="243">(GJ3*GM3+GU3*GX3+HF3*HI3+HQ3*HT3+IB3*IE3+IM3*IP3+IX3*JA3+JI3*JL3+JT3*JW3)/KB3</f>
        <v>1.7250000000000001</v>
      </c>
      <c r="KD3" s="229">
        <f t="shared" ref="KD3:KD32" si="244">BY3+FQ3+JX3</f>
        <v>58</v>
      </c>
      <c r="KE3" s="230">
        <f t="shared" ref="KE3:KE32" si="245">CC3+FU3+KB3</f>
        <v>56</v>
      </c>
      <c r="KF3" s="146">
        <f t="shared" ref="KF3:KF32" si="246" xml:space="preserve"> (CD3*CC3+FU3*FV3+KC3*KB3)/KE3</f>
        <v>1.8392857142857142</v>
      </c>
      <c r="KG3" s="45" t="str">
        <f t="shared" ref="KG3:KG32" si="247">TEXT(KF3,"0.00")</f>
        <v>1.84</v>
      </c>
      <c r="KH3" s="47" t="str">
        <f t="shared" ref="KH3:KH32" si="248">IF(AND(KF3&lt;1.4),"Cảnh báo KQHT","Lên lớp")</f>
        <v>Lên lớp</v>
      </c>
      <c r="KI3" s="47" t="s">
        <v>1143</v>
      </c>
      <c r="KJ3" s="24">
        <v>5</v>
      </c>
      <c r="KK3" s="27">
        <v>5</v>
      </c>
      <c r="KL3" s="28"/>
      <c r="KM3" s="22">
        <f t="shared" si="8"/>
        <v>5</v>
      </c>
      <c r="KN3" s="29">
        <f t="shared" si="9"/>
        <v>5</v>
      </c>
      <c r="KO3" s="29" t="str">
        <f t="shared" ref="KO3:KO7" si="249">TEXT(KN3,"0.0")</f>
        <v>5.0</v>
      </c>
      <c r="KP3" s="35" t="str">
        <f t="shared" si="10"/>
        <v>D+</v>
      </c>
      <c r="KQ3" s="33">
        <f t="shared" si="11"/>
        <v>1.5</v>
      </c>
      <c r="KR3" s="49" t="str">
        <f t="shared" si="12"/>
        <v>1.5</v>
      </c>
      <c r="KS3" s="77">
        <v>2</v>
      </c>
      <c r="KT3" s="151">
        <v>2</v>
      </c>
      <c r="KU3" s="24">
        <v>7.3</v>
      </c>
      <c r="KV3" s="27">
        <v>8</v>
      </c>
      <c r="KW3" s="28"/>
      <c r="KX3" s="22">
        <f t="shared" si="13"/>
        <v>7.7</v>
      </c>
      <c r="KY3" s="29">
        <f t="shared" si="14"/>
        <v>7.7</v>
      </c>
      <c r="KZ3" s="29" t="str">
        <f t="shared" ref="KZ3:KZ7" si="250">TEXT(KY3,"0.0")</f>
        <v>7.7</v>
      </c>
      <c r="LA3" s="35" t="str">
        <f t="shared" si="15"/>
        <v>B</v>
      </c>
      <c r="LB3" s="33">
        <f t="shared" si="16"/>
        <v>3</v>
      </c>
      <c r="LC3" s="49" t="str">
        <f t="shared" si="17"/>
        <v>3.0</v>
      </c>
      <c r="LD3" s="77">
        <v>2</v>
      </c>
      <c r="LE3" s="151">
        <v>2</v>
      </c>
      <c r="LF3" s="24">
        <v>7</v>
      </c>
      <c r="LG3" s="27">
        <v>5</v>
      </c>
      <c r="LH3" s="28"/>
      <c r="LI3" s="22">
        <f t="shared" si="18"/>
        <v>5.8</v>
      </c>
      <c r="LJ3" s="29">
        <f t="shared" si="19"/>
        <v>5.8</v>
      </c>
      <c r="LK3" s="29" t="str">
        <f t="shared" ref="LK3:LK7" si="251">TEXT(LJ3,"0.0")</f>
        <v>5.8</v>
      </c>
      <c r="LL3" s="35" t="str">
        <f t="shared" si="20"/>
        <v>C</v>
      </c>
      <c r="LM3" s="33">
        <f t="shared" si="21"/>
        <v>2</v>
      </c>
      <c r="LN3" s="49" t="str">
        <f t="shared" si="22"/>
        <v>2.0</v>
      </c>
      <c r="LO3" s="77">
        <v>2</v>
      </c>
      <c r="LP3" s="151">
        <v>2</v>
      </c>
      <c r="LQ3" s="24">
        <v>6.3</v>
      </c>
      <c r="LR3" s="27">
        <v>1</v>
      </c>
      <c r="LS3" s="28">
        <v>5</v>
      </c>
      <c r="LT3" s="22">
        <f t="shared" si="23"/>
        <v>3.1</v>
      </c>
      <c r="LU3" s="29">
        <f t="shared" si="24"/>
        <v>5.5</v>
      </c>
      <c r="LV3" s="29" t="str">
        <f t="shared" ref="LV3:LV32" si="252">TEXT(LU3,"0.0")</f>
        <v>5.5</v>
      </c>
      <c r="LW3" s="35" t="str">
        <f t="shared" si="25"/>
        <v>C</v>
      </c>
      <c r="LX3" s="33">
        <f t="shared" si="26"/>
        <v>2</v>
      </c>
      <c r="LY3" s="49" t="str">
        <f t="shared" si="27"/>
        <v>2.0</v>
      </c>
      <c r="LZ3" s="77">
        <v>2</v>
      </c>
      <c r="MA3" s="151">
        <v>2</v>
      </c>
      <c r="MB3" s="133">
        <v>7.4</v>
      </c>
      <c r="MC3" s="171"/>
      <c r="MD3" s="126">
        <v>6</v>
      </c>
      <c r="ME3" s="159">
        <f t="shared" si="28"/>
        <v>3</v>
      </c>
      <c r="MF3" s="160">
        <f t="shared" si="29"/>
        <v>6.6</v>
      </c>
      <c r="MG3" s="29" t="str">
        <f t="shared" ref="MG3:MG32" si="253">TEXT(MF3,"0.0")</f>
        <v>6.6</v>
      </c>
      <c r="MH3" s="129" t="str">
        <f t="shared" si="30"/>
        <v>C+</v>
      </c>
      <c r="MI3" s="130">
        <f t="shared" si="31"/>
        <v>2.5</v>
      </c>
      <c r="MJ3" s="131" t="str">
        <f t="shared" si="32"/>
        <v>2.5</v>
      </c>
      <c r="MK3" s="132">
        <v>1</v>
      </c>
      <c r="ML3" s="170">
        <v>1</v>
      </c>
      <c r="MM3" s="24">
        <v>6.4</v>
      </c>
      <c r="MN3" s="27">
        <v>0</v>
      </c>
      <c r="MO3" s="28">
        <v>2</v>
      </c>
      <c r="MP3" s="22">
        <f t="shared" si="33"/>
        <v>2.6</v>
      </c>
      <c r="MQ3" s="54">
        <f t="shared" si="34"/>
        <v>3.8</v>
      </c>
      <c r="MR3" s="29" t="str">
        <f t="shared" ref="MR3:MR32" si="254">TEXT(MQ3,"0.0")</f>
        <v>3.8</v>
      </c>
      <c r="MS3" s="162" t="str">
        <f t="shared" si="35"/>
        <v>F</v>
      </c>
      <c r="MT3" s="163">
        <f t="shared" si="36"/>
        <v>0</v>
      </c>
      <c r="MU3" s="56" t="str">
        <f t="shared" si="37"/>
        <v>0.0</v>
      </c>
      <c r="MV3" s="77">
        <v>3</v>
      </c>
      <c r="MW3" s="151"/>
      <c r="MX3" s="24">
        <v>6</v>
      </c>
      <c r="MY3" s="27">
        <v>5</v>
      </c>
      <c r="MZ3" s="28"/>
      <c r="NA3" s="22">
        <f t="shared" si="38"/>
        <v>5.4</v>
      </c>
      <c r="NB3" s="54">
        <f t="shared" si="39"/>
        <v>5.4</v>
      </c>
      <c r="NC3" s="29" t="str">
        <f t="shared" ref="NC3:NC32" si="255">TEXT(NB3,"0.0")</f>
        <v>5.4</v>
      </c>
      <c r="ND3" s="162" t="str">
        <f t="shared" si="40"/>
        <v>D+</v>
      </c>
      <c r="NE3" s="163">
        <f t="shared" si="41"/>
        <v>1.5</v>
      </c>
      <c r="NF3" s="56" t="str">
        <f t="shared" si="42"/>
        <v>1.5</v>
      </c>
      <c r="NG3" s="77">
        <v>1</v>
      </c>
      <c r="NH3" s="151">
        <v>1</v>
      </c>
      <c r="NI3" s="24">
        <v>5.8</v>
      </c>
      <c r="NJ3" s="27">
        <v>4</v>
      </c>
      <c r="NK3" s="28"/>
      <c r="NL3" s="22">
        <f t="shared" si="43"/>
        <v>4.7</v>
      </c>
      <c r="NM3" s="29">
        <f t="shared" si="44"/>
        <v>4.7</v>
      </c>
      <c r="NN3" s="29" t="str">
        <f t="shared" ref="NN3:NN7" si="256">TEXT(NM3,"0.0")</f>
        <v>4.7</v>
      </c>
      <c r="NO3" s="35" t="str">
        <f t="shared" si="45"/>
        <v>D</v>
      </c>
      <c r="NP3" s="33">
        <f t="shared" si="46"/>
        <v>1</v>
      </c>
      <c r="NQ3" s="49" t="str">
        <f t="shared" si="47"/>
        <v>1.0</v>
      </c>
      <c r="NR3" s="77">
        <v>3</v>
      </c>
      <c r="NS3" s="151">
        <v>3</v>
      </c>
      <c r="NT3" s="24">
        <v>5.5</v>
      </c>
      <c r="NU3" s="214">
        <v>7.7</v>
      </c>
      <c r="NV3" s="28"/>
      <c r="NW3" s="22">
        <f t="shared" si="48"/>
        <v>6.8</v>
      </c>
      <c r="NX3" s="29">
        <f t="shared" si="49"/>
        <v>6.8</v>
      </c>
      <c r="NY3" s="29" t="str">
        <f t="shared" ref="NY3:NY7" si="257">TEXT(NX3,"0.0")</f>
        <v>6.8</v>
      </c>
      <c r="NZ3" s="35" t="str">
        <f t="shared" si="50"/>
        <v>C+</v>
      </c>
      <c r="OA3" s="33">
        <f t="shared" si="51"/>
        <v>2.5</v>
      </c>
      <c r="OB3" s="49" t="str">
        <f t="shared" ref="OB3:OB7" si="258">TEXT(OA3,"0.0")</f>
        <v>2.5</v>
      </c>
      <c r="OC3" s="77">
        <v>2</v>
      </c>
      <c r="OD3" s="151">
        <v>2</v>
      </c>
      <c r="OE3" s="211">
        <f t="shared" ref="OE3:OE32" si="259">KS3+LD3+LO3+LZ3+MK3+MV3+NG3+NR3+OC3</f>
        <v>18</v>
      </c>
      <c r="OF3" s="43">
        <f t="shared" ref="OF3:OF32" si="260">(KQ3*KS3+LB3*LD3+LM3*LO3+LX3*LZ3+MI3*MK3+MT3*MV3+NE3*NG3+NP3*NR3+OA3*OC3)/OE3</f>
        <v>1.6111111111111112</v>
      </c>
      <c r="OG3" s="45" t="str">
        <f t="shared" ref="OG3:OG32" si="261">TEXT(OF3,"0.00")</f>
        <v>1.61</v>
      </c>
      <c r="OH3" s="47" t="str">
        <f>IF(AND(OF3&lt;1),"Cảnh báo KQHT","Lên lớp")</f>
        <v>Lên lớp</v>
      </c>
      <c r="OI3" s="41">
        <f t="shared" ref="OI3:OI32" si="262">KT3+LE3+LP3+MA3+ML3+MW3+NH3+NS3+OD3</f>
        <v>15</v>
      </c>
      <c r="OJ3" s="43">
        <f t="shared" ref="OJ3:OJ32" si="263">(KQ3*KT3+LB3*LE3+LM3*LP3+LX3*MA3+MI3*ML3+MT3*MW3+NE3*NH3+NP3*NS3+OA3*OD3)/OI3</f>
        <v>1.9333333333333333</v>
      </c>
      <c r="OK3" s="229">
        <f t="shared" ref="OK3:OK32" si="264">KD3+OE3</f>
        <v>76</v>
      </c>
      <c r="OL3" s="230">
        <f t="shared" ref="OL3:OL32" si="265">KE3+OI3</f>
        <v>71</v>
      </c>
      <c r="OM3" s="146">
        <f t="shared" ref="OM3:OM32" si="266" xml:space="preserve"> (KF3*KE3+OJ3*OI3)/OL3</f>
        <v>1.8591549295774648</v>
      </c>
      <c r="ON3" s="45" t="str">
        <f t="shared" si="52"/>
        <v>1.86</v>
      </c>
      <c r="OO3" s="47" t="str">
        <f t="shared" ref="OO3:OO32" si="267">IF(AND(OM3&lt;1.4),"Cảnh báo KQHT","Lên lớp")</f>
        <v>Lên lớp</v>
      </c>
      <c r="OP3" s="47" t="s">
        <v>1143</v>
      </c>
      <c r="OQ3" s="24">
        <v>5</v>
      </c>
      <c r="OR3" s="27">
        <v>1</v>
      </c>
      <c r="OS3" s="28">
        <v>6</v>
      </c>
      <c r="OT3" s="22">
        <f t="shared" si="53"/>
        <v>2.6</v>
      </c>
      <c r="OU3" s="29">
        <f t="shared" si="54"/>
        <v>5.6</v>
      </c>
      <c r="OV3" s="29" t="str">
        <f t="shared" ref="OV3:OV9" si="268">TEXT(OU3,"0.0")</f>
        <v>5.6</v>
      </c>
      <c r="OW3" s="35" t="str">
        <f>IF(OU3&gt;=8.5,"A",IF(OU3&gt;=8,"B+",IF(OU3&gt;=7,"B",IF(OU3&gt;=6.5,"C+",IF(OU3&gt;=5.5,"C",IF(OU3&gt;=5,"D+",IF(OU3&gt;=4,"D","F")))))))</f>
        <v>C</v>
      </c>
      <c r="OX3" s="33">
        <f t="shared" si="55"/>
        <v>2</v>
      </c>
      <c r="OY3" s="49" t="str">
        <f t="shared" si="56"/>
        <v>2.0</v>
      </c>
      <c r="OZ3" s="77">
        <v>2</v>
      </c>
      <c r="PA3" s="151">
        <v>2</v>
      </c>
      <c r="PB3" s="24">
        <v>7.8</v>
      </c>
      <c r="PC3" s="27">
        <v>9</v>
      </c>
      <c r="PD3" s="28"/>
      <c r="PE3" s="22">
        <f t="shared" si="57"/>
        <v>8.5</v>
      </c>
      <c r="PF3" s="29">
        <f t="shared" si="58"/>
        <v>8.5</v>
      </c>
      <c r="PG3" s="29" t="str">
        <f t="shared" ref="PG3:PG9" si="269">TEXT(PF3,"0.0")</f>
        <v>8.5</v>
      </c>
      <c r="PH3" s="35" t="str">
        <f>IF(PF3&gt;=8.5,"A",IF(PF3&gt;=8,"B+",IF(PF3&gt;=7,"B",IF(PF3&gt;=6.5,"C+",IF(PF3&gt;=5.5,"C",IF(PF3&gt;=5,"D+",IF(PF3&gt;=4,"D","F")))))))</f>
        <v>A</v>
      </c>
      <c r="PI3" s="33">
        <f t="shared" si="59"/>
        <v>4</v>
      </c>
      <c r="PJ3" s="49" t="str">
        <f t="shared" si="60"/>
        <v>4.0</v>
      </c>
      <c r="PK3" s="77">
        <v>3</v>
      </c>
      <c r="PL3" s="151">
        <v>3</v>
      </c>
      <c r="PM3" s="24">
        <v>7.7</v>
      </c>
      <c r="PN3" s="27">
        <v>3</v>
      </c>
      <c r="PO3" s="28"/>
      <c r="PP3" s="22">
        <f t="shared" si="61"/>
        <v>4.9000000000000004</v>
      </c>
      <c r="PQ3" s="29">
        <f t="shared" si="62"/>
        <v>4.9000000000000004</v>
      </c>
      <c r="PR3" s="29" t="str">
        <f t="shared" ref="PR3:PR9" si="270">TEXT(PQ3,"0.0")</f>
        <v>4.9</v>
      </c>
      <c r="PS3" s="35" t="str">
        <f>IF(PQ3&gt;=8.5,"A",IF(PQ3&gt;=8,"B+",IF(PQ3&gt;=7,"B",IF(PQ3&gt;=6.5,"C+",IF(PQ3&gt;=5.5,"C",IF(PQ3&gt;=5,"D+",IF(PQ3&gt;=4,"D","F")))))))</f>
        <v>D</v>
      </c>
      <c r="PT3" s="33">
        <f t="shared" si="63"/>
        <v>1</v>
      </c>
      <c r="PU3" s="49" t="str">
        <f t="shared" si="64"/>
        <v>1.0</v>
      </c>
      <c r="PV3" s="77">
        <v>2</v>
      </c>
      <c r="PW3" s="151">
        <v>2</v>
      </c>
      <c r="PX3" s="63">
        <v>0</v>
      </c>
      <c r="PY3" s="27"/>
      <c r="PZ3" s="28"/>
      <c r="QA3" s="22">
        <f t="shared" si="65"/>
        <v>0</v>
      </c>
      <c r="QB3" s="29">
        <f t="shared" si="66"/>
        <v>0</v>
      </c>
      <c r="QC3" s="29" t="str">
        <f t="shared" ref="QC3:QC9" si="271">TEXT(QB3,"0.0")</f>
        <v>0.0</v>
      </c>
      <c r="QD3" s="35" t="str">
        <f>IF(QB3&gt;=8.5,"A",IF(QB3&gt;=8,"B+",IF(QB3&gt;=7,"B",IF(QB3&gt;=6.5,"C+",IF(QB3&gt;=5.5,"C",IF(QB3&gt;=5,"D+",IF(QB3&gt;=4,"D","F")))))))</f>
        <v>F</v>
      </c>
      <c r="QE3" s="33">
        <f t="shared" si="67"/>
        <v>0</v>
      </c>
      <c r="QF3" s="49" t="str">
        <f t="shared" si="68"/>
        <v>0.0</v>
      </c>
      <c r="QG3" s="77">
        <v>3</v>
      </c>
      <c r="QH3" s="151"/>
      <c r="QI3" s="24">
        <v>6</v>
      </c>
      <c r="QJ3" s="124"/>
      <c r="QK3" s="28">
        <v>1</v>
      </c>
      <c r="QL3" s="22">
        <f t="shared" si="69"/>
        <v>2.4</v>
      </c>
      <c r="QM3" s="29">
        <f t="shared" si="70"/>
        <v>3</v>
      </c>
      <c r="QN3" s="29" t="str">
        <f t="shared" ref="QN3:QN9" si="272">TEXT(QM3,"0.0")</f>
        <v>3.0</v>
      </c>
      <c r="QO3" s="35" t="str">
        <f>IF(QM3&gt;=8.5,"A",IF(QM3&gt;=8,"B+",IF(QM3&gt;=7,"B",IF(QM3&gt;=6.5,"C+",IF(QM3&gt;=5.5,"C",IF(QM3&gt;=5,"D+",IF(QM3&gt;=4,"D","F")))))))</f>
        <v>F</v>
      </c>
      <c r="QP3" s="33">
        <f t="shared" si="71"/>
        <v>0</v>
      </c>
      <c r="QQ3" s="49" t="str">
        <f t="shared" si="72"/>
        <v>0.0</v>
      </c>
      <c r="QR3" s="77">
        <v>1</v>
      </c>
      <c r="QS3" s="151"/>
      <c r="QT3" s="24">
        <v>6.7</v>
      </c>
      <c r="QU3" s="27">
        <v>1</v>
      </c>
      <c r="QV3" s="28">
        <v>5</v>
      </c>
      <c r="QW3" s="22">
        <f t="shared" si="73"/>
        <v>3.3</v>
      </c>
      <c r="QX3" s="29">
        <f t="shared" si="74"/>
        <v>5.7</v>
      </c>
      <c r="QY3" s="29" t="str">
        <f t="shared" ref="QY3:QY9" si="273">TEXT(QX3,"0.0")</f>
        <v>5.7</v>
      </c>
      <c r="QZ3" s="35" t="str">
        <f t="shared" si="75"/>
        <v>C</v>
      </c>
      <c r="RA3" s="33">
        <f t="shared" si="76"/>
        <v>2</v>
      </c>
      <c r="RB3" s="49" t="str">
        <f t="shared" si="77"/>
        <v>2.0</v>
      </c>
      <c r="RC3" s="77">
        <v>3</v>
      </c>
      <c r="RD3" s="151">
        <v>3</v>
      </c>
      <c r="RE3" s="63">
        <v>2.2999999999999998</v>
      </c>
      <c r="RF3" s="27"/>
      <c r="RG3" s="28"/>
      <c r="RH3" s="22">
        <f>ROUND((RE3*0.4+RF3*0.6),1)</f>
        <v>0.9</v>
      </c>
      <c r="RI3" s="29">
        <f>ROUND(MAX((RE3*0.4+RF3*0.6),(RE3*0.4+RG3*0.6)),1)</f>
        <v>0.9</v>
      </c>
      <c r="RJ3" s="29" t="str">
        <f t="shared" ref="RJ3:RJ9" si="274">TEXT(RI3,"0.0")</f>
        <v>0.9</v>
      </c>
      <c r="RK3" s="35" t="str">
        <f t="shared" si="80"/>
        <v>F</v>
      </c>
      <c r="RL3" s="33">
        <f t="shared" si="81"/>
        <v>0</v>
      </c>
      <c r="RM3" s="49" t="str">
        <f t="shared" si="82"/>
        <v>0.0</v>
      </c>
      <c r="RN3" s="77">
        <v>1</v>
      </c>
      <c r="RO3" s="151"/>
      <c r="RP3" s="211">
        <f t="shared" ref="RP3:RP32" si="275">OZ3+PK3+PV3+QG3+QR3+RC3+RN3</f>
        <v>15</v>
      </c>
      <c r="RQ3" s="275">
        <f t="shared" ref="RQ3:RQ32" si="276">(OU3*OZ3+PF3*PK3+PQ3*PV3+QB3*QG3+QM3*QR3+QX3*RC3+RI3*RN3)/RP3</f>
        <v>4.5</v>
      </c>
      <c r="RR3" s="43">
        <f t="shared" ref="RR3:RR32" si="277">(OX3*OZ3+PI3*PK3+PT3*PV3+QE3*QG3+QP3*QR3+RA3*RC3+RL3*RN3)/RP3</f>
        <v>1.6</v>
      </c>
      <c r="RS3" s="45" t="str">
        <f t="shared" ref="RS3:RS32" si="278">TEXT(RR3,"0.00")</f>
        <v>1.60</v>
      </c>
      <c r="RT3" s="47" t="str">
        <f t="shared" ref="RT3:RT32" si="279">IF(AND(RR3&lt;1),"Cảnh báo KQHT","Lên lớp")</f>
        <v>Lên lớp</v>
      </c>
      <c r="RU3" s="41">
        <f t="shared" ref="RU3:RU32" si="280">PA3+PL3+PW3+QH3+QS3+RD3+RO3</f>
        <v>10</v>
      </c>
      <c r="RV3" s="43">
        <f t="shared" ref="RV3:RV32" si="281">(OX3*PA3+PI3*PL3+PT3*PW3+QE3*QH3+QP3*QS3+RA3*RD3+RL3*RO3)/RU3</f>
        <v>2.4</v>
      </c>
      <c r="RW3" s="229">
        <f t="shared" ref="RW3:RW32" si="282">OK3+RP3</f>
        <v>91</v>
      </c>
      <c r="RX3" s="230">
        <f t="shared" ref="RX3:RX32" si="283">OL3+RU3</f>
        <v>81</v>
      </c>
      <c r="RY3" s="146">
        <f t="shared" ref="RY3:RY32" si="284" xml:space="preserve"> (OM3*OL3+RV3*RU3)/RX3</f>
        <v>1.9259259259259258</v>
      </c>
      <c r="RZ3" s="45" t="str">
        <f t="shared" ref="RZ3:RZ32" si="285">TEXT(RY3,"0.00")</f>
        <v>1.93</v>
      </c>
      <c r="SA3" s="47" t="str">
        <f t="shared" ref="SA3:SA32" si="286">IF(AND(RY3&lt;1.6),"Cảnh báo KQHT","Lên lớp")</f>
        <v>Lên lớp</v>
      </c>
      <c r="SB3" s="47" t="s">
        <v>1143</v>
      </c>
      <c r="SC3" s="63">
        <v>0.7</v>
      </c>
      <c r="SD3" s="27"/>
      <c r="SE3" s="28"/>
      <c r="SF3" s="22">
        <f t="shared" si="83"/>
        <v>0.3</v>
      </c>
      <c r="SG3" s="29">
        <f t="shared" si="84"/>
        <v>0.3</v>
      </c>
      <c r="SH3" s="29" t="str">
        <f t="shared" ref="SH3:SH9" si="287">TEXT(SG3,"0.0")</f>
        <v>0.3</v>
      </c>
      <c r="SI3" s="35" t="str">
        <f t="shared" si="85"/>
        <v>F</v>
      </c>
      <c r="SJ3" s="33">
        <f t="shared" si="86"/>
        <v>0</v>
      </c>
      <c r="SK3" s="49" t="str">
        <f t="shared" si="87"/>
        <v>0.0</v>
      </c>
      <c r="SL3" s="77">
        <v>2</v>
      </c>
      <c r="SM3" s="151"/>
      <c r="SN3" s="63">
        <v>0</v>
      </c>
      <c r="SO3" s="27"/>
      <c r="SP3" s="28"/>
      <c r="SQ3" s="22">
        <f t="shared" si="88"/>
        <v>0</v>
      </c>
      <c r="SR3" s="29">
        <f t="shared" si="89"/>
        <v>0</v>
      </c>
      <c r="SS3" s="29" t="str">
        <f t="shared" ref="SS3:SS9" si="288">TEXT(SR3,"0.0")</f>
        <v>0.0</v>
      </c>
      <c r="ST3" s="35" t="str">
        <f t="shared" si="90"/>
        <v>F</v>
      </c>
      <c r="SU3" s="33">
        <f t="shared" si="91"/>
        <v>0</v>
      </c>
      <c r="SV3" s="49" t="str">
        <f t="shared" si="92"/>
        <v>0.0</v>
      </c>
      <c r="SW3" s="77">
        <v>2</v>
      </c>
      <c r="SX3" s="151"/>
      <c r="SY3" s="24"/>
      <c r="SZ3" s="27"/>
      <c r="TA3" s="28"/>
      <c r="TB3" s="22">
        <f>ROUND((SF3*0.5+SQ3*0.5),1)</f>
        <v>0.2</v>
      </c>
      <c r="TC3" s="29">
        <f t="shared" ref="TC3" si="289">ROUND((SG3*0.5+SR3*0.5),1)</f>
        <v>0.2</v>
      </c>
      <c r="TD3" s="29" t="str">
        <f t="shared" ref="TD3:TD9" si="290">TEXT(TC3,"0.0")</f>
        <v>0.2</v>
      </c>
      <c r="TE3" s="35" t="str">
        <f t="shared" si="95"/>
        <v>F</v>
      </c>
      <c r="TF3" s="33">
        <f t="shared" si="96"/>
        <v>0</v>
      </c>
      <c r="TG3" s="49" t="str">
        <f t="shared" si="97"/>
        <v>0.0</v>
      </c>
      <c r="TH3" s="77">
        <v>4</v>
      </c>
      <c r="TI3" s="151"/>
      <c r="TJ3" s="320"/>
      <c r="TK3" s="165"/>
      <c r="TL3" s="30"/>
      <c r="TM3" s="30"/>
      <c r="TN3" s="322"/>
      <c r="TO3" s="127">
        <f t="shared" ref="TO3:TO10" si="291">ROUND((TK3*0.2+TL3*0.3+TM3*0.5),1)</f>
        <v>0</v>
      </c>
      <c r="TP3" s="29" t="str">
        <f t="shared" ref="TP3:TP10" si="292">TEXT(TO3,"0.0")</f>
        <v>0.0</v>
      </c>
      <c r="TQ3" s="35" t="str">
        <f t="shared" si="98"/>
        <v>F</v>
      </c>
      <c r="TR3" s="33">
        <f t="shared" si="99"/>
        <v>0</v>
      </c>
      <c r="TS3" s="49" t="str">
        <f t="shared" si="100"/>
        <v>0.0</v>
      </c>
      <c r="TT3" s="323"/>
      <c r="TU3" s="324"/>
      <c r="TV3" s="325">
        <f t="shared" ref="TV3:TV10" si="293">TH3+TT3</f>
        <v>4</v>
      </c>
      <c r="TW3" s="341">
        <f t="shared" ref="TW3:TW32" si="294">(TC3*TH3+TO3*TT3)/TV3</f>
        <v>0.2</v>
      </c>
      <c r="TX3" s="326">
        <f t="shared" ref="TX3:TX10" si="295">(TF3*TH3+TR3*TT3)/TV3</f>
        <v>0</v>
      </c>
      <c r="TY3" s="45" t="str">
        <f t="shared" si="101"/>
        <v>0.00</v>
      </c>
      <c r="TZ3" s="47" t="str">
        <f t="shared" si="102"/>
        <v>Cảnh báo KQHT</v>
      </c>
      <c r="UA3" s="41">
        <f t="shared" ref="UA3:UA10" si="296">TI3+TU3</f>
        <v>0</v>
      </c>
      <c r="UB3" s="43" t="e">
        <f t="shared" ref="UB3:UB10" si="297">(TF3*TI3+TR3*TU3)/UA3</f>
        <v>#DIV/0!</v>
      </c>
    </row>
    <row r="4" spans="1:548" ht="18">
      <c r="A4" s="11">
        <v>3</v>
      </c>
      <c r="B4" s="70" t="s">
        <v>500</v>
      </c>
      <c r="C4" s="92" t="s">
        <v>505</v>
      </c>
      <c r="D4" s="73" t="s">
        <v>132</v>
      </c>
      <c r="E4" s="74" t="s">
        <v>117</v>
      </c>
      <c r="F4" s="9"/>
      <c r="G4" s="118" t="s">
        <v>903</v>
      </c>
      <c r="H4" s="102" t="s">
        <v>18</v>
      </c>
      <c r="I4" s="104" t="s">
        <v>836</v>
      </c>
      <c r="J4" s="13">
        <v>8</v>
      </c>
      <c r="K4" s="29" t="str">
        <f t="shared" si="103"/>
        <v>8.0</v>
      </c>
      <c r="L4" s="35" t="str">
        <f t="shared" si="104"/>
        <v>B+</v>
      </c>
      <c r="M4" s="33">
        <f t="shared" si="105"/>
        <v>3.5</v>
      </c>
      <c r="N4" s="49" t="str">
        <f t="shared" si="106"/>
        <v>3.5</v>
      </c>
      <c r="O4" s="12">
        <v>2</v>
      </c>
      <c r="P4" s="19">
        <v>7.6</v>
      </c>
      <c r="Q4" s="29" t="str">
        <f t="shared" si="107"/>
        <v>7.6</v>
      </c>
      <c r="R4" s="35" t="str">
        <f t="shared" si="108"/>
        <v>B</v>
      </c>
      <c r="S4" s="33">
        <f t="shared" si="109"/>
        <v>3</v>
      </c>
      <c r="T4" s="49" t="str">
        <f t="shared" si="110"/>
        <v>3.0</v>
      </c>
      <c r="U4" s="12">
        <v>3</v>
      </c>
      <c r="V4" s="24">
        <v>9.1999999999999993</v>
      </c>
      <c r="W4" s="27">
        <v>8</v>
      </c>
      <c r="X4" s="28"/>
      <c r="Y4" s="22">
        <f t="shared" si="111"/>
        <v>8.5</v>
      </c>
      <c r="Z4" s="29">
        <f t="shared" si="112"/>
        <v>8.5</v>
      </c>
      <c r="AA4" s="29" t="str">
        <f t="shared" si="113"/>
        <v>8.5</v>
      </c>
      <c r="AB4" s="35" t="str">
        <f t="shared" si="114"/>
        <v>A</v>
      </c>
      <c r="AC4" s="33">
        <f t="shared" si="115"/>
        <v>4</v>
      </c>
      <c r="AD4" s="49" t="str">
        <f t="shared" si="116"/>
        <v>4.0</v>
      </c>
      <c r="AE4" s="77">
        <v>5</v>
      </c>
      <c r="AF4" s="80">
        <v>5</v>
      </c>
      <c r="AG4" s="24">
        <v>7.3</v>
      </c>
      <c r="AH4" s="27">
        <v>6</v>
      </c>
      <c r="AI4" s="28"/>
      <c r="AJ4" s="22">
        <f t="shared" si="117"/>
        <v>6.5</v>
      </c>
      <c r="AK4" s="29">
        <f t="shared" si="118"/>
        <v>6.5</v>
      </c>
      <c r="AL4" s="29" t="str">
        <f t="shared" si="119"/>
        <v>6.5</v>
      </c>
      <c r="AM4" s="35" t="str">
        <f t="shared" si="120"/>
        <v>C+</v>
      </c>
      <c r="AN4" s="33">
        <f t="shared" si="121"/>
        <v>2.5</v>
      </c>
      <c r="AO4" s="49" t="str">
        <f t="shared" si="122"/>
        <v>2.5</v>
      </c>
      <c r="AP4" s="77">
        <v>3</v>
      </c>
      <c r="AQ4" s="83">
        <v>3</v>
      </c>
      <c r="AR4" s="24">
        <v>7.6</v>
      </c>
      <c r="AS4" s="27">
        <v>7</v>
      </c>
      <c r="AT4" s="28"/>
      <c r="AU4" s="22">
        <f t="shared" si="0"/>
        <v>7.2</v>
      </c>
      <c r="AV4" s="29">
        <f t="shared" si="1"/>
        <v>7.2</v>
      </c>
      <c r="AW4" s="29" t="str">
        <f t="shared" si="123"/>
        <v>7.2</v>
      </c>
      <c r="AX4" s="35" t="str">
        <f t="shared" si="124"/>
        <v>B</v>
      </c>
      <c r="AY4" s="33">
        <f t="shared" si="125"/>
        <v>3</v>
      </c>
      <c r="AZ4" s="49" t="str">
        <f t="shared" si="126"/>
        <v>3.0</v>
      </c>
      <c r="BA4" s="77">
        <v>3</v>
      </c>
      <c r="BB4" s="83">
        <v>3</v>
      </c>
      <c r="BC4" s="24">
        <v>7.5</v>
      </c>
      <c r="BD4" s="27">
        <v>8</v>
      </c>
      <c r="BE4" s="28"/>
      <c r="BF4" s="22">
        <f t="shared" ref="BF4:BF6" si="298">ROUND((BC4*0.4+BD4*0.6),1)</f>
        <v>7.8</v>
      </c>
      <c r="BG4" s="29">
        <f t="shared" si="2"/>
        <v>7.8</v>
      </c>
      <c r="BH4" s="29" t="str">
        <f t="shared" si="127"/>
        <v>7.8</v>
      </c>
      <c r="BI4" s="35" t="str">
        <f t="shared" ref="BI4:BI6" si="299">IF(BG4&gt;=8.5,"A",IF(BG4&gt;=8,"B+",IF(BG4&gt;=7,"B",IF(BG4&gt;=6.5,"C+",IF(BG4&gt;=5.5,"C",IF(BG4&gt;=5,"D+",IF(BG4&gt;=4,"D","F")))))))</f>
        <v>B</v>
      </c>
      <c r="BJ4" s="33">
        <f t="shared" si="128"/>
        <v>3</v>
      </c>
      <c r="BK4" s="49" t="str">
        <f t="shared" si="129"/>
        <v>3.0</v>
      </c>
      <c r="BL4" s="77">
        <v>3</v>
      </c>
      <c r="BM4" s="83">
        <v>3</v>
      </c>
      <c r="BN4" s="24">
        <v>6.7</v>
      </c>
      <c r="BO4" s="27">
        <v>9</v>
      </c>
      <c r="BP4" s="28"/>
      <c r="BQ4" s="22">
        <f t="shared" si="130"/>
        <v>8.1</v>
      </c>
      <c r="BR4" s="29">
        <f t="shared" si="3"/>
        <v>8.1</v>
      </c>
      <c r="BS4" s="29" t="str">
        <f t="shared" si="131"/>
        <v>8.1</v>
      </c>
      <c r="BT4" s="35" t="str">
        <f t="shared" si="132"/>
        <v>B+</v>
      </c>
      <c r="BU4" s="33">
        <f t="shared" si="133"/>
        <v>3.5</v>
      </c>
      <c r="BV4" s="49" t="str">
        <f t="shared" si="134"/>
        <v>3.5</v>
      </c>
      <c r="BW4" s="77">
        <v>2</v>
      </c>
      <c r="BX4" s="136">
        <v>2</v>
      </c>
      <c r="BY4" s="41">
        <f t="shared" si="135"/>
        <v>16</v>
      </c>
      <c r="BZ4" s="43">
        <f t="shared" si="136"/>
        <v>3.28125</v>
      </c>
      <c r="CA4" s="45" t="str">
        <f t="shared" si="137"/>
        <v>3.28</v>
      </c>
      <c r="CB4" s="47" t="str">
        <f t="shared" si="138"/>
        <v>Lên lớp</v>
      </c>
      <c r="CC4" s="145">
        <f t="shared" si="139"/>
        <v>16</v>
      </c>
      <c r="CD4" s="146">
        <f t="shared" si="140"/>
        <v>3.28125</v>
      </c>
      <c r="CE4" s="47" t="str">
        <f t="shared" si="141"/>
        <v>Lên lớp</v>
      </c>
      <c r="CF4" s="142" t="s">
        <v>1143</v>
      </c>
      <c r="CG4" s="24">
        <v>6.6</v>
      </c>
      <c r="CH4" s="27">
        <v>3</v>
      </c>
      <c r="CI4" s="28"/>
      <c r="CJ4" s="22">
        <f t="shared" si="142"/>
        <v>4.4000000000000004</v>
      </c>
      <c r="CK4" s="29">
        <f t="shared" si="143"/>
        <v>4.4000000000000004</v>
      </c>
      <c r="CL4" s="29" t="str">
        <f t="shared" si="144"/>
        <v>4.4</v>
      </c>
      <c r="CM4" s="35" t="str">
        <f t="shared" si="145"/>
        <v>D</v>
      </c>
      <c r="CN4" s="157">
        <f t="shared" si="146"/>
        <v>1</v>
      </c>
      <c r="CO4" s="49" t="str">
        <f t="shared" si="147"/>
        <v>1.0</v>
      </c>
      <c r="CP4" s="77">
        <v>3</v>
      </c>
      <c r="CQ4" s="151">
        <v>3</v>
      </c>
      <c r="CR4" s="24">
        <v>6.3</v>
      </c>
      <c r="CS4" s="27">
        <v>8</v>
      </c>
      <c r="CT4" s="28"/>
      <c r="CU4" s="22">
        <f>ROUND((CR4*0.4+CS4*0.6),1)</f>
        <v>7.3</v>
      </c>
      <c r="CV4" s="29">
        <f t="shared" si="148"/>
        <v>7.3</v>
      </c>
      <c r="CW4" s="29" t="str">
        <f t="shared" si="149"/>
        <v>7.3</v>
      </c>
      <c r="CX4" s="35" t="str">
        <f t="shared" si="150"/>
        <v>B</v>
      </c>
      <c r="CY4" s="157">
        <f t="shared" si="151"/>
        <v>3</v>
      </c>
      <c r="CZ4" s="49" t="str">
        <f t="shared" si="152"/>
        <v>3.0</v>
      </c>
      <c r="DA4" s="77">
        <v>2</v>
      </c>
      <c r="DB4" s="151">
        <v>2</v>
      </c>
      <c r="DC4" s="24">
        <v>5.8</v>
      </c>
      <c r="DD4" s="27">
        <v>7</v>
      </c>
      <c r="DE4" s="28"/>
      <c r="DF4" s="22">
        <f t="shared" si="153"/>
        <v>6.5</v>
      </c>
      <c r="DG4" s="29">
        <f t="shared" si="154"/>
        <v>6.5</v>
      </c>
      <c r="DH4" s="29" t="str">
        <f t="shared" si="155"/>
        <v>6.5</v>
      </c>
      <c r="DI4" s="35" t="str">
        <f t="shared" si="156"/>
        <v>C+</v>
      </c>
      <c r="DJ4" s="157">
        <f t="shared" si="157"/>
        <v>2.5</v>
      </c>
      <c r="DK4" s="49" t="str">
        <f t="shared" si="158"/>
        <v>2.5</v>
      </c>
      <c r="DL4" s="77">
        <v>4</v>
      </c>
      <c r="DM4" s="151">
        <v>4</v>
      </c>
      <c r="DN4" s="24">
        <v>7.3</v>
      </c>
      <c r="DO4" s="27">
        <v>5</v>
      </c>
      <c r="DP4" s="28"/>
      <c r="DQ4" s="22">
        <f t="shared" si="159"/>
        <v>5.9</v>
      </c>
      <c r="DR4" s="29">
        <f t="shared" si="160"/>
        <v>5.9</v>
      </c>
      <c r="DS4" s="29" t="str">
        <f t="shared" si="161"/>
        <v>5.9</v>
      </c>
      <c r="DT4" s="35" t="str">
        <f t="shared" si="162"/>
        <v>C</v>
      </c>
      <c r="DU4" s="157">
        <f t="shared" si="163"/>
        <v>2</v>
      </c>
      <c r="DV4" s="49" t="str">
        <f t="shared" si="164"/>
        <v>2.0</v>
      </c>
      <c r="DW4" s="77">
        <v>3</v>
      </c>
      <c r="DX4" s="151">
        <v>3</v>
      </c>
      <c r="DY4" s="24">
        <v>7.7</v>
      </c>
      <c r="DZ4" s="27">
        <v>8</v>
      </c>
      <c r="EA4" s="28"/>
      <c r="EB4" s="22">
        <f>ROUND((DY4*0.4+DZ4*0.6),1)</f>
        <v>7.9</v>
      </c>
      <c r="EC4" s="29">
        <f t="shared" ref="EC4:EC7" si="300">ROUND(MAX((DY4*0.4+DZ4*0.6),(DY4*0.4+EA4*0.6)),1)</f>
        <v>7.9</v>
      </c>
      <c r="ED4" s="29" t="str">
        <f t="shared" si="165"/>
        <v>7.9</v>
      </c>
      <c r="EE4" s="35" t="str">
        <f t="shared" si="166"/>
        <v>B</v>
      </c>
      <c r="EF4" s="157">
        <f t="shared" si="167"/>
        <v>3</v>
      </c>
      <c r="EG4" s="49" t="str">
        <f t="shared" si="168"/>
        <v>3.0</v>
      </c>
      <c r="EH4" s="77">
        <v>2</v>
      </c>
      <c r="EI4" s="151">
        <v>2</v>
      </c>
      <c r="EJ4" s="24">
        <v>7.8</v>
      </c>
      <c r="EK4" s="27">
        <v>7</v>
      </c>
      <c r="EL4" s="28"/>
      <c r="EM4" s="22">
        <f>ROUND((EJ4*0.4+EK4*0.6),1)</f>
        <v>7.3</v>
      </c>
      <c r="EN4" s="29">
        <f t="shared" si="169"/>
        <v>7.3</v>
      </c>
      <c r="EO4" s="29" t="str">
        <f t="shared" si="170"/>
        <v>7.3</v>
      </c>
      <c r="EP4" s="35" t="str">
        <f t="shared" si="171"/>
        <v>B</v>
      </c>
      <c r="EQ4" s="157">
        <f t="shared" si="172"/>
        <v>3</v>
      </c>
      <c r="ER4" s="49" t="str">
        <f t="shared" si="173"/>
        <v>3.0</v>
      </c>
      <c r="ES4" s="77">
        <v>2</v>
      </c>
      <c r="ET4" s="151">
        <v>2</v>
      </c>
      <c r="EU4" s="24">
        <v>7.8</v>
      </c>
      <c r="EV4" s="27">
        <v>9</v>
      </c>
      <c r="EW4" s="28"/>
      <c r="EX4" s="22">
        <f>ROUND((EU4*0.4+EV4*0.6),1)</f>
        <v>8.5</v>
      </c>
      <c r="EY4" s="29">
        <f t="shared" si="174"/>
        <v>8.5</v>
      </c>
      <c r="EZ4" s="29" t="str">
        <f t="shared" si="175"/>
        <v>8.5</v>
      </c>
      <c r="FA4" s="35" t="str">
        <f t="shared" si="176"/>
        <v>A</v>
      </c>
      <c r="FB4" s="157">
        <f t="shared" si="177"/>
        <v>4</v>
      </c>
      <c r="FC4" s="49" t="str">
        <f t="shared" si="178"/>
        <v>4.0</v>
      </c>
      <c r="FD4" s="77">
        <v>3</v>
      </c>
      <c r="FE4" s="151">
        <v>3</v>
      </c>
      <c r="FF4" s="155">
        <v>8</v>
      </c>
      <c r="FG4" s="165">
        <v>7.8</v>
      </c>
      <c r="FH4" s="165"/>
      <c r="FI4" s="22">
        <f t="shared" si="179"/>
        <v>7.9</v>
      </c>
      <c r="FJ4" s="29">
        <f t="shared" si="180"/>
        <v>7.9</v>
      </c>
      <c r="FK4" s="29" t="str">
        <f t="shared" si="181"/>
        <v>7.9</v>
      </c>
      <c r="FL4" s="35" t="str">
        <f t="shared" si="182"/>
        <v>B</v>
      </c>
      <c r="FM4" s="33">
        <f t="shared" si="183"/>
        <v>3</v>
      </c>
      <c r="FN4" s="49" t="str">
        <f t="shared" si="184"/>
        <v>3.0</v>
      </c>
      <c r="FO4" s="77">
        <v>1</v>
      </c>
      <c r="FP4" s="151">
        <v>1</v>
      </c>
      <c r="FQ4" s="41">
        <f t="shared" si="185"/>
        <v>20</v>
      </c>
      <c r="FR4" s="43">
        <f t="shared" si="186"/>
        <v>2.6</v>
      </c>
      <c r="FS4" s="45" t="str">
        <f t="shared" si="187"/>
        <v>2.60</v>
      </c>
      <c r="FT4" s="47" t="str">
        <f t="shared" si="188"/>
        <v>Lên lớp</v>
      </c>
      <c r="FU4" s="145">
        <f t="shared" si="189"/>
        <v>20</v>
      </c>
      <c r="FV4" s="146">
        <f t="shared" si="190"/>
        <v>2.6</v>
      </c>
      <c r="FW4" s="174">
        <f t="shared" si="191"/>
        <v>36</v>
      </c>
      <c r="FX4" s="41">
        <f t="shared" si="192"/>
        <v>36</v>
      </c>
      <c r="FY4" s="43">
        <f t="shared" si="193"/>
        <v>2.9027777777777777</v>
      </c>
      <c r="FZ4" s="45" t="str">
        <f t="shared" si="194"/>
        <v>2.90</v>
      </c>
      <c r="GA4" s="47" t="str">
        <f t="shared" si="195"/>
        <v>Lên lớp</v>
      </c>
      <c r="GB4" s="47" t="s">
        <v>1143</v>
      </c>
      <c r="GC4" s="24">
        <v>8.6999999999999993</v>
      </c>
      <c r="GD4" s="27">
        <v>9</v>
      </c>
      <c r="GE4" s="28"/>
      <c r="GF4" s="22">
        <f t="shared" ref="GF4:GF6" si="301">ROUND((GC4*0.4+GD4*0.6),1)</f>
        <v>8.9</v>
      </c>
      <c r="GG4" s="29">
        <f t="shared" si="196"/>
        <v>8.9</v>
      </c>
      <c r="GH4" s="29" t="str">
        <f t="shared" si="197"/>
        <v>8.9</v>
      </c>
      <c r="GI4" s="35" t="str">
        <f t="shared" si="198"/>
        <v>A</v>
      </c>
      <c r="GJ4" s="33">
        <f t="shared" si="199"/>
        <v>4</v>
      </c>
      <c r="GK4" s="49" t="str">
        <f t="shared" si="200"/>
        <v>4.0</v>
      </c>
      <c r="GL4" s="77">
        <v>2</v>
      </c>
      <c r="GM4" s="151">
        <v>2</v>
      </c>
      <c r="GN4" s="24">
        <v>8</v>
      </c>
      <c r="GO4" s="27">
        <v>7</v>
      </c>
      <c r="GP4" s="28"/>
      <c r="GQ4" s="22">
        <f t="shared" ref="GQ4:GQ6" si="302">ROUND((GN4*0.4+GO4*0.6),1)</f>
        <v>7.4</v>
      </c>
      <c r="GR4" s="29">
        <f t="shared" si="201"/>
        <v>7.4</v>
      </c>
      <c r="GS4" s="29" t="str">
        <f t="shared" si="202"/>
        <v>7.4</v>
      </c>
      <c r="GT4" s="35" t="str">
        <f t="shared" si="203"/>
        <v>B</v>
      </c>
      <c r="GU4" s="33">
        <f t="shared" si="204"/>
        <v>3</v>
      </c>
      <c r="GV4" s="49" t="str">
        <f t="shared" si="205"/>
        <v>3.0</v>
      </c>
      <c r="GW4" s="77">
        <v>3</v>
      </c>
      <c r="GX4" s="151">
        <v>3</v>
      </c>
      <c r="GY4" s="24">
        <v>8</v>
      </c>
      <c r="GZ4" s="27">
        <v>9</v>
      </c>
      <c r="HA4" s="28"/>
      <c r="HB4" s="22">
        <f t="shared" ref="HB4:HB6" si="303">ROUND((GY4*0.4+GZ4*0.6),1)</f>
        <v>8.6</v>
      </c>
      <c r="HC4" s="29">
        <f t="shared" si="206"/>
        <v>8.6</v>
      </c>
      <c r="HD4" s="29" t="str">
        <f t="shared" si="207"/>
        <v>8.6</v>
      </c>
      <c r="HE4" s="35" t="str">
        <f t="shared" si="208"/>
        <v>A</v>
      </c>
      <c r="HF4" s="33">
        <f t="shared" si="209"/>
        <v>4</v>
      </c>
      <c r="HG4" s="49" t="str">
        <f t="shared" si="210"/>
        <v>4.0</v>
      </c>
      <c r="HH4" s="77">
        <v>2</v>
      </c>
      <c r="HI4" s="151">
        <v>2</v>
      </c>
      <c r="HJ4" s="24">
        <v>8.8000000000000007</v>
      </c>
      <c r="HK4" s="27">
        <v>9</v>
      </c>
      <c r="HL4" s="28"/>
      <c r="HM4" s="22">
        <f t="shared" ref="HM4:HM6" si="304">ROUND((HJ4*0.4+HK4*0.6),1)</f>
        <v>8.9</v>
      </c>
      <c r="HN4" s="29">
        <f t="shared" si="211"/>
        <v>8.9</v>
      </c>
      <c r="HO4" s="29" t="str">
        <f t="shared" si="212"/>
        <v>8.9</v>
      </c>
      <c r="HP4" s="35" t="str">
        <f t="shared" si="213"/>
        <v>A</v>
      </c>
      <c r="HQ4" s="33">
        <f t="shared" si="214"/>
        <v>4</v>
      </c>
      <c r="HR4" s="49" t="str">
        <f t="shared" si="215"/>
        <v>4.0</v>
      </c>
      <c r="HS4" s="77">
        <v>2</v>
      </c>
      <c r="HT4" s="151">
        <v>2</v>
      </c>
      <c r="HU4" s="24">
        <v>7.5</v>
      </c>
      <c r="HV4" s="27">
        <v>6</v>
      </c>
      <c r="HW4" s="28"/>
      <c r="HX4" s="22">
        <f t="shared" ref="HX4:HX6" si="305">ROUND((HU4*0.4+HV4*0.6),1)</f>
        <v>6.6</v>
      </c>
      <c r="HY4" s="29">
        <f t="shared" si="216"/>
        <v>6.6</v>
      </c>
      <c r="HZ4" s="29" t="str">
        <f t="shared" si="217"/>
        <v>6.6</v>
      </c>
      <c r="IA4" s="35" t="str">
        <f t="shared" si="218"/>
        <v>C+</v>
      </c>
      <c r="IB4" s="33">
        <f t="shared" si="219"/>
        <v>2.5</v>
      </c>
      <c r="IC4" s="49" t="str">
        <f t="shared" si="220"/>
        <v>2.5</v>
      </c>
      <c r="ID4" s="77">
        <v>3</v>
      </c>
      <c r="IE4" s="151">
        <v>3</v>
      </c>
      <c r="IF4" s="24">
        <v>5.3</v>
      </c>
      <c r="IG4" s="27">
        <v>6</v>
      </c>
      <c r="IH4" s="28"/>
      <c r="II4" s="22">
        <f t="shared" ref="II4:II6" si="306">ROUND((IF4*0.4+IG4*0.6),1)</f>
        <v>5.7</v>
      </c>
      <c r="IJ4" s="29">
        <f t="shared" si="221"/>
        <v>5.7</v>
      </c>
      <c r="IK4" s="29" t="str">
        <f t="shared" si="222"/>
        <v>5.7</v>
      </c>
      <c r="IL4" s="35" t="str">
        <f t="shared" si="223"/>
        <v>C</v>
      </c>
      <c r="IM4" s="33">
        <f t="shared" si="224"/>
        <v>2</v>
      </c>
      <c r="IN4" s="49" t="str">
        <f t="shared" si="225"/>
        <v>2.0</v>
      </c>
      <c r="IO4" s="77">
        <v>2</v>
      </c>
      <c r="IP4" s="151">
        <v>2</v>
      </c>
      <c r="IQ4" s="24">
        <v>7</v>
      </c>
      <c r="IR4" s="27">
        <v>7</v>
      </c>
      <c r="IS4" s="28"/>
      <c r="IT4" s="22">
        <f t="shared" si="4"/>
        <v>7</v>
      </c>
      <c r="IU4" s="29">
        <f t="shared" si="5"/>
        <v>7</v>
      </c>
      <c r="IV4" s="29" t="str">
        <f t="shared" si="226"/>
        <v>7.0</v>
      </c>
      <c r="IW4" s="35" t="str">
        <f t="shared" si="227"/>
        <v>B</v>
      </c>
      <c r="IX4" s="33">
        <f t="shared" si="228"/>
        <v>3</v>
      </c>
      <c r="IY4" s="49" t="str">
        <f t="shared" si="229"/>
        <v>3.0</v>
      </c>
      <c r="IZ4" s="77">
        <v>3</v>
      </c>
      <c r="JA4" s="151">
        <v>3</v>
      </c>
      <c r="JB4" s="24">
        <v>7.8</v>
      </c>
      <c r="JC4" s="27">
        <v>5</v>
      </c>
      <c r="JD4" s="28"/>
      <c r="JE4" s="22">
        <f t="shared" ref="JE4:JE6" si="307">ROUND((JB4*0.4+JC4*0.6),1)</f>
        <v>6.1</v>
      </c>
      <c r="JF4" s="29">
        <f t="shared" ref="JF4:JF6" si="308">ROUND(MAX((JB4*0.4+JC4*0.6),(JB4*0.4+JD4*0.6)),1)</f>
        <v>6.1</v>
      </c>
      <c r="JG4" s="29" t="str">
        <f t="shared" si="230"/>
        <v>6.1</v>
      </c>
      <c r="JH4" s="35" t="str">
        <f t="shared" si="231"/>
        <v>C</v>
      </c>
      <c r="JI4" s="33">
        <f t="shared" si="232"/>
        <v>2</v>
      </c>
      <c r="JJ4" s="49" t="str">
        <f t="shared" si="233"/>
        <v>2.0</v>
      </c>
      <c r="JK4" s="77">
        <v>3</v>
      </c>
      <c r="JL4" s="151">
        <v>3</v>
      </c>
      <c r="JM4" s="24">
        <v>8</v>
      </c>
      <c r="JN4" s="214">
        <v>6.6</v>
      </c>
      <c r="JO4" s="140"/>
      <c r="JP4" s="22">
        <f t="shared" si="6"/>
        <v>7.2</v>
      </c>
      <c r="JQ4" s="29">
        <f t="shared" si="7"/>
        <v>7.2</v>
      </c>
      <c r="JR4" s="29" t="str">
        <f t="shared" si="234"/>
        <v>7.2</v>
      </c>
      <c r="JS4" s="35" t="str">
        <f t="shared" si="235"/>
        <v>B</v>
      </c>
      <c r="JT4" s="33">
        <f t="shared" si="236"/>
        <v>3</v>
      </c>
      <c r="JU4" s="49" t="str">
        <f t="shared" si="237"/>
        <v>3.0</v>
      </c>
      <c r="JV4" s="77">
        <v>2</v>
      </c>
      <c r="JW4" s="151">
        <v>2</v>
      </c>
      <c r="JX4" s="211">
        <f t="shared" si="238"/>
        <v>22</v>
      </c>
      <c r="JY4" s="43">
        <f t="shared" si="239"/>
        <v>2.9772727272727271</v>
      </c>
      <c r="JZ4" s="45" t="str">
        <f t="shared" si="240"/>
        <v>2.98</v>
      </c>
      <c r="KA4" s="47" t="str">
        <f t="shared" si="241"/>
        <v>Lên lớp</v>
      </c>
      <c r="KB4" s="41">
        <f t="shared" si="242"/>
        <v>22</v>
      </c>
      <c r="KC4" s="43">
        <f t="shared" si="243"/>
        <v>2.9772727272727271</v>
      </c>
      <c r="KD4" s="229">
        <f t="shared" si="244"/>
        <v>58</v>
      </c>
      <c r="KE4" s="230">
        <f t="shared" si="245"/>
        <v>58</v>
      </c>
      <c r="KF4" s="146">
        <f t="shared" si="246"/>
        <v>2.9310344827586206</v>
      </c>
      <c r="KG4" s="45" t="str">
        <f t="shared" si="247"/>
        <v>2.93</v>
      </c>
      <c r="KH4" s="47" t="str">
        <f t="shared" si="248"/>
        <v>Lên lớp</v>
      </c>
      <c r="KI4" s="47" t="s">
        <v>1143</v>
      </c>
      <c r="KJ4" s="24">
        <v>7.2</v>
      </c>
      <c r="KK4" s="27">
        <v>8</v>
      </c>
      <c r="KL4" s="28"/>
      <c r="KM4" s="30">
        <f t="shared" si="8"/>
        <v>7.7</v>
      </c>
      <c r="KN4" s="31">
        <f t="shared" si="9"/>
        <v>7.7</v>
      </c>
      <c r="KO4" s="29" t="str">
        <f t="shared" si="249"/>
        <v>7.7</v>
      </c>
      <c r="KP4" s="35" t="str">
        <f t="shared" si="10"/>
        <v>B</v>
      </c>
      <c r="KQ4" s="33">
        <f t="shared" si="11"/>
        <v>3</v>
      </c>
      <c r="KR4" s="49" t="str">
        <f t="shared" si="12"/>
        <v>3.0</v>
      </c>
      <c r="KS4" s="77">
        <v>2</v>
      </c>
      <c r="KT4" s="151">
        <v>2</v>
      </c>
      <c r="KU4" s="24">
        <v>8.6999999999999993</v>
      </c>
      <c r="KV4" s="27">
        <v>9</v>
      </c>
      <c r="KW4" s="28"/>
      <c r="KX4" s="30">
        <f t="shared" si="13"/>
        <v>8.9</v>
      </c>
      <c r="KY4" s="31">
        <f t="shared" si="14"/>
        <v>8.9</v>
      </c>
      <c r="KZ4" s="29" t="str">
        <f t="shared" si="250"/>
        <v>8.9</v>
      </c>
      <c r="LA4" s="35" t="str">
        <f t="shared" si="15"/>
        <v>A</v>
      </c>
      <c r="LB4" s="33">
        <f t="shared" si="16"/>
        <v>4</v>
      </c>
      <c r="LC4" s="49" t="str">
        <f t="shared" si="17"/>
        <v>4.0</v>
      </c>
      <c r="LD4" s="77">
        <v>2</v>
      </c>
      <c r="LE4" s="151">
        <v>2</v>
      </c>
      <c r="LF4" s="24">
        <v>9</v>
      </c>
      <c r="LG4" s="27">
        <v>7</v>
      </c>
      <c r="LH4" s="28"/>
      <c r="LI4" s="30">
        <f t="shared" si="18"/>
        <v>7.8</v>
      </c>
      <c r="LJ4" s="31">
        <f t="shared" si="19"/>
        <v>7.8</v>
      </c>
      <c r="LK4" s="29" t="str">
        <f t="shared" si="251"/>
        <v>7.8</v>
      </c>
      <c r="LL4" s="35" t="str">
        <f t="shared" si="20"/>
        <v>B</v>
      </c>
      <c r="LM4" s="33">
        <f t="shared" si="21"/>
        <v>3</v>
      </c>
      <c r="LN4" s="49" t="str">
        <f t="shared" si="22"/>
        <v>3.0</v>
      </c>
      <c r="LO4" s="77">
        <v>2</v>
      </c>
      <c r="LP4" s="151">
        <v>2</v>
      </c>
      <c r="LQ4" s="24">
        <v>9</v>
      </c>
      <c r="LR4" s="27">
        <v>9</v>
      </c>
      <c r="LS4" s="28"/>
      <c r="LT4" s="30">
        <f t="shared" si="23"/>
        <v>9</v>
      </c>
      <c r="LU4" s="31">
        <f t="shared" si="24"/>
        <v>9</v>
      </c>
      <c r="LV4" s="29" t="str">
        <f t="shared" si="252"/>
        <v>9.0</v>
      </c>
      <c r="LW4" s="35" t="str">
        <f t="shared" si="25"/>
        <v>A</v>
      </c>
      <c r="LX4" s="33">
        <f t="shared" si="26"/>
        <v>4</v>
      </c>
      <c r="LY4" s="49" t="str">
        <f t="shared" si="27"/>
        <v>4.0</v>
      </c>
      <c r="LZ4" s="77">
        <v>2</v>
      </c>
      <c r="MA4" s="151">
        <v>2</v>
      </c>
      <c r="MB4" s="24">
        <v>8.5</v>
      </c>
      <c r="MC4" s="27">
        <v>7</v>
      </c>
      <c r="MD4" s="28"/>
      <c r="ME4" s="30">
        <f t="shared" si="28"/>
        <v>7.6</v>
      </c>
      <c r="MF4" s="161">
        <f t="shared" si="29"/>
        <v>7.6</v>
      </c>
      <c r="MG4" s="29" t="str">
        <f t="shared" si="253"/>
        <v>7.6</v>
      </c>
      <c r="MH4" s="162" t="str">
        <f t="shared" si="30"/>
        <v>B</v>
      </c>
      <c r="MI4" s="163">
        <f t="shared" si="31"/>
        <v>3</v>
      </c>
      <c r="MJ4" s="56" t="str">
        <f t="shared" si="32"/>
        <v>3.0</v>
      </c>
      <c r="MK4" s="77">
        <v>1</v>
      </c>
      <c r="ML4" s="151">
        <v>1</v>
      </c>
      <c r="MM4" s="24">
        <v>7.3</v>
      </c>
      <c r="MN4" s="27">
        <v>6</v>
      </c>
      <c r="MO4" s="28"/>
      <c r="MP4" s="30">
        <f t="shared" si="33"/>
        <v>6.5</v>
      </c>
      <c r="MQ4" s="161">
        <f t="shared" si="34"/>
        <v>6.5</v>
      </c>
      <c r="MR4" s="29" t="str">
        <f t="shared" si="254"/>
        <v>6.5</v>
      </c>
      <c r="MS4" s="162" t="str">
        <f t="shared" si="35"/>
        <v>C+</v>
      </c>
      <c r="MT4" s="163">
        <f t="shared" si="36"/>
        <v>2.5</v>
      </c>
      <c r="MU4" s="56" t="str">
        <f t="shared" si="37"/>
        <v>2.5</v>
      </c>
      <c r="MV4" s="77">
        <v>3</v>
      </c>
      <c r="MW4" s="151">
        <v>3</v>
      </c>
      <c r="MX4" s="24">
        <v>7</v>
      </c>
      <c r="MY4" s="27">
        <v>5</v>
      </c>
      <c r="MZ4" s="28"/>
      <c r="NA4" s="30">
        <f t="shared" si="38"/>
        <v>5.8</v>
      </c>
      <c r="NB4" s="161">
        <f t="shared" si="39"/>
        <v>5.8</v>
      </c>
      <c r="NC4" s="29" t="str">
        <f t="shared" si="255"/>
        <v>5.8</v>
      </c>
      <c r="ND4" s="162" t="str">
        <f t="shared" si="40"/>
        <v>C</v>
      </c>
      <c r="NE4" s="163">
        <f t="shared" si="41"/>
        <v>2</v>
      </c>
      <c r="NF4" s="56" t="str">
        <f t="shared" si="42"/>
        <v>2.0</v>
      </c>
      <c r="NG4" s="77">
        <v>1</v>
      </c>
      <c r="NH4" s="151">
        <v>1</v>
      </c>
      <c r="NI4" s="24">
        <v>7.4</v>
      </c>
      <c r="NJ4" s="27">
        <v>6</v>
      </c>
      <c r="NK4" s="28"/>
      <c r="NL4" s="30">
        <f t="shared" si="43"/>
        <v>6.6</v>
      </c>
      <c r="NM4" s="31">
        <f t="shared" si="44"/>
        <v>6.6</v>
      </c>
      <c r="NN4" s="29" t="str">
        <f t="shared" si="256"/>
        <v>6.6</v>
      </c>
      <c r="NO4" s="35" t="str">
        <f t="shared" si="45"/>
        <v>C+</v>
      </c>
      <c r="NP4" s="33">
        <f t="shared" si="46"/>
        <v>2.5</v>
      </c>
      <c r="NQ4" s="49" t="str">
        <f t="shared" si="47"/>
        <v>2.5</v>
      </c>
      <c r="NR4" s="77">
        <v>3</v>
      </c>
      <c r="NS4" s="151">
        <v>3</v>
      </c>
      <c r="NT4" s="24">
        <v>8</v>
      </c>
      <c r="NU4" s="214">
        <v>8</v>
      </c>
      <c r="NV4" s="28"/>
      <c r="NW4" s="30">
        <f t="shared" si="48"/>
        <v>8</v>
      </c>
      <c r="NX4" s="31">
        <f t="shared" si="49"/>
        <v>8</v>
      </c>
      <c r="NY4" s="29" t="str">
        <f t="shared" si="257"/>
        <v>8.0</v>
      </c>
      <c r="NZ4" s="35" t="str">
        <f t="shared" si="50"/>
        <v>B+</v>
      </c>
      <c r="OA4" s="33">
        <f t="shared" si="51"/>
        <v>3.5</v>
      </c>
      <c r="OB4" s="49" t="str">
        <f t="shared" si="258"/>
        <v>3.5</v>
      </c>
      <c r="OC4" s="77">
        <v>2</v>
      </c>
      <c r="OD4" s="151">
        <v>2</v>
      </c>
      <c r="OE4" s="211">
        <f t="shared" si="259"/>
        <v>18</v>
      </c>
      <c r="OF4" s="43">
        <f t="shared" si="260"/>
        <v>3.0555555555555554</v>
      </c>
      <c r="OG4" s="45" t="str">
        <f t="shared" si="261"/>
        <v>3.06</v>
      </c>
      <c r="OH4" s="47" t="str">
        <f t="shared" ref="OH4:OH32" si="309">IF(AND(OF4&lt;1),"Cảnh báo KQHT","Lên lớp")</f>
        <v>Lên lớp</v>
      </c>
      <c r="OI4" s="41">
        <f t="shared" si="262"/>
        <v>18</v>
      </c>
      <c r="OJ4" s="43">
        <f t="shared" si="263"/>
        <v>3.0555555555555554</v>
      </c>
      <c r="OK4" s="229">
        <f t="shared" si="264"/>
        <v>76</v>
      </c>
      <c r="OL4" s="230">
        <f t="shared" si="265"/>
        <v>76</v>
      </c>
      <c r="OM4" s="146">
        <f t="shared" si="266"/>
        <v>2.9605263157894739</v>
      </c>
      <c r="ON4" s="45" t="str">
        <f t="shared" si="52"/>
        <v>2.96</v>
      </c>
      <c r="OO4" s="47" t="str">
        <f t="shared" si="267"/>
        <v>Lên lớp</v>
      </c>
      <c r="OP4" s="47" t="s">
        <v>1143</v>
      </c>
      <c r="OQ4" s="24">
        <v>7</v>
      </c>
      <c r="OR4" s="27">
        <v>8</v>
      </c>
      <c r="OS4" s="28"/>
      <c r="OT4" s="30">
        <f t="shared" si="53"/>
        <v>7.6</v>
      </c>
      <c r="OU4" s="31">
        <f t="shared" si="54"/>
        <v>7.6</v>
      </c>
      <c r="OV4" s="29" t="str">
        <f t="shared" si="268"/>
        <v>7.6</v>
      </c>
      <c r="OW4" s="35" t="str">
        <f>IF(OU4&gt;=8.5,"A",IF(OU4&gt;=8,"B+",IF(OU4&gt;=7,"B",IF(OU4&gt;=6.5,"C+",IF(OU4&gt;=5.5,"C",IF(OU4&gt;=5,"D+",IF(OU4&gt;=4,"D","F")))))))</f>
        <v>B</v>
      </c>
      <c r="OX4" s="130">
        <f t="shared" si="55"/>
        <v>3</v>
      </c>
      <c r="OY4" s="49" t="str">
        <f t="shared" si="56"/>
        <v>3.0</v>
      </c>
      <c r="OZ4" s="77">
        <v>2</v>
      </c>
      <c r="PA4" s="151">
        <v>2</v>
      </c>
      <c r="PB4" s="24">
        <v>9</v>
      </c>
      <c r="PC4" s="27">
        <v>8</v>
      </c>
      <c r="PD4" s="28"/>
      <c r="PE4" s="30">
        <f t="shared" si="57"/>
        <v>8.4</v>
      </c>
      <c r="PF4" s="31">
        <f t="shared" si="58"/>
        <v>8.4</v>
      </c>
      <c r="PG4" s="31" t="str">
        <f t="shared" si="269"/>
        <v>8.4</v>
      </c>
      <c r="PH4" s="35" t="str">
        <f>IF(PF4&gt;=8.5,"A",IF(PF4&gt;=8,"B+",IF(PF4&gt;=7,"B",IF(PF4&gt;=6.5,"C+",IF(PF4&gt;=5.5,"C",IF(PF4&gt;=5,"D+",IF(PF4&gt;=4,"D","F")))))))</f>
        <v>B+</v>
      </c>
      <c r="PI4" s="130">
        <f t="shared" si="59"/>
        <v>3.5</v>
      </c>
      <c r="PJ4" s="49" t="str">
        <f t="shared" si="60"/>
        <v>3.5</v>
      </c>
      <c r="PK4" s="77">
        <v>3</v>
      </c>
      <c r="PL4" s="151">
        <v>3</v>
      </c>
      <c r="PM4" s="24">
        <v>8</v>
      </c>
      <c r="PN4" s="27">
        <v>8</v>
      </c>
      <c r="PO4" s="28"/>
      <c r="PP4" s="30">
        <f t="shared" si="61"/>
        <v>8</v>
      </c>
      <c r="PQ4" s="31">
        <f t="shared" si="62"/>
        <v>8</v>
      </c>
      <c r="PR4" s="29" t="str">
        <f t="shared" si="270"/>
        <v>8.0</v>
      </c>
      <c r="PS4" s="35" t="str">
        <f>IF(PQ4&gt;=8.5,"A",IF(PQ4&gt;=8,"B+",IF(PQ4&gt;=7,"B",IF(PQ4&gt;=6.5,"C+",IF(PQ4&gt;=5.5,"C",IF(PQ4&gt;=5,"D+",IF(PQ4&gt;=4,"D","F")))))))</f>
        <v>B+</v>
      </c>
      <c r="PT4" s="130">
        <f t="shared" si="63"/>
        <v>3.5</v>
      </c>
      <c r="PU4" s="49" t="str">
        <f t="shared" si="64"/>
        <v>3.5</v>
      </c>
      <c r="PV4" s="77">
        <v>2</v>
      </c>
      <c r="PW4" s="151">
        <v>2</v>
      </c>
      <c r="PX4" s="24">
        <v>8.1999999999999993</v>
      </c>
      <c r="PY4" s="27">
        <v>6</v>
      </c>
      <c r="PZ4" s="28"/>
      <c r="QA4" s="30">
        <f t="shared" si="65"/>
        <v>6.9</v>
      </c>
      <c r="QB4" s="31">
        <f t="shared" si="66"/>
        <v>6.9</v>
      </c>
      <c r="QC4" s="29" t="str">
        <f t="shared" si="271"/>
        <v>6.9</v>
      </c>
      <c r="QD4" s="35" t="str">
        <f>IF(QB4&gt;=8.5,"A",IF(QB4&gt;=8,"B+",IF(QB4&gt;=7,"B",IF(QB4&gt;=6.5,"C+",IF(QB4&gt;=5.5,"C",IF(QB4&gt;=5,"D+",IF(QB4&gt;=4,"D","F")))))))</f>
        <v>C+</v>
      </c>
      <c r="QE4" s="130">
        <f t="shared" si="67"/>
        <v>2.5</v>
      </c>
      <c r="QF4" s="49" t="str">
        <f t="shared" si="68"/>
        <v>2.5</v>
      </c>
      <c r="QG4" s="77">
        <v>3</v>
      </c>
      <c r="QH4" s="151">
        <v>3</v>
      </c>
      <c r="QI4" s="24">
        <v>8.5</v>
      </c>
      <c r="QJ4" s="27">
        <v>8</v>
      </c>
      <c r="QK4" s="28"/>
      <c r="QL4" s="30">
        <f t="shared" si="69"/>
        <v>8.1999999999999993</v>
      </c>
      <c r="QM4" s="31">
        <f t="shared" si="70"/>
        <v>8.1999999999999993</v>
      </c>
      <c r="QN4" s="29" t="str">
        <f t="shared" si="272"/>
        <v>8.2</v>
      </c>
      <c r="QO4" s="35" t="str">
        <f>IF(QM4&gt;=8.5,"A",IF(QM4&gt;=8,"B+",IF(QM4&gt;=7,"B",IF(QM4&gt;=6.5,"C+",IF(QM4&gt;=5.5,"C",IF(QM4&gt;=5,"D+",IF(QM4&gt;=4,"D","F")))))))</f>
        <v>B+</v>
      </c>
      <c r="QP4" s="130">
        <f t="shared" si="71"/>
        <v>3.5</v>
      </c>
      <c r="QQ4" s="49" t="str">
        <f t="shared" si="72"/>
        <v>3.5</v>
      </c>
      <c r="QR4" s="77">
        <v>1</v>
      </c>
      <c r="QS4" s="151">
        <v>1</v>
      </c>
      <c r="QT4" s="24">
        <v>8</v>
      </c>
      <c r="QU4" s="27">
        <v>8</v>
      </c>
      <c r="QV4" s="28"/>
      <c r="QW4" s="30">
        <f t="shared" si="73"/>
        <v>8</v>
      </c>
      <c r="QX4" s="31">
        <f t="shared" si="74"/>
        <v>8</v>
      </c>
      <c r="QY4" s="29" t="str">
        <f t="shared" si="273"/>
        <v>8.0</v>
      </c>
      <c r="QZ4" s="35" t="str">
        <f t="shared" si="75"/>
        <v>B+</v>
      </c>
      <c r="RA4" s="130">
        <f t="shared" si="76"/>
        <v>3.5</v>
      </c>
      <c r="RB4" s="49" t="str">
        <f t="shared" si="77"/>
        <v>3.5</v>
      </c>
      <c r="RC4" s="77">
        <v>3</v>
      </c>
      <c r="RD4" s="151">
        <v>3</v>
      </c>
      <c r="RE4" s="24">
        <v>8</v>
      </c>
      <c r="RF4" s="27">
        <v>8</v>
      </c>
      <c r="RG4" s="28"/>
      <c r="RH4" s="30">
        <f t="shared" si="78"/>
        <v>8</v>
      </c>
      <c r="RI4" s="31">
        <f t="shared" si="79"/>
        <v>8</v>
      </c>
      <c r="RJ4" s="29" t="str">
        <f t="shared" si="274"/>
        <v>8.0</v>
      </c>
      <c r="RK4" s="35" t="str">
        <f t="shared" si="80"/>
        <v>B+</v>
      </c>
      <c r="RL4" s="130">
        <f t="shared" si="81"/>
        <v>3.5</v>
      </c>
      <c r="RM4" s="49" t="str">
        <f t="shared" si="82"/>
        <v>3.5</v>
      </c>
      <c r="RN4" s="77">
        <v>1</v>
      </c>
      <c r="RO4" s="151">
        <v>1</v>
      </c>
      <c r="RP4" s="211">
        <f t="shared" si="275"/>
        <v>15</v>
      </c>
      <c r="RQ4" s="275">
        <f t="shared" si="276"/>
        <v>7.8200000000000012</v>
      </c>
      <c r="RR4" s="43">
        <f t="shared" si="277"/>
        <v>3.2333333333333334</v>
      </c>
      <c r="RS4" s="45" t="str">
        <f t="shared" si="278"/>
        <v>3.23</v>
      </c>
      <c r="RT4" s="47" t="str">
        <f t="shared" si="279"/>
        <v>Lên lớp</v>
      </c>
      <c r="RU4" s="41">
        <f t="shared" si="280"/>
        <v>15</v>
      </c>
      <c r="RV4" s="43">
        <f t="shared" si="281"/>
        <v>3.2333333333333334</v>
      </c>
      <c r="RW4" s="229">
        <f t="shared" si="282"/>
        <v>91</v>
      </c>
      <c r="RX4" s="230">
        <f t="shared" si="283"/>
        <v>91</v>
      </c>
      <c r="RY4" s="146">
        <f t="shared" si="284"/>
        <v>3.0054945054945055</v>
      </c>
      <c r="RZ4" s="45" t="str">
        <f t="shared" si="285"/>
        <v>3.01</v>
      </c>
      <c r="SA4" s="47" t="str">
        <f t="shared" si="286"/>
        <v>Lên lớp</v>
      </c>
      <c r="SB4" s="47" t="s">
        <v>1143</v>
      </c>
      <c r="SC4" s="24">
        <v>8.8000000000000007</v>
      </c>
      <c r="SD4" s="27">
        <v>8</v>
      </c>
      <c r="SE4" s="28"/>
      <c r="SF4" s="30">
        <f t="shared" si="83"/>
        <v>8.3000000000000007</v>
      </c>
      <c r="SG4" s="31">
        <f t="shared" si="84"/>
        <v>8.3000000000000007</v>
      </c>
      <c r="SH4" s="29" t="str">
        <f t="shared" si="287"/>
        <v>8.3</v>
      </c>
      <c r="SI4" s="35" t="str">
        <f t="shared" si="85"/>
        <v>B+</v>
      </c>
      <c r="SJ4" s="130">
        <f t="shared" si="86"/>
        <v>3.5</v>
      </c>
      <c r="SK4" s="49" t="str">
        <f t="shared" si="87"/>
        <v>3.5</v>
      </c>
      <c r="SL4" s="77">
        <v>2</v>
      </c>
      <c r="SM4" s="151">
        <v>2</v>
      </c>
      <c r="SN4" s="24">
        <v>8.3000000000000007</v>
      </c>
      <c r="SO4" s="27">
        <v>6</v>
      </c>
      <c r="SP4" s="28"/>
      <c r="SQ4" s="30">
        <f t="shared" si="88"/>
        <v>6.9</v>
      </c>
      <c r="SR4" s="31">
        <f t="shared" si="89"/>
        <v>6.9</v>
      </c>
      <c r="SS4" s="31" t="str">
        <f t="shared" si="288"/>
        <v>6.9</v>
      </c>
      <c r="ST4" s="35" t="str">
        <f t="shared" si="90"/>
        <v>C+</v>
      </c>
      <c r="SU4" s="130">
        <f t="shared" si="91"/>
        <v>2.5</v>
      </c>
      <c r="SV4" s="49" t="str">
        <f t="shared" si="92"/>
        <v>2.5</v>
      </c>
      <c r="SW4" s="77">
        <v>2</v>
      </c>
      <c r="SX4" s="151">
        <v>2</v>
      </c>
      <c r="SY4" s="24"/>
      <c r="SZ4" s="27"/>
      <c r="TA4" s="28"/>
      <c r="TB4" s="22">
        <f t="shared" ref="TB4:TB8" si="310">ROUND((SF4*0.5+SQ4*0.5),1)</f>
        <v>7.6</v>
      </c>
      <c r="TC4" s="29">
        <f t="shared" ref="TC4:TC8" si="311">ROUND((SG4*0.5+SR4*0.5),1)</f>
        <v>7.6</v>
      </c>
      <c r="TD4" s="31" t="str">
        <f t="shared" si="290"/>
        <v>7.6</v>
      </c>
      <c r="TE4" s="35" t="str">
        <f t="shared" si="95"/>
        <v>B</v>
      </c>
      <c r="TF4" s="130">
        <f t="shared" si="96"/>
        <v>3</v>
      </c>
      <c r="TG4" s="49" t="str">
        <f t="shared" si="97"/>
        <v>3.0</v>
      </c>
      <c r="TH4" s="77">
        <v>4</v>
      </c>
      <c r="TI4" s="151">
        <v>4</v>
      </c>
      <c r="TJ4" s="320"/>
      <c r="TK4" s="165">
        <v>8.4</v>
      </c>
      <c r="TL4" s="30">
        <v>8.1999999999999993</v>
      </c>
      <c r="TM4" s="30">
        <v>7.4</v>
      </c>
      <c r="TN4" s="322"/>
      <c r="TO4" s="127">
        <f t="shared" si="291"/>
        <v>7.8</v>
      </c>
      <c r="TP4" s="29" t="str">
        <f t="shared" si="292"/>
        <v>7.8</v>
      </c>
      <c r="TQ4" s="35" t="str">
        <f t="shared" si="98"/>
        <v>B</v>
      </c>
      <c r="TR4" s="33">
        <f t="shared" si="99"/>
        <v>3</v>
      </c>
      <c r="TS4" s="49" t="str">
        <f t="shared" si="100"/>
        <v>3.0</v>
      </c>
      <c r="TT4" s="323">
        <v>5</v>
      </c>
      <c r="TU4" s="324">
        <v>5</v>
      </c>
      <c r="TV4" s="325">
        <f t="shared" si="293"/>
        <v>9</v>
      </c>
      <c r="TW4" s="341">
        <f t="shared" si="294"/>
        <v>7.7111111111111121</v>
      </c>
      <c r="TX4" s="326">
        <f t="shared" si="295"/>
        <v>3</v>
      </c>
      <c r="TY4" s="45" t="str">
        <f t="shared" si="101"/>
        <v>3.00</v>
      </c>
      <c r="TZ4" s="47" t="str">
        <f t="shared" si="102"/>
        <v>Lên lớp</v>
      </c>
      <c r="UA4" s="41">
        <f t="shared" si="296"/>
        <v>9</v>
      </c>
      <c r="UB4" s="43">
        <f t="shared" si="297"/>
        <v>3</v>
      </c>
    </row>
    <row r="5" spans="1:548" ht="18">
      <c r="A5" s="11">
        <v>4</v>
      </c>
      <c r="B5" s="70" t="s">
        <v>500</v>
      </c>
      <c r="C5" s="92" t="s">
        <v>506</v>
      </c>
      <c r="D5" s="73" t="s">
        <v>31</v>
      </c>
      <c r="E5" s="302" t="s">
        <v>117</v>
      </c>
      <c r="F5" s="9"/>
      <c r="G5" s="118" t="s">
        <v>904</v>
      </c>
      <c r="H5" s="102" t="s">
        <v>18</v>
      </c>
      <c r="I5" s="104" t="s">
        <v>833</v>
      </c>
      <c r="J5" s="13">
        <v>6</v>
      </c>
      <c r="K5" s="29" t="str">
        <f t="shared" si="103"/>
        <v>6.0</v>
      </c>
      <c r="L5" s="35" t="str">
        <f t="shared" si="104"/>
        <v>C</v>
      </c>
      <c r="M5" s="33">
        <f t="shared" si="105"/>
        <v>2</v>
      </c>
      <c r="N5" s="49" t="str">
        <f t="shared" si="106"/>
        <v>2.0</v>
      </c>
      <c r="O5" s="12">
        <v>2</v>
      </c>
      <c r="P5" s="19">
        <v>7.2</v>
      </c>
      <c r="Q5" s="29" t="str">
        <f t="shared" si="107"/>
        <v>7.2</v>
      </c>
      <c r="R5" s="35" t="str">
        <f t="shared" si="108"/>
        <v>B</v>
      </c>
      <c r="S5" s="33">
        <f t="shared" si="109"/>
        <v>3</v>
      </c>
      <c r="T5" s="49" t="str">
        <f t="shared" si="110"/>
        <v>3.0</v>
      </c>
      <c r="U5" s="12">
        <v>3</v>
      </c>
      <c r="V5" s="24">
        <v>8.8000000000000007</v>
      </c>
      <c r="W5" s="27">
        <v>8</v>
      </c>
      <c r="X5" s="28"/>
      <c r="Y5" s="22">
        <f t="shared" si="111"/>
        <v>8.3000000000000007</v>
      </c>
      <c r="Z5" s="29">
        <f t="shared" si="112"/>
        <v>8.3000000000000007</v>
      </c>
      <c r="AA5" s="29" t="str">
        <f t="shared" si="113"/>
        <v>8.3</v>
      </c>
      <c r="AB5" s="35" t="str">
        <f t="shared" si="114"/>
        <v>B+</v>
      </c>
      <c r="AC5" s="33">
        <f t="shared" si="115"/>
        <v>3.5</v>
      </c>
      <c r="AD5" s="49" t="str">
        <f t="shared" si="116"/>
        <v>3.5</v>
      </c>
      <c r="AE5" s="77">
        <v>5</v>
      </c>
      <c r="AF5" s="80">
        <v>5</v>
      </c>
      <c r="AG5" s="24">
        <v>6.2</v>
      </c>
      <c r="AH5" s="27">
        <v>5</v>
      </c>
      <c r="AI5" s="28"/>
      <c r="AJ5" s="22">
        <f t="shared" si="117"/>
        <v>5.5</v>
      </c>
      <c r="AK5" s="29">
        <f t="shared" si="118"/>
        <v>5.5</v>
      </c>
      <c r="AL5" s="29" t="str">
        <f t="shared" si="119"/>
        <v>5.5</v>
      </c>
      <c r="AM5" s="35" t="str">
        <f t="shared" si="120"/>
        <v>C</v>
      </c>
      <c r="AN5" s="33">
        <f t="shared" si="121"/>
        <v>2</v>
      </c>
      <c r="AO5" s="49" t="str">
        <f t="shared" si="122"/>
        <v>2.0</v>
      </c>
      <c r="AP5" s="77">
        <v>3</v>
      </c>
      <c r="AQ5" s="83">
        <v>3</v>
      </c>
      <c r="AR5" s="24">
        <v>6.9</v>
      </c>
      <c r="AS5" s="27">
        <v>8</v>
      </c>
      <c r="AT5" s="28"/>
      <c r="AU5" s="22">
        <f t="shared" si="0"/>
        <v>7.6</v>
      </c>
      <c r="AV5" s="29">
        <f t="shared" si="1"/>
        <v>7.6</v>
      </c>
      <c r="AW5" s="29" t="str">
        <f t="shared" si="123"/>
        <v>7.6</v>
      </c>
      <c r="AX5" s="35" t="str">
        <f t="shared" si="124"/>
        <v>B</v>
      </c>
      <c r="AY5" s="33">
        <f t="shared" si="125"/>
        <v>3</v>
      </c>
      <c r="AZ5" s="49" t="str">
        <f t="shared" si="126"/>
        <v>3.0</v>
      </c>
      <c r="BA5" s="77">
        <v>3</v>
      </c>
      <c r="BB5" s="83">
        <v>3</v>
      </c>
      <c r="BC5" s="24">
        <v>6.5</v>
      </c>
      <c r="BD5" s="27">
        <v>7</v>
      </c>
      <c r="BE5" s="28"/>
      <c r="BF5" s="22">
        <f t="shared" si="298"/>
        <v>6.8</v>
      </c>
      <c r="BG5" s="29">
        <f t="shared" si="2"/>
        <v>6.8</v>
      </c>
      <c r="BH5" s="29" t="str">
        <f t="shared" si="127"/>
        <v>6.8</v>
      </c>
      <c r="BI5" s="35" t="str">
        <f t="shared" si="299"/>
        <v>C+</v>
      </c>
      <c r="BJ5" s="33">
        <f t="shared" si="128"/>
        <v>2.5</v>
      </c>
      <c r="BK5" s="49" t="str">
        <f t="shared" si="129"/>
        <v>2.5</v>
      </c>
      <c r="BL5" s="77">
        <v>3</v>
      </c>
      <c r="BM5" s="83">
        <v>3</v>
      </c>
      <c r="BN5" s="24">
        <v>8.3000000000000007</v>
      </c>
      <c r="BO5" s="27">
        <v>6</v>
      </c>
      <c r="BP5" s="28"/>
      <c r="BQ5" s="30">
        <f t="shared" si="130"/>
        <v>6.9</v>
      </c>
      <c r="BR5" s="31">
        <f t="shared" si="3"/>
        <v>6.9</v>
      </c>
      <c r="BS5" s="29" t="str">
        <f t="shared" si="131"/>
        <v>6.9</v>
      </c>
      <c r="BT5" s="35" t="str">
        <f t="shared" si="132"/>
        <v>C+</v>
      </c>
      <c r="BU5" s="33">
        <f t="shared" si="133"/>
        <v>2.5</v>
      </c>
      <c r="BV5" s="49" t="str">
        <f t="shared" si="134"/>
        <v>2.5</v>
      </c>
      <c r="BW5" s="77">
        <v>2</v>
      </c>
      <c r="BX5" s="136">
        <v>2</v>
      </c>
      <c r="BY5" s="41">
        <f t="shared" si="135"/>
        <v>16</v>
      </c>
      <c r="BZ5" s="43">
        <f t="shared" si="136"/>
        <v>2.8125</v>
      </c>
      <c r="CA5" s="45" t="str">
        <f t="shared" si="137"/>
        <v>2.81</v>
      </c>
      <c r="CB5" s="47" t="str">
        <f t="shared" si="138"/>
        <v>Lên lớp</v>
      </c>
      <c r="CC5" s="145">
        <f t="shared" si="139"/>
        <v>16</v>
      </c>
      <c r="CD5" s="146">
        <f t="shared" si="140"/>
        <v>2.8125</v>
      </c>
      <c r="CE5" s="47" t="str">
        <f t="shared" si="141"/>
        <v>Lên lớp</v>
      </c>
      <c r="CF5" s="142" t="s">
        <v>1143</v>
      </c>
      <c r="CG5" s="24">
        <v>6.8</v>
      </c>
      <c r="CH5" s="27">
        <v>6</v>
      </c>
      <c r="CI5" s="28"/>
      <c r="CJ5" s="22">
        <f t="shared" si="142"/>
        <v>6.3</v>
      </c>
      <c r="CK5" s="29">
        <f t="shared" si="143"/>
        <v>6.3</v>
      </c>
      <c r="CL5" s="29" t="str">
        <f t="shared" si="144"/>
        <v>6.3</v>
      </c>
      <c r="CM5" s="35" t="str">
        <f t="shared" si="145"/>
        <v>C</v>
      </c>
      <c r="CN5" s="157">
        <f t="shared" si="146"/>
        <v>2</v>
      </c>
      <c r="CO5" s="49" t="str">
        <f t="shared" si="147"/>
        <v>2.0</v>
      </c>
      <c r="CP5" s="77">
        <v>3</v>
      </c>
      <c r="CQ5" s="151">
        <v>3</v>
      </c>
      <c r="CR5" s="24">
        <v>7.7</v>
      </c>
      <c r="CS5" s="27">
        <v>6</v>
      </c>
      <c r="CT5" s="28"/>
      <c r="CU5" s="22">
        <f t="shared" ref="CU5:CU7" si="312">ROUND((CR5*0.4+CS5*0.6),1)</f>
        <v>6.7</v>
      </c>
      <c r="CV5" s="29">
        <f t="shared" si="148"/>
        <v>6.7</v>
      </c>
      <c r="CW5" s="29" t="str">
        <f t="shared" si="149"/>
        <v>6.7</v>
      </c>
      <c r="CX5" s="35" t="str">
        <f t="shared" si="150"/>
        <v>C+</v>
      </c>
      <c r="CY5" s="157">
        <f t="shared" si="151"/>
        <v>2.5</v>
      </c>
      <c r="CZ5" s="49" t="str">
        <f t="shared" si="152"/>
        <v>2.5</v>
      </c>
      <c r="DA5" s="77">
        <v>2</v>
      </c>
      <c r="DB5" s="151">
        <v>2</v>
      </c>
      <c r="DC5" s="24">
        <v>5.6</v>
      </c>
      <c r="DD5" s="27">
        <v>8</v>
      </c>
      <c r="DE5" s="28"/>
      <c r="DF5" s="22">
        <f t="shared" si="153"/>
        <v>7</v>
      </c>
      <c r="DG5" s="29">
        <f t="shared" si="154"/>
        <v>7</v>
      </c>
      <c r="DH5" s="29" t="str">
        <f t="shared" si="155"/>
        <v>7.0</v>
      </c>
      <c r="DI5" s="35" t="str">
        <f t="shared" si="156"/>
        <v>B</v>
      </c>
      <c r="DJ5" s="157">
        <f t="shared" si="157"/>
        <v>3</v>
      </c>
      <c r="DK5" s="49" t="str">
        <f t="shared" si="158"/>
        <v>3.0</v>
      </c>
      <c r="DL5" s="77">
        <v>4</v>
      </c>
      <c r="DM5" s="151">
        <v>4</v>
      </c>
      <c r="DN5" s="24">
        <v>6.9</v>
      </c>
      <c r="DO5" s="27">
        <v>7</v>
      </c>
      <c r="DP5" s="28"/>
      <c r="DQ5" s="22">
        <f t="shared" si="159"/>
        <v>7</v>
      </c>
      <c r="DR5" s="29">
        <f t="shared" si="160"/>
        <v>7</v>
      </c>
      <c r="DS5" s="29" t="str">
        <f t="shared" si="161"/>
        <v>7.0</v>
      </c>
      <c r="DT5" s="35" t="str">
        <f t="shared" si="162"/>
        <v>B</v>
      </c>
      <c r="DU5" s="157">
        <f t="shared" si="163"/>
        <v>3</v>
      </c>
      <c r="DV5" s="49" t="str">
        <f t="shared" si="164"/>
        <v>3.0</v>
      </c>
      <c r="DW5" s="77">
        <v>3</v>
      </c>
      <c r="DX5" s="151">
        <v>3</v>
      </c>
      <c r="DY5" s="24">
        <v>5</v>
      </c>
      <c r="DZ5" s="27">
        <v>8</v>
      </c>
      <c r="EA5" s="28"/>
      <c r="EB5" s="22">
        <f t="shared" ref="EB5:EB7" si="313">ROUND((DY5*0.4+DZ5*0.6),1)</f>
        <v>6.8</v>
      </c>
      <c r="EC5" s="29">
        <f t="shared" si="300"/>
        <v>6.8</v>
      </c>
      <c r="ED5" s="29" t="str">
        <f t="shared" si="165"/>
        <v>6.8</v>
      </c>
      <c r="EE5" s="35" t="str">
        <f t="shared" si="166"/>
        <v>C+</v>
      </c>
      <c r="EF5" s="157">
        <f t="shared" si="167"/>
        <v>2.5</v>
      </c>
      <c r="EG5" s="49" t="str">
        <f t="shared" si="168"/>
        <v>2.5</v>
      </c>
      <c r="EH5" s="77">
        <v>2</v>
      </c>
      <c r="EI5" s="151">
        <v>2</v>
      </c>
      <c r="EJ5" s="24">
        <v>7.2</v>
      </c>
      <c r="EK5" s="27">
        <v>4</v>
      </c>
      <c r="EL5" s="28"/>
      <c r="EM5" s="22">
        <f t="shared" ref="EM5:EM7" si="314">ROUND((EJ5*0.4+EK5*0.6),1)</f>
        <v>5.3</v>
      </c>
      <c r="EN5" s="29">
        <f t="shared" si="169"/>
        <v>5.3</v>
      </c>
      <c r="EO5" s="29" t="str">
        <f t="shared" si="170"/>
        <v>5.3</v>
      </c>
      <c r="EP5" s="35" t="str">
        <f t="shared" si="171"/>
        <v>D+</v>
      </c>
      <c r="EQ5" s="157">
        <f t="shared" si="172"/>
        <v>1.5</v>
      </c>
      <c r="ER5" s="49" t="str">
        <f t="shared" si="173"/>
        <v>1.5</v>
      </c>
      <c r="ES5" s="77">
        <v>2</v>
      </c>
      <c r="ET5" s="151">
        <v>2</v>
      </c>
      <c r="EU5" s="24">
        <v>7.1</v>
      </c>
      <c r="EV5" s="27">
        <v>8</v>
      </c>
      <c r="EW5" s="28"/>
      <c r="EX5" s="22">
        <f t="shared" ref="EX5:EX7" si="315">ROUND((EU5*0.4+EV5*0.6),1)</f>
        <v>7.6</v>
      </c>
      <c r="EY5" s="29">
        <f t="shared" si="174"/>
        <v>7.6</v>
      </c>
      <c r="EZ5" s="29" t="str">
        <f t="shared" si="175"/>
        <v>7.6</v>
      </c>
      <c r="FA5" s="35" t="str">
        <f t="shared" si="176"/>
        <v>B</v>
      </c>
      <c r="FB5" s="157">
        <f t="shared" si="177"/>
        <v>3</v>
      </c>
      <c r="FC5" s="49" t="str">
        <f t="shared" si="178"/>
        <v>3.0</v>
      </c>
      <c r="FD5" s="77">
        <v>3</v>
      </c>
      <c r="FE5" s="151">
        <v>3</v>
      </c>
      <c r="FF5" s="155">
        <v>7</v>
      </c>
      <c r="FG5" s="165">
        <v>7.5</v>
      </c>
      <c r="FH5" s="165"/>
      <c r="FI5" s="22">
        <f t="shared" si="179"/>
        <v>7.3</v>
      </c>
      <c r="FJ5" s="29">
        <f t="shared" si="180"/>
        <v>7.3</v>
      </c>
      <c r="FK5" s="29" t="str">
        <f t="shared" si="181"/>
        <v>7.3</v>
      </c>
      <c r="FL5" s="35" t="str">
        <f t="shared" si="182"/>
        <v>B</v>
      </c>
      <c r="FM5" s="33">
        <f t="shared" si="183"/>
        <v>3</v>
      </c>
      <c r="FN5" s="49" t="str">
        <f t="shared" si="184"/>
        <v>3.0</v>
      </c>
      <c r="FO5" s="77">
        <v>1</v>
      </c>
      <c r="FP5" s="151">
        <v>1</v>
      </c>
      <c r="FQ5" s="41">
        <f t="shared" si="185"/>
        <v>20</v>
      </c>
      <c r="FR5" s="43">
        <f t="shared" si="186"/>
        <v>2.6</v>
      </c>
      <c r="FS5" s="45" t="str">
        <f t="shared" si="187"/>
        <v>2.60</v>
      </c>
      <c r="FT5" s="47" t="str">
        <f t="shared" si="188"/>
        <v>Lên lớp</v>
      </c>
      <c r="FU5" s="145">
        <f t="shared" si="189"/>
        <v>20</v>
      </c>
      <c r="FV5" s="146">
        <f t="shared" si="190"/>
        <v>2.6</v>
      </c>
      <c r="FW5" s="174">
        <f t="shared" si="191"/>
        <v>36</v>
      </c>
      <c r="FX5" s="41">
        <f t="shared" si="192"/>
        <v>36</v>
      </c>
      <c r="FY5" s="43">
        <f t="shared" si="193"/>
        <v>2.6944444444444446</v>
      </c>
      <c r="FZ5" s="45" t="str">
        <f t="shared" si="194"/>
        <v>2.69</v>
      </c>
      <c r="GA5" s="47" t="str">
        <f t="shared" si="195"/>
        <v>Lên lớp</v>
      </c>
      <c r="GB5" s="47" t="s">
        <v>1143</v>
      </c>
      <c r="GC5" s="24">
        <v>8</v>
      </c>
      <c r="GD5" s="27">
        <v>8</v>
      </c>
      <c r="GE5" s="28"/>
      <c r="GF5" s="22">
        <f t="shared" si="301"/>
        <v>8</v>
      </c>
      <c r="GG5" s="29">
        <f t="shared" si="196"/>
        <v>8</v>
      </c>
      <c r="GH5" s="29" t="str">
        <f t="shared" si="197"/>
        <v>8.0</v>
      </c>
      <c r="GI5" s="35" t="str">
        <f t="shared" si="198"/>
        <v>B+</v>
      </c>
      <c r="GJ5" s="33">
        <f t="shared" si="199"/>
        <v>3.5</v>
      </c>
      <c r="GK5" s="49" t="str">
        <f t="shared" si="200"/>
        <v>3.5</v>
      </c>
      <c r="GL5" s="77">
        <v>2</v>
      </c>
      <c r="GM5" s="151">
        <v>2</v>
      </c>
      <c r="GN5" s="63">
        <v>0</v>
      </c>
      <c r="GO5" s="27"/>
      <c r="GP5" s="28"/>
      <c r="GQ5" s="30">
        <f t="shared" si="302"/>
        <v>0</v>
      </c>
      <c r="GR5" s="31">
        <f t="shared" si="201"/>
        <v>0</v>
      </c>
      <c r="GS5" s="29" t="str">
        <f t="shared" si="202"/>
        <v>0.0</v>
      </c>
      <c r="GT5" s="35" t="str">
        <f t="shared" si="203"/>
        <v>F</v>
      </c>
      <c r="GU5" s="33">
        <f t="shared" si="204"/>
        <v>0</v>
      </c>
      <c r="GV5" s="49" t="str">
        <f t="shared" si="205"/>
        <v>0.0</v>
      </c>
      <c r="GW5" s="77">
        <v>3</v>
      </c>
      <c r="GX5" s="151"/>
      <c r="GY5" s="24">
        <v>7.2</v>
      </c>
      <c r="GZ5" s="27">
        <v>7</v>
      </c>
      <c r="HA5" s="28"/>
      <c r="HB5" s="22">
        <f t="shared" si="303"/>
        <v>7.1</v>
      </c>
      <c r="HC5" s="29">
        <f t="shared" si="206"/>
        <v>7.1</v>
      </c>
      <c r="HD5" s="29" t="str">
        <f t="shared" si="207"/>
        <v>7.1</v>
      </c>
      <c r="HE5" s="35" t="str">
        <f t="shared" si="208"/>
        <v>B</v>
      </c>
      <c r="HF5" s="33">
        <f t="shared" si="209"/>
        <v>3</v>
      </c>
      <c r="HG5" s="49" t="str">
        <f t="shared" si="210"/>
        <v>3.0</v>
      </c>
      <c r="HH5" s="77">
        <v>2</v>
      </c>
      <c r="HI5" s="151">
        <v>2</v>
      </c>
      <c r="HJ5" s="24">
        <v>7.6</v>
      </c>
      <c r="HK5" s="27">
        <v>8</v>
      </c>
      <c r="HL5" s="28"/>
      <c r="HM5" s="22">
        <f t="shared" si="304"/>
        <v>7.8</v>
      </c>
      <c r="HN5" s="29">
        <f t="shared" si="211"/>
        <v>7.8</v>
      </c>
      <c r="HO5" s="29" t="str">
        <f t="shared" si="212"/>
        <v>7.8</v>
      </c>
      <c r="HP5" s="35" t="str">
        <f t="shared" si="213"/>
        <v>B</v>
      </c>
      <c r="HQ5" s="33">
        <f t="shared" si="214"/>
        <v>3</v>
      </c>
      <c r="HR5" s="49" t="str">
        <f t="shared" si="215"/>
        <v>3.0</v>
      </c>
      <c r="HS5" s="77">
        <v>2</v>
      </c>
      <c r="HT5" s="151">
        <v>2</v>
      </c>
      <c r="HU5" s="24">
        <v>5.3</v>
      </c>
      <c r="HV5" s="27">
        <v>7</v>
      </c>
      <c r="HW5" s="28"/>
      <c r="HX5" s="22">
        <f t="shared" si="305"/>
        <v>6.3</v>
      </c>
      <c r="HY5" s="29">
        <f t="shared" si="216"/>
        <v>6.3</v>
      </c>
      <c r="HZ5" s="29" t="str">
        <f t="shared" si="217"/>
        <v>6.3</v>
      </c>
      <c r="IA5" s="35" t="str">
        <f t="shared" si="218"/>
        <v>C</v>
      </c>
      <c r="IB5" s="33">
        <f t="shared" si="219"/>
        <v>2</v>
      </c>
      <c r="IC5" s="49" t="str">
        <f t="shared" si="220"/>
        <v>2.0</v>
      </c>
      <c r="ID5" s="77">
        <v>3</v>
      </c>
      <c r="IE5" s="151">
        <v>3</v>
      </c>
      <c r="IF5" s="133">
        <v>7</v>
      </c>
      <c r="IG5" s="125">
        <v>6</v>
      </c>
      <c r="IH5" s="126"/>
      <c r="II5" s="159">
        <f t="shared" si="306"/>
        <v>6.4</v>
      </c>
      <c r="IJ5" s="160">
        <f t="shared" si="221"/>
        <v>6.4</v>
      </c>
      <c r="IK5" s="29" t="str">
        <f t="shared" si="222"/>
        <v>6.4</v>
      </c>
      <c r="IL5" s="129" t="str">
        <f t="shared" si="223"/>
        <v>C</v>
      </c>
      <c r="IM5" s="130">
        <f t="shared" si="224"/>
        <v>2</v>
      </c>
      <c r="IN5" s="131" t="str">
        <f t="shared" si="225"/>
        <v>2.0</v>
      </c>
      <c r="IO5" s="132">
        <v>2</v>
      </c>
      <c r="IP5" s="170">
        <v>2</v>
      </c>
      <c r="IQ5" s="24">
        <v>6.6</v>
      </c>
      <c r="IR5" s="27">
        <v>5</v>
      </c>
      <c r="IS5" s="28"/>
      <c r="IT5" s="30">
        <f t="shared" si="4"/>
        <v>5.6</v>
      </c>
      <c r="IU5" s="31">
        <f t="shared" si="5"/>
        <v>5.6</v>
      </c>
      <c r="IV5" s="29" t="str">
        <f t="shared" si="226"/>
        <v>5.6</v>
      </c>
      <c r="IW5" s="35" t="str">
        <f t="shared" si="227"/>
        <v>C</v>
      </c>
      <c r="IX5" s="33">
        <f t="shared" si="228"/>
        <v>2</v>
      </c>
      <c r="IY5" s="49" t="str">
        <f t="shared" si="229"/>
        <v>2.0</v>
      </c>
      <c r="IZ5" s="77">
        <v>3</v>
      </c>
      <c r="JA5" s="151">
        <v>3</v>
      </c>
      <c r="JB5" s="24">
        <v>6.2</v>
      </c>
      <c r="JC5" s="27">
        <v>5</v>
      </c>
      <c r="JD5" s="28"/>
      <c r="JE5" s="30">
        <f t="shared" si="307"/>
        <v>5.5</v>
      </c>
      <c r="JF5" s="31">
        <f t="shared" si="308"/>
        <v>5.5</v>
      </c>
      <c r="JG5" s="29" t="str">
        <f t="shared" si="230"/>
        <v>5.5</v>
      </c>
      <c r="JH5" s="35" t="str">
        <f t="shared" si="231"/>
        <v>C</v>
      </c>
      <c r="JI5" s="33">
        <f t="shared" si="232"/>
        <v>2</v>
      </c>
      <c r="JJ5" s="49" t="str">
        <f t="shared" si="233"/>
        <v>2.0</v>
      </c>
      <c r="JK5" s="77">
        <v>3</v>
      </c>
      <c r="JL5" s="151">
        <v>3</v>
      </c>
      <c r="JM5" s="24">
        <v>8</v>
      </c>
      <c r="JN5" s="214">
        <v>7</v>
      </c>
      <c r="JO5" s="140"/>
      <c r="JP5" s="30">
        <f t="shared" si="6"/>
        <v>7.4</v>
      </c>
      <c r="JQ5" s="31">
        <f t="shared" si="7"/>
        <v>7.4</v>
      </c>
      <c r="JR5" s="29" t="str">
        <f t="shared" si="234"/>
        <v>7.4</v>
      </c>
      <c r="JS5" s="35" t="str">
        <f t="shared" si="235"/>
        <v>B</v>
      </c>
      <c r="JT5" s="33">
        <f t="shared" si="236"/>
        <v>3</v>
      </c>
      <c r="JU5" s="49" t="str">
        <f t="shared" si="237"/>
        <v>3.0</v>
      </c>
      <c r="JV5" s="77">
        <v>2</v>
      </c>
      <c r="JW5" s="151">
        <v>2</v>
      </c>
      <c r="JX5" s="211">
        <f t="shared" si="238"/>
        <v>22</v>
      </c>
      <c r="JY5" s="43">
        <f t="shared" si="239"/>
        <v>2.1363636363636362</v>
      </c>
      <c r="JZ5" s="45" t="str">
        <f t="shared" si="240"/>
        <v>2.14</v>
      </c>
      <c r="KA5" s="47" t="str">
        <f t="shared" si="241"/>
        <v>Lên lớp</v>
      </c>
      <c r="KB5" s="41">
        <f t="shared" si="242"/>
        <v>19</v>
      </c>
      <c r="KC5" s="43">
        <f t="shared" si="243"/>
        <v>2.4736842105263159</v>
      </c>
      <c r="KD5" s="229">
        <f t="shared" si="244"/>
        <v>58</v>
      </c>
      <c r="KE5" s="230">
        <f t="shared" si="245"/>
        <v>55</v>
      </c>
      <c r="KF5" s="146">
        <f t="shared" si="246"/>
        <v>2.6181818181818182</v>
      </c>
      <c r="KG5" s="45" t="str">
        <f t="shared" si="247"/>
        <v>2.62</v>
      </c>
      <c r="KH5" s="47" t="str">
        <f t="shared" si="248"/>
        <v>Lên lớp</v>
      </c>
      <c r="KI5" s="47" t="s">
        <v>1143</v>
      </c>
      <c r="KJ5" s="24">
        <v>7</v>
      </c>
      <c r="KK5" s="27">
        <v>8</v>
      </c>
      <c r="KL5" s="28"/>
      <c r="KM5" s="30">
        <f t="shared" si="8"/>
        <v>7.6</v>
      </c>
      <c r="KN5" s="31">
        <f t="shared" si="9"/>
        <v>7.6</v>
      </c>
      <c r="KO5" s="29" t="str">
        <f t="shared" si="249"/>
        <v>7.6</v>
      </c>
      <c r="KP5" s="35" t="str">
        <f t="shared" si="10"/>
        <v>B</v>
      </c>
      <c r="KQ5" s="33">
        <f t="shared" si="11"/>
        <v>3</v>
      </c>
      <c r="KR5" s="49" t="str">
        <f t="shared" si="12"/>
        <v>3.0</v>
      </c>
      <c r="KS5" s="77">
        <v>2</v>
      </c>
      <c r="KT5" s="151">
        <v>2</v>
      </c>
      <c r="KU5" s="24">
        <v>8.3000000000000007</v>
      </c>
      <c r="KV5" s="27">
        <v>9</v>
      </c>
      <c r="KW5" s="28"/>
      <c r="KX5" s="30">
        <f t="shared" si="13"/>
        <v>8.6999999999999993</v>
      </c>
      <c r="KY5" s="31">
        <f t="shared" si="14"/>
        <v>8.6999999999999993</v>
      </c>
      <c r="KZ5" s="29" t="str">
        <f t="shared" si="250"/>
        <v>8.7</v>
      </c>
      <c r="LA5" s="35" t="str">
        <f t="shared" si="15"/>
        <v>A</v>
      </c>
      <c r="LB5" s="33">
        <f t="shared" si="16"/>
        <v>4</v>
      </c>
      <c r="LC5" s="49" t="str">
        <f t="shared" si="17"/>
        <v>4.0</v>
      </c>
      <c r="LD5" s="77">
        <v>2</v>
      </c>
      <c r="LE5" s="151">
        <v>2</v>
      </c>
      <c r="LF5" s="24">
        <v>9</v>
      </c>
      <c r="LG5" s="27">
        <v>6</v>
      </c>
      <c r="LH5" s="28"/>
      <c r="LI5" s="30">
        <f t="shared" si="18"/>
        <v>7.2</v>
      </c>
      <c r="LJ5" s="31">
        <f t="shared" si="19"/>
        <v>7.2</v>
      </c>
      <c r="LK5" s="29" t="str">
        <f t="shared" si="251"/>
        <v>7.2</v>
      </c>
      <c r="LL5" s="35" t="str">
        <f t="shared" si="20"/>
        <v>B</v>
      </c>
      <c r="LM5" s="33">
        <f t="shared" si="21"/>
        <v>3</v>
      </c>
      <c r="LN5" s="49" t="str">
        <f t="shared" si="22"/>
        <v>3.0</v>
      </c>
      <c r="LO5" s="77">
        <v>2</v>
      </c>
      <c r="LP5" s="151">
        <v>2</v>
      </c>
      <c r="LQ5" s="24">
        <v>9</v>
      </c>
      <c r="LR5" s="27">
        <v>7</v>
      </c>
      <c r="LS5" s="28"/>
      <c r="LT5" s="30">
        <f t="shared" si="23"/>
        <v>7.8</v>
      </c>
      <c r="LU5" s="31">
        <f t="shared" si="24"/>
        <v>7.8</v>
      </c>
      <c r="LV5" s="29" t="str">
        <f t="shared" si="252"/>
        <v>7.8</v>
      </c>
      <c r="LW5" s="35" t="str">
        <f t="shared" si="25"/>
        <v>B</v>
      </c>
      <c r="LX5" s="33">
        <f t="shared" si="26"/>
        <v>3</v>
      </c>
      <c r="LY5" s="49" t="str">
        <f t="shared" si="27"/>
        <v>3.0</v>
      </c>
      <c r="LZ5" s="77">
        <v>2</v>
      </c>
      <c r="MA5" s="151">
        <v>2</v>
      </c>
      <c r="MB5" s="24">
        <v>6.5</v>
      </c>
      <c r="MC5" s="124"/>
      <c r="MD5" s="28">
        <v>6</v>
      </c>
      <c r="ME5" s="30">
        <f t="shared" si="28"/>
        <v>2.6</v>
      </c>
      <c r="MF5" s="161">
        <f t="shared" si="29"/>
        <v>6.2</v>
      </c>
      <c r="MG5" s="29" t="str">
        <f t="shared" si="253"/>
        <v>6.2</v>
      </c>
      <c r="MH5" s="162" t="str">
        <f t="shared" si="30"/>
        <v>C</v>
      </c>
      <c r="MI5" s="163">
        <f t="shared" si="31"/>
        <v>2</v>
      </c>
      <c r="MJ5" s="56" t="str">
        <f t="shared" si="32"/>
        <v>2.0</v>
      </c>
      <c r="MK5" s="77">
        <v>1</v>
      </c>
      <c r="ML5" s="151">
        <v>1</v>
      </c>
      <c r="MM5" s="24">
        <v>5.6</v>
      </c>
      <c r="MN5" s="27">
        <v>6</v>
      </c>
      <c r="MO5" s="28"/>
      <c r="MP5" s="30">
        <f t="shared" si="33"/>
        <v>5.8</v>
      </c>
      <c r="MQ5" s="161">
        <f t="shared" si="34"/>
        <v>5.8</v>
      </c>
      <c r="MR5" s="29" t="str">
        <f t="shared" si="254"/>
        <v>5.8</v>
      </c>
      <c r="MS5" s="162" t="str">
        <f t="shared" si="35"/>
        <v>C</v>
      </c>
      <c r="MT5" s="163">
        <f t="shared" si="36"/>
        <v>2</v>
      </c>
      <c r="MU5" s="56" t="str">
        <f t="shared" si="37"/>
        <v>2.0</v>
      </c>
      <c r="MV5" s="77">
        <v>3</v>
      </c>
      <c r="MW5" s="151">
        <v>3</v>
      </c>
      <c r="MX5" s="24">
        <v>7</v>
      </c>
      <c r="MY5" s="27">
        <v>1</v>
      </c>
      <c r="MZ5" s="28">
        <v>5</v>
      </c>
      <c r="NA5" s="30">
        <f t="shared" si="38"/>
        <v>3.4</v>
      </c>
      <c r="NB5" s="161">
        <f t="shared" si="39"/>
        <v>5.8</v>
      </c>
      <c r="NC5" s="29" t="str">
        <f t="shared" si="255"/>
        <v>5.8</v>
      </c>
      <c r="ND5" s="162" t="str">
        <f t="shared" si="40"/>
        <v>C</v>
      </c>
      <c r="NE5" s="163">
        <f t="shared" si="41"/>
        <v>2</v>
      </c>
      <c r="NF5" s="56" t="str">
        <f t="shared" si="42"/>
        <v>2.0</v>
      </c>
      <c r="NG5" s="77">
        <v>1</v>
      </c>
      <c r="NH5" s="151">
        <v>1</v>
      </c>
      <c r="NI5" s="24">
        <v>6.2</v>
      </c>
      <c r="NJ5" s="27">
        <v>3</v>
      </c>
      <c r="NK5" s="28"/>
      <c r="NL5" s="30">
        <f t="shared" si="43"/>
        <v>4.3</v>
      </c>
      <c r="NM5" s="31">
        <f t="shared" si="44"/>
        <v>4.3</v>
      </c>
      <c r="NN5" s="29" t="str">
        <f t="shared" si="256"/>
        <v>4.3</v>
      </c>
      <c r="NO5" s="35" t="str">
        <f t="shared" si="45"/>
        <v>D</v>
      </c>
      <c r="NP5" s="33">
        <f t="shared" si="46"/>
        <v>1</v>
      </c>
      <c r="NQ5" s="49" t="str">
        <f t="shared" si="47"/>
        <v>1.0</v>
      </c>
      <c r="NR5" s="77">
        <v>3</v>
      </c>
      <c r="NS5" s="151">
        <v>3</v>
      </c>
      <c r="NT5" s="24">
        <v>7</v>
      </c>
      <c r="NU5" s="214">
        <v>6.9</v>
      </c>
      <c r="NV5" s="28"/>
      <c r="NW5" s="30">
        <f t="shared" si="48"/>
        <v>6.9</v>
      </c>
      <c r="NX5" s="31">
        <f t="shared" si="49"/>
        <v>6.9</v>
      </c>
      <c r="NY5" s="29" t="str">
        <f t="shared" si="257"/>
        <v>6.9</v>
      </c>
      <c r="NZ5" s="35" t="str">
        <f t="shared" si="50"/>
        <v>C+</v>
      </c>
      <c r="OA5" s="33">
        <f t="shared" si="51"/>
        <v>2.5</v>
      </c>
      <c r="OB5" s="49" t="str">
        <f t="shared" si="258"/>
        <v>2.5</v>
      </c>
      <c r="OC5" s="77">
        <v>2</v>
      </c>
      <c r="OD5" s="151">
        <v>2</v>
      </c>
      <c r="OE5" s="211">
        <f t="shared" si="259"/>
        <v>18</v>
      </c>
      <c r="OF5" s="43">
        <f t="shared" si="260"/>
        <v>2.4444444444444446</v>
      </c>
      <c r="OG5" s="45" t="str">
        <f t="shared" si="261"/>
        <v>2.44</v>
      </c>
      <c r="OH5" s="47" t="str">
        <f t="shared" si="309"/>
        <v>Lên lớp</v>
      </c>
      <c r="OI5" s="41">
        <f t="shared" si="262"/>
        <v>18</v>
      </c>
      <c r="OJ5" s="43">
        <f t="shared" si="263"/>
        <v>2.4444444444444446</v>
      </c>
      <c r="OK5" s="229">
        <f t="shared" si="264"/>
        <v>76</v>
      </c>
      <c r="OL5" s="230">
        <f t="shared" si="265"/>
        <v>73</v>
      </c>
      <c r="OM5" s="146">
        <f t="shared" si="266"/>
        <v>2.5753424657534247</v>
      </c>
      <c r="ON5" s="45" t="str">
        <f t="shared" si="52"/>
        <v>2.58</v>
      </c>
      <c r="OO5" s="47" t="str">
        <f t="shared" si="267"/>
        <v>Lên lớp</v>
      </c>
      <c r="OP5" s="47" t="s">
        <v>1143</v>
      </c>
      <c r="OQ5" s="24">
        <v>7.6</v>
      </c>
      <c r="OR5" s="27">
        <v>7</v>
      </c>
      <c r="OS5" s="28"/>
      <c r="OT5" s="30">
        <f t="shared" si="53"/>
        <v>7.2</v>
      </c>
      <c r="OU5" s="31">
        <f t="shared" si="54"/>
        <v>7.2</v>
      </c>
      <c r="OV5" s="29" t="str">
        <f t="shared" si="268"/>
        <v>7.2</v>
      </c>
      <c r="OW5" s="35" t="str">
        <f>IF(OU5&gt;=8.5,"A",IF(OU5&gt;=8,"B+",IF(OU5&gt;=7,"B",IF(OU5&gt;=6.5,"C+",IF(OU5&gt;=5.5,"C",IF(OU5&gt;=5,"D+",IF(OU5&gt;=4,"D","F")))))))</f>
        <v>B</v>
      </c>
      <c r="OX5" s="33">
        <f t="shared" si="55"/>
        <v>3</v>
      </c>
      <c r="OY5" s="49" t="str">
        <f t="shared" si="56"/>
        <v>3.0</v>
      </c>
      <c r="OZ5" s="77">
        <v>2</v>
      </c>
      <c r="PA5" s="151">
        <v>2</v>
      </c>
      <c r="PB5" s="24">
        <v>8.1999999999999993</v>
      </c>
      <c r="PC5" s="27">
        <v>5</v>
      </c>
      <c r="PD5" s="28"/>
      <c r="PE5" s="30">
        <f t="shared" si="57"/>
        <v>6.3</v>
      </c>
      <c r="PF5" s="31">
        <f t="shared" si="58"/>
        <v>6.3</v>
      </c>
      <c r="PG5" s="29" t="str">
        <f t="shared" si="269"/>
        <v>6.3</v>
      </c>
      <c r="PH5" s="35" t="str">
        <f>IF(PF5&gt;=8.5,"A",IF(PF5&gt;=8,"B+",IF(PF5&gt;=7,"B",IF(PF5&gt;=6.5,"C+",IF(PF5&gt;=5.5,"C",IF(PF5&gt;=5,"D+",IF(PF5&gt;=4,"D","F")))))))</f>
        <v>C</v>
      </c>
      <c r="PI5" s="33">
        <f t="shared" si="59"/>
        <v>2</v>
      </c>
      <c r="PJ5" s="49" t="str">
        <f t="shared" si="60"/>
        <v>2.0</v>
      </c>
      <c r="PK5" s="77">
        <v>3</v>
      </c>
      <c r="PL5" s="151">
        <v>3</v>
      </c>
      <c r="PM5" s="24">
        <v>7</v>
      </c>
      <c r="PN5" s="27">
        <v>8</v>
      </c>
      <c r="PO5" s="28"/>
      <c r="PP5" s="30">
        <f t="shared" si="61"/>
        <v>7.6</v>
      </c>
      <c r="PQ5" s="31">
        <f t="shared" si="62"/>
        <v>7.6</v>
      </c>
      <c r="PR5" s="29" t="str">
        <f t="shared" si="270"/>
        <v>7.6</v>
      </c>
      <c r="PS5" s="35" t="str">
        <f>IF(PQ5&gt;=8.5,"A",IF(PQ5&gt;=8,"B+",IF(PQ5&gt;=7,"B",IF(PQ5&gt;=6.5,"C+",IF(PQ5&gt;=5.5,"C",IF(PQ5&gt;=5,"D+",IF(PQ5&gt;=4,"D","F")))))))</f>
        <v>B</v>
      </c>
      <c r="PT5" s="33">
        <f t="shared" si="63"/>
        <v>3</v>
      </c>
      <c r="PU5" s="49" t="str">
        <f t="shared" si="64"/>
        <v>3.0</v>
      </c>
      <c r="PV5" s="77">
        <v>2</v>
      </c>
      <c r="PW5" s="151">
        <v>2</v>
      </c>
      <c r="PX5" s="24">
        <v>7.7</v>
      </c>
      <c r="PY5" s="27">
        <v>7</v>
      </c>
      <c r="PZ5" s="28"/>
      <c r="QA5" s="30">
        <f t="shared" si="65"/>
        <v>7.3</v>
      </c>
      <c r="QB5" s="31">
        <f t="shared" si="66"/>
        <v>7.3</v>
      </c>
      <c r="QC5" s="29" t="str">
        <f t="shared" si="271"/>
        <v>7.3</v>
      </c>
      <c r="QD5" s="35" t="str">
        <f>IF(QB5&gt;=8.5,"A",IF(QB5&gt;=8,"B+",IF(QB5&gt;=7,"B",IF(QB5&gt;=6.5,"C+",IF(QB5&gt;=5.5,"C",IF(QB5&gt;=5,"D+",IF(QB5&gt;=4,"D","F")))))))</f>
        <v>B</v>
      </c>
      <c r="QE5" s="33">
        <f t="shared" si="67"/>
        <v>3</v>
      </c>
      <c r="QF5" s="49" t="str">
        <f t="shared" si="68"/>
        <v>3.0</v>
      </c>
      <c r="QG5" s="77">
        <v>3</v>
      </c>
      <c r="QH5" s="151">
        <v>3</v>
      </c>
      <c r="QI5" s="24">
        <v>6.6</v>
      </c>
      <c r="QJ5" s="27">
        <v>5</v>
      </c>
      <c r="QK5" s="28"/>
      <c r="QL5" s="30">
        <f t="shared" si="69"/>
        <v>5.6</v>
      </c>
      <c r="QM5" s="31">
        <f t="shared" si="70"/>
        <v>5.6</v>
      </c>
      <c r="QN5" s="29" t="str">
        <f t="shared" si="272"/>
        <v>5.6</v>
      </c>
      <c r="QO5" s="35" t="str">
        <f>IF(QM5&gt;=8.5,"A",IF(QM5&gt;=8,"B+",IF(QM5&gt;=7,"B",IF(QM5&gt;=6.5,"C+",IF(QM5&gt;=5.5,"C",IF(QM5&gt;=5,"D+",IF(QM5&gt;=4,"D","F")))))))</f>
        <v>C</v>
      </c>
      <c r="QP5" s="33">
        <f t="shared" si="71"/>
        <v>2</v>
      </c>
      <c r="QQ5" s="49" t="str">
        <f t="shared" si="72"/>
        <v>2.0</v>
      </c>
      <c r="QR5" s="77">
        <v>1</v>
      </c>
      <c r="QS5" s="151">
        <v>1</v>
      </c>
      <c r="QT5" s="24">
        <v>6.2</v>
      </c>
      <c r="QU5" s="27">
        <v>5</v>
      </c>
      <c r="QV5" s="28"/>
      <c r="QW5" s="30">
        <f t="shared" si="73"/>
        <v>5.5</v>
      </c>
      <c r="QX5" s="31">
        <f t="shared" si="74"/>
        <v>5.5</v>
      </c>
      <c r="QY5" s="29" t="str">
        <f t="shared" si="273"/>
        <v>5.5</v>
      </c>
      <c r="QZ5" s="35" t="str">
        <f t="shared" si="75"/>
        <v>C</v>
      </c>
      <c r="RA5" s="33">
        <f t="shared" si="76"/>
        <v>2</v>
      </c>
      <c r="RB5" s="49" t="str">
        <f t="shared" si="77"/>
        <v>2.0</v>
      </c>
      <c r="RC5" s="77">
        <v>3</v>
      </c>
      <c r="RD5" s="151">
        <v>3</v>
      </c>
      <c r="RE5" s="24">
        <v>6</v>
      </c>
      <c r="RF5" s="27">
        <v>6</v>
      </c>
      <c r="RG5" s="28"/>
      <c r="RH5" s="30">
        <f t="shared" si="78"/>
        <v>6</v>
      </c>
      <c r="RI5" s="31">
        <f t="shared" si="79"/>
        <v>6</v>
      </c>
      <c r="RJ5" s="29" t="str">
        <f t="shared" si="274"/>
        <v>6.0</v>
      </c>
      <c r="RK5" s="35" t="str">
        <f t="shared" si="80"/>
        <v>C</v>
      </c>
      <c r="RL5" s="33">
        <f t="shared" si="81"/>
        <v>2</v>
      </c>
      <c r="RM5" s="49" t="str">
        <f t="shared" si="82"/>
        <v>2.0</v>
      </c>
      <c r="RN5" s="77">
        <v>1</v>
      </c>
      <c r="RO5" s="151">
        <v>1</v>
      </c>
      <c r="RP5" s="211">
        <f t="shared" si="275"/>
        <v>15</v>
      </c>
      <c r="RQ5" s="275">
        <f t="shared" si="276"/>
        <v>6.5666666666666664</v>
      </c>
      <c r="RR5" s="43">
        <f t="shared" si="277"/>
        <v>2.4666666666666668</v>
      </c>
      <c r="RS5" s="45" t="str">
        <f t="shared" si="278"/>
        <v>2.47</v>
      </c>
      <c r="RT5" s="47" t="str">
        <f t="shared" si="279"/>
        <v>Lên lớp</v>
      </c>
      <c r="RU5" s="41">
        <f t="shared" si="280"/>
        <v>15</v>
      </c>
      <c r="RV5" s="43">
        <f t="shared" si="281"/>
        <v>2.4666666666666668</v>
      </c>
      <c r="RW5" s="229">
        <f t="shared" si="282"/>
        <v>91</v>
      </c>
      <c r="RX5" s="230">
        <f t="shared" si="283"/>
        <v>88</v>
      </c>
      <c r="RY5" s="146">
        <f t="shared" si="284"/>
        <v>2.5568181818181817</v>
      </c>
      <c r="RZ5" s="45" t="str">
        <f t="shared" si="285"/>
        <v>2.56</v>
      </c>
      <c r="SA5" s="47" t="str">
        <f t="shared" si="286"/>
        <v>Lên lớp</v>
      </c>
      <c r="SB5" s="47" t="s">
        <v>1143</v>
      </c>
      <c r="SC5" s="63">
        <v>0</v>
      </c>
      <c r="SD5" s="27"/>
      <c r="SE5" s="28"/>
      <c r="SF5" s="30">
        <f t="shared" si="83"/>
        <v>0</v>
      </c>
      <c r="SG5" s="31">
        <f t="shared" si="84"/>
        <v>0</v>
      </c>
      <c r="SH5" s="29" t="str">
        <f t="shared" si="287"/>
        <v>0.0</v>
      </c>
      <c r="SI5" s="35" t="str">
        <f t="shared" si="85"/>
        <v>F</v>
      </c>
      <c r="SJ5" s="33">
        <f t="shared" si="86"/>
        <v>0</v>
      </c>
      <c r="SK5" s="49" t="str">
        <f t="shared" si="87"/>
        <v>0.0</v>
      </c>
      <c r="SL5" s="77">
        <v>2</v>
      </c>
      <c r="SM5" s="151"/>
      <c r="SN5" s="24">
        <v>7.3</v>
      </c>
      <c r="SO5" s="27">
        <v>6</v>
      </c>
      <c r="SP5" s="28"/>
      <c r="SQ5" s="30">
        <f t="shared" si="88"/>
        <v>6.5</v>
      </c>
      <c r="SR5" s="31">
        <f t="shared" si="89"/>
        <v>6.5</v>
      </c>
      <c r="SS5" s="29" t="str">
        <f t="shared" si="288"/>
        <v>6.5</v>
      </c>
      <c r="ST5" s="35" t="str">
        <f t="shared" si="90"/>
        <v>C+</v>
      </c>
      <c r="SU5" s="33">
        <f t="shared" si="91"/>
        <v>2.5</v>
      </c>
      <c r="SV5" s="49" t="str">
        <f t="shared" si="92"/>
        <v>2.5</v>
      </c>
      <c r="SW5" s="77">
        <v>2</v>
      </c>
      <c r="SX5" s="151">
        <v>2</v>
      </c>
      <c r="SY5" s="24"/>
      <c r="SZ5" s="27"/>
      <c r="TA5" s="28"/>
      <c r="TB5" s="22">
        <f t="shared" si="310"/>
        <v>3.3</v>
      </c>
      <c r="TC5" s="29">
        <f t="shared" si="311"/>
        <v>3.3</v>
      </c>
      <c r="TD5" s="29" t="str">
        <f t="shared" si="290"/>
        <v>3.3</v>
      </c>
      <c r="TE5" s="35" t="str">
        <f t="shared" si="95"/>
        <v>F</v>
      </c>
      <c r="TF5" s="33">
        <f t="shared" si="96"/>
        <v>0</v>
      </c>
      <c r="TG5" s="49" t="str">
        <f t="shared" si="97"/>
        <v>0.0</v>
      </c>
      <c r="TH5" s="77">
        <v>4</v>
      </c>
      <c r="TI5" s="151"/>
      <c r="TJ5" s="320"/>
      <c r="TK5" s="165">
        <v>7.1</v>
      </c>
      <c r="TL5" s="30">
        <v>7.4</v>
      </c>
      <c r="TM5" s="30">
        <v>7.1</v>
      </c>
      <c r="TN5" s="322"/>
      <c r="TO5" s="127">
        <f t="shared" si="291"/>
        <v>7.2</v>
      </c>
      <c r="TP5" s="29" t="str">
        <f t="shared" si="292"/>
        <v>7.2</v>
      </c>
      <c r="TQ5" s="35" t="str">
        <f t="shared" si="98"/>
        <v>B</v>
      </c>
      <c r="TR5" s="33">
        <f t="shared" si="99"/>
        <v>3</v>
      </c>
      <c r="TS5" s="49" t="str">
        <f t="shared" si="100"/>
        <v>3.0</v>
      </c>
      <c r="TT5" s="323">
        <v>5</v>
      </c>
      <c r="TU5" s="324">
        <v>5</v>
      </c>
      <c r="TV5" s="325">
        <f t="shared" si="293"/>
        <v>9</v>
      </c>
      <c r="TW5" s="341">
        <f t="shared" si="294"/>
        <v>5.4666666666666668</v>
      </c>
      <c r="TX5" s="326">
        <f t="shared" si="295"/>
        <v>1.6666666666666667</v>
      </c>
      <c r="TY5" s="45" t="str">
        <f t="shared" si="101"/>
        <v>1.67</v>
      </c>
      <c r="TZ5" s="47" t="str">
        <f t="shared" si="102"/>
        <v>Lên lớp</v>
      </c>
      <c r="UA5" s="41">
        <f t="shared" si="296"/>
        <v>5</v>
      </c>
      <c r="UB5" s="43">
        <f t="shared" si="297"/>
        <v>3</v>
      </c>
    </row>
    <row r="6" spans="1:548" ht="18">
      <c r="A6" s="11">
        <v>5</v>
      </c>
      <c r="B6" s="70" t="s">
        <v>500</v>
      </c>
      <c r="C6" s="92" t="s">
        <v>507</v>
      </c>
      <c r="D6" s="73" t="s">
        <v>508</v>
      </c>
      <c r="E6" s="305" t="s">
        <v>125</v>
      </c>
      <c r="F6" s="9"/>
      <c r="G6" s="118" t="s">
        <v>784</v>
      </c>
      <c r="H6" s="102" t="s">
        <v>18</v>
      </c>
      <c r="I6" s="104" t="s">
        <v>675</v>
      </c>
      <c r="J6" s="13">
        <v>7</v>
      </c>
      <c r="K6" s="29" t="str">
        <f t="shared" si="103"/>
        <v>7.0</v>
      </c>
      <c r="L6" s="35" t="str">
        <f t="shared" si="104"/>
        <v>B</v>
      </c>
      <c r="M6" s="33">
        <f t="shared" si="105"/>
        <v>3</v>
      </c>
      <c r="N6" s="49" t="str">
        <f t="shared" si="106"/>
        <v>3.0</v>
      </c>
      <c r="O6" s="12">
        <v>2</v>
      </c>
      <c r="P6" s="19">
        <v>7.3</v>
      </c>
      <c r="Q6" s="29" t="str">
        <f t="shared" si="107"/>
        <v>7.3</v>
      </c>
      <c r="R6" s="35" t="str">
        <f t="shared" si="108"/>
        <v>B</v>
      </c>
      <c r="S6" s="33">
        <f t="shared" si="109"/>
        <v>3</v>
      </c>
      <c r="T6" s="49" t="str">
        <f t="shared" si="110"/>
        <v>3.0</v>
      </c>
      <c r="U6" s="12">
        <v>3</v>
      </c>
      <c r="V6" s="24">
        <v>8.6</v>
      </c>
      <c r="W6" s="27">
        <v>7</v>
      </c>
      <c r="X6" s="28"/>
      <c r="Y6" s="22">
        <f t="shared" si="111"/>
        <v>7.6</v>
      </c>
      <c r="Z6" s="29">
        <f t="shared" si="112"/>
        <v>7.6</v>
      </c>
      <c r="AA6" s="29" t="str">
        <f t="shared" si="113"/>
        <v>7.6</v>
      </c>
      <c r="AB6" s="35" t="str">
        <f t="shared" si="114"/>
        <v>B</v>
      </c>
      <c r="AC6" s="33">
        <f t="shared" si="115"/>
        <v>3</v>
      </c>
      <c r="AD6" s="49" t="str">
        <f t="shared" si="116"/>
        <v>3.0</v>
      </c>
      <c r="AE6" s="77">
        <v>5</v>
      </c>
      <c r="AF6" s="80">
        <v>5</v>
      </c>
      <c r="AG6" s="24">
        <v>6.5</v>
      </c>
      <c r="AH6" s="27">
        <v>5</v>
      </c>
      <c r="AI6" s="28"/>
      <c r="AJ6" s="22">
        <f t="shared" si="117"/>
        <v>5.6</v>
      </c>
      <c r="AK6" s="29">
        <f t="shared" si="118"/>
        <v>5.6</v>
      </c>
      <c r="AL6" s="29" t="str">
        <f t="shared" si="119"/>
        <v>5.6</v>
      </c>
      <c r="AM6" s="35" t="str">
        <f t="shared" si="120"/>
        <v>C</v>
      </c>
      <c r="AN6" s="33">
        <f t="shared" si="121"/>
        <v>2</v>
      </c>
      <c r="AO6" s="49" t="str">
        <f t="shared" si="122"/>
        <v>2.0</v>
      </c>
      <c r="AP6" s="77">
        <v>3</v>
      </c>
      <c r="AQ6" s="83">
        <v>3</v>
      </c>
      <c r="AR6" s="24">
        <v>6.6</v>
      </c>
      <c r="AS6" s="27">
        <v>5</v>
      </c>
      <c r="AT6" s="28"/>
      <c r="AU6" s="22">
        <f t="shared" si="0"/>
        <v>5.6</v>
      </c>
      <c r="AV6" s="29">
        <f t="shared" si="1"/>
        <v>5.6</v>
      </c>
      <c r="AW6" s="29" t="str">
        <f t="shared" si="123"/>
        <v>5.6</v>
      </c>
      <c r="AX6" s="35" t="str">
        <f t="shared" si="124"/>
        <v>C</v>
      </c>
      <c r="AY6" s="33">
        <f t="shared" si="125"/>
        <v>2</v>
      </c>
      <c r="AZ6" s="49" t="str">
        <f t="shared" si="126"/>
        <v>2.0</v>
      </c>
      <c r="BA6" s="77">
        <v>3</v>
      </c>
      <c r="BB6" s="83">
        <v>3</v>
      </c>
      <c r="BC6" s="24">
        <v>7.7</v>
      </c>
      <c r="BD6" s="27">
        <v>7</v>
      </c>
      <c r="BE6" s="28"/>
      <c r="BF6" s="22">
        <f t="shared" si="298"/>
        <v>7.3</v>
      </c>
      <c r="BG6" s="29">
        <f t="shared" si="2"/>
        <v>7.3</v>
      </c>
      <c r="BH6" s="29" t="str">
        <f t="shared" si="127"/>
        <v>7.3</v>
      </c>
      <c r="BI6" s="35" t="str">
        <f t="shared" si="299"/>
        <v>B</v>
      </c>
      <c r="BJ6" s="33">
        <f t="shared" si="128"/>
        <v>3</v>
      </c>
      <c r="BK6" s="49" t="str">
        <f t="shared" si="129"/>
        <v>3.0</v>
      </c>
      <c r="BL6" s="77">
        <v>3</v>
      </c>
      <c r="BM6" s="83">
        <v>3</v>
      </c>
      <c r="BN6" s="24">
        <v>8.3000000000000007</v>
      </c>
      <c r="BO6" s="27">
        <v>9</v>
      </c>
      <c r="BP6" s="28"/>
      <c r="BQ6" s="22">
        <f t="shared" si="130"/>
        <v>8.6999999999999993</v>
      </c>
      <c r="BR6" s="29">
        <f t="shared" si="3"/>
        <v>8.6999999999999993</v>
      </c>
      <c r="BS6" s="29" t="str">
        <f t="shared" si="131"/>
        <v>8.7</v>
      </c>
      <c r="BT6" s="35" t="str">
        <f t="shared" si="132"/>
        <v>A</v>
      </c>
      <c r="BU6" s="33">
        <f t="shared" si="133"/>
        <v>4</v>
      </c>
      <c r="BV6" s="49" t="str">
        <f t="shared" si="134"/>
        <v>4.0</v>
      </c>
      <c r="BW6" s="77">
        <v>2</v>
      </c>
      <c r="BX6" s="136">
        <v>2</v>
      </c>
      <c r="BY6" s="41">
        <f t="shared" si="135"/>
        <v>16</v>
      </c>
      <c r="BZ6" s="43">
        <f t="shared" si="136"/>
        <v>2.75</v>
      </c>
      <c r="CA6" s="45" t="str">
        <f t="shared" si="137"/>
        <v>2.75</v>
      </c>
      <c r="CB6" s="47" t="str">
        <f t="shared" si="138"/>
        <v>Lên lớp</v>
      </c>
      <c r="CC6" s="145">
        <f t="shared" si="139"/>
        <v>16</v>
      </c>
      <c r="CD6" s="146">
        <f t="shared" si="140"/>
        <v>2.75</v>
      </c>
      <c r="CE6" s="47" t="str">
        <f t="shared" si="141"/>
        <v>Lên lớp</v>
      </c>
      <c r="CF6" s="142" t="s">
        <v>1143</v>
      </c>
      <c r="CG6" s="24">
        <v>6.6</v>
      </c>
      <c r="CH6" s="27">
        <v>7</v>
      </c>
      <c r="CI6" s="28"/>
      <c r="CJ6" s="30">
        <f t="shared" si="142"/>
        <v>6.8</v>
      </c>
      <c r="CK6" s="31">
        <f t="shared" si="143"/>
        <v>6.8</v>
      </c>
      <c r="CL6" s="29" t="str">
        <f t="shared" si="144"/>
        <v>6.8</v>
      </c>
      <c r="CM6" s="35" t="str">
        <f t="shared" si="145"/>
        <v>C+</v>
      </c>
      <c r="CN6" s="157">
        <f t="shared" si="146"/>
        <v>2.5</v>
      </c>
      <c r="CO6" s="49" t="str">
        <f t="shared" si="147"/>
        <v>2.5</v>
      </c>
      <c r="CP6" s="77">
        <v>3</v>
      </c>
      <c r="CQ6" s="151">
        <v>3</v>
      </c>
      <c r="CR6" s="24">
        <v>6.3</v>
      </c>
      <c r="CS6" s="27">
        <v>8</v>
      </c>
      <c r="CT6" s="28"/>
      <c r="CU6" s="30">
        <f t="shared" si="312"/>
        <v>7.3</v>
      </c>
      <c r="CV6" s="31">
        <f t="shared" si="148"/>
        <v>7.3</v>
      </c>
      <c r="CW6" s="29" t="str">
        <f t="shared" si="149"/>
        <v>7.3</v>
      </c>
      <c r="CX6" s="35" t="str">
        <f t="shared" si="150"/>
        <v>B</v>
      </c>
      <c r="CY6" s="157">
        <f t="shared" si="151"/>
        <v>3</v>
      </c>
      <c r="CZ6" s="49" t="str">
        <f t="shared" si="152"/>
        <v>3.0</v>
      </c>
      <c r="DA6" s="77">
        <v>2</v>
      </c>
      <c r="DB6" s="151">
        <v>2</v>
      </c>
      <c r="DC6" s="24">
        <v>5.6</v>
      </c>
      <c r="DD6" s="27">
        <v>6</v>
      </c>
      <c r="DE6" s="28"/>
      <c r="DF6" s="30">
        <f t="shared" si="153"/>
        <v>5.8</v>
      </c>
      <c r="DG6" s="31">
        <f t="shared" si="154"/>
        <v>5.8</v>
      </c>
      <c r="DH6" s="29" t="str">
        <f t="shared" si="155"/>
        <v>5.8</v>
      </c>
      <c r="DI6" s="35" t="str">
        <f t="shared" si="156"/>
        <v>C</v>
      </c>
      <c r="DJ6" s="157">
        <f t="shared" si="157"/>
        <v>2</v>
      </c>
      <c r="DK6" s="49" t="str">
        <f t="shared" si="158"/>
        <v>2.0</v>
      </c>
      <c r="DL6" s="77">
        <v>4</v>
      </c>
      <c r="DM6" s="151">
        <v>4</v>
      </c>
      <c r="DN6" s="24">
        <v>6.5</v>
      </c>
      <c r="DO6" s="27">
        <v>5</v>
      </c>
      <c r="DP6" s="28"/>
      <c r="DQ6" s="30">
        <f t="shared" si="159"/>
        <v>5.6</v>
      </c>
      <c r="DR6" s="31">
        <f t="shared" si="160"/>
        <v>5.6</v>
      </c>
      <c r="DS6" s="29" t="str">
        <f t="shared" si="161"/>
        <v>5.6</v>
      </c>
      <c r="DT6" s="35" t="str">
        <f t="shared" si="162"/>
        <v>C</v>
      </c>
      <c r="DU6" s="157">
        <f t="shared" si="163"/>
        <v>2</v>
      </c>
      <c r="DV6" s="49" t="str">
        <f t="shared" si="164"/>
        <v>2.0</v>
      </c>
      <c r="DW6" s="77">
        <v>3</v>
      </c>
      <c r="DX6" s="151">
        <v>3</v>
      </c>
      <c r="DY6" s="24">
        <v>7.7</v>
      </c>
      <c r="DZ6" s="27">
        <v>6</v>
      </c>
      <c r="EA6" s="28"/>
      <c r="EB6" s="30">
        <f t="shared" si="313"/>
        <v>6.7</v>
      </c>
      <c r="EC6" s="31">
        <f t="shared" si="300"/>
        <v>6.7</v>
      </c>
      <c r="ED6" s="29" t="str">
        <f t="shared" si="165"/>
        <v>6.7</v>
      </c>
      <c r="EE6" s="35" t="str">
        <f t="shared" si="166"/>
        <v>C+</v>
      </c>
      <c r="EF6" s="157">
        <f t="shared" si="167"/>
        <v>2.5</v>
      </c>
      <c r="EG6" s="49" t="str">
        <f t="shared" si="168"/>
        <v>2.5</v>
      </c>
      <c r="EH6" s="77">
        <v>2</v>
      </c>
      <c r="EI6" s="151">
        <v>2</v>
      </c>
      <c r="EJ6" s="24">
        <v>7.8</v>
      </c>
      <c r="EK6" s="27">
        <v>6</v>
      </c>
      <c r="EL6" s="28"/>
      <c r="EM6" s="30">
        <f t="shared" si="314"/>
        <v>6.7</v>
      </c>
      <c r="EN6" s="31">
        <f t="shared" si="169"/>
        <v>6.7</v>
      </c>
      <c r="EO6" s="29" t="str">
        <f t="shared" si="170"/>
        <v>6.7</v>
      </c>
      <c r="EP6" s="35" t="str">
        <f t="shared" si="171"/>
        <v>C+</v>
      </c>
      <c r="EQ6" s="157">
        <f t="shared" si="172"/>
        <v>2.5</v>
      </c>
      <c r="ER6" s="49" t="str">
        <f t="shared" si="173"/>
        <v>2.5</v>
      </c>
      <c r="ES6" s="77">
        <v>2</v>
      </c>
      <c r="ET6" s="151">
        <v>2</v>
      </c>
      <c r="EU6" s="24">
        <v>7.1</v>
      </c>
      <c r="EV6" s="27">
        <v>7</v>
      </c>
      <c r="EW6" s="28"/>
      <c r="EX6" s="30">
        <f t="shared" si="315"/>
        <v>7</v>
      </c>
      <c r="EY6" s="31">
        <f t="shared" si="174"/>
        <v>7</v>
      </c>
      <c r="EZ6" s="29" t="str">
        <f t="shared" si="175"/>
        <v>7.0</v>
      </c>
      <c r="FA6" s="35" t="str">
        <f t="shared" si="176"/>
        <v>B</v>
      </c>
      <c r="FB6" s="157">
        <f t="shared" si="177"/>
        <v>3</v>
      </c>
      <c r="FC6" s="49" t="str">
        <f t="shared" si="178"/>
        <v>3.0</v>
      </c>
      <c r="FD6" s="77">
        <v>3</v>
      </c>
      <c r="FE6" s="151">
        <v>3</v>
      </c>
      <c r="FF6" s="155">
        <v>8</v>
      </c>
      <c r="FG6" s="165">
        <v>8</v>
      </c>
      <c r="FH6" s="165"/>
      <c r="FI6" s="22">
        <f t="shared" si="179"/>
        <v>8</v>
      </c>
      <c r="FJ6" s="29">
        <f t="shared" si="180"/>
        <v>8</v>
      </c>
      <c r="FK6" s="29" t="str">
        <f t="shared" si="181"/>
        <v>8.0</v>
      </c>
      <c r="FL6" s="35" t="str">
        <f t="shared" si="182"/>
        <v>B+</v>
      </c>
      <c r="FM6" s="33">
        <f t="shared" si="183"/>
        <v>3.5</v>
      </c>
      <c r="FN6" s="49" t="str">
        <f t="shared" si="184"/>
        <v>3.5</v>
      </c>
      <c r="FO6" s="77">
        <v>1</v>
      </c>
      <c r="FP6" s="151">
        <v>1</v>
      </c>
      <c r="FQ6" s="41">
        <f t="shared" si="185"/>
        <v>20</v>
      </c>
      <c r="FR6" s="43">
        <f t="shared" si="186"/>
        <v>2.5</v>
      </c>
      <c r="FS6" s="45" t="str">
        <f t="shared" si="187"/>
        <v>2.50</v>
      </c>
      <c r="FT6" s="47" t="str">
        <f t="shared" si="188"/>
        <v>Lên lớp</v>
      </c>
      <c r="FU6" s="145">
        <f t="shared" si="189"/>
        <v>20</v>
      </c>
      <c r="FV6" s="146">
        <f t="shared" si="190"/>
        <v>2.5</v>
      </c>
      <c r="FW6" s="174">
        <f t="shared" si="191"/>
        <v>36</v>
      </c>
      <c r="FX6" s="41">
        <f t="shared" si="192"/>
        <v>36</v>
      </c>
      <c r="FY6" s="43">
        <f t="shared" si="193"/>
        <v>2.6111111111111112</v>
      </c>
      <c r="FZ6" s="45" t="str">
        <f t="shared" si="194"/>
        <v>2.61</v>
      </c>
      <c r="GA6" s="47" t="str">
        <f t="shared" si="195"/>
        <v>Lên lớp</v>
      </c>
      <c r="GB6" s="47" t="s">
        <v>1143</v>
      </c>
      <c r="GC6" s="24">
        <v>7.3</v>
      </c>
      <c r="GD6" s="27">
        <v>7</v>
      </c>
      <c r="GE6" s="28"/>
      <c r="GF6" s="30">
        <f t="shared" si="301"/>
        <v>7.1</v>
      </c>
      <c r="GG6" s="31">
        <f t="shared" si="196"/>
        <v>7.1</v>
      </c>
      <c r="GH6" s="29" t="str">
        <f t="shared" si="197"/>
        <v>7.1</v>
      </c>
      <c r="GI6" s="35" t="str">
        <f t="shared" si="198"/>
        <v>B</v>
      </c>
      <c r="GJ6" s="33">
        <f t="shared" si="199"/>
        <v>3</v>
      </c>
      <c r="GK6" s="49" t="str">
        <f t="shared" si="200"/>
        <v>3.0</v>
      </c>
      <c r="GL6" s="77">
        <v>2</v>
      </c>
      <c r="GM6" s="151">
        <v>2</v>
      </c>
      <c r="GN6" s="24">
        <v>7.6</v>
      </c>
      <c r="GO6" s="27">
        <v>6</v>
      </c>
      <c r="GP6" s="28"/>
      <c r="GQ6" s="30">
        <f t="shared" si="302"/>
        <v>6.6</v>
      </c>
      <c r="GR6" s="31">
        <f t="shared" si="201"/>
        <v>6.6</v>
      </c>
      <c r="GS6" s="29" t="str">
        <f t="shared" si="202"/>
        <v>6.6</v>
      </c>
      <c r="GT6" s="35" t="str">
        <f t="shared" si="203"/>
        <v>C+</v>
      </c>
      <c r="GU6" s="33">
        <f t="shared" si="204"/>
        <v>2.5</v>
      </c>
      <c r="GV6" s="49" t="str">
        <f t="shared" si="205"/>
        <v>2.5</v>
      </c>
      <c r="GW6" s="77">
        <v>3</v>
      </c>
      <c r="GX6" s="151">
        <v>3</v>
      </c>
      <c r="GY6" s="24">
        <v>6</v>
      </c>
      <c r="GZ6" s="27">
        <v>7</v>
      </c>
      <c r="HA6" s="28"/>
      <c r="HB6" s="30">
        <f t="shared" si="303"/>
        <v>6.6</v>
      </c>
      <c r="HC6" s="31">
        <f t="shared" si="206"/>
        <v>6.6</v>
      </c>
      <c r="HD6" s="29" t="str">
        <f t="shared" si="207"/>
        <v>6.6</v>
      </c>
      <c r="HE6" s="35" t="str">
        <f t="shared" si="208"/>
        <v>C+</v>
      </c>
      <c r="HF6" s="33">
        <f t="shared" si="209"/>
        <v>2.5</v>
      </c>
      <c r="HG6" s="49" t="str">
        <f t="shared" si="210"/>
        <v>2.5</v>
      </c>
      <c r="HH6" s="77">
        <v>2</v>
      </c>
      <c r="HI6" s="151">
        <v>2</v>
      </c>
      <c r="HJ6" s="24">
        <v>7.6</v>
      </c>
      <c r="HK6" s="27">
        <v>8</v>
      </c>
      <c r="HL6" s="28"/>
      <c r="HM6" s="30">
        <f t="shared" si="304"/>
        <v>7.8</v>
      </c>
      <c r="HN6" s="31">
        <f t="shared" si="211"/>
        <v>7.8</v>
      </c>
      <c r="HO6" s="29" t="str">
        <f t="shared" si="212"/>
        <v>7.8</v>
      </c>
      <c r="HP6" s="35" t="str">
        <f t="shared" si="213"/>
        <v>B</v>
      </c>
      <c r="HQ6" s="33">
        <f t="shared" si="214"/>
        <v>3</v>
      </c>
      <c r="HR6" s="49" t="str">
        <f t="shared" si="215"/>
        <v>3.0</v>
      </c>
      <c r="HS6" s="77">
        <v>2</v>
      </c>
      <c r="HT6" s="151">
        <v>2</v>
      </c>
      <c r="HU6" s="24">
        <v>7.7</v>
      </c>
      <c r="HV6" s="27">
        <v>6</v>
      </c>
      <c r="HW6" s="28"/>
      <c r="HX6" s="30">
        <f t="shared" si="305"/>
        <v>6.7</v>
      </c>
      <c r="HY6" s="31">
        <f t="shared" si="216"/>
        <v>6.7</v>
      </c>
      <c r="HZ6" s="29" t="str">
        <f t="shared" si="217"/>
        <v>6.7</v>
      </c>
      <c r="IA6" s="35" t="str">
        <f t="shared" si="218"/>
        <v>C+</v>
      </c>
      <c r="IB6" s="33">
        <f t="shared" si="219"/>
        <v>2.5</v>
      </c>
      <c r="IC6" s="49" t="str">
        <f t="shared" si="220"/>
        <v>2.5</v>
      </c>
      <c r="ID6" s="77">
        <v>3</v>
      </c>
      <c r="IE6" s="151">
        <v>3</v>
      </c>
      <c r="IF6" s="133">
        <v>6</v>
      </c>
      <c r="IG6" s="125">
        <v>7</v>
      </c>
      <c r="IH6" s="126"/>
      <c r="II6" s="127">
        <f t="shared" si="306"/>
        <v>6.6</v>
      </c>
      <c r="IJ6" s="128">
        <f t="shared" si="221"/>
        <v>6.6</v>
      </c>
      <c r="IK6" s="29" t="str">
        <f t="shared" si="222"/>
        <v>6.6</v>
      </c>
      <c r="IL6" s="129" t="str">
        <f t="shared" si="223"/>
        <v>C+</v>
      </c>
      <c r="IM6" s="130">
        <f t="shared" si="224"/>
        <v>2.5</v>
      </c>
      <c r="IN6" s="131" t="str">
        <f t="shared" si="225"/>
        <v>2.5</v>
      </c>
      <c r="IO6" s="132">
        <v>2</v>
      </c>
      <c r="IP6" s="170">
        <v>2</v>
      </c>
      <c r="IQ6" s="24">
        <v>6.7</v>
      </c>
      <c r="IR6" s="27">
        <v>7</v>
      </c>
      <c r="IS6" s="28"/>
      <c r="IT6" s="30">
        <f t="shared" si="4"/>
        <v>6.9</v>
      </c>
      <c r="IU6" s="31">
        <f t="shared" si="5"/>
        <v>6.9</v>
      </c>
      <c r="IV6" s="29" t="str">
        <f t="shared" si="226"/>
        <v>6.9</v>
      </c>
      <c r="IW6" s="35" t="str">
        <f t="shared" si="227"/>
        <v>C+</v>
      </c>
      <c r="IX6" s="33">
        <f t="shared" si="228"/>
        <v>2.5</v>
      </c>
      <c r="IY6" s="49" t="str">
        <f t="shared" si="229"/>
        <v>2.5</v>
      </c>
      <c r="IZ6" s="77">
        <v>3</v>
      </c>
      <c r="JA6" s="151">
        <v>3</v>
      </c>
      <c r="JB6" s="24">
        <v>7</v>
      </c>
      <c r="JC6" s="27">
        <v>3</v>
      </c>
      <c r="JD6" s="28"/>
      <c r="JE6" s="30">
        <f t="shared" si="307"/>
        <v>4.5999999999999996</v>
      </c>
      <c r="JF6" s="31">
        <f t="shared" si="308"/>
        <v>4.5999999999999996</v>
      </c>
      <c r="JG6" s="29" t="str">
        <f t="shared" si="230"/>
        <v>4.6</v>
      </c>
      <c r="JH6" s="35" t="str">
        <f t="shared" si="231"/>
        <v>D</v>
      </c>
      <c r="JI6" s="33">
        <f t="shared" si="232"/>
        <v>1</v>
      </c>
      <c r="JJ6" s="49" t="str">
        <f t="shared" si="233"/>
        <v>1.0</v>
      </c>
      <c r="JK6" s="77">
        <v>3</v>
      </c>
      <c r="JL6" s="151">
        <v>3</v>
      </c>
      <c r="JM6" s="24">
        <v>7.5</v>
      </c>
      <c r="JN6" s="214">
        <v>6.4</v>
      </c>
      <c r="JO6" s="140"/>
      <c r="JP6" s="30">
        <f t="shared" si="6"/>
        <v>6.8</v>
      </c>
      <c r="JQ6" s="31">
        <f t="shared" si="7"/>
        <v>6.8</v>
      </c>
      <c r="JR6" s="29" t="str">
        <f t="shared" si="234"/>
        <v>6.8</v>
      </c>
      <c r="JS6" s="35" t="str">
        <f t="shared" si="235"/>
        <v>C+</v>
      </c>
      <c r="JT6" s="33">
        <f t="shared" si="236"/>
        <v>2.5</v>
      </c>
      <c r="JU6" s="49" t="str">
        <f t="shared" si="237"/>
        <v>2.5</v>
      </c>
      <c r="JV6" s="77">
        <v>2</v>
      </c>
      <c r="JW6" s="151">
        <v>2</v>
      </c>
      <c r="JX6" s="211">
        <f t="shared" si="238"/>
        <v>22</v>
      </c>
      <c r="JY6" s="43">
        <f t="shared" si="239"/>
        <v>2.3863636363636362</v>
      </c>
      <c r="JZ6" s="45" t="str">
        <f t="shared" si="240"/>
        <v>2.39</v>
      </c>
      <c r="KA6" s="47" t="str">
        <f t="shared" si="241"/>
        <v>Lên lớp</v>
      </c>
      <c r="KB6" s="41">
        <f t="shared" si="242"/>
        <v>22</v>
      </c>
      <c r="KC6" s="43">
        <f t="shared" si="243"/>
        <v>2.3863636363636362</v>
      </c>
      <c r="KD6" s="229">
        <f t="shared" si="244"/>
        <v>58</v>
      </c>
      <c r="KE6" s="230">
        <f t="shared" si="245"/>
        <v>58</v>
      </c>
      <c r="KF6" s="146">
        <f t="shared" si="246"/>
        <v>2.5258620689655173</v>
      </c>
      <c r="KG6" s="45" t="str">
        <f t="shared" si="247"/>
        <v>2.53</v>
      </c>
      <c r="KH6" s="47" t="str">
        <f t="shared" si="248"/>
        <v>Lên lớp</v>
      </c>
      <c r="KI6" s="47" t="s">
        <v>1143</v>
      </c>
      <c r="KJ6" s="24">
        <v>5.4</v>
      </c>
      <c r="KK6" s="27">
        <v>5</v>
      </c>
      <c r="KL6" s="28"/>
      <c r="KM6" s="30">
        <f t="shared" si="8"/>
        <v>5.2</v>
      </c>
      <c r="KN6" s="31">
        <f t="shared" si="9"/>
        <v>5.2</v>
      </c>
      <c r="KO6" s="29" t="str">
        <f t="shared" si="249"/>
        <v>5.2</v>
      </c>
      <c r="KP6" s="35" t="str">
        <f t="shared" si="10"/>
        <v>D+</v>
      </c>
      <c r="KQ6" s="33">
        <f t="shared" si="11"/>
        <v>1.5</v>
      </c>
      <c r="KR6" s="49" t="str">
        <f t="shared" si="12"/>
        <v>1.5</v>
      </c>
      <c r="KS6" s="77">
        <v>2</v>
      </c>
      <c r="KT6" s="151">
        <v>2</v>
      </c>
      <c r="KU6" s="24">
        <v>8.6999999999999993</v>
      </c>
      <c r="KV6" s="27">
        <v>9</v>
      </c>
      <c r="KW6" s="28"/>
      <c r="KX6" s="30">
        <f t="shared" si="13"/>
        <v>8.9</v>
      </c>
      <c r="KY6" s="31">
        <f t="shared" si="14"/>
        <v>8.9</v>
      </c>
      <c r="KZ6" s="29" t="str">
        <f t="shared" si="250"/>
        <v>8.9</v>
      </c>
      <c r="LA6" s="35" t="str">
        <f t="shared" si="15"/>
        <v>A</v>
      </c>
      <c r="LB6" s="33">
        <f t="shared" si="16"/>
        <v>4</v>
      </c>
      <c r="LC6" s="49" t="str">
        <f t="shared" si="17"/>
        <v>4.0</v>
      </c>
      <c r="LD6" s="77">
        <v>2</v>
      </c>
      <c r="LE6" s="151">
        <v>2</v>
      </c>
      <c r="LF6" s="24">
        <v>8</v>
      </c>
      <c r="LG6" s="27">
        <v>7</v>
      </c>
      <c r="LH6" s="28"/>
      <c r="LI6" s="30">
        <f t="shared" si="18"/>
        <v>7.4</v>
      </c>
      <c r="LJ6" s="31">
        <f t="shared" si="19"/>
        <v>7.4</v>
      </c>
      <c r="LK6" s="29" t="str">
        <f t="shared" si="251"/>
        <v>7.4</v>
      </c>
      <c r="LL6" s="35" t="str">
        <f t="shared" si="20"/>
        <v>B</v>
      </c>
      <c r="LM6" s="33">
        <f t="shared" si="21"/>
        <v>3</v>
      </c>
      <c r="LN6" s="49" t="str">
        <f t="shared" si="22"/>
        <v>3.0</v>
      </c>
      <c r="LO6" s="77">
        <v>2</v>
      </c>
      <c r="LP6" s="151">
        <v>2</v>
      </c>
      <c r="LQ6" s="24">
        <v>7.7</v>
      </c>
      <c r="LR6" s="27">
        <v>8</v>
      </c>
      <c r="LS6" s="28"/>
      <c r="LT6" s="30">
        <f t="shared" si="23"/>
        <v>7.9</v>
      </c>
      <c r="LU6" s="31">
        <f t="shared" si="24"/>
        <v>7.9</v>
      </c>
      <c r="LV6" s="29" t="str">
        <f t="shared" si="252"/>
        <v>7.9</v>
      </c>
      <c r="LW6" s="35" t="str">
        <f t="shared" si="25"/>
        <v>B</v>
      </c>
      <c r="LX6" s="33">
        <f t="shared" si="26"/>
        <v>3</v>
      </c>
      <c r="LY6" s="49" t="str">
        <f t="shared" si="27"/>
        <v>3.0</v>
      </c>
      <c r="LZ6" s="77">
        <v>2</v>
      </c>
      <c r="MA6" s="151">
        <v>2</v>
      </c>
      <c r="MB6" s="24">
        <v>7.5</v>
      </c>
      <c r="MC6" s="27">
        <v>8</v>
      </c>
      <c r="MD6" s="28"/>
      <c r="ME6" s="30">
        <f t="shared" si="28"/>
        <v>7.8</v>
      </c>
      <c r="MF6" s="161">
        <f t="shared" si="29"/>
        <v>7.8</v>
      </c>
      <c r="MG6" s="29" t="str">
        <f t="shared" si="253"/>
        <v>7.8</v>
      </c>
      <c r="MH6" s="162" t="str">
        <f t="shared" si="30"/>
        <v>B</v>
      </c>
      <c r="MI6" s="163">
        <f t="shared" si="31"/>
        <v>3</v>
      </c>
      <c r="MJ6" s="56" t="str">
        <f t="shared" si="32"/>
        <v>3.0</v>
      </c>
      <c r="MK6" s="77">
        <v>1</v>
      </c>
      <c r="ML6" s="151">
        <v>1</v>
      </c>
      <c r="MM6" s="24">
        <v>7.4</v>
      </c>
      <c r="MN6" s="27">
        <v>6</v>
      </c>
      <c r="MO6" s="28"/>
      <c r="MP6" s="30">
        <f t="shared" si="33"/>
        <v>6.6</v>
      </c>
      <c r="MQ6" s="161">
        <f t="shared" si="34"/>
        <v>6.6</v>
      </c>
      <c r="MR6" s="29" t="str">
        <f t="shared" si="254"/>
        <v>6.6</v>
      </c>
      <c r="MS6" s="162" t="str">
        <f t="shared" si="35"/>
        <v>C+</v>
      </c>
      <c r="MT6" s="163">
        <f t="shared" si="36"/>
        <v>2.5</v>
      </c>
      <c r="MU6" s="56" t="str">
        <f t="shared" si="37"/>
        <v>2.5</v>
      </c>
      <c r="MV6" s="77">
        <v>3</v>
      </c>
      <c r="MW6" s="151">
        <v>3</v>
      </c>
      <c r="MX6" s="24">
        <v>8.5</v>
      </c>
      <c r="MY6" s="27">
        <v>8</v>
      </c>
      <c r="MZ6" s="28"/>
      <c r="NA6" s="30">
        <f t="shared" si="38"/>
        <v>8.1999999999999993</v>
      </c>
      <c r="NB6" s="161">
        <f t="shared" si="39"/>
        <v>8.1999999999999993</v>
      </c>
      <c r="NC6" s="29" t="str">
        <f t="shared" si="255"/>
        <v>8.2</v>
      </c>
      <c r="ND6" s="162" t="str">
        <f t="shared" si="40"/>
        <v>B+</v>
      </c>
      <c r="NE6" s="163">
        <f t="shared" si="41"/>
        <v>3.5</v>
      </c>
      <c r="NF6" s="56" t="str">
        <f t="shared" si="42"/>
        <v>3.5</v>
      </c>
      <c r="NG6" s="77">
        <v>1</v>
      </c>
      <c r="NH6" s="151">
        <v>1</v>
      </c>
      <c r="NI6" s="24">
        <v>6.2</v>
      </c>
      <c r="NJ6" s="27">
        <v>5</v>
      </c>
      <c r="NK6" s="28"/>
      <c r="NL6" s="30">
        <f t="shared" si="43"/>
        <v>5.5</v>
      </c>
      <c r="NM6" s="31">
        <f t="shared" si="44"/>
        <v>5.5</v>
      </c>
      <c r="NN6" s="29" t="str">
        <f t="shared" si="256"/>
        <v>5.5</v>
      </c>
      <c r="NO6" s="35" t="str">
        <f t="shared" si="45"/>
        <v>C</v>
      </c>
      <c r="NP6" s="33">
        <f t="shared" si="46"/>
        <v>2</v>
      </c>
      <c r="NQ6" s="49" t="str">
        <f t="shared" si="47"/>
        <v>2.0</v>
      </c>
      <c r="NR6" s="77">
        <v>3</v>
      </c>
      <c r="NS6" s="151">
        <v>3</v>
      </c>
      <c r="NT6" s="24">
        <v>7</v>
      </c>
      <c r="NU6" s="214">
        <v>7.3</v>
      </c>
      <c r="NV6" s="28"/>
      <c r="NW6" s="30">
        <f t="shared" si="48"/>
        <v>7.2</v>
      </c>
      <c r="NX6" s="31">
        <f t="shared" si="49"/>
        <v>7.2</v>
      </c>
      <c r="NY6" s="29" t="str">
        <f t="shared" si="257"/>
        <v>7.2</v>
      </c>
      <c r="NZ6" s="35" t="str">
        <f t="shared" si="50"/>
        <v>B</v>
      </c>
      <c r="OA6" s="33">
        <f t="shared" si="51"/>
        <v>3</v>
      </c>
      <c r="OB6" s="49" t="str">
        <f t="shared" si="258"/>
        <v>3.0</v>
      </c>
      <c r="OC6" s="77">
        <v>2</v>
      </c>
      <c r="OD6" s="151">
        <v>2</v>
      </c>
      <c r="OE6" s="211">
        <f t="shared" si="259"/>
        <v>18</v>
      </c>
      <c r="OF6" s="43">
        <f t="shared" si="260"/>
        <v>2.7222222222222223</v>
      </c>
      <c r="OG6" s="45" t="str">
        <f t="shared" si="261"/>
        <v>2.72</v>
      </c>
      <c r="OH6" s="47" t="str">
        <f t="shared" si="309"/>
        <v>Lên lớp</v>
      </c>
      <c r="OI6" s="41">
        <f t="shared" si="262"/>
        <v>18</v>
      </c>
      <c r="OJ6" s="43">
        <f t="shared" si="263"/>
        <v>2.7222222222222223</v>
      </c>
      <c r="OK6" s="229">
        <f t="shared" si="264"/>
        <v>76</v>
      </c>
      <c r="OL6" s="230">
        <f t="shared" si="265"/>
        <v>76</v>
      </c>
      <c r="OM6" s="146">
        <f t="shared" si="266"/>
        <v>2.5723684210526314</v>
      </c>
      <c r="ON6" s="45" t="str">
        <f t="shared" si="52"/>
        <v>2.57</v>
      </c>
      <c r="OO6" s="47" t="str">
        <f t="shared" si="267"/>
        <v>Lên lớp</v>
      </c>
      <c r="OP6" s="47" t="s">
        <v>1143</v>
      </c>
      <c r="OQ6" s="24">
        <v>7.8</v>
      </c>
      <c r="OR6" s="27">
        <v>5</v>
      </c>
      <c r="OS6" s="28"/>
      <c r="OT6" s="22">
        <f t="shared" si="53"/>
        <v>6.1</v>
      </c>
      <c r="OU6" s="29">
        <f t="shared" si="54"/>
        <v>6.1</v>
      </c>
      <c r="OV6" s="29" t="str">
        <f t="shared" si="268"/>
        <v>6.1</v>
      </c>
      <c r="OW6" s="35" t="str">
        <f t="shared" ref="OW6:OW9" si="316">IF(OU6&gt;=8.5,"A",IF(OU6&gt;=8,"B+",IF(OU6&gt;=7,"B",IF(OU6&gt;=6.5,"C+",IF(OU6&gt;=5.5,"C",IF(OU6&gt;=5,"D+",IF(OU6&gt;=4,"D","F")))))))</f>
        <v>C</v>
      </c>
      <c r="OX6" s="33">
        <f t="shared" si="55"/>
        <v>2</v>
      </c>
      <c r="OY6" s="49" t="str">
        <f t="shared" si="56"/>
        <v>2.0</v>
      </c>
      <c r="OZ6" s="77">
        <v>2</v>
      </c>
      <c r="PA6" s="151">
        <v>2</v>
      </c>
      <c r="PB6" s="24">
        <v>8</v>
      </c>
      <c r="PC6" s="27">
        <v>8</v>
      </c>
      <c r="PD6" s="28"/>
      <c r="PE6" s="22">
        <f t="shared" si="57"/>
        <v>8</v>
      </c>
      <c r="PF6" s="29">
        <f t="shared" si="58"/>
        <v>8</v>
      </c>
      <c r="PG6" s="29" t="str">
        <f t="shared" si="269"/>
        <v>8.0</v>
      </c>
      <c r="PH6" s="35" t="str">
        <f t="shared" ref="PH6:PH9" si="317">IF(PF6&gt;=8.5,"A",IF(PF6&gt;=8,"B+",IF(PF6&gt;=7,"B",IF(PF6&gt;=6.5,"C+",IF(PF6&gt;=5.5,"C",IF(PF6&gt;=5,"D+",IF(PF6&gt;=4,"D","F")))))))</f>
        <v>B+</v>
      </c>
      <c r="PI6" s="33">
        <f t="shared" si="59"/>
        <v>3.5</v>
      </c>
      <c r="PJ6" s="49" t="str">
        <f t="shared" si="60"/>
        <v>3.5</v>
      </c>
      <c r="PK6" s="77">
        <v>3</v>
      </c>
      <c r="PL6" s="151">
        <v>3</v>
      </c>
      <c r="PM6" s="24">
        <v>8</v>
      </c>
      <c r="PN6" s="27">
        <v>8</v>
      </c>
      <c r="PO6" s="28"/>
      <c r="PP6" s="22">
        <f t="shared" si="61"/>
        <v>8</v>
      </c>
      <c r="PQ6" s="29">
        <f t="shared" si="62"/>
        <v>8</v>
      </c>
      <c r="PR6" s="29" t="str">
        <f t="shared" si="270"/>
        <v>8.0</v>
      </c>
      <c r="PS6" s="35" t="str">
        <f t="shared" ref="PS6:PS9" si="318">IF(PQ6&gt;=8.5,"A",IF(PQ6&gt;=8,"B+",IF(PQ6&gt;=7,"B",IF(PQ6&gt;=6.5,"C+",IF(PQ6&gt;=5.5,"C",IF(PQ6&gt;=5,"D+",IF(PQ6&gt;=4,"D","F")))))))</f>
        <v>B+</v>
      </c>
      <c r="PT6" s="33">
        <f t="shared" si="63"/>
        <v>3.5</v>
      </c>
      <c r="PU6" s="49" t="str">
        <f t="shared" si="64"/>
        <v>3.5</v>
      </c>
      <c r="PV6" s="77">
        <v>2</v>
      </c>
      <c r="PW6" s="151">
        <v>2</v>
      </c>
      <c r="PX6" s="24">
        <v>7.9</v>
      </c>
      <c r="PY6" s="27">
        <v>7</v>
      </c>
      <c r="PZ6" s="28"/>
      <c r="QA6" s="22">
        <f t="shared" si="65"/>
        <v>7.4</v>
      </c>
      <c r="QB6" s="29">
        <f t="shared" si="66"/>
        <v>7.4</v>
      </c>
      <c r="QC6" s="29" t="str">
        <f t="shared" si="271"/>
        <v>7.4</v>
      </c>
      <c r="QD6" s="35" t="str">
        <f t="shared" ref="QD6:QD10" si="319">IF(QB6&gt;=8.5,"A",IF(QB6&gt;=8,"B+",IF(QB6&gt;=7,"B",IF(QB6&gt;=6.5,"C+",IF(QB6&gt;=5.5,"C",IF(QB6&gt;=5,"D+",IF(QB6&gt;=4,"D","F")))))))</f>
        <v>B</v>
      </c>
      <c r="QE6" s="33">
        <f t="shared" si="67"/>
        <v>3</v>
      </c>
      <c r="QF6" s="49" t="str">
        <f t="shared" si="68"/>
        <v>3.0</v>
      </c>
      <c r="QG6" s="77">
        <v>3</v>
      </c>
      <c r="QH6" s="151">
        <v>3</v>
      </c>
      <c r="QI6" s="24">
        <v>7</v>
      </c>
      <c r="QJ6" s="27">
        <v>6</v>
      </c>
      <c r="QK6" s="28"/>
      <c r="QL6" s="22">
        <f t="shared" si="69"/>
        <v>6.4</v>
      </c>
      <c r="QM6" s="29">
        <f t="shared" si="70"/>
        <v>6.4</v>
      </c>
      <c r="QN6" s="29" t="str">
        <f t="shared" si="272"/>
        <v>6.4</v>
      </c>
      <c r="QO6" s="35" t="str">
        <f t="shared" ref="QO6:QO9" si="320">IF(QM6&gt;=8.5,"A",IF(QM6&gt;=8,"B+",IF(QM6&gt;=7,"B",IF(QM6&gt;=6.5,"C+",IF(QM6&gt;=5.5,"C",IF(QM6&gt;=5,"D+",IF(QM6&gt;=4,"D","F")))))))</f>
        <v>C</v>
      </c>
      <c r="QP6" s="33">
        <f t="shared" si="71"/>
        <v>2</v>
      </c>
      <c r="QQ6" s="49" t="str">
        <f t="shared" si="72"/>
        <v>2.0</v>
      </c>
      <c r="QR6" s="77">
        <v>1</v>
      </c>
      <c r="QS6" s="151">
        <v>1</v>
      </c>
      <c r="QT6" s="24">
        <v>7</v>
      </c>
      <c r="QU6" s="27">
        <v>6</v>
      </c>
      <c r="QV6" s="28"/>
      <c r="QW6" s="22">
        <f t="shared" si="73"/>
        <v>6.4</v>
      </c>
      <c r="QX6" s="29">
        <f t="shared" si="74"/>
        <v>6.4</v>
      </c>
      <c r="QY6" s="29" t="str">
        <f t="shared" si="273"/>
        <v>6.4</v>
      </c>
      <c r="QZ6" s="35" t="str">
        <f t="shared" si="75"/>
        <v>C</v>
      </c>
      <c r="RA6" s="33">
        <f t="shared" si="76"/>
        <v>2</v>
      </c>
      <c r="RB6" s="49" t="str">
        <f t="shared" si="77"/>
        <v>2.0</v>
      </c>
      <c r="RC6" s="77">
        <v>3</v>
      </c>
      <c r="RD6" s="151">
        <v>3</v>
      </c>
      <c r="RE6" s="24">
        <v>8</v>
      </c>
      <c r="RF6" s="27">
        <v>4</v>
      </c>
      <c r="RG6" s="28"/>
      <c r="RH6" s="22">
        <f t="shared" si="78"/>
        <v>5.6</v>
      </c>
      <c r="RI6" s="29">
        <f t="shared" si="79"/>
        <v>5.6</v>
      </c>
      <c r="RJ6" s="29" t="str">
        <f t="shared" si="274"/>
        <v>5.6</v>
      </c>
      <c r="RK6" s="35" t="str">
        <f t="shared" si="80"/>
        <v>C</v>
      </c>
      <c r="RL6" s="33">
        <f t="shared" si="81"/>
        <v>2</v>
      </c>
      <c r="RM6" s="49" t="str">
        <f t="shared" si="82"/>
        <v>2.0</v>
      </c>
      <c r="RN6" s="77">
        <v>1</v>
      </c>
      <c r="RO6" s="151">
        <v>1</v>
      </c>
      <c r="RP6" s="211">
        <f t="shared" si="275"/>
        <v>15</v>
      </c>
      <c r="RQ6" s="275">
        <f t="shared" si="276"/>
        <v>7.0400000000000009</v>
      </c>
      <c r="RR6" s="43">
        <f t="shared" si="277"/>
        <v>2.7</v>
      </c>
      <c r="RS6" s="45" t="str">
        <f t="shared" si="278"/>
        <v>2.70</v>
      </c>
      <c r="RT6" s="47" t="str">
        <f t="shared" si="279"/>
        <v>Lên lớp</v>
      </c>
      <c r="RU6" s="41">
        <f t="shared" si="280"/>
        <v>15</v>
      </c>
      <c r="RV6" s="43">
        <f t="shared" si="281"/>
        <v>2.7</v>
      </c>
      <c r="RW6" s="229">
        <f t="shared" si="282"/>
        <v>91</v>
      </c>
      <c r="RX6" s="230">
        <f t="shared" si="283"/>
        <v>91</v>
      </c>
      <c r="RY6" s="146">
        <f t="shared" si="284"/>
        <v>2.5934065934065935</v>
      </c>
      <c r="RZ6" s="45" t="str">
        <f t="shared" si="285"/>
        <v>2.59</v>
      </c>
      <c r="SA6" s="47" t="str">
        <f t="shared" si="286"/>
        <v>Lên lớp</v>
      </c>
      <c r="SB6" s="47" t="s">
        <v>1143</v>
      </c>
      <c r="SC6" s="24">
        <v>7.2</v>
      </c>
      <c r="SD6" s="27">
        <v>6</v>
      </c>
      <c r="SE6" s="28"/>
      <c r="SF6" s="22">
        <f t="shared" si="83"/>
        <v>6.5</v>
      </c>
      <c r="SG6" s="29">
        <f t="shared" si="84"/>
        <v>6.5</v>
      </c>
      <c r="SH6" s="29" t="str">
        <f t="shared" si="287"/>
        <v>6.5</v>
      </c>
      <c r="SI6" s="35" t="str">
        <f t="shared" si="85"/>
        <v>C+</v>
      </c>
      <c r="SJ6" s="33">
        <f t="shared" si="86"/>
        <v>2.5</v>
      </c>
      <c r="SK6" s="49" t="str">
        <f t="shared" si="87"/>
        <v>2.5</v>
      </c>
      <c r="SL6" s="77">
        <v>2</v>
      </c>
      <c r="SM6" s="151">
        <v>2</v>
      </c>
      <c r="SN6" s="24">
        <v>7.1</v>
      </c>
      <c r="SO6" s="27">
        <v>6</v>
      </c>
      <c r="SP6" s="28"/>
      <c r="SQ6" s="22">
        <f t="shared" si="88"/>
        <v>6.4</v>
      </c>
      <c r="SR6" s="29">
        <f t="shared" si="89"/>
        <v>6.4</v>
      </c>
      <c r="SS6" s="31" t="str">
        <f t="shared" si="288"/>
        <v>6.4</v>
      </c>
      <c r="ST6" s="35" t="str">
        <f t="shared" si="90"/>
        <v>C</v>
      </c>
      <c r="SU6" s="33">
        <f t="shared" si="91"/>
        <v>2</v>
      </c>
      <c r="SV6" s="49" t="str">
        <f t="shared" si="92"/>
        <v>2.0</v>
      </c>
      <c r="SW6" s="77">
        <v>2</v>
      </c>
      <c r="SX6" s="151">
        <v>2</v>
      </c>
      <c r="SY6" s="24"/>
      <c r="SZ6" s="27"/>
      <c r="TA6" s="28"/>
      <c r="TB6" s="22">
        <f t="shared" si="310"/>
        <v>6.5</v>
      </c>
      <c r="TC6" s="29">
        <f t="shared" si="311"/>
        <v>6.5</v>
      </c>
      <c r="TD6" s="31" t="str">
        <f t="shared" si="290"/>
        <v>6.5</v>
      </c>
      <c r="TE6" s="35" t="str">
        <f t="shared" si="95"/>
        <v>C+</v>
      </c>
      <c r="TF6" s="33">
        <f t="shared" si="96"/>
        <v>2.5</v>
      </c>
      <c r="TG6" s="49" t="str">
        <f t="shared" si="97"/>
        <v>2.5</v>
      </c>
      <c r="TH6" s="77">
        <v>4</v>
      </c>
      <c r="TI6" s="151">
        <v>4</v>
      </c>
      <c r="TJ6" s="320"/>
      <c r="TK6" s="165">
        <v>6.9</v>
      </c>
      <c r="TL6" s="30">
        <v>7.4</v>
      </c>
      <c r="TM6" s="30">
        <v>7.3</v>
      </c>
      <c r="TN6" s="322"/>
      <c r="TO6" s="127">
        <f t="shared" si="291"/>
        <v>7.3</v>
      </c>
      <c r="TP6" s="29" t="str">
        <f t="shared" si="292"/>
        <v>7.3</v>
      </c>
      <c r="TQ6" s="35" t="str">
        <f t="shared" si="98"/>
        <v>B</v>
      </c>
      <c r="TR6" s="33">
        <f t="shared" si="99"/>
        <v>3</v>
      </c>
      <c r="TS6" s="49" t="str">
        <f t="shared" si="100"/>
        <v>3.0</v>
      </c>
      <c r="TT6" s="323">
        <v>5</v>
      </c>
      <c r="TU6" s="324">
        <v>5</v>
      </c>
      <c r="TV6" s="325">
        <f t="shared" si="293"/>
        <v>9</v>
      </c>
      <c r="TW6" s="341">
        <f t="shared" si="294"/>
        <v>6.9444444444444446</v>
      </c>
      <c r="TX6" s="326">
        <f t="shared" si="295"/>
        <v>2.7777777777777777</v>
      </c>
      <c r="TY6" s="45" t="str">
        <f t="shared" si="101"/>
        <v>2.78</v>
      </c>
      <c r="TZ6" s="47" t="str">
        <f t="shared" si="102"/>
        <v>Lên lớp</v>
      </c>
      <c r="UA6" s="41">
        <f t="shared" si="296"/>
        <v>9</v>
      </c>
      <c r="UB6" s="43">
        <f t="shared" si="297"/>
        <v>2.7777777777777777</v>
      </c>
    </row>
    <row r="7" spans="1:548" ht="18">
      <c r="A7" s="11">
        <v>7</v>
      </c>
      <c r="B7" s="70" t="s">
        <v>500</v>
      </c>
      <c r="C7" s="92" t="s">
        <v>511</v>
      </c>
      <c r="D7" s="73" t="s">
        <v>512</v>
      </c>
      <c r="E7" s="302" t="s">
        <v>128</v>
      </c>
      <c r="F7" s="9"/>
      <c r="G7" s="118" t="s">
        <v>906</v>
      </c>
      <c r="H7" s="102" t="s">
        <v>18</v>
      </c>
      <c r="I7" s="104" t="s">
        <v>940</v>
      </c>
      <c r="J7" s="13">
        <v>6</v>
      </c>
      <c r="K7" s="29" t="str">
        <f t="shared" si="103"/>
        <v>6.0</v>
      </c>
      <c r="L7" s="35" t="str">
        <f t="shared" ref="L7:L27" si="321">IF(J7&gt;=8.5,"A",IF(J7&gt;=8,"B+",IF(J7&gt;=7,"B",IF(J7&gt;=6.5,"C+",IF(J7&gt;=5.5,"C",IF(J7&gt;=5,"D+",IF(J7&gt;=4,"D","F")))))))</f>
        <v>C</v>
      </c>
      <c r="M7" s="33">
        <f t="shared" ref="M7:M27" si="322">IF(L7="A",4,IF(L7="B+",3.5,IF(L7="B",3,IF(L7="C+",2.5,IF(L7="C",2,IF(L7="D+",1.5,IF(L7="D",1,0)))))))</f>
        <v>2</v>
      </c>
      <c r="N7" s="49" t="str">
        <f t="shared" ref="N7:N27" si="323">TEXT(M7,"0.0")</f>
        <v>2.0</v>
      </c>
      <c r="O7" s="12">
        <v>2</v>
      </c>
      <c r="P7" s="19">
        <v>6.3</v>
      </c>
      <c r="Q7" s="29" t="str">
        <f t="shared" si="107"/>
        <v>6.3</v>
      </c>
      <c r="R7" s="35" t="str">
        <f t="shared" ref="R7:R32" si="324">IF(P7&gt;=8.5,"A",IF(P7&gt;=8,"B+",IF(P7&gt;=7,"B",IF(P7&gt;=6.5,"C+",IF(P7&gt;=5.5,"C",IF(P7&gt;=5,"D+",IF(P7&gt;=4,"D","F")))))))</f>
        <v>C</v>
      </c>
      <c r="S7" s="33">
        <f t="shared" ref="S7:S32" si="325">IF(R7="A",4,IF(R7="B+",3.5,IF(R7="B",3,IF(R7="C+",2.5,IF(R7="C",2,IF(R7="D+",1.5,IF(R7="D",1,0)))))))</f>
        <v>2</v>
      </c>
      <c r="T7" s="49" t="str">
        <f t="shared" ref="T7:T32" si="326">TEXT(S7,"0.0")</f>
        <v>2.0</v>
      </c>
      <c r="U7" s="12">
        <v>3</v>
      </c>
      <c r="V7" s="24">
        <v>8.6999999999999993</v>
      </c>
      <c r="W7" s="27">
        <v>6</v>
      </c>
      <c r="X7" s="28"/>
      <c r="Y7" s="22">
        <f t="shared" ref="Y7:Y27" si="327">ROUND((V7*0.4+W7*0.6),1)</f>
        <v>7.1</v>
      </c>
      <c r="Z7" s="29">
        <f t="shared" ref="Z7:Z27" si="328">ROUND(MAX((V7*0.4+W7*0.6),(V7*0.4+X7*0.6)),1)</f>
        <v>7.1</v>
      </c>
      <c r="AA7" s="29" t="str">
        <f t="shared" si="113"/>
        <v>7.1</v>
      </c>
      <c r="AB7" s="35" t="str">
        <f t="shared" ref="AB7:AB27" si="329">IF(Z7&gt;=8.5,"A",IF(Z7&gt;=8,"B+",IF(Z7&gt;=7,"B",IF(Z7&gt;=6.5,"C+",IF(Z7&gt;=5.5,"C",IF(Z7&gt;=5,"D+",IF(Z7&gt;=4,"D","F")))))))</f>
        <v>B</v>
      </c>
      <c r="AC7" s="33">
        <f t="shared" ref="AC7:AC27" si="330">IF(AB7="A",4,IF(AB7="B+",3.5,IF(AB7="B",3,IF(AB7="C+",2.5,IF(AB7="C",2,IF(AB7="D+",1.5,IF(AB7="D",1,0)))))))</f>
        <v>3</v>
      </c>
      <c r="AD7" s="49" t="str">
        <f t="shared" ref="AD7:AD27" si="331">TEXT(AC7,"0.0")</f>
        <v>3.0</v>
      </c>
      <c r="AE7" s="77">
        <v>5</v>
      </c>
      <c r="AF7" s="80">
        <v>5</v>
      </c>
      <c r="AG7" s="24">
        <v>5</v>
      </c>
      <c r="AH7" s="27">
        <v>3</v>
      </c>
      <c r="AI7" s="28">
        <v>4</v>
      </c>
      <c r="AJ7" s="22">
        <f t="shared" ref="AJ7:AJ27" si="332">ROUND((AG7*0.4+AH7*0.6),1)</f>
        <v>3.8</v>
      </c>
      <c r="AK7" s="29">
        <f t="shared" ref="AK7:AK27" si="333">ROUND(MAX((AG7*0.4+AH7*0.6),(AG7*0.4+AI7*0.6)),1)</f>
        <v>4.4000000000000004</v>
      </c>
      <c r="AL7" s="29" t="str">
        <f t="shared" si="119"/>
        <v>4.4</v>
      </c>
      <c r="AM7" s="35" t="str">
        <f t="shared" ref="AM7:AM27" si="334">IF(AK7&gt;=8.5,"A",IF(AK7&gt;=8,"B+",IF(AK7&gt;=7,"B",IF(AK7&gt;=6.5,"C+",IF(AK7&gt;=5.5,"C",IF(AK7&gt;=5,"D+",IF(AK7&gt;=4,"D","F")))))))</f>
        <v>D</v>
      </c>
      <c r="AN7" s="33">
        <f t="shared" ref="AN7:AN27" si="335">IF(AM7="A",4,IF(AM7="B+",3.5,IF(AM7="B",3,IF(AM7="C+",2.5,IF(AM7="C",2,IF(AM7="D+",1.5,IF(AM7="D",1,0)))))))</f>
        <v>1</v>
      </c>
      <c r="AO7" s="49" t="str">
        <f t="shared" ref="AO7:AO27" si="336">TEXT(AN7,"0.0")</f>
        <v>1.0</v>
      </c>
      <c r="AP7" s="77">
        <v>3</v>
      </c>
      <c r="AQ7" s="83">
        <v>3</v>
      </c>
      <c r="AR7" s="24">
        <v>5.9</v>
      </c>
      <c r="AS7" s="27">
        <v>4</v>
      </c>
      <c r="AT7" s="28"/>
      <c r="AU7" s="22">
        <f t="shared" ref="AU7:AU27" si="337">ROUND((AR7*0.4+AS7*0.6),1)</f>
        <v>4.8</v>
      </c>
      <c r="AV7" s="29">
        <f t="shared" ref="AV7:AV27" si="338">ROUND(MAX((AR7*0.4+AS7*0.6),(AR7*0.4+AT7*0.6)),1)</f>
        <v>4.8</v>
      </c>
      <c r="AW7" s="29" t="str">
        <f t="shared" si="123"/>
        <v>4.8</v>
      </c>
      <c r="AX7" s="35" t="str">
        <f t="shared" ref="AX7:AX27" si="339">IF(AV7&gt;=8.5,"A",IF(AV7&gt;=8,"B+",IF(AV7&gt;=7,"B",IF(AV7&gt;=6.5,"C+",IF(AV7&gt;=5.5,"C",IF(AV7&gt;=5,"D+",IF(AV7&gt;=4,"D","F")))))))</f>
        <v>D</v>
      </c>
      <c r="AY7" s="33">
        <f t="shared" ref="AY7:AY27" si="340">IF(AX7="A",4,IF(AX7="B+",3.5,IF(AX7="B",3,IF(AX7="C+",2.5,IF(AX7="C",2,IF(AX7="D+",1.5,IF(AX7="D",1,0)))))))</f>
        <v>1</v>
      </c>
      <c r="AZ7" s="49" t="str">
        <f t="shared" ref="AZ7:AZ27" si="341">TEXT(AY7,"0.0")</f>
        <v>1.0</v>
      </c>
      <c r="BA7" s="77">
        <v>3</v>
      </c>
      <c r="BB7" s="83">
        <v>3</v>
      </c>
      <c r="BC7" s="24">
        <v>6.7</v>
      </c>
      <c r="BD7" s="27">
        <v>7</v>
      </c>
      <c r="BE7" s="28"/>
      <c r="BF7" s="22">
        <f t="shared" ref="BF7:BF27" si="342">ROUND((BC7*0.4+BD7*0.6),1)</f>
        <v>6.9</v>
      </c>
      <c r="BG7" s="29">
        <f t="shared" ref="BG7:BG27" si="343">ROUND(MAX((BC7*0.4+BD7*0.6),(BC7*0.4+BE7*0.6)),1)</f>
        <v>6.9</v>
      </c>
      <c r="BH7" s="29" t="str">
        <f t="shared" si="127"/>
        <v>6.9</v>
      </c>
      <c r="BI7" s="35" t="str">
        <f t="shared" ref="BI7:BI27" si="344">IF(BG7&gt;=8.5,"A",IF(BG7&gt;=8,"B+",IF(BG7&gt;=7,"B",IF(BG7&gt;=6.5,"C+",IF(BG7&gt;=5.5,"C",IF(BG7&gt;=5,"D+",IF(BG7&gt;=4,"D","F")))))))</f>
        <v>C+</v>
      </c>
      <c r="BJ7" s="33">
        <f t="shared" ref="BJ7:BJ27" si="345">IF(BI7="A",4,IF(BI7="B+",3.5,IF(BI7="B",3,IF(BI7="C+",2.5,IF(BI7="C",2,IF(BI7="D+",1.5,IF(BI7="D",1,0)))))))</f>
        <v>2.5</v>
      </c>
      <c r="BK7" s="49" t="str">
        <f t="shared" ref="BK7:BK27" si="346">TEXT(BJ7,"0.0")</f>
        <v>2.5</v>
      </c>
      <c r="BL7" s="77">
        <v>3</v>
      </c>
      <c r="BM7" s="83">
        <v>3</v>
      </c>
      <c r="BN7" s="24">
        <v>6</v>
      </c>
      <c r="BO7" s="27">
        <v>9</v>
      </c>
      <c r="BP7" s="28"/>
      <c r="BQ7" s="22">
        <f t="shared" ref="BQ7:BQ27" si="347">ROUND((BN7*0.4+BO7*0.6),1)</f>
        <v>7.8</v>
      </c>
      <c r="BR7" s="29">
        <f t="shared" ref="BR7:BR27" si="348">ROUND(MAX((BN7*0.4+BO7*0.6),(BN7*0.4+BP7*0.6)),1)</f>
        <v>7.8</v>
      </c>
      <c r="BS7" s="29" t="str">
        <f t="shared" si="131"/>
        <v>7.8</v>
      </c>
      <c r="BT7" s="35" t="str">
        <f t="shared" ref="BT7:BT27" si="349">IF(BR7&gt;=8.5,"A",IF(BR7&gt;=8,"B+",IF(BR7&gt;=7,"B",IF(BR7&gt;=6.5,"C+",IF(BR7&gt;=5.5,"C",IF(BR7&gt;=5,"D+",IF(BR7&gt;=4,"D","F")))))))</f>
        <v>B</v>
      </c>
      <c r="BU7" s="33">
        <f t="shared" ref="BU7:BU27" si="350">IF(BT7="A",4,IF(BT7="B+",3.5,IF(BT7="B",3,IF(BT7="C+",2.5,IF(BT7="C",2,IF(BT7="D+",1.5,IF(BT7="D",1,0)))))))</f>
        <v>3</v>
      </c>
      <c r="BV7" s="49" t="str">
        <f t="shared" ref="BV7:BV27" si="351">TEXT(BU7,"0.0")</f>
        <v>3.0</v>
      </c>
      <c r="BW7" s="77">
        <v>2</v>
      </c>
      <c r="BX7" s="136">
        <v>2</v>
      </c>
      <c r="BY7" s="41">
        <f t="shared" si="135"/>
        <v>16</v>
      </c>
      <c r="BZ7" s="43">
        <f t="shared" si="136"/>
        <v>2.15625</v>
      </c>
      <c r="CA7" s="45" t="str">
        <f t="shared" si="137"/>
        <v>2.16</v>
      </c>
      <c r="CB7" s="47" t="str">
        <f t="shared" si="138"/>
        <v>Lên lớp</v>
      </c>
      <c r="CC7" s="145">
        <f t="shared" si="139"/>
        <v>16</v>
      </c>
      <c r="CD7" s="146">
        <f t="shared" si="140"/>
        <v>2.15625</v>
      </c>
      <c r="CE7" s="47" t="str">
        <f t="shared" si="141"/>
        <v>Lên lớp</v>
      </c>
      <c r="CF7" s="142" t="s">
        <v>1143</v>
      </c>
      <c r="CG7" s="24">
        <v>5.3</v>
      </c>
      <c r="CH7" s="27">
        <v>7</v>
      </c>
      <c r="CI7" s="28"/>
      <c r="CJ7" s="30">
        <f t="shared" si="142"/>
        <v>6.3</v>
      </c>
      <c r="CK7" s="31">
        <f t="shared" si="143"/>
        <v>6.3</v>
      </c>
      <c r="CL7" s="29" t="str">
        <f t="shared" si="144"/>
        <v>6.3</v>
      </c>
      <c r="CM7" s="35" t="str">
        <f t="shared" si="145"/>
        <v>C</v>
      </c>
      <c r="CN7" s="157">
        <f t="shared" si="146"/>
        <v>2</v>
      </c>
      <c r="CO7" s="49" t="str">
        <f t="shared" si="147"/>
        <v>2.0</v>
      </c>
      <c r="CP7" s="77">
        <v>3</v>
      </c>
      <c r="CQ7" s="151">
        <v>3</v>
      </c>
      <c r="CR7" s="24">
        <v>5.3</v>
      </c>
      <c r="CS7" s="27">
        <v>5</v>
      </c>
      <c r="CT7" s="28"/>
      <c r="CU7" s="30">
        <f t="shared" si="312"/>
        <v>5.0999999999999996</v>
      </c>
      <c r="CV7" s="31">
        <f t="shared" si="148"/>
        <v>5.0999999999999996</v>
      </c>
      <c r="CW7" s="29" t="str">
        <f t="shared" si="149"/>
        <v>5.1</v>
      </c>
      <c r="CX7" s="35" t="str">
        <f t="shared" si="150"/>
        <v>D+</v>
      </c>
      <c r="CY7" s="157">
        <f t="shared" si="151"/>
        <v>1.5</v>
      </c>
      <c r="CZ7" s="49" t="str">
        <f t="shared" si="152"/>
        <v>1.5</v>
      </c>
      <c r="DA7" s="77">
        <v>2</v>
      </c>
      <c r="DB7" s="151">
        <v>2</v>
      </c>
      <c r="DC7" s="24">
        <v>5</v>
      </c>
      <c r="DD7" s="27">
        <v>2</v>
      </c>
      <c r="DE7" s="28">
        <v>5</v>
      </c>
      <c r="DF7" s="30">
        <f t="shared" si="153"/>
        <v>3.2</v>
      </c>
      <c r="DG7" s="31">
        <f t="shared" si="154"/>
        <v>5</v>
      </c>
      <c r="DH7" s="29" t="str">
        <f t="shared" si="155"/>
        <v>5.0</v>
      </c>
      <c r="DI7" s="35" t="str">
        <f t="shared" si="156"/>
        <v>D+</v>
      </c>
      <c r="DJ7" s="157">
        <f t="shared" si="157"/>
        <v>1.5</v>
      </c>
      <c r="DK7" s="49" t="str">
        <f t="shared" si="158"/>
        <v>1.5</v>
      </c>
      <c r="DL7" s="77">
        <v>4</v>
      </c>
      <c r="DM7" s="151">
        <v>4</v>
      </c>
      <c r="DN7" s="24">
        <v>5.2</v>
      </c>
      <c r="DO7" s="27">
        <v>5</v>
      </c>
      <c r="DP7" s="28"/>
      <c r="DQ7" s="30">
        <f t="shared" si="159"/>
        <v>5.0999999999999996</v>
      </c>
      <c r="DR7" s="31">
        <f t="shared" si="160"/>
        <v>5.0999999999999996</v>
      </c>
      <c r="DS7" s="29" t="str">
        <f t="shared" si="161"/>
        <v>5.1</v>
      </c>
      <c r="DT7" s="35" t="str">
        <f t="shared" si="162"/>
        <v>D+</v>
      </c>
      <c r="DU7" s="157">
        <f t="shared" si="163"/>
        <v>1.5</v>
      </c>
      <c r="DV7" s="49" t="str">
        <f t="shared" si="164"/>
        <v>1.5</v>
      </c>
      <c r="DW7" s="77">
        <v>3</v>
      </c>
      <c r="DX7" s="151">
        <v>3</v>
      </c>
      <c r="DY7" s="24">
        <v>6.7</v>
      </c>
      <c r="DZ7" s="27">
        <v>2</v>
      </c>
      <c r="EA7" s="28">
        <v>5</v>
      </c>
      <c r="EB7" s="30">
        <f t="shared" si="313"/>
        <v>3.9</v>
      </c>
      <c r="EC7" s="31">
        <f t="shared" si="300"/>
        <v>5.7</v>
      </c>
      <c r="ED7" s="29" t="str">
        <f t="shared" si="165"/>
        <v>5.7</v>
      </c>
      <c r="EE7" s="35" t="str">
        <f t="shared" si="166"/>
        <v>C</v>
      </c>
      <c r="EF7" s="157">
        <f t="shared" si="167"/>
        <v>2</v>
      </c>
      <c r="EG7" s="49" t="str">
        <f t="shared" si="168"/>
        <v>2.0</v>
      </c>
      <c r="EH7" s="77">
        <v>2</v>
      </c>
      <c r="EI7" s="151">
        <v>2</v>
      </c>
      <c r="EJ7" s="24">
        <v>5.8</v>
      </c>
      <c r="EK7" s="27">
        <v>4</v>
      </c>
      <c r="EL7" s="28"/>
      <c r="EM7" s="30">
        <f t="shared" si="314"/>
        <v>4.7</v>
      </c>
      <c r="EN7" s="31">
        <f t="shared" si="169"/>
        <v>4.7</v>
      </c>
      <c r="EO7" s="29" t="str">
        <f t="shared" si="170"/>
        <v>4.7</v>
      </c>
      <c r="EP7" s="35" t="str">
        <f t="shared" si="171"/>
        <v>D</v>
      </c>
      <c r="EQ7" s="157">
        <f t="shared" si="172"/>
        <v>1</v>
      </c>
      <c r="ER7" s="49" t="str">
        <f t="shared" si="173"/>
        <v>1.0</v>
      </c>
      <c r="ES7" s="77">
        <v>2</v>
      </c>
      <c r="ET7" s="151">
        <v>2</v>
      </c>
      <c r="EU7" s="133">
        <v>5.6</v>
      </c>
      <c r="EV7" s="125">
        <v>8</v>
      </c>
      <c r="EW7" s="126"/>
      <c r="EX7" s="127">
        <f t="shared" si="315"/>
        <v>7</v>
      </c>
      <c r="EY7" s="128">
        <f t="shared" si="174"/>
        <v>7</v>
      </c>
      <c r="EZ7" s="29" t="str">
        <f t="shared" si="175"/>
        <v>7.0</v>
      </c>
      <c r="FA7" s="129" t="str">
        <f t="shared" si="176"/>
        <v>B</v>
      </c>
      <c r="FB7" s="130">
        <f t="shared" si="177"/>
        <v>3</v>
      </c>
      <c r="FC7" s="131" t="str">
        <f t="shared" si="178"/>
        <v>3.0</v>
      </c>
      <c r="FD7" s="132">
        <v>3</v>
      </c>
      <c r="FE7" s="170">
        <v>3</v>
      </c>
      <c r="FF7" s="155">
        <v>7.5</v>
      </c>
      <c r="FG7" s="165">
        <v>7.8</v>
      </c>
      <c r="FH7" s="165"/>
      <c r="FI7" s="22">
        <f t="shared" si="179"/>
        <v>7.7</v>
      </c>
      <c r="FJ7" s="29">
        <f t="shared" si="180"/>
        <v>7.7</v>
      </c>
      <c r="FK7" s="29" t="str">
        <f t="shared" si="181"/>
        <v>7.7</v>
      </c>
      <c r="FL7" s="35" t="str">
        <f t="shared" si="182"/>
        <v>B</v>
      </c>
      <c r="FM7" s="33">
        <f t="shared" si="183"/>
        <v>3</v>
      </c>
      <c r="FN7" s="49" t="str">
        <f t="shared" si="184"/>
        <v>3.0</v>
      </c>
      <c r="FO7" s="77">
        <v>1</v>
      </c>
      <c r="FP7" s="151">
        <v>1</v>
      </c>
      <c r="FQ7" s="41">
        <f t="shared" si="185"/>
        <v>20</v>
      </c>
      <c r="FR7" s="43">
        <f t="shared" si="186"/>
        <v>1.875</v>
      </c>
      <c r="FS7" s="45" t="str">
        <f t="shared" si="187"/>
        <v>1.88</v>
      </c>
      <c r="FT7" s="47" t="str">
        <f t="shared" si="188"/>
        <v>Lên lớp</v>
      </c>
      <c r="FU7" s="145">
        <f t="shared" si="189"/>
        <v>20</v>
      </c>
      <c r="FV7" s="146">
        <f t="shared" si="190"/>
        <v>1.875</v>
      </c>
      <c r="FW7" s="174">
        <f t="shared" si="191"/>
        <v>36</v>
      </c>
      <c r="FX7" s="41">
        <f t="shared" si="192"/>
        <v>36</v>
      </c>
      <c r="FY7" s="43">
        <f t="shared" si="193"/>
        <v>2</v>
      </c>
      <c r="FZ7" s="45" t="str">
        <f t="shared" si="194"/>
        <v>2.00</v>
      </c>
      <c r="GA7" s="47" t="str">
        <f t="shared" si="195"/>
        <v>Lên lớp</v>
      </c>
      <c r="GB7" s="47" t="s">
        <v>1143</v>
      </c>
      <c r="GC7" s="24">
        <v>5.5</v>
      </c>
      <c r="GD7" s="27">
        <v>6</v>
      </c>
      <c r="GE7" s="28"/>
      <c r="GF7" s="22">
        <f t="shared" ref="GF7:GF27" si="352">ROUND((GC7*0.4+GD7*0.6),1)</f>
        <v>5.8</v>
      </c>
      <c r="GG7" s="29">
        <f t="shared" ref="GG7:GG27" si="353">ROUND(MAX((GC7*0.4+GD7*0.6),(GC7*0.4+GE7*0.6)),1)</f>
        <v>5.8</v>
      </c>
      <c r="GH7" s="29" t="str">
        <f t="shared" si="197"/>
        <v>5.8</v>
      </c>
      <c r="GI7" s="35" t="str">
        <f t="shared" ref="GI7:GI27" si="354">IF(GG7&gt;=8.5,"A",IF(GG7&gt;=8,"B+",IF(GG7&gt;=7,"B",IF(GG7&gt;=6.5,"C+",IF(GG7&gt;=5.5,"C",IF(GG7&gt;=5,"D+",IF(GG7&gt;=4,"D","F")))))))</f>
        <v>C</v>
      </c>
      <c r="GJ7" s="33">
        <f t="shared" ref="GJ7:GJ27" si="355">IF(GI7="A",4,IF(GI7="B+",3.5,IF(GI7="B",3,IF(GI7="C+",2.5,IF(GI7="C",2,IF(GI7="D+",1.5,IF(GI7="D",1,0)))))))</f>
        <v>2</v>
      </c>
      <c r="GK7" s="49" t="str">
        <f t="shared" ref="GK7:GK27" si="356">TEXT(GJ7,"0.0")</f>
        <v>2.0</v>
      </c>
      <c r="GL7" s="77">
        <v>2</v>
      </c>
      <c r="GM7" s="151">
        <v>2</v>
      </c>
      <c r="GN7" s="24">
        <v>7.6</v>
      </c>
      <c r="GO7" s="27">
        <v>6</v>
      </c>
      <c r="GP7" s="28"/>
      <c r="GQ7" s="30">
        <f t="shared" ref="GQ7:GQ27" si="357">ROUND((GN7*0.4+GO7*0.6),1)</f>
        <v>6.6</v>
      </c>
      <c r="GR7" s="31">
        <f t="shared" ref="GR7:GR27" si="358">ROUND(MAX((GN7*0.4+GO7*0.6),(GN7*0.4+GP7*0.6)),1)</f>
        <v>6.6</v>
      </c>
      <c r="GS7" s="29" t="str">
        <f t="shared" si="202"/>
        <v>6.6</v>
      </c>
      <c r="GT7" s="35" t="str">
        <f t="shared" ref="GT7:GT27" si="359">IF(GR7&gt;=8.5,"A",IF(GR7&gt;=8,"B+",IF(GR7&gt;=7,"B",IF(GR7&gt;=6.5,"C+",IF(GR7&gt;=5.5,"C",IF(GR7&gt;=5,"D+",IF(GR7&gt;=4,"D","F")))))))</f>
        <v>C+</v>
      </c>
      <c r="GU7" s="33">
        <f t="shared" ref="GU7:GU27" si="360">IF(GT7="A",4,IF(GT7="B+",3.5,IF(GT7="B",3,IF(GT7="C+",2.5,IF(GT7="C",2,IF(GT7="D+",1.5,IF(GT7="D",1,0)))))))</f>
        <v>2.5</v>
      </c>
      <c r="GV7" s="49" t="str">
        <f t="shared" ref="GV7:GV27" si="361">TEXT(GU7,"0.0")</f>
        <v>2.5</v>
      </c>
      <c r="GW7" s="77">
        <v>3</v>
      </c>
      <c r="GX7" s="151">
        <v>3</v>
      </c>
      <c r="GY7" s="133">
        <v>6.6</v>
      </c>
      <c r="GZ7" s="125">
        <v>7</v>
      </c>
      <c r="HA7" s="126"/>
      <c r="HB7" s="127">
        <f t="shared" ref="HB7:HB27" si="362">ROUND((GY7*0.4+GZ7*0.6),1)</f>
        <v>6.8</v>
      </c>
      <c r="HC7" s="128">
        <f t="shared" ref="HC7:HC27" si="363">ROUND(MAX((GY7*0.4+GZ7*0.6),(GY7*0.4+HA7*0.6)),1)</f>
        <v>6.8</v>
      </c>
      <c r="HD7" s="29" t="str">
        <f t="shared" si="207"/>
        <v>6.8</v>
      </c>
      <c r="HE7" s="129" t="str">
        <f t="shared" ref="HE7:HE27" si="364">IF(HC7&gt;=8.5,"A",IF(HC7&gt;=8,"B+",IF(HC7&gt;=7,"B",IF(HC7&gt;=6.5,"C+",IF(HC7&gt;=5.5,"C",IF(HC7&gt;=5,"D+",IF(HC7&gt;=4,"D","F")))))))</f>
        <v>C+</v>
      </c>
      <c r="HF7" s="130">
        <f t="shared" ref="HF7:HF27" si="365">IF(HE7="A",4,IF(HE7="B+",3.5,IF(HE7="B",3,IF(HE7="C+",2.5,IF(HE7="C",2,IF(HE7="D+",1.5,IF(HE7="D",1,0)))))))</f>
        <v>2.5</v>
      </c>
      <c r="HG7" s="131" t="str">
        <f t="shared" ref="HG7:HG27" si="366">TEXT(HF7,"0.0")</f>
        <v>2.5</v>
      </c>
      <c r="HH7" s="132">
        <v>2</v>
      </c>
      <c r="HI7" s="170">
        <v>2</v>
      </c>
      <c r="HJ7" s="24">
        <v>6.4</v>
      </c>
      <c r="HK7" s="27">
        <v>2</v>
      </c>
      <c r="HL7" s="28">
        <v>5</v>
      </c>
      <c r="HM7" s="22">
        <f t="shared" ref="HM7:HM27" si="367">ROUND((HJ7*0.4+HK7*0.6),1)</f>
        <v>3.8</v>
      </c>
      <c r="HN7" s="29">
        <f t="shared" ref="HN7:HN27" si="368">ROUND(MAX((HJ7*0.4+HK7*0.6),(HJ7*0.4+HL7*0.6)),1)</f>
        <v>5.6</v>
      </c>
      <c r="HO7" s="29" t="str">
        <f t="shared" si="212"/>
        <v>5.6</v>
      </c>
      <c r="HP7" s="35" t="str">
        <f t="shared" ref="HP7:HP27" si="369">IF(HN7&gt;=8.5,"A",IF(HN7&gt;=8,"B+",IF(HN7&gt;=7,"B",IF(HN7&gt;=6.5,"C+",IF(HN7&gt;=5.5,"C",IF(HN7&gt;=5,"D+",IF(HN7&gt;=4,"D","F")))))))</f>
        <v>C</v>
      </c>
      <c r="HQ7" s="33">
        <f t="shared" ref="HQ7:HQ27" si="370">IF(HP7="A",4,IF(HP7="B+",3.5,IF(HP7="B",3,IF(HP7="C+",2.5,IF(HP7="C",2,IF(HP7="D+",1.5,IF(HP7="D",1,0)))))))</f>
        <v>2</v>
      </c>
      <c r="HR7" s="49" t="str">
        <f t="shared" ref="HR7:HR27" si="371">TEXT(HQ7,"0.0")</f>
        <v>2.0</v>
      </c>
      <c r="HS7" s="77">
        <v>2</v>
      </c>
      <c r="HT7" s="151">
        <v>2</v>
      </c>
      <c r="HU7" s="24">
        <v>7.7</v>
      </c>
      <c r="HV7" s="27">
        <v>3</v>
      </c>
      <c r="HW7" s="28"/>
      <c r="HX7" s="22">
        <f t="shared" ref="HX7:HX30" si="372">ROUND((HU7*0.4+HV7*0.6),1)</f>
        <v>4.9000000000000004</v>
      </c>
      <c r="HY7" s="29">
        <f t="shared" ref="HY7:HY30" si="373">ROUND(MAX((HU7*0.4+HV7*0.6),(HU7*0.4+HW7*0.6)),1)</f>
        <v>4.9000000000000004</v>
      </c>
      <c r="HZ7" s="29" t="str">
        <f t="shared" si="217"/>
        <v>4.9</v>
      </c>
      <c r="IA7" s="35" t="str">
        <f t="shared" ref="IA7:IA30" si="374">IF(HY7&gt;=8.5,"A",IF(HY7&gt;=8,"B+",IF(HY7&gt;=7,"B",IF(HY7&gt;=6.5,"C+",IF(HY7&gt;=5.5,"C",IF(HY7&gt;=5,"D+",IF(HY7&gt;=4,"D","F")))))))</f>
        <v>D</v>
      </c>
      <c r="IB7" s="33">
        <f t="shared" ref="IB7:IB30" si="375">IF(IA7="A",4,IF(IA7="B+",3.5,IF(IA7="B",3,IF(IA7="C+",2.5,IF(IA7="C",2,IF(IA7="D+",1.5,IF(IA7="D",1,0)))))))</f>
        <v>1</v>
      </c>
      <c r="IC7" s="49" t="str">
        <f t="shared" ref="IC7:IC30" si="376">TEXT(IB7,"0.0")</f>
        <v>1.0</v>
      </c>
      <c r="ID7" s="77">
        <v>3</v>
      </c>
      <c r="IE7" s="151">
        <v>3</v>
      </c>
      <c r="IF7" s="24">
        <v>5</v>
      </c>
      <c r="IG7" s="27">
        <v>3</v>
      </c>
      <c r="IH7" s="28">
        <v>7</v>
      </c>
      <c r="II7" s="22">
        <f t="shared" ref="II7:II27" si="377">ROUND((IF7*0.4+IG7*0.6),1)</f>
        <v>3.8</v>
      </c>
      <c r="IJ7" s="54">
        <f t="shared" ref="IJ7:IJ27" si="378">ROUND(MAX((IF7*0.4+IG7*0.6),(IF7*0.4+IH7*0.6)),1)</f>
        <v>6.2</v>
      </c>
      <c r="IK7" s="29" t="str">
        <f t="shared" si="222"/>
        <v>6.2</v>
      </c>
      <c r="IL7" s="162" t="str">
        <f t="shared" ref="IL7:IL27" si="379">IF(IJ7&gt;=8.5,"A",IF(IJ7&gt;=8,"B+",IF(IJ7&gt;=7,"B",IF(IJ7&gt;=6.5,"C+",IF(IJ7&gt;=5.5,"C",IF(IJ7&gt;=5,"D+",IF(IJ7&gt;=4,"D","F")))))))</f>
        <v>C</v>
      </c>
      <c r="IM7" s="33">
        <f t="shared" ref="IM7:IM27" si="380">IF(IL7="A",4,IF(IL7="B+",3.5,IF(IL7="B",3,IF(IL7="C+",2.5,IF(IL7="C",2,IF(IL7="D+",1.5,IF(IL7="D",1,0)))))))</f>
        <v>2</v>
      </c>
      <c r="IN7" s="49" t="str">
        <f t="shared" ref="IN7:IN27" si="381">TEXT(IM7,"0.0")</f>
        <v>2.0</v>
      </c>
      <c r="IO7" s="77">
        <v>2</v>
      </c>
      <c r="IP7" s="151">
        <v>2</v>
      </c>
      <c r="IQ7" s="133">
        <v>7.1</v>
      </c>
      <c r="IR7" s="125">
        <v>5</v>
      </c>
      <c r="IS7" s="126"/>
      <c r="IT7" s="127">
        <f t="shared" ref="IT7:IT27" si="382">ROUND((IQ7*0.4+IR7*0.6),1)</f>
        <v>5.8</v>
      </c>
      <c r="IU7" s="128">
        <f t="shared" ref="IU7:IU27" si="383">ROUND(MAX((IQ7*0.4+IR7*0.6),(IQ7*0.4+IS7*0.6)),1)</f>
        <v>5.8</v>
      </c>
      <c r="IV7" s="29" t="str">
        <f t="shared" si="226"/>
        <v>5.8</v>
      </c>
      <c r="IW7" s="129" t="str">
        <f t="shared" ref="IW7:IW27" si="384">IF(IU7&gt;=8.5,"A",IF(IU7&gt;=8,"B+",IF(IU7&gt;=7,"B",IF(IU7&gt;=6.5,"C+",IF(IU7&gt;=5.5,"C",IF(IU7&gt;=5,"D+",IF(IU7&gt;=4,"D","F")))))))</f>
        <v>C</v>
      </c>
      <c r="IX7" s="130">
        <f t="shared" ref="IX7:IX27" si="385">IF(IW7="A",4,IF(IW7="B+",3.5,IF(IW7="B",3,IF(IW7="C+",2.5,IF(IW7="C",2,IF(IW7="D+",1.5,IF(IW7="D",1,0)))))))</f>
        <v>2</v>
      </c>
      <c r="IY7" s="131" t="str">
        <f t="shared" ref="IY7:IY27" si="386">TEXT(IX7,"0.0")</f>
        <v>2.0</v>
      </c>
      <c r="IZ7" s="132">
        <v>3</v>
      </c>
      <c r="JA7" s="170">
        <v>3</v>
      </c>
      <c r="JB7" s="24">
        <v>6.2</v>
      </c>
      <c r="JC7" s="27">
        <v>4</v>
      </c>
      <c r="JD7" s="28"/>
      <c r="JE7" s="30">
        <f t="shared" ref="JE7:JE27" si="387">ROUND((JB7*0.4+JC7*0.6),1)</f>
        <v>4.9000000000000004</v>
      </c>
      <c r="JF7" s="31">
        <f t="shared" ref="JF7:JF27" si="388">ROUND(MAX((JB7*0.4+JC7*0.6),(JB7*0.4+JD7*0.6)),1)</f>
        <v>4.9000000000000004</v>
      </c>
      <c r="JG7" s="29" t="str">
        <f t="shared" si="230"/>
        <v>4.9</v>
      </c>
      <c r="JH7" s="35" t="str">
        <f t="shared" ref="JH7:JH27" si="389">IF(JF7&gt;=8.5,"A",IF(JF7&gt;=8,"B+",IF(JF7&gt;=7,"B",IF(JF7&gt;=6.5,"C+",IF(JF7&gt;=5.5,"C",IF(JF7&gt;=5,"D+",IF(JF7&gt;=4,"D","F")))))))</f>
        <v>D</v>
      </c>
      <c r="JI7" s="33">
        <f t="shared" ref="JI7:JI27" si="390">IF(JH7="A",4,IF(JH7="B+",3.5,IF(JH7="B",3,IF(JH7="C+",2.5,IF(JH7="C",2,IF(JH7="D+",1.5,IF(JH7="D",1,0)))))))</f>
        <v>1</v>
      </c>
      <c r="JJ7" s="49" t="str">
        <f t="shared" ref="JJ7:JJ27" si="391">TEXT(JI7,"0.0")</f>
        <v>1.0</v>
      </c>
      <c r="JK7" s="77">
        <v>3</v>
      </c>
      <c r="JL7" s="151">
        <v>3</v>
      </c>
      <c r="JM7" s="24">
        <v>7</v>
      </c>
      <c r="JN7" s="214">
        <v>6.6</v>
      </c>
      <c r="JO7" s="140"/>
      <c r="JP7" s="30">
        <f t="shared" ref="JP7:JP27" si="392">ROUND((JM7*0.4+JN7*0.6),1)</f>
        <v>6.8</v>
      </c>
      <c r="JQ7" s="31">
        <f t="shared" ref="JQ7:JQ27" si="393">ROUND(MAX((JM7*0.4+JN7*0.6),(JM7*0.4+JO7*0.6)),1)</f>
        <v>6.8</v>
      </c>
      <c r="JR7" s="29" t="str">
        <f t="shared" si="234"/>
        <v>6.8</v>
      </c>
      <c r="JS7" s="35" t="str">
        <f t="shared" ref="JS7:JS27" si="394">IF(JQ7&gt;=8.5,"A",IF(JQ7&gt;=8,"B+",IF(JQ7&gt;=7,"B",IF(JQ7&gt;=6.5,"C+",IF(JQ7&gt;=5.5,"C",IF(JQ7&gt;=5,"D+",IF(JQ7&gt;=4,"D","F")))))))</f>
        <v>C+</v>
      </c>
      <c r="JT7" s="33">
        <f t="shared" ref="JT7:JT27" si="395">IF(JS7="A",4,IF(JS7="B+",3.5,IF(JS7="B",3,IF(JS7="C+",2.5,IF(JS7="C",2,IF(JS7="D+",1.5,IF(JS7="D",1,0)))))))</f>
        <v>2.5</v>
      </c>
      <c r="JU7" s="49" t="str">
        <f t="shared" ref="JU7:JU27" si="396">TEXT(JT7,"0.0")</f>
        <v>2.5</v>
      </c>
      <c r="JV7" s="77">
        <v>2</v>
      </c>
      <c r="JW7" s="151">
        <v>2</v>
      </c>
      <c r="JX7" s="211">
        <f t="shared" si="238"/>
        <v>22</v>
      </c>
      <c r="JY7" s="43">
        <f t="shared" si="239"/>
        <v>1.8863636363636365</v>
      </c>
      <c r="JZ7" s="45" t="str">
        <f t="shared" si="240"/>
        <v>1.89</v>
      </c>
      <c r="KA7" s="47" t="str">
        <f t="shared" si="241"/>
        <v>Lên lớp</v>
      </c>
      <c r="KB7" s="41">
        <f t="shared" si="242"/>
        <v>22</v>
      </c>
      <c r="KC7" s="43">
        <f t="shared" si="243"/>
        <v>1.8863636363636365</v>
      </c>
      <c r="KD7" s="229">
        <f t="shared" si="244"/>
        <v>58</v>
      </c>
      <c r="KE7" s="230">
        <f t="shared" si="245"/>
        <v>58</v>
      </c>
      <c r="KF7" s="146">
        <f t="shared" si="246"/>
        <v>1.9568965517241379</v>
      </c>
      <c r="KG7" s="45" t="str">
        <f t="shared" si="247"/>
        <v>1.96</v>
      </c>
      <c r="KH7" s="47" t="str">
        <f t="shared" si="248"/>
        <v>Lên lớp</v>
      </c>
      <c r="KI7" s="47" t="s">
        <v>1143</v>
      </c>
      <c r="KJ7" s="24">
        <v>5.4</v>
      </c>
      <c r="KK7" s="27">
        <v>5</v>
      </c>
      <c r="KL7" s="28"/>
      <c r="KM7" s="30">
        <f t="shared" si="8"/>
        <v>5.2</v>
      </c>
      <c r="KN7" s="31">
        <f t="shared" si="9"/>
        <v>5.2</v>
      </c>
      <c r="KO7" s="31" t="str">
        <f t="shared" si="249"/>
        <v>5.2</v>
      </c>
      <c r="KP7" s="35" t="str">
        <f t="shared" si="10"/>
        <v>D+</v>
      </c>
      <c r="KQ7" s="33">
        <f t="shared" si="11"/>
        <v>1.5</v>
      </c>
      <c r="KR7" s="49" t="str">
        <f t="shared" si="12"/>
        <v>1.5</v>
      </c>
      <c r="KS7" s="77">
        <v>2</v>
      </c>
      <c r="KT7" s="151">
        <v>2</v>
      </c>
      <c r="KU7" s="24">
        <v>8</v>
      </c>
      <c r="KV7" s="27">
        <v>7</v>
      </c>
      <c r="KW7" s="28"/>
      <c r="KX7" s="30">
        <f t="shared" si="13"/>
        <v>7.4</v>
      </c>
      <c r="KY7" s="31">
        <f t="shared" si="14"/>
        <v>7.4</v>
      </c>
      <c r="KZ7" s="31" t="str">
        <f t="shared" si="250"/>
        <v>7.4</v>
      </c>
      <c r="LA7" s="35" t="str">
        <f t="shared" si="15"/>
        <v>B</v>
      </c>
      <c r="LB7" s="33">
        <f t="shared" si="16"/>
        <v>3</v>
      </c>
      <c r="LC7" s="49" t="str">
        <f t="shared" si="17"/>
        <v>3.0</v>
      </c>
      <c r="LD7" s="77">
        <v>2</v>
      </c>
      <c r="LE7" s="151">
        <v>2</v>
      </c>
      <c r="LF7" s="24">
        <v>7</v>
      </c>
      <c r="LG7" s="27">
        <v>4</v>
      </c>
      <c r="LH7" s="28"/>
      <c r="LI7" s="30">
        <f t="shared" si="18"/>
        <v>5.2</v>
      </c>
      <c r="LJ7" s="31">
        <f t="shared" si="19"/>
        <v>5.2</v>
      </c>
      <c r="LK7" s="31" t="str">
        <f t="shared" si="251"/>
        <v>5.2</v>
      </c>
      <c r="LL7" s="35" t="str">
        <f t="shared" si="20"/>
        <v>D+</v>
      </c>
      <c r="LM7" s="33">
        <f t="shared" si="21"/>
        <v>1.5</v>
      </c>
      <c r="LN7" s="49" t="str">
        <f t="shared" si="22"/>
        <v>1.5</v>
      </c>
      <c r="LO7" s="77">
        <v>2</v>
      </c>
      <c r="LP7" s="151">
        <v>2</v>
      </c>
      <c r="LQ7" s="24">
        <v>7.3</v>
      </c>
      <c r="LR7" s="27">
        <v>5</v>
      </c>
      <c r="LS7" s="28"/>
      <c r="LT7" s="30">
        <f t="shared" si="23"/>
        <v>5.9</v>
      </c>
      <c r="LU7" s="31">
        <f t="shared" si="24"/>
        <v>5.9</v>
      </c>
      <c r="LV7" s="29" t="str">
        <f t="shared" si="252"/>
        <v>5.9</v>
      </c>
      <c r="LW7" s="35" t="str">
        <f t="shared" si="25"/>
        <v>C</v>
      </c>
      <c r="LX7" s="33">
        <f t="shared" si="26"/>
        <v>2</v>
      </c>
      <c r="LY7" s="49" t="str">
        <f t="shared" si="27"/>
        <v>2.0</v>
      </c>
      <c r="LZ7" s="77">
        <v>2</v>
      </c>
      <c r="MA7" s="151">
        <v>2</v>
      </c>
      <c r="MB7" s="24">
        <v>7</v>
      </c>
      <c r="MC7" s="124"/>
      <c r="MD7" s="28">
        <v>5</v>
      </c>
      <c r="ME7" s="30">
        <f t="shared" si="28"/>
        <v>2.8</v>
      </c>
      <c r="MF7" s="161">
        <f t="shared" si="29"/>
        <v>5.8</v>
      </c>
      <c r="MG7" s="29" t="str">
        <f t="shared" si="253"/>
        <v>5.8</v>
      </c>
      <c r="MH7" s="162" t="str">
        <f t="shared" si="30"/>
        <v>C</v>
      </c>
      <c r="MI7" s="163">
        <f t="shared" si="31"/>
        <v>2</v>
      </c>
      <c r="MJ7" s="56" t="str">
        <f t="shared" si="32"/>
        <v>2.0</v>
      </c>
      <c r="MK7" s="77">
        <v>1</v>
      </c>
      <c r="ML7" s="151">
        <v>1</v>
      </c>
      <c r="MM7" s="24">
        <v>5.4</v>
      </c>
      <c r="MN7" s="27">
        <v>2</v>
      </c>
      <c r="MO7" s="28">
        <v>1</v>
      </c>
      <c r="MP7" s="30">
        <f t="shared" si="33"/>
        <v>3.4</v>
      </c>
      <c r="MQ7" s="161">
        <f t="shared" si="34"/>
        <v>3.4</v>
      </c>
      <c r="MR7" s="29" t="str">
        <f t="shared" si="254"/>
        <v>3.4</v>
      </c>
      <c r="MS7" s="162" t="str">
        <f t="shared" si="35"/>
        <v>F</v>
      </c>
      <c r="MT7" s="163">
        <f t="shared" si="36"/>
        <v>0</v>
      </c>
      <c r="MU7" s="56" t="str">
        <f t="shared" si="37"/>
        <v>0.0</v>
      </c>
      <c r="MV7" s="77">
        <v>3</v>
      </c>
      <c r="MW7" s="151"/>
      <c r="MX7" s="133">
        <v>6.6</v>
      </c>
      <c r="MY7" s="125">
        <v>5</v>
      </c>
      <c r="MZ7" s="126"/>
      <c r="NA7" s="127">
        <f t="shared" si="38"/>
        <v>5.6</v>
      </c>
      <c r="NB7" s="128">
        <f t="shared" si="39"/>
        <v>5.6</v>
      </c>
      <c r="NC7" s="29" t="str">
        <f t="shared" si="255"/>
        <v>5.6</v>
      </c>
      <c r="ND7" s="129" t="str">
        <f t="shared" si="40"/>
        <v>C</v>
      </c>
      <c r="NE7" s="130">
        <f t="shared" si="41"/>
        <v>2</v>
      </c>
      <c r="NF7" s="131" t="str">
        <f t="shared" si="42"/>
        <v>2.0</v>
      </c>
      <c r="NG7" s="132">
        <v>1</v>
      </c>
      <c r="NH7" s="170">
        <v>1</v>
      </c>
      <c r="NI7" s="24">
        <v>6</v>
      </c>
      <c r="NJ7" s="27">
        <v>5</v>
      </c>
      <c r="NK7" s="28"/>
      <c r="NL7" s="30">
        <f t="shared" si="43"/>
        <v>5.4</v>
      </c>
      <c r="NM7" s="31">
        <f t="shared" si="44"/>
        <v>5.4</v>
      </c>
      <c r="NN7" s="31" t="str">
        <f t="shared" si="256"/>
        <v>5.4</v>
      </c>
      <c r="NO7" s="35" t="str">
        <f t="shared" si="45"/>
        <v>D+</v>
      </c>
      <c r="NP7" s="33">
        <f t="shared" si="46"/>
        <v>1.5</v>
      </c>
      <c r="NQ7" s="49" t="str">
        <f t="shared" si="47"/>
        <v>1.5</v>
      </c>
      <c r="NR7" s="77">
        <v>3</v>
      </c>
      <c r="NS7" s="151">
        <v>3</v>
      </c>
      <c r="NT7" s="24">
        <v>7</v>
      </c>
      <c r="NU7" s="214">
        <v>6.4</v>
      </c>
      <c r="NV7" s="28"/>
      <c r="NW7" s="30">
        <f t="shared" si="48"/>
        <v>6.6</v>
      </c>
      <c r="NX7" s="31">
        <f t="shared" si="49"/>
        <v>6.6</v>
      </c>
      <c r="NY7" s="31" t="str">
        <f t="shared" si="257"/>
        <v>6.6</v>
      </c>
      <c r="NZ7" s="35" t="str">
        <f t="shared" si="50"/>
        <v>C+</v>
      </c>
      <c r="OA7" s="33">
        <f t="shared" si="51"/>
        <v>2.5</v>
      </c>
      <c r="OB7" s="49" t="str">
        <f t="shared" si="258"/>
        <v>2.5</v>
      </c>
      <c r="OC7" s="77">
        <v>2</v>
      </c>
      <c r="OD7" s="151">
        <v>2</v>
      </c>
      <c r="OE7" s="211">
        <f t="shared" si="259"/>
        <v>18</v>
      </c>
      <c r="OF7" s="43">
        <f t="shared" si="260"/>
        <v>1.6388888888888888</v>
      </c>
      <c r="OG7" s="45" t="str">
        <f t="shared" si="261"/>
        <v>1.64</v>
      </c>
      <c r="OH7" s="47" t="str">
        <f t="shared" si="309"/>
        <v>Lên lớp</v>
      </c>
      <c r="OI7" s="41">
        <f t="shared" si="262"/>
        <v>15</v>
      </c>
      <c r="OJ7" s="43">
        <f t="shared" si="263"/>
        <v>1.9666666666666666</v>
      </c>
      <c r="OK7" s="229">
        <f t="shared" si="264"/>
        <v>76</v>
      </c>
      <c r="OL7" s="230">
        <f t="shared" si="265"/>
        <v>73</v>
      </c>
      <c r="OM7" s="146">
        <f t="shared" si="266"/>
        <v>1.9589041095890412</v>
      </c>
      <c r="ON7" s="45" t="str">
        <f t="shared" si="52"/>
        <v>1.96</v>
      </c>
      <c r="OO7" s="47" t="str">
        <f t="shared" si="267"/>
        <v>Lên lớp</v>
      </c>
      <c r="OP7" s="47" t="s">
        <v>1143</v>
      </c>
      <c r="OQ7" s="24">
        <v>6.2</v>
      </c>
      <c r="OR7" s="27">
        <v>5</v>
      </c>
      <c r="OS7" s="28"/>
      <c r="OT7" s="30">
        <f t="shared" si="53"/>
        <v>5.5</v>
      </c>
      <c r="OU7" s="31">
        <f t="shared" si="54"/>
        <v>5.5</v>
      </c>
      <c r="OV7" s="29" t="str">
        <f t="shared" si="268"/>
        <v>5.5</v>
      </c>
      <c r="OW7" s="35" t="str">
        <f t="shared" si="316"/>
        <v>C</v>
      </c>
      <c r="OX7" s="130">
        <f t="shared" si="55"/>
        <v>2</v>
      </c>
      <c r="OY7" s="49" t="str">
        <f t="shared" si="56"/>
        <v>2.0</v>
      </c>
      <c r="OZ7" s="77">
        <v>2</v>
      </c>
      <c r="PA7" s="151">
        <v>2</v>
      </c>
      <c r="PB7" s="24">
        <v>7.2</v>
      </c>
      <c r="PC7" s="27">
        <v>7</v>
      </c>
      <c r="PD7" s="28"/>
      <c r="PE7" s="30">
        <f t="shared" si="57"/>
        <v>7.1</v>
      </c>
      <c r="PF7" s="31">
        <f t="shared" si="58"/>
        <v>7.1</v>
      </c>
      <c r="PG7" s="31" t="str">
        <f t="shared" si="269"/>
        <v>7.1</v>
      </c>
      <c r="PH7" s="35" t="str">
        <f t="shared" si="317"/>
        <v>B</v>
      </c>
      <c r="PI7" s="130">
        <f t="shared" si="59"/>
        <v>3</v>
      </c>
      <c r="PJ7" s="49" t="str">
        <f t="shared" si="60"/>
        <v>3.0</v>
      </c>
      <c r="PK7" s="77">
        <v>3</v>
      </c>
      <c r="PL7" s="151">
        <v>3</v>
      </c>
      <c r="PM7" s="24">
        <v>6.3</v>
      </c>
      <c r="PN7" s="27">
        <v>5</v>
      </c>
      <c r="PO7" s="28"/>
      <c r="PP7" s="30">
        <f t="shared" si="61"/>
        <v>5.5</v>
      </c>
      <c r="PQ7" s="31">
        <f t="shared" si="62"/>
        <v>5.5</v>
      </c>
      <c r="PR7" s="29" t="str">
        <f t="shared" si="270"/>
        <v>5.5</v>
      </c>
      <c r="PS7" s="35" t="str">
        <f t="shared" si="318"/>
        <v>C</v>
      </c>
      <c r="PT7" s="130">
        <f t="shared" si="63"/>
        <v>2</v>
      </c>
      <c r="PU7" s="49" t="str">
        <f t="shared" si="64"/>
        <v>2.0</v>
      </c>
      <c r="PV7" s="77">
        <v>2</v>
      </c>
      <c r="PW7" s="151">
        <v>2</v>
      </c>
      <c r="PX7" s="63">
        <v>0</v>
      </c>
      <c r="PY7" s="27"/>
      <c r="PZ7" s="28"/>
      <c r="QA7" s="30">
        <f t="shared" si="65"/>
        <v>0</v>
      </c>
      <c r="QB7" s="31">
        <f t="shared" si="66"/>
        <v>0</v>
      </c>
      <c r="QC7" s="29" t="str">
        <f t="shared" si="271"/>
        <v>0.0</v>
      </c>
      <c r="QD7" s="35" t="str">
        <f t="shared" si="319"/>
        <v>F</v>
      </c>
      <c r="QE7" s="130">
        <f t="shared" si="67"/>
        <v>0</v>
      </c>
      <c r="QF7" s="49" t="str">
        <f t="shared" si="68"/>
        <v>0.0</v>
      </c>
      <c r="QG7" s="77">
        <v>3</v>
      </c>
      <c r="QH7" s="151"/>
      <c r="QI7" s="133">
        <v>6</v>
      </c>
      <c r="QJ7" s="125">
        <v>1</v>
      </c>
      <c r="QK7" s="126">
        <v>6</v>
      </c>
      <c r="QL7" s="127">
        <f t="shared" si="69"/>
        <v>3</v>
      </c>
      <c r="QM7" s="128">
        <f t="shared" si="70"/>
        <v>6</v>
      </c>
      <c r="QN7" s="160" t="str">
        <f t="shared" si="272"/>
        <v>6.0</v>
      </c>
      <c r="QO7" s="129" t="str">
        <f t="shared" si="320"/>
        <v>C</v>
      </c>
      <c r="QP7" s="130">
        <f t="shared" si="71"/>
        <v>2</v>
      </c>
      <c r="QQ7" s="131" t="str">
        <f t="shared" si="72"/>
        <v>2.0</v>
      </c>
      <c r="QR7" s="132">
        <v>1</v>
      </c>
      <c r="QS7" s="170">
        <v>1</v>
      </c>
      <c r="QT7" s="24">
        <v>7</v>
      </c>
      <c r="QU7" s="27">
        <v>5</v>
      </c>
      <c r="QV7" s="28"/>
      <c r="QW7" s="30">
        <f t="shared" si="73"/>
        <v>5.8</v>
      </c>
      <c r="QX7" s="31">
        <f t="shared" si="74"/>
        <v>5.8</v>
      </c>
      <c r="QY7" s="29" t="str">
        <f t="shared" si="273"/>
        <v>5.8</v>
      </c>
      <c r="QZ7" s="35" t="str">
        <f t="shared" si="75"/>
        <v>C</v>
      </c>
      <c r="RA7" s="130">
        <f t="shared" si="76"/>
        <v>2</v>
      </c>
      <c r="RB7" s="49" t="str">
        <f t="shared" si="77"/>
        <v>2.0</v>
      </c>
      <c r="RC7" s="77">
        <v>3</v>
      </c>
      <c r="RD7" s="151">
        <v>3</v>
      </c>
      <c r="RE7" s="24">
        <v>6</v>
      </c>
      <c r="RF7" s="27">
        <v>7</v>
      </c>
      <c r="RG7" s="28"/>
      <c r="RH7" s="30">
        <f t="shared" si="78"/>
        <v>6.6</v>
      </c>
      <c r="RI7" s="31">
        <f t="shared" si="79"/>
        <v>6.6</v>
      </c>
      <c r="RJ7" s="29" t="str">
        <f t="shared" si="274"/>
        <v>6.6</v>
      </c>
      <c r="RK7" s="35" t="str">
        <f t="shared" si="80"/>
        <v>C+</v>
      </c>
      <c r="RL7" s="130">
        <f t="shared" si="81"/>
        <v>2.5</v>
      </c>
      <c r="RM7" s="49" t="str">
        <f t="shared" si="82"/>
        <v>2.5</v>
      </c>
      <c r="RN7" s="77">
        <v>1</v>
      </c>
      <c r="RO7" s="151">
        <v>1</v>
      </c>
      <c r="RP7" s="211">
        <f t="shared" si="275"/>
        <v>15</v>
      </c>
      <c r="RQ7" s="275">
        <f t="shared" si="276"/>
        <v>4.8866666666666658</v>
      </c>
      <c r="RR7" s="43">
        <f t="shared" si="277"/>
        <v>1.8333333333333333</v>
      </c>
      <c r="RS7" s="45" t="str">
        <f t="shared" si="278"/>
        <v>1.83</v>
      </c>
      <c r="RT7" s="47" t="str">
        <f t="shared" si="279"/>
        <v>Lên lớp</v>
      </c>
      <c r="RU7" s="41">
        <f t="shared" si="280"/>
        <v>12</v>
      </c>
      <c r="RV7" s="43">
        <f t="shared" si="281"/>
        <v>2.2916666666666665</v>
      </c>
      <c r="RW7" s="229">
        <f t="shared" si="282"/>
        <v>91</v>
      </c>
      <c r="RX7" s="230">
        <f t="shared" si="283"/>
        <v>85</v>
      </c>
      <c r="RY7" s="146">
        <f t="shared" si="284"/>
        <v>2.0058823529411764</v>
      </c>
      <c r="RZ7" s="45" t="str">
        <f t="shared" si="285"/>
        <v>2.01</v>
      </c>
      <c r="SA7" s="47" t="str">
        <f t="shared" si="286"/>
        <v>Lên lớp</v>
      </c>
      <c r="SB7" s="47" t="s">
        <v>1143</v>
      </c>
      <c r="SC7" s="24">
        <v>6</v>
      </c>
      <c r="SD7" s="27">
        <v>5</v>
      </c>
      <c r="SE7" s="28"/>
      <c r="SF7" s="30">
        <f t="shared" si="83"/>
        <v>5.4</v>
      </c>
      <c r="SG7" s="31">
        <f t="shared" si="84"/>
        <v>5.4</v>
      </c>
      <c r="SH7" s="29" t="str">
        <f t="shared" si="287"/>
        <v>5.4</v>
      </c>
      <c r="SI7" s="35" t="str">
        <f t="shared" si="85"/>
        <v>D+</v>
      </c>
      <c r="SJ7" s="130">
        <f t="shared" si="86"/>
        <v>1.5</v>
      </c>
      <c r="SK7" s="49" t="str">
        <f t="shared" si="87"/>
        <v>1.5</v>
      </c>
      <c r="SL7" s="77">
        <v>2</v>
      </c>
      <c r="SM7" s="151">
        <v>2</v>
      </c>
      <c r="SN7" s="24">
        <v>5</v>
      </c>
      <c r="SO7" s="27">
        <v>7</v>
      </c>
      <c r="SP7" s="28"/>
      <c r="SQ7" s="30">
        <f t="shared" si="88"/>
        <v>6.2</v>
      </c>
      <c r="SR7" s="31">
        <f t="shared" si="89"/>
        <v>6.2</v>
      </c>
      <c r="SS7" s="29" t="str">
        <f t="shared" si="288"/>
        <v>6.2</v>
      </c>
      <c r="ST7" s="35" t="str">
        <f t="shared" si="90"/>
        <v>C</v>
      </c>
      <c r="SU7" s="130">
        <f t="shared" si="91"/>
        <v>2</v>
      </c>
      <c r="SV7" s="49" t="str">
        <f t="shared" si="92"/>
        <v>2.0</v>
      </c>
      <c r="SW7" s="77">
        <v>2</v>
      </c>
      <c r="SX7" s="151">
        <v>2</v>
      </c>
      <c r="SY7" s="24"/>
      <c r="SZ7" s="27"/>
      <c r="TA7" s="28"/>
      <c r="TB7" s="22">
        <f t="shared" si="310"/>
        <v>5.8</v>
      </c>
      <c r="TC7" s="29">
        <f t="shared" si="311"/>
        <v>5.8</v>
      </c>
      <c r="TD7" s="29" t="str">
        <f t="shared" si="290"/>
        <v>5.8</v>
      </c>
      <c r="TE7" s="35" t="str">
        <f t="shared" si="95"/>
        <v>C</v>
      </c>
      <c r="TF7" s="130">
        <f t="shared" si="96"/>
        <v>2</v>
      </c>
      <c r="TG7" s="49" t="str">
        <f t="shared" si="97"/>
        <v>2.0</v>
      </c>
      <c r="TH7" s="77">
        <v>4</v>
      </c>
      <c r="TI7" s="151">
        <v>4</v>
      </c>
      <c r="TJ7" s="320"/>
      <c r="TK7" s="321"/>
      <c r="TL7" s="322"/>
      <c r="TM7" s="322"/>
      <c r="TN7" s="322"/>
      <c r="TO7" s="127">
        <f t="shared" si="291"/>
        <v>0</v>
      </c>
      <c r="TP7" s="29" t="str">
        <f t="shared" si="292"/>
        <v>0.0</v>
      </c>
      <c r="TQ7" s="35" t="str">
        <f t="shared" si="98"/>
        <v>F</v>
      </c>
      <c r="TR7" s="33">
        <f t="shared" si="99"/>
        <v>0</v>
      </c>
      <c r="TS7" s="49" t="str">
        <f t="shared" si="100"/>
        <v>0.0</v>
      </c>
      <c r="TT7" s="323"/>
      <c r="TU7" s="324"/>
      <c r="TV7" s="325">
        <f t="shared" si="293"/>
        <v>4</v>
      </c>
      <c r="TW7" s="341">
        <f t="shared" si="294"/>
        <v>5.8</v>
      </c>
      <c r="TX7" s="326">
        <f t="shared" si="295"/>
        <v>2</v>
      </c>
      <c r="TY7" s="45" t="str">
        <f t="shared" si="101"/>
        <v>2.00</v>
      </c>
      <c r="TZ7" s="47" t="str">
        <f t="shared" si="102"/>
        <v>Lên lớp</v>
      </c>
      <c r="UA7" s="41">
        <f t="shared" si="296"/>
        <v>4</v>
      </c>
      <c r="UB7" s="43">
        <f t="shared" si="297"/>
        <v>2</v>
      </c>
    </row>
    <row r="8" spans="1:548" ht="18">
      <c r="A8" s="11">
        <v>8</v>
      </c>
      <c r="B8" s="70" t="s">
        <v>500</v>
      </c>
      <c r="C8" s="92" t="s">
        <v>513</v>
      </c>
      <c r="D8" s="73" t="s">
        <v>136</v>
      </c>
      <c r="E8" s="74" t="s">
        <v>128</v>
      </c>
      <c r="F8" s="9"/>
      <c r="G8" s="118" t="s">
        <v>907</v>
      </c>
      <c r="H8" s="102" t="s">
        <v>18</v>
      </c>
      <c r="I8" s="104" t="s">
        <v>941</v>
      </c>
      <c r="J8" s="13">
        <v>7</v>
      </c>
      <c r="K8" s="29" t="str">
        <f t="shared" si="103"/>
        <v>7.0</v>
      </c>
      <c r="L8" s="35" t="str">
        <f t="shared" si="321"/>
        <v>B</v>
      </c>
      <c r="M8" s="33">
        <f t="shared" si="322"/>
        <v>3</v>
      </c>
      <c r="N8" s="49" t="str">
        <f t="shared" si="323"/>
        <v>3.0</v>
      </c>
      <c r="O8" s="12">
        <v>2</v>
      </c>
      <c r="P8" s="19">
        <v>6.7</v>
      </c>
      <c r="Q8" s="29" t="str">
        <f t="shared" si="107"/>
        <v>6.7</v>
      </c>
      <c r="R8" s="35" t="str">
        <f t="shared" si="324"/>
        <v>C+</v>
      </c>
      <c r="S8" s="33">
        <f t="shared" si="325"/>
        <v>2.5</v>
      </c>
      <c r="T8" s="49" t="str">
        <f t="shared" si="326"/>
        <v>2.5</v>
      </c>
      <c r="U8" s="12">
        <v>3</v>
      </c>
      <c r="V8" s="24">
        <v>9.1999999999999993</v>
      </c>
      <c r="W8" s="27">
        <v>6</v>
      </c>
      <c r="X8" s="28"/>
      <c r="Y8" s="22">
        <f t="shared" si="327"/>
        <v>7.3</v>
      </c>
      <c r="Z8" s="29">
        <f t="shared" si="328"/>
        <v>7.3</v>
      </c>
      <c r="AA8" s="29" t="str">
        <f t="shared" si="113"/>
        <v>7.3</v>
      </c>
      <c r="AB8" s="35" t="str">
        <f t="shared" si="329"/>
        <v>B</v>
      </c>
      <c r="AC8" s="33">
        <f t="shared" si="330"/>
        <v>3</v>
      </c>
      <c r="AD8" s="49" t="str">
        <f t="shared" si="331"/>
        <v>3.0</v>
      </c>
      <c r="AE8" s="77">
        <v>5</v>
      </c>
      <c r="AF8" s="80">
        <v>5</v>
      </c>
      <c r="AG8" s="24">
        <v>5.8</v>
      </c>
      <c r="AH8" s="27">
        <v>7</v>
      </c>
      <c r="AI8" s="28"/>
      <c r="AJ8" s="22">
        <f t="shared" si="332"/>
        <v>6.5</v>
      </c>
      <c r="AK8" s="29">
        <f t="shared" si="333"/>
        <v>6.5</v>
      </c>
      <c r="AL8" s="29" t="str">
        <f t="shared" si="119"/>
        <v>6.5</v>
      </c>
      <c r="AM8" s="35" t="str">
        <f t="shared" si="334"/>
        <v>C+</v>
      </c>
      <c r="AN8" s="33">
        <f t="shared" si="335"/>
        <v>2.5</v>
      </c>
      <c r="AO8" s="49" t="str">
        <f t="shared" si="336"/>
        <v>2.5</v>
      </c>
      <c r="AP8" s="77">
        <v>3</v>
      </c>
      <c r="AQ8" s="83">
        <v>3</v>
      </c>
      <c r="AR8" s="24">
        <v>6.4</v>
      </c>
      <c r="AS8" s="27">
        <v>5</v>
      </c>
      <c r="AT8" s="28"/>
      <c r="AU8" s="22">
        <f t="shared" si="337"/>
        <v>5.6</v>
      </c>
      <c r="AV8" s="29">
        <f t="shared" si="338"/>
        <v>5.6</v>
      </c>
      <c r="AW8" s="29" t="str">
        <f t="shared" si="123"/>
        <v>5.6</v>
      </c>
      <c r="AX8" s="35" t="str">
        <f t="shared" si="339"/>
        <v>C</v>
      </c>
      <c r="AY8" s="33">
        <f t="shared" si="340"/>
        <v>2</v>
      </c>
      <c r="AZ8" s="49" t="str">
        <f t="shared" si="341"/>
        <v>2.0</v>
      </c>
      <c r="BA8" s="77">
        <v>3</v>
      </c>
      <c r="BB8" s="83">
        <v>3</v>
      </c>
      <c r="BC8" s="24">
        <v>7.7</v>
      </c>
      <c r="BD8" s="27">
        <v>7</v>
      </c>
      <c r="BE8" s="28"/>
      <c r="BF8" s="22">
        <f t="shared" si="342"/>
        <v>7.3</v>
      </c>
      <c r="BG8" s="29">
        <f t="shared" si="343"/>
        <v>7.3</v>
      </c>
      <c r="BH8" s="29" t="str">
        <f t="shared" si="127"/>
        <v>7.3</v>
      </c>
      <c r="BI8" s="35" t="str">
        <f t="shared" si="344"/>
        <v>B</v>
      </c>
      <c r="BJ8" s="33">
        <f t="shared" si="345"/>
        <v>3</v>
      </c>
      <c r="BK8" s="49" t="str">
        <f t="shared" si="346"/>
        <v>3.0</v>
      </c>
      <c r="BL8" s="77">
        <v>3</v>
      </c>
      <c r="BM8" s="83">
        <v>3</v>
      </c>
      <c r="BN8" s="24">
        <v>7.7</v>
      </c>
      <c r="BO8" s="27">
        <v>8</v>
      </c>
      <c r="BP8" s="28"/>
      <c r="BQ8" s="30">
        <f t="shared" si="347"/>
        <v>7.9</v>
      </c>
      <c r="BR8" s="31">
        <f t="shared" si="348"/>
        <v>7.9</v>
      </c>
      <c r="BS8" s="29" t="str">
        <f t="shared" si="131"/>
        <v>7.9</v>
      </c>
      <c r="BT8" s="35" t="str">
        <f t="shared" si="349"/>
        <v>B</v>
      </c>
      <c r="BU8" s="33">
        <f t="shared" si="350"/>
        <v>3</v>
      </c>
      <c r="BV8" s="49" t="str">
        <f t="shared" si="351"/>
        <v>3.0</v>
      </c>
      <c r="BW8" s="77">
        <v>2</v>
      </c>
      <c r="BX8" s="136">
        <v>2</v>
      </c>
      <c r="BY8" s="41">
        <f t="shared" si="135"/>
        <v>16</v>
      </c>
      <c r="BZ8" s="43">
        <f t="shared" si="136"/>
        <v>2.71875</v>
      </c>
      <c r="CA8" s="45" t="str">
        <f t="shared" si="137"/>
        <v>2.72</v>
      </c>
      <c r="CB8" s="47" t="str">
        <f t="shared" si="138"/>
        <v>Lên lớp</v>
      </c>
      <c r="CC8" s="145">
        <f t="shared" si="139"/>
        <v>16</v>
      </c>
      <c r="CD8" s="146">
        <f t="shared" si="140"/>
        <v>2.71875</v>
      </c>
      <c r="CE8" s="47" t="str">
        <f t="shared" si="141"/>
        <v>Lên lớp</v>
      </c>
      <c r="CF8" s="142" t="s">
        <v>1143</v>
      </c>
      <c r="CG8" s="24">
        <v>7</v>
      </c>
      <c r="CH8" s="27">
        <v>6</v>
      </c>
      <c r="CI8" s="28"/>
      <c r="CJ8" s="30">
        <f t="shared" ref="CJ8:CJ27" si="397">ROUND((CG8*0.4+CH8*0.6),1)</f>
        <v>6.4</v>
      </c>
      <c r="CK8" s="31">
        <f t="shared" ref="CK8:CK27" si="398">ROUND(MAX((CG8*0.4+CH8*0.6),(CG8*0.4+CI8*0.6)),1)</f>
        <v>6.4</v>
      </c>
      <c r="CL8" s="29" t="str">
        <f t="shared" si="144"/>
        <v>6.4</v>
      </c>
      <c r="CM8" s="35" t="str">
        <f t="shared" ref="CM8:CM27" si="399">IF(CK8&gt;=8.5,"A",IF(CK8&gt;=8,"B+",IF(CK8&gt;=7,"B",IF(CK8&gt;=6.5,"C+",IF(CK8&gt;=5.5,"C",IF(CK8&gt;=5,"D+",IF(CK8&gt;=4,"D","F")))))))</f>
        <v>C</v>
      </c>
      <c r="CN8" s="157">
        <f t="shared" ref="CN8:CN27" si="400">IF(CM8="A",4,IF(CM8="B+",3.5,IF(CM8="B",3,IF(CM8="C+",2.5,IF(CM8="C",2,IF(CM8="D+",1.5,IF(CM8="D",1,0)))))))</f>
        <v>2</v>
      </c>
      <c r="CO8" s="49" t="str">
        <f t="shared" ref="CO8:CO27" si="401">TEXT(CN8,"0.0")</f>
        <v>2.0</v>
      </c>
      <c r="CP8" s="77">
        <v>3</v>
      </c>
      <c r="CQ8" s="151">
        <v>3</v>
      </c>
      <c r="CR8" s="24">
        <v>7.3</v>
      </c>
      <c r="CS8" s="27">
        <v>4</v>
      </c>
      <c r="CT8" s="28"/>
      <c r="CU8" s="22">
        <f t="shared" ref="CU8:CU27" si="402">ROUND((CR8*0.4+CS8*0.6),1)</f>
        <v>5.3</v>
      </c>
      <c r="CV8" s="29">
        <f t="shared" ref="CV8:CV27" si="403">ROUND(MAX((CR8*0.4+CS8*0.6),(CR8*0.4+CT8*0.6)),1)</f>
        <v>5.3</v>
      </c>
      <c r="CW8" s="29" t="str">
        <f t="shared" si="149"/>
        <v>5.3</v>
      </c>
      <c r="CX8" s="35" t="str">
        <f t="shared" ref="CX8:CX27" si="404">IF(CV8&gt;=8.5,"A",IF(CV8&gt;=8,"B+",IF(CV8&gt;=7,"B",IF(CV8&gt;=6.5,"C+",IF(CV8&gt;=5.5,"C",IF(CV8&gt;=5,"D+",IF(CV8&gt;=4,"D","F")))))))</f>
        <v>D+</v>
      </c>
      <c r="CY8" s="157">
        <f t="shared" ref="CY8:CY27" si="405">IF(CX8="A",4,IF(CX8="B+",3.5,IF(CX8="B",3,IF(CX8="C+",2.5,IF(CX8="C",2,IF(CX8="D+",1.5,IF(CX8="D",1,0)))))))</f>
        <v>1.5</v>
      </c>
      <c r="CZ8" s="49" t="str">
        <f t="shared" ref="CZ8:CZ27" si="406">TEXT(CY8,"0.0")</f>
        <v>1.5</v>
      </c>
      <c r="DA8" s="77">
        <v>2</v>
      </c>
      <c r="DB8" s="151">
        <v>2</v>
      </c>
      <c r="DC8" s="24">
        <v>7.9</v>
      </c>
      <c r="DD8" s="27">
        <v>8</v>
      </c>
      <c r="DE8" s="28"/>
      <c r="DF8" s="30">
        <f t="shared" ref="DF8:DF27" si="407">ROUND((DC8*0.4+DD8*0.6),1)</f>
        <v>8</v>
      </c>
      <c r="DG8" s="31">
        <f t="shared" ref="DG8:DG27" si="408">ROUND(MAX((DC8*0.4+DD8*0.6),(DC8*0.4+DE8*0.6)),1)</f>
        <v>8</v>
      </c>
      <c r="DH8" s="29" t="str">
        <f t="shared" si="155"/>
        <v>8.0</v>
      </c>
      <c r="DI8" s="35" t="str">
        <f t="shared" ref="DI8:DI27" si="409">IF(DG8&gt;=8.5,"A",IF(DG8&gt;=8,"B+",IF(DG8&gt;=7,"B",IF(DG8&gt;=6.5,"C+",IF(DG8&gt;=5.5,"C",IF(DG8&gt;=5,"D+",IF(DG8&gt;=4,"D","F")))))))</f>
        <v>B+</v>
      </c>
      <c r="DJ8" s="157">
        <f t="shared" ref="DJ8:DJ27" si="410">IF(DI8="A",4,IF(DI8="B+",3.5,IF(DI8="B",3,IF(DI8="C+",2.5,IF(DI8="C",2,IF(DI8="D+",1.5,IF(DI8="D",1,0)))))))</f>
        <v>3.5</v>
      </c>
      <c r="DK8" s="49" t="str">
        <f t="shared" ref="DK8:DK27" si="411">TEXT(DJ8,"0.0")</f>
        <v>3.5</v>
      </c>
      <c r="DL8" s="77">
        <v>4</v>
      </c>
      <c r="DM8" s="151">
        <v>4</v>
      </c>
      <c r="DN8" s="24">
        <v>7</v>
      </c>
      <c r="DO8" s="27">
        <v>5</v>
      </c>
      <c r="DP8" s="28"/>
      <c r="DQ8" s="30">
        <f t="shared" ref="DQ8:DQ27" si="412">ROUND((DN8*0.4+DO8*0.6),1)</f>
        <v>5.8</v>
      </c>
      <c r="DR8" s="31">
        <f t="shared" ref="DR8:DR27" si="413">ROUND(MAX((DN8*0.4+DO8*0.6),(DN8*0.4+DP8*0.6)),1)</f>
        <v>5.8</v>
      </c>
      <c r="DS8" s="29" t="str">
        <f t="shared" si="161"/>
        <v>5.8</v>
      </c>
      <c r="DT8" s="35" t="str">
        <f t="shared" ref="DT8:DT27" si="414">IF(DR8&gt;=8.5,"A",IF(DR8&gt;=8,"B+",IF(DR8&gt;=7,"B",IF(DR8&gt;=6.5,"C+",IF(DR8&gt;=5.5,"C",IF(DR8&gt;=5,"D+",IF(DR8&gt;=4,"D","F")))))))</f>
        <v>C</v>
      </c>
      <c r="DU8" s="157">
        <f t="shared" ref="DU8:DU27" si="415">IF(DT8="A",4,IF(DT8="B+",3.5,IF(DT8="B",3,IF(DT8="C+",2.5,IF(DT8="C",2,IF(DT8="D+",1.5,IF(DT8="D",1,0)))))))</f>
        <v>2</v>
      </c>
      <c r="DV8" s="49" t="str">
        <f t="shared" ref="DV8:DV27" si="416">TEXT(DU8,"0.0")</f>
        <v>2.0</v>
      </c>
      <c r="DW8" s="77">
        <v>3</v>
      </c>
      <c r="DX8" s="151">
        <v>3</v>
      </c>
      <c r="DY8" s="24">
        <v>7.3</v>
      </c>
      <c r="DZ8" s="27">
        <v>6</v>
      </c>
      <c r="EA8" s="28"/>
      <c r="EB8" s="22">
        <f t="shared" ref="EB8:EB27" si="417">ROUND((DY8*0.4+DZ8*0.6),1)</f>
        <v>6.5</v>
      </c>
      <c r="EC8" s="29">
        <f t="shared" ref="EC8:EC27" si="418">ROUND(MAX((DY8*0.4+DZ8*0.6),(DY8*0.4+EA8*0.6)),1)</f>
        <v>6.5</v>
      </c>
      <c r="ED8" s="29" t="str">
        <f t="shared" si="165"/>
        <v>6.5</v>
      </c>
      <c r="EE8" s="35" t="str">
        <f t="shared" ref="EE8:EE27" si="419">IF(EC8&gt;=8.5,"A",IF(EC8&gt;=8,"B+",IF(EC8&gt;=7,"B",IF(EC8&gt;=6.5,"C+",IF(EC8&gt;=5.5,"C",IF(EC8&gt;=5,"D+",IF(EC8&gt;=4,"D","F")))))))</f>
        <v>C+</v>
      </c>
      <c r="EF8" s="157">
        <f t="shared" ref="EF8:EF27" si="420">IF(EE8="A",4,IF(EE8="B+",3.5,IF(EE8="B",3,IF(EE8="C+",2.5,IF(EE8="C",2,IF(EE8="D+",1.5,IF(EE8="D",1,0)))))))</f>
        <v>2.5</v>
      </c>
      <c r="EG8" s="49" t="str">
        <f t="shared" ref="EG8:EG27" si="421">TEXT(EF8,"0.0")</f>
        <v>2.5</v>
      </c>
      <c r="EH8" s="77">
        <v>2</v>
      </c>
      <c r="EI8" s="151">
        <v>2</v>
      </c>
      <c r="EJ8" s="24">
        <v>8.1999999999999993</v>
      </c>
      <c r="EK8" s="27">
        <v>2</v>
      </c>
      <c r="EL8" s="28"/>
      <c r="EM8" s="30">
        <f t="shared" ref="EM8:EM27" si="422">ROUND((EJ8*0.4+EK8*0.6),1)</f>
        <v>4.5</v>
      </c>
      <c r="EN8" s="31">
        <f t="shared" ref="EN8:EN27" si="423">ROUND(MAX((EJ8*0.4+EK8*0.6),(EJ8*0.4+EL8*0.6)),1)</f>
        <v>4.5</v>
      </c>
      <c r="EO8" s="29" t="str">
        <f t="shared" si="170"/>
        <v>4.5</v>
      </c>
      <c r="EP8" s="35" t="str">
        <f t="shared" ref="EP8:EP27" si="424">IF(EN8&gt;=8.5,"A",IF(EN8&gt;=8,"B+",IF(EN8&gt;=7,"B",IF(EN8&gt;=6.5,"C+",IF(EN8&gt;=5.5,"C",IF(EN8&gt;=5,"D+",IF(EN8&gt;=4,"D","F")))))))</f>
        <v>D</v>
      </c>
      <c r="EQ8" s="157">
        <f t="shared" ref="EQ8:EQ27" si="425">IF(EP8="A",4,IF(EP8="B+",3.5,IF(EP8="B",3,IF(EP8="C+",2.5,IF(EP8="C",2,IF(EP8="D+",1.5,IF(EP8="D",1,0)))))))</f>
        <v>1</v>
      </c>
      <c r="ER8" s="49" t="str">
        <f t="shared" ref="ER8:ER27" si="426">TEXT(EQ8,"0.0")</f>
        <v>1.0</v>
      </c>
      <c r="ES8" s="77">
        <v>2</v>
      </c>
      <c r="ET8" s="151">
        <v>2</v>
      </c>
      <c r="EU8" s="24">
        <v>8.1999999999999993</v>
      </c>
      <c r="EV8" s="27">
        <v>6</v>
      </c>
      <c r="EW8" s="28"/>
      <c r="EX8" s="30">
        <f t="shared" ref="EX8:EX27" si="427">ROUND((EU8*0.4+EV8*0.6),1)</f>
        <v>6.9</v>
      </c>
      <c r="EY8" s="31">
        <f t="shared" ref="EY8:EY27" si="428">ROUND(MAX((EU8*0.4+EV8*0.6),(EU8*0.4+EW8*0.6)),1)</f>
        <v>6.9</v>
      </c>
      <c r="EZ8" s="29" t="str">
        <f t="shared" si="175"/>
        <v>6.9</v>
      </c>
      <c r="FA8" s="35" t="str">
        <f t="shared" ref="FA8:FA27" si="429">IF(EY8&gt;=8.5,"A",IF(EY8&gt;=8,"B+",IF(EY8&gt;=7,"B",IF(EY8&gt;=6.5,"C+",IF(EY8&gt;=5.5,"C",IF(EY8&gt;=5,"D+",IF(EY8&gt;=4,"D","F")))))))</f>
        <v>C+</v>
      </c>
      <c r="FB8" s="157">
        <f t="shared" ref="FB8:FB27" si="430">IF(FA8="A",4,IF(FA8="B+",3.5,IF(FA8="B",3,IF(FA8="C+",2.5,IF(FA8="C",2,IF(FA8="D+",1.5,IF(FA8="D",1,0)))))))</f>
        <v>2.5</v>
      </c>
      <c r="FC8" s="49" t="str">
        <f t="shared" ref="FC8:FC27" si="431">TEXT(FB8,"0.0")</f>
        <v>2.5</v>
      </c>
      <c r="FD8" s="77">
        <v>3</v>
      </c>
      <c r="FE8" s="151">
        <v>3</v>
      </c>
      <c r="FF8" s="155">
        <v>8</v>
      </c>
      <c r="FG8" s="165">
        <v>7.2</v>
      </c>
      <c r="FH8" s="165"/>
      <c r="FI8" s="22">
        <f t="shared" ref="FI8:FI27" si="432">ROUND((FF8*0.4+FG8*0.6),1)</f>
        <v>7.5</v>
      </c>
      <c r="FJ8" s="29">
        <f t="shared" ref="FJ8:FJ27" si="433">ROUND(MAX((FF8*0.4+FG8*0.6),(FF8*0.4+FH8*0.6)),1)</f>
        <v>7.5</v>
      </c>
      <c r="FK8" s="29" t="str">
        <f t="shared" si="181"/>
        <v>7.5</v>
      </c>
      <c r="FL8" s="35" t="str">
        <f t="shared" ref="FL8:FL27" si="434">IF(FJ8&gt;=8.5,"A",IF(FJ8&gt;=8,"B+",IF(FJ8&gt;=7,"B",IF(FJ8&gt;=6.5,"C+",IF(FJ8&gt;=5.5,"C",IF(FJ8&gt;=5,"D+",IF(FJ8&gt;=4,"D","F")))))))</f>
        <v>B</v>
      </c>
      <c r="FM8" s="33">
        <f t="shared" ref="FM8:FM27" si="435">IF(FL8="A",4,IF(FL8="B+",3.5,IF(FL8="B",3,IF(FL8="C+",2.5,IF(FL8="C",2,IF(FL8="D+",1.5,IF(FL8="D",1,0)))))))</f>
        <v>3</v>
      </c>
      <c r="FN8" s="49" t="str">
        <f t="shared" ref="FN8:FN27" si="436">TEXT(FM8,"0.0")</f>
        <v>3.0</v>
      </c>
      <c r="FO8" s="77">
        <v>1</v>
      </c>
      <c r="FP8" s="151">
        <v>1</v>
      </c>
      <c r="FQ8" s="41">
        <f t="shared" si="185"/>
        <v>20</v>
      </c>
      <c r="FR8" s="43">
        <f t="shared" si="186"/>
        <v>2.3250000000000002</v>
      </c>
      <c r="FS8" s="45" t="str">
        <f t="shared" si="187"/>
        <v>2.33</v>
      </c>
      <c r="FT8" s="47" t="str">
        <f t="shared" si="188"/>
        <v>Lên lớp</v>
      </c>
      <c r="FU8" s="145">
        <f t="shared" si="189"/>
        <v>20</v>
      </c>
      <c r="FV8" s="146">
        <f t="shared" si="190"/>
        <v>2.3250000000000002</v>
      </c>
      <c r="FW8" s="174">
        <f t="shared" si="191"/>
        <v>36</v>
      </c>
      <c r="FX8" s="41">
        <f t="shared" si="192"/>
        <v>36</v>
      </c>
      <c r="FY8" s="43">
        <f t="shared" si="193"/>
        <v>2.5</v>
      </c>
      <c r="FZ8" s="45" t="str">
        <f t="shared" si="194"/>
        <v>2.50</v>
      </c>
      <c r="GA8" s="47" t="str">
        <f t="shared" si="195"/>
        <v>Lên lớp</v>
      </c>
      <c r="GB8" s="47" t="s">
        <v>1143</v>
      </c>
      <c r="GC8" s="24">
        <v>8</v>
      </c>
      <c r="GD8" s="27">
        <v>7</v>
      </c>
      <c r="GE8" s="28"/>
      <c r="GF8" s="30">
        <f t="shared" si="352"/>
        <v>7.4</v>
      </c>
      <c r="GG8" s="31">
        <f t="shared" si="353"/>
        <v>7.4</v>
      </c>
      <c r="GH8" s="29" t="str">
        <f t="shared" si="197"/>
        <v>7.4</v>
      </c>
      <c r="GI8" s="35" t="str">
        <f t="shared" si="354"/>
        <v>B</v>
      </c>
      <c r="GJ8" s="33">
        <f t="shared" si="355"/>
        <v>3</v>
      </c>
      <c r="GK8" s="49" t="str">
        <f t="shared" si="356"/>
        <v>3.0</v>
      </c>
      <c r="GL8" s="77">
        <v>2</v>
      </c>
      <c r="GM8" s="151">
        <v>2</v>
      </c>
      <c r="GN8" s="24">
        <v>9</v>
      </c>
      <c r="GO8" s="27">
        <v>6</v>
      </c>
      <c r="GP8" s="28"/>
      <c r="GQ8" s="30">
        <f t="shared" si="357"/>
        <v>7.2</v>
      </c>
      <c r="GR8" s="31">
        <f t="shared" si="358"/>
        <v>7.2</v>
      </c>
      <c r="GS8" s="29" t="str">
        <f t="shared" si="202"/>
        <v>7.2</v>
      </c>
      <c r="GT8" s="35" t="str">
        <f t="shared" si="359"/>
        <v>B</v>
      </c>
      <c r="GU8" s="33">
        <f t="shared" si="360"/>
        <v>3</v>
      </c>
      <c r="GV8" s="49" t="str">
        <f t="shared" si="361"/>
        <v>3.0</v>
      </c>
      <c r="GW8" s="77">
        <v>3</v>
      </c>
      <c r="GX8" s="151">
        <v>3</v>
      </c>
      <c r="GY8" s="24">
        <v>8.4</v>
      </c>
      <c r="GZ8" s="27">
        <v>7</v>
      </c>
      <c r="HA8" s="28"/>
      <c r="HB8" s="22">
        <f t="shared" si="362"/>
        <v>7.6</v>
      </c>
      <c r="HC8" s="29">
        <f t="shared" si="363"/>
        <v>7.6</v>
      </c>
      <c r="HD8" s="29" t="str">
        <f t="shared" si="207"/>
        <v>7.6</v>
      </c>
      <c r="HE8" s="35" t="str">
        <f t="shared" si="364"/>
        <v>B</v>
      </c>
      <c r="HF8" s="33">
        <f t="shared" si="365"/>
        <v>3</v>
      </c>
      <c r="HG8" s="49" t="str">
        <f t="shared" si="366"/>
        <v>3.0</v>
      </c>
      <c r="HH8" s="77">
        <v>2</v>
      </c>
      <c r="HI8" s="151">
        <v>2</v>
      </c>
      <c r="HJ8" s="24">
        <v>8.4</v>
      </c>
      <c r="HK8" s="27">
        <v>9</v>
      </c>
      <c r="HL8" s="28"/>
      <c r="HM8" s="30">
        <f t="shared" si="367"/>
        <v>8.8000000000000007</v>
      </c>
      <c r="HN8" s="31">
        <f t="shared" si="368"/>
        <v>8.8000000000000007</v>
      </c>
      <c r="HO8" s="29" t="str">
        <f t="shared" si="212"/>
        <v>8.8</v>
      </c>
      <c r="HP8" s="35" t="str">
        <f t="shared" si="369"/>
        <v>A</v>
      </c>
      <c r="HQ8" s="33">
        <f t="shared" si="370"/>
        <v>4</v>
      </c>
      <c r="HR8" s="49" t="str">
        <f t="shared" si="371"/>
        <v>4.0</v>
      </c>
      <c r="HS8" s="77">
        <v>2</v>
      </c>
      <c r="HT8" s="151">
        <v>2</v>
      </c>
      <c r="HU8" s="24">
        <v>8.5</v>
      </c>
      <c r="HV8" s="27">
        <v>6</v>
      </c>
      <c r="HW8" s="28"/>
      <c r="HX8" s="30">
        <f t="shared" si="372"/>
        <v>7</v>
      </c>
      <c r="HY8" s="31">
        <f t="shared" si="373"/>
        <v>7</v>
      </c>
      <c r="HZ8" s="29" t="str">
        <f t="shared" si="217"/>
        <v>7.0</v>
      </c>
      <c r="IA8" s="35" t="str">
        <f t="shared" si="374"/>
        <v>B</v>
      </c>
      <c r="IB8" s="33">
        <f t="shared" si="375"/>
        <v>3</v>
      </c>
      <c r="IC8" s="49" t="str">
        <f t="shared" si="376"/>
        <v>3.0</v>
      </c>
      <c r="ID8" s="77">
        <v>3</v>
      </c>
      <c r="IE8" s="151">
        <v>3</v>
      </c>
      <c r="IF8" s="24">
        <v>5</v>
      </c>
      <c r="IG8" s="27">
        <v>4</v>
      </c>
      <c r="IH8" s="28"/>
      <c r="II8" s="30">
        <f t="shared" si="377"/>
        <v>4.4000000000000004</v>
      </c>
      <c r="IJ8" s="31">
        <f t="shared" si="378"/>
        <v>4.4000000000000004</v>
      </c>
      <c r="IK8" s="29" t="str">
        <f t="shared" si="222"/>
        <v>4.4</v>
      </c>
      <c r="IL8" s="35" t="str">
        <f t="shared" si="379"/>
        <v>D</v>
      </c>
      <c r="IM8" s="33">
        <f t="shared" si="380"/>
        <v>1</v>
      </c>
      <c r="IN8" s="49" t="str">
        <f t="shared" si="381"/>
        <v>1.0</v>
      </c>
      <c r="IO8" s="77">
        <v>2</v>
      </c>
      <c r="IP8" s="151">
        <v>2</v>
      </c>
      <c r="IQ8" s="24">
        <v>7.3</v>
      </c>
      <c r="IR8" s="27">
        <v>6</v>
      </c>
      <c r="IS8" s="28"/>
      <c r="IT8" s="30">
        <f t="shared" si="382"/>
        <v>6.5</v>
      </c>
      <c r="IU8" s="31">
        <f t="shared" si="383"/>
        <v>6.5</v>
      </c>
      <c r="IV8" s="29" t="str">
        <f t="shared" si="226"/>
        <v>6.5</v>
      </c>
      <c r="IW8" s="35" t="str">
        <f t="shared" si="384"/>
        <v>C+</v>
      </c>
      <c r="IX8" s="33">
        <f t="shared" si="385"/>
        <v>2.5</v>
      </c>
      <c r="IY8" s="49" t="str">
        <f t="shared" si="386"/>
        <v>2.5</v>
      </c>
      <c r="IZ8" s="77">
        <v>3</v>
      </c>
      <c r="JA8" s="151">
        <v>3</v>
      </c>
      <c r="JB8" s="24">
        <v>8.1999999999999993</v>
      </c>
      <c r="JC8" s="27">
        <v>6</v>
      </c>
      <c r="JD8" s="28"/>
      <c r="JE8" s="30">
        <f t="shared" si="387"/>
        <v>6.9</v>
      </c>
      <c r="JF8" s="31">
        <f t="shared" si="388"/>
        <v>6.9</v>
      </c>
      <c r="JG8" s="29" t="str">
        <f t="shared" si="230"/>
        <v>6.9</v>
      </c>
      <c r="JH8" s="35" t="str">
        <f t="shared" si="389"/>
        <v>C+</v>
      </c>
      <c r="JI8" s="33">
        <f t="shared" si="390"/>
        <v>2.5</v>
      </c>
      <c r="JJ8" s="49" t="str">
        <f t="shared" si="391"/>
        <v>2.5</v>
      </c>
      <c r="JK8" s="77">
        <v>3</v>
      </c>
      <c r="JL8" s="151">
        <v>3</v>
      </c>
      <c r="JM8" s="24">
        <v>8</v>
      </c>
      <c r="JN8" s="214">
        <v>6.8</v>
      </c>
      <c r="JO8" s="140"/>
      <c r="JP8" s="30">
        <f t="shared" si="392"/>
        <v>7.3</v>
      </c>
      <c r="JQ8" s="31">
        <f t="shared" si="393"/>
        <v>7.3</v>
      </c>
      <c r="JR8" s="29" t="str">
        <f t="shared" si="234"/>
        <v>7.3</v>
      </c>
      <c r="JS8" s="35" t="str">
        <f t="shared" si="394"/>
        <v>B</v>
      </c>
      <c r="JT8" s="33">
        <f t="shared" si="395"/>
        <v>3</v>
      </c>
      <c r="JU8" s="49" t="str">
        <f t="shared" si="396"/>
        <v>3.0</v>
      </c>
      <c r="JV8" s="77">
        <v>2</v>
      </c>
      <c r="JW8" s="151">
        <v>2</v>
      </c>
      <c r="JX8" s="211">
        <f t="shared" si="238"/>
        <v>22</v>
      </c>
      <c r="JY8" s="43">
        <f t="shared" si="239"/>
        <v>2.7727272727272729</v>
      </c>
      <c r="JZ8" s="45" t="str">
        <f t="shared" si="240"/>
        <v>2.77</v>
      </c>
      <c r="KA8" s="47" t="str">
        <f t="shared" si="241"/>
        <v>Lên lớp</v>
      </c>
      <c r="KB8" s="41">
        <f t="shared" si="242"/>
        <v>22</v>
      </c>
      <c r="KC8" s="43">
        <f t="shared" si="243"/>
        <v>2.7727272727272729</v>
      </c>
      <c r="KD8" s="229">
        <f t="shared" si="244"/>
        <v>58</v>
      </c>
      <c r="KE8" s="230">
        <f t="shared" si="245"/>
        <v>58</v>
      </c>
      <c r="KF8" s="146">
        <f t="shared" si="246"/>
        <v>2.603448275862069</v>
      </c>
      <c r="KG8" s="45" t="str">
        <f t="shared" si="247"/>
        <v>2.60</v>
      </c>
      <c r="KH8" s="47" t="str">
        <f t="shared" si="248"/>
        <v>Lên lớp</v>
      </c>
      <c r="KI8" s="47" t="s">
        <v>1143</v>
      </c>
      <c r="KJ8" s="155">
        <v>5.2</v>
      </c>
      <c r="KK8" s="168">
        <v>5</v>
      </c>
      <c r="KL8" s="28"/>
      <c r="KM8" s="30">
        <f t="shared" ref="KM8:KM32" si="437">ROUND((KJ8*0.4+KK8*0.6),1)</f>
        <v>5.0999999999999996</v>
      </c>
      <c r="KN8" s="31">
        <f t="shared" ref="KN8:KN32" si="438">ROUND(MAX((KJ8*0.4+KK8*0.6),(KJ8*0.4+KL8*0.6)),1)</f>
        <v>5.0999999999999996</v>
      </c>
      <c r="KO8" s="29" t="str">
        <f t="shared" ref="KO8:KO32" si="439">TEXT(KN8,"0.0")</f>
        <v>5.1</v>
      </c>
      <c r="KP8" s="35" t="str">
        <f t="shared" ref="KP8:KP32" si="440">IF(KN8&gt;=8.5,"A",IF(KN8&gt;=8,"B+",IF(KN8&gt;=7,"B",IF(KN8&gt;=6.5,"C+",IF(KN8&gt;=5.5,"C",IF(KN8&gt;=5,"D+",IF(KN8&gt;=4,"D","F")))))))</f>
        <v>D+</v>
      </c>
      <c r="KQ8" s="33">
        <f t="shared" ref="KQ8:KQ32" si="441">IF(KP8="A",4,IF(KP8="B+",3.5,IF(KP8="B",3,IF(KP8="C+",2.5,IF(KP8="C",2,IF(KP8="D+",1.5,IF(KP8="D",1,0)))))))</f>
        <v>1.5</v>
      </c>
      <c r="KR8" s="49" t="str">
        <f t="shared" ref="KR8:KR32" si="442">TEXT(KQ8,"0.0")</f>
        <v>1.5</v>
      </c>
      <c r="KS8" s="77">
        <v>2</v>
      </c>
      <c r="KT8" s="151">
        <v>2</v>
      </c>
      <c r="KU8" s="24">
        <v>8.3000000000000007</v>
      </c>
      <c r="KV8" s="27">
        <v>9</v>
      </c>
      <c r="KW8" s="28"/>
      <c r="KX8" s="30">
        <f t="shared" ref="KX8:KX32" si="443">ROUND((KU8*0.4+KV8*0.6),1)</f>
        <v>8.6999999999999993</v>
      </c>
      <c r="KY8" s="31">
        <f t="shared" ref="KY8:KY32" si="444">ROUND(MAX((KU8*0.4+KV8*0.6),(KU8*0.4+KW8*0.6)),1)</f>
        <v>8.6999999999999993</v>
      </c>
      <c r="KZ8" s="29" t="str">
        <f t="shared" ref="KZ8:KZ32" si="445">TEXT(KY8,"0.0")</f>
        <v>8.7</v>
      </c>
      <c r="LA8" s="35" t="str">
        <f t="shared" ref="LA8:LA32" si="446">IF(KY8&gt;=8.5,"A",IF(KY8&gt;=8,"B+",IF(KY8&gt;=7,"B",IF(KY8&gt;=6.5,"C+",IF(KY8&gt;=5.5,"C",IF(KY8&gt;=5,"D+",IF(KY8&gt;=4,"D","F")))))))</f>
        <v>A</v>
      </c>
      <c r="LB8" s="33">
        <f t="shared" ref="LB8:LB32" si="447">IF(LA8="A",4,IF(LA8="B+",3.5,IF(LA8="B",3,IF(LA8="C+",2.5,IF(LA8="C",2,IF(LA8="D+",1.5,IF(LA8="D",1,0)))))))</f>
        <v>4</v>
      </c>
      <c r="LC8" s="49" t="str">
        <f t="shared" ref="LC8:LC32" si="448">TEXT(LB8,"0.0")</f>
        <v>4.0</v>
      </c>
      <c r="LD8" s="77">
        <v>2</v>
      </c>
      <c r="LE8" s="151">
        <v>2</v>
      </c>
      <c r="LF8" s="24">
        <v>8.3000000000000007</v>
      </c>
      <c r="LG8" s="27">
        <v>4</v>
      </c>
      <c r="LH8" s="28"/>
      <c r="LI8" s="30">
        <f t="shared" ref="LI8:LI32" si="449">ROUND((LF8*0.4+LG8*0.6),1)</f>
        <v>5.7</v>
      </c>
      <c r="LJ8" s="31">
        <f t="shared" ref="LJ8:LJ32" si="450">ROUND(MAX((LF8*0.4+LG8*0.6),(LF8*0.4+LH8*0.6)),1)</f>
        <v>5.7</v>
      </c>
      <c r="LK8" s="31" t="str">
        <f t="shared" ref="LK8:LK32" si="451">TEXT(LJ8,"0.0")</f>
        <v>5.7</v>
      </c>
      <c r="LL8" s="35" t="str">
        <f t="shared" ref="LL8:LL32" si="452">IF(LJ8&gt;=8.5,"A",IF(LJ8&gt;=8,"B+",IF(LJ8&gt;=7,"B",IF(LJ8&gt;=6.5,"C+",IF(LJ8&gt;=5.5,"C",IF(LJ8&gt;=5,"D+",IF(LJ8&gt;=4,"D","F")))))))</f>
        <v>C</v>
      </c>
      <c r="LM8" s="33">
        <f t="shared" ref="LM8:LM32" si="453">IF(LL8="A",4,IF(LL8="B+",3.5,IF(LL8="B",3,IF(LL8="C+",2.5,IF(LL8="C",2,IF(LL8="D+",1.5,IF(LL8="D",1,0)))))))</f>
        <v>2</v>
      </c>
      <c r="LN8" s="49" t="str">
        <f t="shared" ref="LN8:LN32" si="454">TEXT(LM8,"0.0")</f>
        <v>2.0</v>
      </c>
      <c r="LO8" s="77">
        <v>2</v>
      </c>
      <c r="LP8" s="151">
        <v>2</v>
      </c>
      <c r="LQ8" s="24">
        <v>9</v>
      </c>
      <c r="LR8" s="27">
        <v>8</v>
      </c>
      <c r="LS8" s="28"/>
      <c r="LT8" s="30">
        <f t="shared" ref="LT8:LT32" si="455">ROUND((LQ8*0.4+LR8*0.6),1)</f>
        <v>8.4</v>
      </c>
      <c r="LU8" s="31">
        <f t="shared" ref="LU8:LU32" si="456">ROUND(MAX((LQ8*0.4+LR8*0.6),(LQ8*0.4+LS8*0.6)),1)</f>
        <v>8.4</v>
      </c>
      <c r="LV8" s="29" t="str">
        <f t="shared" si="252"/>
        <v>8.4</v>
      </c>
      <c r="LW8" s="35" t="str">
        <f t="shared" ref="LW8:LW32" si="457">IF(LU8&gt;=8.5,"A",IF(LU8&gt;=8,"B+",IF(LU8&gt;=7,"B",IF(LU8&gt;=6.5,"C+",IF(LU8&gt;=5.5,"C",IF(LU8&gt;=5,"D+",IF(LU8&gt;=4,"D","F")))))))</f>
        <v>B+</v>
      </c>
      <c r="LX8" s="33">
        <f t="shared" ref="LX8:LX32" si="458">IF(LW8="A",4,IF(LW8="B+",3.5,IF(LW8="B",3,IF(LW8="C+",2.5,IF(LW8="C",2,IF(LW8="D+",1.5,IF(LW8="D",1,0)))))))</f>
        <v>3.5</v>
      </c>
      <c r="LY8" s="49" t="str">
        <f t="shared" ref="LY8:LY32" si="459">TEXT(LX8,"0.0")</f>
        <v>3.5</v>
      </c>
      <c r="LZ8" s="77">
        <v>2</v>
      </c>
      <c r="MA8" s="151">
        <v>2</v>
      </c>
      <c r="MB8" s="24">
        <v>8.1999999999999993</v>
      </c>
      <c r="MC8" s="27">
        <v>7</v>
      </c>
      <c r="MD8" s="28"/>
      <c r="ME8" s="30">
        <f t="shared" ref="ME8:ME32" si="460">ROUND((MB8*0.4+MC8*0.6),1)</f>
        <v>7.5</v>
      </c>
      <c r="MF8" s="161">
        <f t="shared" ref="MF8:MF32" si="461">ROUND(MAX((MB8*0.4+MC8*0.6),(MB8*0.4+MD8*0.6)),1)</f>
        <v>7.5</v>
      </c>
      <c r="MG8" s="29" t="str">
        <f t="shared" si="253"/>
        <v>7.5</v>
      </c>
      <c r="MH8" s="162" t="str">
        <f t="shared" ref="MH8:MH32" si="462">IF(MF8&gt;=8.5,"A",IF(MF8&gt;=8,"B+",IF(MF8&gt;=7,"B",IF(MF8&gt;=6.5,"C+",IF(MF8&gt;=5.5,"C",IF(MF8&gt;=5,"D+",IF(MF8&gt;=4,"D","F")))))))</f>
        <v>B</v>
      </c>
      <c r="MI8" s="163">
        <f t="shared" ref="MI8:MI32" si="463">IF(MH8="A",4,IF(MH8="B+",3.5,IF(MH8="B",3,IF(MH8="C+",2.5,IF(MH8="C",2,IF(MH8="D+",1.5,IF(MH8="D",1,0)))))))</f>
        <v>3</v>
      </c>
      <c r="MJ8" s="56" t="str">
        <f t="shared" ref="MJ8:MJ32" si="464">TEXT(MI8,"0.0")</f>
        <v>3.0</v>
      </c>
      <c r="MK8" s="77">
        <v>1</v>
      </c>
      <c r="ML8" s="151">
        <v>1</v>
      </c>
      <c r="MM8" s="24">
        <v>8.3000000000000007</v>
      </c>
      <c r="MN8" s="27">
        <v>3</v>
      </c>
      <c r="MO8" s="28"/>
      <c r="MP8" s="30">
        <f t="shared" ref="MP8:MP32" si="465">ROUND((MM8*0.4+MN8*0.6),1)</f>
        <v>5.0999999999999996</v>
      </c>
      <c r="MQ8" s="161">
        <f t="shared" ref="MQ8:MQ32" si="466">ROUND(MAX((MM8*0.4+MN8*0.6),(MM8*0.4+MO8*0.6)),1)</f>
        <v>5.0999999999999996</v>
      </c>
      <c r="MR8" s="29" t="str">
        <f t="shared" si="254"/>
        <v>5.1</v>
      </c>
      <c r="MS8" s="162" t="str">
        <f t="shared" ref="MS8:MS32" si="467">IF(MQ8&gt;=8.5,"A",IF(MQ8&gt;=8,"B+",IF(MQ8&gt;=7,"B",IF(MQ8&gt;=6.5,"C+",IF(MQ8&gt;=5.5,"C",IF(MQ8&gt;=5,"D+",IF(MQ8&gt;=4,"D","F")))))))</f>
        <v>D+</v>
      </c>
      <c r="MT8" s="163">
        <f t="shared" ref="MT8:MT32" si="468">IF(MS8="A",4,IF(MS8="B+",3.5,IF(MS8="B",3,IF(MS8="C+",2.5,IF(MS8="C",2,IF(MS8="D+",1.5,IF(MS8="D",1,0)))))))</f>
        <v>1.5</v>
      </c>
      <c r="MU8" s="56" t="str">
        <f t="shared" ref="MU8:MU32" si="469">TEXT(MT8,"0.0")</f>
        <v>1.5</v>
      </c>
      <c r="MV8" s="77">
        <v>3</v>
      </c>
      <c r="MW8" s="151">
        <v>3</v>
      </c>
      <c r="MX8" s="24">
        <v>6.5</v>
      </c>
      <c r="MY8" s="27">
        <v>1</v>
      </c>
      <c r="MZ8" s="28">
        <v>7</v>
      </c>
      <c r="NA8" s="30">
        <f t="shared" ref="NA8:NA32" si="470">ROUND((MX8*0.4+MY8*0.6),1)</f>
        <v>3.2</v>
      </c>
      <c r="NB8" s="161">
        <f t="shared" ref="NB8:NB32" si="471">ROUND(MAX((MX8*0.4+MY8*0.6),(MX8*0.4+MZ8*0.6)),1)</f>
        <v>6.8</v>
      </c>
      <c r="NC8" s="29" t="str">
        <f t="shared" si="255"/>
        <v>6.8</v>
      </c>
      <c r="ND8" s="162" t="str">
        <f t="shared" ref="ND8:ND32" si="472">IF(NB8&gt;=8.5,"A",IF(NB8&gt;=8,"B+",IF(NB8&gt;=7,"B",IF(NB8&gt;=6.5,"C+",IF(NB8&gt;=5.5,"C",IF(NB8&gt;=5,"D+",IF(NB8&gt;=4,"D","F")))))))</f>
        <v>C+</v>
      </c>
      <c r="NE8" s="163">
        <f t="shared" ref="NE8:NE32" si="473">IF(ND8="A",4,IF(ND8="B+",3.5,IF(ND8="B",3,IF(ND8="C+",2.5,IF(ND8="C",2,IF(ND8="D+",1.5,IF(ND8="D",1,0)))))))</f>
        <v>2.5</v>
      </c>
      <c r="NF8" s="56" t="str">
        <f t="shared" ref="NF8:NF32" si="474">TEXT(NE8,"0.0")</f>
        <v>2.5</v>
      </c>
      <c r="NG8" s="77">
        <v>1</v>
      </c>
      <c r="NH8" s="151">
        <v>1</v>
      </c>
      <c r="NI8" s="24">
        <v>8</v>
      </c>
      <c r="NJ8" s="27">
        <v>5</v>
      </c>
      <c r="NK8" s="28"/>
      <c r="NL8" s="30">
        <f t="shared" ref="NL8:NL32" si="475">ROUND((NI8*0.4+NJ8*0.6),1)</f>
        <v>6.2</v>
      </c>
      <c r="NM8" s="31">
        <f t="shared" ref="NM8:NM32" si="476">ROUND(MAX((NI8*0.4+NJ8*0.6),(NI8*0.4+NK8*0.6)),1)</f>
        <v>6.2</v>
      </c>
      <c r="NN8" s="29" t="str">
        <f t="shared" ref="NN8:NN32" si="477">TEXT(NM8,"0.0")</f>
        <v>6.2</v>
      </c>
      <c r="NO8" s="35" t="str">
        <f t="shared" ref="NO8:NO32" si="478">IF(NM8&gt;=8.5,"A",IF(NM8&gt;=8,"B+",IF(NM8&gt;=7,"B",IF(NM8&gt;=6.5,"C+",IF(NM8&gt;=5.5,"C",IF(NM8&gt;=5,"D+",IF(NM8&gt;=4,"D","F")))))))</f>
        <v>C</v>
      </c>
      <c r="NP8" s="33">
        <f t="shared" ref="NP8:NP32" si="479">IF(NO8="A",4,IF(NO8="B+",3.5,IF(NO8="B",3,IF(NO8="C+",2.5,IF(NO8="C",2,IF(NO8="D+",1.5,IF(NO8="D",1,0)))))))</f>
        <v>2</v>
      </c>
      <c r="NQ8" s="49" t="str">
        <f t="shared" ref="NQ8:NQ32" si="480">TEXT(NP8,"0.0")</f>
        <v>2.0</v>
      </c>
      <c r="NR8" s="77">
        <v>3</v>
      </c>
      <c r="NS8" s="151">
        <v>3</v>
      </c>
      <c r="NT8" s="24">
        <v>8</v>
      </c>
      <c r="NU8" s="214">
        <v>6.3</v>
      </c>
      <c r="NV8" s="28"/>
      <c r="NW8" s="30">
        <f t="shared" ref="NW8:NW32" si="481">ROUND((NT8*0.4+NU8*0.6),1)</f>
        <v>7</v>
      </c>
      <c r="NX8" s="31">
        <f t="shared" ref="NX8:NX32" si="482">ROUND(MAX((NT8*0.4+NU8*0.6),(NT8*0.4+NV8*0.6)),1)</f>
        <v>7</v>
      </c>
      <c r="NY8" s="29" t="str">
        <f t="shared" ref="NY8:NY32" si="483">TEXT(NX8,"0.0")</f>
        <v>7.0</v>
      </c>
      <c r="NZ8" s="35" t="str">
        <f t="shared" ref="NZ8:NZ32" si="484">IF(NX8&gt;=8.5,"A",IF(NX8&gt;=8,"B+",IF(NX8&gt;=7,"B",IF(NX8&gt;=6.5,"C+",IF(NX8&gt;=5.5,"C",IF(NX8&gt;=5,"D+",IF(NX8&gt;=4,"D","F")))))))</f>
        <v>B</v>
      </c>
      <c r="OA8" s="33">
        <f t="shared" ref="OA8:OA32" si="485">IF(NZ8="A",4,IF(NZ8="B+",3.5,IF(NZ8="B",3,IF(NZ8="C+",2.5,IF(NZ8="C",2,IF(NZ8="D+",1.5,IF(NZ8="D",1,0)))))))</f>
        <v>3</v>
      </c>
      <c r="OB8" s="49" t="str">
        <f t="shared" ref="OB8:OB32" si="486">TEXT(OA8,"0.0")</f>
        <v>3.0</v>
      </c>
      <c r="OC8" s="77">
        <v>2</v>
      </c>
      <c r="OD8" s="151">
        <v>2</v>
      </c>
      <c r="OE8" s="211">
        <f t="shared" si="259"/>
        <v>18</v>
      </c>
      <c r="OF8" s="43">
        <f t="shared" si="260"/>
        <v>2.4444444444444446</v>
      </c>
      <c r="OG8" s="45" t="str">
        <f t="shared" si="261"/>
        <v>2.44</v>
      </c>
      <c r="OH8" s="47" t="str">
        <f t="shared" si="309"/>
        <v>Lên lớp</v>
      </c>
      <c r="OI8" s="41">
        <f t="shared" si="262"/>
        <v>18</v>
      </c>
      <c r="OJ8" s="43">
        <f t="shared" si="263"/>
        <v>2.4444444444444446</v>
      </c>
      <c r="OK8" s="229">
        <f t="shared" si="264"/>
        <v>76</v>
      </c>
      <c r="OL8" s="230">
        <f t="shared" si="265"/>
        <v>76</v>
      </c>
      <c r="OM8" s="146">
        <f t="shared" si="266"/>
        <v>2.5657894736842106</v>
      </c>
      <c r="ON8" s="45" t="str">
        <f t="shared" si="52"/>
        <v>2.57</v>
      </c>
      <c r="OO8" s="47" t="str">
        <f t="shared" si="267"/>
        <v>Lên lớp</v>
      </c>
      <c r="OP8" s="47" t="s">
        <v>1143</v>
      </c>
      <c r="OQ8" s="24">
        <v>7.2</v>
      </c>
      <c r="OR8" s="27">
        <v>8</v>
      </c>
      <c r="OS8" s="28"/>
      <c r="OT8" s="30">
        <f t="shared" si="53"/>
        <v>7.7</v>
      </c>
      <c r="OU8" s="31">
        <f t="shared" si="54"/>
        <v>7.7</v>
      </c>
      <c r="OV8" s="31" t="str">
        <f t="shared" si="268"/>
        <v>7.7</v>
      </c>
      <c r="OW8" s="35" t="str">
        <f t="shared" si="316"/>
        <v>B</v>
      </c>
      <c r="OX8" s="33">
        <f t="shared" si="55"/>
        <v>3</v>
      </c>
      <c r="OY8" s="49" t="str">
        <f t="shared" si="56"/>
        <v>3.0</v>
      </c>
      <c r="OZ8" s="77">
        <v>2</v>
      </c>
      <c r="PA8" s="151">
        <v>2</v>
      </c>
      <c r="PB8" s="24">
        <v>7.4</v>
      </c>
      <c r="PC8" s="27">
        <v>7</v>
      </c>
      <c r="PD8" s="28"/>
      <c r="PE8" s="30">
        <f t="shared" si="57"/>
        <v>7.2</v>
      </c>
      <c r="PF8" s="31">
        <f t="shared" si="58"/>
        <v>7.2</v>
      </c>
      <c r="PG8" s="31" t="str">
        <f t="shared" si="269"/>
        <v>7.2</v>
      </c>
      <c r="PH8" s="35" t="str">
        <f t="shared" si="317"/>
        <v>B</v>
      </c>
      <c r="PI8" s="33">
        <f t="shared" si="59"/>
        <v>3</v>
      </c>
      <c r="PJ8" s="49" t="str">
        <f t="shared" si="60"/>
        <v>3.0</v>
      </c>
      <c r="PK8" s="77">
        <v>3</v>
      </c>
      <c r="PL8" s="151">
        <v>3</v>
      </c>
      <c r="PM8" s="24">
        <v>8.3000000000000007</v>
      </c>
      <c r="PN8" s="27">
        <v>7</v>
      </c>
      <c r="PO8" s="28"/>
      <c r="PP8" s="30">
        <f t="shared" si="61"/>
        <v>7.5</v>
      </c>
      <c r="PQ8" s="31">
        <f t="shared" si="62"/>
        <v>7.5</v>
      </c>
      <c r="PR8" s="31" t="str">
        <f t="shared" si="270"/>
        <v>7.5</v>
      </c>
      <c r="PS8" s="35" t="str">
        <f t="shared" si="318"/>
        <v>B</v>
      </c>
      <c r="PT8" s="33">
        <f t="shared" si="63"/>
        <v>3</v>
      </c>
      <c r="PU8" s="49" t="str">
        <f t="shared" si="64"/>
        <v>3.0</v>
      </c>
      <c r="PV8" s="77">
        <v>2</v>
      </c>
      <c r="PW8" s="151">
        <v>2</v>
      </c>
      <c r="PX8" s="24">
        <v>8.1999999999999993</v>
      </c>
      <c r="PY8" s="27">
        <v>8</v>
      </c>
      <c r="PZ8" s="28"/>
      <c r="QA8" s="30">
        <f t="shared" si="65"/>
        <v>8.1</v>
      </c>
      <c r="QB8" s="31">
        <f t="shared" si="66"/>
        <v>8.1</v>
      </c>
      <c r="QC8" s="31" t="str">
        <f t="shared" si="271"/>
        <v>8.1</v>
      </c>
      <c r="QD8" s="35" t="str">
        <f t="shared" si="319"/>
        <v>B+</v>
      </c>
      <c r="QE8" s="33">
        <f t="shared" si="67"/>
        <v>3.5</v>
      </c>
      <c r="QF8" s="49" t="str">
        <f t="shared" si="68"/>
        <v>3.5</v>
      </c>
      <c r="QG8" s="77">
        <v>3</v>
      </c>
      <c r="QH8" s="151">
        <v>3</v>
      </c>
      <c r="QI8" s="24">
        <v>8.1</v>
      </c>
      <c r="QJ8" s="27">
        <v>6</v>
      </c>
      <c r="QK8" s="28"/>
      <c r="QL8" s="30">
        <f t="shared" si="69"/>
        <v>6.8</v>
      </c>
      <c r="QM8" s="31">
        <f t="shared" si="70"/>
        <v>6.8</v>
      </c>
      <c r="QN8" s="31" t="str">
        <f t="shared" si="272"/>
        <v>6.8</v>
      </c>
      <c r="QO8" s="35" t="str">
        <f t="shared" si="320"/>
        <v>C+</v>
      </c>
      <c r="QP8" s="33">
        <f t="shared" si="71"/>
        <v>2.5</v>
      </c>
      <c r="QQ8" s="49" t="str">
        <f t="shared" si="72"/>
        <v>2.5</v>
      </c>
      <c r="QR8" s="77">
        <v>1</v>
      </c>
      <c r="QS8" s="151">
        <v>1</v>
      </c>
      <c r="QT8" s="24">
        <v>7.6</v>
      </c>
      <c r="QU8" s="27">
        <v>7</v>
      </c>
      <c r="QV8" s="28"/>
      <c r="QW8" s="30">
        <f t="shared" si="73"/>
        <v>7.2</v>
      </c>
      <c r="QX8" s="31">
        <f t="shared" si="74"/>
        <v>7.2</v>
      </c>
      <c r="QY8" s="31" t="str">
        <f t="shared" si="273"/>
        <v>7.2</v>
      </c>
      <c r="QZ8" s="35" t="str">
        <f t="shared" si="75"/>
        <v>B</v>
      </c>
      <c r="RA8" s="33">
        <f t="shared" si="76"/>
        <v>3</v>
      </c>
      <c r="RB8" s="49" t="str">
        <f t="shared" si="77"/>
        <v>3.0</v>
      </c>
      <c r="RC8" s="77">
        <v>3</v>
      </c>
      <c r="RD8" s="151">
        <v>3</v>
      </c>
      <c r="RE8" s="24">
        <v>7.9</v>
      </c>
      <c r="RF8" s="27">
        <v>4</v>
      </c>
      <c r="RG8" s="28"/>
      <c r="RH8" s="30">
        <f t="shared" si="78"/>
        <v>5.6</v>
      </c>
      <c r="RI8" s="31">
        <f t="shared" si="79"/>
        <v>5.6</v>
      </c>
      <c r="RJ8" s="31" t="str">
        <f t="shared" si="274"/>
        <v>5.6</v>
      </c>
      <c r="RK8" s="35" t="str">
        <f t="shared" si="80"/>
        <v>C</v>
      </c>
      <c r="RL8" s="33">
        <f t="shared" si="81"/>
        <v>2</v>
      </c>
      <c r="RM8" s="49" t="str">
        <f t="shared" si="82"/>
        <v>2.0</v>
      </c>
      <c r="RN8" s="77">
        <v>1</v>
      </c>
      <c r="RO8" s="151">
        <v>1</v>
      </c>
      <c r="RP8" s="211">
        <f t="shared" si="275"/>
        <v>15</v>
      </c>
      <c r="RQ8" s="275">
        <f t="shared" si="276"/>
        <v>7.3533333333333326</v>
      </c>
      <c r="RR8" s="43">
        <f t="shared" si="277"/>
        <v>3</v>
      </c>
      <c r="RS8" s="45" t="str">
        <f t="shared" si="278"/>
        <v>3.00</v>
      </c>
      <c r="RT8" s="47" t="str">
        <f t="shared" si="279"/>
        <v>Lên lớp</v>
      </c>
      <c r="RU8" s="41">
        <f t="shared" si="280"/>
        <v>15</v>
      </c>
      <c r="RV8" s="43">
        <f t="shared" si="281"/>
        <v>3</v>
      </c>
      <c r="RW8" s="229">
        <f t="shared" si="282"/>
        <v>91</v>
      </c>
      <c r="RX8" s="230">
        <f t="shared" si="283"/>
        <v>91</v>
      </c>
      <c r="RY8" s="146">
        <f t="shared" si="284"/>
        <v>2.6373626373626373</v>
      </c>
      <c r="RZ8" s="45" t="str">
        <f t="shared" si="285"/>
        <v>2.64</v>
      </c>
      <c r="SA8" s="47" t="str">
        <f t="shared" si="286"/>
        <v>Lên lớp</v>
      </c>
      <c r="SB8" s="47" t="s">
        <v>1143</v>
      </c>
      <c r="SC8" s="24">
        <v>9</v>
      </c>
      <c r="SD8" s="27">
        <v>9</v>
      </c>
      <c r="SE8" s="28"/>
      <c r="SF8" s="30">
        <f t="shared" si="83"/>
        <v>9</v>
      </c>
      <c r="SG8" s="31">
        <f t="shared" si="84"/>
        <v>9</v>
      </c>
      <c r="SH8" s="31" t="str">
        <f t="shared" si="287"/>
        <v>9.0</v>
      </c>
      <c r="SI8" s="35" t="str">
        <f t="shared" si="85"/>
        <v>A</v>
      </c>
      <c r="SJ8" s="33">
        <f t="shared" si="86"/>
        <v>4</v>
      </c>
      <c r="SK8" s="49" t="str">
        <f t="shared" si="87"/>
        <v>4.0</v>
      </c>
      <c r="SL8" s="77">
        <v>2</v>
      </c>
      <c r="SM8" s="151">
        <v>2</v>
      </c>
      <c r="SN8" s="24">
        <v>7.8</v>
      </c>
      <c r="SO8" s="27">
        <v>6</v>
      </c>
      <c r="SP8" s="28"/>
      <c r="SQ8" s="30">
        <f t="shared" si="88"/>
        <v>6.7</v>
      </c>
      <c r="SR8" s="31">
        <f t="shared" si="89"/>
        <v>6.7</v>
      </c>
      <c r="SS8" s="31" t="str">
        <f t="shared" si="288"/>
        <v>6.7</v>
      </c>
      <c r="ST8" s="35" t="str">
        <f t="shared" si="90"/>
        <v>C+</v>
      </c>
      <c r="SU8" s="33">
        <f t="shared" si="91"/>
        <v>2.5</v>
      </c>
      <c r="SV8" s="49" t="str">
        <f t="shared" si="92"/>
        <v>2.5</v>
      </c>
      <c r="SW8" s="77">
        <v>2</v>
      </c>
      <c r="SX8" s="151">
        <v>2</v>
      </c>
      <c r="SY8" s="24"/>
      <c r="SZ8" s="27"/>
      <c r="TA8" s="28"/>
      <c r="TB8" s="22">
        <f t="shared" si="310"/>
        <v>7.9</v>
      </c>
      <c r="TC8" s="29">
        <f t="shared" si="311"/>
        <v>7.9</v>
      </c>
      <c r="TD8" s="31" t="str">
        <f t="shared" si="290"/>
        <v>7.9</v>
      </c>
      <c r="TE8" s="35" t="str">
        <f t="shared" si="95"/>
        <v>B</v>
      </c>
      <c r="TF8" s="33">
        <f t="shared" si="96"/>
        <v>3</v>
      </c>
      <c r="TG8" s="49" t="str">
        <f t="shared" si="97"/>
        <v>3.0</v>
      </c>
      <c r="TH8" s="77">
        <v>4</v>
      </c>
      <c r="TI8" s="151">
        <v>4</v>
      </c>
      <c r="TJ8" s="320"/>
      <c r="TK8" s="321">
        <v>8</v>
      </c>
      <c r="TL8" s="322">
        <v>7.6</v>
      </c>
      <c r="TM8" s="322">
        <v>7.7</v>
      </c>
      <c r="TN8" s="322"/>
      <c r="TO8" s="127">
        <f t="shared" si="291"/>
        <v>7.7</v>
      </c>
      <c r="TP8" s="29" t="str">
        <f t="shared" si="292"/>
        <v>7.7</v>
      </c>
      <c r="TQ8" s="35" t="str">
        <f t="shared" si="98"/>
        <v>B</v>
      </c>
      <c r="TR8" s="33">
        <f t="shared" si="99"/>
        <v>3</v>
      </c>
      <c r="TS8" s="49" t="str">
        <f t="shared" si="100"/>
        <v>3.0</v>
      </c>
      <c r="TT8" s="323">
        <v>5</v>
      </c>
      <c r="TU8" s="324">
        <v>5</v>
      </c>
      <c r="TV8" s="325">
        <f t="shared" si="293"/>
        <v>9</v>
      </c>
      <c r="TW8" s="341">
        <f t="shared" si="294"/>
        <v>7.7888888888888879</v>
      </c>
      <c r="TX8" s="326">
        <f t="shared" si="295"/>
        <v>3</v>
      </c>
      <c r="TY8" s="45" t="str">
        <f t="shared" si="101"/>
        <v>3.00</v>
      </c>
      <c r="TZ8" s="47" t="str">
        <f t="shared" si="102"/>
        <v>Lên lớp</v>
      </c>
      <c r="UA8" s="41">
        <f t="shared" si="296"/>
        <v>9</v>
      </c>
      <c r="UB8" s="43">
        <f t="shared" si="297"/>
        <v>3</v>
      </c>
    </row>
    <row r="9" spans="1:548" ht="18">
      <c r="A9" s="11">
        <v>9</v>
      </c>
      <c r="B9" s="70" t="s">
        <v>500</v>
      </c>
      <c r="C9" s="92" t="s">
        <v>514</v>
      </c>
      <c r="D9" s="73" t="s">
        <v>515</v>
      </c>
      <c r="E9" s="74" t="s">
        <v>128</v>
      </c>
      <c r="F9" s="9"/>
      <c r="G9" s="118" t="s">
        <v>727</v>
      </c>
      <c r="H9" s="102" t="s">
        <v>18</v>
      </c>
      <c r="I9" s="104" t="s">
        <v>673</v>
      </c>
      <c r="J9" s="13">
        <v>8</v>
      </c>
      <c r="K9" s="29" t="str">
        <f t="shared" si="103"/>
        <v>8.0</v>
      </c>
      <c r="L9" s="35" t="str">
        <f t="shared" si="321"/>
        <v>B+</v>
      </c>
      <c r="M9" s="33">
        <f t="shared" si="322"/>
        <v>3.5</v>
      </c>
      <c r="N9" s="49" t="str">
        <f t="shared" si="323"/>
        <v>3.5</v>
      </c>
      <c r="O9" s="12">
        <v>2</v>
      </c>
      <c r="P9" s="19">
        <v>6.6</v>
      </c>
      <c r="Q9" s="29" t="str">
        <f t="shared" si="107"/>
        <v>6.6</v>
      </c>
      <c r="R9" s="35" t="str">
        <f t="shared" si="324"/>
        <v>C+</v>
      </c>
      <c r="S9" s="33">
        <f t="shared" si="325"/>
        <v>2.5</v>
      </c>
      <c r="T9" s="49" t="str">
        <f t="shared" si="326"/>
        <v>2.5</v>
      </c>
      <c r="U9" s="12">
        <v>3</v>
      </c>
      <c r="V9" s="24">
        <v>7.7</v>
      </c>
      <c r="W9" s="27">
        <v>7</v>
      </c>
      <c r="X9" s="28"/>
      <c r="Y9" s="22">
        <f t="shared" si="327"/>
        <v>7.3</v>
      </c>
      <c r="Z9" s="29">
        <f t="shared" si="328"/>
        <v>7.3</v>
      </c>
      <c r="AA9" s="29" t="str">
        <f t="shared" si="113"/>
        <v>7.3</v>
      </c>
      <c r="AB9" s="35" t="str">
        <f t="shared" si="329"/>
        <v>B</v>
      </c>
      <c r="AC9" s="33">
        <f t="shared" si="330"/>
        <v>3</v>
      </c>
      <c r="AD9" s="49" t="str">
        <f t="shared" si="331"/>
        <v>3.0</v>
      </c>
      <c r="AE9" s="77">
        <v>5</v>
      </c>
      <c r="AF9" s="80">
        <v>5</v>
      </c>
      <c r="AG9" s="24">
        <v>5.7</v>
      </c>
      <c r="AH9" s="27">
        <v>6</v>
      </c>
      <c r="AI9" s="28"/>
      <c r="AJ9" s="30">
        <f t="shared" si="332"/>
        <v>5.9</v>
      </c>
      <c r="AK9" s="31">
        <f t="shared" si="333"/>
        <v>5.9</v>
      </c>
      <c r="AL9" s="29" t="str">
        <f t="shared" si="119"/>
        <v>5.9</v>
      </c>
      <c r="AM9" s="35" t="str">
        <f t="shared" si="334"/>
        <v>C</v>
      </c>
      <c r="AN9" s="33">
        <f t="shared" si="335"/>
        <v>2</v>
      </c>
      <c r="AO9" s="49" t="str">
        <f t="shared" si="336"/>
        <v>2.0</v>
      </c>
      <c r="AP9" s="77">
        <v>3</v>
      </c>
      <c r="AQ9" s="83">
        <v>3</v>
      </c>
      <c r="AR9" s="24">
        <v>6.3</v>
      </c>
      <c r="AS9" s="27">
        <v>2</v>
      </c>
      <c r="AT9" s="28">
        <v>6</v>
      </c>
      <c r="AU9" s="30">
        <f t="shared" si="337"/>
        <v>3.7</v>
      </c>
      <c r="AV9" s="31">
        <f t="shared" si="338"/>
        <v>6.1</v>
      </c>
      <c r="AW9" s="29" t="str">
        <f t="shared" si="123"/>
        <v>6.1</v>
      </c>
      <c r="AX9" s="35" t="str">
        <f t="shared" si="339"/>
        <v>C</v>
      </c>
      <c r="AY9" s="33">
        <f t="shared" si="340"/>
        <v>2</v>
      </c>
      <c r="AZ9" s="49" t="str">
        <f t="shared" si="341"/>
        <v>2.0</v>
      </c>
      <c r="BA9" s="77">
        <v>3</v>
      </c>
      <c r="BB9" s="83">
        <v>3</v>
      </c>
      <c r="BC9" s="24">
        <v>7.2</v>
      </c>
      <c r="BD9" s="27">
        <v>6</v>
      </c>
      <c r="BE9" s="28"/>
      <c r="BF9" s="22">
        <f t="shared" si="342"/>
        <v>6.5</v>
      </c>
      <c r="BG9" s="29">
        <f t="shared" si="343"/>
        <v>6.5</v>
      </c>
      <c r="BH9" s="29" t="str">
        <f t="shared" si="127"/>
        <v>6.5</v>
      </c>
      <c r="BI9" s="35" t="str">
        <f t="shared" si="344"/>
        <v>C+</v>
      </c>
      <c r="BJ9" s="33">
        <f t="shared" si="345"/>
        <v>2.5</v>
      </c>
      <c r="BK9" s="49" t="str">
        <f t="shared" si="346"/>
        <v>2.5</v>
      </c>
      <c r="BL9" s="77">
        <v>3</v>
      </c>
      <c r="BM9" s="83">
        <v>3</v>
      </c>
      <c r="BN9" s="24">
        <v>7</v>
      </c>
      <c r="BO9" s="27">
        <v>9</v>
      </c>
      <c r="BP9" s="28"/>
      <c r="BQ9" s="22">
        <f t="shared" si="347"/>
        <v>8.1999999999999993</v>
      </c>
      <c r="BR9" s="29">
        <f t="shared" si="348"/>
        <v>8.1999999999999993</v>
      </c>
      <c r="BS9" s="29" t="str">
        <f t="shared" si="131"/>
        <v>8.2</v>
      </c>
      <c r="BT9" s="35" t="str">
        <f t="shared" si="349"/>
        <v>B+</v>
      </c>
      <c r="BU9" s="33">
        <f t="shared" si="350"/>
        <v>3.5</v>
      </c>
      <c r="BV9" s="49" t="str">
        <f t="shared" si="351"/>
        <v>3.5</v>
      </c>
      <c r="BW9" s="77">
        <v>2</v>
      </c>
      <c r="BX9" s="136">
        <v>2</v>
      </c>
      <c r="BY9" s="41">
        <f t="shared" si="135"/>
        <v>16</v>
      </c>
      <c r="BZ9" s="43">
        <f t="shared" si="136"/>
        <v>2.59375</v>
      </c>
      <c r="CA9" s="45" t="str">
        <f t="shared" si="137"/>
        <v>2.59</v>
      </c>
      <c r="CB9" s="47" t="str">
        <f t="shared" si="138"/>
        <v>Lên lớp</v>
      </c>
      <c r="CC9" s="145">
        <f t="shared" si="139"/>
        <v>16</v>
      </c>
      <c r="CD9" s="146">
        <f t="shared" si="140"/>
        <v>2.59375</v>
      </c>
      <c r="CE9" s="47" t="str">
        <f t="shared" si="141"/>
        <v>Lên lớp</v>
      </c>
      <c r="CF9" s="142" t="s">
        <v>1143</v>
      </c>
      <c r="CG9" s="24">
        <v>6.3</v>
      </c>
      <c r="CH9" s="27">
        <v>4</v>
      </c>
      <c r="CI9" s="28"/>
      <c r="CJ9" s="30">
        <f t="shared" si="397"/>
        <v>4.9000000000000004</v>
      </c>
      <c r="CK9" s="31">
        <f t="shared" si="398"/>
        <v>4.9000000000000004</v>
      </c>
      <c r="CL9" s="29" t="str">
        <f t="shared" si="144"/>
        <v>4.9</v>
      </c>
      <c r="CM9" s="35" t="str">
        <f t="shared" si="399"/>
        <v>D</v>
      </c>
      <c r="CN9" s="157">
        <f t="shared" si="400"/>
        <v>1</v>
      </c>
      <c r="CO9" s="49" t="str">
        <f t="shared" si="401"/>
        <v>1.0</v>
      </c>
      <c r="CP9" s="77">
        <v>3</v>
      </c>
      <c r="CQ9" s="151">
        <v>3</v>
      </c>
      <c r="CR9" s="24">
        <v>5.7</v>
      </c>
      <c r="CS9" s="27">
        <v>6</v>
      </c>
      <c r="CT9" s="28"/>
      <c r="CU9" s="30">
        <f t="shared" si="402"/>
        <v>5.9</v>
      </c>
      <c r="CV9" s="31">
        <f t="shared" si="403"/>
        <v>5.9</v>
      </c>
      <c r="CW9" s="29" t="str">
        <f t="shared" si="149"/>
        <v>5.9</v>
      </c>
      <c r="CX9" s="35" t="str">
        <f t="shared" si="404"/>
        <v>C</v>
      </c>
      <c r="CY9" s="157">
        <f t="shared" si="405"/>
        <v>2</v>
      </c>
      <c r="CZ9" s="49" t="str">
        <f t="shared" si="406"/>
        <v>2.0</v>
      </c>
      <c r="DA9" s="77">
        <v>2</v>
      </c>
      <c r="DB9" s="151">
        <v>2</v>
      </c>
      <c r="DC9" s="24">
        <v>5.3</v>
      </c>
      <c r="DD9" s="27">
        <v>6</v>
      </c>
      <c r="DE9" s="28"/>
      <c r="DF9" s="30">
        <f t="shared" si="407"/>
        <v>5.7</v>
      </c>
      <c r="DG9" s="31">
        <f t="shared" si="408"/>
        <v>5.7</v>
      </c>
      <c r="DH9" s="29" t="str">
        <f t="shared" si="155"/>
        <v>5.7</v>
      </c>
      <c r="DI9" s="35" t="str">
        <f t="shared" si="409"/>
        <v>C</v>
      </c>
      <c r="DJ9" s="157">
        <f t="shared" si="410"/>
        <v>2</v>
      </c>
      <c r="DK9" s="49" t="str">
        <f t="shared" si="411"/>
        <v>2.0</v>
      </c>
      <c r="DL9" s="77">
        <v>4</v>
      </c>
      <c r="DM9" s="151">
        <v>4</v>
      </c>
      <c r="DN9" s="24">
        <v>5.9</v>
      </c>
      <c r="DO9" s="27">
        <v>5</v>
      </c>
      <c r="DP9" s="28"/>
      <c r="DQ9" s="30">
        <f t="shared" si="412"/>
        <v>5.4</v>
      </c>
      <c r="DR9" s="31">
        <f t="shared" si="413"/>
        <v>5.4</v>
      </c>
      <c r="DS9" s="29" t="str">
        <f t="shared" si="161"/>
        <v>5.4</v>
      </c>
      <c r="DT9" s="35" t="str">
        <f t="shared" si="414"/>
        <v>D+</v>
      </c>
      <c r="DU9" s="157">
        <f t="shared" si="415"/>
        <v>1.5</v>
      </c>
      <c r="DV9" s="49" t="str">
        <f t="shared" si="416"/>
        <v>1.5</v>
      </c>
      <c r="DW9" s="77">
        <v>3</v>
      </c>
      <c r="DX9" s="151">
        <v>3</v>
      </c>
      <c r="DY9" s="24">
        <v>7.3</v>
      </c>
      <c r="DZ9" s="27">
        <v>6</v>
      </c>
      <c r="EA9" s="28"/>
      <c r="EB9" s="30">
        <f t="shared" si="417"/>
        <v>6.5</v>
      </c>
      <c r="EC9" s="31">
        <f t="shared" si="418"/>
        <v>6.5</v>
      </c>
      <c r="ED9" s="29" t="str">
        <f t="shared" si="165"/>
        <v>6.5</v>
      </c>
      <c r="EE9" s="35" t="str">
        <f t="shared" si="419"/>
        <v>C+</v>
      </c>
      <c r="EF9" s="157">
        <f t="shared" si="420"/>
        <v>2.5</v>
      </c>
      <c r="EG9" s="49" t="str">
        <f t="shared" si="421"/>
        <v>2.5</v>
      </c>
      <c r="EH9" s="77">
        <v>2</v>
      </c>
      <c r="EI9" s="151">
        <v>2</v>
      </c>
      <c r="EJ9" s="24">
        <v>7</v>
      </c>
      <c r="EK9" s="27">
        <v>4</v>
      </c>
      <c r="EL9" s="28"/>
      <c r="EM9" s="30">
        <f t="shared" si="422"/>
        <v>5.2</v>
      </c>
      <c r="EN9" s="31">
        <f t="shared" si="423"/>
        <v>5.2</v>
      </c>
      <c r="EO9" s="29" t="str">
        <f t="shared" si="170"/>
        <v>5.2</v>
      </c>
      <c r="EP9" s="35" t="str">
        <f t="shared" si="424"/>
        <v>D+</v>
      </c>
      <c r="EQ9" s="157">
        <f t="shared" si="425"/>
        <v>1.5</v>
      </c>
      <c r="ER9" s="49" t="str">
        <f t="shared" si="426"/>
        <v>1.5</v>
      </c>
      <c r="ES9" s="77">
        <v>2</v>
      </c>
      <c r="ET9" s="151">
        <v>2</v>
      </c>
      <c r="EU9" s="24">
        <v>8</v>
      </c>
      <c r="EV9" s="27">
        <v>6</v>
      </c>
      <c r="EW9" s="28"/>
      <c r="EX9" s="30">
        <f t="shared" si="427"/>
        <v>6.8</v>
      </c>
      <c r="EY9" s="31">
        <f t="shared" si="428"/>
        <v>6.8</v>
      </c>
      <c r="EZ9" s="29" t="str">
        <f t="shared" si="175"/>
        <v>6.8</v>
      </c>
      <c r="FA9" s="35" t="str">
        <f t="shared" si="429"/>
        <v>C+</v>
      </c>
      <c r="FB9" s="157">
        <f t="shared" si="430"/>
        <v>2.5</v>
      </c>
      <c r="FC9" s="49" t="str">
        <f t="shared" si="431"/>
        <v>2.5</v>
      </c>
      <c r="FD9" s="77">
        <v>3</v>
      </c>
      <c r="FE9" s="151">
        <v>3</v>
      </c>
      <c r="FF9" s="155">
        <v>7.5</v>
      </c>
      <c r="FG9" s="165">
        <v>8.1999999999999993</v>
      </c>
      <c r="FH9" s="165"/>
      <c r="FI9" s="22">
        <f t="shared" si="432"/>
        <v>7.9</v>
      </c>
      <c r="FJ9" s="29">
        <f t="shared" si="433"/>
        <v>7.9</v>
      </c>
      <c r="FK9" s="29" t="str">
        <f t="shared" si="181"/>
        <v>7.9</v>
      </c>
      <c r="FL9" s="35" t="str">
        <f t="shared" si="434"/>
        <v>B</v>
      </c>
      <c r="FM9" s="33">
        <f t="shared" si="435"/>
        <v>3</v>
      </c>
      <c r="FN9" s="49" t="str">
        <f t="shared" si="436"/>
        <v>3.0</v>
      </c>
      <c r="FO9" s="77">
        <v>1</v>
      </c>
      <c r="FP9" s="151">
        <v>1</v>
      </c>
      <c r="FQ9" s="41">
        <f t="shared" si="185"/>
        <v>20</v>
      </c>
      <c r="FR9" s="43">
        <f t="shared" si="186"/>
        <v>1.9</v>
      </c>
      <c r="FS9" s="45" t="str">
        <f t="shared" si="187"/>
        <v>1.90</v>
      </c>
      <c r="FT9" s="47" t="str">
        <f t="shared" si="188"/>
        <v>Lên lớp</v>
      </c>
      <c r="FU9" s="145">
        <f t="shared" si="189"/>
        <v>20</v>
      </c>
      <c r="FV9" s="146">
        <f t="shared" si="190"/>
        <v>1.9</v>
      </c>
      <c r="FW9" s="174">
        <f t="shared" si="191"/>
        <v>36</v>
      </c>
      <c r="FX9" s="41">
        <f t="shared" si="192"/>
        <v>36</v>
      </c>
      <c r="FY9" s="43">
        <f t="shared" si="193"/>
        <v>2.2083333333333335</v>
      </c>
      <c r="FZ9" s="45" t="str">
        <f t="shared" si="194"/>
        <v>2.21</v>
      </c>
      <c r="GA9" s="47" t="str">
        <f t="shared" si="195"/>
        <v>Lên lớp</v>
      </c>
      <c r="GB9" s="47" t="s">
        <v>1143</v>
      </c>
      <c r="GC9" s="24">
        <v>7.5</v>
      </c>
      <c r="GD9" s="27">
        <v>7</v>
      </c>
      <c r="GE9" s="28"/>
      <c r="GF9" s="22">
        <f t="shared" si="352"/>
        <v>7.2</v>
      </c>
      <c r="GG9" s="29">
        <f t="shared" si="353"/>
        <v>7.2</v>
      </c>
      <c r="GH9" s="29" t="str">
        <f t="shared" si="197"/>
        <v>7.2</v>
      </c>
      <c r="GI9" s="35" t="str">
        <f t="shared" si="354"/>
        <v>B</v>
      </c>
      <c r="GJ9" s="33">
        <f t="shared" si="355"/>
        <v>3</v>
      </c>
      <c r="GK9" s="49" t="str">
        <f t="shared" si="356"/>
        <v>3.0</v>
      </c>
      <c r="GL9" s="77">
        <v>2</v>
      </c>
      <c r="GM9" s="151">
        <v>2</v>
      </c>
      <c r="GN9" s="24">
        <v>8</v>
      </c>
      <c r="GO9" s="237">
        <v>7</v>
      </c>
      <c r="GP9" s="28"/>
      <c r="GQ9" s="22">
        <f t="shared" si="357"/>
        <v>7.4</v>
      </c>
      <c r="GR9" s="29">
        <f t="shared" si="358"/>
        <v>7.4</v>
      </c>
      <c r="GS9" s="29" t="str">
        <f t="shared" si="202"/>
        <v>7.4</v>
      </c>
      <c r="GT9" s="35" t="str">
        <f t="shared" si="359"/>
        <v>B</v>
      </c>
      <c r="GU9" s="33">
        <f t="shared" si="360"/>
        <v>3</v>
      </c>
      <c r="GV9" s="49" t="str">
        <f t="shared" si="361"/>
        <v>3.0</v>
      </c>
      <c r="GW9" s="77">
        <v>3</v>
      </c>
      <c r="GX9" s="151">
        <v>3</v>
      </c>
      <c r="GY9" s="24">
        <v>6.6</v>
      </c>
      <c r="GZ9" s="27">
        <v>6</v>
      </c>
      <c r="HA9" s="28"/>
      <c r="HB9" s="30">
        <f t="shared" si="362"/>
        <v>6.2</v>
      </c>
      <c r="HC9" s="31">
        <f t="shared" si="363"/>
        <v>6.2</v>
      </c>
      <c r="HD9" s="29" t="str">
        <f t="shared" si="207"/>
        <v>6.2</v>
      </c>
      <c r="HE9" s="35" t="str">
        <f t="shared" si="364"/>
        <v>C</v>
      </c>
      <c r="HF9" s="33">
        <f t="shared" si="365"/>
        <v>2</v>
      </c>
      <c r="HG9" s="49" t="str">
        <f t="shared" si="366"/>
        <v>2.0</v>
      </c>
      <c r="HH9" s="77">
        <v>2</v>
      </c>
      <c r="HI9" s="151">
        <v>2</v>
      </c>
      <c r="HJ9" s="24">
        <v>7.8</v>
      </c>
      <c r="HK9" s="27">
        <v>8</v>
      </c>
      <c r="HL9" s="28"/>
      <c r="HM9" s="22">
        <f t="shared" si="367"/>
        <v>7.9</v>
      </c>
      <c r="HN9" s="29">
        <f t="shared" si="368"/>
        <v>7.9</v>
      </c>
      <c r="HO9" s="29" t="str">
        <f t="shared" si="212"/>
        <v>7.9</v>
      </c>
      <c r="HP9" s="35" t="str">
        <f t="shared" si="369"/>
        <v>B</v>
      </c>
      <c r="HQ9" s="33">
        <f t="shared" si="370"/>
        <v>3</v>
      </c>
      <c r="HR9" s="49" t="str">
        <f t="shared" si="371"/>
        <v>3.0</v>
      </c>
      <c r="HS9" s="77">
        <v>2</v>
      </c>
      <c r="HT9" s="151">
        <v>2</v>
      </c>
      <c r="HU9" s="24">
        <v>6.3</v>
      </c>
      <c r="HV9" s="235">
        <v>6</v>
      </c>
      <c r="HW9" s="28"/>
      <c r="HX9" s="22">
        <f t="shared" si="372"/>
        <v>6.1</v>
      </c>
      <c r="HY9" s="29">
        <f t="shared" si="373"/>
        <v>6.1</v>
      </c>
      <c r="HZ9" s="29" t="str">
        <f t="shared" si="217"/>
        <v>6.1</v>
      </c>
      <c r="IA9" s="35" t="str">
        <f t="shared" si="374"/>
        <v>C</v>
      </c>
      <c r="IB9" s="33">
        <f t="shared" si="375"/>
        <v>2</v>
      </c>
      <c r="IC9" s="49" t="str">
        <f t="shared" si="376"/>
        <v>2.0</v>
      </c>
      <c r="ID9" s="77">
        <v>3</v>
      </c>
      <c r="IE9" s="151">
        <v>3</v>
      </c>
      <c r="IF9" s="24">
        <v>7</v>
      </c>
      <c r="IG9" s="215">
        <v>8</v>
      </c>
      <c r="IH9" s="28"/>
      <c r="II9" s="22">
        <f t="shared" si="377"/>
        <v>7.6</v>
      </c>
      <c r="IJ9" s="29">
        <f t="shared" si="378"/>
        <v>7.6</v>
      </c>
      <c r="IK9" s="29" t="str">
        <f t="shared" si="222"/>
        <v>7.6</v>
      </c>
      <c r="IL9" s="35" t="str">
        <f t="shared" si="379"/>
        <v>B</v>
      </c>
      <c r="IM9" s="33">
        <f t="shared" si="380"/>
        <v>3</v>
      </c>
      <c r="IN9" s="49" t="str">
        <f t="shared" si="381"/>
        <v>3.0</v>
      </c>
      <c r="IO9" s="77">
        <v>2</v>
      </c>
      <c r="IP9" s="151">
        <v>2</v>
      </c>
      <c r="IQ9" s="24">
        <v>7</v>
      </c>
      <c r="IR9" s="235">
        <v>6</v>
      </c>
      <c r="IS9" s="28"/>
      <c r="IT9" s="22">
        <f t="shared" si="382"/>
        <v>6.4</v>
      </c>
      <c r="IU9" s="29">
        <f t="shared" si="383"/>
        <v>6.4</v>
      </c>
      <c r="IV9" s="29" t="str">
        <f t="shared" si="226"/>
        <v>6.4</v>
      </c>
      <c r="IW9" s="35" t="str">
        <f t="shared" si="384"/>
        <v>C</v>
      </c>
      <c r="IX9" s="33">
        <f t="shared" si="385"/>
        <v>2</v>
      </c>
      <c r="IY9" s="49" t="str">
        <f t="shared" si="386"/>
        <v>2.0</v>
      </c>
      <c r="IZ9" s="77">
        <v>3</v>
      </c>
      <c r="JA9" s="151">
        <v>3</v>
      </c>
      <c r="JB9" s="24">
        <v>6.8</v>
      </c>
      <c r="JC9" s="235">
        <v>3</v>
      </c>
      <c r="JD9" s="28"/>
      <c r="JE9" s="22">
        <f t="shared" si="387"/>
        <v>4.5</v>
      </c>
      <c r="JF9" s="29">
        <f t="shared" si="388"/>
        <v>4.5</v>
      </c>
      <c r="JG9" s="29" t="str">
        <f t="shared" si="230"/>
        <v>4.5</v>
      </c>
      <c r="JH9" s="35" t="str">
        <f t="shared" si="389"/>
        <v>D</v>
      </c>
      <c r="JI9" s="33">
        <f t="shared" si="390"/>
        <v>1</v>
      </c>
      <c r="JJ9" s="49" t="str">
        <f t="shared" si="391"/>
        <v>1.0</v>
      </c>
      <c r="JK9" s="77">
        <v>3</v>
      </c>
      <c r="JL9" s="151">
        <v>3</v>
      </c>
      <c r="JM9" s="24">
        <v>8</v>
      </c>
      <c r="JN9" s="214">
        <v>6.9</v>
      </c>
      <c r="JO9" s="140"/>
      <c r="JP9" s="22">
        <f t="shared" si="392"/>
        <v>7.3</v>
      </c>
      <c r="JQ9" s="29">
        <f t="shared" si="393"/>
        <v>7.3</v>
      </c>
      <c r="JR9" s="29" t="str">
        <f t="shared" si="234"/>
        <v>7.3</v>
      </c>
      <c r="JS9" s="35" t="str">
        <f t="shared" si="394"/>
        <v>B</v>
      </c>
      <c r="JT9" s="33">
        <f t="shared" si="395"/>
        <v>3</v>
      </c>
      <c r="JU9" s="49" t="str">
        <f t="shared" si="396"/>
        <v>3.0</v>
      </c>
      <c r="JV9" s="77">
        <v>2</v>
      </c>
      <c r="JW9" s="151">
        <v>2</v>
      </c>
      <c r="JX9" s="211">
        <f t="shared" si="238"/>
        <v>22</v>
      </c>
      <c r="JY9" s="43">
        <f t="shared" si="239"/>
        <v>2.3636363636363638</v>
      </c>
      <c r="JZ9" s="45" t="str">
        <f t="shared" si="240"/>
        <v>2.36</v>
      </c>
      <c r="KA9" s="47" t="str">
        <f t="shared" si="241"/>
        <v>Lên lớp</v>
      </c>
      <c r="KB9" s="41">
        <f t="shared" si="242"/>
        <v>22</v>
      </c>
      <c r="KC9" s="43">
        <f t="shared" si="243"/>
        <v>2.3636363636363638</v>
      </c>
      <c r="KD9" s="229">
        <f t="shared" si="244"/>
        <v>58</v>
      </c>
      <c r="KE9" s="230">
        <f t="shared" si="245"/>
        <v>58</v>
      </c>
      <c r="KF9" s="146">
        <f t="shared" si="246"/>
        <v>2.2672413793103448</v>
      </c>
      <c r="KG9" s="45" t="str">
        <f t="shared" si="247"/>
        <v>2.27</v>
      </c>
      <c r="KH9" s="47" t="str">
        <f t="shared" si="248"/>
        <v>Lên lớp</v>
      </c>
      <c r="KI9" s="47" t="s">
        <v>1143</v>
      </c>
      <c r="KJ9" s="24">
        <v>6</v>
      </c>
      <c r="KK9" s="27">
        <v>6</v>
      </c>
      <c r="KL9" s="28"/>
      <c r="KM9" s="30">
        <f t="shared" si="437"/>
        <v>6</v>
      </c>
      <c r="KN9" s="31">
        <f t="shared" si="438"/>
        <v>6</v>
      </c>
      <c r="KO9" s="31" t="str">
        <f t="shared" si="439"/>
        <v>6.0</v>
      </c>
      <c r="KP9" s="35" t="str">
        <f t="shared" si="440"/>
        <v>C</v>
      </c>
      <c r="KQ9" s="33">
        <f t="shared" si="441"/>
        <v>2</v>
      </c>
      <c r="KR9" s="49" t="str">
        <f t="shared" si="442"/>
        <v>2.0</v>
      </c>
      <c r="KS9" s="77">
        <v>2</v>
      </c>
      <c r="KT9" s="151">
        <v>2</v>
      </c>
      <c r="KU9" s="24">
        <v>8</v>
      </c>
      <c r="KV9" s="27">
        <v>9</v>
      </c>
      <c r="KW9" s="28"/>
      <c r="KX9" s="30">
        <f t="shared" si="443"/>
        <v>8.6</v>
      </c>
      <c r="KY9" s="31">
        <f t="shared" si="444"/>
        <v>8.6</v>
      </c>
      <c r="KZ9" s="31" t="str">
        <f t="shared" si="445"/>
        <v>8.6</v>
      </c>
      <c r="LA9" s="35" t="str">
        <f t="shared" si="446"/>
        <v>A</v>
      </c>
      <c r="LB9" s="33">
        <f t="shared" si="447"/>
        <v>4</v>
      </c>
      <c r="LC9" s="49" t="str">
        <f t="shared" si="448"/>
        <v>4.0</v>
      </c>
      <c r="LD9" s="77">
        <v>2</v>
      </c>
      <c r="LE9" s="151">
        <v>2</v>
      </c>
      <c r="LF9" s="24">
        <v>8</v>
      </c>
      <c r="LG9" s="27">
        <v>6</v>
      </c>
      <c r="LH9" s="28"/>
      <c r="LI9" s="30">
        <f t="shared" si="449"/>
        <v>6.8</v>
      </c>
      <c r="LJ9" s="31">
        <f t="shared" si="450"/>
        <v>6.8</v>
      </c>
      <c r="LK9" s="31" t="str">
        <f t="shared" si="451"/>
        <v>6.8</v>
      </c>
      <c r="LL9" s="35" t="str">
        <f t="shared" si="452"/>
        <v>C+</v>
      </c>
      <c r="LM9" s="33">
        <f t="shared" si="453"/>
        <v>2.5</v>
      </c>
      <c r="LN9" s="49" t="str">
        <f t="shared" si="454"/>
        <v>2.5</v>
      </c>
      <c r="LO9" s="77">
        <v>2</v>
      </c>
      <c r="LP9" s="151">
        <v>2</v>
      </c>
      <c r="LQ9" s="24">
        <v>8.3000000000000007</v>
      </c>
      <c r="LR9" s="27">
        <v>7</v>
      </c>
      <c r="LS9" s="28"/>
      <c r="LT9" s="30">
        <f t="shared" si="455"/>
        <v>7.5</v>
      </c>
      <c r="LU9" s="31">
        <f t="shared" si="456"/>
        <v>7.5</v>
      </c>
      <c r="LV9" s="29" t="str">
        <f t="shared" si="252"/>
        <v>7.5</v>
      </c>
      <c r="LW9" s="35" t="str">
        <f t="shared" si="457"/>
        <v>B</v>
      </c>
      <c r="LX9" s="33">
        <f t="shared" si="458"/>
        <v>3</v>
      </c>
      <c r="LY9" s="49" t="str">
        <f t="shared" si="459"/>
        <v>3.0</v>
      </c>
      <c r="LZ9" s="77">
        <v>2</v>
      </c>
      <c r="MA9" s="151">
        <v>2</v>
      </c>
      <c r="MB9" s="24">
        <v>7</v>
      </c>
      <c r="MC9" s="27">
        <v>8</v>
      </c>
      <c r="MD9" s="28"/>
      <c r="ME9" s="30">
        <f t="shared" si="460"/>
        <v>7.6</v>
      </c>
      <c r="MF9" s="161">
        <f t="shared" si="461"/>
        <v>7.6</v>
      </c>
      <c r="MG9" s="29" t="str">
        <f t="shared" si="253"/>
        <v>7.6</v>
      </c>
      <c r="MH9" s="162" t="str">
        <f t="shared" si="462"/>
        <v>B</v>
      </c>
      <c r="MI9" s="163">
        <f t="shared" si="463"/>
        <v>3</v>
      </c>
      <c r="MJ9" s="56" t="str">
        <f t="shared" si="464"/>
        <v>3.0</v>
      </c>
      <c r="MK9" s="77">
        <v>1</v>
      </c>
      <c r="ML9" s="151">
        <v>1</v>
      </c>
      <c r="MM9" s="24">
        <v>7.1</v>
      </c>
      <c r="MN9" s="27">
        <v>4</v>
      </c>
      <c r="MO9" s="28"/>
      <c r="MP9" s="30">
        <f t="shared" si="465"/>
        <v>5.2</v>
      </c>
      <c r="MQ9" s="161">
        <f t="shared" si="466"/>
        <v>5.2</v>
      </c>
      <c r="MR9" s="29" t="str">
        <f t="shared" si="254"/>
        <v>5.2</v>
      </c>
      <c r="MS9" s="162" t="str">
        <f t="shared" si="467"/>
        <v>D+</v>
      </c>
      <c r="MT9" s="163">
        <f t="shared" si="468"/>
        <v>1.5</v>
      </c>
      <c r="MU9" s="56" t="str">
        <f t="shared" si="469"/>
        <v>1.5</v>
      </c>
      <c r="MV9" s="77">
        <v>3</v>
      </c>
      <c r="MW9" s="151">
        <v>3</v>
      </c>
      <c r="MX9" s="24">
        <v>8.5</v>
      </c>
      <c r="MY9" s="27">
        <v>7</v>
      </c>
      <c r="MZ9" s="28"/>
      <c r="NA9" s="30">
        <f t="shared" si="470"/>
        <v>7.6</v>
      </c>
      <c r="NB9" s="161">
        <f t="shared" si="471"/>
        <v>7.6</v>
      </c>
      <c r="NC9" s="29" t="str">
        <f t="shared" si="255"/>
        <v>7.6</v>
      </c>
      <c r="ND9" s="162" t="str">
        <f t="shared" si="472"/>
        <v>B</v>
      </c>
      <c r="NE9" s="163">
        <f t="shared" si="473"/>
        <v>3</v>
      </c>
      <c r="NF9" s="56" t="str">
        <f t="shared" si="474"/>
        <v>3.0</v>
      </c>
      <c r="NG9" s="77">
        <v>1</v>
      </c>
      <c r="NH9" s="151">
        <v>1</v>
      </c>
      <c r="NI9" s="24">
        <v>6.8</v>
      </c>
      <c r="NJ9" s="27">
        <v>6</v>
      </c>
      <c r="NK9" s="28"/>
      <c r="NL9" s="30">
        <f t="shared" si="475"/>
        <v>6.3</v>
      </c>
      <c r="NM9" s="31">
        <f t="shared" si="476"/>
        <v>6.3</v>
      </c>
      <c r="NN9" s="31" t="str">
        <f t="shared" si="477"/>
        <v>6.3</v>
      </c>
      <c r="NO9" s="35" t="str">
        <f t="shared" si="478"/>
        <v>C</v>
      </c>
      <c r="NP9" s="33">
        <f t="shared" si="479"/>
        <v>2</v>
      </c>
      <c r="NQ9" s="49" t="str">
        <f t="shared" si="480"/>
        <v>2.0</v>
      </c>
      <c r="NR9" s="77">
        <v>3</v>
      </c>
      <c r="NS9" s="151">
        <v>3</v>
      </c>
      <c r="NT9" s="24">
        <v>8</v>
      </c>
      <c r="NU9" s="214">
        <v>8.5</v>
      </c>
      <c r="NV9" s="28"/>
      <c r="NW9" s="30">
        <f t="shared" si="481"/>
        <v>8.3000000000000007</v>
      </c>
      <c r="NX9" s="31">
        <f t="shared" si="482"/>
        <v>8.3000000000000007</v>
      </c>
      <c r="NY9" s="31" t="str">
        <f t="shared" si="483"/>
        <v>8.3</v>
      </c>
      <c r="NZ9" s="35" t="str">
        <f t="shared" si="484"/>
        <v>B+</v>
      </c>
      <c r="OA9" s="33">
        <f t="shared" si="485"/>
        <v>3.5</v>
      </c>
      <c r="OB9" s="49" t="str">
        <f t="shared" si="486"/>
        <v>3.5</v>
      </c>
      <c r="OC9" s="77">
        <v>2</v>
      </c>
      <c r="OD9" s="151">
        <v>2</v>
      </c>
      <c r="OE9" s="211">
        <f t="shared" si="259"/>
        <v>18</v>
      </c>
      <c r="OF9" s="43">
        <f t="shared" si="260"/>
        <v>2.5833333333333335</v>
      </c>
      <c r="OG9" s="45" t="str">
        <f t="shared" si="261"/>
        <v>2.58</v>
      </c>
      <c r="OH9" s="47" t="str">
        <f t="shared" si="309"/>
        <v>Lên lớp</v>
      </c>
      <c r="OI9" s="41">
        <f t="shared" si="262"/>
        <v>18</v>
      </c>
      <c r="OJ9" s="43">
        <f t="shared" si="263"/>
        <v>2.5833333333333335</v>
      </c>
      <c r="OK9" s="229">
        <f t="shared" si="264"/>
        <v>76</v>
      </c>
      <c r="OL9" s="230">
        <f t="shared" si="265"/>
        <v>76</v>
      </c>
      <c r="OM9" s="146">
        <f t="shared" si="266"/>
        <v>2.3421052631578947</v>
      </c>
      <c r="ON9" s="45" t="str">
        <f t="shared" si="52"/>
        <v>2.34</v>
      </c>
      <c r="OO9" s="47" t="str">
        <f t="shared" si="267"/>
        <v>Lên lớp</v>
      </c>
      <c r="OP9" s="47" t="s">
        <v>1143</v>
      </c>
      <c r="OQ9" s="24">
        <v>7.8</v>
      </c>
      <c r="OR9" s="27">
        <v>5</v>
      </c>
      <c r="OS9" s="28"/>
      <c r="OT9" s="30">
        <f t="shared" si="53"/>
        <v>6.1</v>
      </c>
      <c r="OU9" s="31">
        <f t="shared" si="54"/>
        <v>6.1</v>
      </c>
      <c r="OV9" s="31" t="str">
        <f t="shared" si="268"/>
        <v>6.1</v>
      </c>
      <c r="OW9" s="35" t="str">
        <f t="shared" si="316"/>
        <v>C</v>
      </c>
      <c r="OX9" s="33">
        <f t="shared" si="55"/>
        <v>2</v>
      </c>
      <c r="OY9" s="49" t="str">
        <f t="shared" si="56"/>
        <v>2.0</v>
      </c>
      <c r="OZ9" s="77">
        <v>2</v>
      </c>
      <c r="PA9" s="151">
        <v>2</v>
      </c>
      <c r="PB9" s="24">
        <v>6.8</v>
      </c>
      <c r="PC9" s="27">
        <v>9</v>
      </c>
      <c r="PD9" s="28"/>
      <c r="PE9" s="30">
        <f t="shared" si="57"/>
        <v>8.1</v>
      </c>
      <c r="PF9" s="31">
        <f t="shared" si="58"/>
        <v>8.1</v>
      </c>
      <c r="PG9" s="31" t="str">
        <f t="shared" si="269"/>
        <v>8.1</v>
      </c>
      <c r="PH9" s="35" t="str">
        <f t="shared" si="317"/>
        <v>B+</v>
      </c>
      <c r="PI9" s="33">
        <f t="shared" si="59"/>
        <v>3.5</v>
      </c>
      <c r="PJ9" s="49" t="str">
        <f t="shared" si="60"/>
        <v>3.5</v>
      </c>
      <c r="PK9" s="77">
        <v>3</v>
      </c>
      <c r="PL9" s="151">
        <v>3</v>
      </c>
      <c r="PM9" s="24">
        <v>7</v>
      </c>
      <c r="PN9" s="27">
        <v>8</v>
      </c>
      <c r="PO9" s="28"/>
      <c r="PP9" s="30">
        <f t="shared" si="61"/>
        <v>7.6</v>
      </c>
      <c r="PQ9" s="31">
        <f t="shared" si="62"/>
        <v>7.6</v>
      </c>
      <c r="PR9" s="31" t="str">
        <f t="shared" si="270"/>
        <v>7.6</v>
      </c>
      <c r="PS9" s="35" t="str">
        <f t="shared" si="318"/>
        <v>B</v>
      </c>
      <c r="PT9" s="33">
        <f t="shared" si="63"/>
        <v>3</v>
      </c>
      <c r="PU9" s="49" t="str">
        <f t="shared" si="64"/>
        <v>3.0</v>
      </c>
      <c r="PV9" s="77">
        <v>2</v>
      </c>
      <c r="PW9" s="151">
        <v>2</v>
      </c>
      <c r="PX9" s="24">
        <v>8.5</v>
      </c>
      <c r="PY9" s="27">
        <v>6</v>
      </c>
      <c r="PZ9" s="28"/>
      <c r="QA9" s="30">
        <f t="shared" si="65"/>
        <v>7</v>
      </c>
      <c r="QB9" s="31">
        <f t="shared" si="66"/>
        <v>7</v>
      </c>
      <c r="QC9" s="31" t="str">
        <f t="shared" si="271"/>
        <v>7.0</v>
      </c>
      <c r="QD9" s="35" t="str">
        <f t="shared" si="319"/>
        <v>B</v>
      </c>
      <c r="QE9" s="33">
        <f t="shared" si="67"/>
        <v>3</v>
      </c>
      <c r="QF9" s="49" t="str">
        <f t="shared" si="68"/>
        <v>3.0</v>
      </c>
      <c r="QG9" s="77">
        <v>3</v>
      </c>
      <c r="QH9" s="151">
        <v>3</v>
      </c>
      <c r="QI9" s="24">
        <v>7.8</v>
      </c>
      <c r="QJ9" s="27">
        <v>8</v>
      </c>
      <c r="QK9" s="28"/>
      <c r="QL9" s="30">
        <f t="shared" si="69"/>
        <v>7.9</v>
      </c>
      <c r="QM9" s="31">
        <f t="shared" si="70"/>
        <v>7.9</v>
      </c>
      <c r="QN9" s="31" t="str">
        <f t="shared" si="272"/>
        <v>7.9</v>
      </c>
      <c r="QO9" s="35" t="str">
        <f t="shared" si="320"/>
        <v>B</v>
      </c>
      <c r="QP9" s="33">
        <f t="shared" si="71"/>
        <v>3</v>
      </c>
      <c r="QQ9" s="49" t="str">
        <f t="shared" si="72"/>
        <v>3.0</v>
      </c>
      <c r="QR9" s="77">
        <v>1</v>
      </c>
      <c r="QS9" s="151">
        <v>1</v>
      </c>
      <c r="QT9" s="24">
        <v>6.6</v>
      </c>
      <c r="QU9" s="27">
        <v>7</v>
      </c>
      <c r="QV9" s="28"/>
      <c r="QW9" s="30">
        <f t="shared" si="73"/>
        <v>6.8</v>
      </c>
      <c r="QX9" s="31">
        <f t="shared" si="74"/>
        <v>6.8</v>
      </c>
      <c r="QY9" s="31" t="str">
        <f t="shared" si="273"/>
        <v>6.8</v>
      </c>
      <c r="QZ9" s="35" t="str">
        <f t="shared" si="75"/>
        <v>C+</v>
      </c>
      <c r="RA9" s="33">
        <f t="shared" si="76"/>
        <v>2.5</v>
      </c>
      <c r="RB9" s="49" t="str">
        <f t="shared" si="77"/>
        <v>2.5</v>
      </c>
      <c r="RC9" s="77">
        <v>3</v>
      </c>
      <c r="RD9" s="151">
        <v>3</v>
      </c>
      <c r="RE9" s="24">
        <v>6.8</v>
      </c>
      <c r="RF9" s="27">
        <v>4</v>
      </c>
      <c r="RG9" s="28"/>
      <c r="RH9" s="30">
        <f t="shared" si="78"/>
        <v>5.0999999999999996</v>
      </c>
      <c r="RI9" s="31">
        <f t="shared" si="79"/>
        <v>5.0999999999999996</v>
      </c>
      <c r="RJ9" s="31" t="str">
        <f t="shared" si="274"/>
        <v>5.1</v>
      </c>
      <c r="RK9" s="35" t="str">
        <f t="shared" si="80"/>
        <v>D+</v>
      </c>
      <c r="RL9" s="33">
        <f t="shared" si="81"/>
        <v>1.5</v>
      </c>
      <c r="RM9" s="49" t="str">
        <f t="shared" si="82"/>
        <v>1.5</v>
      </c>
      <c r="RN9" s="77">
        <v>1</v>
      </c>
      <c r="RO9" s="151">
        <v>1</v>
      </c>
      <c r="RP9" s="211">
        <f t="shared" si="275"/>
        <v>15</v>
      </c>
      <c r="RQ9" s="275">
        <f t="shared" si="276"/>
        <v>7.0733333333333333</v>
      </c>
      <c r="RR9" s="43">
        <f t="shared" si="277"/>
        <v>2.7666666666666666</v>
      </c>
      <c r="RS9" s="45" t="str">
        <f t="shared" si="278"/>
        <v>2.77</v>
      </c>
      <c r="RT9" s="47" t="str">
        <f t="shared" si="279"/>
        <v>Lên lớp</v>
      </c>
      <c r="RU9" s="41">
        <f t="shared" si="280"/>
        <v>15</v>
      </c>
      <c r="RV9" s="43">
        <f t="shared" si="281"/>
        <v>2.7666666666666666</v>
      </c>
      <c r="RW9" s="229">
        <f t="shared" si="282"/>
        <v>91</v>
      </c>
      <c r="RX9" s="230">
        <f t="shared" si="283"/>
        <v>91</v>
      </c>
      <c r="RY9" s="146">
        <f t="shared" si="284"/>
        <v>2.412087912087912</v>
      </c>
      <c r="RZ9" s="45" t="str">
        <f t="shared" si="285"/>
        <v>2.41</v>
      </c>
      <c r="SA9" s="47" t="str">
        <f t="shared" si="286"/>
        <v>Lên lớp</v>
      </c>
      <c r="SB9" s="47" t="s">
        <v>1143</v>
      </c>
      <c r="SC9" s="24"/>
      <c r="SD9" s="27"/>
      <c r="SE9" s="28"/>
      <c r="SF9" s="30">
        <f t="shared" si="83"/>
        <v>0</v>
      </c>
      <c r="SG9" s="31">
        <f t="shared" si="84"/>
        <v>0</v>
      </c>
      <c r="SH9" s="31" t="str">
        <f t="shared" si="287"/>
        <v>0.0</v>
      </c>
      <c r="SI9" s="35" t="str">
        <f t="shared" si="85"/>
        <v>F</v>
      </c>
      <c r="SJ9" s="33">
        <f t="shared" si="86"/>
        <v>0</v>
      </c>
      <c r="SK9" s="49" t="str">
        <f t="shared" si="87"/>
        <v>0.0</v>
      </c>
      <c r="SL9" s="77"/>
      <c r="SM9" s="151"/>
      <c r="SN9" s="24"/>
      <c r="SO9" s="27"/>
      <c r="SP9" s="28"/>
      <c r="SQ9" s="30">
        <f t="shared" si="88"/>
        <v>0</v>
      </c>
      <c r="SR9" s="31">
        <f t="shared" si="89"/>
        <v>0</v>
      </c>
      <c r="SS9" s="31" t="str">
        <f t="shared" si="288"/>
        <v>0.0</v>
      </c>
      <c r="ST9" s="35" t="str">
        <f t="shared" si="90"/>
        <v>F</v>
      </c>
      <c r="SU9" s="33">
        <f t="shared" si="91"/>
        <v>0</v>
      </c>
      <c r="SV9" s="49" t="str">
        <f t="shared" si="92"/>
        <v>0.0</v>
      </c>
      <c r="SW9" s="77"/>
      <c r="SX9" s="151"/>
      <c r="SY9" s="24">
        <v>9</v>
      </c>
      <c r="SZ9" s="27">
        <v>8</v>
      </c>
      <c r="TA9" s="28"/>
      <c r="TB9" s="30">
        <f t="shared" si="93"/>
        <v>8.4</v>
      </c>
      <c r="TC9" s="31">
        <f t="shared" si="94"/>
        <v>8.4</v>
      </c>
      <c r="TD9" s="31" t="str">
        <f t="shared" si="290"/>
        <v>8.4</v>
      </c>
      <c r="TE9" s="35" t="str">
        <f t="shared" si="95"/>
        <v>B+</v>
      </c>
      <c r="TF9" s="33">
        <f t="shared" si="96"/>
        <v>3.5</v>
      </c>
      <c r="TG9" s="49" t="str">
        <f t="shared" si="97"/>
        <v>3.5</v>
      </c>
      <c r="TH9" s="77">
        <v>4</v>
      </c>
      <c r="TI9" s="151">
        <v>4</v>
      </c>
      <c r="TJ9" s="320"/>
      <c r="TK9" s="321">
        <v>7.9</v>
      </c>
      <c r="TL9" s="322">
        <v>7.3</v>
      </c>
      <c r="TM9" s="322">
        <v>7.4</v>
      </c>
      <c r="TN9" s="322"/>
      <c r="TO9" s="127">
        <f t="shared" si="291"/>
        <v>7.5</v>
      </c>
      <c r="TP9" s="29" t="str">
        <f t="shared" si="292"/>
        <v>7.5</v>
      </c>
      <c r="TQ9" s="35" t="str">
        <f t="shared" si="98"/>
        <v>B</v>
      </c>
      <c r="TR9" s="33">
        <f t="shared" si="99"/>
        <v>3</v>
      </c>
      <c r="TS9" s="49" t="str">
        <f t="shared" si="100"/>
        <v>3.0</v>
      </c>
      <c r="TT9" s="323">
        <v>5</v>
      </c>
      <c r="TU9" s="324">
        <v>5</v>
      </c>
      <c r="TV9" s="325">
        <f t="shared" si="293"/>
        <v>9</v>
      </c>
      <c r="TW9" s="341">
        <f t="shared" si="294"/>
        <v>7.8999999999999995</v>
      </c>
      <c r="TX9" s="326">
        <f t="shared" si="295"/>
        <v>3.2222222222222223</v>
      </c>
      <c r="TY9" s="45" t="str">
        <f t="shared" si="101"/>
        <v>3.22</v>
      </c>
      <c r="TZ9" s="47" t="str">
        <f t="shared" si="102"/>
        <v>Lên lớp</v>
      </c>
      <c r="UA9" s="41">
        <f t="shared" si="296"/>
        <v>9</v>
      </c>
      <c r="UB9" s="43">
        <f t="shared" si="297"/>
        <v>3.2222222222222223</v>
      </c>
    </row>
    <row r="10" spans="1:548" ht="18">
      <c r="A10" s="11">
        <v>10</v>
      </c>
      <c r="B10" s="70" t="s">
        <v>500</v>
      </c>
      <c r="C10" s="92" t="s">
        <v>516</v>
      </c>
      <c r="D10" s="73" t="s">
        <v>517</v>
      </c>
      <c r="E10" s="302" t="s">
        <v>518</v>
      </c>
      <c r="F10" s="9"/>
      <c r="G10" s="118" t="s">
        <v>908</v>
      </c>
      <c r="H10" s="102" t="s">
        <v>18</v>
      </c>
      <c r="I10" s="104" t="s">
        <v>942</v>
      </c>
      <c r="J10" s="13">
        <v>6</v>
      </c>
      <c r="K10" s="29" t="str">
        <f t="shared" si="103"/>
        <v>6.0</v>
      </c>
      <c r="L10" s="35" t="str">
        <f t="shared" si="321"/>
        <v>C</v>
      </c>
      <c r="M10" s="33">
        <f t="shared" si="322"/>
        <v>2</v>
      </c>
      <c r="N10" s="49" t="str">
        <f t="shared" si="323"/>
        <v>2.0</v>
      </c>
      <c r="O10" s="12">
        <v>2</v>
      </c>
      <c r="P10" s="19">
        <v>6.5</v>
      </c>
      <c r="Q10" s="29" t="str">
        <f t="shared" si="107"/>
        <v>6.5</v>
      </c>
      <c r="R10" s="35" t="str">
        <f t="shared" si="324"/>
        <v>C+</v>
      </c>
      <c r="S10" s="33">
        <f t="shared" si="325"/>
        <v>2.5</v>
      </c>
      <c r="T10" s="49" t="str">
        <f t="shared" si="326"/>
        <v>2.5</v>
      </c>
      <c r="U10" s="12">
        <v>3</v>
      </c>
      <c r="V10" s="24">
        <v>9.1999999999999993</v>
      </c>
      <c r="W10" s="27">
        <v>6</v>
      </c>
      <c r="X10" s="28"/>
      <c r="Y10" s="30">
        <f t="shared" si="327"/>
        <v>7.3</v>
      </c>
      <c r="Z10" s="31">
        <f t="shared" si="328"/>
        <v>7.3</v>
      </c>
      <c r="AA10" s="29" t="str">
        <f t="shared" si="113"/>
        <v>7.3</v>
      </c>
      <c r="AB10" s="35" t="str">
        <f t="shared" si="329"/>
        <v>B</v>
      </c>
      <c r="AC10" s="33">
        <f t="shared" si="330"/>
        <v>3</v>
      </c>
      <c r="AD10" s="49" t="str">
        <f t="shared" si="331"/>
        <v>3.0</v>
      </c>
      <c r="AE10" s="77">
        <v>5</v>
      </c>
      <c r="AF10" s="80">
        <v>5</v>
      </c>
      <c r="AG10" s="24">
        <v>6.7</v>
      </c>
      <c r="AH10" s="27">
        <v>7</v>
      </c>
      <c r="AI10" s="28"/>
      <c r="AJ10" s="22">
        <f t="shared" si="332"/>
        <v>6.9</v>
      </c>
      <c r="AK10" s="29">
        <f t="shared" si="333"/>
        <v>6.9</v>
      </c>
      <c r="AL10" s="29" t="str">
        <f t="shared" si="119"/>
        <v>6.9</v>
      </c>
      <c r="AM10" s="35" t="str">
        <f t="shared" si="334"/>
        <v>C+</v>
      </c>
      <c r="AN10" s="33">
        <f t="shared" si="335"/>
        <v>2.5</v>
      </c>
      <c r="AO10" s="49" t="str">
        <f t="shared" si="336"/>
        <v>2.5</v>
      </c>
      <c r="AP10" s="77">
        <v>3</v>
      </c>
      <c r="AQ10" s="83">
        <v>3</v>
      </c>
      <c r="AR10" s="24">
        <v>6</v>
      </c>
      <c r="AS10" s="27">
        <v>6</v>
      </c>
      <c r="AT10" s="28"/>
      <c r="AU10" s="22">
        <f t="shared" si="337"/>
        <v>6</v>
      </c>
      <c r="AV10" s="29">
        <f t="shared" si="338"/>
        <v>6</v>
      </c>
      <c r="AW10" s="29" t="str">
        <f t="shared" si="123"/>
        <v>6.0</v>
      </c>
      <c r="AX10" s="35" t="str">
        <f t="shared" si="339"/>
        <v>C</v>
      </c>
      <c r="AY10" s="33">
        <f t="shared" si="340"/>
        <v>2</v>
      </c>
      <c r="AZ10" s="49" t="str">
        <f t="shared" si="341"/>
        <v>2.0</v>
      </c>
      <c r="BA10" s="77">
        <v>3</v>
      </c>
      <c r="BB10" s="83">
        <v>3</v>
      </c>
      <c r="BC10" s="24">
        <v>6.5</v>
      </c>
      <c r="BD10" s="27">
        <v>8</v>
      </c>
      <c r="BE10" s="28"/>
      <c r="BF10" s="30">
        <f t="shared" si="342"/>
        <v>7.4</v>
      </c>
      <c r="BG10" s="31">
        <f t="shared" si="343"/>
        <v>7.4</v>
      </c>
      <c r="BH10" s="29" t="str">
        <f t="shared" si="127"/>
        <v>7.4</v>
      </c>
      <c r="BI10" s="35" t="str">
        <f t="shared" si="344"/>
        <v>B</v>
      </c>
      <c r="BJ10" s="33">
        <f t="shared" si="345"/>
        <v>3</v>
      </c>
      <c r="BK10" s="49" t="str">
        <f t="shared" si="346"/>
        <v>3.0</v>
      </c>
      <c r="BL10" s="77">
        <v>3</v>
      </c>
      <c r="BM10" s="83">
        <v>3</v>
      </c>
      <c r="BN10" s="24">
        <v>7</v>
      </c>
      <c r="BO10" s="27">
        <v>9</v>
      </c>
      <c r="BP10" s="28"/>
      <c r="BQ10" s="30">
        <f t="shared" si="347"/>
        <v>8.1999999999999993</v>
      </c>
      <c r="BR10" s="31">
        <f t="shared" si="348"/>
        <v>8.1999999999999993</v>
      </c>
      <c r="BS10" s="29" t="str">
        <f t="shared" si="131"/>
        <v>8.2</v>
      </c>
      <c r="BT10" s="35" t="str">
        <f t="shared" si="349"/>
        <v>B+</v>
      </c>
      <c r="BU10" s="33">
        <f t="shared" si="350"/>
        <v>3.5</v>
      </c>
      <c r="BV10" s="49" t="str">
        <f t="shared" si="351"/>
        <v>3.5</v>
      </c>
      <c r="BW10" s="77">
        <v>2</v>
      </c>
      <c r="BX10" s="136">
        <v>2</v>
      </c>
      <c r="BY10" s="41">
        <f t="shared" si="135"/>
        <v>16</v>
      </c>
      <c r="BZ10" s="43">
        <f t="shared" si="136"/>
        <v>2.78125</v>
      </c>
      <c r="CA10" s="45" t="str">
        <f t="shared" si="137"/>
        <v>2.78</v>
      </c>
      <c r="CB10" s="47" t="str">
        <f t="shared" si="138"/>
        <v>Lên lớp</v>
      </c>
      <c r="CC10" s="145">
        <f t="shared" si="139"/>
        <v>16</v>
      </c>
      <c r="CD10" s="146">
        <f t="shared" si="140"/>
        <v>2.78125</v>
      </c>
      <c r="CE10" s="47" t="str">
        <f t="shared" si="141"/>
        <v>Lên lớp</v>
      </c>
      <c r="CF10" s="142" t="s">
        <v>1143</v>
      </c>
      <c r="CG10" s="24">
        <v>6.1</v>
      </c>
      <c r="CH10" s="27">
        <v>6</v>
      </c>
      <c r="CI10" s="28"/>
      <c r="CJ10" s="30">
        <f t="shared" si="397"/>
        <v>6</v>
      </c>
      <c r="CK10" s="31">
        <f t="shared" si="398"/>
        <v>6</v>
      </c>
      <c r="CL10" s="29" t="str">
        <f t="shared" si="144"/>
        <v>6.0</v>
      </c>
      <c r="CM10" s="35" t="str">
        <f t="shared" si="399"/>
        <v>C</v>
      </c>
      <c r="CN10" s="157">
        <f t="shared" si="400"/>
        <v>2</v>
      </c>
      <c r="CO10" s="49" t="str">
        <f t="shared" si="401"/>
        <v>2.0</v>
      </c>
      <c r="CP10" s="77">
        <v>3</v>
      </c>
      <c r="CQ10" s="151">
        <v>3</v>
      </c>
      <c r="CR10" s="24">
        <v>6.3</v>
      </c>
      <c r="CS10" s="27">
        <v>5</v>
      </c>
      <c r="CT10" s="28"/>
      <c r="CU10" s="30">
        <f t="shared" si="402"/>
        <v>5.5</v>
      </c>
      <c r="CV10" s="31">
        <f t="shared" si="403"/>
        <v>5.5</v>
      </c>
      <c r="CW10" s="29" t="str">
        <f t="shared" si="149"/>
        <v>5.5</v>
      </c>
      <c r="CX10" s="35" t="str">
        <f t="shared" si="404"/>
        <v>C</v>
      </c>
      <c r="CY10" s="157">
        <f t="shared" si="405"/>
        <v>2</v>
      </c>
      <c r="CZ10" s="49" t="str">
        <f t="shared" si="406"/>
        <v>2.0</v>
      </c>
      <c r="DA10" s="77">
        <v>2</v>
      </c>
      <c r="DB10" s="151">
        <v>2</v>
      </c>
      <c r="DC10" s="24">
        <v>5</v>
      </c>
      <c r="DD10" s="27">
        <v>2</v>
      </c>
      <c r="DE10" s="28">
        <v>6</v>
      </c>
      <c r="DF10" s="30">
        <f t="shared" si="407"/>
        <v>3.2</v>
      </c>
      <c r="DG10" s="31">
        <f t="shared" si="408"/>
        <v>5.6</v>
      </c>
      <c r="DH10" s="29" t="str">
        <f t="shared" si="155"/>
        <v>5.6</v>
      </c>
      <c r="DI10" s="35" t="str">
        <f t="shared" si="409"/>
        <v>C</v>
      </c>
      <c r="DJ10" s="157">
        <f t="shared" si="410"/>
        <v>2</v>
      </c>
      <c r="DK10" s="49" t="str">
        <f t="shared" si="411"/>
        <v>2.0</v>
      </c>
      <c r="DL10" s="77">
        <v>4</v>
      </c>
      <c r="DM10" s="151">
        <v>4</v>
      </c>
      <c r="DN10" s="24">
        <v>5.2</v>
      </c>
      <c r="DO10" s="27">
        <v>5</v>
      </c>
      <c r="DP10" s="28"/>
      <c r="DQ10" s="30">
        <f t="shared" si="412"/>
        <v>5.0999999999999996</v>
      </c>
      <c r="DR10" s="31">
        <f t="shared" si="413"/>
        <v>5.0999999999999996</v>
      </c>
      <c r="DS10" s="29" t="str">
        <f t="shared" si="161"/>
        <v>5.1</v>
      </c>
      <c r="DT10" s="35" t="str">
        <f t="shared" si="414"/>
        <v>D+</v>
      </c>
      <c r="DU10" s="157">
        <f t="shared" si="415"/>
        <v>1.5</v>
      </c>
      <c r="DV10" s="49" t="str">
        <f t="shared" si="416"/>
        <v>1.5</v>
      </c>
      <c r="DW10" s="77">
        <v>3</v>
      </c>
      <c r="DX10" s="151">
        <v>3</v>
      </c>
      <c r="DY10" s="24">
        <v>6</v>
      </c>
      <c r="DZ10" s="27">
        <v>6</v>
      </c>
      <c r="EA10" s="28"/>
      <c r="EB10" s="30">
        <f t="shared" si="417"/>
        <v>6</v>
      </c>
      <c r="EC10" s="31">
        <f t="shared" si="418"/>
        <v>6</v>
      </c>
      <c r="ED10" s="29" t="str">
        <f t="shared" si="165"/>
        <v>6.0</v>
      </c>
      <c r="EE10" s="35" t="str">
        <f t="shared" si="419"/>
        <v>C</v>
      </c>
      <c r="EF10" s="157">
        <f t="shared" si="420"/>
        <v>2</v>
      </c>
      <c r="EG10" s="49" t="str">
        <f t="shared" si="421"/>
        <v>2.0</v>
      </c>
      <c r="EH10" s="77">
        <v>2</v>
      </c>
      <c r="EI10" s="151">
        <v>2</v>
      </c>
      <c r="EJ10" s="24">
        <v>5.6</v>
      </c>
      <c r="EK10" s="27">
        <v>3</v>
      </c>
      <c r="EL10" s="28"/>
      <c r="EM10" s="30">
        <f t="shared" si="422"/>
        <v>4</v>
      </c>
      <c r="EN10" s="31">
        <f t="shared" si="423"/>
        <v>4</v>
      </c>
      <c r="EO10" s="29" t="str">
        <f t="shared" si="170"/>
        <v>4.0</v>
      </c>
      <c r="EP10" s="35" t="str">
        <f t="shared" si="424"/>
        <v>D</v>
      </c>
      <c r="EQ10" s="157">
        <f t="shared" si="425"/>
        <v>1</v>
      </c>
      <c r="ER10" s="49" t="str">
        <f t="shared" si="426"/>
        <v>1.0</v>
      </c>
      <c r="ES10" s="77">
        <v>2</v>
      </c>
      <c r="ET10" s="151">
        <v>2</v>
      </c>
      <c r="EU10" s="24">
        <v>6.6</v>
      </c>
      <c r="EV10" s="27">
        <v>6</v>
      </c>
      <c r="EW10" s="28"/>
      <c r="EX10" s="30">
        <f t="shared" si="427"/>
        <v>6.2</v>
      </c>
      <c r="EY10" s="31">
        <f t="shared" si="428"/>
        <v>6.2</v>
      </c>
      <c r="EZ10" s="29" t="str">
        <f t="shared" si="175"/>
        <v>6.2</v>
      </c>
      <c r="FA10" s="35" t="str">
        <f t="shared" si="429"/>
        <v>C</v>
      </c>
      <c r="FB10" s="157">
        <f t="shared" si="430"/>
        <v>2</v>
      </c>
      <c r="FC10" s="49" t="str">
        <f t="shared" si="431"/>
        <v>2.0</v>
      </c>
      <c r="FD10" s="77">
        <v>3</v>
      </c>
      <c r="FE10" s="151">
        <v>3</v>
      </c>
      <c r="FF10" s="155">
        <v>5</v>
      </c>
      <c r="FG10" s="165">
        <v>6.3</v>
      </c>
      <c r="FH10" s="165"/>
      <c r="FI10" s="22">
        <f t="shared" si="432"/>
        <v>5.8</v>
      </c>
      <c r="FJ10" s="29">
        <f t="shared" si="433"/>
        <v>5.8</v>
      </c>
      <c r="FK10" s="29" t="str">
        <f t="shared" si="181"/>
        <v>5.8</v>
      </c>
      <c r="FL10" s="35" t="str">
        <f t="shared" si="434"/>
        <v>C</v>
      </c>
      <c r="FM10" s="33">
        <f t="shared" si="435"/>
        <v>2</v>
      </c>
      <c r="FN10" s="49" t="str">
        <f t="shared" si="436"/>
        <v>2.0</v>
      </c>
      <c r="FO10" s="77">
        <v>1</v>
      </c>
      <c r="FP10" s="151">
        <v>1</v>
      </c>
      <c r="FQ10" s="41">
        <f t="shared" si="185"/>
        <v>20</v>
      </c>
      <c r="FR10" s="43">
        <f t="shared" si="186"/>
        <v>1.825</v>
      </c>
      <c r="FS10" s="45" t="str">
        <f t="shared" si="187"/>
        <v>1.83</v>
      </c>
      <c r="FT10" s="47" t="str">
        <f t="shared" si="188"/>
        <v>Lên lớp</v>
      </c>
      <c r="FU10" s="145">
        <f t="shared" si="189"/>
        <v>20</v>
      </c>
      <c r="FV10" s="146">
        <f t="shared" si="190"/>
        <v>1.825</v>
      </c>
      <c r="FW10" s="174">
        <f t="shared" si="191"/>
        <v>36</v>
      </c>
      <c r="FX10" s="41">
        <f t="shared" si="192"/>
        <v>36</v>
      </c>
      <c r="FY10" s="43">
        <f t="shared" si="193"/>
        <v>2.25</v>
      </c>
      <c r="FZ10" s="45" t="str">
        <f t="shared" si="194"/>
        <v>2.25</v>
      </c>
      <c r="GA10" s="47" t="str">
        <f t="shared" si="195"/>
        <v>Lên lớp</v>
      </c>
      <c r="GB10" s="47" t="s">
        <v>1143</v>
      </c>
      <c r="GC10" s="24">
        <v>7.3</v>
      </c>
      <c r="GD10" s="27">
        <v>8</v>
      </c>
      <c r="GE10" s="28"/>
      <c r="GF10" s="22">
        <f t="shared" si="352"/>
        <v>7.7</v>
      </c>
      <c r="GG10" s="29">
        <f t="shared" si="353"/>
        <v>7.7</v>
      </c>
      <c r="GH10" s="29" t="str">
        <f t="shared" si="197"/>
        <v>7.7</v>
      </c>
      <c r="GI10" s="35" t="str">
        <f t="shared" si="354"/>
        <v>B</v>
      </c>
      <c r="GJ10" s="33">
        <f t="shared" si="355"/>
        <v>3</v>
      </c>
      <c r="GK10" s="49" t="str">
        <f t="shared" si="356"/>
        <v>3.0</v>
      </c>
      <c r="GL10" s="77">
        <v>2</v>
      </c>
      <c r="GM10" s="151">
        <v>2</v>
      </c>
      <c r="GN10" s="24">
        <v>8</v>
      </c>
      <c r="GO10" s="27">
        <v>7</v>
      </c>
      <c r="GP10" s="28"/>
      <c r="GQ10" s="30">
        <f t="shared" si="357"/>
        <v>7.4</v>
      </c>
      <c r="GR10" s="31">
        <f t="shared" si="358"/>
        <v>7.4</v>
      </c>
      <c r="GS10" s="29" t="str">
        <f t="shared" si="202"/>
        <v>7.4</v>
      </c>
      <c r="GT10" s="35" t="str">
        <f t="shared" si="359"/>
        <v>B</v>
      </c>
      <c r="GU10" s="33">
        <f t="shared" si="360"/>
        <v>3</v>
      </c>
      <c r="GV10" s="49" t="str">
        <f t="shared" si="361"/>
        <v>3.0</v>
      </c>
      <c r="GW10" s="77">
        <v>3</v>
      </c>
      <c r="GX10" s="151">
        <v>3</v>
      </c>
      <c r="GY10" s="24">
        <v>6.8</v>
      </c>
      <c r="GZ10" s="27">
        <v>5</v>
      </c>
      <c r="HA10" s="28"/>
      <c r="HB10" s="22">
        <f t="shared" si="362"/>
        <v>5.7</v>
      </c>
      <c r="HC10" s="29">
        <f t="shared" si="363"/>
        <v>5.7</v>
      </c>
      <c r="HD10" s="29" t="str">
        <f t="shared" si="207"/>
        <v>5.7</v>
      </c>
      <c r="HE10" s="35" t="str">
        <f t="shared" si="364"/>
        <v>C</v>
      </c>
      <c r="HF10" s="33">
        <f t="shared" si="365"/>
        <v>2</v>
      </c>
      <c r="HG10" s="49" t="str">
        <f t="shared" si="366"/>
        <v>2.0</v>
      </c>
      <c r="HH10" s="77">
        <v>2</v>
      </c>
      <c r="HI10" s="151">
        <v>2</v>
      </c>
      <c r="HJ10" s="24">
        <v>6.4</v>
      </c>
      <c r="HK10" s="27">
        <v>0</v>
      </c>
      <c r="HL10" s="138"/>
      <c r="HM10" s="22">
        <f t="shared" si="367"/>
        <v>2.6</v>
      </c>
      <c r="HN10" s="29">
        <f t="shared" si="368"/>
        <v>2.6</v>
      </c>
      <c r="HO10" s="29" t="str">
        <f t="shared" si="212"/>
        <v>2.6</v>
      </c>
      <c r="HP10" s="35" t="str">
        <f t="shared" si="369"/>
        <v>F</v>
      </c>
      <c r="HQ10" s="33">
        <f t="shared" si="370"/>
        <v>0</v>
      </c>
      <c r="HR10" s="49" t="str">
        <f t="shared" si="371"/>
        <v>0.0</v>
      </c>
      <c r="HS10" s="77">
        <v>2</v>
      </c>
      <c r="HT10" s="151"/>
      <c r="HU10" s="63">
        <v>3.5</v>
      </c>
      <c r="HV10" s="27"/>
      <c r="HW10" s="28"/>
      <c r="HX10" s="22">
        <f t="shared" si="372"/>
        <v>1.4</v>
      </c>
      <c r="HY10" s="29">
        <f t="shared" si="373"/>
        <v>1.4</v>
      </c>
      <c r="HZ10" s="29" t="str">
        <f t="shared" si="217"/>
        <v>1.4</v>
      </c>
      <c r="IA10" s="35" t="str">
        <f t="shared" si="374"/>
        <v>F</v>
      </c>
      <c r="IB10" s="33">
        <f t="shared" si="375"/>
        <v>0</v>
      </c>
      <c r="IC10" s="49" t="str">
        <f t="shared" si="376"/>
        <v>0.0</v>
      </c>
      <c r="ID10" s="77">
        <v>3</v>
      </c>
      <c r="IE10" s="151"/>
      <c r="IF10" s="63">
        <v>3</v>
      </c>
      <c r="IG10" s="27"/>
      <c r="IH10" s="126"/>
      <c r="II10" s="22">
        <f t="shared" si="377"/>
        <v>1.2</v>
      </c>
      <c r="IJ10" s="54">
        <f t="shared" si="378"/>
        <v>1.2</v>
      </c>
      <c r="IK10" s="29" t="str">
        <f t="shared" si="222"/>
        <v>1.2</v>
      </c>
      <c r="IL10" s="162" t="str">
        <f t="shared" si="379"/>
        <v>F</v>
      </c>
      <c r="IM10" s="33">
        <f t="shared" si="380"/>
        <v>0</v>
      </c>
      <c r="IN10" s="49" t="str">
        <f t="shared" si="381"/>
        <v>0.0</v>
      </c>
      <c r="IO10" s="77">
        <v>2</v>
      </c>
      <c r="IP10" s="151"/>
      <c r="IQ10" s="24">
        <v>5</v>
      </c>
      <c r="IR10" s="27">
        <v>4</v>
      </c>
      <c r="IS10" s="28"/>
      <c r="IT10" s="30">
        <f t="shared" si="382"/>
        <v>4.4000000000000004</v>
      </c>
      <c r="IU10" s="31">
        <f t="shared" si="383"/>
        <v>4.4000000000000004</v>
      </c>
      <c r="IV10" s="29" t="str">
        <f t="shared" si="226"/>
        <v>4.4</v>
      </c>
      <c r="IW10" s="35" t="str">
        <f t="shared" si="384"/>
        <v>D</v>
      </c>
      <c r="IX10" s="33">
        <f t="shared" si="385"/>
        <v>1</v>
      </c>
      <c r="IY10" s="49" t="str">
        <f t="shared" si="386"/>
        <v>1.0</v>
      </c>
      <c r="IZ10" s="77">
        <v>3</v>
      </c>
      <c r="JA10" s="151">
        <v>3</v>
      </c>
      <c r="JB10" s="24">
        <v>6.2</v>
      </c>
      <c r="JC10" s="124"/>
      <c r="JD10" s="138"/>
      <c r="JE10" s="30">
        <f t="shared" si="387"/>
        <v>2.5</v>
      </c>
      <c r="JF10" s="31">
        <f t="shared" si="388"/>
        <v>2.5</v>
      </c>
      <c r="JG10" s="29" t="str">
        <f t="shared" si="230"/>
        <v>2.5</v>
      </c>
      <c r="JH10" s="35" t="str">
        <f t="shared" si="389"/>
        <v>F</v>
      </c>
      <c r="JI10" s="33">
        <f t="shared" si="390"/>
        <v>0</v>
      </c>
      <c r="JJ10" s="49" t="str">
        <f t="shared" si="391"/>
        <v>0.0</v>
      </c>
      <c r="JK10" s="77">
        <v>3</v>
      </c>
      <c r="JL10" s="151"/>
      <c r="JM10" s="24">
        <v>5.5</v>
      </c>
      <c r="JN10" s="214">
        <v>6.6</v>
      </c>
      <c r="JO10" s="140"/>
      <c r="JP10" s="30">
        <f t="shared" si="392"/>
        <v>6.2</v>
      </c>
      <c r="JQ10" s="31">
        <f t="shared" si="393"/>
        <v>6.2</v>
      </c>
      <c r="JR10" s="29" t="str">
        <f t="shared" si="234"/>
        <v>6.2</v>
      </c>
      <c r="JS10" s="35" t="str">
        <f t="shared" si="394"/>
        <v>C</v>
      </c>
      <c r="JT10" s="33">
        <f t="shared" si="395"/>
        <v>2</v>
      </c>
      <c r="JU10" s="49" t="str">
        <f t="shared" si="396"/>
        <v>2.0</v>
      </c>
      <c r="JV10" s="77">
        <v>2</v>
      </c>
      <c r="JW10" s="151">
        <v>2</v>
      </c>
      <c r="JX10" s="211">
        <f t="shared" si="238"/>
        <v>22</v>
      </c>
      <c r="JY10" s="43">
        <f t="shared" si="239"/>
        <v>1.1818181818181819</v>
      </c>
      <c r="JZ10" s="45" t="str">
        <f t="shared" si="240"/>
        <v>1.18</v>
      </c>
      <c r="KA10" s="47" t="str">
        <f t="shared" si="241"/>
        <v>Lên lớp</v>
      </c>
      <c r="KB10" s="41">
        <f t="shared" si="242"/>
        <v>12</v>
      </c>
      <c r="KC10" s="43">
        <f t="shared" si="243"/>
        <v>2.1666666666666665</v>
      </c>
      <c r="KD10" s="229">
        <f t="shared" si="244"/>
        <v>58</v>
      </c>
      <c r="KE10" s="230">
        <f t="shared" si="245"/>
        <v>48</v>
      </c>
      <c r="KF10" s="146">
        <f t="shared" si="246"/>
        <v>2.2291666666666665</v>
      </c>
      <c r="KG10" s="45" t="str">
        <f t="shared" si="247"/>
        <v>2.23</v>
      </c>
      <c r="KH10" s="47" t="str">
        <f t="shared" si="248"/>
        <v>Lên lớp</v>
      </c>
      <c r="KI10" s="47" t="s">
        <v>1143</v>
      </c>
      <c r="KJ10" s="24">
        <v>5.2</v>
      </c>
      <c r="KK10" s="27">
        <v>5</v>
      </c>
      <c r="KL10" s="28"/>
      <c r="KM10" s="30">
        <f t="shared" si="437"/>
        <v>5.0999999999999996</v>
      </c>
      <c r="KN10" s="31">
        <f t="shared" si="438"/>
        <v>5.0999999999999996</v>
      </c>
      <c r="KO10" s="31" t="str">
        <f t="shared" si="439"/>
        <v>5.1</v>
      </c>
      <c r="KP10" s="35" t="str">
        <f t="shared" si="440"/>
        <v>D+</v>
      </c>
      <c r="KQ10" s="33">
        <f t="shared" si="441"/>
        <v>1.5</v>
      </c>
      <c r="KR10" s="49" t="str">
        <f t="shared" si="442"/>
        <v>1.5</v>
      </c>
      <c r="KS10" s="77">
        <v>2</v>
      </c>
      <c r="KT10" s="151">
        <v>2</v>
      </c>
      <c r="KU10" s="24">
        <v>8</v>
      </c>
      <c r="KV10" s="27">
        <v>8</v>
      </c>
      <c r="KW10" s="28"/>
      <c r="KX10" s="30">
        <f t="shared" si="443"/>
        <v>8</v>
      </c>
      <c r="KY10" s="31">
        <f t="shared" si="444"/>
        <v>8</v>
      </c>
      <c r="KZ10" s="31" t="str">
        <f t="shared" si="445"/>
        <v>8.0</v>
      </c>
      <c r="LA10" s="35" t="str">
        <f t="shared" si="446"/>
        <v>B+</v>
      </c>
      <c r="LB10" s="33">
        <f t="shared" si="447"/>
        <v>3.5</v>
      </c>
      <c r="LC10" s="49" t="str">
        <f t="shared" si="448"/>
        <v>3.5</v>
      </c>
      <c r="LD10" s="77">
        <v>2</v>
      </c>
      <c r="LE10" s="151">
        <v>2</v>
      </c>
      <c r="LF10" s="24">
        <v>7</v>
      </c>
      <c r="LG10" s="27">
        <v>6</v>
      </c>
      <c r="LH10" s="28"/>
      <c r="LI10" s="30">
        <f t="shared" si="449"/>
        <v>6.4</v>
      </c>
      <c r="LJ10" s="31">
        <f t="shared" si="450"/>
        <v>6.4</v>
      </c>
      <c r="LK10" s="31" t="str">
        <f t="shared" si="451"/>
        <v>6.4</v>
      </c>
      <c r="LL10" s="35" t="str">
        <f t="shared" si="452"/>
        <v>C</v>
      </c>
      <c r="LM10" s="33">
        <f t="shared" si="453"/>
        <v>2</v>
      </c>
      <c r="LN10" s="49" t="str">
        <f t="shared" si="454"/>
        <v>2.0</v>
      </c>
      <c r="LO10" s="77">
        <v>2</v>
      </c>
      <c r="LP10" s="151">
        <v>2</v>
      </c>
      <c r="LQ10" s="63">
        <v>2.2999999999999998</v>
      </c>
      <c r="LR10" s="27"/>
      <c r="LS10" s="28"/>
      <c r="LT10" s="30">
        <f t="shared" si="455"/>
        <v>0.9</v>
      </c>
      <c r="LU10" s="31">
        <f t="shared" si="456"/>
        <v>0.9</v>
      </c>
      <c r="LV10" s="29" t="str">
        <f t="shared" si="252"/>
        <v>0.9</v>
      </c>
      <c r="LW10" s="35" t="str">
        <f t="shared" si="457"/>
        <v>F</v>
      </c>
      <c r="LX10" s="33">
        <f t="shared" si="458"/>
        <v>0</v>
      </c>
      <c r="LY10" s="49" t="str">
        <f t="shared" si="459"/>
        <v>0.0</v>
      </c>
      <c r="LZ10" s="77">
        <v>2</v>
      </c>
      <c r="MA10" s="151"/>
      <c r="MB10" s="63">
        <v>2.4</v>
      </c>
      <c r="MC10" s="27"/>
      <c r="MD10" s="28"/>
      <c r="ME10" s="30">
        <f t="shared" si="460"/>
        <v>1</v>
      </c>
      <c r="MF10" s="161">
        <f t="shared" si="461"/>
        <v>1</v>
      </c>
      <c r="MG10" s="29" t="str">
        <f t="shared" si="253"/>
        <v>1.0</v>
      </c>
      <c r="MH10" s="162" t="str">
        <f t="shared" si="462"/>
        <v>F</v>
      </c>
      <c r="MI10" s="163">
        <f t="shared" si="463"/>
        <v>0</v>
      </c>
      <c r="MJ10" s="56" t="str">
        <f t="shared" si="464"/>
        <v>0.0</v>
      </c>
      <c r="MK10" s="77">
        <v>1</v>
      </c>
      <c r="ML10" s="151"/>
      <c r="MM10" s="24">
        <v>7.3</v>
      </c>
      <c r="MN10" s="27">
        <v>1</v>
      </c>
      <c r="MO10" s="28">
        <v>2</v>
      </c>
      <c r="MP10" s="30">
        <f t="shared" si="465"/>
        <v>3.5</v>
      </c>
      <c r="MQ10" s="161">
        <f t="shared" si="466"/>
        <v>4.0999999999999996</v>
      </c>
      <c r="MR10" s="29" t="str">
        <f t="shared" si="254"/>
        <v>4.1</v>
      </c>
      <c r="MS10" s="162" t="str">
        <f t="shared" si="467"/>
        <v>D</v>
      </c>
      <c r="MT10" s="163">
        <f t="shared" si="468"/>
        <v>1</v>
      </c>
      <c r="MU10" s="56" t="str">
        <f t="shared" si="469"/>
        <v>1.0</v>
      </c>
      <c r="MV10" s="77">
        <v>3</v>
      </c>
      <c r="MW10" s="151">
        <v>3</v>
      </c>
      <c r="MX10" s="63">
        <v>1</v>
      </c>
      <c r="MY10" s="27"/>
      <c r="MZ10" s="28"/>
      <c r="NA10" s="30">
        <f t="shared" si="470"/>
        <v>0.4</v>
      </c>
      <c r="NB10" s="161">
        <f t="shared" si="471"/>
        <v>0.4</v>
      </c>
      <c r="NC10" s="29" t="str">
        <f t="shared" si="255"/>
        <v>0.4</v>
      </c>
      <c r="ND10" s="162" t="str">
        <f t="shared" si="472"/>
        <v>F</v>
      </c>
      <c r="NE10" s="163">
        <f t="shared" si="473"/>
        <v>0</v>
      </c>
      <c r="NF10" s="56" t="str">
        <f t="shared" si="474"/>
        <v>0.0</v>
      </c>
      <c r="NG10" s="77">
        <v>1</v>
      </c>
      <c r="NH10" s="151"/>
      <c r="NI10" s="24">
        <v>5.8</v>
      </c>
      <c r="NJ10" s="27">
        <v>5</v>
      </c>
      <c r="NK10" s="28"/>
      <c r="NL10" s="30">
        <f t="shared" si="475"/>
        <v>5.3</v>
      </c>
      <c r="NM10" s="31">
        <f t="shared" si="476"/>
        <v>5.3</v>
      </c>
      <c r="NN10" s="31" t="str">
        <f t="shared" si="477"/>
        <v>5.3</v>
      </c>
      <c r="NO10" s="35" t="str">
        <f t="shared" si="478"/>
        <v>D+</v>
      </c>
      <c r="NP10" s="33">
        <f t="shared" si="479"/>
        <v>1.5</v>
      </c>
      <c r="NQ10" s="49" t="str">
        <f t="shared" si="480"/>
        <v>1.5</v>
      </c>
      <c r="NR10" s="77">
        <v>3</v>
      </c>
      <c r="NS10" s="151">
        <v>3</v>
      </c>
      <c r="NT10" s="24">
        <v>7</v>
      </c>
      <c r="NU10" s="214">
        <v>6.6</v>
      </c>
      <c r="NV10" s="28"/>
      <c r="NW10" s="30">
        <f t="shared" si="481"/>
        <v>6.8</v>
      </c>
      <c r="NX10" s="31">
        <f t="shared" si="482"/>
        <v>6.8</v>
      </c>
      <c r="NY10" s="31" t="str">
        <f t="shared" si="483"/>
        <v>6.8</v>
      </c>
      <c r="NZ10" s="35" t="str">
        <f t="shared" si="484"/>
        <v>C+</v>
      </c>
      <c r="OA10" s="33">
        <f t="shared" si="485"/>
        <v>2.5</v>
      </c>
      <c r="OB10" s="49" t="str">
        <f t="shared" si="486"/>
        <v>2.5</v>
      </c>
      <c r="OC10" s="77">
        <v>2</v>
      </c>
      <c r="OD10" s="151">
        <v>2</v>
      </c>
      <c r="OE10" s="211">
        <f t="shared" si="259"/>
        <v>18</v>
      </c>
      <c r="OF10" s="43">
        <f t="shared" si="260"/>
        <v>1.4722222222222223</v>
      </c>
      <c r="OG10" s="45" t="str">
        <f t="shared" si="261"/>
        <v>1.47</v>
      </c>
      <c r="OH10" s="47" t="str">
        <f t="shared" si="309"/>
        <v>Lên lớp</v>
      </c>
      <c r="OI10" s="41">
        <f t="shared" si="262"/>
        <v>14</v>
      </c>
      <c r="OJ10" s="43">
        <f t="shared" si="263"/>
        <v>1.8928571428571428</v>
      </c>
      <c r="OK10" s="229">
        <f t="shared" si="264"/>
        <v>76</v>
      </c>
      <c r="OL10" s="230">
        <f t="shared" si="265"/>
        <v>62</v>
      </c>
      <c r="OM10" s="146">
        <f t="shared" si="266"/>
        <v>2.153225806451613</v>
      </c>
      <c r="ON10" s="45" t="str">
        <f t="shared" si="52"/>
        <v>2.15</v>
      </c>
      <c r="OO10" s="47" t="str">
        <f t="shared" si="267"/>
        <v>Lên lớp</v>
      </c>
      <c r="OP10" s="47" t="s">
        <v>1143</v>
      </c>
      <c r="OQ10" s="24">
        <v>5.2</v>
      </c>
      <c r="OR10" s="27">
        <v>4</v>
      </c>
      <c r="OS10" s="28"/>
      <c r="OT10" s="30">
        <f t="shared" ref="OT10:OT32" si="487">ROUND((OQ10*0.4+OR10*0.6),1)</f>
        <v>4.5</v>
      </c>
      <c r="OU10" s="31">
        <f t="shared" ref="OU10:OU32" si="488">ROUND(MAX((OQ10*0.4+OR10*0.6),(OQ10*0.4+OS10*0.6)),1)</f>
        <v>4.5</v>
      </c>
      <c r="OV10" s="29" t="str">
        <f t="shared" ref="OV10:OV32" si="489">TEXT(OU10,"0.0")</f>
        <v>4.5</v>
      </c>
      <c r="OW10" s="35" t="str">
        <f t="shared" ref="OW10:OW32" si="490">IF(OU10&gt;=8.5,"A",IF(OU10&gt;=8,"B+",IF(OU10&gt;=7,"B",IF(OU10&gt;=6.5,"C+",IF(OU10&gt;=5.5,"C",IF(OU10&gt;=5,"D+",IF(OU10&gt;=4,"D","F")))))))</f>
        <v>D</v>
      </c>
      <c r="OX10" s="130">
        <f t="shared" ref="OX10:OX32" si="491">IF(OW10="A",4,IF(OW10="B+",3.5,IF(OW10="B",3,IF(OW10="C+",2.5,IF(OW10="C",2,IF(OW10="D+",1.5,IF(OW10="D",1,0)))))))</f>
        <v>1</v>
      </c>
      <c r="OY10" s="49" t="str">
        <f t="shared" ref="OY10:OY32" si="492">TEXT(OX10,"0.0")</f>
        <v>1.0</v>
      </c>
      <c r="OZ10" s="77">
        <v>2</v>
      </c>
      <c r="PA10" s="151">
        <v>2</v>
      </c>
      <c r="PB10" s="24">
        <v>7.4</v>
      </c>
      <c r="PC10" s="27">
        <v>7</v>
      </c>
      <c r="PD10" s="28"/>
      <c r="PE10" s="22">
        <f t="shared" ref="PE10:PE32" si="493">ROUND((PB10*0.4+PC10*0.6),1)</f>
        <v>7.2</v>
      </c>
      <c r="PF10" s="29">
        <f t="shared" ref="PF10:PF32" si="494">ROUND(MAX((PB10*0.4+PC10*0.6),(PB10*0.4+PD10*0.6)),1)</f>
        <v>7.2</v>
      </c>
      <c r="PG10" s="29" t="str">
        <f t="shared" ref="PG10:PG32" si="495">TEXT(PF10,"0.0")</f>
        <v>7.2</v>
      </c>
      <c r="PH10" s="35" t="str">
        <f t="shared" ref="PH10:PH32" si="496">IF(PF10&gt;=8.5,"A",IF(PF10&gt;=8,"B+",IF(PF10&gt;=7,"B",IF(PF10&gt;=6.5,"C+",IF(PF10&gt;=5.5,"C",IF(PF10&gt;=5,"D+",IF(PF10&gt;=4,"D","F")))))))</f>
        <v>B</v>
      </c>
      <c r="PI10" s="33">
        <f t="shared" ref="PI10:PI32" si="497">IF(PH10="A",4,IF(PH10="B+",3.5,IF(PH10="B",3,IF(PH10="C+",2.5,IF(PH10="C",2,IF(PH10="D+",1.5,IF(PH10="D",1,0)))))))</f>
        <v>3</v>
      </c>
      <c r="PJ10" s="49" t="str">
        <f t="shared" ref="PJ10:PJ32" si="498">TEXT(PI10,"0.0")</f>
        <v>3.0</v>
      </c>
      <c r="PK10" s="77">
        <v>3</v>
      </c>
      <c r="PL10" s="151">
        <v>3</v>
      </c>
      <c r="PM10" s="24">
        <v>5</v>
      </c>
      <c r="PN10" s="27">
        <v>5</v>
      </c>
      <c r="PO10" s="28"/>
      <c r="PP10" s="22">
        <f t="shared" ref="PP10:PP32" si="499">ROUND((PM10*0.4+PN10*0.6),1)</f>
        <v>5</v>
      </c>
      <c r="PQ10" s="29">
        <f t="shared" ref="PQ10:PQ32" si="500">ROUND(MAX((PM10*0.4+PN10*0.6),(PM10*0.4+PO10*0.6)),1)</f>
        <v>5</v>
      </c>
      <c r="PR10" s="29" t="str">
        <f t="shared" ref="PR10:PR32" si="501">TEXT(PQ10,"0.0")</f>
        <v>5.0</v>
      </c>
      <c r="PS10" s="35" t="str">
        <f t="shared" ref="PS10:PS32" si="502">IF(PQ10&gt;=8.5,"A",IF(PQ10&gt;=8,"B+",IF(PQ10&gt;=7,"B",IF(PQ10&gt;=6.5,"C+",IF(PQ10&gt;=5.5,"C",IF(PQ10&gt;=5,"D+",IF(PQ10&gt;=4,"D","F")))))))</f>
        <v>D+</v>
      </c>
      <c r="PT10" s="33">
        <f t="shared" ref="PT10:PT32" si="503">IF(PS10="A",4,IF(PS10="B+",3.5,IF(PS10="B",3,IF(PS10="C+",2.5,IF(PS10="C",2,IF(PS10="D+",1.5,IF(PS10="D",1,0)))))))</f>
        <v>1.5</v>
      </c>
      <c r="PU10" s="49" t="str">
        <f t="shared" ref="PU10:PU32" si="504">TEXT(PT10,"0.0")</f>
        <v>1.5</v>
      </c>
      <c r="PV10" s="77">
        <v>2</v>
      </c>
      <c r="PW10" s="151">
        <v>2</v>
      </c>
      <c r="PX10" s="63">
        <v>0</v>
      </c>
      <c r="PY10" s="27"/>
      <c r="PZ10" s="28"/>
      <c r="QA10" s="30">
        <f t="shared" ref="QA10:QA32" si="505">ROUND((PX10*0.4+PY10*0.6),1)</f>
        <v>0</v>
      </c>
      <c r="QB10" s="31">
        <f t="shared" ref="QB10:QB32" si="506">ROUND(MAX((PX10*0.4+PY10*0.6),(PX10*0.4+PZ10*0.6)),1)</f>
        <v>0</v>
      </c>
      <c r="QC10" s="29" t="str">
        <f t="shared" ref="QC10:QC32" si="507">TEXT(QB10,"0.0")</f>
        <v>0.0</v>
      </c>
      <c r="QD10" s="35" t="str">
        <f t="shared" si="319"/>
        <v>F</v>
      </c>
      <c r="QE10" s="33">
        <f t="shared" ref="QE10:QE32" si="508">IF(QD10="A",4,IF(QD10="B+",3.5,IF(QD10="B",3,IF(QD10="C+",2.5,IF(QD10="C",2,IF(QD10="D+",1.5,IF(QD10="D",1,0)))))))</f>
        <v>0</v>
      </c>
      <c r="QF10" s="49" t="str">
        <f t="shared" ref="QF10:QF32" si="509">TEXT(QE10,"0.0")</f>
        <v>0.0</v>
      </c>
      <c r="QG10" s="77">
        <v>3</v>
      </c>
      <c r="QH10" s="151"/>
      <c r="QI10" s="24">
        <v>6</v>
      </c>
      <c r="QJ10" s="124"/>
      <c r="QK10" s="138"/>
      <c r="QL10" s="30">
        <f t="shared" ref="QL10:QL15" si="510">ROUND((QI10*0.4+QJ10*0.6),1)</f>
        <v>2.4</v>
      </c>
      <c r="QM10" s="31">
        <f t="shared" ref="QM10:QM15" si="511">ROUND(MAX((QI10*0.4+QJ10*0.6),(QI10*0.4+QK10*0.6)),1)</f>
        <v>2.4</v>
      </c>
      <c r="QN10" s="29" t="str">
        <f t="shared" ref="QN10:QN15" si="512">TEXT(QM10,"0.0")</f>
        <v>2.4</v>
      </c>
      <c r="QO10" s="35" t="str">
        <f t="shared" ref="QO10:QO15" si="513">IF(QM10&gt;=8.5,"A",IF(QM10&gt;=8,"B+",IF(QM10&gt;=7,"B",IF(QM10&gt;=6.5,"C+",IF(QM10&gt;=5.5,"C",IF(QM10&gt;=5,"D+",IF(QM10&gt;=4,"D","F")))))))</f>
        <v>F</v>
      </c>
      <c r="QP10" s="130">
        <f t="shared" ref="QP10:QP15" si="514">IF(QO10="A",4,IF(QO10="B+",3.5,IF(QO10="B",3,IF(QO10="C+",2.5,IF(QO10="C",2,IF(QO10="D+",1.5,IF(QO10="D",1,0)))))))</f>
        <v>0</v>
      </c>
      <c r="QQ10" s="49" t="str">
        <f t="shared" ref="QQ10:QQ15" si="515">TEXT(QP10,"0.0")</f>
        <v>0.0</v>
      </c>
      <c r="QR10" s="77">
        <v>1</v>
      </c>
      <c r="QS10" s="151"/>
      <c r="QT10" s="24">
        <v>7</v>
      </c>
      <c r="QU10" s="27">
        <v>8</v>
      </c>
      <c r="QV10" s="28"/>
      <c r="QW10" s="22">
        <f t="shared" ref="QW10:QW32" si="516">ROUND((QT10*0.4+QU10*0.6),1)</f>
        <v>7.6</v>
      </c>
      <c r="QX10" s="29">
        <f t="shared" ref="QX10:QX32" si="517">ROUND(MAX((QT10*0.4+QU10*0.6),(QT10*0.4+QV10*0.6)),1)</f>
        <v>7.6</v>
      </c>
      <c r="QY10" s="29" t="str">
        <f t="shared" ref="QY10:QY32" si="518">TEXT(QX10,"0.0")</f>
        <v>7.6</v>
      </c>
      <c r="QZ10" s="35" t="str">
        <f t="shared" ref="QZ10:QZ32" si="519">IF(QX10&gt;=8.5,"A",IF(QX10&gt;=8,"B+",IF(QX10&gt;=7,"B",IF(QX10&gt;=6.5,"C+",IF(QX10&gt;=5.5,"C",IF(QX10&gt;=5,"D+",IF(QX10&gt;=4,"D","F")))))))</f>
        <v>B</v>
      </c>
      <c r="RA10" s="33">
        <f t="shared" ref="RA10:RA32" si="520">IF(QZ10="A",4,IF(QZ10="B+",3.5,IF(QZ10="B",3,IF(QZ10="C+",2.5,IF(QZ10="C",2,IF(QZ10="D+",1.5,IF(QZ10="D",1,0)))))))</f>
        <v>3</v>
      </c>
      <c r="RB10" s="49" t="str">
        <f t="shared" ref="RB10:RB32" si="521">TEXT(RA10,"0.0")</f>
        <v>3.0</v>
      </c>
      <c r="RC10" s="77">
        <v>3</v>
      </c>
      <c r="RD10" s="151">
        <v>3</v>
      </c>
      <c r="RE10" s="63">
        <v>2</v>
      </c>
      <c r="RF10" s="27"/>
      <c r="RG10" s="28"/>
      <c r="RH10" s="22">
        <f t="shared" ref="RH10:RH32" si="522">ROUND((RE10*0.4+RF10*0.6),1)</f>
        <v>0.8</v>
      </c>
      <c r="RI10" s="29">
        <f t="shared" ref="RI10:RI32" si="523">ROUND(MAX((RE10*0.4+RF10*0.6),(RE10*0.4+RG10*0.6)),1)</f>
        <v>0.8</v>
      </c>
      <c r="RJ10" s="29" t="str">
        <f t="shared" ref="RJ10:RJ32" si="524">TEXT(RI10,"0.0")</f>
        <v>0.8</v>
      </c>
      <c r="RK10" s="35" t="str">
        <f t="shared" ref="RK10:RK32" si="525">IF(RI10&gt;=8.5,"A",IF(RI10&gt;=8,"B+",IF(RI10&gt;=7,"B",IF(RI10&gt;=6.5,"C+",IF(RI10&gt;=5.5,"C",IF(RI10&gt;=5,"D+",IF(RI10&gt;=4,"D","F")))))))</f>
        <v>F</v>
      </c>
      <c r="RL10" s="33">
        <f t="shared" ref="RL10:RL32" si="526">IF(RK10="A",4,IF(RK10="B+",3.5,IF(RK10="B",3,IF(RK10="C+",2.5,IF(RK10="C",2,IF(RK10="D+",1.5,IF(RK10="D",1,0)))))))</f>
        <v>0</v>
      </c>
      <c r="RM10" s="49" t="str">
        <f t="shared" ref="RM10:RM32" si="527">TEXT(RL10,"0.0")</f>
        <v>0.0</v>
      </c>
      <c r="RN10" s="77">
        <v>1</v>
      </c>
      <c r="RO10" s="151"/>
      <c r="RP10" s="211">
        <f t="shared" si="275"/>
        <v>15</v>
      </c>
      <c r="RQ10" s="275">
        <f t="shared" si="276"/>
        <v>4.4399999999999995</v>
      </c>
      <c r="RR10" s="43">
        <f t="shared" si="277"/>
        <v>1.5333333333333334</v>
      </c>
      <c r="RS10" s="45" t="str">
        <f t="shared" si="278"/>
        <v>1.53</v>
      </c>
      <c r="RT10" s="47" t="str">
        <f t="shared" si="279"/>
        <v>Lên lớp</v>
      </c>
      <c r="RU10" s="41">
        <f t="shared" si="280"/>
        <v>10</v>
      </c>
      <c r="RV10" s="43">
        <f t="shared" si="281"/>
        <v>2.2999999999999998</v>
      </c>
      <c r="RW10" s="229">
        <f t="shared" si="282"/>
        <v>91</v>
      </c>
      <c r="RX10" s="230">
        <f t="shared" si="283"/>
        <v>72</v>
      </c>
      <c r="RY10" s="146">
        <f t="shared" si="284"/>
        <v>2.1736111111111112</v>
      </c>
      <c r="RZ10" s="45" t="str">
        <f t="shared" si="285"/>
        <v>2.17</v>
      </c>
      <c r="SA10" s="47" t="str">
        <f t="shared" si="286"/>
        <v>Lên lớp</v>
      </c>
      <c r="SB10" s="47" t="s">
        <v>1143</v>
      </c>
      <c r="SC10" s="63">
        <v>0</v>
      </c>
      <c r="SD10" s="27"/>
      <c r="SE10" s="28"/>
      <c r="SF10" s="22">
        <f t="shared" ref="SF10:SF32" si="528">ROUND((SC10*0.4+SD10*0.6),1)</f>
        <v>0</v>
      </c>
      <c r="SG10" s="29">
        <f t="shared" ref="SG10:SG32" si="529">ROUND(MAX((SC10*0.4+SD10*0.6),(SC10*0.4+SE10*0.6)),1)</f>
        <v>0</v>
      </c>
      <c r="SH10" s="29" t="str">
        <f t="shared" ref="SH10:SH32" si="530">TEXT(SG10,"0.0")</f>
        <v>0.0</v>
      </c>
      <c r="SI10" s="35" t="str">
        <f t="shared" ref="SI10:SI32" si="531">IF(SG10&gt;=8.5,"A",IF(SG10&gt;=8,"B+",IF(SG10&gt;=7,"B",IF(SG10&gt;=6.5,"C+",IF(SG10&gt;=5.5,"C",IF(SG10&gt;=5,"D+",IF(SG10&gt;=4,"D","F")))))))</f>
        <v>F</v>
      </c>
      <c r="SJ10" s="33">
        <f t="shared" ref="SJ10:SJ32" si="532">IF(SI10="A",4,IF(SI10="B+",3.5,IF(SI10="B",3,IF(SI10="C+",2.5,IF(SI10="C",2,IF(SI10="D+",1.5,IF(SI10="D",1,0)))))))</f>
        <v>0</v>
      </c>
      <c r="SK10" s="49" t="str">
        <f t="shared" ref="SK10:SK32" si="533">TEXT(SJ10,"0.0")</f>
        <v>0.0</v>
      </c>
      <c r="SL10" s="77">
        <v>2</v>
      </c>
      <c r="SM10" s="151"/>
      <c r="SN10" s="63">
        <v>0.8</v>
      </c>
      <c r="SO10" s="27"/>
      <c r="SP10" s="28"/>
      <c r="SQ10" s="22">
        <f t="shared" ref="SQ10:SQ32" si="534">ROUND((SN10*0.4+SO10*0.6),1)</f>
        <v>0.3</v>
      </c>
      <c r="SR10" s="29">
        <f t="shared" ref="SR10:SR32" si="535">ROUND(MAX((SN10*0.4+SO10*0.6),(SN10*0.4+SP10*0.6)),1)</f>
        <v>0.3</v>
      </c>
      <c r="SS10" s="31" t="str">
        <f t="shared" ref="SS10:SS32" si="536">TEXT(SR10,"0.0")</f>
        <v>0.3</v>
      </c>
      <c r="ST10" s="35" t="str">
        <f t="shared" ref="ST10:ST32" si="537">IF(SR10&gt;=8.5,"A",IF(SR10&gt;=8,"B+",IF(SR10&gt;=7,"B",IF(SR10&gt;=6.5,"C+",IF(SR10&gt;=5.5,"C",IF(SR10&gt;=5,"D+",IF(SR10&gt;=4,"D","F")))))))</f>
        <v>F</v>
      </c>
      <c r="SU10" s="33">
        <f t="shared" ref="SU10:SU32" si="538">IF(ST10="A",4,IF(ST10="B+",3.5,IF(ST10="B",3,IF(ST10="C+",2.5,IF(ST10="C",2,IF(ST10="D+",1.5,IF(ST10="D",1,0)))))))</f>
        <v>0</v>
      </c>
      <c r="SV10" s="49" t="str">
        <f t="shared" ref="SV10:SV32" si="539">TEXT(SU10,"0.0")</f>
        <v>0.0</v>
      </c>
      <c r="SW10" s="77">
        <v>2</v>
      </c>
      <c r="SX10" s="151"/>
      <c r="SY10" s="24"/>
      <c r="SZ10" s="27"/>
      <c r="TA10" s="28"/>
      <c r="TB10" s="22">
        <f t="shared" ref="TB10" si="540">ROUND((SF10*0.5+SQ10*0.5),1)</f>
        <v>0.2</v>
      </c>
      <c r="TC10" s="29">
        <f t="shared" ref="TC10" si="541">ROUND((SG10*0.5+SR10*0.5),1)</f>
        <v>0.2</v>
      </c>
      <c r="TD10" s="29" t="str">
        <f t="shared" ref="TD10:TD32" si="542">TEXT(TC10,"0.0")</f>
        <v>0.2</v>
      </c>
      <c r="TE10" s="35" t="str">
        <f t="shared" ref="TE10:TE32" si="543">IF(TC10&gt;=8.5,"A",IF(TC10&gt;=8,"B+",IF(TC10&gt;=7,"B",IF(TC10&gt;=6.5,"C+",IF(TC10&gt;=5.5,"C",IF(TC10&gt;=5,"D+",IF(TC10&gt;=4,"D","F")))))))</f>
        <v>F</v>
      </c>
      <c r="TF10" s="130">
        <f t="shared" ref="TF10:TF32" si="544">IF(TE10="A",4,IF(TE10="B+",3.5,IF(TE10="B",3,IF(TE10="C+",2.5,IF(TE10="C",2,IF(TE10="D+",1.5,IF(TE10="D",1,0)))))))</f>
        <v>0</v>
      </c>
      <c r="TG10" s="49" t="str">
        <f t="shared" ref="TG10:TG32" si="545">TEXT(TF10,"0.0")</f>
        <v>0.0</v>
      </c>
      <c r="TH10" s="77">
        <v>4</v>
      </c>
      <c r="TI10" s="151"/>
      <c r="TJ10" s="320"/>
      <c r="TK10" s="321"/>
      <c r="TL10" s="322"/>
      <c r="TM10" s="322"/>
      <c r="TN10" s="322"/>
      <c r="TO10" s="127">
        <f t="shared" si="291"/>
        <v>0</v>
      </c>
      <c r="TP10" s="29" t="str">
        <f t="shared" si="292"/>
        <v>0.0</v>
      </c>
      <c r="TQ10" s="35" t="str">
        <f t="shared" si="98"/>
        <v>F</v>
      </c>
      <c r="TR10" s="33">
        <f t="shared" si="99"/>
        <v>0</v>
      </c>
      <c r="TS10" s="49" t="str">
        <f t="shared" si="100"/>
        <v>0.0</v>
      </c>
      <c r="TT10" s="323"/>
      <c r="TU10" s="324"/>
      <c r="TV10" s="325">
        <f t="shared" si="293"/>
        <v>4</v>
      </c>
      <c r="TW10" s="341">
        <f t="shared" si="294"/>
        <v>0.2</v>
      </c>
      <c r="TX10" s="326">
        <f t="shared" si="295"/>
        <v>0</v>
      </c>
      <c r="TY10" s="45" t="str">
        <f t="shared" si="101"/>
        <v>0.00</v>
      </c>
      <c r="TZ10" s="47" t="str">
        <f t="shared" si="102"/>
        <v>Cảnh báo KQHT</v>
      </c>
      <c r="UA10" s="41">
        <f t="shared" si="296"/>
        <v>0</v>
      </c>
      <c r="UB10" s="43" t="e">
        <f t="shared" si="297"/>
        <v>#DIV/0!</v>
      </c>
    </row>
    <row r="11" spans="1:548" ht="18">
      <c r="A11" s="11">
        <v>14</v>
      </c>
      <c r="B11" s="70" t="s">
        <v>500</v>
      </c>
      <c r="C11" s="92" t="s">
        <v>528</v>
      </c>
      <c r="D11" s="73" t="s">
        <v>46</v>
      </c>
      <c r="E11" s="302" t="s">
        <v>154</v>
      </c>
      <c r="F11" s="9"/>
      <c r="G11" s="118" t="s">
        <v>807</v>
      </c>
      <c r="H11" s="102" t="s">
        <v>18</v>
      </c>
      <c r="I11" s="104" t="s">
        <v>945</v>
      </c>
      <c r="J11" s="13">
        <v>7</v>
      </c>
      <c r="K11" s="29" t="str">
        <f t="shared" si="103"/>
        <v>7.0</v>
      </c>
      <c r="L11" s="35" t="str">
        <f t="shared" si="321"/>
        <v>B</v>
      </c>
      <c r="M11" s="33">
        <f t="shared" si="322"/>
        <v>3</v>
      </c>
      <c r="N11" s="49" t="str">
        <f t="shared" si="323"/>
        <v>3.0</v>
      </c>
      <c r="O11" s="12">
        <v>2</v>
      </c>
      <c r="P11" s="19">
        <v>6.7</v>
      </c>
      <c r="Q11" s="29" t="str">
        <f t="shared" si="107"/>
        <v>6.7</v>
      </c>
      <c r="R11" s="35" t="str">
        <f t="shared" si="324"/>
        <v>C+</v>
      </c>
      <c r="S11" s="33">
        <f t="shared" si="325"/>
        <v>2.5</v>
      </c>
      <c r="T11" s="49" t="str">
        <f t="shared" si="326"/>
        <v>2.5</v>
      </c>
      <c r="U11" s="12">
        <v>3</v>
      </c>
      <c r="V11" s="24">
        <v>9.1</v>
      </c>
      <c r="W11" s="27">
        <v>6</v>
      </c>
      <c r="X11" s="28"/>
      <c r="Y11" s="30">
        <f t="shared" si="327"/>
        <v>7.2</v>
      </c>
      <c r="Z11" s="31">
        <f t="shared" si="328"/>
        <v>7.2</v>
      </c>
      <c r="AA11" s="29" t="str">
        <f t="shared" si="113"/>
        <v>7.2</v>
      </c>
      <c r="AB11" s="35" t="str">
        <f t="shared" si="329"/>
        <v>B</v>
      </c>
      <c r="AC11" s="33">
        <f t="shared" si="330"/>
        <v>3</v>
      </c>
      <c r="AD11" s="49" t="str">
        <f t="shared" si="331"/>
        <v>3.0</v>
      </c>
      <c r="AE11" s="77">
        <v>5</v>
      </c>
      <c r="AF11" s="80">
        <v>5</v>
      </c>
      <c r="AG11" s="24">
        <v>5</v>
      </c>
      <c r="AH11" s="27">
        <v>7</v>
      </c>
      <c r="AI11" s="28"/>
      <c r="AJ11" s="22">
        <f t="shared" si="332"/>
        <v>6.2</v>
      </c>
      <c r="AK11" s="29">
        <f t="shared" si="333"/>
        <v>6.2</v>
      </c>
      <c r="AL11" s="29" t="str">
        <f t="shared" si="119"/>
        <v>6.2</v>
      </c>
      <c r="AM11" s="35" t="str">
        <f t="shared" si="334"/>
        <v>C</v>
      </c>
      <c r="AN11" s="33">
        <f t="shared" si="335"/>
        <v>2</v>
      </c>
      <c r="AO11" s="49" t="str">
        <f t="shared" si="336"/>
        <v>2.0</v>
      </c>
      <c r="AP11" s="77">
        <v>3</v>
      </c>
      <c r="AQ11" s="83">
        <v>3</v>
      </c>
      <c r="AR11" s="24">
        <v>6.3</v>
      </c>
      <c r="AS11" s="27">
        <v>4</v>
      </c>
      <c r="AT11" s="28"/>
      <c r="AU11" s="22">
        <f t="shared" si="337"/>
        <v>4.9000000000000004</v>
      </c>
      <c r="AV11" s="29">
        <f t="shared" si="338"/>
        <v>4.9000000000000004</v>
      </c>
      <c r="AW11" s="29" t="str">
        <f t="shared" si="123"/>
        <v>4.9</v>
      </c>
      <c r="AX11" s="35" t="str">
        <f t="shared" si="339"/>
        <v>D</v>
      </c>
      <c r="AY11" s="33">
        <f t="shared" si="340"/>
        <v>1</v>
      </c>
      <c r="AZ11" s="49" t="str">
        <f t="shared" si="341"/>
        <v>1.0</v>
      </c>
      <c r="BA11" s="77">
        <v>3</v>
      </c>
      <c r="BB11" s="83">
        <v>3</v>
      </c>
      <c r="BC11" s="24">
        <v>7</v>
      </c>
      <c r="BD11" s="27">
        <v>7</v>
      </c>
      <c r="BE11" s="28"/>
      <c r="BF11" s="30">
        <f t="shared" si="342"/>
        <v>7</v>
      </c>
      <c r="BG11" s="31">
        <f t="shared" si="343"/>
        <v>7</v>
      </c>
      <c r="BH11" s="29" t="str">
        <f t="shared" si="127"/>
        <v>7.0</v>
      </c>
      <c r="BI11" s="35" t="str">
        <f t="shared" si="344"/>
        <v>B</v>
      </c>
      <c r="BJ11" s="33">
        <f t="shared" si="345"/>
        <v>3</v>
      </c>
      <c r="BK11" s="49" t="str">
        <f t="shared" si="346"/>
        <v>3.0</v>
      </c>
      <c r="BL11" s="77">
        <v>3</v>
      </c>
      <c r="BM11" s="83">
        <v>3</v>
      </c>
      <c r="BN11" s="24">
        <v>6.3</v>
      </c>
      <c r="BO11" s="27">
        <v>8</v>
      </c>
      <c r="BP11" s="28"/>
      <c r="BQ11" s="22">
        <f t="shared" si="347"/>
        <v>7.3</v>
      </c>
      <c r="BR11" s="29">
        <f t="shared" si="348"/>
        <v>7.3</v>
      </c>
      <c r="BS11" s="29" t="str">
        <f t="shared" si="131"/>
        <v>7.3</v>
      </c>
      <c r="BT11" s="35" t="str">
        <f t="shared" si="349"/>
        <v>B</v>
      </c>
      <c r="BU11" s="33">
        <f t="shared" si="350"/>
        <v>3</v>
      </c>
      <c r="BV11" s="49" t="str">
        <f t="shared" si="351"/>
        <v>3.0</v>
      </c>
      <c r="BW11" s="77">
        <v>2</v>
      </c>
      <c r="BX11" s="136">
        <v>2</v>
      </c>
      <c r="BY11" s="41">
        <f t="shared" si="135"/>
        <v>16</v>
      </c>
      <c r="BZ11" s="43">
        <f t="shared" si="136"/>
        <v>2.4375</v>
      </c>
      <c r="CA11" s="45" t="str">
        <f t="shared" si="137"/>
        <v>2.44</v>
      </c>
      <c r="CB11" s="47" t="str">
        <f t="shared" si="138"/>
        <v>Lên lớp</v>
      </c>
      <c r="CC11" s="145">
        <f t="shared" si="139"/>
        <v>16</v>
      </c>
      <c r="CD11" s="146">
        <f t="shared" si="140"/>
        <v>2.4375</v>
      </c>
      <c r="CE11" s="47" t="str">
        <f t="shared" si="141"/>
        <v>Lên lớp</v>
      </c>
      <c r="CF11" s="142" t="s">
        <v>1143</v>
      </c>
      <c r="CG11" s="24">
        <v>7.2</v>
      </c>
      <c r="CH11" s="27">
        <v>5</v>
      </c>
      <c r="CI11" s="28"/>
      <c r="CJ11" s="30">
        <f t="shared" si="397"/>
        <v>5.9</v>
      </c>
      <c r="CK11" s="31">
        <f t="shared" si="398"/>
        <v>5.9</v>
      </c>
      <c r="CL11" s="29" t="str">
        <f t="shared" si="144"/>
        <v>5.9</v>
      </c>
      <c r="CM11" s="35" t="str">
        <f t="shared" si="399"/>
        <v>C</v>
      </c>
      <c r="CN11" s="157">
        <f t="shared" si="400"/>
        <v>2</v>
      </c>
      <c r="CO11" s="49" t="str">
        <f t="shared" si="401"/>
        <v>2.0</v>
      </c>
      <c r="CP11" s="77">
        <v>3</v>
      </c>
      <c r="CQ11" s="151">
        <v>3</v>
      </c>
      <c r="CR11" s="24">
        <v>6.3</v>
      </c>
      <c r="CS11" s="27">
        <v>6</v>
      </c>
      <c r="CT11" s="28"/>
      <c r="CU11" s="30">
        <f t="shared" si="402"/>
        <v>6.1</v>
      </c>
      <c r="CV11" s="31">
        <f t="shared" si="403"/>
        <v>6.1</v>
      </c>
      <c r="CW11" s="29" t="str">
        <f t="shared" si="149"/>
        <v>6.1</v>
      </c>
      <c r="CX11" s="35" t="str">
        <f t="shared" si="404"/>
        <v>C</v>
      </c>
      <c r="CY11" s="157">
        <f t="shared" si="405"/>
        <v>2</v>
      </c>
      <c r="CZ11" s="49" t="str">
        <f t="shared" si="406"/>
        <v>2.0</v>
      </c>
      <c r="DA11" s="77">
        <v>2</v>
      </c>
      <c r="DB11" s="151">
        <v>2</v>
      </c>
      <c r="DC11" s="24">
        <v>5</v>
      </c>
      <c r="DD11" s="27">
        <v>4</v>
      </c>
      <c r="DE11" s="28"/>
      <c r="DF11" s="30">
        <f t="shared" si="407"/>
        <v>4.4000000000000004</v>
      </c>
      <c r="DG11" s="31">
        <f t="shared" si="408"/>
        <v>4.4000000000000004</v>
      </c>
      <c r="DH11" s="29" t="str">
        <f t="shared" si="155"/>
        <v>4.4</v>
      </c>
      <c r="DI11" s="35" t="str">
        <f t="shared" si="409"/>
        <v>D</v>
      </c>
      <c r="DJ11" s="157">
        <f t="shared" si="410"/>
        <v>1</v>
      </c>
      <c r="DK11" s="49" t="str">
        <f t="shared" si="411"/>
        <v>1.0</v>
      </c>
      <c r="DL11" s="77">
        <v>4</v>
      </c>
      <c r="DM11" s="151">
        <v>4</v>
      </c>
      <c r="DN11" s="24">
        <v>5.2</v>
      </c>
      <c r="DO11" s="27">
        <v>4</v>
      </c>
      <c r="DP11" s="28"/>
      <c r="DQ11" s="30">
        <f t="shared" si="412"/>
        <v>4.5</v>
      </c>
      <c r="DR11" s="31">
        <f t="shared" si="413"/>
        <v>4.5</v>
      </c>
      <c r="DS11" s="29" t="str">
        <f t="shared" si="161"/>
        <v>4.5</v>
      </c>
      <c r="DT11" s="35" t="str">
        <f t="shared" si="414"/>
        <v>D</v>
      </c>
      <c r="DU11" s="157">
        <f t="shared" si="415"/>
        <v>1</v>
      </c>
      <c r="DV11" s="49" t="str">
        <f t="shared" si="416"/>
        <v>1.0</v>
      </c>
      <c r="DW11" s="77">
        <v>3</v>
      </c>
      <c r="DX11" s="151">
        <v>3</v>
      </c>
      <c r="DY11" s="24">
        <v>7.3</v>
      </c>
      <c r="DZ11" s="27">
        <v>6</v>
      </c>
      <c r="EA11" s="28"/>
      <c r="EB11" s="30">
        <f t="shared" si="417"/>
        <v>6.5</v>
      </c>
      <c r="EC11" s="31">
        <f t="shared" si="418"/>
        <v>6.5</v>
      </c>
      <c r="ED11" s="29" t="str">
        <f t="shared" si="165"/>
        <v>6.5</v>
      </c>
      <c r="EE11" s="35" t="str">
        <f t="shared" si="419"/>
        <v>C+</v>
      </c>
      <c r="EF11" s="157">
        <f t="shared" si="420"/>
        <v>2.5</v>
      </c>
      <c r="EG11" s="49" t="str">
        <f t="shared" si="421"/>
        <v>2.5</v>
      </c>
      <c r="EH11" s="77">
        <v>2</v>
      </c>
      <c r="EI11" s="151">
        <v>2</v>
      </c>
      <c r="EJ11" s="24">
        <v>6.8</v>
      </c>
      <c r="EK11" s="27">
        <v>6</v>
      </c>
      <c r="EL11" s="28"/>
      <c r="EM11" s="30">
        <f t="shared" si="422"/>
        <v>6.3</v>
      </c>
      <c r="EN11" s="31">
        <f t="shared" si="423"/>
        <v>6.3</v>
      </c>
      <c r="EO11" s="29" t="str">
        <f t="shared" si="170"/>
        <v>6.3</v>
      </c>
      <c r="EP11" s="35" t="str">
        <f t="shared" si="424"/>
        <v>C</v>
      </c>
      <c r="EQ11" s="157">
        <f t="shared" si="425"/>
        <v>2</v>
      </c>
      <c r="ER11" s="49" t="str">
        <f t="shared" si="426"/>
        <v>2.0</v>
      </c>
      <c r="ES11" s="77">
        <v>2</v>
      </c>
      <c r="ET11" s="151">
        <v>2</v>
      </c>
      <c r="EU11" s="24">
        <v>5</v>
      </c>
      <c r="EV11" s="27">
        <v>6</v>
      </c>
      <c r="EW11" s="28"/>
      <c r="EX11" s="30">
        <f t="shared" si="427"/>
        <v>5.6</v>
      </c>
      <c r="EY11" s="31">
        <f t="shared" si="428"/>
        <v>5.6</v>
      </c>
      <c r="EZ11" s="29" t="str">
        <f t="shared" si="175"/>
        <v>5.6</v>
      </c>
      <c r="FA11" s="35" t="str">
        <f t="shared" si="429"/>
        <v>C</v>
      </c>
      <c r="FB11" s="157">
        <f t="shared" si="430"/>
        <v>2</v>
      </c>
      <c r="FC11" s="49" t="str">
        <f t="shared" si="431"/>
        <v>2.0</v>
      </c>
      <c r="FD11" s="77">
        <v>3</v>
      </c>
      <c r="FE11" s="151">
        <v>3</v>
      </c>
      <c r="FF11" s="155">
        <v>8</v>
      </c>
      <c r="FG11" s="165">
        <v>7.6</v>
      </c>
      <c r="FH11" s="165"/>
      <c r="FI11" s="22">
        <f t="shared" si="432"/>
        <v>7.8</v>
      </c>
      <c r="FJ11" s="29">
        <f t="shared" si="433"/>
        <v>7.8</v>
      </c>
      <c r="FK11" s="29" t="str">
        <f t="shared" si="181"/>
        <v>7.8</v>
      </c>
      <c r="FL11" s="35" t="str">
        <f t="shared" si="434"/>
        <v>B</v>
      </c>
      <c r="FM11" s="33">
        <f t="shared" si="435"/>
        <v>3</v>
      </c>
      <c r="FN11" s="49" t="str">
        <f t="shared" si="436"/>
        <v>3.0</v>
      </c>
      <c r="FO11" s="77">
        <v>1</v>
      </c>
      <c r="FP11" s="151">
        <v>1</v>
      </c>
      <c r="FQ11" s="41">
        <f t="shared" si="185"/>
        <v>20</v>
      </c>
      <c r="FR11" s="43">
        <f t="shared" si="186"/>
        <v>1.75</v>
      </c>
      <c r="FS11" s="45" t="str">
        <f t="shared" si="187"/>
        <v>1.75</v>
      </c>
      <c r="FT11" s="47" t="str">
        <f t="shared" si="188"/>
        <v>Lên lớp</v>
      </c>
      <c r="FU11" s="145">
        <f t="shared" si="189"/>
        <v>20</v>
      </c>
      <c r="FV11" s="146">
        <f t="shared" si="190"/>
        <v>1.75</v>
      </c>
      <c r="FW11" s="174">
        <f t="shared" si="191"/>
        <v>36</v>
      </c>
      <c r="FX11" s="41">
        <f t="shared" si="192"/>
        <v>36</v>
      </c>
      <c r="FY11" s="43">
        <f t="shared" si="193"/>
        <v>2.0555555555555554</v>
      </c>
      <c r="FZ11" s="45" t="str">
        <f t="shared" si="194"/>
        <v>2.06</v>
      </c>
      <c r="GA11" s="47" t="str">
        <f t="shared" si="195"/>
        <v>Lên lớp</v>
      </c>
      <c r="GB11" s="47" t="s">
        <v>1143</v>
      </c>
      <c r="GC11" s="24">
        <v>5.5</v>
      </c>
      <c r="GD11" s="27">
        <v>6</v>
      </c>
      <c r="GE11" s="28"/>
      <c r="GF11" s="22">
        <f t="shared" si="352"/>
        <v>5.8</v>
      </c>
      <c r="GG11" s="29">
        <f t="shared" si="353"/>
        <v>5.8</v>
      </c>
      <c r="GH11" s="29" t="str">
        <f t="shared" si="197"/>
        <v>5.8</v>
      </c>
      <c r="GI11" s="35" t="str">
        <f t="shared" si="354"/>
        <v>C</v>
      </c>
      <c r="GJ11" s="33">
        <f t="shared" si="355"/>
        <v>2</v>
      </c>
      <c r="GK11" s="49" t="str">
        <f t="shared" si="356"/>
        <v>2.0</v>
      </c>
      <c r="GL11" s="77">
        <v>2</v>
      </c>
      <c r="GM11" s="151">
        <v>2</v>
      </c>
      <c r="GN11" s="24">
        <v>8</v>
      </c>
      <c r="GO11" s="27">
        <v>6</v>
      </c>
      <c r="GP11" s="28"/>
      <c r="GQ11" s="30">
        <f t="shared" si="357"/>
        <v>6.8</v>
      </c>
      <c r="GR11" s="31">
        <f t="shared" si="358"/>
        <v>6.8</v>
      </c>
      <c r="GS11" s="29" t="str">
        <f t="shared" si="202"/>
        <v>6.8</v>
      </c>
      <c r="GT11" s="35" t="str">
        <f t="shared" si="359"/>
        <v>C+</v>
      </c>
      <c r="GU11" s="33">
        <f t="shared" si="360"/>
        <v>2.5</v>
      </c>
      <c r="GV11" s="49" t="str">
        <f t="shared" si="361"/>
        <v>2.5</v>
      </c>
      <c r="GW11" s="77">
        <v>3</v>
      </c>
      <c r="GX11" s="151">
        <v>3</v>
      </c>
      <c r="GY11" s="63">
        <v>2</v>
      </c>
      <c r="GZ11" s="27"/>
      <c r="HA11" s="28"/>
      <c r="HB11" s="30">
        <f t="shared" si="362"/>
        <v>0.8</v>
      </c>
      <c r="HC11" s="31">
        <f t="shared" si="363"/>
        <v>0.8</v>
      </c>
      <c r="HD11" s="29" t="str">
        <f t="shared" si="207"/>
        <v>0.8</v>
      </c>
      <c r="HE11" s="35" t="str">
        <f t="shared" si="364"/>
        <v>F</v>
      </c>
      <c r="HF11" s="33">
        <f t="shared" si="365"/>
        <v>0</v>
      </c>
      <c r="HG11" s="49" t="str">
        <f t="shared" si="366"/>
        <v>0.0</v>
      </c>
      <c r="HH11" s="77">
        <v>2</v>
      </c>
      <c r="HI11" s="151"/>
      <c r="HJ11" s="24">
        <v>6.6</v>
      </c>
      <c r="HK11" s="27">
        <v>6</v>
      </c>
      <c r="HL11" s="28"/>
      <c r="HM11" s="22">
        <f t="shared" si="367"/>
        <v>6.2</v>
      </c>
      <c r="HN11" s="29">
        <f t="shared" si="368"/>
        <v>6.2</v>
      </c>
      <c r="HO11" s="29" t="str">
        <f t="shared" si="212"/>
        <v>6.2</v>
      </c>
      <c r="HP11" s="35" t="str">
        <f t="shared" si="369"/>
        <v>C</v>
      </c>
      <c r="HQ11" s="33">
        <f t="shared" si="370"/>
        <v>2</v>
      </c>
      <c r="HR11" s="49" t="str">
        <f t="shared" si="371"/>
        <v>2.0</v>
      </c>
      <c r="HS11" s="77">
        <v>2</v>
      </c>
      <c r="HT11" s="151">
        <v>2</v>
      </c>
      <c r="HU11" s="24">
        <v>7.5</v>
      </c>
      <c r="HV11" s="27">
        <v>4</v>
      </c>
      <c r="HW11" s="28"/>
      <c r="HX11" s="22">
        <f t="shared" si="372"/>
        <v>5.4</v>
      </c>
      <c r="HY11" s="29">
        <f t="shared" si="373"/>
        <v>5.4</v>
      </c>
      <c r="HZ11" s="29" t="str">
        <f t="shared" si="217"/>
        <v>5.4</v>
      </c>
      <c r="IA11" s="35" t="str">
        <f t="shared" si="374"/>
        <v>D+</v>
      </c>
      <c r="IB11" s="33">
        <f t="shared" si="375"/>
        <v>1.5</v>
      </c>
      <c r="IC11" s="49" t="str">
        <f t="shared" si="376"/>
        <v>1.5</v>
      </c>
      <c r="ID11" s="77">
        <v>3</v>
      </c>
      <c r="IE11" s="151">
        <v>3</v>
      </c>
      <c r="IF11" s="63">
        <v>1</v>
      </c>
      <c r="IG11" s="27"/>
      <c r="IH11" s="126"/>
      <c r="II11" s="22">
        <f t="shared" si="377"/>
        <v>0.4</v>
      </c>
      <c r="IJ11" s="54">
        <f t="shared" si="378"/>
        <v>0.4</v>
      </c>
      <c r="IK11" s="29" t="str">
        <f t="shared" si="222"/>
        <v>0.4</v>
      </c>
      <c r="IL11" s="162" t="str">
        <f t="shared" si="379"/>
        <v>F</v>
      </c>
      <c r="IM11" s="33">
        <f t="shared" si="380"/>
        <v>0</v>
      </c>
      <c r="IN11" s="49" t="str">
        <f t="shared" si="381"/>
        <v>0.0</v>
      </c>
      <c r="IO11" s="77">
        <v>2</v>
      </c>
      <c r="IP11" s="151"/>
      <c r="IQ11" s="24">
        <v>5.6</v>
      </c>
      <c r="IR11" s="27">
        <v>4</v>
      </c>
      <c r="IS11" s="28"/>
      <c r="IT11" s="30">
        <f t="shared" si="382"/>
        <v>4.5999999999999996</v>
      </c>
      <c r="IU11" s="31">
        <f t="shared" si="383"/>
        <v>4.5999999999999996</v>
      </c>
      <c r="IV11" s="29" t="str">
        <f t="shared" si="226"/>
        <v>4.6</v>
      </c>
      <c r="IW11" s="35" t="str">
        <f t="shared" si="384"/>
        <v>D</v>
      </c>
      <c r="IX11" s="33">
        <f t="shared" si="385"/>
        <v>1</v>
      </c>
      <c r="IY11" s="49" t="str">
        <f t="shared" si="386"/>
        <v>1.0</v>
      </c>
      <c r="IZ11" s="77">
        <v>3</v>
      </c>
      <c r="JA11" s="151">
        <v>3</v>
      </c>
      <c r="JB11" s="24">
        <v>6</v>
      </c>
      <c r="JC11" s="27">
        <v>7</v>
      </c>
      <c r="JD11" s="28"/>
      <c r="JE11" s="30">
        <f t="shared" si="387"/>
        <v>6.6</v>
      </c>
      <c r="JF11" s="31">
        <f t="shared" si="388"/>
        <v>6.6</v>
      </c>
      <c r="JG11" s="29" t="str">
        <f t="shared" si="230"/>
        <v>6.6</v>
      </c>
      <c r="JH11" s="35" t="str">
        <f t="shared" si="389"/>
        <v>C+</v>
      </c>
      <c r="JI11" s="33">
        <f t="shared" si="390"/>
        <v>2.5</v>
      </c>
      <c r="JJ11" s="49" t="str">
        <f t="shared" si="391"/>
        <v>2.5</v>
      </c>
      <c r="JK11" s="77">
        <v>3</v>
      </c>
      <c r="JL11" s="151">
        <v>3</v>
      </c>
      <c r="JM11" s="24">
        <v>8</v>
      </c>
      <c r="JN11" s="214">
        <v>7.1</v>
      </c>
      <c r="JO11" s="140"/>
      <c r="JP11" s="30">
        <f t="shared" si="392"/>
        <v>7.5</v>
      </c>
      <c r="JQ11" s="31">
        <f t="shared" si="393"/>
        <v>7.5</v>
      </c>
      <c r="JR11" s="29" t="str">
        <f t="shared" si="234"/>
        <v>7.5</v>
      </c>
      <c r="JS11" s="35" t="str">
        <f t="shared" si="394"/>
        <v>B</v>
      </c>
      <c r="JT11" s="33">
        <f t="shared" si="395"/>
        <v>3</v>
      </c>
      <c r="JU11" s="49" t="str">
        <f t="shared" si="396"/>
        <v>3.0</v>
      </c>
      <c r="JV11" s="77">
        <v>2</v>
      </c>
      <c r="JW11" s="151">
        <v>2</v>
      </c>
      <c r="JX11" s="211">
        <f t="shared" si="238"/>
        <v>22</v>
      </c>
      <c r="JY11" s="43">
        <f t="shared" si="239"/>
        <v>1.6590909090909092</v>
      </c>
      <c r="JZ11" s="45" t="str">
        <f t="shared" si="240"/>
        <v>1.66</v>
      </c>
      <c r="KA11" s="47" t="str">
        <f t="shared" si="241"/>
        <v>Lên lớp</v>
      </c>
      <c r="KB11" s="41">
        <f t="shared" si="242"/>
        <v>18</v>
      </c>
      <c r="KC11" s="43">
        <f t="shared" si="243"/>
        <v>2.0277777777777777</v>
      </c>
      <c r="KD11" s="229">
        <f t="shared" si="244"/>
        <v>58</v>
      </c>
      <c r="KE11" s="230">
        <f t="shared" si="245"/>
        <v>54</v>
      </c>
      <c r="KF11" s="146">
        <f t="shared" si="246"/>
        <v>2.0462962962962963</v>
      </c>
      <c r="KG11" s="45" t="str">
        <f t="shared" si="247"/>
        <v>2.05</v>
      </c>
      <c r="KH11" s="47" t="str">
        <f t="shared" si="248"/>
        <v>Lên lớp</v>
      </c>
      <c r="KI11" s="47" t="s">
        <v>1143</v>
      </c>
      <c r="KJ11" s="24">
        <v>5</v>
      </c>
      <c r="KK11" s="27">
        <v>5</v>
      </c>
      <c r="KL11" s="28"/>
      <c r="KM11" s="30">
        <f t="shared" si="437"/>
        <v>5</v>
      </c>
      <c r="KN11" s="31">
        <f t="shared" si="438"/>
        <v>5</v>
      </c>
      <c r="KO11" s="31" t="str">
        <f t="shared" si="439"/>
        <v>5.0</v>
      </c>
      <c r="KP11" s="35" t="str">
        <f t="shared" si="440"/>
        <v>D+</v>
      </c>
      <c r="KQ11" s="33">
        <f t="shared" si="441"/>
        <v>1.5</v>
      </c>
      <c r="KR11" s="49" t="str">
        <f t="shared" si="442"/>
        <v>1.5</v>
      </c>
      <c r="KS11" s="77">
        <v>2</v>
      </c>
      <c r="KT11" s="151">
        <v>2</v>
      </c>
      <c r="KU11" s="24">
        <v>8.3000000000000007</v>
      </c>
      <c r="KV11" s="27">
        <v>7</v>
      </c>
      <c r="KW11" s="28"/>
      <c r="KX11" s="30">
        <f t="shared" si="443"/>
        <v>7.5</v>
      </c>
      <c r="KY11" s="31">
        <f t="shared" si="444"/>
        <v>7.5</v>
      </c>
      <c r="KZ11" s="31" t="str">
        <f t="shared" si="445"/>
        <v>7.5</v>
      </c>
      <c r="LA11" s="35" t="str">
        <f t="shared" si="446"/>
        <v>B</v>
      </c>
      <c r="LB11" s="33">
        <f t="shared" si="447"/>
        <v>3</v>
      </c>
      <c r="LC11" s="49" t="str">
        <f t="shared" si="448"/>
        <v>3.0</v>
      </c>
      <c r="LD11" s="77">
        <v>2</v>
      </c>
      <c r="LE11" s="151">
        <v>2</v>
      </c>
      <c r="LF11" s="24">
        <v>7.3</v>
      </c>
      <c r="LG11" s="27">
        <v>8</v>
      </c>
      <c r="LH11" s="28"/>
      <c r="LI11" s="30">
        <f t="shared" si="449"/>
        <v>7.7</v>
      </c>
      <c r="LJ11" s="31">
        <f t="shared" si="450"/>
        <v>7.7</v>
      </c>
      <c r="LK11" s="31" t="str">
        <f t="shared" si="451"/>
        <v>7.7</v>
      </c>
      <c r="LL11" s="35" t="str">
        <f t="shared" si="452"/>
        <v>B</v>
      </c>
      <c r="LM11" s="33">
        <f t="shared" si="453"/>
        <v>3</v>
      </c>
      <c r="LN11" s="49" t="str">
        <f t="shared" si="454"/>
        <v>3.0</v>
      </c>
      <c r="LO11" s="77">
        <v>2</v>
      </c>
      <c r="LP11" s="151">
        <v>2</v>
      </c>
      <c r="LQ11" s="24">
        <v>6.3</v>
      </c>
      <c r="LR11" s="27">
        <v>2</v>
      </c>
      <c r="LS11" s="28">
        <v>7</v>
      </c>
      <c r="LT11" s="30">
        <f t="shared" si="455"/>
        <v>3.7</v>
      </c>
      <c r="LU11" s="31">
        <f t="shared" si="456"/>
        <v>6.7</v>
      </c>
      <c r="LV11" s="29" t="str">
        <f t="shared" si="252"/>
        <v>6.7</v>
      </c>
      <c r="LW11" s="35" t="str">
        <f t="shared" si="457"/>
        <v>C+</v>
      </c>
      <c r="LX11" s="33">
        <f t="shared" si="458"/>
        <v>2.5</v>
      </c>
      <c r="LY11" s="49" t="str">
        <f t="shared" si="459"/>
        <v>2.5</v>
      </c>
      <c r="LZ11" s="77">
        <v>2</v>
      </c>
      <c r="MA11" s="151">
        <v>2</v>
      </c>
      <c r="MB11" s="24">
        <v>6.5</v>
      </c>
      <c r="MC11" s="27">
        <v>6</v>
      </c>
      <c r="MD11" s="28"/>
      <c r="ME11" s="30">
        <f t="shared" si="460"/>
        <v>6.2</v>
      </c>
      <c r="MF11" s="161">
        <f t="shared" si="461"/>
        <v>6.2</v>
      </c>
      <c r="MG11" s="29" t="str">
        <f t="shared" si="253"/>
        <v>6.2</v>
      </c>
      <c r="MH11" s="162" t="str">
        <f t="shared" si="462"/>
        <v>C</v>
      </c>
      <c r="MI11" s="163">
        <f t="shared" si="463"/>
        <v>2</v>
      </c>
      <c r="MJ11" s="56" t="str">
        <f t="shared" si="464"/>
        <v>2.0</v>
      </c>
      <c r="MK11" s="77">
        <v>1</v>
      </c>
      <c r="ML11" s="151">
        <v>1</v>
      </c>
      <c r="MM11" s="24">
        <v>5.7</v>
      </c>
      <c r="MN11" s="27">
        <v>1</v>
      </c>
      <c r="MO11" s="28">
        <v>4</v>
      </c>
      <c r="MP11" s="30">
        <f t="shared" si="465"/>
        <v>2.9</v>
      </c>
      <c r="MQ11" s="161">
        <f t="shared" si="466"/>
        <v>4.7</v>
      </c>
      <c r="MR11" s="29" t="str">
        <f t="shared" si="254"/>
        <v>4.7</v>
      </c>
      <c r="MS11" s="162" t="str">
        <f t="shared" si="467"/>
        <v>D</v>
      </c>
      <c r="MT11" s="163">
        <f t="shared" si="468"/>
        <v>1</v>
      </c>
      <c r="MU11" s="56" t="str">
        <f t="shared" si="469"/>
        <v>1.0</v>
      </c>
      <c r="MV11" s="77">
        <v>3</v>
      </c>
      <c r="MW11" s="151">
        <v>3</v>
      </c>
      <c r="MX11" s="24">
        <v>6</v>
      </c>
      <c r="MY11" s="27">
        <v>6</v>
      </c>
      <c r="MZ11" s="28"/>
      <c r="NA11" s="30">
        <f t="shared" si="470"/>
        <v>6</v>
      </c>
      <c r="NB11" s="161">
        <f t="shared" si="471"/>
        <v>6</v>
      </c>
      <c r="NC11" s="29" t="str">
        <f t="shared" si="255"/>
        <v>6.0</v>
      </c>
      <c r="ND11" s="162" t="str">
        <f t="shared" si="472"/>
        <v>C</v>
      </c>
      <c r="NE11" s="163">
        <f t="shared" si="473"/>
        <v>2</v>
      </c>
      <c r="NF11" s="56" t="str">
        <f t="shared" si="474"/>
        <v>2.0</v>
      </c>
      <c r="NG11" s="77">
        <v>1</v>
      </c>
      <c r="NH11" s="151">
        <v>1</v>
      </c>
      <c r="NI11" s="24">
        <v>5.6</v>
      </c>
      <c r="NJ11" s="27">
        <v>5</v>
      </c>
      <c r="NK11" s="28"/>
      <c r="NL11" s="30">
        <f t="shared" si="475"/>
        <v>5.2</v>
      </c>
      <c r="NM11" s="31">
        <f t="shared" si="476"/>
        <v>5.2</v>
      </c>
      <c r="NN11" s="31" t="str">
        <f t="shared" si="477"/>
        <v>5.2</v>
      </c>
      <c r="NO11" s="35" t="str">
        <f t="shared" si="478"/>
        <v>D+</v>
      </c>
      <c r="NP11" s="33">
        <f t="shared" si="479"/>
        <v>1.5</v>
      </c>
      <c r="NQ11" s="49" t="str">
        <f t="shared" si="480"/>
        <v>1.5</v>
      </c>
      <c r="NR11" s="77">
        <v>3</v>
      </c>
      <c r="NS11" s="151">
        <v>3</v>
      </c>
      <c r="NT11" s="24">
        <v>7</v>
      </c>
      <c r="NU11" s="214">
        <v>7.2</v>
      </c>
      <c r="NV11" s="28"/>
      <c r="NW11" s="30">
        <f t="shared" si="481"/>
        <v>7.1</v>
      </c>
      <c r="NX11" s="31">
        <f t="shared" si="482"/>
        <v>7.1</v>
      </c>
      <c r="NY11" s="31" t="str">
        <f t="shared" si="483"/>
        <v>7.1</v>
      </c>
      <c r="NZ11" s="35" t="str">
        <f t="shared" si="484"/>
        <v>B</v>
      </c>
      <c r="OA11" s="33">
        <f t="shared" si="485"/>
        <v>3</v>
      </c>
      <c r="OB11" s="49" t="str">
        <f t="shared" si="486"/>
        <v>3.0</v>
      </c>
      <c r="OC11" s="77">
        <v>2</v>
      </c>
      <c r="OD11" s="151">
        <v>2</v>
      </c>
      <c r="OE11" s="211">
        <f t="shared" si="259"/>
        <v>18</v>
      </c>
      <c r="OF11" s="43">
        <f t="shared" si="260"/>
        <v>2.0833333333333335</v>
      </c>
      <c r="OG11" s="45" t="str">
        <f t="shared" si="261"/>
        <v>2.08</v>
      </c>
      <c r="OH11" s="47" t="str">
        <f t="shared" si="309"/>
        <v>Lên lớp</v>
      </c>
      <c r="OI11" s="41">
        <f t="shared" si="262"/>
        <v>18</v>
      </c>
      <c r="OJ11" s="43">
        <f t="shared" si="263"/>
        <v>2.0833333333333335</v>
      </c>
      <c r="OK11" s="229">
        <f t="shared" si="264"/>
        <v>76</v>
      </c>
      <c r="OL11" s="230">
        <f t="shared" si="265"/>
        <v>72</v>
      </c>
      <c r="OM11" s="146">
        <f t="shared" si="266"/>
        <v>2.0555555555555554</v>
      </c>
      <c r="ON11" s="45" t="str">
        <f t="shared" si="52"/>
        <v>2.06</v>
      </c>
      <c r="OO11" s="47" t="str">
        <f t="shared" si="267"/>
        <v>Lên lớp</v>
      </c>
      <c r="OP11" s="47" t="s">
        <v>1143</v>
      </c>
      <c r="OQ11" s="24">
        <v>5.2</v>
      </c>
      <c r="OR11" s="27">
        <v>5</v>
      </c>
      <c r="OS11" s="28"/>
      <c r="OT11" s="30">
        <f t="shared" si="487"/>
        <v>5.0999999999999996</v>
      </c>
      <c r="OU11" s="31">
        <f t="shared" si="488"/>
        <v>5.0999999999999996</v>
      </c>
      <c r="OV11" s="31" t="str">
        <f t="shared" si="489"/>
        <v>5.1</v>
      </c>
      <c r="OW11" s="35" t="str">
        <f t="shared" si="490"/>
        <v>D+</v>
      </c>
      <c r="OX11" s="33">
        <f t="shared" si="491"/>
        <v>1.5</v>
      </c>
      <c r="OY11" s="49" t="str">
        <f t="shared" si="492"/>
        <v>1.5</v>
      </c>
      <c r="OZ11" s="77">
        <v>2</v>
      </c>
      <c r="PA11" s="151">
        <v>2</v>
      </c>
      <c r="PB11" s="24">
        <v>8</v>
      </c>
      <c r="PC11" s="27">
        <v>8</v>
      </c>
      <c r="PD11" s="28"/>
      <c r="PE11" s="30">
        <f t="shared" si="493"/>
        <v>8</v>
      </c>
      <c r="PF11" s="31">
        <f t="shared" si="494"/>
        <v>8</v>
      </c>
      <c r="PG11" s="31" t="str">
        <f t="shared" si="495"/>
        <v>8.0</v>
      </c>
      <c r="PH11" s="35" t="str">
        <f t="shared" si="496"/>
        <v>B+</v>
      </c>
      <c r="PI11" s="33">
        <f t="shared" si="497"/>
        <v>3.5</v>
      </c>
      <c r="PJ11" s="49" t="str">
        <f t="shared" si="498"/>
        <v>3.5</v>
      </c>
      <c r="PK11" s="77">
        <v>3</v>
      </c>
      <c r="PL11" s="151">
        <v>3</v>
      </c>
      <c r="PM11" s="24">
        <v>8</v>
      </c>
      <c r="PN11" s="27">
        <v>7</v>
      </c>
      <c r="PO11" s="28"/>
      <c r="PP11" s="30">
        <f t="shared" si="499"/>
        <v>7.4</v>
      </c>
      <c r="PQ11" s="31">
        <f t="shared" si="500"/>
        <v>7.4</v>
      </c>
      <c r="PR11" s="31" t="str">
        <f t="shared" si="501"/>
        <v>7.4</v>
      </c>
      <c r="PS11" s="35" t="str">
        <f t="shared" si="502"/>
        <v>B</v>
      </c>
      <c r="PT11" s="33">
        <f t="shared" si="503"/>
        <v>3</v>
      </c>
      <c r="PU11" s="49" t="str">
        <f t="shared" si="504"/>
        <v>3.0</v>
      </c>
      <c r="PV11" s="77">
        <v>2</v>
      </c>
      <c r="PW11" s="151">
        <v>2</v>
      </c>
      <c r="PX11" s="24">
        <v>7.1</v>
      </c>
      <c r="PY11" s="27">
        <v>8</v>
      </c>
      <c r="PZ11" s="28"/>
      <c r="QA11" s="30">
        <f t="shared" si="505"/>
        <v>7.6</v>
      </c>
      <c r="QB11" s="31">
        <f t="shared" si="506"/>
        <v>7.6</v>
      </c>
      <c r="QC11" s="29" t="str">
        <f t="shared" si="507"/>
        <v>7.6</v>
      </c>
      <c r="QD11" s="35" t="str">
        <f t="shared" ref="QD11:QD32" si="546">IF(QB11&gt;=8.5,"A",IF(QB11&gt;=8,"B+",IF(QB11&gt;=7,"B",IF(QB11&gt;=6.5,"C+",IF(QB11&gt;=5.5,"C",IF(QB11&gt;=5,"D+",IF(QB11&gt;=4,"D","F")))))))</f>
        <v>B</v>
      </c>
      <c r="QE11" s="130">
        <f t="shared" si="508"/>
        <v>3</v>
      </c>
      <c r="QF11" s="49" t="str">
        <f t="shared" si="509"/>
        <v>3.0</v>
      </c>
      <c r="QG11" s="77">
        <v>3</v>
      </c>
      <c r="QH11" s="151">
        <v>3</v>
      </c>
      <c r="QI11" s="24">
        <v>7</v>
      </c>
      <c r="QJ11" s="27">
        <v>7</v>
      </c>
      <c r="QK11" s="28"/>
      <c r="QL11" s="30">
        <f t="shared" si="510"/>
        <v>7</v>
      </c>
      <c r="QM11" s="31">
        <f t="shared" si="511"/>
        <v>7</v>
      </c>
      <c r="QN11" s="31" t="str">
        <f t="shared" si="512"/>
        <v>7.0</v>
      </c>
      <c r="QO11" s="35" t="str">
        <f t="shared" si="513"/>
        <v>B</v>
      </c>
      <c r="QP11" s="33">
        <f t="shared" si="514"/>
        <v>3</v>
      </c>
      <c r="QQ11" s="49" t="str">
        <f t="shared" si="515"/>
        <v>3.0</v>
      </c>
      <c r="QR11" s="77">
        <v>1</v>
      </c>
      <c r="QS11" s="151">
        <v>1</v>
      </c>
      <c r="QT11" s="24">
        <v>7</v>
      </c>
      <c r="QU11" s="27">
        <v>8</v>
      </c>
      <c r="QV11" s="28"/>
      <c r="QW11" s="30">
        <f t="shared" si="516"/>
        <v>7.6</v>
      </c>
      <c r="QX11" s="31">
        <f t="shared" si="517"/>
        <v>7.6</v>
      </c>
      <c r="QY11" s="31" t="str">
        <f t="shared" si="518"/>
        <v>7.6</v>
      </c>
      <c r="QZ11" s="35" t="str">
        <f t="shared" si="519"/>
        <v>B</v>
      </c>
      <c r="RA11" s="33">
        <f t="shared" si="520"/>
        <v>3</v>
      </c>
      <c r="RB11" s="49" t="str">
        <f t="shared" si="521"/>
        <v>3.0</v>
      </c>
      <c r="RC11" s="77">
        <v>3</v>
      </c>
      <c r="RD11" s="151">
        <v>3</v>
      </c>
      <c r="RE11" s="24">
        <v>7.5</v>
      </c>
      <c r="RF11" s="27">
        <v>5</v>
      </c>
      <c r="RG11" s="28"/>
      <c r="RH11" s="30">
        <f t="shared" si="522"/>
        <v>6</v>
      </c>
      <c r="RI11" s="31">
        <f t="shared" si="523"/>
        <v>6</v>
      </c>
      <c r="RJ11" s="31" t="str">
        <f t="shared" si="524"/>
        <v>6.0</v>
      </c>
      <c r="RK11" s="35" t="str">
        <f t="shared" si="525"/>
        <v>C</v>
      </c>
      <c r="RL11" s="33">
        <f t="shared" si="526"/>
        <v>2</v>
      </c>
      <c r="RM11" s="49" t="str">
        <f t="shared" si="527"/>
        <v>2.0</v>
      </c>
      <c r="RN11" s="77">
        <v>1</v>
      </c>
      <c r="RO11" s="151">
        <v>1</v>
      </c>
      <c r="RP11" s="211">
        <f t="shared" si="275"/>
        <v>15</v>
      </c>
      <c r="RQ11" s="275">
        <f t="shared" si="276"/>
        <v>7.1733333333333329</v>
      </c>
      <c r="RR11" s="43">
        <f t="shared" si="277"/>
        <v>2.8333333333333335</v>
      </c>
      <c r="RS11" s="45" t="str">
        <f t="shared" si="278"/>
        <v>2.83</v>
      </c>
      <c r="RT11" s="47" t="str">
        <f t="shared" si="279"/>
        <v>Lên lớp</v>
      </c>
      <c r="RU11" s="41">
        <f t="shared" si="280"/>
        <v>15</v>
      </c>
      <c r="RV11" s="43">
        <f t="shared" si="281"/>
        <v>2.8333333333333335</v>
      </c>
      <c r="RW11" s="229">
        <f t="shared" si="282"/>
        <v>91</v>
      </c>
      <c r="RX11" s="230">
        <f t="shared" si="283"/>
        <v>87</v>
      </c>
      <c r="RY11" s="146">
        <f t="shared" si="284"/>
        <v>2.1896551724137931</v>
      </c>
      <c r="RZ11" s="45" t="str">
        <f t="shared" si="285"/>
        <v>2.19</v>
      </c>
      <c r="SA11" s="47" t="str">
        <f t="shared" si="286"/>
        <v>Lên lớp</v>
      </c>
      <c r="SB11" s="47" t="s">
        <v>1143</v>
      </c>
      <c r="SC11" s="24"/>
      <c r="SD11" s="27"/>
      <c r="SE11" s="28"/>
      <c r="SF11" s="30">
        <f t="shared" si="528"/>
        <v>0</v>
      </c>
      <c r="SG11" s="31">
        <f t="shared" si="529"/>
        <v>0</v>
      </c>
      <c r="SH11" s="31" t="str">
        <f t="shared" si="530"/>
        <v>0.0</v>
      </c>
      <c r="SI11" s="35" t="str">
        <f t="shared" si="531"/>
        <v>F</v>
      </c>
      <c r="SJ11" s="33">
        <f t="shared" si="532"/>
        <v>0</v>
      </c>
      <c r="SK11" s="49" t="str">
        <f t="shared" si="533"/>
        <v>0.0</v>
      </c>
      <c r="SL11" s="77"/>
      <c r="SM11" s="151"/>
      <c r="SN11" s="24"/>
      <c r="SO11" s="27"/>
      <c r="SP11" s="28"/>
      <c r="SQ11" s="30">
        <f t="shared" si="534"/>
        <v>0</v>
      </c>
      <c r="SR11" s="31">
        <f t="shared" si="535"/>
        <v>0</v>
      </c>
      <c r="SS11" s="31" t="str">
        <f t="shared" si="536"/>
        <v>0.0</v>
      </c>
      <c r="ST11" s="35" t="str">
        <f t="shared" si="537"/>
        <v>F</v>
      </c>
      <c r="SU11" s="33">
        <f t="shared" si="538"/>
        <v>0</v>
      </c>
      <c r="SV11" s="49" t="str">
        <f t="shared" si="539"/>
        <v>0.0</v>
      </c>
      <c r="SW11" s="77"/>
      <c r="SX11" s="151"/>
      <c r="SY11" s="24">
        <v>8</v>
      </c>
      <c r="SZ11" s="27">
        <v>8</v>
      </c>
      <c r="TA11" s="28"/>
      <c r="TB11" s="30">
        <f t="shared" ref="TB11:TB30" si="547">ROUND((SY11*0.4+SZ11*0.6),1)</f>
        <v>8</v>
      </c>
      <c r="TC11" s="31">
        <f t="shared" ref="TC11:TC30" si="548">ROUND(MAX((SY11*0.4+SZ11*0.6),(SY11*0.4+TA11*0.6)),1)</f>
        <v>8</v>
      </c>
      <c r="TD11" s="31" t="str">
        <f t="shared" si="542"/>
        <v>8.0</v>
      </c>
      <c r="TE11" s="35" t="str">
        <f t="shared" si="543"/>
        <v>B+</v>
      </c>
      <c r="TF11" s="33">
        <f t="shared" si="544"/>
        <v>3.5</v>
      </c>
      <c r="TG11" s="49" t="str">
        <f t="shared" si="545"/>
        <v>3.5</v>
      </c>
      <c r="TH11" s="77">
        <v>4</v>
      </c>
      <c r="TI11" s="151">
        <v>4</v>
      </c>
      <c r="TJ11" s="328"/>
      <c r="TK11" s="329">
        <v>7.2</v>
      </c>
      <c r="TL11" s="330">
        <v>6.6</v>
      </c>
      <c r="TM11" s="330">
        <v>7.4</v>
      </c>
      <c r="TN11" s="330"/>
      <c r="TO11" s="330">
        <f t="shared" ref="TO11:TO32" si="549">ROUND((TK11*0.2+TL11*0.3+TM11*0.5),1)</f>
        <v>7.1</v>
      </c>
      <c r="TP11" s="331" t="str">
        <f t="shared" ref="TP11:TP32" si="550">TEXT(TO11,"0.0")</f>
        <v>7.1</v>
      </c>
      <c r="TQ11" s="332" t="str">
        <f t="shared" ref="TQ11:TQ32" si="551">IF(TO11&gt;=8.5,"A",IF(TO11&gt;=8,"B+",IF(TO11&gt;=7,"B",IF(TO11&gt;=6.5,"C+",IF(TO11&gt;=5.5,"C",IF(TO11&gt;=5,"D+",IF(TO11&gt;=4,"D","F")))))))</f>
        <v>B</v>
      </c>
      <c r="TR11" s="333">
        <f t="shared" ref="TR11:TR32" si="552">IF(TQ11="A",4,IF(TQ11="B+",3.5,IF(TQ11="B",3,IF(TQ11="C+",2.5,IF(TQ11="C",2,IF(TQ11="D+",1.5,IF(TQ11="D",1,0)))))))</f>
        <v>3</v>
      </c>
      <c r="TS11" s="334" t="str">
        <f t="shared" ref="TS11:TS32" si="553">TEXT(TR11,"0.0")</f>
        <v>3.0</v>
      </c>
      <c r="TT11" s="335">
        <v>5</v>
      </c>
      <c r="TU11" s="336">
        <v>5</v>
      </c>
      <c r="TV11" s="325">
        <f t="shared" ref="TV11:TV32" si="554">TH11+TT11</f>
        <v>9</v>
      </c>
      <c r="TW11" s="341">
        <f t="shared" si="294"/>
        <v>7.5</v>
      </c>
      <c r="TX11" s="326">
        <f t="shared" ref="TX11:TX32" si="555">(TF11*TH11+TR11*TT11)/TV11</f>
        <v>3.2222222222222223</v>
      </c>
      <c r="TY11" s="45" t="str">
        <f t="shared" ref="TY11:TY32" si="556">TEXT(TX11,"0.00")</f>
        <v>3.22</v>
      </c>
      <c r="TZ11" s="47" t="str">
        <f t="shared" ref="TZ11:TZ32" si="557">IF(AND(TX11&lt;1),"Cảnh báo KQHT","Lên lớp")</f>
        <v>Lên lớp</v>
      </c>
      <c r="UA11" s="41">
        <f t="shared" ref="UA11:UA32" si="558">TI11+TU11</f>
        <v>9</v>
      </c>
      <c r="UB11" s="43">
        <f t="shared" ref="UB11:UB32" si="559">(TF11*TI11+TR11*TU11)/UA11</f>
        <v>3.2222222222222223</v>
      </c>
    </row>
    <row r="12" spans="1:548" ht="18">
      <c r="A12" s="11">
        <v>15</v>
      </c>
      <c r="B12" s="70" t="s">
        <v>500</v>
      </c>
      <c r="C12" s="92" t="s">
        <v>529</v>
      </c>
      <c r="D12" s="73" t="s">
        <v>271</v>
      </c>
      <c r="E12" s="302" t="s">
        <v>154</v>
      </c>
      <c r="F12" s="9"/>
      <c r="G12" s="118" t="s">
        <v>911</v>
      </c>
      <c r="H12" s="102" t="s">
        <v>18</v>
      </c>
      <c r="I12" s="104" t="s">
        <v>827</v>
      </c>
      <c r="J12" s="13">
        <v>8</v>
      </c>
      <c r="K12" s="29" t="str">
        <f t="shared" si="103"/>
        <v>8.0</v>
      </c>
      <c r="L12" s="35" t="str">
        <f t="shared" si="321"/>
        <v>B+</v>
      </c>
      <c r="M12" s="33">
        <f t="shared" si="322"/>
        <v>3.5</v>
      </c>
      <c r="N12" s="49" t="str">
        <f t="shared" si="323"/>
        <v>3.5</v>
      </c>
      <c r="O12" s="12">
        <v>2</v>
      </c>
      <c r="P12" s="19">
        <v>7.2</v>
      </c>
      <c r="Q12" s="29" t="str">
        <f t="shared" si="107"/>
        <v>7.2</v>
      </c>
      <c r="R12" s="35" t="str">
        <f t="shared" si="324"/>
        <v>B</v>
      </c>
      <c r="S12" s="33">
        <f t="shared" si="325"/>
        <v>3</v>
      </c>
      <c r="T12" s="49" t="str">
        <f t="shared" si="326"/>
        <v>3.0</v>
      </c>
      <c r="U12" s="12">
        <v>3</v>
      </c>
      <c r="V12" s="24">
        <v>6.6</v>
      </c>
      <c r="W12" s="27">
        <v>7</v>
      </c>
      <c r="X12" s="28"/>
      <c r="Y12" s="22">
        <f t="shared" si="327"/>
        <v>6.8</v>
      </c>
      <c r="Z12" s="29">
        <f t="shared" si="328"/>
        <v>6.8</v>
      </c>
      <c r="AA12" s="29" t="str">
        <f t="shared" si="113"/>
        <v>6.8</v>
      </c>
      <c r="AB12" s="35" t="str">
        <f t="shared" si="329"/>
        <v>C+</v>
      </c>
      <c r="AC12" s="33">
        <f t="shared" si="330"/>
        <v>2.5</v>
      </c>
      <c r="AD12" s="49" t="str">
        <f t="shared" si="331"/>
        <v>2.5</v>
      </c>
      <c r="AE12" s="77">
        <v>5</v>
      </c>
      <c r="AF12" s="80">
        <v>5</v>
      </c>
      <c r="AG12" s="24">
        <v>5</v>
      </c>
      <c r="AH12" s="27">
        <v>6</v>
      </c>
      <c r="AI12" s="28"/>
      <c r="AJ12" s="30">
        <f t="shared" si="332"/>
        <v>5.6</v>
      </c>
      <c r="AK12" s="31">
        <f t="shared" si="333"/>
        <v>5.6</v>
      </c>
      <c r="AL12" s="29" t="str">
        <f t="shared" si="119"/>
        <v>5.6</v>
      </c>
      <c r="AM12" s="35" t="str">
        <f t="shared" si="334"/>
        <v>C</v>
      </c>
      <c r="AN12" s="33">
        <f t="shared" si="335"/>
        <v>2</v>
      </c>
      <c r="AO12" s="49" t="str">
        <f t="shared" si="336"/>
        <v>2.0</v>
      </c>
      <c r="AP12" s="77">
        <v>3</v>
      </c>
      <c r="AQ12" s="83">
        <v>3</v>
      </c>
      <c r="AR12" s="24">
        <v>5.7</v>
      </c>
      <c r="AS12" s="27">
        <v>4</v>
      </c>
      <c r="AT12" s="28"/>
      <c r="AU12" s="30">
        <f t="shared" si="337"/>
        <v>4.7</v>
      </c>
      <c r="AV12" s="31">
        <f t="shared" si="338"/>
        <v>4.7</v>
      </c>
      <c r="AW12" s="29" t="str">
        <f t="shared" si="123"/>
        <v>4.7</v>
      </c>
      <c r="AX12" s="35" t="str">
        <f t="shared" si="339"/>
        <v>D</v>
      </c>
      <c r="AY12" s="33">
        <f t="shared" si="340"/>
        <v>1</v>
      </c>
      <c r="AZ12" s="49" t="str">
        <f t="shared" si="341"/>
        <v>1.0</v>
      </c>
      <c r="BA12" s="77">
        <v>3</v>
      </c>
      <c r="BB12" s="83">
        <v>3</v>
      </c>
      <c r="BC12" s="24">
        <v>6.8</v>
      </c>
      <c r="BD12" s="27">
        <v>8</v>
      </c>
      <c r="BE12" s="28"/>
      <c r="BF12" s="22">
        <f t="shared" si="342"/>
        <v>7.5</v>
      </c>
      <c r="BG12" s="29">
        <f t="shared" si="343"/>
        <v>7.5</v>
      </c>
      <c r="BH12" s="29" t="str">
        <f t="shared" si="127"/>
        <v>7.5</v>
      </c>
      <c r="BI12" s="35" t="str">
        <f t="shared" si="344"/>
        <v>B</v>
      </c>
      <c r="BJ12" s="33">
        <f t="shared" si="345"/>
        <v>3</v>
      </c>
      <c r="BK12" s="49" t="str">
        <f t="shared" si="346"/>
        <v>3.0</v>
      </c>
      <c r="BL12" s="77">
        <v>3</v>
      </c>
      <c r="BM12" s="83">
        <v>3</v>
      </c>
      <c r="BN12" s="24">
        <v>7.7</v>
      </c>
      <c r="BO12" s="27">
        <v>8</v>
      </c>
      <c r="BP12" s="28"/>
      <c r="BQ12" s="30">
        <f t="shared" si="347"/>
        <v>7.9</v>
      </c>
      <c r="BR12" s="31">
        <f t="shared" si="348"/>
        <v>7.9</v>
      </c>
      <c r="BS12" s="29" t="str">
        <f t="shared" si="131"/>
        <v>7.9</v>
      </c>
      <c r="BT12" s="35" t="str">
        <f t="shared" si="349"/>
        <v>B</v>
      </c>
      <c r="BU12" s="33">
        <f t="shared" si="350"/>
        <v>3</v>
      </c>
      <c r="BV12" s="49" t="str">
        <f t="shared" si="351"/>
        <v>3.0</v>
      </c>
      <c r="BW12" s="77">
        <v>2</v>
      </c>
      <c r="BX12" s="136">
        <v>2</v>
      </c>
      <c r="BY12" s="41">
        <f t="shared" si="135"/>
        <v>16</v>
      </c>
      <c r="BZ12" s="43">
        <f t="shared" si="136"/>
        <v>2.28125</v>
      </c>
      <c r="CA12" s="45" t="str">
        <f t="shared" si="137"/>
        <v>2.28</v>
      </c>
      <c r="CB12" s="47" t="str">
        <f t="shared" si="138"/>
        <v>Lên lớp</v>
      </c>
      <c r="CC12" s="145">
        <f t="shared" si="139"/>
        <v>16</v>
      </c>
      <c r="CD12" s="146">
        <f t="shared" si="140"/>
        <v>2.28125</v>
      </c>
      <c r="CE12" s="47" t="str">
        <f t="shared" si="141"/>
        <v>Lên lớp</v>
      </c>
      <c r="CF12" s="142" t="s">
        <v>1143</v>
      </c>
      <c r="CG12" s="24">
        <v>6.1</v>
      </c>
      <c r="CH12" s="27">
        <v>5</v>
      </c>
      <c r="CI12" s="28"/>
      <c r="CJ12" s="30">
        <f t="shared" si="397"/>
        <v>5.4</v>
      </c>
      <c r="CK12" s="31">
        <f t="shared" si="398"/>
        <v>5.4</v>
      </c>
      <c r="CL12" s="29" t="str">
        <f t="shared" si="144"/>
        <v>5.4</v>
      </c>
      <c r="CM12" s="35" t="str">
        <f t="shared" si="399"/>
        <v>D+</v>
      </c>
      <c r="CN12" s="157">
        <f t="shared" si="400"/>
        <v>1.5</v>
      </c>
      <c r="CO12" s="49" t="str">
        <f t="shared" si="401"/>
        <v>1.5</v>
      </c>
      <c r="CP12" s="77">
        <v>3</v>
      </c>
      <c r="CQ12" s="151">
        <v>3</v>
      </c>
      <c r="CR12" s="24">
        <v>6</v>
      </c>
      <c r="CS12" s="27">
        <v>5</v>
      </c>
      <c r="CT12" s="28"/>
      <c r="CU12" s="30">
        <f t="shared" si="402"/>
        <v>5.4</v>
      </c>
      <c r="CV12" s="31">
        <f t="shared" si="403"/>
        <v>5.4</v>
      </c>
      <c r="CW12" s="29" t="str">
        <f t="shared" si="149"/>
        <v>5.4</v>
      </c>
      <c r="CX12" s="35" t="str">
        <f t="shared" si="404"/>
        <v>D+</v>
      </c>
      <c r="CY12" s="157">
        <f t="shared" si="405"/>
        <v>1.5</v>
      </c>
      <c r="CZ12" s="49" t="str">
        <f t="shared" si="406"/>
        <v>1.5</v>
      </c>
      <c r="DA12" s="77">
        <v>2</v>
      </c>
      <c r="DB12" s="151">
        <v>2</v>
      </c>
      <c r="DC12" s="24">
        <v>5</v>
      </c>
      <c r="DD12" s="27">
        <v>3</v>
      </c>
      <c r="DE12" s="28">
        <v>4</v>
      </c>
      <c r="DF12" s="30">
        <f t="shared" si="407"/>
        <v>3.8</v>
      </c>
      <c r="DG12" s="31">
        <f t="shared" si="408"/>
        <v>4.4000000000000004</v>
      </c>
      <c r="DH12" s="29" t="str">
        <f t="shared" si="155"/>
        <v>4.4</v>
      </c>
      <c r="DI12" s="35" t="str">
        <f t="shared" si="409"/>
        <v>D</v>
      </c>
      <c r="DJ12" s="157">
        <f t="shared" si="410"/>
        <v>1</v>
      </c>
      <c r="DK12" s="49" t="str">
        <f t="shared" si="411"/>
        <v>1.0</v>
      </c>
      <c r="DL12" s="77">
        <v>4</v>
      </c>
      <c r="DM12" s="151">
        <v>4</v>
      </c>
      <c r="DN12" s="24">
        <v>5.5</v>
      </c>
      <c r="DO12" s="27">
        <v>6</v>
      </c>
      <c r="DP12" s="28"/>
      <c r="DQ12" s="30">
        <f t="shared" si="412"/>
        <v>5.8</v>
      </c>
      <c r="DR12" s="31">
        <f t="shared" si="413"/>
        <v>5.8</v>
      </c>
      <c r="DS12" s="29" t="str">
        <f t="shared" si="161"/>
        <v>5.8</v>
      </c>
      <c r="DT12" s="35" t="str">
        <f t="shared" si="414"/>
        <v>C</v>
      </c>
      <c r="DU12" s="157">
        <f t="shared" si="415"/>
        <v>2</v>
      </c>
      <c r="DV12" s="49" t="str">
        <f t="shared" si="416"/>
        <v>2.0</v>
      </c>
      <c r="DW12" s="77">
        <v>3</v>
      </c>
      <c r="DX12" s="151">
        <v>3</v>
      </c>
      <c r="DY12" s="24">
        <v>7.3</v>
      </c>
      <c r="DZ12" s="27">
        <v>7</v>
      </c>
      <c r="EA12" s="28"/>
      <c r="EB12" s="30">
        <f t="shared" si="417"/>
        <v>7.1</v>
      </c>
      <c r="EC12" s="31">
        <f t="shared" si="418"/>
        <v>7.1</v>
      </c>
      <c r="ED12" s="29" t="str">
        <f t="shared" si="165"/>
        <v>7.1</v>
      </c>
      <c r="EE12" s="35" t="str">
        <f t="shared" si="419"/>
        <v>B</v>
      </c>
      <c r="EF12" s="157">
        <f t="shared" si="420"/>
        <v>3</v>
      </c>
      <c r="EG12" s="49" t="str">
        <f t="shared" si="421"/>
        <v>3.0</v>
      </c>
      <c r="EH12" s="77">
        <v>2</v>
      </c>
      <c r="EI12" s="151">
        <v>2</v>
      </c>
      <c r="EJ12" s="24">
        <v>5.8</v>
      </c>
      <c r="EK12" s="27">
        <v>2</v>
      </c>
      <c r="EL12" s="28">
        <v>6</v>
      </c>
      <c r="EM12" s="30">
        <f t="shared" si="422"/>
        <v>3.5</v>
      </c>
      <c r="EN12" s="31">
        <f t="shared" si="423"/>
        <v>5.9</v>
      </c>
      <c r="EO12" s="29" t="str">
        <f t="shared" si="170"/>
        <v>5.9</v>
      </c>
      <c r="EP12" s="35" t="str">
        <f t="shared" si="424"/>
        <v>C</v>
      </c>
      <c r="EQ12" s="157">
        <f t="shared" si="425"/>
        <v>2</v>
      </c>
      <c r="ER12" s="49" t="str">
        <f t="shared" si="426"/>
        <v>2.0</v>
      </c>
      <c r="ES12" s="77">
        <v>2</v>
      </c>
      <c r="ET12" s="151">
        <v>2</v>
      </c>
      <c r="EU12" s="24">
        <v>5.6</v>
      </c>
      <c r="EV12" s="27">
        <v>7</v>
      </c>
      <c r="EW12" s="28"/>
      <c r="EX12" s="30">
        <f t="shared" si="427"/>
        <v>6.4</v>
      </c>
      <c r="EY12" s="31">
        <f t="shared" si="428"/>
        <v>6.4</v>
      </c>
      <c r="EZ12" s="29" t="str">
        <f t="shared" si="175"/>
        <v>6.4</v>
      </c>
      <c r="FA12" s="35" t="str">
        <f t="shared" si="429"/>
        <v>C</v>
      </c>
      <c r="FB12" s="157">
        <f t="shared" si="430"/>
        <v>2</v>
      </c>
      <c r="FC12" s="49" t="str">
        <f t="shared" si="431"/>
        <v>2.0</v>
      </c>
      <c r="FD12" s="77">
        <v>3</v>
      </c>
      <c r="FE12" s="151">
        <v>3</v>
      </c>
      <c r="FF12" s="155">
        <v>5</v>
      </c>
      <c r="FG12" s="165">
        <v>5.9</v>
      </c>
      <c r="FH12" s="165"/>
      <c r="FI12" s="22">
        <f t="shared" si="432"/>
        <v>5.5</v>
      </c>
      <c r="FJ12" s="29">
        <f t="shared" si="433"/>
        <v>5.5</v>
      </c>
      <c r="FK12" s="29" t="str">
        <f t="shared" si="181"/>
        <v>5.5</v>
      </c>
      <c r="FL12" s="35" t="str">
        <f t="shared" si="434"/>
        <v>C</v>
      </c>
      <c r="FM12" s="33">
        <f t="shared" si="435"/>
        <v>2</v>
      </c>
      <c r="FN12" s="49" t="str">
        <f t="shared" si="436"/>
        <v>2.0</v>
      </c>
      <c r="FO12" s="77">
        <v>1</v>
      </c>
      <c r="FP12" s="151">
        <v>1</v>
      </c>
      <c r="FQ12" s="41">
        <f t="shared" si="185"/>
        <v>20</v>
      </c>
      <c r="FR12" s="43">
        <f t="shared" si="186"/>
        <v>1.7749999999999999</v>
      </c>
      <c r="FS12" s="45" t="str">
        <f t="shared" si="187"/>
        <v>1.78</v>
      </c>
      <c r="FT12" s="47" t="str">
        <f t="shared" si="188"/>
        <v>Lên lớp</v>
      </c>
      <c r="FU12" s="145">
        <f t="shared" si="189"/>
        <v>20</v>
      </c>
      <c r="FV12" s="146">
        <f t="shared" si="190"/>
        <v>1.7749999999999999</v>
      </c>
      <c r="FW12" s="174">
        <f t="shared" si="191"/>
        <v>36</v>
      </c>
      <c r="FX12" s="41">
        <f t="shared" si="192"/>
        <v>36</v>
      </c>
      <c r="FY12" s="43">
        <f t="shared" si="193"/>
        <v>2</v>
      </c>
      <c r="FZ12" s="45" t="str">
        <f t="shared" si="194"/>
        <v>2.00</v>
      </c>
      <c r="GA12" s="47" t="str">
        <f t="shared" si="195"/>
        <v>Lên lớp</v>
      </c>
      <c r="GB12" s="47" t="s">
        <v>1143</v>
      </c>
      <c r="GC12" s="24">
        <v>5.3</v>
      </c>
      <c r="GD12" s="27">
        <v>7</v>
      </c>
      <c r="GE12" s="28"/>
      <c r="GF12" s="30">
        <f t="shared" si="352"/>
        <v>6.3</v>
      </c>
      <c r="GG12" s="31">
        <f t="shared" si="353"/>
        <v>6.3</v>
      </c>
      <c r="GH12" s="29" t="str">
        <f t="shared" si="197"/>
        <v>6.3</v>
      </c>
      <c r="GI12" s="35" t="str">
        <f t="shared" si="354"/>
        <v>C</v>
      </c>
      <c r="GJ12" s="33">
        <f t="shared" si="355"/>
        <v>2</v>
      </c>
      <c r="GK12" s="49" t="str">
        <f t="shared" si="356"/>
        <v>2.0</v>
      </c>
      <c r="GL12" s="77">
        <v>2</v>
      </c>
      <c r="GM12" s="151">
        <v>2</v>
      </c>
      <c r="GN12" s="24">
        <v>6</v>
      </c>
      <c r="GO12" s="27">
        <v>7</v>
      </c>
      <c r="GP12" s="28"/>
      <c r="GQ12" s="30">
        <f t="shared" si="357"/>
        <v>6.6</v>
      </c>
      <c r="GR12" s="31">
        <f t="shared" si="358"/>
        <v>6.6</v>
      </c>
      <c r="GS12" s="29" t="str">
        <f t="shared" si="202"/>
        <v>6.6</v>
      </c>
      <c r="GT12" s="35" t="str">
        <f t="shared" si="359"/>
        <v>C+</v>
      </c>
      <c r="GU12" s="33">
        <f t="shared" si="360"/>
        <v>2.5</v>
      </c>
      <c r="GV12" s="49" t="str">
        <f t="shared" si="361"/>
        <v>2.5</v>
      </c>
      <c r="GW12" s="77">
        <v>3</v>
      </c>
      <c r="GX12" s="151">
        <v>3</v>
      </c>
      <c r="GY12" s="24">
        <v>5.2</v>
      </c>
      <c r="GZ12" s="27">
        <v>8</v>
      </c>
      <c r="HA12" s="28"/>
      <c r="HB12" s="22">
        <f t="shared" si="362"/>
        <v>6.9</v>
      </c>
      <c r="HC12" s="29">
        <f t="shared" si="363"/>
        <v>6.9</v>
      </c>
      <c r="HD12" s="29" t="str">
        <f t="shared" si="207"/>
        <v>6.9</v>
      </c>
      <c r="HE12" s="35" t="str">
        <f t="shared" si="364"/>
        <v>C+</v>
      </c>
      <c r="HF12" s="33">
        <f t="shared" si="365"/>
        <v>2.5</v>
      </c>
      <c r="HG12" s="49" t="str">
        <f t="shared" si="366"/>
        <v>2.5</v>
      </c>
      <c r="HH12" s="77">
        <v>2</v>
      </c>
      <c r="HI12" s="151">
        <v>2</v>
      </c>
      <c r="HJ12" s="24">
        <v>6</v>
      </c>
      <c r="HK12" s="27">
        <v>1</v>
      </c>
      <c r="HL12" s="28">
        <v>4</v>
      </c>
      <c r="HM12" s="30">
        <f t="shared" si="367"/>
        <v>3</v>
      </c>
      <c r="HN12" s="31">
        <f t="shared" si="368"/>
        <v>4.8</v>
      </c>
      <c r="HO12" s="29" t="str">
        <f t="shared" si="212"/>
        <v>4.8</v>
      </c>
      <c r="HP12" s="35" t="str">
        <f t="shared" si="369"/>
        <v>D</v>
      </c>
      <c r="HQ12" s="33">
        <f t="shared" si="370"/>
        <v>1</v>
      </c>
      <c r="HR12" s="49" t="str">
        <f t="shared" si="371"/>
        <v>1.0</v>
      </c>
      <c r="HS12" s="77">
        <v>2</v>
      </c>
      <c r="HT12" s="151">
        <v>2</v>
      </c>
      <c r="HU12" s="24">
        <v>6.3</v>
      </c>
      <c r="HV12" s="124"/>
      <c r="HW12" s="28">
        <v>7</v>
      </c>
      <c r="HX12" s="30">
        <f t="shared" si="372"/>
        <v>2.5</v>
      </c>
      <c r="HY12" s="31">
        <f t="shared" si="373"/>
        <v>6.7</v>
      </c>
      <c r="HZ12" s="29" t="str">
        <f t="shared" si="217"/>
        <v>6.7</v>
      </c>
      <c r="IA12" s="35" t="str">
        <f t="shared" si="374"/>
        <v>C+</v>
      </c>
      <c r="IB12" s="33">
        <f t="shared" si="375"/>
        <v>2.5</v>
      </c>
      <c r="IC12" s="49" t="str">
        <f t="shared" si="376"/>
        <v>2.5</v>
      </c>
      <c r="ID12" s="77">
        <v>3</v>
      </c>
      <c r="IE12" s="151">
        <v>3</v>
      </c>
      <c r="IF12" s="63">
        <v>2</v>
      </c>
      <c r="IG12" s="27"/>
      <c r="IH12" s="28"/>
      <c r="II12" s="30">
        <f t="shared" si="377"/>
        <v>0.8</v>
      </c>
      <c r="IJ12" s="31">
        <f t="shared" si="378"/>
        <v>0.8</v>
      </c>
      <c r="IK12" s="29" t="str">
        <f t="shared" si="222"/>
        <v>0.8</v>
      </c>
      <c r="IL12" s="35" t="str">
        <f t="shared" si="379"/>
        <v>F</v>
      </c>
      <c r="IM12" s="33">
        <f t="shared" si="380"/>
        <v>0</v>
      </c>
      <c r="IN12" s="49" t="str">
        <f t="shared" si="381"/>
        <v>0.0</v>
      </c>
      <c r="IO12" s="77">
        <v>2</v>
      </c>
      <c r="IP12" s="151"/>
      <c r="IQ12" s="24">
        <v>5.9</v>
      </c>
      <c r="IR12" s="27">
        <v>3</v>
      </c>
      <c r="IS12" s="28"/>
      <c r="IT12" s="30">
        <f t="shared" si="382"/>
        <v>4.2</v>
      </c>
      <c r="IU12" s="31">
        <f t="shared" si="383"/>
        <v>4.2</v>
      </c>
      <c r="IV12" s="29" t="str">
        <f t="shared" si="226"/>
        <v>4.2</v>
      </c>
      <c r="IW12" s="35" t="str">
        <f t="shared" si="384"/>
        <v>D</v>
      </c>
      <c r="IX12" s="33">
        <f t="shared" si="385"/>
        <v>1</v>
      </c>
      <c r="IY12" s="49" t="str">
        <f t="shared" si="386"/>
        <v>1.0</v>
      </c>
      <c r="IZ12" s="77">
        <v>3</v>
      </c>
      <c r="JA12" s="151">
        <v>3</v>
      </c>
      <c r="JB12" s="24">
        <v>5.8</v>
      </c>
      <c r="JC12" s="27">
        <v>3</v>
      </c>
      <c r="JD12" s="28"/>
      <c r="JE12" s="30">
        <f t="shared" si="387"/>
        <v>4.0999999999999996</v>
      </c>
      <c r="JF12" s="31">
        <f t="shared" si="388"/>
        <v>4.0999999999999996</v>
      </c>
      <c r="JG12" s="29" t="str">
        <f t="shared" si="230"/>
        <v>4.1</v>
      </c>
      <c r="JH12" s="35" t="str">
        <f t="shared" si="389"/>
        <v>D</v>
      </c>
      <c r="JI12" s="33">
        <f t="shared" si="390"/>
        <v>1</v>
      </c>
      <c r="JJ12" s="49" t="str">
        <f t="shared" si="391"/>
        <v>1.0</v>
      </c>
      <c r="JK12" s="77">
        <v>3</v>
      </c>
      <c r="JL12" s="151">
        <v>3</v>
      </c>
      <c r="JM12" s="24">
        <v>7.5</v>
      </c>
      <c r="JN12" s="214">
        <v>5.9</v>
      </c>
      <c r="JO12" s="140"/>
      <c r="JP12" s="30">
        <f t="shared" si="392"/>
        <v>6.5</v>
      </c>
      <c r="JQ12" s="31">
        <f t="shared" si="393"/>
        <v>6.5</v>
      </c>
      <c r="JR12" s="29" t="str">
        <f t="shared" si="234"/>
        <v>6.5</v>
      </c>
      <c r="JS12" s="35" t="str">
        <f t="shared" si="394"/>
        <v>C+</v>
      </c>
      <c r="JT12" s="33">
        <f t="shared" si="395"/>
        <v>2.5</v>
      </c>
      <c r="JU12" s="49" t="str">
        <f t="shared" si="396"/>
        <v>2.5</v>
      </c>
      <c r="JV12" s="77">
        <v>2</v>
      </c>
      <c r="JW12" s="151">
        <v>2</v>
      </c>
      <c r="JX12" s="211">
        <f t="shared" si="238"/>
        <v>22</v>
      </c>
      <c r="JY12" s="43">
        <f t="shared" si="239"/>
        <v>1.6818181818181819</v>
      </c>
      <c r="JZ12" s="45" t="str">
        <f t="shared" si="240"/>
        <v>1.68</v>
      </c>
      <c r="KA12" s="47" t="str">
        <f t="shared" si="241"/>
        <v>Lên lớp</v>
      </c>
      <c r="KB12" s="41">
        <f t="shared" si="242"/>
        <v>20</v>
      </c>
      <c r="KC12" s="43">
        <f t="shared" si="243"/>
        <v>1.85</v>
      </c>
      <c r="KD12" s="229">
        <f t="shared" si="244"/>
        <v>58</v>
      </c>
      <c r="KE12" s="230">
        <f t="shared" si="245"/>
        <v>56</v>
      </c>
      <c r="KF12" s="146">
        <f t="shared" si="246"/>
        <v>1.9464285714285714</v>
      </c>
      <c r="KG12" s="45" t="str">
        <f t="shared" si="247"/>
        <v>1.95</v>
      </c>
      <c r="KH12" s="47" t="str">
        <f t="shared" si="248"/>
        <v>Lên lớp</v>
      </c>
      <c r="KI12" s="47" t="s">
        <v>1143</v>
      </c>
      <c r="KJ12" s="24">
        <v>5.6</v>
      </c>
      <c r="KK12" s="27">
        <v>5</v>
      </c>
      <c r="KL12" s="28"/>
      <c r="KM12" s="30">
        <f t="shared" si="437"/>
        <v>5.2</v>
      </c>
      <c r="KN12" s="31">
        <f t="shared" si="438"/>
        <v>5.2</v>
      </c>
      <c r="KO12" s="31" t="str">
        <f t="shared" si="439"/>
        <v>5.2</v>
      </c>
      <c r="KP12" s="35" t="str">
        <f t="shared" si="440"/>
        <v>D+</v>
      </c>
      <c r="KQ12" s="33">
        <f t="shared" si="441"/>
        <v>1.5</v>
      </c>
      <c r="KR12" s="49" t="str">
        <f t="shared" si="442"/>
        <v>1.5</v>
      </c>
      <c r="KS12" s="77">
        <v>2</v>
      </c>
      <c r="KT12" s="151">
        <v>2</v>
      </c>
      <c r="KU12" s="24">
        <v>8</v>
      </c>
      <c r="KV12" s="27">
        <v>7</v>
      </c>
      <c r="KW12" s="28"/>
      <c r="KX12" s="30">
        <f t="shared" si="443"/>
        <v>7.4</v>
      </c>
      <c r="KY12" s="31">
        <f t="shared" si="444"/>
        <v>7.4</v>
      </c>
      <c r="KZ12" s="31" t="str">
        <f t="shared" si="445"/>
        <v>7.4</v>
      </c>
      <c r="LA12" s="35" t="str">
        <f t="shared" si="446"/>
        <v>B</v>
      </c>
      <c r="LB12" s="33">
        <f t="shared" si="447"/>
        <v>3</v>
      </c>
      <c r="LC12" s="49" t="str">
        <f t="shared" si="448"/>
        <v>3.0</v>
      </c>
      <c r="LD12" s="77">
        <v>2</v>
      </c>
      <c r="LE12" s="151">
        <v>2</v>
      </c>
      <c r="LF12" s="24">
        <v>6.7</v>
      </c>
      <c r="LG12" s="27">
        <v>8</v>
      </c>
      <c r="LH12" s="28"/>
      <c r="LI12" s="30">
        <f t="shared" si="449"/>
        <v>7.5</v>
      </c>
      <c r="LJ12" s="31">
        <f t="shared" si="450"/>
        <v>7.5</v>
      </c>
      <c r="LK12" s="31" t="str">
        <f t="shared" si="451"/>
        <v>7.5</v>
      </c>
      <c r="LL12" s="35" t="str">
        <f t="shared" si="452"/>
        <v>B</v>
      </c>
      <c r="LM12" s="33">
        <f t="shared" si="453"/>
        <v>3</v>
      </c>
      <c r="LN12" s="49" t="str">
        <f t="shared" si="454"/>
        <v>3.0</v>
      </c>
      <c r="LO12" s="77">
        <v>2</v>
      </c>
      <c r="LP12" s="151">
        <v>2</v>
      </c>
      <c r="LQ12" s="24">
        <v>7</v>
      </c>
      <c r="LR12" s="27">
        <v>1</v>
      </c>
      <c r="LS12" s="28">
        <v>4</v>
      </c>
      <c r="LT12" s="30">
        <f t="shared" si="455"/>
        <v>3.4</v>
      </c>
      <c r="LU12" s="31">
        <f t="shared" si="456"/>
        <v>5.2</v>
      </c>
      <c r="LV12" s="29" t="str">
        <f t="shared" si="252"/>
        <v>5.2</v>
      </c>
      <c r="LW12" s="35" t="str">
        <f t="shared" si="457"/>
        <v>D+</v>
      </c>
      <c r="LX12" s="33">
        <f t="shared" si="458"/>
        <v>1.5</v>
      </c>
      <c r="LY12" s="49" t="str">
        <f t="shared" si="459"/>
        <v>1.5</v>
      </c>
      <c r="LZ12" s="77">
        <v>2</v>
      </c>
      <c r="MA12" s="151">
        <v>2</v>
      </c>
      <c r="MB12" s="24">
        <v>7</v>
      </c>
      <c r="MC12" s="124"/>
      <c r="MD12" s="28">
        <v>5</v>
      </c>
      <c r="ME12" s="30">
        <f t="shared" si="460"/>
        <v>2.8</v>
      </c>
      <c r="MF12" s="161">
        <f t="shared" si="461"/>
        <v>5.8</v>
      </c>
      <c r="MG12" s="29" t="str">
        <f t="shared" si="253"/>
        <v>5.8</v>
      </c>
      <c r="MH12" s="162" t="str">
        <f t="shared" si="462"/>
        <v>C</v>
      </c>
      <c r="MI12" s="163">
        <f t="shared" si="463"/>
        <v>2</v>
      </c>
      <c r="MJ12" s="56" t="str">
        <f t="shared" si="464"/>
        <v>2.0</v>
      </c>
      <c r="MK12" s="77">
        <v>1</v>
      </c>
      <c r="ML12" s="151">
        <v>1</v>
      </c>
      <c r="MM12" s="24">
        <v>5.4</v>
      </c>
      <c r="MN12" s="27">
        <v>1</v>
      </c>
      <c r="MO12" s="28">
        <v>1</v>
      </c>
      <c r="MP12" s="30">
        <f t="shared" si="465"/>
        <v>2.8</v>
      </c>
      <c r="MQ12" s="161">
        <f t="shared" si="466"/>
        <v>2.8</v>
      </c>
      <c r="MR12" s="29" t="str">
        <f t="shared" si="254"/>
        <v>2.8</v>
      </c>
      <c r="MS12" s="162" t="str">
        <f t="shared" si="467"/>
        <v>F</v>
      </c>
      <c r="MT12" s="163">
        <f t="shared" si="468"/>
        <v>0</v>
      </c>
      <c r="MU12" s="56" t="str">
        <f t="shared" si="469"/>
        <v>0.0</v>
      </c>
      <c r="MV12" s="77">
        <v>3</v>
      </c>
      <c r="MW12" s="151"/>
      <c r="MX12" s="24">
        <v>5</v>
      </c>
      <c r="MY12" s="27"/>
      <c r="MZ12" s="28"/>
      <c r="NA12" s="30">
        <f t="shared" si="470"/>
        <v>2</v>
      </c>
      <c r="NB12" s="161">
        <f t="shared" si="471"/>
        <v>2</v>
      </c>
      <c r="NC12" s="29" t="str">
        <f t="shared" si="255"/>
        <v>2.0</v>
      </c>
      <c r="ND12" s="162" t="str">
        <f t="shared" si="472"/>
        <v>F</v>
      </c>
      <c r="NE12" s="163">
        <f t="shared" si="473"/>
        <v>0</v>
      </c>
      <c r="NF12" s="56" t="str">
        <f t="shared" si="474"/>
        <v>0.0</v>
      </c>
      <c r="NG12" s="77">
        <v>1</v>
      </c>
      <c r="NH12" s="151"/>
      <c r="NI12" s="24">
        <v>5.6</v>
      </c>
      <c r="NJ12" s="27">
        <v>5</v>
      </c>
      <c r="NK12" s="28"/>
      <c r="NL12" s="30">
        <f t="shared" si="475"/>
        <v>5.2</v>
      </c>
      <c r="NM12" s="31">
        <f t="shared" si="476"/>
        <v>5.2</v>
      </c>
      <c r="NN12" s="31" t="str">
        <f t="shared" si="477"/>
        <v>5.2</v>
      </c>
      <c r="NO12" s="35" t="str">
        <f t="shared" si="478"/>
        <v>D+</v>
      </c>
      <c r="NP12" s="33">
        <f t="shared" si="479"/>
        <v>1.5</v>
      </c>
      <c r="NQ12" s="49" t="str">
        <f t="shared" si="480"/>
        <v>1.5</v>
      </c>
      <c r="NR12" s="77">
        <v>3</v>
      </c>
      <c r="NS12" s="151">
        <v>3</v>
      </c>
      <c r="NT12" s="24">
        <v>7.5</v>
      </c>
      <c r="NU12" s="214">
        <v>6.4</v>
      </c>
      <c r="NV12" s="28"/>
      <c r="NW12" s="30">
        <f t="shared" si="481"/>
        <v>6.8</v>
      </c>
      <c r="NX12" s="31">
        <f t="shared" si="482"/>
        <v>6.8</v>
      </c>
      <c r="NY12" s="31" t="str">
        <f t="shared" si="483"/>
        <v>6.8</v>
      </c>
      <c r="NZ12" s="35" t="str">
        <f t="shared" si="484"/>
        <v>C+</v>
      </c>
      <c r="OA12" s="33">
        <f t="shared" si="485"/>
        <v>2.5</v>
      </c>
      <c r="OB12" s="49" t="str">
        <f t="shared" si="486"/>
        <v>2.5</v>
      </c>
      <c r="OC12" s="77">
        <v>2</v>
      </c>
      <c r="OD12" s="151">
        <v>2</v>
      </c>
      <c r="OE12" s="211">
        <f t="shared" si="259"/>
        <v>18</v>
      </c>
      <c r="OF12" s="43">
        <f t="shared" si="260"/>
        <v>1.6388888888888888</v>
      </c>
      <c r="OG12" s="45" t="str">
        <f t="shared" si="261"/>
        <v>1.64</v>
      </c>
      <c r="OH12" s="47" t="str">
        <f t="shared" si="309"/>
        <v>Lên lớp</v>
      </c>
      <c r="OI12" s="41">
        <f t="shared" si="262"/>
        <v>14</v>
      </c>
      <c r="OJ12" s="43">
        <f t="shared" si="263"/>
        <v>2.1071428571428572</v>
      </c>
      <c r="OK12" s="229">
        <f t="shared" si="264"/>
        <v>76</v>
      </c>
      <c r="OL12" s="230">
        <f t="shared" si="265"/>
        <v>70</v>
      </c>
      <c r="OM12" s="146">
        <f t="shared" si="266"/>
        <v>1.9785714285714286</v>
      </c>
      <c r="ON12" s="45" t="str">
        <f t="shared" si="52"/>
        <v>1.98</v>
      </c>
      <c r="OO12" s="47" t="str">
        <f t="shared" si="267"/>
        <v>Lên lớp</v>
      </c>
      <c r="OP12" s="47" t="s">
        <v>1143</v>
      </c>
      <c r="OQ12" s="24">
        <v>6</v>
      </c>
      <c r="OR12" s="27">
        <v>3</v>
      </c>
      <c r="OS12" s="28"/>
      <c r="OT12" s="30">
        <f t="shared" si="487"/>
        <v>4.2</v>
      </c>
      <c r="OU12" s="31">
        <f t="shared" si="488"/>
        <v>4.2</v>
      </c>
      <c r="OV12" s="29" t="str">
        <f t="shared" si="489"/>
        <v>4.2</v>
      </c>
      <c r="OW12" s="35" t="str">
        <f t="shared" si="490"/>
        <v>D</v>
      </c>
      <c r="OX12" s="130">
        <f t="shared" si="491"/>
        <v>1</v>
      </c>
      <c r="OY12" s="49" t="str">
        <f t="shared" si="492"/>
        <v>1.0</v>
      </c>
      <c r="OZ12" s="77">
        <v>2</v>
      </c>
      <c r="PA12" s="151">
        <v>2</v>
      </c>
      <c r="PB12" s="24">
        <v>7.2</v>
      </c>
      <c r="PC12" s="27">
        <v>6</v>
      </c>
      <c r="PD12" s="28"/>
      <c r="PE12" s="30">
        <f t="shared" si="493"/>
        <v>6.5</v>
      </c>
      <c r="PF12" s="31">
        <f t="shared" si="494"/>
        <v>6.5</v>
      </c>
      <c r="PG12" s="31" t="str">
        <f t="shared" si="495"/>
        <v>6.5</v>
      </c>
      <c r="PH12" s="35" t="str">
        <f t="shared" si="496"/>
        <v>C+</v>
      </c>
      <c r="PI12" s="33">
        <f t="shared" si="497"/>
        <v>2.5</v>
      </c>
      <c r="PJ12" s="49" t="str">
        <f t="shared" si="498"/>
        <v>2.5</v>
      </c>
      <c r="PK12" s="77">
        <v>3</v>
      </c>
      <c r="PL12" s="151">
        <v>3</v>
      </c>
      <c r="PM12" s="24">
        <v>7.3</v>
      </c>
      <c r="PN12" s="27">
        <v>6</v>
      </c>
      <c r="PO12" s="28"/>
      <c r="PP12" s="30">
        <f t="shared" si="499"/>
        <v>6.5</v>
      </c>
      <c r="PQ12" s="31">
        <f t="shared" si="500"/>
        <v>6.5</v>
      </c>
      <c r="PR12" s="31" t="str">
        <f t="shared" si="501"/>
        <v>6.5</v>
      </c>
      <c r="PS12" s="35" t="str">
        <f t="shared" si="502"/>
        <v>C+</v>
      </c>
      <c r="PT12" s="33">
        <f t="shared" si="503"/>
        <v>2.5</v>
      </c>
      <c r="PU12" s="49" t="str">
        <f t="shared" si="504"/>
        <v>2.5</v>
      </c>
      <c r="PV12" s="77">
        <v>2</v>
      </c>
      <c r="PW12" s="151">
        <v>2</v>
      </c>
      <c r="PX12" s="63">
        <v>0</v>
      </c>
      <c r="PY12" s="27"/>
      <c r="PZ12" s="28"/>
      <c r="QA12" s="30">
        <f t="shared" si="505"/>
        <v>0</v>
      </c>
      <c r="QB12" s="31">
        <f t="shared" si="506"/>
        <v>0</v>
      </c>
      <c r="QC12" s="31" t="str">
        <f t="shared" si="507"/>
        <v>0.0</v>
      </c>
      <c r="QD12" s="35" t="str">
        <f t="shared" si="546"/>
        <v>F</v>
      </c>
      <c r="QE12" s="33">
        <f t="shared" si="508"/>
        <v>0</v>
      </c>
      <c r="QF12" s="49" t="str">
        <f t="shared" si="509"/>
        <v>0.0</v>
      </c>
      <c r="QG12" s="77">
        <v>3</v>
      </c>
      <c r="QH12" s="151"/>
      <c r="QI12" s="24">
        <v>5</v>
      </c>
      <c r="QJ12" s="124"/>
      <c r="QK12" s="28">
        <v>1</v>
      </c>
      <c r="QL12" s="30">
        <f t="shared" si="510"/>
        <v>2</v>
      </c>
      <c r="QM12" s="31">
        <f t="shared" si="511"/>
        <v>2.6</v>
      </c>
      <c r="QN12" s="29" t="str">
        <f t="shared" si="512"/>
        <v>2.6</v>
      </c>
      <c r="QO12" s="35" t="str">
        <f t="shared" si="513"/>
        <v>F</v>
      </c>
      <c r="QP12" s="130">
        <f t="shared" si="514"/>
        <v>0</v>
      </c>
      <c r="QQ12" s="49" t="str">
        <f t="shared" si="515"/>
        <v>0.0</v>
      </c>
      <c r="QR12" s="77">
        <v>1</v>
      </c>
      <c r="QS12" s="151"/>
      <c r="QT12" s="24">
        <v>7</v>
      </c>
      <c r="QU12" s="27">
        <v>3</v>
      </c>
      <c r="QV12" s="28"/>
      <c r="QW12" s="30">
        <f t="shared" si="516"/>
        <v>4.5999999999999996</v>
      </c>
      <c r="QX12" s="31">
        <f t="shared" si="517"/>
        <v>4.5999999999999996</v>
      </c>
      <c r="QY12" s="31" t="str">
        <f t="shared" si="518"/>
        <v>4.6</v>
      </c>
      <c r="QZ12" s="35" t="str">
        <f t="shared" si="519"/>
        <v>D</v>
      </c>
      <c r="RA12" s="33">
        <f t="shared" si="520"/>
        <v>1</v>
      </c>
      <c r="RB12" s="49" t="str">
        <f t="shared" si="521"/>
        <v>1.0</v>
      </c>
      <c r="RC12" s="77">
        <v>3</v>
      </c>
      <c r="RD12" s="151">
        <v>3</v>
      </c>
      <c r="RE12" s="24">
        <v>6</v>
      </c>
      <c r="RF12" s="27">
        <v>6</v>
      </c>
      <c r="RG12" s="28"/>
      <c r="RH12" s="30">
        <f t="shared" si="522"/>
        <v>6</v>
      </c>
      <c r="RI12" s="31">
        <f t="shared" si="523"/>
        <v>6</v>
      </c>
      <c r="RJ12" s="31" t="str">
        <f t="shared" si="524"/>
        <v>6.0</v>
      </c>
      <c r="RK12" s="35" t="str">
        <f t="shared" si="525"/>
        <v>C</v>
      </c>
      <c r="RL12" s="33">
        <f t="shared" si="526"/>
        <v>2</v>
      </c>
      <c r="RM12" s="49" t="str">
        <f t="shared" si="527"/>
        <v>2.0</v>
      </c>
      <c r="RN12" s="77">
        <v>1</v>
      </c>
      <c r="RO12" s="151">
        <v>1</v>
      </c>
      <c r="RP12" s="211">
        <f t="shared" si="275"/>
        <v>15</v>
      </c>
      <c r="RQ12" s="275">
        <f t="shared" si="276"/>
        <v>4.22</v>
      </c>
      <c r="RR12" s="43">
        <f t="shared" si="277"/>
        <v>1.3</v>
      </c>
      <c r="RS12" s="45" t="str">
        <f t="shared" si="278"/>
        <v>1.30</v>
      </c>
      <c r="RT12" s="47" t="str">
        <f t="shared" si="279"/>
        <v>Lên lớp</v>
      </c>
      <c r="RU12" s="41">
        <f t="shared" si="280"/>
        <v>11</v>
      </c>
      <c r="RV12" s="43">
        <f t="shared" si="281"/>
        <v>1.7727272727272727</v>
      </c>
      <c r="RW12" s="229">
        <f t="shared" si="282"/>
        <v>91</v>
      </c>
      <c r="RX12" s="230">
        <f t="shared" si="283"/>
        <v>81</v>
      </c>
      <c r="RY12" s="146">
        <f t="shared" si="284"/>
        <v>1.9506172839506173</v>
      </c>
      <c r="RZ12" s="45" t="str">
        <f t="shared" si="285"/>
        <v>1.95</v>
      </c>
      <c r="SA12" s="47" t="str">
        <f t="shared" si="286"/>
        <v>Lên lớp</v>
      </c>
      <c r="SB12" s="47" t="s">
        <v>1143</v>
      </c>
      <c r="SC12" s="63">
        <v>0.7</v>
      </c>
      <c r="SD12" s="27"/>
      <c r="SE12" s="28"/>
      <c r="SF12" s="30">
        <f t="shared" si="528"/>
        <v>0.3</v>
      </c>
      <c r="SG12" s="31">
        <f t="shared" si="529"/>
        <v>0.3</v>
      </c>
      <c r="SH12" s="31" t="str">
        <f t="shared" si="530"/>
        <v>0.3</v>
      </c>
      <c r="SI12" s="35" t="str">
        <f t="shared" si="531"/>
        <v>F</v>
      </c>
      <c r="SJ12" s="33">
        <f t="shared" si="532"/>
        <v>0</v>
      </c>
      <c r="SK12" s="49" t="str">
        <f t="shared" si="533"/>
        <v>0.0</v>
      </c>
      <c r="SL12" s="77">
        <v>2</v>
      </c>
      <c r="SM12" s="151"/>
      <c r="SN12" s="63">
        <v>1</v>
      </c>
      <c r="SO12" s="27"/>
      <c r="SP12" s="28"/>
      <c r="SQ12" s="30">
        <f t="shared" si="534"/>
        <v>0.4</v>
      </c>
      <c r="SR12" s="31">
        <f t="shared" si="535"/>
        <v>0.4</v>
      </c>
      <c r="SS12" s="31" t="str">
        <f t="shared" si="536"/>
        <v>0.4</v>
      </c>
      <c r="ST12" s="35" t="str">
        <f t="shared" si="537"/>
        <v>F</v>
      </c>
      <c r="SU12" s="33">
        <f t="shared" si="538"/>
        <v>0</v>
      </c>
      <c r="SV12" s="49" t="str">
        <f t="shared" si="539"/>
        <v>0.0</v>
      </c>
      <c r="SW12" s="77">
        <v>2</v>
      </c>
      <c r="SX12" s="151"/>
      <c r="SY12" s="24"/>
      <c r="SZ12" s="27"/>
      <c r="TA12" s="28"/>
      <c r="TB12" s="22">
        <f t="shared" ref="TB12" si="560">ROUND((SF12*0.5+SQ12*0.5),1)</f>
        <v>0.4</v>
      </c>
      <c r="TC12" s="29">
        <f t="shared" ref="TC12" si="561">ROUND((SG12*0.5+SR12*0.5),1)</f>
        <v>0.4</v>
      </c>
      <c r="TD12" s="29" t="str">
        <f t="shared" si="542"/>
        <v>0.4</v>
      </c>
      <c r="TE12" s="35" t="str">
        <f t="shared" si="543"/>
        <v>F</v>
      </c>
      <c r="TF12" s="130">
        <f t="shared" si="544"/>
        <v>0</v>
      </c>
      <c r="TG12" s="49" t="str">
        <f t="shared" si="545"/>
        <v>0.0</v>
      </c>
      <c r="TH12" s="77">
        <v>4</v>
      </c>
      <c r="TI12" s="151"/>
      <c r="TJ12" s="320"/>
      <c r="TK12" s="321"/>
      <c r="TL12" s="322"/>
      <c r="TM12" s="322"/>
      <c r="TN12" s="322"/>
      <c r="TO12" s="127">
        <f t="shared" si="549"/>
        <v>0</v>
      </c>
      <c r="TP12" s="29" t="str">
        <f t="shared" si="550"/>
        <v>0.0</v>
      </c>
      <c r="TQ12" s="35" t="str">
        <f t="shared" si="551"/>
        <v>F</v>
      </c>
      <c r="TR12" s="33">
        <f t="shared" si="552"/>
        <v>0</v>
      </c>
      <c r="TS12" s="49" t="str">
        <f t="shared" si="553"/>
        <v>0.0</v>
      </c>
      <c r="TT12" s="323"/>
      <c r="TU12" s="324"/>
      <c r="TV12" s="325">
        <f t="shared" si="554"/>
        <v>4</v>
      </c>
      <c r="TW12" s="341">
        <f t="shared" si="294"/>
        <v>0.4</v>
      </c>
      <c r="TX12" s="326">
        <f t="shared" si="555"/>
        <v>0</v>
      </c>
      <c r="TY12" s="45" t="str">
        <f t="shared" si="556"/>
        <v>0.00</v>
      </c>
      <c r="TZ12" s="47" t="str">
        <f t="shared" si="557"/>
        <v>Cảnh báo KQHT</v>
      </c>
      <c r="UA12" s="41">
        <f t="shared" si="558"/>
        <v>0</v>
      </c>
      <c r="UB12" s="43" t="e">
        <f t="shared" si="559"/>
        <v>#DIV/0!</v>
      </c>
    </row>
    <row r="13" spans="1:548" ht="18">
      <c r="A13" s="11">
        <v>16</v>
      </c>
      <c r="B13" s="91" t="s">
        <v>500</v>
      </c>
      <c r="C13" s="92" t="s">
        <v>530</v>
      </c>
      <c r="D13" s="73" t="s">
        <v>531</v>
      </c>
      <c r="E13" s="302" t="s">
        <v>154</v>
      </c>
      <c r="F13" s="9"/>
      <c r="G13" s="118" t="s">
        <v>801</v>
      </c>
      <c r="H13" s="102" t="s">
        <v>18</v>
      </c>
      <c r="I13" s="104" t="s">
        <v>690</v>
      </c>
      <c r="J13" s="13">
        <v>6</v>
      </c>
      <c r="K13" s="29" t="str">
        <f t="shared" si="103"/>
        <v>6.0</v>
      </c>
      <c r="L13" s="35" t="str">
        <f t="shared" si="321"/>
        <v>C</v>
      </c>
      <c r="M13" s="33">
        <f t="shared" si="322"/>
        <v>2</v>
      </c>
      <c r="N13" s="49" t="str">
        <f t="shared" si="323"/>
        <v>2.0</v>
      </c>
      <c r="O13" s="12">
        <v>2</v>
      </c>
      <c r="P13" s="19">
        <v>6.8</v>
      </c>
      <c r="Q13" s="29" t="str">
        <f t="shared" si="107"/>
        <v>6.8</v>
      </c>
      <c r="R13" s="35" t="str">
        <f t="shared" si="324"/>
        <v>C+</v>
      </c>
      <c r="S13" s="33">
        <f t="shared" si="325"/>
        <v>2.5</v>
      </c>
      <c r="T13" s="49" t="str">
        <f t="shared" si="326"/>
        <v>2.5</v>
      </c>
      <c r="U13" s="12">
        <v>3</v>
      </c>
      <c r="V13" s="24">
        <v>8</v>
      </c>
      <c r="W13" s="27">
        <v>6</v>
      </c>
      <c r="X13" s="28"/>
      <c r="Y13" s="22">
        <f t="shared" si="327"/>
        <v>6.8</v>
      </c>
      <c r="Z13" s="29">
        <f t="shared" si="328"/>
        <v>6.8</v>
      </c>
      <c r="AA13" s="29" t="str">
        <f t="shared" si="113"/>
        <v>6.8</v>
      </c>
      <c r="AB13" s="35" t="str">
        <f t="shared" si="329"/>
        <v>C+</v>
      </c>
      <c r="AC13" s="33">
        <f t="shared" si="330"/>
        <v>2.5</v>
      </c>
      <c r="AD13" s="49" t="str">
        <f t="shared" si="331"/>
        <v>2.5</v>
      </c>
      <c r="AE13" s="77">
        <v>5</v>
      </c>
      <c r="AF13" s="80">
        <v>5</v>
      </c>
      <c r="AG13" s="24">
        <v>7.5</v>
      </c>
      <c r="AH13" s="27">
        <v>8</v>
      </c>
      <c r="AI13" s="28"/>
      <c r="AJ13" s="22">
        <f t="shared" si="332"/>
        <v>7.8</v>
      </c>
      <c r="AK13" s="29">
        <f t="shared" si="333"/>
        <v>7.8</v>
      </c>
      <c r="AL13" s="29" t="str">
        <f t="shared" si="119"/>
        <v>7.8</v>
      </c>
      <c r="AM13" s="35" t="str">
        <f t="shared" si="334"/>
        <v>B</v>
      </c>
      <c r="AN13" s="33">
        <f t="shared" si="335"/>
        <v>3</v>
      </c>
      <c r="AO13" s="49" t="str">
        <f t="shared" si="336"/>
        <v>3.0</v>
      </c>
      <c r="AP13" s="77">
        <v>3</v>
      </c>
      <c r="AQ13" s="83">
        <v>3</v>
      </c>
      <c r="AR13" s="24">
        <v>7</v>
      </c>
      <c r="AS13" s="27">
        <v>4</v>
      </c>
      <c r="AT13" s="28"/>
      <c r="AU13" s="22">
        <f t="shared" si="337"/>
        <v>5.2</v>
      </c>
      <c r="AV13" s="29">
        <f t="shared" si="338"/>
        <v>5.2</v>
      </c>
      <c r="AW13" s="29" t="str">
        <f t="shared" si="123"/>
        <v>5.2</v>
      </c>
      <c r="AX13" s="35" t="str">
        <f t="shared" si="339"/>
        <v>D+</v>
      </c>
      <c r="AY13" s="33">
        <f t="shared" si="340"/>
        <v>1.5</v>
      </c>
      <c r="AZ13" s="49" t="str">
        <f t="shared" si="341"/>
        <v>1.5</v>
      </c>
      <c r="BA13" s="77">
        <v>3</v>
      </c>
      <c r="BB13" s="83">
        <v>3</v>
      </c>
      <c r="BC13" s="24">
        <v>6.8</v>
      </c>
      <c r="BD13" s="27">
        <v>7</v>
      </c>
      <c r="BE13" s="28"/>
      <c r="BF13" s="22">
        <f t="shared" si="342"/>
        <v>6.9</v>
      </c>
      <c r="BG13" s="29">
        <f t="shared" si="343"/>
        <v>6.9</v>
      </c>
      <c r="BH13" s="29" t="str">
        <f t="shared" si="127"/>
        <v>6.9</v>
      </c>
      <c r="BI13" s="35" t="str">
        <f t="shared" si="344"/>
        <v>C+</v>
      </c>
      <c r="BJ13" s="33">
        <f t="shared" si="345"/>
        <v>2.5</v>
      </c>
      <c r="BK13" s="49" t="str">
        <f t="shared" si="346"/>
        <v>2.5</v>
      </c>
      <c r="BL13" s="77">
        <v>3</v>
      </c>
      <c r="BM13" s="83">
        <v>3</v>
      </c>
      <c r="BN13" s="24">
        <v>6.3</v>
      </c>
      <c r="BO13" s="27">
        <v>9</v>
      </c>
      <c r="BP13" s="28"/>
      <c r="BQ13" s="22">
        <f t="shared" si="347"/>
        <v>7.9</v>
      </c>
      <c r="BR13" s="29">
        <f t="shared" si="348"/>
        <v>7.9</v>
      </c>
      <c r="BS13" s="29" t="str">
        <f t="shared" si="131"/>
        <v>7.9</v>
      </c>
      <c r="BT13" s="35" t="str">
        <f t="shared" si="349"/>
        <v>B</v>
      </c>
      <c r="BU13" s="33">
        <f t="shared" si="350"/>
        <v>3</v>
      </c>
      <c r="BV13" s="49" t="str">
        <f t="shared" si="351"/>
        <v>3.0</v>
      </c>
      <c r="BW13" s="77">
        <v>2</v>
      </c>
      <c r="BX13" s="136">
        <v>2</v>
      </c>
      <c r="BY13" s="41">
        <f t="shared" si="135"/>
        <v>16</v>
      </c>
      <c r="BZ13" s="43">
        <f t="shared" si="136"/>
        <v>2.46875</v>
      </c>
      <c r="CA13" s="45" t="str">
        <f t="shared" si="137"/>
        <v>2.47</v>
      </c>
      <c r="CB13" s="47" t="str">
        <f t="shared" si="138"/>
        <v>Lên lớp</v>
      </c>
      <c r="CC13" s="145">
        <f t="shared" si="139"/>
        <v>16</v>
      </c>
      <c r="CD13" s="146">
        <f t="shared" si="140"/>
        <v>2.46875</v>
      </c>
      <c r="CE13" s="47" t="str">
        <f t="shared" si="141"/>
        <v>Lên lớp</v>
      </c>
      <c r="CF13" s="142" t="s">
        <v>1143</v>
      </c>
      <c r="CG13" s="24">
        <v>6.3</v>
      </c>
      <c r="CH13" s="27">
        <v>8</v>
      </c>
      <c r="CI13" s="28"/>
      <c r="CJ13" s="30">
        <f t="shared" si="397"/>
        <v>7.3</v>
      </c>
      <c r="CK13" s="31">
        <f t="shared" si="398"/>
        <v>7.3</v>
      </c>
      <c r="CL13" s="29" t="str">
        <f t="shared" si="144"/>
        <v>7.3</v>
      </c>
      <c r="CM13" s="35" t="str">
        <f t="shared" si="399"/>
        <v>B</v>
      </c>
      <c r="CN13" s="157">
        <f t="shared" si="400"/>
        <v>3</v>
      </c>
      <c r="CO13" s="49" t="str">
        <f t="shared" si="401"/>
        <v>3.0</v>
      </c>
      <c r="CP13" s="77">
        <v>3</v>
      </c>
      <c r="CQ13" s="151">
        <v>3</v>
      </c>
      <c r="CR13" s="24">
        <v>5.7</v>
      </c>
      <c r="CS13" s="27">
        <v>5</v>
      </c>
      <c r="CT13" s="28"/>
      <c r="CU13" s="30">
        <f t="shared" si="402"/>
        <v>5.3</v>
      </c>
      <c r="CV13" s="31">
        <f t="shared" si="403"/>
        <v>5.3</v>
      </c>
      <c r="CW13" s="29" t="str">
        <f t="shared" si="149"/>
        <v>5.3</v>
      </c>
      <c r="CX13" s="35" t="str">
        <f t="shared" si="404"/>
        <v>D+</v>
      </c>
      <c r="CY13" s="157">
        <f t="shared" si="405"/>
        <v>1.5</v>
      </c>
      <c r="CZ13" s="49" t="str">
        <f t="shared" si="406"/>
        <v>1.5</v>
      </c>
      <c r="DA13" s="77">
        <v>2</v>
      </c>
      <c r="DB13" s="151">
        <v>2</v>
      </c>
      <c r="DC13" s="24">
        <v>5.2</v>
      </c>
      <c r="DD13" s="27">
        <v>8</v>
      </c>
      <c r="DE13" s="28"/>
      <c r="DF13" s="30">
        <f t="shared" si="407"/>
        <v>6.9</v>
      </c>
      <c r="DG13" s="31">
        <f t="shared" si="408"/>
        <v>6.9</v>
      </c>
      <c r="DH13" s="29" t="str">
        <f t="shared" si="155"/>
        <v>6.9</v>
      </c>
      <c r="DI13" s="35" t="str">
        <f t="shared" si="409"/>
        <v>C+</v>
      </c>
      <c r="DJ13" s="157">
        <f t="shared" si="410"/>
        <v>2.5</v>
      </c>
      <c r="DK13" s="49" t="str">
        <f t="shared" si="411"/>
        <v>2.5</v>
      </c>
      <c r="DL13" s="77">
        <v>4</v>
      </c>
      <c r="DM13" s="151">
        <v>4</v>
      </c>
      <c r="DN13" s="24">
        <v>5.6</v>
      </c>
      <c r="DO13" s="27">
        <v>6</v>
      </c>
      <c r="DP13" s="28"/>
      <c r="DQ13" s="30">
        <f t="shared" si="412"/>
        <v>5.8</v>
      </c>
      <c r="DR13" s="31">
        <f t="shared" si="413"/>
        <v>5.8</v>
      </c>
      <c r="DS13" s="29" t="str">
        <f t="shared" si="161"/>
        <v>5.8</v>
      </c>
      <c r="DT13" s="35" t="str">
        <f t="shared" si="414"/>
        <v>C</v>
      </c>
      <c r="DU13" s="157">
        <f t="shared" si="415"/>
        <v>2</v>
      </c>
      <c r="DV13" s="49" t="str">
        <f t="shared" si="416"/>
        <v>2.0</v>
      </c>
      <c r="DW13" s="77">
        <v>3</v>
      </c>
      <c r="DX13" s="151">
        <v>3</v>
      </c>
      <c r="DY13" s="24">
        <v>7.3</v>
      </c>
      <c r="DZ13" s="27">
        <v>5</v>
      </c>
      <c r="EA13" s="28"/>
      <c r="EB13" s="30">
        <f t="shared" si="417"/>
        <v>5.9</v>
      </c>
      <c r="EC13" s="31">
        <f t="shared" si="418"/>
        <v>5.9</v>
      </c>
      <c r="ED13" s="29" t="str">
        <f t="shared" si="165"/>
        <v>5.9</v>
      </c>
      <c r="EE13" s="35" t="str">
        <f t="shared" si="419"/>
        <v>C</v>
      </c>
      <c r="EF13" s="157">
        <f t="shared" si="420"/>
        <v>2</v>
      </c>
      <c r="EG13" s="49" t="str">
        <f t="shared" si="421"/>
        <v>2.0</v>
      </c>
      <c r="EH13" s="77">
        <v>2</v>
      </c>
      <c r="EI13" s="151">
        <v>2</v>
      </c>
      <c r="EJ13" s="24">
        <v>7</v>
      </c>
      <c r="EK13" s="27">
        <v>8</v>
      </c>
      <c r="EL13" s="28"/>
      <c r="EM13" s="30">
        <f t="shared" si="422"/>
        <v>7.6</v>
      </c>
      <c r="EN13" s="31">
        <f t="shared" si="423"/>
        <v>7.6</v>
      </c>
      <c r="EO13" s="29" t="str">
        <f t="shared" si="170"/>
        <v>7.6</v>
      </c>
      <c r="EP13" s="35" t="str">
        <f t="shared" si="424"/>
        <v>B</v>
      </c>
      <c r="EQ13" s="157">
        <f t="shared" si="425"/>
        <v>3</v>
      </c>
      <c r="ER13" s="49" t="str">
        <f t="shared" si="426"/>
        <v>3.0</v>
      </c>
      <c r="ES13" s="77">
        <v>2</v>
      </c>
      <c r="ET13" s="151">
        <v>2</v>
      </c>
      <c r="EU13" s="24">
        <v>7.3</v>
      </c>
      <c r="EV13" s="27">
        <v>6</v>
      </c>
      <c r="EW13" s="28"/>
      <c r="EX13" s="30">
        <f t="shared" si="427"/>
        <v>6.5</v>
      </c>
      <c r="EY13" s="31">
        <f t="shared" si="428"/>
        <v>6.5</v>
      </c>
      <c r="EZ13" s="29" t="str">
        <f t="shared" si="175"/>
        <v>6.5</v>
      </c>
      <c r="FA13" s="35" t="str">
        <f t="shared" si="429"/>
        <v>C+</v>
      </c>
      <c r="FB13" s="157">
        <f t="shared" si="430"/>
        <v>2.5</v>
      </c>
      <c r="FC13" s="49" t="str">
        <f t="shared" si="431"/>
        <v>2.5</v>
      </c>
      <c r="FD13" s="77">
        <v>3</v>
      </c>
      <c r="FE13" s="151">
        <v>3</v>
      </c>
      <c r="FF13" s="155">
        <v>5.5</v>
      </c>
      <c r="FG13" s="165">
        <v>6.9</v>
      </c>
      <c r="FH13" s="165"/>
      <c r="FI13" s="22">
        <f t="shared" si="432"/>
        <v>6.3</v>
      </c>
      <c r="FJ13" s="29">
        <f t="shared" si="433"/>
        <v>6.3</v>
      </c>
      <c r="FK13" s="29" t="str">
        <f t="shared" si="181"/>
        <v>6.3</v>
      </c>
      <c r="FL13" s="35" t="str">
        <f t="shared" si="434"/>
        <v>C</v>
      </c>
      <c r="FM13" s="33">
        <f t="shared" si="435"/>
        <v>2</v>
      </c>
      <c r="FN13" s="49" t="str">
        <f t="shared" si="436"/>
        <v>2.0</v>
      </c>
      <c r="FO13" s="77">
        <v>1</v>
      </c>
      <c r="FP13" s="151">
        <v>1</v>
      </c>
      <c r="FQ13" s="41">
        <f t="shared" si="185"/>
        <v>20</v>
      </c>
      <c r="FR13" s="43">
        <f t="shared" si="186"/>
        <v>2.375</v>
      </c>
      <c r="FS13" s="45" t="str">
        <f t="shared" si="187"/>
        <v>2.38</v>
      </c>
      <c r="FT13" s="47" t="str">
        <f t="shared" si="188"/>
        <v>Lên lớp</v>
      </c>
      <c r="FU13" s="145">
        <f t="shared" si="189"/>
        <v>20</v>
      </c>
      <c r="FV13" s="146">
        <f t="shared" si="190"/>
        <v>2.375</v>
      </c>
      <c r="FW13" s="174">
        <f t="shared" si="191"/>
        <v>36</v>
      </c>
      <c r="FX13" s="41">
        <f t="shared" si="192"/>
        <v>36</v>
      </c>
      <c r="FY13" s="43">
        <f t="shared" si="193"/>
        <v>2.4166666666666665</v>
      </c>
      <c r="FZ13" s="45" t="str">
        <f t="shared" si="194"/>
        <v>2.42</v>
      </c>
      <c r="GA13" s="47" t="str">
        <f t="shared" si="195"/>
        <v>Lên lớp</v>
      </c>
      <c r="GB13" s="47" t="s">
        <v>1143</v>
      </c>
      <c r="GC13" s="24">
        <v>8.5</v>
      </c>
      <c r="GD13" s="27">
        <v>7</v>
      </c>
      <c r="GE13" s="28"/>
      <c r="GF13" s="22">
        <f t="shared" si="352"/>
        <v>7.6</v>
      </c>
      <c r="GG13" s="29">
        <f t="shared" si="353"/>
        <v>7.6</v>
      </c>
      <c r="GH13" s="29" t="str">
        <f t="shared" si="197"/>
        <v>7.6</v>
      </c>
      <c r="GI13" s="35" t="str">
        <f t="shared" si="354"/>
        <v>B</v>
      </c>
      <c r="GJ13" s="33">
        <f t="shared" si="355"/>
        <v>3</v>
      </c>
      <c r="GK13" s="49" t="str">
        <f t="shared" si="356"/>
        <v>3.0</v>
      </c>
      <c r="GL13" s="77">
        <v>2</v>
      </c>
      <c r="GM13" s="151">
        <v>2</v>
      </c>
      <c r="GN13" s="24">
        <v>8</v>
      </c>
      <c r="GO13" s="27">
        <v>6</v>
      </c>
      <c r="GP13" s="28"/>
      <c r="GQ13" s="22">
        <f t="shared" si="357"/>
        <v>6.8</v>
      </c>
      <c r="GR13" s="29">
        <f t="shared" si="358"/>
        <v>6.8</v>
      </c>
      <c r="GS13" s="29" t="str">
        <f t="shared" si="202"/>
        <v>6.8</v>
      </c>
      <c r="GT13" s="35" t="str">
        <f t="shared" si="359"/>
        <v>C+</v>
      </c>
      <c r="GU13" s="33">
        <f t="shared" si="360"/>
        <v>2.5</v>
      </c>
      <c r="GV13" s="49" t="str">
        <f t="shared" si="361"/>
        <v>2.5</v>
      </c>
      <c r="GW13" s="77">
        <v>3</v>
      </c>
      <c r="GX13" s="151">
        <v>3</v>
      </c>
      <c r="GY13" s="24">
        <v>5</v>
      </c>
      <c r="GZ13" s="27">
        <v>6</v>
      </c>
      <c r="HA13" s="28"/>
      <c r="HB13" s="30">
        <f t="shared" si="362"/>
        <v>5.6</v>
      </c>
      <c r="HC13" s="31">
        <f t="shared" si="363"/>
        <v>5.6</v>
      </c>
      <c r="HD13" s="29" t="str">
        <f t="shared" si="207"/>
        <v>5.6</v>
      </c>
      <c r="HE13" s="35" t="str">
        <f t="shared" si="364"/>
        <v>C</v>
      </c>
      <c r="HF13" s="33">
        <f t="shared" si="365"/>
        <v>2</v>
      </c>
      <c r="HG13" s="49" t="str">
        <f t="shared" si="366"/>
        <v>2.0</v>
      </c>
      <c r="HH13" s="77">
        <v>2</v>
      </c>
      <c r="HI13" s="151">
        <v>2</v>
      </c>
      <c r="HJ13" s="24">
        <v>6</v>
      </c>
      <c r="HK13" s="27">
        <v>1</v>
      </c>
      <c r="HL13" s="28">
        <v>4</v>
      </c>
      <c r="HM13" s="22">
        <f t="shared" si="367"/>
        <v>3</v>
      </c>
      <c r="HN13" s="29">
        <f t="shared" si="368"/>
        <v>4.8</v>
      </c>
      <c r="HO13" s="29" t="str">
        <f t="shared" si="212"/>
        <v>4.8</v>
      </c>
      <c r="HP13" s="35" t="str">
        <f t="shared" si="369"/>
        <v>D</v>
      </c>
      <c r="HQ13" s="33">
        <f t="shared" si="370"/>
        <v>1</v>
      </c>
      <c r="HR13" s="49" t="str">
        <f t="shared" si="371"/>
        <v>1.0</v>
      </c>
      <c r="HS13" s="77">
        <v>2</v>
      </c>
      <c r="HT13" s="151">
        <v>2</v>
      </c>
      <c r="HU13" s="24">
        <v>7</v>
      </c>
      <c r="HV13" s="27">
        <v>5</v>
      </c>
      <c r="HW13" s="28"/>
      <c r="HX13" s="22">
        <f t="shared" si="372"/>
        <v>5.8</v>
      </c>
      <c r="HY13" s="29">
        <f t="shared" si="373"/>
        <v>5.8</v>
      </c>
      <c r="HZ13" s="29" t="str">
        <f t="shared" si="217"/>
        <v>5.8</v>
      </c>
      <c r="IA13" s="35" t="str">
        <f t="shared" si="374"/>
        <v>C</v>
      </c>
      <c r="IB13" s="33">
        <f t="shared" si="375"/>
        <v>2</v>
      </c>
      <c r="IC13" s="49" t="str">
        <f t="shared" si="376"/>
        <v>2.0</v>
      </c>
      <c r="ID13" s="77">
        <v>3</v>
      </c>
      <c r="IE13" s="151">
        <v>3</v>
      </c>
      <c r="IF13" s="133">
        <v>6</v>
      </c>
      <c r="IG13" s="125">
        <v>7</v>
      </c>
      <c r="IH13" s="126"/>
      <c r="II13" s="159">
        <f t="shared" si="377"/>
        <v>6.6</v>
      </c>
      <c r="IJ13" s="160">
        <f t="shared" si="378"/>
        <v>6.6</v>
      </c>
      <c r="IK13" s="29" t="str">
        <f t="shared" si="222"/>
        <v>6.6</v>
      </c>
      <c r="IL13" s="129" t="str">
        <f t="shared" si="379"/>
        <v>C+</v>
      </c>
      <c r="IM13" s="130">
        <f t="shared" si="380"/>
        <v>2.5</v>
      </c>
      <c r="IN13" s="131" t="str">
        <f t="shared" si="381"/>
        <v>2.5</v>
      </c>
      <c r="IO13" s="132">
        <v>2</v>
      </c>
      <c r="IP13" s="170">
        <v>2</v>
      </c>
      <c r="IQ13" s="24">
        <v>6</v>
      </c>
      <c r="IR13" s="27">
        <v>1</v>
      </c>
      <c r="IS13" s="28">
        <v>2</v>
      </c>
      <c r="IT13" s="22">
        <f t="shared" si="382"/>
        <v>3</v>
      </c>
      <c r="IU13" s="29">
        <f t="shared" si="383"/>
        <v>3.6</v>
      </c>
      <c r="IV13" s="29" t="str">
        <f t="shared" si="226"/>
        <v>3.6</v>
      </c>
      <c r="IW13" s="35" t="str">
        <f t="shared" si="384"/>
        <v>F</v>
      </c>
      <c r="IX13" s="33">
        <f t="shared" si="385"/>
        <v>0</v>
      </c>
      <c r="IY13" s="49" t="str">
        <f t="shared" si="386"/>
        <v>0.0</v>
      </c>
      <c r="IZ13" s="77">
        <v>3</v>
      </c>
      <c r="JA13" s="151"/>
      <c r="JB13" s="24">
        <v>6.8</v>
      </c>
      <c r="JC13" s="27">
        <v>7</v>
      </c>
      <c r="JD13" s="28"/>
      <c r="JE13" s="22">
        <f t="shared" si="387"/>
        <v>6.9</v>
      </c>
      <c r="JF13" s="29">
        <f t="shared" si="388"/>
        <v>6.9</v>
      </c>
      <c r="JG13" s="29" t="str">
        <f t="shared" si="230"/>
        <v>6.9</v>
      </c>
      <c r="JH13" s="35" t="str">
        <f t="shared" si="389"/>
        <v>C+</v>
      </c>
      <c r="JI13" s="33">
        <f t="shared" si="390"/>
        <v>2.5</v>
      </c>
      <c r="JJ13" s="49" t="str">
        <f t="shared" si="391"/>
        <v>2.5</v>
      </c>
      <c r="JK13" s="77">
        <v>3</v>
      </c>
      <c r="JL13" s="151">
        <v>3</v>
      </c>
      <c r="JM13" s="24">
        <v>8</v>
      </c>
      <c r="JN13" s="214">
        <v>6.2</v>
      </c>
      <c r="JO13" s="140"/>
      <c r="JP13" s="22">
        <f t="shared" si="392"/>
        <v>6.9</v>
      </c>
      <c r="JQ13" s="29">
        <f t="shared" si="393"/>
        <v>6.9</v>
      </c>
      <c r="JR13" s="29" t="str">
        <f t="shared" si="234"/>
        <v>6.9</v>
      </c>
      <c r="JS13" s="35" t="str">
        <f t="shared" si="394"/>
        <v>C+</v>
      </c>
      <c r="JT13" s="33">
        <f t="shared" si="395"/>
        <v>2.5</v>
      </c>
      <c r="JU13" s="49" t="str">
        <f t="shared" si="396"/>
        <v>2.5</v>
      </c>
      <c r="JV13" s="77">
        <v>2</v>
      </c>
      <c r="JW13" s="151">
        <v>2</v>
      </c>
      <c r="JX13" s="211">
        <f t="shared" si="238"/>
        <v>22</v>
      </c>
      <c r="JY13" s="43">
        <f t="shared" si="239"/>
        <v>1.9545454545454546</v>
      </c>
      <c r="JZ13" s="45" t="str">
        <f t="shared" si="240"/>
        <v>1.95</v>
      </c>
      <c r="KA13" s="47" t="str">
        <f t="shared" si="241"/>
        <v>Lên lớp</v>
      </c>
      <c r="KB13" s="41">
        <f t="shared" si="242"/>
        <v>19</v>
      </c>
      <c r="KC13" s="43">
        <f t="shared" si="243"/>
        <v>2.263157894736842</v>
      </c>
      <c r="KD13" s="229">
        <f t="shared" si="244"/>
        <v>58</v>
      </c>
      <c r="KE13" s="230">
        <f t="shared" si="245"/>
        <v>55</v>
      </c>
      <c r="KF13" s="146">
        <f t="shared" si="246"/>
        <v>2.3636363636363638</v>
      </c>
      <c r="KG13" s="45" t="str">
        <f t="shared" si="247"/>
        <v>2.36</v>
      </c>
      <c r="KH13" s="47" t="str">
        <f t="shared" si="248"/>
        <v>Lên lớp</v>
      </c>
      <c r="KI13" s="47" t="s">
        <v>1143</v>
      </c>
      <c r="KJ13" s="24">
        <v>6.4</v>
      </c>
      <c r="KK13" s="27">
        <v>5</v>
      </c>
      <c r="KL13" s="28"/>
      <c r="KM13" s="30">
        <f t="shared" si="437"/>
        <v>5.6</v>
      </c>
      <c r="KN13" s="31">
        <f t="shared" si="438"/>
        <v>5.6</v>
      </c>
      <c r="KO13" s="29" t="str">
        <f t="shared" si="439"/>
        <v>5.6</v>
      </c>
      <c r="KP13" s="35" t="str">
        <f t="shared" si="440"/>
        <v>C</v>
      </c>
      <c r="KQ13" s="33">
        <f t="shared" si="441"/>
        <v>2</v>
      </c>
      <c r="KR13" s="49" t="str">
        <f t="shared" si="442"/>
        <v>2.0</v>
      </c>
      <c r="KS13" s="77">
        <v>2</v>
      </c>
      <c r="KT13" s="151">
        <v>2</v>
      </c>
      <c r="KU13" s="24">
        <v>8</v>
      </c>
      <c r="KV13" s="27">
        <v>7</v>
      </c>
      <c r="KW13" s="28"/>
      <c r="KX13" s="30">
        <f t="shared" si="443"/>
        <v>7.4</v>
      </c>
      <c r="KY13" s="31">
        <f t="shared" si="444"/>
        <v>7.4</v>
      </c>
      <c r="KZ13" s="29" t="str">
        <f t="shared" si="445"/>
        <v>7.4</v>
      </c>
      <c r="LA13" s="35" t="str">
        <f t="shared" si="446"/>
        <v>B</v>
      </c>
      <c r="LB13" s="33">
        <f t="shared" si="447"/>
        <v>3</v>
      </c>
      <c r="LC13" s="49" t="str">
        <f t="shared" si="448"/>
        <v>3.0</v>
      </c>
      <c r="LD13" s="77">
        <v>2</v>
      </c>
      <c r="LE13" s="151">
        <v>2</v>
      </c>
      <c r="LF13" s="24">
        <v>7.7</v>
      </c>
      <c r="LG13" s="27">
        <v>3</v>
      </c>
      <c r="LH13" s="28"/>
      <c r="LI13" s="30">
        <f t="shared" si="449"/>
        <v>4.9000000000000004</v>
      </c>
      <c r="LJ13" s="31">
        <f t="shared" si="450"/>
        <v>4.9000000000000004</v>
      </c>
      <c r="LK13" s="31" t="str">
        <f t="shared" si="451"/>
        <v>4.9</v>
      </c>
      <c r="LL13" s="35" t="str">
        <f t="shared" si="452"/>
        <v>D</v>
      </c>
      <c r="LM13" s="33">
        <f t="shared" si="453"/>
        <v>1</v>
      </c>
      <c r="LN13" s="49" t="str">
        <f t="shared" si="454"/>
        <v>1.0</v>
      </c>
      <c r="LO13" s="77">
        <v>2</v>
      </c>
      <c r="LP13" s="151">
        <v>2</v>
      </c>
      <c r="LQ13" s="24">
        <v>7</v>
      </c>
      <c r="LR13" s="27">
        <v>4</v>
      </c>
      <c r="LS13" s="28"/>
      <c r="LT13" s="30">
        <f t="shared" si="455"/>
        <v>5.2</v>
      </c>
      <c r="LU13" s="31">
        <f t="shared" si="456"/>
        <v>5.2</v>
      </c>
      <c r="LV13" s="29" t="str">
        <f t="shared" si="252"/>
        <v>5.2</v>
      </c>
      <c r="LW13" s="35" t="str">
        <f t="shared" si="457"/>
        <v>D+</v>
      </c>
      <c r="LX13" s="33">
        <f t="shared" si="458"/>
        <v>1.5</v>
      </c>
      <c r="LY13" s="49" t="str">
        <f t="shared" si="459"/>
        <v>1.5</v>
      </c>
      <c r="LZ13" s="77">
        <v>2</v>
      </c>
      <c r="MA13" s="151">
        <v>2</v>
      </c>
      <c r="MB13" s="133">
        <v>6</v>
      </c>
      <c r="MC13" s="125">
        <v>6</v>
      </c>
      <c r="MD13" s="126"/>
      <c r="ME13" s="127">
        <f t="shared" si="460"/>
        <v>6</v>
      </c>
      <c r="MF13" s="128">
        <f t="shared" si="461"/>
        <v>6</v>
      </c>
      <c r="MG13" s="160" t="str">
        <f t="shared" si="253"/>
        <v>6.0</v>
      </c>
      <c r="MH13" s="129" t="str">
        <f t="shared" si="462"/>
        <v>C</v>
      </c>
      <c r="MI13" s="130">
        <f t="shared" si="463"/>
        <v>2</v>
      </c>
      <c r="MJ13" s="131" t="str">
        <f t="shared" si="464"/>
        <v>2.0</v>
      </c>
      <c r="MK13" s="132">
        <v>1</v>
      </c>
      <c r="ML13" s="170">
        <v>1</v>
      </c>
      <c r="MM13" s="24">
        <v>5.3</v>
      </c>
      <c r="MN13" s="27">
        <v>3</v>
      </c>
      <c r="MO13" s="28">
        <v>5</v>
      </c>
      <c r="MP13" s="30">
        <f t="shared" si="465"/>
        <v>3.9</v>
      </c>
      <c r="MQ13" s="161">
        <f t="shared" si="466"/>
        <v>5.0999999999999996</v>
      </c>
      <c r="MR13" s="29" t="str">
        <f t="shared" si="254"/>
        <v>5.1</v>
      </c>
      <c r="MS13" s="162" t="str">
        <f t="shared" si="467"/>
        <v>D+</v>
      </c>
      <c r="MT13" s="163">
        <f t="shared" si="468"/>
        <v>1.5</v>
      </c>
      <c r="MU13" s="56" t="str">
        <f t="shared" si="469"/>
        <v>1.5</v>
      </c>
      <c r="MV13" s="77">
        <v>3</v>
      </c>
      <c r="MW13" s="151">
        <v>3</v>
      </c>
      <c r="MX13" s="133">
        <v>5.2</v>
      </c>
      <c r="MY13" s="125">
        <v>1</v>
      </c>
      <c r="MZ13" s="126">
        <v>5</v>
      </c>
      <c r="NA13" s="127">
        <f t="shared" si="470"/>
        <v>2.7</v>
      </c>
      <c r="NB13" s="128">
        <f t="shared" si="471"/>
        <v>5.0999999999999996</v>
      </c>
      <c r="NC13" s="29" t="str">
        <f t="shared" si="255"/>
        <v>5.1</v>
      </c>
      <c r="ND13" s="129" t="str">
        <f t="shared" si="472"/>
        <v>D+</v>
      </c>
      <c r="NE13" s="130">
        <f t="shared" si="473"/>
        <v>1.5</v>
      </c>
      <c r="NF13" s="131" t="str">
        <f t="shared" si="474"/>
        <v>1.5</v>
      </c>
      <c r="NG13" s="132">
        <v>1</v>
      </c>
      <c r="NH13" s="170">
        <v>1</v>
      </c>
      <c r="NI13" s="24">
        <v>5.8</v>
      </c>
      <c r="NJ13" s="27">
        <v>5</v>
      </c>
      <c r="NK13" s="28"/>
      <c r="NL13" s="30">
        <f t="shared" si="475"/>
        <v>5.3</v>
      </c>
      <c r="NM13" s="31">
        <f t="shared" si="476"/>
        <v>5.3</v>
      </c>
      <c r="NN13" s="29" t="str">
        <f t="shared" si="477"/>
        <v>5.3</v>
      </c>
      <c r="NO13" s="35" t="str">
        <f t="shared" si="478"/>
        <v>D+</v>
      </c>
      <c r="NP13" s="33">
        <f t="shared" si="479"/>
        <v>1.5</v>
      </c>
      <c r="NQ13" s="49" t="str">
        <f t="shared" si="480"/>
        <v>1.5</v>
      </c>
      <c r="NR13" s="77">
        <v>3</v>
      </c>
      <c r="NS13" s="151">
        <v>3</v>
      </c>
      <c r="NT13" s="24">
        <v>7</v>
      </c>
      <c r="NU13" s="214">
        <v>6.7</v>
      </c>
      <c r="NV13" s="28"/>
      <c r="NW13" s="30">
        <f t="shared" si="481"/>
        <v>6.8</v>
      </c>
      <c r="NX13" s="31">
        <f t="shared" si="482"/>
        <v>6.8</v>
      </c>
      <c r="NY13" s="29" t="str">
        <f t="shared" si="483"/>
        <v>6.8</v>
      </c>
      <c r="NZ13" s="35" t="str">
        <f t="shared" si="484"/>
        <v>C+</v>
      </c>
      <c r="OA13" s="33">
        <f t="shared" si="485"/>
        <v>2.5</v>
      </c>
      <c r="OB13" s="49" t="str">
        <f t="shared" si="486"/>
        <v>2.5</v>
      </c>
      <c r="OC13" s="77">
        <v>2</v>
      </c>
      <c r="OD13" s="151">
        <v>2</v>
      </c>
      <c r="OE13" s="211">
        <f t="shared" si="259"/>
        <v>18</v>
      </c>
      <c r="OF13" s="43">
        <f t="shared" si="260"/>
        <v>1.8055555555555556</v>
      </c>
      <c r="OG13" s="45" t="str">
        <f t="shared" si="261"/>
        <v>1.81</v>
      </c>
      <c r="OH13" s="47" t="str">
        <f t="shared" si="309"/>
        <v>Lên lớp</v>
      </c>
      <c r="OI13" s="41">
        <f t="shared" si="262"/>
        <v>18</v>
      </c>
      <c r="OJ13" s="43">
        <f t="shared" si="263"/>
        <v>1.8055555555555556</v>
      </c>
      <c r="OK13" s="229">
        <f t="shared" si="264"/>
        <v>76</v>
      </c>
      <c r="OL13" s="230">
        <f t="shared" si="265"/>
        <v>73</v>
      </c>
      <c r="OM13" s="146">
        <f t="shared" si="266"/>
        <v>2.2260273972602738</v>
      </c>
      <c r="ON13" s="45" t="str">
        <f t="shared" si="52"/>
        <v>2.23</v>
      </c>
      <c r="OO13" s="47" t="str">
        <f t="shared" si="267"/>
        <v>Lên lớp</v>
      </c>
      <c r="OP13" s="47" t="s">
        <v>1143</v>
      </c>
      <c r="OQ13" s="24">
        <v>6.6</v>
      </c>
      <c r="OR13" s="27">
        <v>6</v>
      </c>
      <c r="OS13" s="28"/>
      <c r="OT13" s="30">
        <f t="shared" si="487"/>
        <v>6.2</v>
      </c>
      <c r="OU13" s="31">
        <f t="shared" si="488"/>
        <v>6.2</v>
      </c>
      <c r="OV13" s="31" t="str">
        <f t="shared" si="489"/>
        <v>6.2</v>
      </c>
      <c r="OW13" s="35" t="str">
        <f t="shared" si="490"/>
        <v>C</v>
      </c>
      <c r="OX13" s="33">
        <f t="shared" si="491"/>
        <v>2</v>
      </c>
      <c r="OY13" s="49" t="str">
        <f t="shared" si="492"/>
        <v>2.0</v>
      </c>
      <c r="OZ13" s="77">
        <v>2</v>
      </c>
      <c r="PA13" s="151">
        <v>2</v>
      </c>
      <c r="PB13" s="24">
        <v>7.8</v>
      </c>
      <c r="PC13" s="27">
        <v>8</v>
      </c>
      <c r="PD13" s="28"/>
      <c r="PE13" s="22">
        <f t="shared" si="493"/>
        <v>7.9</v>
      </c>
      <c r="PF13" s="29">
        <f t="shared" si="494"/>
        <v>7.9</v>
      </c>
      <c r="PG13" s="29" t="str">
        <f t="shared" si="495"/>
        <v>7.9</v>
      </c>
      <c r="PH13" s="35" t="str">
        <f t="shared" si="496"/>
        <v>B</v>
      </c>
      <c r="PI13" s="33">
        <f t="shared" si="497"/>
        <v>3</v>
      </c>
      <c r="PJ13" s="49" t="str">
        <f t="shared" si="498"/>
        <v>3.0</v>
      </c>
      <c r="PK13" s="77">
        <v>3</v>
      </c>
      <c r="PL13" s="151">
        <v>3</v>
      </c>
      <c r="PM13" s="24">
        <v>6</v>
      </c>
      <c r="PN13" s="27">
        <v>6</v>
      </c>
      <c r="PO13" s="28"/>
      <c r="PP13" s="22">
        <f t="shared" si="499"/>
        <v>6</v>
      </c>
      <c r="PQ13" s="29">
        <f t="shared" si="500"/>
        <v>6</v>
      </c>
      <c r="PR13" s="29" t="str">
        <f t="shared" si="501"/>
        <v>6.0</v>
      </c>
      <c r="PS13" s="35" t="str">
        <f t="shared" si="502"/>
        <v>C</v>
      </c>
      <c r="PT13" s="33">
        <f t="shared" si="503"/>
        <v>2</v>
      </c>
      <c r="PU13" s="49" t="str">
        <f t="shared" si="504"/>
        <v>2.0</v>
      </c>
      <c r="PV13" s="77">
        <v>2</v>
      </c>
      <c r="PW13" s="151">
        <v>2</v>
      </c>
      <c r="PX13" s="24">
        <v>7.1</v>
      </c>
      <c r="PY13" s="27">
        <v>8</v>
      </c>
      <c r="PZ13" s="28"/>
      <c r="QA13" s="30">
        <f t="shared" si="505"/>
        <v>7.6</v>
      </c>
      <c r="QB13" s="31">
        <f t="shared" si="506"/>
        <v>7.6</v>
      </c>
      <c r="QC13" s="31" t="str">
        <f t="shared" si="507"/>
        <v>7.6</v>
      </c>
      <c r="QD13" s="35" t="str">
        <f t="shared" si="546"/>
        <v>B</v>
      </c>
      <c r="QE13" s="33">
        <f t="shared" si="508"/>
        <v>3</v>
      </c>
      <c r="QF13" s="49" t="str">
        <f t="shared" si="509"/>
        <v>3.0</v>
      </c>
      <c r="QG13" s="77">
        <v>3</v>
      </c>
      <c r="QH13" s="151">
        <v>3</v>
      </c>
      <c r="QI13" s="24">
        <v>7</v>
      </c>
      <c r="QJ13" s="27">
        <v>7</v>
      </c>
      <c r="QK13" s="28"/>
      <c r="QL13" s="30">
        <f t="shared" si="510"/>
        <v>7</v>
      </c>
      <c r="QM13" s="31">
        <f t="shared" si="511"/>
        <v>7</v>
      </c>
      <c r="QN13" s="29" t="str">
        <f t="shared" si="512"/>
        <v>7.0</v>
      </c>
      <c r="QO13" s="35" t="str">
        <f t="shared" si="513"/>
        <v>B</v>
      </c>
      <c r="QP13" s="130">
        <f t="shared" si="514"/>
        <v>3</v>
      </c>
      <c r="QQ13" s="49" t="str">
        <f t="shared" si="515"/>
        <v>3.0</v>
      </c>
      <c r="QR13" s="77">
        <v>1</v>
      </c>
      <c r="QS13" s="151">
        <v>1</v>
      </c>
      <c r="QT13" s="24">
        <v>6.8</v>
      </c>
      <c r="QU13" s="27">
        <v>3</v>
      </c>
      <c r="QV13" s="28"/>
      <c r="QW13" s="22">
        <f t="shared" si="516"/>
        <v>4.5</v>
      </c>
      <c r="QX13" s="29">
        <f t="shared" si="517"/>
        <v>4.5</v>
      </c>
      <c r="QY13" s="29" t="str">
        <f t="shared" si="518"/>
        <v>4.5</v>
      </c>
      <c r="QZ13" s="35" t="str">
        <f t="shared" si="519"/>
        <v>D</v>
      </c>
      <c r="RA13" s="33">
        <f t="shared" si="520"/>
        <v>1</v>
      </c>
      <c r="RB13" s="49" t="str">
        <f t="shared" si="521"/>
        <v>1.0</v>
      </c>
      <c r="RC13" s="77">
        <v>3</v>
      </c>
      <c r="RD13" s="151">
        <v>3</v>
      </c>
      <c r="RE13" s="24">
        <v>6</v>
      </c>
      <c r="RF13" s="27">
        <v>6</v>
      </c>
      <c r="RG13" s="28"/>
      <c r="RH13" s="22">
        <f t="shared" si="522"/>
        <v>6</v>
      </c>
      <c r="RI13" s="29">
        <f t="shared" si="523"/>
        <v>6</v>
      </c>
      <c r="RJ13" s="29" t="str">
        <f t="shared" si="524"/>
        <v>6.0</v>
      </c>
      <c r="RK13" s="35" t="str">
        <f t="shared" si="525"/>
        <v>C</v>
      </c>
      <c r="RL13" s="33">
        <f t="shared" si="526"/>
        <v>2</v>
      </c>
      <c r="RM13" s="49" t="str">
        <f t="shared" si="527"/>
        <v>2.0</v>
      </c>
      <c r="RN13" s="77">
        <v>1</v>
      </c>
      <c r="RO13" s="151">
        <v>1</v>
      </c>
      <c r="RP13" s="211">
        <f t="shared" si="275"/>
        <v>15</v>
      </c>
      <c r="RQ13" s="275">
        <f t="shared" si="276"/>
        <v>6.4933333333333341</v>
      </c>
      <c r="RR13" s="43">
        <f t="shared" si="277"/>
        <v>2.2666666666666666</v>
      </c>
      <c r="RS13" s="45" t="str">
        <f t="shared" si="278"/>
        <v>2.27</v>
      </c>
      <c r="RT13" s="47" t="str">
        <f t="shared" si="279"/>
        <v>Lên lớp</v>
      </c>
      <c r="RU13" s="41">
        <f t="shared" si="280"/>
        <v>15</v>
      </c>
      <c r="RV13" s="43">
        <f t="shared" si="281"/>
        <v>2.2666666666666666</v>
      </c>
      <c r="RW13" s="229">
        <f t="shared" si="282"/>
        <v>91</v>
      </c>
      <c r="RX13" s="230">
        <f t="shared" si="283"/>
        <v>88</v>
      </c>
      <c r="RY13" s="146">
        <f t="shared" si="284"/>
        <v>2.232954545454545</v>
      </c>
      <c r="RZ13" s="45" t="str">
        <f t="shared" si="285"/>
        <v>2.23</v>
      </c>
      <c r="SA13" s="47" t="str">
        <f t="shared" si="286"/>
        <v>Lên lớp</v>
      </c>
      <c r="SB13" s="47" t="s">
        <v>1143</v>
      </c>
      <c r="SC13" s="63">
        <v>0</v>
      </c>
      <c r="SD13" s="27"/>
      <c r="SE13" s="28"/>
      <c r="SF13" s="22">
        <f t="shared" si="528"/>
        <v>0</v>
      </c>
      <c r="SG13" s="29">
        <f t="shared" si="529"/>
        <v>0</v>
      </c>
      <c r="SH13" s="29" t="str">
        <f t="shared" si="530"/>
        <v>0.0</v>
      </c>
      <c r="SI13" s="35" t="str">
        <f t="shared" si="531"/>
        <v>F</v>
      </c>
      <c r="SJ13" s="33">
        <f t="shared" si="532"/>
        <v>0</v>
      </c>
      <c r="SK13" s="49" t="str">
        <f t="shared" si="533"/>
        <v>0.0</v>
      </c>
      <c r="SL13" s="77">
        <v>2</v>
      </c>
      <c r="SM13" s="151"/>
      <c r="SN13" s="24">
        <v>6.7</v>
      </c>
      <c r="SO13" s="27">
        <v>5</v>
      </c>
      <c r="SP13" s="28"/>
      <c r="SQ13" s="22">
        <f t="shared" si="534"/>
        <v>5.7</v>
      </c>
      <c r="SR13" s="29">
        <f t="shared" si="535"/>
        <v>5.7</v>
      </c>
      <c r="SS13" s="31" t="str">
        <f t="shared" si="536"/>
        <v>5.7</v>
      </c>
      <c r="ST13" s="35" t="str">
        <f t="shared" si="537"/>
        <v>C</v>
      </c>
      <c r="SU13" s="33">
        <f t="shared" si="538"/>
        <v>2</v>
      </c>
      <c r="SV13" s="49" t="str">
        <f t="shared" si="539"/>
        <v>2.0</v>
      </c>
      <c r="SW13" s="77">
        <v>2</v>
      </c>
      <c r="SX13" s="151">
        <v>2</v>
      </c>
      <c r="SY13" s="24"/>
      <c r="SZ13" s="27"/>
      <c r="TA13" s="28"/>
      <c r="TB13" s="22">
        <f t="shared" ref="TB13:TB27" si="562">ROUND((SF13*0.5+SQ13*0.5),1)</f>
        <v>2.9</v>
      </c>
      <c r="TC13" s="29">
        <f t="shared" ref="TC13:TC27" si="563">ROUND((SG13*0.5+SR13*0.5),1)</f>
        <v>2.9</v>
      </c>
      <c r="TD13" s="31" t="str">
        <f t="shared" si="542"/>
        <v>2.9</v>
      </c>
      <c r="TE13" s="35" t="str">
        <f t="shared" si="543"/>
        <v>F</v>
      </c>
      <c r="TF13" s="33">
        <f t="shared" si="544"/>
        <v>0</v>
      </c>
      <c r="TG13" s="49" t="str">
        <f t="shared" si="545"/>
        <v>0.0</v>
      </c>
      <c r="TH13" s="77">
        <v>4</v>
      </c>
      <c r="TI13" s="151"/>
      <c r="TJ13" s="320"/>
      <c r="TK13" s="321"/>
      <c r="TL13" s="322"/>
      <c r="TM13" s="322"/>
      <c r="TN13" s="322"/>
      <c r="TO13" s="127">
        <f t="shared" si="549"/>
        <v>0</v>
      </c>
      <c r="TP13" s="29" t="str">
        <f t="shared" si="550"/>
        <v>0.0</v>
      </c>
      <c r="TQ13" s="35" t="str">
        <f t="shared" si="551"/>
        <v>F</v>
      </c>
      <c r="TR13" s="33">
        <f t="shared" si="552"/>
        <v>0</v>
      </c>
      <c r="TS13" s="49" t="str">
        <f t="shared" si="553"/>
        <v>0.0</v>
      </c>
      <c r="TT13" s="323"/>
      <c r="TU13" s="324"/>
      <c r="TV13" s="325">
        <f t="shared" si="554"/>
        <v>4</v>
      </c>
      <c r="TW13" s="341">
        <f t="shared" si="294"/>
        <v>2.9</v>
      </c>
      <c r="TX13" s="326">
        <f t="shared" si="555"/>
        <v>0</v>
      </c>
      <c r="TY13" s="45" t="str">
        <f t="shared" si="556"/>
        <v>0.00</v>
      </c>
      <c r="TZ13" s="47" t="str">
        <f t="shared" si="557"/>
        <v>Cảnh báo KQHT</v>
      </c>
      <c r="UA13" s="41">
        <f t="shared" si="558"/>
        <v>0</v>
      </c>
      <c r="UB13" s="43" t="e">
        <f t="shared" si="559"/>
        <v>#DIV/0!</v>
      </c>
    </row>
    <row r="14" spans="1:548" ht="18">
      <c r="A14" s="11">
        <v>17</v>
      </c>
      <c r="B14" s="91" t="s">
        <v>500</v>
      </c>
      <c r="C14" s="92" t="s">
        <v>532</v>
      </c>
      <c r="D14" s="73" t="s">
        <v>533</v>
      </c>
      <c r="E14" s="302" t="s">
        <v>534</v>
      </c>
      <c r="F14" s="9"/>
      <c r="G14" s="118" t="s">
        <v>912</v>
      </c>
      <c r="H14" s="102" t="s">
        <v>18</v>
      </c>
      <c r="I14" s="104" t="s">
        <v>22</v>
      </c>
      <c r="J14" s="13">
        <v>7</v>
      </c>
      <c r="K14" s="29" t="str">
        <f t="shared" si="103"/>
        <v>7.0</v>
      </c>
      <c r="L14" s="35" t="str">
        <f t="shared" si="321"/>
        <v>B</v>
      </c>
      <c r="M14" s="33">
        <f t="shared" si="322"/>
        <v>3</v>
      </c>
      <c r="N14" s="49" t="str">
        <f t="shared" si="323"/>
        <v>3.0</v>
      </c>
      <c r="O14" s="12">
        <v>2</v>
      </c>
      <c r="P14" s="19">
        <v>7</v>
      </c>
      <c r="Q14" s="29" t="str">
        <f t="shared" si="107"/>
        <v>7.0</v>
      </c>
      <c r="R14" s="35" t="str">
        <f t="shared" si="324"/>
        <v>B</v>
      </c>
      <c r="S14" s="33">
        <f t="shared" si="325"/>
        <v>3</v>
      </c>
      <c r="T14" s="49" t="str">
        <f t="shared" si="326"/>
        <v>3.0</v>
      </c>
      <c r="U14" s="12">
        <v>3</v>
      </c>
      <c r="V14" s="24">
        <v>8.1</v>
      </c>
      <c r="W14" s="27">
        <v>6</v>
      </c>
      <c r="X14" s="28"/>
      <c r="Y14" s="22">
        <f t="shared" si="327"/>
        <v>6.8</v>
      </c>
      <c r="Z14" s="29">
        <f t="shared" si="328"/>
        <v>6.8</v>
      </c>
      <c r="AA14" s="29" t="str">
        <f t="shared" si="113"/>
        <v>6.8</v>
      </c>
      <c r="AB14" s="35" t="str">
        <f t="shared" si="329"/>
        <v>C+</v>
      </c>
      <c r="AC14" s="33">
        <f t="shared" si="330"/>
        <v>2.5</v>
      </c>
      <c r="AD14" s="49" t="str">
        <f t="shared" si="331"/>
        <v>2.5</v>
      </c>
      <c r="AE14" s="77">
        <v>5</v>
      </c>
      <c r="AF14" s="80">
        <v>5</v>
      </c>
      <c r="AG14" s="24">
        <v>5</v>
      </c>
      <c r="AH14" s="27">
        <v>6</v>
      </c>
      <c r="AI14" s="28"/>
      <c r="AJ14" s="22">
        <f t="shared" si="332"/>
        <v>5.6</v>
      </c>
      <c r="AK14" s="29">
        <f t="shared" si="333"/>
        <v>5.6</v>
      </c>
      <c r="AL14" s="29" t="str">
        <f t="shared" si="119"/>
        <v>5.6</v>
      </c>
      <c r="AM14" s="35" t="str">
        <f t="shared" si="334"/>
        <v>C</v>
      </c>
      <c r="AN14" s="33">
        <f t="shared" si="335"/>
        <v>2</v>
      </c>
      <c r="AO14" s="49" t="str">
        <f t="shared" si="336"/>
        <v>2.0</v>
      </c>
      <c r="AP14" s="77">
        <v>3</v>
      </c>
      <c r="AQ14" s="83">
        <v>3</v>
      </c>
      <c r="AR14" s="24">
        <v>5.7</v>
      </c>
      <c r="AS14" s="27">
        <v>2</v>
      </c>
      <c r="AT14" s="28">
        <v>3</v>
      </c>
      <c r="AU14" s="22">
        <f t="shared" si="337"/>
        <v>3.5</v>
      </c>
      <c r="AV14" s="29">
        <f t="shared" si="338"/>
        <v>4.0999999999999996</v>
      </c>
      <c r="AW14" s="29" t="str">
        <f t="shared" si="123"/>
        <v>4.1</v>
      </c>
      <c r="AX14" s="35" t="str">
        <f t="shared" si="339"/>
        <v>D</v>
      </c>
      <c r="AY14" s="33">
        <f t="shared" si="340"/>
        <v>1</v>
      </c>
      <c r="AZ14" s="49" t="str">
        <f t="shared" si="341"/>
        <v>1.0</v>
      </c>
      <c r="BA14" s="77">
        <v>3</v>
      </c>
      <c r="BB14" s="83">
        <v>3</v>
      </c>
      <c r="BC14" s="24">
        <v>7.8</v>
      </c>
      <c r="BD14" s="27">
        <v>5</v>
      </c>
      <c r="BE14" s="28"/>
      <c r="BF14" s="22">
        <f t="shared" si="342"/>
        <v>6.1</v>
      </c>
      <c r="BG14" s="29">
        <f t="shared" si="343"/>
        <v>6.1</v>
      </c>
      <c r="BH14" s="29" t="str">
        <f t="shared" si="127"/>
        <v>6.1</v>
      </c>
      <c r="BI14" s="35" t="str">
        <f t="shared" si="344"/>
        <v>C</v>
      </c>
      <c r="BJ14" s="33">
        <f t="shared" si="345"/>
        <v>2</v>
      </c>
      <c r="BK14" s="49" t="str">
        <f t="shared" si="346"/>
        <v>2.0</v>
      </c>
      <c r="BL14" s="77">
        <v>3</v>
      </c>
      <c r="BM14" s="83">
        <v>3</v>
      </c>
      <c r="BN14" s="24">
        <v>6.3</v>
      </c>
      <c r="BO14" s="27">
        <v>8</v>
      </c>
      <c r="BP14" s="28"/>
      <c r="BQ14" s="30">
        <f t="shared" si="347"/>
        <v>7.3</v>
      </c>
      <c r="BR14" s="31">
        <f t="shared" si="348"/>
        <v>7.3</v>
      </c>
      <c r="BS14" s="29" t="str">
        <f t="shared" si="131"/>
        <v>7.3</v>
      </c>
      <c r="BT14" s="35" t="str">
        <f t="shared" si="349"/>
        <v>B</v>
      </c>
      <c r="BU14" s="33">
        <f t="shared" si="350"/>
        <v>3</v>
      </c>
      <c r="BV14" s="49" t="str">
        <f t="shared" si="351"/>
        <v>3.0</v>
      </c>
      <c r="BW14" s="77">
        <v>2</v>
      </c>
      <c r="BX14" s="136">
        <v>2</v>
      </c>
      <c r="BY14" s="41">
        <f t="shared" si="135"/>
        <v>16</v>
      </c>
      <c r="BZ14" s="43">
        <f t="shared" si="136"/>
        <v>2.09375</v>
      </c>
      <c r="CA14" s="45" t="str">
        <f t="shared" si="137"/>
        <v>2.09</v>
      </c>
      <c r="CB14" s="47" t="str">
        <f t="shared" si="138"/>
        <v>Lên lớp</v>
      </c>
      <c r="CC14" s="145">
        <f t="shared" si="139"/>
        <v>16</v>
      </c>
      <c r="CD14" s="146">
        <f t="shared" si="140"/>
        <v>2.09375</v>
      </c>
      <c r="CE14" s="47" t="str">
        <f t="shared" si="141"/>
        <v>Lên lớp</v>
      </c>
      <c r="CF14" s="142" t="s">
        <v>1143</v>
      </c>
      <c r="CG14" s="24">
        <v>6.1</v>
      </c>
      <c r="CH14" s="27">
        <v>6</v>
      </c>
      <c r="CI14" s="28"/>
      <c r="CJ14" s="30">
        <f t="shared" si="397"/>
        <v>6</v>
      </c>
      <c r="CK14" s="31">
        <f t="shared" si="398"/>
        <v>6</v>
      </c>
      <c r="CL14" s="29" t="str">
        <f t="shared" si="144"/>
        <v>6.0</v>
      </c>
      <c r="CM14" s="35" t="str">
        <f t="shared" si="399"/>
        <v>C</v>
      </c>
      <c r="CN14" s="157">
        <f t="shared" si="400"/>
        <v>2</v>
      </c>
      <c r="CO14" s="49" t="str">
        <f t="shared" si="401"/>
        <v>2.0</v>
      </c>
      <c r="CP14" s="77">
        <v>3</v>
      </c>
      <c r="CQ14" s="151">
        <v>3</v>
      </c>
      <c r="CR14" s="24">
        <v>5.7</v>
      </c>
      <c r="CS14" s="27">
        <v>7</v>
      </c>
      <c r="CT14" s="28"/>
      <c r="CU14" s="22">
        <f t="shared" si="402"/>
        <v>6.5</v>
      </c>
      <c r="CV14" s="29">
        <f t="shared" si="403"/>
        <v>6.5</v>
      </c>
      <c r="CW14" s="29" t="str">
        <f t="shared" si="149"/>
        <v>6.5</v>
      </c>
      <c r="CX14" s="35" t="str">
        <f t="shared" si="404"/>
        <v>C+</v>
      </c>
      <c r="CY14" s="157">
        <f t="shared" si="405"/>
        <v>2.5</v>
      </c>
      <c r="CZ14" s="49" t="str">
        <f t="shared" si="406"/>
        <v>2.5</v>
      </c>
      <c r="DA14" s="77">
        <v>2</v>
      </c>
      <c r="DB14" s="151">
        <v>2</v>
      </c>
      <c r="DC14" s="63">
        <v>2.7</v>
      </c>
      <c r="DD14" s="27"/>
      <c r="DE14" s="28"/>
      <c r="DF14" s="30">
        <f t="shared" si="407"/>
        <v>1.1000000000000001</v>
      </c>
      <c r="DG14" s="31">
        <f t="shared" si="408"/>
        <v>1.1000000000000001</v>
      </c>
      <c r="DH14" s="29" t="str">
        <f t="shared" si="155"/>
        <v>1.1</v>
      </c>
      <c r="DI14" s="35" t="str">
        <f t="shared" si="409"/>
        <v>F</v>
      </c>
      <c r="DJ14" s="157">
        <f t="shared" si="410"/>
        <v>0</v>
      </c>
      <c r="DK14" s="49" t="str">
        <f t="shared" si="411"/>
        <v>0.0</v>
      </c>
      <c r="DL14" s="77">
        <v>4</v>
      </c>
      <c r="DM14" s="151"/>
      <c r="DN14" s="24">
        <v>5.8</v>
      </c>
      <c r="DO14" s="27">
        <v>5</v>
      </c>
      <c r="DP14" s="28"/>
      <c r="DQ14" s="30">
        <f t="shared" si="412"/>
        <v>5.3</v>
      </c>
      <c r="DR14" s="31">
        <f t="shared" si="413"/>
        <v>5.3</v>
      </c>
      <c r="DS14" s="29" t="str">
        <f t="shared" si="161"/>
        <v>5.3</v>
      </c>
      <c r="DT14" s="35" t="str">
        <f t="shared" si="414"/>
        <v>D+</v>
      </c>
      <c r="DU14" s="157">
        <f t="shared" si="415"/>
        <v>1.5</v>
      </c>
      <c r="DV14" s="49" t="str">
        <f t="shared" si="416"/>
        <v>1.5</v>
      </c>
      <c r="DW14" s="77">
        <v>3</v>
      </c>
      <c r="DX14" s="151">
        <v>3</v>
      </c>
      <c r="DY14" s="24">
        <v>7.3</v>
      </c>
      <c r="DZ14" s="27">
        <v>8</v>
      </c>
      <c r="EA14" s="28"/>
      <c r="EB14" s="22">
        <f t="shared" si="417"/>
        <v>7.7</v>
      </c>
      <c r="EC14" s="29">
        <f t="shared" si="418"/>
        <v>7.7</v>
      </c>
      <c r="ED14" s="29" t="str">
        <f t="shared" si="165"/>
        <v>7.7</v>
      </c>
      <c r="EE14" s="35" t="str">
        <f t="shared" si="419"/>
        <v>B</v>
      </c>
      <c r="EF14" s="157">
        <f t="shared" si="420"/>
        <v>3</v>
      </c>
      <c r="EG14" s="49" t="str">
        <f t="shared" si="421"/>
        <v>3.0</v>
      </c>
      <c r="EH14" s="77">
        <v>2</v>
      </c>
      <c r="EI14" s="151">
        <v>2</v>
      </c>
      <c r="EJ14" s="24">
        <v>7</v>
      </c>
      <c r="EK14" s="27">
        <v>9</v>
      </c>
      <c r="EL14" s="28"/>
      <c r="EM14" s="30">
        <f t="shared" si="422"/>
        <v>8.1999999999999993</v>
      </c>
      <c r="EN14" s="31">
        <f t="shared" si="423"/>
        <v>8.1999999999999993</v>
      </c>
      <c r="EO14" s="29" t="str">
        <f t="shared" si="170"/>
        <v>8.2</v>
      </c>
      <c r="EP14" s="35" t="str">
        <f t="shared" si="424"/>
        <v>B+</v>
      </c>
      <c r="EQ14" s="157">
        <f t="shared" si="425"/>
        <v>3.5</v>
      </c>
      <c r="ER14" s="49" t="str">
        <f t="shared" si="426"/>
        <v>3.5</v>
      </c>
      <c r="ES14" s="77">
        <v>2</v>
      </c>
      <c r="ET14" s="151">
        <v>2</v>
      </c>
      <c r="EU14" s="24">
        <v>6.2</v>
      </c>
      <c r="EV14" s="27">
        <v>5</v>
      </c>
      <c r="EW14" s="28"/>
      <c r="EX14" s="30">
        <f t="shared" si="427"/>
        <v>5.5</v>
      </c>
      <c r="EY14" s="31">
        <f t="shared" si="428"/>
        <v>5.5</v>
      </c>
      <c r="EZ14" s="29" t="str">
        <f t="shared" si="175"/>
        <v>5.5</v>
      </c>
      <c r="FA14" s="35" t="str">
        <f t="shared" si="429"/>
        <v>C</v>
      </c>
      <c r="FB14" s="157">
        <f t="shared" si="430"/>
        <v>2</v>
      </c>
      <c r="FC14" s="49" t="str">
        <f t="shared" si="431"/>
        <v>2.0</v>
      </c>
      <c r="FD14" s="77">
        <v>3</v>
      </c>
      <c r="FE14" s="151">
        <v>3</v>
      </c>
      <c r="FF14" s="155">
        <v>7.5</v>
      </c>
      <c r="FG14" s="165">
        <v>7.6</v>
      </c>
      <c r="FH14" s="165"/>
      <c r="FI14" s="22">
        <f t="shared" si="432"/>
        <v>7.6</v>
      </c>
      <c r="FJ14" s="29">
        <f t="shared" si="433"/>
        <v>7.6</v>
      </c>
      <c r="FK14" s="29" t="str">
        <f t="shared" si="181"/>
        <v>7.6</v>
      </c>
      <c r="FL14" s="35" t="str">
        <f t="shared" si="434"/>
        <v>B</v>
      </c>
      <c r="FM14" s="33">
        <f t="shared" si="435"/>
        <v>3</v>
      </c>
      <c r="FN14" s="49" t="str">
        <f t="shared" si="436"/>
        <v>3.0</v>
      </c>
      <c r="FO14" s="77">
        <v>1</v>
      </c>
      <c r="FP14" s="151">
        <v>1</v>
      </c>
      <c r="FQ14" s="41">
        <f t="shared" si="185"/>
        <v>20</v>
      </c>
      <c r="FR14" s="43">
        <f t="shared" si="186"/>
        <v>1.875</v>
      </c>
      <c r="FS14" s="45" t="str">
        <f t="shared" si="187"/>
        <v>1.88</v>
      </c>
      <c r="FT14" s="47" t="str">
        <f t="shared" si="188"/>
        <v>Lên lớp</v>
      </c>
      <c r="FU14" s="145">
        <f t="shared" si="189"/>
        <v>16</v>
      </c>
      <c r="FV14" s="146">
        <f t="shared" si="190"/>
        <v>2.34375</v>
      </c>
      <c r="FW14" s="174">
        <f t="shared" si="191"/>
        <v>36</v>
      </c>
      <c r="FX14" s="41">
        <f t="shared" si="192"/>
        <v>32</v>
      </c>
      <c r="FY14" s="43">
        <f t="shared" si="193"/>
        <v>2.21875</v>
      </c>
      <c r="FZ14" s="45" t="str">
        <f t="shared" si="194"/>
        <v>2.22</v>
      </c>
      <c r="GA14" s="47" t="str">
        <f t="shared" si="195"/>
        <v>Lên lớp</v>
      </c>
      <c r="GB14" s="47" t="s">
        <v>1143</v>
      </c>
      <c r="GC14" s="24">
        <v>6.2</v>
      </c>
      <c r="GD14" s="27">
        <v>7</v>
      </c>
      <c r="GE14" s="28"/>
      <c r="GF14" s="22">
        <f t="shared" si="352"/>
        <v>6.7</v>
      </c>
      <c r="GG14" s="29">
        <f t="shared" si="353"/>
        <v>6.7</v>
      </c>
      <c r="GH14" s="29" t="str">
        <f t="shared" si="197"/>
        <v>6.7</v>
      </c>
      <c r="GI14" s="35" t="str">
        <f t="shared" si="354"/>
        <v>C+</v>
      </c>
      <c r="GJ14" s="33">
        <f t="shared" si="355"/>
        <v>2.5</v>
      </c>
      <c r="GK14" s="49" t="str">
        <f t="shared" si="356"/>
        <v>2.5</v>
      </c>
      <c r="GL14" s="77">
        <v>2</v>
      </c>
      <c r="GM14" s="151">
        <v>2</v>
      </c>
      <c r="GN14" s="24">
        <v>7.7</v>
      </c>
      <c r="GO14" s="27">
        <v>7</v>
      </c>
      <c r="GP14" s="28"/>
      <c r="GQ14" s="30">
        <f t="shared" si="357"/>
        <v>7.3</v>
      </c>
      <c r="GR14" s="31">
        <f t="shared" si="358"/>
        <v>7.3</v>
      </c>
      <c r="GS14" s="29" t="str">
        <f t="shared" si="202"/>
        <v>7.3</v>
      </c>
      <c r="GT14" s="35" t="str">
        <f t="shared" si="359"/>
        <v>B</v>
      </c>
      <c r="GU14" s="33">
        <f t="shared" si="360"/>
        <v>3</v>
      </c>
      <c r="GV14" s="49" t="str">
        <f t="shared" si="361"/>
        <v>3.0</v>
      </c>
      <c r="GW14" s="77">
        <v>3</v>
      </c>
      <c r="GX14" s="151">
        <v>3</v>
      </c>
      <c r="GY14" s="63">
        <v>3.8</v>
      </c>
      <c r="GZ14" s="27"/>
      <c r="HA14" s="28"/>
      <c r="HB14" s="22">
        <f t="shared" si="362"/>
        <v>1.5</v>
      </c>
      <c r="HC14" s="29">
        <f t="shared" si="363"/>
        <v>1.5</v>
      </c>
      <c r="HD14" s="29" t="str">
        <f t="shared" si="207"/>
        <v>1.5</v>
      </c>
      <c r="HE14" s="35" t="str">
        <f t="shared" si="364"/>
        <v>F</v>
      </c>
      <c r="HF14" s="33">
        <f t="shared" si="365"/>
        <v>0</v>
      </c>
      <c r="HG14" s="49" t="str">
        <f t="shared" si="366"/>
        <v>0.0</v>
      </c>
      <c r="HH14" s="77">
        <v>2</v>
      </c>
      <c r="HI14" s="151"/>
      <c r="HJ14" s="24">
        <v>5</v>
      </c>
      <c r="HK14" s="27">
        <v>0</v>
      </c>
      <c r="HL14" s="28">
        <v>4</v>
      </c>
      <c r="HM14" s="22">
        <f t="shared" si="367"/>
        <v>2</v>
      </c>
      <c r="HN14" s="29">
        <f t="shared" si="368"/>
        <v>4.4000000000000004</v>
      </c>
      <c r="HO14" s="29" t="str">
        <f t="shared" si="212"/>
        <v>4.4</v>
      </c>
      <c r="HP14" s="35" t="str">
        <f t="shared" si="369"/>
        <v>D</v>
      </c>
      <c r="HQ14" s="33">
        <f t="shared" si="370"/>
        <v>1</v>
      </c>
      <c r="HR14" s="49" t="str">
        <f t="shared" si="371"/>
        <v>1.0</v>
      </c>
      <c r="HS14" s="77">
        <v>2</v>
      </c>
      <c r="HT14" s="151">
        <v>2</v>
      </c>
      <c r="HU14" s="63">
        <v>2.5</v>
      </c>
      <c r="HV14" s="27"/>
      <c r="HW14" s="28"/>
      <c r="HX14" s="22">
        <f t="shared" si="372"/>
        <v>1</v>
      </c>
      <c r="HY14" s="29">
        <f t="shared" si="373"/>
        <v>1</v>
      </c>
      <c r="HZ14" s="29" t="str">
        <f t="shared" si="217"/>
        <v>1.0</v>
      </c>
      <c r="IA14" s="35" t="str">
        <f t="shared" si="374"/>
        <v>F</v>
      </c>
      <c r="IB14" s="33">
        <f t="shared" si="375"/>
        <v>0</v>
      </c>
      <c r="IC14" s="49" t="str">
        <f t="shared" si="376"/>
        <v>0.0</v>
      </c>
      <c r="ID14" s="77">
        <v>3</v>
      </c>
      <c r="IE14" s="151"/>
      <c r="IF14" s="63">
        <v>1</v>
      </c>
      <c r="IG14" s="27"/>
      <c r="IH14" s="126"/>
      <c r="II14" s="22">
        <f t="shared" si="377"/>
        <v>0.4</v>
      </c>
      <c r="IJ14" s="54">
        <f t="shared" si="378"/>
        <v>0.4</v>
      </c>
      <c r="IK14" s="29" t="str">
        <f t="shared" si="222"/>
        <v>0.4</v>
      </c>
      <c r="IL14" s="162" t="str">
        <f t="shared" si="379"/>
        <v>F</v>
      </c>
      <c r="IM14" s="33">
        <f t="shared" si="380"/>
        <v>0</v>
      </c>
      <c r="IN14" s="49" t="str">
        <f t="shared" si="381"/>
        <v>0.0</v>
      </c>
      <c r="IO14" s="77">
        <v>2</v>
      </c>
      <c r="IP14" s="151"/>
      <c r="IQ14" s="24">
        <v>5.3</v>
      </c>
      <c r="IR14" s="124"/>
      <c r="IS14" s="28">
        <v>3</v>
      </c>
      <c r="IT14" s="30">
        <f t="shared" si="382"/>
        <v>2.1</v>
      </c>
      <c r="IU14" s="31">
        <f t="shared" si="383"/>
        <v>3.9</v>
      </c>
      <c r="IV14" s="29" t="str">
        <f t="shared" si="226"/>
        <v>3.9</v>
      </c>
      <c r="IW14" s="35" t="str">
        <f t="shared" si="384"/>
        <v>F</v>
      </c>
      <c r="IX14" s="33">
        <f t="shared" si="385"/>
        <v>0</v>
      </c>
      <c r="IY14" s="49" t="str">
        <f t="shared" si="386"/>
        <v>0.0</v>
      </c>
      <c r="IZ14" s="77">
        <v>3</v>
      </c>
      <c r="JA14" s="151"/>
      <c r="JB14" s="24">
        <v>6.8</v>
      </c>
      <c r="JC14" s="27">
        <v>4</v>
      </c>
      <c r="JD14" s="28"/>
      <c r="JE14" s="30">
        <f t="shared" si="387"/>
        <v>5.0999999999999996</v>
      </c>
      <c r="JF14" s="31">
        <f t="shared" si="388"/>
        <v>5.0999999999999996</v>
      </c>
      <c r="JG14" s="29" t="str">
        <f t="shared" si="230"/>
        <v>5.1</v>
      </c>
      <c r="JH14" s="35" t="str">
        <f t="shared" si="389"/>
        <v>D+</v>
      </c>
      <c r="JI14" s="33">
        <f t="shared" si="390"/>
        <v>1.5</v>
      </c>
      <c r="JJ14" s="49" t="str">
        <f t="shared" si="391"/>
        <v>1.5</v>
      </c>
      <c r="JK14" s="77">
        <v>3</v>
      </c>
      <c r="JL14" s="151">
        <v>3</v>
      </c>
      <c r="JM14" s="24">
        <v>8</v>
      </c>
      <c r="JN14" s="214">
        <v>6.4</v>
      </c>
      <c r="JO14" s="140"/>
      <c r="JP14" s="30">
        <f t="shared" si="392"/>
        <v>7</v>
      </c>
      <c r="JQ14" s="31">
        <f t="shared" si="393"/>
        <v>7</v>
      </c>
      <c r="JR14" s="29" t="str">
        <f t="shared" si="234"/>
        <v>7.0</v>
      </c>
      <c r="JS14" s="35" t="str">
        <f t="shared" si="394"/>
        <v>B</v>
      </c>
      <c r="JT14" s="33">
        <f t="shared" si="395"/>
        <v>3</v>
      </c>
      <c r="JU14" s="49" t="str">
        <f t="shared" si="396"/>
        <v>3.0</v>
      </c>
      <c r="JV14" s="77">
        <v>2</v>
      </c>
      <c r="JW14" s="151">
        <v>2</v>
      </c>
      <c r="JX14" s="211">
        <f t="shared" si="238"/>
        <v>22</v>
      </c>
      <c r="JY14" s="43">
        <f t="shared" si="239"/>
        <v>1.2045454545454546</v>
      </c>
      <c r="JZ14" s="45" t="str">
        <f t="shared" si="240"/>
        <v>1.20</v>
      </c>
      <c r="KA14" s="47" t="str">
        <f t="shared" si="241"/>
        <v>Lên lớp</v>
      </c>
      <c r="KB14" s="41">
        <f t="shared" si="242"/>
        <v>12</v>
      </c>
      <c r="KC14" s="43">
        <f t="shared" si="243"/>
        <v>2.2083333333333335</v>
      </c>
      <c r="KD14" s="229">
        <f t="shared" si="244"/>
        <v>58</v>
      </c>
      <c r="KE14" s="230">
        <f t="shared" si="245"/>
        <v>44</v>
      </c>
      <c r="KF14" s="146">
        <f t="shared" si="246"/>
        <v>2.2159090909090908</v>
      </c>
      <c r="KG14" s="45" t="str">
        <f t="shared" si="247"/>
        <v>2.22</v>
      </c>
      <c r="KH14" s="47" t="str">
        <f t="shared" si="248"/>
        <v>Lên lớp</v>
      </c>
      <c r="KI14" s="47" t="s">
        <v>1143</v>
      </c>
      <c r="KJ14" s="24">
        <v>5</v>
      </c>
      <c r="KK14" s="27">
        <v>6</v>
      </c>
      <c r="KL14" s="28"/>
      <c r="KM14" s="30">
        <f t="shared" si="437"/>
        <v>5.6</v>
      </c>
      <c r="KN14" s="31">
        <f t="shared" si="438"/>
        <v>5.6</v>
      </c>
      <c r="KO14" s="31" t="str">
        <f t="shared" si="439"/>
        <v>5.6</v>
      </c>
      <c r="KP14" s="35" t="str">
        <f t="shared" si="440"/>
        <v>C</v>
      </c>
      <c r="KQ14" s="33">
        <f t="shared" si="441"/>
        <v>2</v>
      </c>
      <c r="KR14" s="49" t="str">
        <f t="shared" si="442"/>
        <v>2.0</v>
      </c>
      <c r="KS14" s="77">
        <v>2</v>
      </c>
      <c r="KT14" s="151">
        <v>2</v>
      </c>
      <c r="KU14" s="24">
        <v>7.3</v>
      </c>
      <c r="KV14" s="27">
        <v>8</v>
      </c>
      <c r="KW14" s="28"/>
      <c r="KX14" s="30">
        <f t="shared" si="443"/>
        <v>7.7</v>
      </c>
      <c r="KY14" s="31">
        <f t="shared" si="444"/>
        <v>7.7</v>
      </c>
      <c r="KZ14" s="31" t="str">
        <f t="shared" si="445"/>
        <v>7.7</v>
      </c>
      <c r="LA14" s="35" t="str">
        <f t="shared" si="446"/>
        <v>B</v>
      </c>
      <c r="LB14" s="33">
        <f t="shared" si="447"/>
        <v>3</v>
      </c>
      <c r="LC14" s="49" t="str">
        <f t="shared" si="448"/>
        <v>3.0</v>
      </c>
      <c r="LD14" s="77">
        <v>2</v>
      </c>
      <c r="LE14" s="151">
        <v>2</v>
      </c>
      <c r="LF14" s="24">
        <v>7</v>
      </c>
      <c r="LG14" s="27">
        <v>5</v>
      </c>
      <c r="LH14" s="28"/>
      <c r="LI14" s="30">
        <f t="shared" si="449"/>
        <v>5.8</v>
      </c>
      <c r="LJ14" s="31">
        <f t="shared" si="450"/>
        <v>5.8</v>
      </c>
      <c r="LK14" s="31" t="str">
        <f t="shared" si="451"/>
        <v>5.8</v>
      </c>
      <c r="LL14" s="35" t="str">
        <f t="shared" si="452"/>
        <v>C</v>
      </c>
      <c r="LM14" s="33">
        <f t="shared" si="453"/>
        <v>2</v>
      </c>
      <c r="LN14" s="49" t="str">
        <f t="shared" si="454"/>
        <v>2.0</v>
      </c>
      <c r="LO14" s="77">
        <v>2</v>
      </c>
      <c r="LP14" s="151">
        <v>2</v>
      </c>
      <c r="LQ14" s="63">
        <v>2.2999999999999998</v>
      </c>
      <c r="LR14" s="27"/>
      <c r="LS14" s="28"/>
      <c r="LT14" s="30">
        <f t="shared" si="455"/>
        <v>0.9</v>
      </c>
      <c r="LU14" s="31">
        <f t="shared" si="456"/>
        <v>0.9</v>
      </c>
      <c r="LV14" s="29" t="str">
        <f t="shared" si="252"/>
        <v>0.9</v>
      </c>
      <c r="LW14" s="35" t="str">
        <f t="shared" si="457"/>
        <v>F</v>
      </c>
      <c r="LX14" s="33">
        <f t="shared" si="458"/>
        <v>0</v>
      </c>
      <c r="LY14" s="49" t="str">
        <f t="shared" si="459"/>
        <v>0.0</v>
      </c>
      <c r="LZ14" s="77">
        <v>2</v>
      </c>
      <c r="MA14" s="151"/>
      <c r="MB14" s="24">
        <v>6</v>
      </c>
      <c r="MC14" s="124"/>
      <c r="MD14" s="138"/>
      <c r="ME14" s="30">
        <f t="shared" si="460"/>
        <v>2.4</v>
      </c>
      <c r="MF14" s="161">
        <f t="shared" si="461"/>
        <v>2.4</v>
      </c>
      <c r="MG14" s="29" t="str">
        <f t="shared" si="253"/>
        <v>2.4</v>
      </c>
      <c r="MH14" s="162" t="str">
        <f t="shared" si="462"/>
        <v>F</v>
      </c>
      <c r="MI14" s="163">
        <f t="shared" si="463"/>
        <v>0</v>
      </c>
      <c r="MJ14" s="56" t="str">
        <f t="shared" si="464"/>
        <v>0.0</v>
      </c>
      <c r="MK14" s="77">
        <v>1</v>
      </c>
      <c r="ML14" s="151"/>
      <c r="MM14" s="24">
        <v>6</v>
      </c>
      <c r="MN14" s="27">
        <v>2</v>
      </c>
      <c r="MO14" s="28">
        <v>4</v>
      </c>
      <c r="MP14" s="30">
        <f t="shared" si="465"/>
        <v>3.6</v>
      </c>
      <c r="MQ14" s="161">
        <f t="shared" si="466"/>
        <v>4.8</v>
      </c>
      <c r="MR14" s="29" t="str">
        <f t="shared" si="254"/>
        <v>4.8</v>
      </c>
      <c r="MS14" s="162" t="str">
        <f t="shared" si="467"/>
        <v>D</v>
      </c>
      <c r="MT14" s="163">
        <f t="shared" si="468"/>
        <v>1</v>
      </c>
      <c r="MU14" s="56" t="str">
        <f t="shared" si="469"/>
        <v>1.0</v>
      </c>
      <c r="MV14" s="77">
        <v>3</v>
      </c>
      <c r="MW14" s="151">
        <v>3</v>
      </c>
      <c r="MX14" s="63">
        <v>3</v>
      </c>
      <c r="MY14" s="27"/>
      <c r="MZ14" s="28"/>
      <c r="NA14" s="30">
        <f t="shared" si="470"/>
        <v>1.2</v>
      </c>
      <c r="NB14" s="161">
        <f t="shared" si="471"/>
        <v>1.2</v>
      </c>
      <c r="NC14" s="29" t="str">
        <f t="shared" si="255"/>
        <v>1.2</v>
      </c>
      <c r="ND14" s="162" t="str">
        <f t="shared" si="472"/>
        <v>F</v>
      </c>
      <c r="NE14" s="163">
        <f t="shared" si="473"/>
        <v>0</v>
      </c>
      <c r="NF14" s="56" t="str">
        <f t="shared" si="474"/>
        <v>0.0</v>
      </c>
      <c r="NG14" s="77">
        <v>1</v>
      </c>
      <c r="NH14" s="151"/>
      <c r="NI14" s="24">
        <v>6.6</v>
      </c>
      <c r="NJ14" s="27">
        <v>5</v>
      </c>
      <c r="NK14" s="28"/>
      <c r="NL14" s="30">
        <f t="shared" si="475"/>
        <v>5.6</v>
      </c>
      <c r="NM14" s="31">
        <f t="shared" si="476"/>
        <v>5.6</v>
      </c>
      <c r="NN14" s="31" t="str">
        <f t="shared" si="477"/>
        <v>5.6</v>
      </c>
      <c r="NO14" s="35" t="str">
        <f t="shared" si="478"/>
        <v>C</v>
      </c>
      <c r="NP14" s="33">
        <f t="shared" si="479"/>
        <v>2</v>
      </c>
      <c r="NQ14" s="49" t="str">
        <f t="shared" si="480"/>
        <v>2.0</v>
      </c>
      <c r="NR14" s="77">
        <v>3</v>
      </c>
      <c r="NS14" s="151">
        <v>3</v>
      </c>
      <c r="NT14" s="24">
        <v>7.5</v>
      </c>
      <c r="NU14" s="214">
        <v>6.9</v>
      </c>
      <c r="NV14" s="28"/>
      <c r="NW14" s="30">
        <f t="shared" si="481"/>
        <v>7.1</v>
      </c>
      <c r="NX14" s="31">
        <f t="shared" si="482"/>
        <v>7.1</v>
      </c>
      <c r="NY14" s="31" t="str">
        <f t="shared" si="483"/>
        <v>7.1</v>
      </c>
      <c r="NZ14" s="35" t="str">
        <f t="shared" si="484"/>
        <v>B</v>
      </c>
      <c r="OA14" s="33">
        <f t="shared" si="485"/>
        <v>3</v>
      </c>
      <c r="OB14" s="49" t="str">
        <f t="shared" si="486"/>
        <v>3.0</v>
      </c>
      <c r="OC14" s="77">
        <v>2</v>
      </c>
      <c r="OD14" s="151">
        <v>2</v>
      </c>
      <c r="OE14" s="211">
        <f t="shared" si="259"/>
        <v>18</v>
      </c>
      <c r="OF14" s="43">
        <f t="shared" si="260"/>
        <v>1.6111111111111112</v>
      </c>
      <c r="OG14" s="45" t="str">
        <f t="shared" si="261"/>
        <v>1.61</v>
      </c>
      <c r="OH14" s="47" t="str">
        <f t="shared" si="309"/>
        <v>Lên lớp</v>
      </c>
      <c r="OI14" s="41">
        <f t="shared" si="262"/>
        <v>14</v>
      </c>
      <c r="OJ14" s="43">
        <f t="shared" si="263"/>
        <v>2.0714285714285716</v>
      </c>
      <c r="OK14" s="229">
        <f t="shared" si="264"/>
        <v>76</v>
      </c>
      <c r="OL14" s="230">
        <f t="shared" si="265"/>
        <v>58</v>
      </c>
      <c r="OM14" s="146">
        <f t="shared" si="266"/>
        <v>2.1810344827586206</v>
      </c>
      <c r="ON14" s="45" t="str">
        <f t="shared" si="52"/>
        <v>2.18</v>
      </c>
      <c r="OO14" s="47" t="str">
        <f t="shared" si="267"/>
        <v>Lên lớp</v>
      </c>
      <c r="OP14" s="47" t="s">
        <v>1143</v>
      </c>
      <c r="OQ14" s="24">
        <v>5.4</v>
      </c>
      <c r="OR14" s="27">
        <v>4</v>
      </c>
      <c r="OS14" s="28"/>
      <c r="OT14" s="30">
        <f t="shared" si="487"/>
        <v>4.5999999999999996</v>
      </c>
      <c r="OU14" s="31">
        <f t="shared" si="488"/>
        <v>4.5999999999999996</v>
      </c>
      <c r="OV14" s="31" t="str">
        <f t="shared" si="489"/>
        <v>4.6</v>
      </c>
      <c r="OW14" s="35" t="str">
        <f t="shared" si="490"/>
        <v>D</v>
      </c>
      <c r="OX14" s="33">
        <f t="shared" si="491"/>
        <v>1</v>
      </c>
      <c r="OY14" s="49" t="str">
        <f t="shared" si="492"/>
        <v>1.0</v>
      </c>
      <c r="OZ14" s="77">
        <v>2</v>
      </c>
      <c r="PA14" s="151">
        <v>2</v>
      </c>
      <c r="PB14" s="24">
        <v>6.6</v>
      </c>
      <c r="PC14" s="27">
        <v>9</v>
      </c>
      <c r="PD14" s="28"/>
      <c r="PE14" s="30">
        <f t="shared" si="493"/>
        <v>8</v>
      </c>
      <c r="PF14" s="31">
        <f t="shared" si="494"/>
        <v>8</v>
      </c>
      <c r="PG14" s="31" t="str">
        <f t="shared" si="495"/>
        <v>8.0</v>
      </c>
      <c r="PH14" s="35" t="str">
        <f t="shared" si="496"/>
        <v>B+</v>
      </c>
      <c r="PI14" s="130">
        <f t="shared" si="497"/>
        <v>3.5</v>
      </c>
      <c r="PJ14" s="49" t="str">
        <f t="shared" si="498"/>
        <v>3.5</v>
      </c>
      <c r="PK14" s="77">
        <v>3</v>
      </c>
      <c r="PL14" s="151">
        <v>3</v>
      </c>
      <c r="PM14" s="24">
        <v>7.3</v>
      </c>
      <c r="PN14" s="27">
        <v>8</v>
      </c>
      <c r="PO14" s="28"/>
      <c r="PP14" s="30">
        <f t="shared" si="499"/>
        <v>7.7</v>
      </c>
      <c r="PQ14" s="31">
        <f t="shared" si="500"/>
        <v>7.7</v>
      </c>
      <c r="PR14" s="29" t="str">
        <f t="shared" si="501"/>
        <v>7.7</v>
      </c>
      <c r="PS14" s="35" t="str">
        <f t="shared" si="502"/>
        <v>B</v>
      </c>
      <c r="PT14" s="130">
        <f t="shared" si="503"/>
        <v>3</v>
      </c>
      <c r="PU14" s="49" t="str">
        <f t="shared" si="504"/>
        <v>3.0</v>
      </c>
      <c r="PV14" s="77">
        <v>2</v>
      </c>
      <c r="PW14" s="151">
        <v>2</v>
      </c>
      <c r="PX14" s="63">
        <v>0</v>
      </c>
      <c r="PY14" s="27"/>
      <c r="PZ14" s="28"/>
      <c r="QA14" s="30">
        <f t="shared" si="505"/>
        <v>0</v>
      </c>
      <c r="QB14" s="31">
        <f t="shared" si="506"/>
        <v>0</v>
      </c>
      <c r="QC14" s="29" t="str">
        <f t="shared" si="507"/>
        <v>0.0</v>
      </c>
      <c r="QD14" s="35" t="str">
        <f t="shared" si="546"/>
        <v>F</v>
      </c>
      <c r="QE14" s="33">
        <f t="shared" si="508"/>
        <v>0</v>
      </c>
      <c r="QF14" s="49" t="str">
        <f t="shared" si="509"/>
        <v>0.0</v>
      </c>
      <c r="QG14" s="77">
        <v>3</v>
      </c>
      <c r="QH14" s="151"/>
      <c r="QI14" s="63">
        <v>1</v>
      </c>
      <c r="QJ14" s="27"/>
      <c r="QK14" s="28"/>
      <c r="QL14" s="30">
        <f t="shared" si="510"/>
        <v>0.4</v>
      </c>
      <c r="QM14" s="31">
        <f t="shared" si="511"/>
        <v>0.4</v>
      </c>
      <c r="QN14" s="31" t="str">
        <f t="shared" si="512"/>
        <v>0.4</v>
      </c>
      <c r="QO14" s="35" t="str">
        <f t="shared" si="513"/>
        <v>F</v>
      </c>
      <c r="QP14" s="33">
        <f t="shared" si="514"/>
        <v>0</v>
      </c>
      <c r="QQ14" s="49" t="str">
        <f t="shared" si="515"/>
        <v>0.0</v>
      </c>
      <c r="QR14" s="77">
        <v>1</v>
      </c>
      <c r="QS14" s="151"/>
      <c r="QT14" s="24">
        <v>6.6</v>
      </c>
      <c r="QU14" s="27">
        <v>7</v>
      </c>
      <c r="QV14" s="28"/>
      <c r="QW14" s="30">
        <f t="shared" si="516"/>
        <v>6.8</v>
      </c>
      <c r="QX14" s="31">
        <f t="shared" si="517"/>
        <v>6.8</v>
      </c>
      <c r="QY14" s="29" t="str">
        <f t="shared" si="518"/>
        <v>6.8</v>
      </c>
      <c r="QZ14" s="35" t="str">
        <f t="shared" si="519"/>
        <v>C+</v>
      </c>
      <c r="RA14" s="130">
        <f t="shared" si="520"/>
        <v>2.5</v>
      </c>
      <c r="RB14" s="49" t="str">
        <f t="shared" si="521"/>
        <v>2.5</v>
      </c>
      <c r="RC14" s="77">
        <v>3</v>
      </c>
      <c r="RD14" s="151">
        <v>3</v>
      </c>
      <c r="RE14" s="63">
        <v>2.4</v>
      </c>
      <c r="RF14" s="27"/>
      <c r="RG14" s="28"/>
      <c r="RH14" s="30">
        <f t="shared" si="522"/>
        <v>1</v>
      </c>
      <c r="RI14" s="31">
        <f t="shared" si="523"/>
        <v>1</v>
      </c>
      <c r="RJ14" s="29" t="str">
        <f t="shared" si="524"/>
        <v>1.0</v>
      </c>
      <c r="RK14" s="35" t="str">
        <f t="shared" si="525"/>
        <v>F</v>
      </c>
      <c r="RL14" s="130">
        <f t="shared" si="526"/>
        <v>0</v>
      </c>
      <c r="RM14" s="49" t="str">
        <f t="shared" si="527"/>
        <v>0.0</v>
      </c>
      <c r="RN14" s="77">
        <v>1</v>
      </c>
      <c r="RO14" s="151"/>
      <c r="RP14" s="211">
        <f t="shared" si="275"/>
        <v>15</v>
      </c>
      <c r="RQ14" s="275">
        <f t="shared" si="276"/>
        <v>4.6933333333333334</v>
      </c>
      <c r="RR14" s="43">
        <f t="shared" si="277"/>
        <v>1.7333333333333334</v>
      </c>
      <c r="RS14" s="45" t="str">
        <f t="shared" si="278"/>
        <v>1.73</v>
      </c>
      <c r="RT14" s="47" t="str">
        <f t="shared" si="279"/>
        <v>Lên lớp</v>
      </c>
      <c r="RU14" s="41">
        <f t="shared" si="280"/>
        <v>10</v>
      </c>
      <c r="RV14" s="43">
        <f t="shared" si="281"/>
        <v>2.6</v>
      </c>
      <c r="RW14" s="229">
        <f t="shared" si="282"/>
        <v>91</v>
      </c>
      <c r="RX14" s="230">
        <f t="shared" si="283"/>
        <v>68</v>
      </c>
      <c r="RY14" s="146">
        <f t="shared" si="284"/>
        <v>2.2426470588235294</v>
      </c>
      <c r="RZ14" s="45" t="str">
        <f t="shared" si="285"/>
        <v>2.24</v>
      </c>
      <c r="SA14" s="47" t="str">
        <f t="shared" si="286"/>
        <v>Lên lớp</v>
      </c>
      <c r="SB14" s="47" t="s">
        <v>1143</v>
      </c>
      <c r="SC14" s="63">
        <v>0</v>
      </c>
      <c r="SD14" s="27"/>
      <c r="SE14" s="28"/>
      <c r="SF14" s="30">
        <f t="shared" si="528"/>
        <v>0</v>
      </c>
      <c r="SG14" s="31">
        <f t="shared" si="529"/>
        <v>0</v>
      </c>
      <c r="SH14" s="29" t="str">
        <f t="shared" si="530"/>
        <v>0.0</v>
      </c>
      <c r="SI14" s="35" t="str">
        <f t="shared" si="531"/>
        <v>F</v>
      </c>
      <c r="SJ14" s="130">
        <f t="shared" si="532"/>
        <v>0</v>
      </c>
      <c r="SK14" s="49" t="str">
        <f t="shared" si="533"/>
        <v>0.0</v>
      </c>
      <c r="SL14" s="77">
        <v>2</v>
      </c>
      <c r="SM14" s="151"/>
      <c r="SN14" s="63">
        <v>0</v>
      </c>
      <c r="SO14" s="27"/>
      <c r="SP14" s="28"/>
      <c r="SQ14" s="30">
        <f t="shared" si="534"/>
        <v>0</v>
      </c>
      <c r="SR14" s="31">
        <f t="shared" si="535"/>
        <v>0</v>
      </c>
      <c r="SS14" s="29" t="str">
        <f t="shared" si="536"/>
        <v>0.0</v>
      </c>
      <c r="ST14" s="35" t="str">
        <f t="shared" si="537"/>
        <v>F</v>
      </c>
      <c r="SU14" s="130">
        <f t="shared" si="538"/>
        <v>0</v>
      </c>
      <c r="SV14" s="49" t="str">
        <f t="shared" si="539"/>
        <v>0.0</v>
      </c>
      <c r="SW14" s="77">
        <v>2</v>
      </c>
      <c r="SX14" s="151"/>
      <c r="SY14" s="24"/>
      <c r="SZ14" s="27"/>
      <c r="TA14" s="28"/>
      <c r="TB14" s="22">
        <f t="shared" si="562"/>
        <v>0</v>
      </c>
      <c r="TC14" s="29">
        <f t="shared" si="563"/>
        <v>0</v>
      </c>
      <c r="TD14" s="31" t="str">
        <f t="shared" si="542"/>
        <v>0.0</v>
      </c>
      <c r="TE14" s="35" t="str">
        <f t="shared" si="543"/>
        <v>F</v>
      </c>
      <c r="TF14" s="33">
        <f t="shared" si="544"/>
        <v>0</v>
      </c>
      <c r="TG14" s="49" t="str">
        <f t="shared" si="545"/>
        <v>0.0</v>
      </c>
      <c r="TH14" s="77">
        <v>4</v>
      </c>
      <c r="TI14" s="151"/>
      <c r="TJ14" s="320"/>
      <c r="TK14" s="321"/>
      <c r="TL14" s="322"/>
      <c r="TM14" s="322"/>
      <c r="TN14" s="322"/>
      <c r="TO14" s="127">
        <f t="shared" si="549"/>
        <v>0</v>
      </c>
      <c r="TP14" s="29" t="str">
        <f t="shared" si="550"/>
        <v>0.0</v>
      </c>
      <c r="TQ14" s="35" t="str">
        <f t="shared" si="551"/>
        <v>F</v>
      </c>
      <c r="TR14" s="33">
        <f t="shared" si="552"/>
        <v>0</v>
      </c>
      <c r="TS14" s="49" t="str">
        <f t="shared" si="553"/>
        <v>0.0</v>
      </c>
      <c r="TT14" s="323"/>
      <c r="TU14" s="324"/>
      <c r="TV14" s="325">
        <f t="shared" si="554"/>
        <v>4</v>
      </c>
      <c r="TW14" s="341">
        <f t="shared" si="294"/>
        <v>0</v>
      </c>
      <c r="TX14" s="326">
        <f t="shared" si="555"/>
        <v>0</v>
      </c>
      <c r="TY14" s="45" t="str">
        <f t="shared" si="556"/>
        <v>0.00</v>
      </c>
      <c r="TZ14" s="47" t="str">
        <f t="shared" si="557"/>
        <v>Cảnh báo KQHT</v>
      </c>
      <c r="UA14" s="41">
        <f t="shared" si="558"/>
        <v>0</v>
      </c>
      <c r="UB14" s="43" t="e">
        <f t="shared" si="559"/>
        <v>#DIV/0!</v>
      </c>
    </row>
    <row r="15" spans="1:548" ht="18">
      <c r="A15" s="11">
        <v>18</v>
      </c>
      <c r="B15" s="91" t="s">
        <v>500</v>
      </c>
      <c r="C15" s="92" t="s">
        <v>535</v>
      </c>
      <c r="D15" s="73" t="s">
        <v>190</v>
      </c>
      <c r="E15" s="305" t="s">
        <v>536</v>
      </c>
      <c r="F15" s="9"/>
      <c r="G15" s="118" t="s">
        <v>656</v>
      </c>
      <c r="H15" s="102" t="s">
        <v>18</v>
      </c>
      <c r="I15" s="104" t="s">
        <v>946</v>
      </c>
      <c r="J15" s="13">
        <v>8</v>
      </c>
      <c r="K15" s="29" t="str">
        <f t="shared" si="103"/>
        <v>8.0</v>
      </c>
      <c r="L15" s="35" t="str">
        <f t="shared" si="321"/>
        <v>B+</v>
      </c>
      <c r="M15" s="33">
        <f t="shared" si="322"/>
        <v>3.5</v>
      </c>
      <c r="N15" s="49" t="str">
        <f t="shared" si="323"/>
        <v>3.5</v>
      </c>
      <c r="O15" s="12">
        <v>2</v>
      </c>
      <c r="P15" s="19">
        <v>7.2</v>
      </c>
      <c r="Q15" s="29" t="str">
        <f t="shared" si="107"/>
        <v>7.2</v>
      </c>
      <c r="R15" s="35" t="str">
        <f t="shared" si="324"/>
        <v>B</v>
      </c>
      <c r="S15" s="33">
        <f t="shared" si="325"/>
        <v>3</v>
      </c>
      <c r="T15" s="49" t="str">
        <f t="shared" si="326"/>
        <v>3.0</v>
      </c>
      <c r="U15" s="12">
        <v>3</v>
      </c>
      <c r="V15" s="24">
        <v>8.9</v>
      </c>
      <c r="W15" s="27">
        <v>6</v>
      </c>
      <c r="X15" s="28"/>
      <c r="Y15" s="30">
        <f t="shared" si="327"/>
        <v>7.2</v>
      </c>
      <c r="Z15" s="31">
        <f t="shared" si="328"/>
        <v>7.2</v>
      </c>
      <c r="AA15" s="29" t="str">
        <f t="shared" si="113"/>
        <v>7.2</v>
      </c>
      <c r="AB15" s="35" t="str">
        <f t="shared" si="329"/>
        <v>B</v>
      </c>
      <c r="AC15" s="33">
        <f t="shared" si="330"/>
        <v>3</v>
      </c>
      <c r="AD15" s="49" t="str">
        <f t="shared" si="331"/>
        <v>3.0</v>
      </c>
      <c r="AE15" s="77">
        <v>5</v>
      </c>
      <c r="AF15" s="80">
        <v>5</v>
      </c>
      <c r="AG15" s="24">
        <v>5.7</v>
      </c>
      <c r="AH15" s="27">
        <v>4</v>
      </c>
      <c r="AI15" s="28"/>
      <c r="AJ15" s="30">
        <f t="shared" si="332"/>
        <v>4.7</v>
      </c>
      <c r="AK15" s="31">
        <f t="shared" si="333"/>
        <v>4.7</v>
      </c>
      <c r="AL15" s="29" t="str">
        <f t="shared" si="119"/>
        <v>4.7</v>
      </c>
      <c r="AM15" s="35" t="str">
        <f t="shared" si="334"/>
        <v>D</v>
      </c>
      <c r="AN15" s="33">
        <f t="shared" si="335"/>
        <v>1</v>
      </c>
      <c r="AO15" s="49" t="str">
        <f t="shared" si="336"/>
        <v>1.0</v>
      </c>
      <c r="AP15" s="77">
        <v>3</v>
      </c>
      <c r="AQ15" s="83">
        <v>3</v>
      </c>
      <c r="AR15" s="24">
        <v>5.4</v>
      </c>
      <c r="AS15" s="27">
        <v>4</v>
      </c>
      <c r="AT15" s="28"/>
      <c r="AU15" s="30">
        <f t="shared" si="337"/>
        <v>4.5999999999999996</v>
      </c>
      <c r="AV15" s="31">
        <f t="shared" si="338"/>
        <v>4.5999999999999996</v>
      </c>
      <c r="AW15" s="29" t="str">
        <f t="shared" si="123"/>
        <v>4.6</v>
      </c>
      <c r="AX15" s="35" t="str">
        <f t="shared" si="339"/>
        <v>D</v>
      </c>
      <c r="AY15" s="33">
        <f t="shared" si="340"/>
        <v>1</v>
      </c>
      <c r="AZ15" s="49" t="str">
        <f t="shared" si="341"/>
        <v>1.0</v>
      </c>
      <c r="BA15" s="77">
        <v>3</v>
      </c>
      <c r="BB15" s="83">
        <v>3</v>
      </c>
      <c r="BC15" s="24">
        <v>7</v>
      </c>
      <c r="BD15" s="27">
        <v>7</v>
      </c>
      <c r="BE15" s="28"/>
      <c r="BF15" s="30">
        <f t="shared" si="342"/>
        <v>7</v>
      </c>
      <c r="BG15" s="31">
        <f t="shared" si="343"/>
        <v>7</v>
      </c>
      <c r="BH15" s="29" t="str">
        <f t="shared" si="127"/>
        <v>7.0</v>
      </c>
      <c r="BI15" s="35" t="str">
        <f t="shared" si="344"/>
        <v>B</v>
      </c>
      <c r="BJ15" s="33">
        <f t="shared" si="345"/>
        <v>3</v>
      </c>
      <c r="BK15" s="49" t="str">
        <f t="shared" si="346"/>
        <v>3.0</v>
      </c>
      <c r="BL15" s="77">
        <v>3</v>
      </c>
      <c r="BM15" s="83">
        <v>3</v>
      </c>
      <c r="BN15" s="24">
        <v>8</v>
      </c>
      <c r="BO15" s="27">
        <v>9</v>
      </c>
      <c r="BP15" s="28"/>
      <c r="BQ15" s="22">
        <f t="shared" si="347"/>
        <v>8.6</v>
      </c>
      <c r="BR15" s="29">
        <f t="shared" si="348"/>
        <v>8.6</v>
      </c>
      <c r="BS15" s="29" t="str">
        <f t="shared" si="131"/>
        <v>8.6</v>
      </c>
      <c r="BT15" s="35" t="str">
        <f t="shared" si="349"/>
        <v>A</v>
      </c>
      <c r="BU15" s="33">
        <f t="shared" si="350"/>
        <v>4</v>
      </c>
      <c r="BV15" s="49" t="str">
        <f t="shared" si="351"/>
        <v>4.0</v>
      </c>
      <c r="BW15" s="77">
        <v>2</v>
      </c>
      <c r="BX15" s="136">
        <v>2</v>
      </c>
      <c r="BY15" s="41">
        <f t="shared" si="135"/>
        <v>16</v>
      </c>
      <c r="BZ15" s="43">
        <f t="shared" si="136"/>
        <v>2.375</v>
      </c>
      <c r="CA15" s="45" t="str">
        <f t="shared" si="137"/>
        <v>2.38</v>
      </c>
      <c r="CB15" s="47" t="str">
        <f t="shared" si="138"/>
        <v>Lên lớp</v>
      </c>
      <c r="CC15" s="145">
        <f t="shared" si="139"/>
        <v>16</v>
      </c>
      <c r="CD15" s="146">
        <f t="shared" si="140"/>
        <v>2.375</v>
      </c>
      <c r="CE15" s="47" t="str">
        <f t="shared" si="141"/>
        <v>Lên lớp</v>
      </c>
      <c r="CF15" s="142" t="s">
        <v>1143</v>
      </c>
      <c r="CG15" s="24">
        <v>6.6</v>
      </c>
      <c r="CH15" s="27">
        <v>3</v>
      </c>
      <c r="CI15" s="28"/>
      <c r="CJ15" s="30">
        <f t="shared" si="397"/>
        <v>4.4000000000000004</v>
      </c>
      <c r="CK15" s="31">
        <f t="shared" si="398"/>
        <v>4.4000000000000004</v>
      </c>
      <c r="CL15" s="29" t="str">
        <f t="shared" si="144"/>
        <v>4.4</v>
      </c>
      <c r="CM15" s="35" t="str">
        <f t="shared" si="399"/>
        <v>D</v>
      </c>
      <c r="CN15" s="157">
        <f t="shared" si="400"/>
        <v>1</v>
      </c>
      <c r="CO15" s="49" t="str">
        <f t="shared" si="401"/>
        <v>1.0</v>
      </c>
      <c r="CP15" s="77">
        <v>3</v>
      </c>
      <c r="CQ15" s="151">
        <v>3</v>
      </c>
      <c r="CR15" s="24">
        <v>6.3</v>
      </c>
      <c r="CS15" s="27">
        <v>4</v>
      </c>
      <c r="CT15" s="28"/>
      <c r="CU15" s="30">
        <f t="shared" si="402"/>
        <v>4.9000000000000004</v>
      </c>
      <c r="CV15" s="31">
        <f t="shared" si="403"/>
        <v>4.9000000000000004</v>
      </c>
      <c r="CW15" s="29" t="str">
        <f t="shared" si="149"/>
        <v>4.9</v>
      </c>
      <c r="CX15" s="35" t="str">
        <f t="shared" si="404"/>
        <v>D</v>
      </c>
      <c r="CY15" s="157">
        <f t="shared" si="405"/>
        <v>1</v>
      </c>
      <c r="CZ15" s="49" t="str">
        <f t="shared" si="406"/>
        <v>1.0</v>
      </c>
      <c r="DA15" s="77">
        <v>2</v>
      </c>
      <c r="DB15" s="151">
        <v>2</v>
      </c>
      <c r="DC15" s="24">
        <v>6.2</v>
      </c>
      <c r="DD15" s="27">
        <v>8</v>
      </c>
      <c r="DE15" s="28"/>
      <c r="DF15" s="30">
        <f t="shared" si="407"/>
        <v>7.3</v>
      </c>
      <c r="DG15" s="31">
        <f t="shared" si="408"/>
        <v>7.3</v>
      </c>
      <c r="DH15" s="29" t="str">
        <f t="shared" si="155"/>
        <v>7.3</v>
      </c>
      <c r="DI15" s="35" t="str">
        <f t="shared" si="409"/>
        <v>B</v>
      </c>
      <c r="DJ15" s="157">
        <f t="shared" si="410"/>
        <v>3</v>
      </c>
      <c r="DK15" s="49" t="str">
        <f t="shared" si="411"/>
        <v>3.0</v>
      </c>
      <c r="DL15" s="77">
        <v>4</v>
      </c>
      <c r="DM15" s="151">
        <v>4</v>
      </c>
      <c r="DN15" s="24">
        <v>6.1</v>
      </c>
      <c r="DO15" s="27">
        <v>4</v>
      </c>
      <c r="DP15" s="28"/>
      <c r="DQ15" s="30">
        <f t="shared" si="412"/>
        <v>4.8</v>
      </c>
      <c r="DR15" s="31">
        <f t="shared" si="413"/>
        <v>4.8</v>
      </c>
      <c r="DS15" s="29" t="str">
        <f t="shared" si="161"/>
        <v>4.8</v>
      </c>
      <c r="DT15" s="35" t="str">
        <f t="shared" si="414"/>
        <v>D</v>
      </c>
      <c r="DU15" s="157">
        <f t="shared" si="415"/>
        <v>1</v>
      </c>
      <c r="DV15" s="49" t="str">
        <f t="shared" si="416"/>
        <v>1.0</v>
      </c>
      <c r="DW15" s="77">
        <v>3</v>
      </c>
      <c r="DX15" s="151">
        <v>3</v>
      </c>
      <c r="DY15" s="24">
        <v>7.3</v>
      </c>
      <c r="DZ15" s="27">
        <v>5</v>
      </c>
      <c r="EA15" s="28"/>
      <c r="EB15" s="30">
        <f t="shared" si="417"/>
        <v>5.9</v>
      </c>
      <c r="EC15" s="31">
        <f t="shared" si="418"/>
        <v>5.9</v>
      </c>
      <c r="ED15" s="29" t="str">
        <f t="shared" si="165"/>
        <v>5.9</v>
      </c>
      <c r="EE15" s="35" t="str">
        <f t="shared" si="419"/>
        <v>C</v>
      </c>
      <c r="EF15" s="157">
        <f t="shared" si="420"/>
        <v>2</v>
      </c>
      <c r="EG15" s="49" t="str">
        <f t="shared" si="421"/>
        <v>2.0</v>
      </c>
      <c r="EH15" s="77">
        <v>2</v>
      </c>
      <c r="EI15" s="151">
        <v>2</v>
      </c>
      <c r="EJ15" s="24">
        <v>8</v>
      </c>
      <c r="EK15" s="27">
        <v>7</v>
      </c>
      <c r="EL15" s="28"/>
      <c r="EM15" s="30">
        <f t="shared" si="422"/>
        <v>7.4</v>
      </c>
      <c r="EN15" s="31">
        <f t="shared" si="423"/>
        <v>7.4</v>
      </c>
      <c r="EO15" s="29" t="str">
        <f t="shared" si="170"/>
        <v>7.4</v>
      </c>
      <c r="EP15" s="35" t="str">
        <f t="shared" si="424"/>
        <v>B</v>
      </c>
      <c r="EQ15" s="157">
        <f t="shared" si="425"/>
        <v>3</v>
      </c>
      <c r="ER15" s="49" t="str">
        <f t="shared" si="426"/>
        <v>3.0</v>
      </c>
      <c r="ES15" s="77">
        <v>2</v>
      </c>
      <c r="ET15" s="151">
        <v>2</v>
      </c>
      <c r="EU15" s="24">
        <v>7.1</v>
      </c>
      <c r="EV15" s="27">
        <v>4</v>
      </c>
      <c r="EW15" s="28"/>
      <c r="EX15" s="30">
        <f t="shared" si="427"/>
        <v>5.2</v>
      </c>
      <c r="EY15" s="31">
        <f t="shared" si="428"/>
        <v>5.2</v>
      </c>
      <c r="EZ15" s="29" t="str">
        <f t="shared" si="175"/>
        <v>5.2</v>
      </c>
      <c r="FA15" s="35" t="str">
        <f t="shared" si="429"/>
        <v>D+</v>
      </c>
      <c r="FB15" s="157">
        <f t="shared" si="430"/>
        <v>1.5</v>
      </c>
      <c r="FC15" s="49" t="str">
        <f t="shared" si="431"/>
        <v>1.5</v>
      </c>
      <c r="FD15" s="77">
        <v>3</v>
      </c>
      <c r="FE15" s="151">
        <v>3</v>
      </c>
      <c r="FF15" s="155">
        <v>8</v>
      </c>
      <c r="FG15" s="165">
        <v>6.9</v>
      </c>
      <c r="FH15" s="165"/>
      <c r="FI15" s="22">
        <f t="shared" si="432"/>
        <v>7.3</v>
      </c>
      <c r="FJ15" s="29">
        <f t="shared" si="433"/>
        <v>7.3</v>
      </c>
      <c r="FK15" s="29" t="str">
        <f t="shared" si="181"/>
        <v>7.3</v>
      </c>
      <c r="FL15" s="35" t="str">
        <f t="shared" si="434"/>
        <v>B</v>
      </c>
      <c r="FM15" s="33">
        <f t="shared" si="435"/>
        <v>3</v>
      </c>
      <c r="FN15" s="49" t="str">
        <f t="shared" si="436"/>
        <v>3.0</v>
      </c>
      <c r="FO15" s="77">
        <v>1</v>
      </c>
      <c r="FP15" s="151">
        <v>1</v>
      </c>
      <c r="FQ15" s="41">
        <f t="shared" si="185"/>
        <v>20</v>
      </c>
      <c r="FR15" s="43">
        <f t="shared" si="186"/>
        <v>1.875</v>
      </c>
      <c r="FS15" s="45" t="str">
        <f t="shared" si="187"/>
        <v>1.88</v>
      </c>
      <c r="FT15" s="47" t="str">
        <f t="shared" si="188"/>
        <v>Lên lớp</v>
      </c>
      <c r="FU15" s="145">
        <f t="shared" si="189"/>
        <v>20</v>
      </c>
      <c r="FV15" s="146">
        <f t="shared" si="190"/>
        <v>1.875</v>
      </c>
      <c r="FW15" s="174">
        <f t="shared" si="191"/>
        <v>36</v>
      </c>
      <c r="FX15" s="41">
        <f t="shared" si="192"/>
        <v>36</v>
      </c>
      <c r="FY15" s="43">
        <f t="shared" si="193"/>
        <v>2.0972222222222223</v>
      </c>
      <c r="FZ15" s="45" t="str">
        <f t="shared" si="194"/>
        <v>2.10</v>
      </c>
      <c r="GA15" s="47" t="str">
        <f t="shared" si="195"/>
        <v>Lên lớp</v>
      </c>
      <c r="GB15" s="47" t="s">
        <v>1143</v>
      </c>
      <c r="GC15" s="24">
        <v>8.8000000000000007</v>
      </c>
      <c r="GD15" s="27">
        <v>9</v>
      </c>
      <c r="GE15" s="28"/>
      <c r="GF15" s="30">
        <f t="shared" si="352"/>
        <v>8.9</v>
      </c>
      <c r="GG15" s="31">
        <f t="shared" si="353"/>
        <v>8.9</v>
      </c>
      <c r="GH15" s="29" t="str">
        <f t="shared" si="197"/>
        <v>8.9</v>
      </c>
      <c r="GI15" s="35" t="str">
        <f t="shared" si="354"/>
        <v>A</v>
      </c>
      <c r="GJ15" s="33">
        <f t="shared" si="355"/>
        <v>4</v>
      </c>
      <c r="GK15" s="49" t="str">
        <f t="shared" si="356"/>
        <v>4.0</v>
      </c>
      <c r="GL15" s="77">
        <v>2</v>
      </c>
      <c r="GM15" s="151">
        <v>2</v>
      </c>
      <c r="GN15" s="24">
        <v>8</v>
      </c>
      <c r="GO15" s="27">
        <v>5</v>
      </c>
      <c r="GP15" s="28"/>
      <c r="GQ15" s="30">
        <f t="shared" si="357"/>
        <v>6.2</v>
      </c>
      <c r="GR15" s="31">
        <f t="shared" si="358"/>
        <v>6.2</v>
      </c>
      <c r="GS15" s="29" t="str">
        <f t="shared" si="202"/>
        <v>6.2</v>
      </c>
      <c r="GT15" s="35" t="str">
        <f t="shared" si="359"/>
        <v>C</v>
      </c>
      <c r="GU15" s="33">
        <f t="shared" si="360"/>
        <v>2</v>
      </c>
      <c r="GV15" s="49" t="str">
        <f t="shared" si="361"/>
        <v>2.0</v>
      </c>
      <c r="GW15" s="77">
        <v>3</v>
      </c>
      <c r="GX15" s="151">
        <v>3</v>
      </c>
      <c r="GY15" s="24">
        <v>7</v>
      </c>
      <c r="GZ15" s="27">
        <v>6</v>
      </c>
      <c r="HA15" s="28"/>
      <c r="HB15" s="30">
        <f t="shared" si="362"/>
        <v>6.4</v>
      </c>
      <c r="HC15" s="31">
        <f t="shared" si="363"/>
        <v>6.4</v>
      </c>
      <c r="HD15" s="29" t="str">
        <f t="shared" si="207"/>
        <v>6.4</v>
      </c>
      <c r="HE15" s="35" t="str">
        <f t="shared" si="364"/>
        <v>C</v>
      </c>
      <c r="HF15" s="33">
        <f t="shared" si="365"/>
        <v>2</v>
      </c>
      <c r="HG15" s="49" t="str">
        <f t="shared" si="366"/>
        <v>2.0</v>
      </c>
      <c r="HH15" s="77">
        <v>2</v>
      </c>
      <c r="HI15" s="151">
        <v>2</v>
      </c>
      <c r="HJ15" s="24">
        <v>7</v>
      </c>
      <c r="HK15" s="27">
        <v>1</v>
      </c>
      <c r="HL15" s="28">
        <v>5</v>
      </c>
      <c r="HM15" s="30">
        <f t="shared" si="367"/>
        <v>3.4</v>
      </c>
      <c r="HN15" s="31">
        <f t="shared" si="368"/>
        <v>5.8</v>
      </c>
      <c r="HO15" s="29" t="str">
        <f t="shared" si="212"/>
        <v>5.8</v>
      </c>
      <c r="HP15" s="35" t="str">
        <f t="shared" si="369"/>
        <v>C</v>
      </c>
      <c r="HQ15" s="33">
        <f t="shared" si="370"/>
        <v>2</v>
      </c>
      <c r="HR15" s="49" t="str">
        <f t="shared" si="371"/>
        <v>2.0</v>
      </c>
      <c r="HS15" s="77">
        <v>2</v>
      </c>
      <c r="HT15" s="151">
        <v>2</v>
      </c>
      <c r="HU15" s="24">
        <v>5.7</v>
      </c>
      <c r="HV15" s="27">
        <v>3</v>
      </c>
      <c r="HW15" s="28"/>
      <c r="HX15" s="30">
        <f t="shared" si="372"/>
        <v>4.0999999999999996</v>
      </c>
      <c r="HY15" s="31">
        <f t="shared" si="373"/>
        <v>4.0999999999999996</v>
      </c>
      <c r="HZ15" s="29" t="str">
        <f t="shared" si="217"/>
        <v>4.1</v>
      </c>
      <c r="IA15" s="35" t="str">
        <f t="shared" si="374"/>
        <v>D</v>
      </c>
      <c r="IB15" s="33">
        <f t="shared" si="375"/>
        <v>1</v>
      </c>
      <c r="IC15" s="49" t="str">
        <f t="shared" si="376"/>
        <v>1.0</v>
      </c>
      <c r="ID15" s="77">
        <v>3</v>
      </c>
      <c r="IE15" s="151">
        <v>3</v>
      </c>
      <c r="IF15" s="133">
        <v>5.7</v>
      </c>
      <c r="IG15" s="125">
        <v>8</v>
      </c>
      <c r="IH15" s="126"/>
      <c r="II15" s="127">
        <f t="shared" si="377"/>
        <v>7.1</v>
      </c>
      <c r="IJ15" s="128">
        <f t="shared" si="378"/>
        <v>7.1</v>
      </c>
      <c r="IK15" s="29" t="str">
        <f t="shared" si="222"/>
        <v>7.1</v>
      </c>
      <c r="IL15" s="129" t="str">
        <f t="shared" si="379"/>
        <v>B</v>
      </c>
      <c r="IM15" s="130">
        <f t="shared" si="380"/>
        <v>3</v>
      </c>
      <c r="IN15" s="131" t="str">
        <f t="shared" si="381"/>
        <v>3.0</v>
      </c>
      <c r="IO15" s="132">
        <v>2</v>
      </c>
      <c r="IP15" s="170">
        <v>2</v>
      </c>
      <c r="IQ15" s="133">
        <v>8</v>
      </c>
      <c r="IR15" s="125">
        <v>6</v>
      </c>
      <c r="IS15" s="126"/>
      <c r="IT15" s="127">
        <f t="shared" si="382"/>
        <v>6.8</v>
      </c>
      <c r="IU15" s="128">
        <f t="shared" si="383"/>
        <v>6.8</v>
      </c>
      <c r="IV15" s="29" t="str">
        <f t="shared" si="226"/>
        <v>6.8</v>
      </c>
      <c r="IW15" s="129" t="str">
        <f t="shared" si="384"/>
        <v>C+</v>
      </c>
      <c r="IX15" s="130">
        <f t="shared" si="385"/>
        <v>2.5</v>
      </c>
      <c r="IY15" s="131" t="str">
        <f t="shared" si="386"/>
        <v>2.5</v>
      </c>
      <c r="IZ15" s="132">
        <v>3</v>
      </c>
      <c r="JA15" s="170">
        <v>3</v>
      </c>
      <c r="JB15" s="24">
        <v>6.4</v>
      </c>
      <c r="JC15" s="27">
        <v>6</v>
      </c>
      <c r="JD15" s="28"/>
      <c r="JE15" s="30">
        <f t="shared" si="387"/>
        <v>6.2</v>
      </c>
      <c r="JF15" s="31">
        <f t="shared" si="388"/>
        <v>6.2</v>
      </c>
      <c r="JG15" s="29" t="str">
        <f t="shared" si="230"/>
        <v>6.2</v>
      </c>
      <c r="JH15" s="35" t="str">
        <f t="shared" si="389"/>
        <v>C</v>
      </c>
      <c r="JI15" s="33">
        <f t="shared" si="390"/>
        <v>2</v>
      </c>
      <c r="JJ15" s="49" t="str">
        <f t="shared" si="391"/>
        <v>2.0</v>
      </c>
      <c r="JK15" s="77">
        <v>3</v>
      </c>
      <c r="JL15" s="151">
        <v>3</v>
      </c>
      <c r="JM15" s="24">
        <v>7.5</v>
      </c>
      <c r="JN15" s="214">
        <v>6.8</v>
      </c>
      <c r="JO15" s="140"/>
      <c r="JP15" s="30">
        <f t="shared" si="392"/>
        <v>7.1</v>
      </c>
      <c r="JQ15" s="31">
        <f t="shared" si="393"/>
        <v>7.1</v>
      </c>
      <c r="JR15" s="29" t="str">
        <f t="shared" si="234"/>
        <v>7.1</v>
      </c>
      <c r="JS15" s="35" t="str">
        <f t="shared" si="394"/>
        <v>B</v>
      </c>
      <c r="JT15" s="33">
        <f t="shared" si="395"/>
        <v>3</v>
      </c>
      <c r="JU15" s="49" t="str">
        <f t="shared" si="396"/>
        <v>3.0</v>
      </c>
      <c r="JV15" s="77">
        <v>2</v>
      </c>
      <c r="JW15" s="151">
        <v>2</v>
      </c>
      <c r="JX15" s="211">
        <f t="shared" si="238"/>
        <v>22</v>
      </c>
      <c r="JY15" s="43">
        <f t="shared" si="239"/>
        <v>2.2954545454545454</v>
      </c>
      <c r="JZ15" s="45" t="str">
        <f t="shared" si="240"/>
        <v>2.30</v>
      </c>
      <c r="KA15" s="47" t="str">
        <f t="shared" si="241"/>
        <v>Lên lớp</v>
      </c>
      <c r="KB15" s="41">
        <f t="shared" si="242"/>
        <v>22</v>
      </c>
      <c r="KC15" s="43">
        <f t="shared" si="243"/>
        <v>2.2954545454545454</v>
      </c>
      <c r="KD15" s="229">
        <f t="shared" si="244"/>
        <v>58</v>
      </c>
      <c r="KE15" s="230">
        <f t="shared" si="245"/>
        <v>58</v>
      </c>
      <c r="KF15" s="146">
        <f t="shared" si="246"/>
        <v>2.1724137931034484</v>
      </c>
      <c r="KG15" s="45" t="str">
        <f t="shared" si="247"/>
        <v>2.17</v>
      </c>
      <c r="KH15" s="47" t="str">
        <f t="shared" si="248"/>
        <v>Lên lớp</v>
      </c>
      <c r="KI15" s="47" t="s">
        <v>1143</v>
      </c>
      <c r="KJ15" s="155">
        <v>5.2</v>
      </c>
      <c r="KK15" s="168">
        <v>4</v>
      </c>
      <c r="KL15" s="28"/>
      <c r="KM15" s="30">
        <f t="shared" si="437"/>
        <v>4.5</v>
      </c>
      <c r="KN15" s="31">
        <f t="shared" si="438"/>
        <v>4.5</v>
      </c>
      <c r="KO15" s="31" t="str">
        <f t="shared" si="439"/>
        <v>4.5</v>
      </c>
      <c r="KP15" s="35" t="str">
        <f t="shared" si="440"/>
        <v>D</v>
      </c>
      <c r="KQ15" s="33">
        <f t="shared" si="441"/>
        <v>1</v>
      </c>
      <c r="KR15" s="49" t="str">
        <f t="shared" si="442"/>
        <v>1.0</v>
      </c>
      <c r="KS15" s="77">
        <v>2</v>
      </c>
      <c r="KT15" s="151">
        <v>2</v>
      </c>
      <c r="KU15" s="24">
        <v>8</v>
      </c>
      <c r="KV15" s="27">
        <v>8</v>
      </c>
      <c r="KW15" s="28"/>
      <c r="KX15" s="30">
        <f t="shared" si="443"/>
        <v>8</v>
      </c>
      <c r="KY15" s="31">
        <f t="shared" si="444"/>
        <v>8</v>
      </c>
      <c r="KZ15" s="31" t="str">
        <f t="shared" si="445"/>
        <v>8.0</v>
      </c>
      <c r="LA15" s="35" t="str">
        <f t="shared" si="446"/>
        <v>B+</v>
      </c>
      <c r="LB15" s="33">
        <f t="shared" si="447"/>
        <v>3.5</v>
      </c>
      <c r="LC15" s="49" t="str">
        <f t="shared" si="448"/>
        <v>3.5</v>
      </c>
      <c r="LD15" s="77">
        <v>2</v>
      </c>
      <c r="LE15" s="151">
        <v>2</v>
      </c>
      <c r="LF15" s="24">
        <v>8.6999999999999993</v>
      </c>
      <c r="LG15" s="27">
        <v>3</v>
      </c>
      <c r="LH15" s="28"/>
      <c r="LI15" s="30">
        <f t="shared" si="449"/>
        <v>5.3</v>
      </c>
      <c r="LJ15" s="31">
        <f t="shared" si="450"/>
        <v>5.3</v>
      </c>
      <c r="LK15" s="31" t="str">
        <f t="shared" si="451"/>
        <v>5.3</v>
      </c>
      <c r="LL15" s="35" t="str">
        <f t="shared" si="452"/>
        <v>D+</v>
      </c>
      <c r="LM15" s="33">
        <f t="shared" si="453"/>
        <v>1.5</v>
      </c>
      <c r="LN15" s="49" t="str">
        <f t="shared" si="454"/>
        <v>1.5</v>
      </c>
      <c r="LO15" s="77">
        <v>2</v>
      </c>
      <c r="LP15" s="151">
        <v>2</v>
      </c>
      <c r="LQ15" s="24">
        <v>7</v>
      </c>
      <c r="LR15" s="27">
        <v>5</v>
      </c>
      <c r="LS15" s="28"/>
      <c r="LT15" s="30">
        <f t="shared" si="455"/>
        <v>5.8</v>
      </c>
      <c r="LU15" s="31">
        <f t="shared" si="456"/>
        <v>5.8</v>
      </c>
      <c r="LV15" s="29" t="str">
        <f t="shared" si="252"/>
        <v>5.8</v>
      </c>
      <c r="LW15" s="35" t="str">
        <f t="shared" si="457"/>
        <v>C</v>
      </c>
      <c r="LX15" s="33">
        <f t="shared" si="458"/>
        <v>2</v>
      </c>
      <c r="LY15" s="49" t="str">
        <f t="shared" si="459"/>
        <v>2.0</v>
      </c>
      <c r="LZ15" s="77">
        <v>2</v>
      </c>
      <c r="MA15" s="151">
        <v>2</v>
      </c>
      <c r="MB15" s="24">
        <v>6.3</v>
      </c>
      <c r="MC15" s="27">
        <v>7</v>
      </c>
      <c r="MD15" s="28"/>
      <c r="ME15" s="30">
        <f t="shared" si="460"/>
        <v>6.7</v>
      </c>
      <c r="MF15" s="161">
        <f t="shared" si="461"/>
        <v>6.7</v>
      </c>
      <c r="MG15" s="29" t="str">
        <f t="shared" si="253"/>
        <v>6.7</v>
      </c>
      <c r="MH15" s="162" t="str">
        <f t="shared" si="462"/>
        <v>C+</v>
      </c>
      <c r="MI15" s="163">
        <f t="shared" si="463"/>
        <v>2.5</v>
      </c>
      <c r="MJ15" s="56" t="str">
        <f t="shared" si="464"/>
        <v>2.5</v>
      </c>
      <c r="MK15" s="77">
        <v>1</v>
      </c>
      <c r="ML15" s="151">
        <v>1</v>
      </c>
      <c r="MM15" s="24">
        <v>6.9</v>
      </c>
      <c r="MN15" s="27">
        <v>1</v>
      </c>
      <c r="MO15" s="28">
        <v>5</v>
      </c>
      <c r="MP15" s="30">
        <f t="shared" si="465"/>
        <v>3.4</v>
      </c>
      <c r="MQ15" s="161">
        <f t="shared" si="466"/>
        <v>5.8</v>
      </c>
      <c r="MR15" s="29" t="str">
        <f t="shared" si="254"/>
        <v>5.8</v>
      </c>
      <c r="MS15" s="162" t="str">
        <f t="shared" si="467"/>
        <v>C</v>
      </c>
      <c r="MT15" s="163">
        <f t="shared" si="468"/>
        <v>2</v>
      </c>
      <c r="MU15" s="56" t="str">
        <f t="shared" si="469"/>
        <v>2.0</v>
      </c>
      <c r="MV15" s="77">
        <v>3</v>
      </c>
      <c r="MW15" s="151">
        <v>3</v>
      </c>
      <c r="MX15" s="24">
        <v>6</v>
      </c>
      <c r="MY15" s="27">
        <v>5</v>
      </c>
      <c r="MZ15" s="28"/>
      <c r="NA15" s="30">
        <f t="shared" si="470"/>
        <v>5.4</v>
      </c>
      <c r="NB15" s="161">
        <f t="shared" si="471"/>
        <v>5.4</v>
      </c>
      <c r="NC15" s="29" t="str">
        <f t="shared" si="255"/>
        <v>5.4</v>
      </c>
      <c r="ND15" s="162" t="str">
        <f t="shared" si="472"/>
        <v>D+</v>
      </c>
      <c r="NE15" s="163">
        <f t="shared" si="473"/>
        <v>1.5</v>
      </c>
      <c r="NF15" s="56" t="str">
        <f t="shared" si="474"/>
        <v>1.5</v>
      </c>
      <c r="NG15" s="77">
        <v>1</v>
      </c>
      <c r="NH15" s="151">
        <v>1</v>
      </c>
      <c r="NI15" s="24">
        <v>6.8</v>
      </c>
      <c r="NJ15" s="27">
        <v>5</v>
      </c>
      <c r="NK15" s="28"/>
      <c r="NL15" s="30">
        <f t="shared" si="475"/>
        <v>5.7</v>
      </c>
      <c r="NM15" s="31">
        <f t="shared" si="476"/>
        <v>5.7</v>
      </c>
      <c r="NN15" s="31" t="str">
        <f t="shared" si="477"/>
        <v>5.7</v>
      </c>
      <c r="NO15" s="35" t="str">
        <f t="shared" si="478"/>
        <v>C</v>
      </c>
      <c r="NP15" s="33">
        <f t="shared" si="479"/>
        <v>2</v>
      </c>
      <c r="NQ15" s="49" t="str">
        <f t="shared" si="480"/>
        <v>2.0</v>
      </c>
      <c r="NR15" s="77">
        <v>3</v>
      </c>
      <c r="NS15" s="151">
        <v>3</v>
      </c>
      <c r="NT15" s="24">
        <v>7.5</v>
      </c>
      <c r="NU15" s="214">
        <v>6.6</v>
      </c>
      <c r="NV15" s="28"/>
      <c r="NW15" s="30">
        <f t="shared" si="481"/>
        <v>7</v>
      </c>
      <c r="NX15" s="31">
        <f t="shared" si="482"/>
        <v>7</v>
      </c>
      <c r="NY15" s="31" t="str">
        <f t="shared" si="483"/>
        <v>7.0</v>
      </c>
      <c r="NZ15" s="35" t="str">
        <f t="shared" si="484"/>
        <v>B</v>
      </c>
      <c r="OA15" s="33">
        <f t="shared" si="485"/>
        <v>3</v>
      </c>
      <c r="OB15" s="49" t="str">
        <f t="shared" si="486"/>
        <v>3.0</v>
      </c>
      <c r="OC15" s="77">
        <v>2</v>
      </c>
      <c r="OD15" s="151">
        <v>2</v>
      </c>
      <c r="OE15" s="211">
        <f t="shared" si="259"/>
        <v>18</v>
      </c>
      <c r="OF15" s="43">
        <f t="shared" si="260"/>
        <v>2.1111111111111112</v>
      </c>
      <c r="OG15" s="45" t="str">
        <f t="shared" si="261"/>
        <v>2.11</v>
      </c>
      <c r="OH15" s="47" t="str">
        <f t="shared" si="309"/>
        <v>Lên lớp</v>
      </c>
      <c r="OI15" s="41">
        <f t="shared" si="262"/>
        <v>18</v>
      </c>
      <c r="OJ15" s="43">
        <f t="shared" si="263"/>
        <v>2.1111111111111112</v>
      </c>
      <c r="OK15" s="229">
        <f t="shared" si="264"/>
        <v>76</v>
      </c>
      <c r="OL15" s="230">
        <f t="shared" si="265"/>
        <v>76</v>
      </c>
      <c r="OM15" s="146">
        <f t="shared" si="266"/>
        <v>2.1578947368421053</v>
      </c>
      <c r="ON15" s="45" t="str">
        <f t="shared" si="52"/>
        <v>2.16</v>
      </c>
      <c r="OO15" s="47" t="str">
        <f t="shared" si="267"/>
        <v>Lên lớp</v>
      </c>
      <c r="OP15" s="47" t="s">
        <v>1143</v>
      </c>
      <c r="OQ15" s="24">
        <v>6.2</v>
      </c>
      <c r="OR15" s="27">
        <v>3</v>
      </c>
      <c r="OS15" s="28"/>
      <c r="OT15" s="30">
        <f t="shared" si="487"/>
        <v>4.3</v>
      </c>
      <c r="OU15" s="31">
        <f t="shared" si="488"/>
        <v>4.3</v>
      </c>
      <c r="OV15" s="29" t="str">
        <f t="shared" si="489"/>
        <v>4.3</v>
      </c>
      <c r="OW15" s="35" t="str">
        <f t="shared" si="490"/>
        <v>D</v>
      </c>
      <c r="OX15" s="130">
        <f t="shared" si="491"/>
        <v>1</v>
      </c>
      <c r="OY15" s="49" t="str">
        <f t="shared" si="492"/>
        <v>1.0</v>
      </c>
      <c r="OZ15" s="77">
        <v>2</v>
      </c>
      <c r="PA15" s="151">
        <v>2</v>
      </c>
      <c r="PB15" s="24">
        <v>6.6</v>
      </c>
      <c r="PC15" s="27">
        <v>9</v>
      </c>
      <c r="PD15" s="28"/>
      <c r="PE15" s="30">
        <f t="shared" si="493"/>
        <v>8</v>
      </c>
      <c r="PF15" s="31">
        <f t="shared" si="494"/>
        <v>8</v>
      </c>
      <c r="PG15" s="31" t="str">
        <f t="shared" si="495"/>
        <v>8.0</v>
      </c>
      <c r="PH15" s="35" t="str">
        <f t="shared" si="496"/>
        <v>B+</v>
      </c>
      <c r="PI15" s="33">
        <f t="shared" si="497"/>
        <v>3.5</v>
      </c>
      <c r="PJ15" s="49" t="str">
        <f t="shared" si="498"/>
        <v>3.5</v>
      </c>
      <c r="PK15" s="77">
        <v>3</v>
      </c>
      <c r="PL15" s="151">
        <v>3</v>
      </c>
      <c r="PM15" s="24">
        <v>7.7</v>
      </c>
      <c r="PN15" s="27">
        <v>6</v>
      </c>
      <c r="PO15" s="28"/>
      <c r="PP15" s="30">
        <f t="shared" si="499"/>
        <v>6.7</v>
      </c>
      <c r="PQ15" s="31">
        <f t="shared" si="500"/>
        <v>6.7</v>
      </c>
      <c r="PR15" s="31" t="str">
        <f t="shared" si="501"/>
        <v>6.7</v>
      </c>
      <c r="PS15" s="35" t="str">
        <f t="shared" si="502"/>
        <v>C+</v>
      </c>
      <c r="PT15" s="33">
        <f t="shared" si="503"/>
        <v>2.5</v>
      </c>
      <c r="PU15" s="49" t="str">
        <f t="shared" si="504"/>
        <v>2.5</v>
      </c>
      <c r="PV15" s="77">
        <v>2</v>
      </c>
      <c r="PW15" s="151">
        <v>2</v>
      </c>
      <c r="PX15" s="24">
        <v>7.3</v>
      </c>
      <c r="PY15" s="27">
        <v>7</v>
      </c>
      <c r="PZ15" s="28"/>
      <c r="QA15" s="22">
        <f t="shared" si="505"/>
        <v>7.1</v>
      </c>
      <c r="QB15" s="29">
        <f t="shared" si="506"/>
        <v>7.1</v>
      </c>
      <c r="QC15" s="29" t="str">
        <f t="shared" si="507"/>
        <v>7.1</v>
      </c>
      <c r="QD15" s="35" t="str">
        <f t="shared" si="546"/>
        <v>B</v>
      </c>
      <c r="QE15" s="33">
        <f t="shared" si="508"/>
        <v>3</v>
      </c>
      <c r="QF15" s="49" t="str">
        <f t="shared" si="509"/>
        <v>3.0</v>
      </c>
      <c r="QG15" s="77">
        <v>3</v>
      </c>
      <c r="QH15" s="151">
        <v>3</v>
      </c>
      <c r="QI15" s="24">
        <v>6</v>
      </c>
      <c r="QJ15" s="27">
        <v>5</v>
      </c>
      <c r="QK15" s="28"/>
      <c r="QL15" s="30">
        <f t="shared" si="510"/>
        <v>5.4</v>
      </c>
      <c r="QM15" s="31">
        <f t="shared" si="511"/>
        <v>5.4</v>
      </c>
      <c r="QN15" s="31" t="str">
        <f t="shared" si="512"/>
        <v>5.4</v>
      </c>
      <c r="QO15" s="35" t="str">
        <f t="shared" si="513"/>
        <v>D+</v>
      </c>
      <c r="QP15" s="33">
        <f t="shared" si="514"/>
        <v>1.5</v>
      </c>
      <c r="QQ15" s="49" t="str">
        <f t="shared" si="515"/>
        <v>1.5</v>
      </c>
      <c r="QR15" s="77">
        <v>1</v>
      </c>
      <c r="QS15" s="151">
        <v>1</v>
      </c>
      <c r="QT15" s="24">
        <v>6.8</v>
      </c>
      <c r="QU15" s="27">
        <v>5</v>
      </c>
      <c r="QV15" s="28"/>
      <c r="QW15" s="30">
        <f t="shared" si="516"/>
        <v>5.7</v>
      </c>
      <c r="QX15" s="31">
        <f t="shared" si="517"/>
        <v>5.7</v>
      </c>
      <c r="QY15" s="31" t="str">
        <f t="shared" si="518"/>
        <v>5.7</v>
      </c>
      <c r="QZ15" s="35" t="str">
        <f t="shared" si="519"/>
        <v>C</v>
      </c>
      <c r="RA15" s="33">
        <f t="shared" si="520"/>
        <v>2</v>
      </c>
      <c r="RB15" s="49" t="str">
        <f t="shared" si="521"/>
        <v>2.0</v>
      </c>
      <c r="RC15" s="77">
        <v>3</v>
      </c>
      <c r="RD15" s="151">
        <v>3</v>
      </c>
      <c r="RE15" s="24">
        <v>6</v>
      </c>
      <c r="RF15" s="27">
        <v>6</v>
      </c>
      <c r="RG15" s="28"/>
      <c r="RH15" s="30">
        <f t="shared" si="522"/>
        <v>6</v>
      </c>
      <c r="RI15" s="31">
        <f t="shared" si="523"/>
        <v>6</v>
      </c>
      <c r="RJ15" s="31" t="str">
        <f t="shared" si="524"/>
        <v>6.0</v>
      </c>
      <c r="RK15" s="35" t="str">
        <f t="shared" si="525"/>
        <v>C</v>
      </c>
      <c r="RL15" s="33">
        <f t="shared" si="526"/>
        <v>2</v>
      </c>
      <c r="RM15" s="49" t="str">
        <f t="shared" si="527"/>
        <v>2.0</v>
      </c>
      <c r="RN15" s="77">
        <v>1</v>
      </c>
      <c r="RO15" s="151">
        <v>1</v>
      </c>
      <c r="RP15" s="211">
        <f t="shared" si="275"/>
        <v>15</v>
      </c>
      <c r="RQ15" s="275">
        <f t="shared" si="276"/>
        <v>6.3866666666666676</v>
      </c>
      <c r="RR15" s="43">
        <f t="shared" si="277"/>
        <v>2.4</v>
      </c>
      <c r="RS15" s="45" t="str">
        <f t="shared" si="278"/>
        <v>2.40</v>
      </c>
      <c r="RT15" s="47" t="str">
        <f t="shared" si="279"/>
        <v>Lên lớp</v>
      </c>
      <c r="RU15" s="41">
        <f t="shared" si="280"/>
        <v>15</v>
      </c>
      <c r="RV15" s="43">
        <f t="shared" si="281"/>
        <v>2.4</v>
      </c>
      <c r="RW15" s="229">
        <f t="shared" si="282"/>
        <v>91</v>
      </c>
      <c r="RX15" s="230">
        <f t="shared" si="283"/>
        <v>91</v>
      </c>
      <c r="RY15" s="146">
        <f t="shared" si="284"/>
        <v>2.197802197802198</v>
      </c>
      <c r="RZ15" s="45" t="str">
        <f t="shared" si="285"/>
        <v>2.20</v>
      </c>
      <c r="SA15" s="47" t="str">
        <f t="shared" si="286"/>
        <v>Lên lớp</v>
      </c>
      <c r="SB15" s="47" t="s">
        <v>1143</v>
      </c>
      <c r="SC15" s="24">
        <v>8</v>
      </c>
      <c r="SD15" s="27">
        <v>7</v>
      </c>
      <c r="SE15" s="28"/>
      <c r="SF15" s="30">
        <f t="shared" si="528"/>
        <v>7.4</v>
      </c>
      <c r="SG15" s="31">
        <f t="shared" si="529"/>
        <v>7.4</v>
      </c>
      <c r="SH15" s="31" t="str">
        <f t="shared" si="530"/>
        <v>7.4</v>
      </c>
      <c r="SI15" s="35" t="str">
        <f t="shared" si="531"/>
        <v>B</v>
      </c>
      <c r="SJ15" s="33">
        <f t="shared" si="532"/>
        <v>3</v>
      </c>
      <c r="SK15" s="49" t="str">
        <f t="shared" si="533"/>
        <v>3.0</v>
      </c>
      <c r="SL15" s="77">
        <v>2</v>
      </c>
      <c r="SM15" s="151">
        <v>2</v>
      </c>
      <c r="SN15" s="24">
        <v>6.1</v>
      </c>
      <c r="SO15" s="27">
        <v>6</v>
      </c>
      <c r="SP15" s="28"/>
      <c r="SQ15" s="30">
        <f t="shared" si="534"/>
        <v>6</v>
      </c>
      <c r="SR15" s="31">
        <f t="shared" si="535"/>
        <v>6</v>
      </c>
      <c r="SS15" s="31" t="str">
        <f t="shared" si="536"/>
        <v>6.0</v>
      </c>
      <c r="ST15" s="35" t="str">
        <f t="shared" si="537"/>
        <v>C</v>
      </c>
      <c r="SU15" s="33">
        <f t="shared" si="538"/>
        <v>2</v>
      </c>
      <c r="SV15" s="49" t="str">
        <f t="shared" si="539"/>
        <v>2.0</v>
      </c>
      <c r="SW15" s="77">
        <v>2</v>
      </c>
      <c r="SX15" s="151">
        <v>2</v>
      </c>
      <c r="SY15" s="24"/>
      <c r="SZ15" s="27"/>
      <c r="TA15" s="28"/>
      <c r="TB15" s="22">
        <f t="shared" si="562"/>
        <v>6.7</v>
      </c>
      <c r="TC15" s="29">
        <f t="shared" si="563"/>
        <v>6.7</v>
      </c>
      <c r="TD15" s="29" t="str">
        <f t="shared" si="542"/>
        <v>6.7</v>
      </c>
      <c r="TE15" s="35" t="str">
        <f t="shared" si="543"/>
        <v>C+</v>
      </c>
      <c r="TF15" s="130">
        <f t="shared" si="544"/>
        <v>2.5</v>
      </c>
      <c r="TG15" s="49" t="str">
        <f t="shared" si="545"/>
        <v>2.5</v>
      </c>
      <c r="TH15" s="77">
        <v>4</v>
      </c>
      <c r="TI15" s="151">
        <v>4</v>
      </c>
      <c r="TJ15" s="320"/>
      <c r="TK15" s="321">
        <v>6.9</v>
      </c>
      <c r="TL15" s="322">
        <v>6.4</v>
      </c>
      <c r="TM15" s="322">
        <v>6.3</v>
      </c>
      <c r="TN15" s="322"/>
      <c r="TO15" s="127">
        <f t="shared" si="549"/>
        <v>6.5</v>
      </c>
      <c r="TP15" s="29" t="str">
        <f t="shared" si="550"/>
        <v>6.5</v>
      </c>
      <c r="TQ15" s="35" t="str">
        <f t="shared" si="551"/>
        <v>C+</v>
      </c>
      <c r="TR15" s="33">
        <f t="shared" si="552"/>
        <v>2.5</v>
      </c>
      <c r="TS15" s="49" t="str">
        <f t="shared" si="553"/>
        <v>2.5</v>
      </c>
      <c r="TT15" s="323">
        <v>5</v>
      </c>
      <c r="TU15" s="324">
        <v>5</v>
      </c>
      <c r="TV15" s="325">
        <f t="shared" si="554"/>
        <v>9</v>
      </c>
      <c r="TW15" s="341">
        <f t="shared" si="294"/>
        <v>6.5888888888888886</v>
      </c>
      <c r="TX15" s="326">
        <f t="shared" si="555"/>
        <v>2.5</v>
      </c>
      <c r="TY15" s="45" t="str">
        <f t="shared" si="556"/>
        <v>2.50</v>
      </c>
      <c r="TZ15" s="47" t="str">
        <f t="shared" si="557"/>
        <v>Lên lớp</v>
      </c>
      <c r="UA15" s="41">
        <f t="shared" si="558"/>
        <v>9</v>
      </c>
      <c r="UB15" s="43">
        <f t="shared" si="559"/>
        <v>2.5</v>
      </c>
    </row>
    <row r="16" spans="1:548" ht="18">
      <c r="A16" s="11">
        <v>19</v>
      </c>
      <c r="B16" s="91" t="s">
        <v>500</v>
      </c>
      <c r="C16" s="92" t="s">
        <v>537</v>
      </c>
      <c r="D16" s="73" t="s">
        <v>19</v>
      </c>
      <c r="E16" s="302" t="s">
        <v>266</v>
      </c>
      <c r="F16" s="9"/>
      <c r="G16" s="118" t="s">
        <v>660</v>
      </c>
      <c r="H16" s="102" t="s">
        <v>18</v>
      </c>
      <c r="I16" s="104" t="s">
        <v>21</v>
      </c>
      <c r="J16" s="13">
        <v>6</v>
      </c>
      <c r="K16" s="29" t="str">
        <f t="shared" si="103"/>
        <v>6.0</v>
      </c>
      <c r="L16" s="35" t="str">
        <f t="shared" si="321"/>
        <v>C</v>
      </c>
      <c r="M16" s="33">
        <f t="shared" si="322"/>
        <v>2</v>
      </c>
      <c r="N16" s="49" t="str">
        <f t="shared" si="323"/>
        <v>2.0</v>
      </c>
      <c r="O16" s="12">
        <v>2</v>
      </c>
      <c r="P16" s="19">
        <v>6.7</v>
      </c>
      <c r="Q16" s="29" t="str">
        <f t="shared" si="107"/>
        <v>6.7</v>
      </c>
      <c r="R16" s="35" t="str">
        <f t="shared" si="324"/>
        <v>C+</v>
      </c>
      <c r="S16" s="33">
        <f t="shared" si="325"/>
        <v>2.5</v>
      </c>
      <c r="T16" s="49" t="str">
        <f t="shared" si="326"/>
        <v>2.5</v>
      </c>
      <c r="U16" s="12">
        <v>3</v>
      </c>
      <c r="V16" s="24">
        <v>7.1</v>
      </c>
      <c r="W16" s="27">
        <v>7</v>
      </c>
      <c r="X16" s="28"/>
      <c r="Y16" s="22">
        <f t="shared" si="327"/>
        <v>7</v>
      </c>
      <c r="Z16" s="29">
        <f t="shared" si="328"/>
        <v>7</v>
      </c>
      <c r="AA16" s="29" t="str">
        <f t="shared" si="113"/>
        <v>7.0</v>
      </c>
      <c r="AB16" s="35" t="str">
        <f t="shared" si="329"/>
        <v>B</v>
      </c>
      <c r="AC16" s="33">
        <f t="shared" si="330"/>
        <v>3</v>
      </c>
      <c r="AD16" s="49" t="str">
        <f t="shared" si="331"/>
        <v>3.0</v>
      </c>
      <c r="AE16" s="77">
        <v>5</v>
      </c>
      <c r="AF16" s="80">
        <v>5</v>
      </c>
      <c r="AG16" s="24">
        <v>5.7</v>
      </c>
      <c r="AH16" s="27">
        <v>8</v>
      </c>
      <c r="AI16" s="28"/>
      <c r="AJ16" s="22">
        <f t="shared" si="332"/>
        <v>7.1</v>
      </c>
      <c r="AK16" s="29">
        <f t="shared" si="333"/>
        <v>7.1</v>
      </c>
      <c r="AL16" s="29" t="str">
        <f t="shared" si="119"/>
        <v>7.1</v>
      </c>
      <c r="AM16" s="35" t="str">
        <f t="shared" si="334"/>
        <v>B</v>
      </c>
      <c r="AN16" s="33">
        <f t="shared" si="335"/>
        <v>3</v>
      </c>
      <c r="AO16" s="49" t="str">
        <f t="shared" si="336"/>
        <v>3.0</v>
      </c>
      <c r="AP16" s="77">
        <v>3</v>
      </c>
      <c r="AQ16" s="83">
        <v>3</v>
      </c>
      <c r="AR16" s="24">
        <v>6.3</v>
      </c>
      <c r="AS16" s="27">
        <v>5</v>
      </c>
      <c r="AT16" s="28"/>
      <c r="AU16" s="22">
        <f t="shared" si="337"/>
        <v>5.5</v>
      </c>
      <c r="AV16" s="29">
        <f t="shared" si="338"/>
        <v>5.5</v>
      </c>
      <c r="AW16" s="29" t="str">
        <f t="shared" si="123"/>
        <v>5.5</v>
      </c>
      <c r="AX16" s="35" t="str">
        <f t="shared" si="339"/>
        <v>C</v>
      </c>
      <c r="AY16" s="33">
        <f t="shared" si="340"/>
        <v>2</v>
      </c>
      <c r="AZ16" s="49" t="str">
        <f t="shared" si="341"/>
        <v>2.0</v>
      </c>
      <c r="BA16" s="77">
        <v>3</v>
      </c>
      <c r="BB16" s="83">
        <v>3</v>
      </c>
      <c r="BC16" s="24">
        <v>7.2</v>
      </c>
      <c r="BD16" s="27">
        <v>7</v>
      </c>
      <c r="BE16" s="28"/>
      <c r="BF16" s="22">
        <f t="shared" si="342"/>
        <v>7.1</v>
      </c>
      <c r="BG16" s="29">
        <f t="shared" si="343"/>
        <v>7.1</v>
      </c>
      <c r="BH16" s="29" t="str">
        <f t="shared" si="127"/>
        <v>7.1</v>
      </c>
      <c r="BI16" s="35" t="str">
        <f t="shared" si="344"/>
        <v>B</v>
      </c>
      <c r="BJ16" s="33">
        <f t="shared" si="345"/>
        <v>3</v>
      </c>
      <c r="BK16" s="49" t="str">
        <f t="shared" si="346"/>
        <v>3.0</v>
      </c>
      <c r="BL16" s="77">
        <v>3</v>
      </c>
      <c r="BM16" s="83">
        <v>3</v>
      </c>
      <c r="BN16" s="24">
        <v>7</v>
      </c>
      <c r="BO16" s="27">
        <v>8</v>
      </c>
      <c r="BP16" s="28"/>
      <c r="BQ16" s="30">
        <f t="shared" si="347"/>
        <v>7.6</v>
      </c>
      <c r="BR16" s="31">
        <f t="shared" si="348"/>
        <v>7.6</v>
      </c>
      <c r="BS16" s="29" t="str">
        <f t="shared" si="131"/>
        <v>7.6</v>
      </c>
      <c r="BT16" s="35" t="str">
        <f t="shared" si="349"/>
        <v>B</v>
      </c>
      <c r="BU16" s="33">
        <f t="shared" si="350"/>
        <v>3</v>
      </c>
      <c r="BV16" s="49" t="str">
        <f t="shared" si="351"/>
        <v>3.0</v>
      </c>
      <c r="BW16" s="77">
        <v>2</v>
      </c>
      <c r="BX16" s="136">
        <v>2</v>
      </c>
      <c r="BY16" s="41">
        <f t="shared" si="135"/>
        <v>16</v>
      </c>
      <c r="BZ16" s="43">
        <f t="shared" si="136"/>
        <v>2.8125</v>
      </c>
      <c r="CA16" s="45" t="str">
        <f t="shared" si="137"/>
        <v>2.81</v>
      </c>
      <c r="CB16" s="47" t="str">
        <f t="shared" si="138"/>
        <v>Lên lớp</v>
      </c>
      <c r="CC16" s="145">
        <f t="shared" si="139"/>
        <v>16</v>
      </c>
      <c r="CD16" s="146">
        <f t="shared" si="140"/>
        <v>2.8125</v>
      </c>
      <c r="CE16" s="47" t="str">
        <f t="shared" si="141"/>
        <v>Lên lớp</v>
      </c>
      <c r="CF16" s="142" t="s">
        <v>1143</v>
      </c>
      <c r="CG16" s="24">
        <v>6.6</v>
      </c>
      <c r="CH16" s="27">
        <v>5</v>
      </c>
      <c r="CI16" s="28"/>
      <c r="CJ16" s="30">
        <f t="shared" si="397"/>
        <v>5.6</v>
      </c>
      <c r="CK16" s="31">
        <f t="shared" si="398"/>
        <v>5.6</v>
      </c>
      <c r="CL16" s="29" t="str">
        <f t="shared" si="144"/>
        <v>5.6</v>
      </c>
      <c r="CM16" s="35" t="str">
        <f t="shared" si="399"/>
        <v>C</v>
      </c>
      <c r="CN16" s="157">
        <f t="shared" si="400"/>
        <v>2</v>
      </c>
      <c r="CO16" s="49" t="str">
        <f t="shared" si="401"/>
        <v>2.0</v>
      </c>
      <c r="CP16" s="77">
        <v>3</v>
      </c>
      <c r="CQ16" s="151">
        <v>3</v>
      </c>
      <c r="CR16" s="24">
        <v>5.7</v>
      </c>
      <c r="CS16" s="27">
        <v>5</v>
      </c>
      <c r="CT16" s="28"/>
      <c r="CU16" s="30">
        <f t="shared" si="402"/>
        <v>5.3</v>
      </c>
      <c r="CV16" s="31">
        <f t="shared" si="403"/>
        <v>5.3</v>
      </c>
      <c r="CW16" s="29" t="str">
        <f t="shared" si="149"/>
        <v>5.3</v>
      </c>
      <c r="CX16" s="35" t="str">
        <f t="shared" si="404"/>
        <v>D+</v>
      </c>
      <c r="CY16" s="157">
        <f t="shared" si="405"/>
        <v>1.5</v>
      </c>
      <c r="CZ16" s="49" t="str">
        <f t="shared" si="406"/>
        <v>1.5</v>
      </c>
      <c r="DA16" s="77">
        <v>2</v>
      </c>
      <c r="DB16" s="151">
        <v>2</v>
      </c>
      <c r="DC16" s="24">
        <v>5.3</v>
      </c>
      <c r="DD16" s="27">
        <v>5</v>
      </c>
      <c r="DE16" s="28"/>
      <c r="DF16" s="30">
        <f t="shared" si="407"/>
        <v>5.0999999999999996</v>
      </c>
      <c r="DG16" s="31">
        <f t="shared" si="408"/>
        <v>5.0999999999999996</v>
      </c>
      <c r="DH16" s="29" t="str">
        <f t="shared" si="155"/>
        <v>5.1</v>
      </c>
      <c r="DI16" s="35" t="str">
        <f t="shared" si="409"/>
        <v>D+</v>
      </c>
      <c r="DJ16" s="157">
        <f t="shared" si="410"/>
        <v>1.5</v>
      </c>
      <c r="DK16" s="49" t="str">
        <f t="shared" si="411"/>
        <v>1.5</v>
      </c>
      <c r="DL16" s="77">
        <v>4</v>
      </c>
      <c r="DM16" s="151">
        <v>4</v>
      </c>
      <c r="DN16" s="24">
        <v>5.7</v>
      </c>
      <c r="DO16" s="27">
        <v>5</v>
      </c>
      <c r="DP16" s="28"/>
      <c r="DQ16" s="30">
        <f t="shared" si="412"/>
        <v>5.3</v>
      </c>
      <c r="DR16" s="31">
        <f t="shared" si="413"/>
        <v>5.3</v>
      </c>
      <c r="DS16" s="29" t="str">
        <f t="shared" si="161"/>
        <v>5.3</v>
      </c>
      <c r="DT16" s="35" t="str">
        <f t="shared" si="414"/>
        <v>D+</v>
      </c>
      <c r="DU16" s="157">
        <f t="shared" si="415"/>
        <v>1.5</v>
      </c>
      <c r="DV16" s="49" t="str">
        <f t="shared" si="416"/>
        <v>1.5</v>
      </c>
      <c r="DW16" s="77">
        <v>3</v>
      </c>
      <c r="DX16" s="151">
        <v>3</v>
      </c>
      <c r="DY16" s="24">
        <v>7.3</v>
      </c>
      <c r="DZ16" s="27">
        <v>6</v>
      </c>
      <c r="EA16" s="28"/>
      <c r="EB16" s="30">
        <f t="shared" si="417"/>
        <v>6.5</v>
      </c>
      <c r="EC16" s="31">
        <f t="shared" si="418"/>
        <v>6.5</v>
      </c>
      <c r="ED16" s="29" t="str">
        <f t="shared" si="165"/>
        <v>6.5</v>
      </c>
      <c r="EE16" s="35" t="str">
        <f t="shared" si="419"/>
        <v>C+</v>
      </c>
      <c r="EF16" s="157">
        <f t="shared" si="420"/>
        <v>2.5</v>
      </c>
      <c r="EG16" s="49" t="str">
        <f t="shared" si="421"/>
        <v>2.5</v>
      </c>
      <c r="EH16" s="77">
        <v>2</v>
      </c>
      <c r="EI16" s="151">
        <v>2</v>
      </c>
      <c r="EJ16" s="24">
        <v>6</v>
      </c>
      <c r="EK16" s="27">
        <v>7</v>
      </c>
      <c r="EL16" s="28"/>
      <c r="EM16" s="30">
        <f t="shared" si="422"/>
        <v>6.6</v>
      </c>
      <c r="EN16" s="31">
        <f t="shared" si="423"/>
        <v>6.6</v>
      </c>
      <c r="EO16" s="29" t="str">
        <f t="shared" si="170"/>
        <v>6.6</v>
      </c>
      <c r="EP16" s="35" t="str">
        <f t="shared" si="424"/>
        <v>C+</v>
      </c>
      <c r="EQ16" s="157">
        <f t="shared" si="425"/>
        <v>2.5</v>
      </c>
      <c r="ER16" s="49" t="str">
        <f t="shared" si="426"/>
        <v>2.5</v>
      </c>
      <c r="ES16" s="77">
        <v>2</v>
      </c>
      <c r="ET16" s="151">
        <v>2</v>
      </c>
      <c r="EU16" s="24">
        <v>6.9</v>
      </c>
      <c r="EV16" s="27">
        <v>6</v>
      </c>
      <c r="EW16" s="28"/>
      <c r="EX16" s="30">
        <f t="shared" si="427"/>
        <v>6.4</v>
      </c>
      <c r="EY16" s="31">
        <f t="shared" si="428"/>
        <v>6.4</v>
      </c>
      <c r="EZ16" s="29" t="str">
        <f t="shared" si="175"/>
        <v>6.4</v>
      </c>
      <c r="FA16" s="35" t="str">
        <f t="shared" si="429"/>
        <v>C</v>
      </c>
      <c r="FB16" s="157">
        <f t="shared" si="430"/>
        <v>2</v>
      </c>
      <c r="FC16" s="49" t="str">
        <f t="shared" si="431"/>
        <v>2.0</v>
      </c>
      <c r="FD16" s="77">
        <v>3</v>
      </c>
      <c r="FE16" s="151">
        <v>3</v>
      </c>
      <c r="FF16" s="155">
        <v>8</v>
      </c>
      <c r="FG16" s="165">
        <v>8.1999999999999993</v>
      </c>
      <c r="FH16" s="165"/>
      <c r="FI16" s="22">
        <f t="shared" si="432"/>
        <v>8.1</v>
      </c>
      <c r="FJ16" s="29">
        <f t="shared" si="433"/>
        <v>8.1</v>
      </c>
      <c r="FK16" s="29" t="str">
        <f t="shared" si="181"/>
        <v>8.1</v>
      </c>
      <c r="FL16" s="35" t="str">
        <f t="shared" si="434"/>
        <v>B+</v>
      </c>
      <c r="FM16" s="33">
        <f t="shared" si="435"/>
        <v>3.5</v>
      </c>
      <c r="FN16" s="49" t="str">
        <f t="shared" si="436"/>
        <v>3.5</v>
      </c>
      <c r="FO16" s="77">
        <v>1</v>
      </c>
      <c r="FP16" s="151">
        <v>1</v>
      </c>
      <c r="FQ16" s="41">
        <f t="shared" si="185"/>
        <v>20</v>
      </c>
      <c r="FR16" s="43">
        <f t="shared" si="186"/>
        <v>1.95</v>
      </c>
      <c r="FS16" s="45" t="str">
        <f t="shared" si="187"/>
        <v>1.95</v>
      </c>
      <c r="FT16" s="47" t="str">
        <f t="shared" si="188"/>
        <v>Lên lớp</v>
      </c>
      <c r="FU16" s="145">
        <f t="shared" si="189"/>
        <v>20</v>
      </c>
      <c r="FV16" s="146">
        <f t="shared" si="190"/>
        <v>1.95</v>
      </c>
      <c r="FW16" s="174">
        <f t="shared" si="191"/>
        <v>36</v>
      </c>
      <c r="FX16" s="41">
        <f t="shared" si="192"/>
        <v>36</v>
      </c>
      <c r="FY16" s="43">
        <f t="shared" si="193"/>
        <v>2.3333333333333335</v>
      </c>
      <c r="FZ16" s="45" t="str">
        <f t="shared" si="194"/>
        <v>2.33</v>
      </c>
      <c r="GA16" s="47" t="str">
        <f t="shared" si="195"/>
        <v>Lên lớp</v>
      </c>
      <c r="GB16" s="47" t="s">
        <v>1143</v>
      </c>
      <c r="GC16" s="24">
        <v>7.7</v>
      </c>
      <c r="GD16" s="27">
        <v>8</v>
      </c>
      <c r="GE16" s="28"/>
      <c r="GF16" s="22">
        <f t="shared" si="352"/>
        <v>7.9</v>
      </c>
      <c r="GG16" s="29">
        <f t="shared" si="353"/>
        <v>7.9</v>
      </c>
      <c r="GH16" s="29" t="str">
        <f t="shared" si="197"/>
        <v>7.9</v>
      </c>
      <c r="GI16" s="35" t="str">
        <f t="shared" si="354"/>
        <v>B</v>
      </c>
      <c r="GJ16" s="33">
        <f t="shared" si="355"/>
        <v>3</v>
      </c>
      <c r="GK16" s="49" t="str">
        <f t="shared" si="356"/>
        <v>3.0</v>
      </c>
      <c r="GL16" s="77">
        <v>2</v>
      </c>
      <c r="GM16" s="151">
        <v>2</v>
      </c>
      <c r="GN16" s="24">
        <v>8</v>
      </c>
      <c r="GO16" s="27">
        <v>7</v>
      </c>
      <c r="GP16" s="28"/>
      <c r="GQ16" s="22">
        <f t="shared" si="357"/>
        <v>7.4</v>
      </c>
      <c r="GR16" s="29">
        <f t="shared" si="358"/>
        <v>7.4</v>
      </c>
      <c r="GS16" s="29" t="str">
        <f t="shared" si="202"/>
        <v>7.4</v>
      </c>
      <c r="GT16" s="35" t="str">
        <f t="shared" si="359"/>
        <v>B</v>
      </c>
      <c r="GU16" s="33">
        <f t="shared" si="360"/>
        <v>3</v>
      </c>
      <c r="GV16" s="49" t="str">
        <f t="shared" si="361"/>
        <v>3.0</v>
      </c>
      <c r="GW16" s="77">
        <v>3</v>
      </c>
      <c r="GX16" s="151">
        <v>3</v>
      </c>
      <c r="GY16" s="24">
        <v>6.6</v>
      </c>
      <c r="GZ16" s="27">
        <v>7</v>
      </c>
      <c r="HA16" s="28"/>
      <c r="HB16" s="22">
        <f t="shared" si="362"/>
        <v>6.8</v>
      </c>
      <c r="HC16" s="29">
        <f t="shared" si="363"/>
        <v>6.8</v>
      </c>
      <c r="HD16" s="29" t="str">
        <f t="shared" si="207"/>
        <v>6.8</v>
      </c>
      <c r="HE16" s="35" t="str">
        <f t="shared" si="364"/>
        <v>C+</v>
      </c>
      <c r="HF16" s="33">
        <f t="shared" si="365"/>
        <v>2.5</v>
      </c>
      <c r="HG16" s="49" t="str">
        <f t="shared" si="366"/>
        <v>2.5</v>
      </c>
      <c r="HH16" s="77">
        <v>2</v>
      </c>
      <c r="HI16" s="151">
        <v>2</v>
      </c>
      <c r="HJ16" s="24">
        <v>7</v>
      </c>
      <c r="HK16" s="27">
        <v>0</v>
      </c>
      <c r="HL16" s="28">
        <v>6</v>
      </c>
      <c r="HM16" s="22">
        <f t="shared" si="367"/>
        <v>2.8</v>
      </c>
      <c r="HN16" s="29">
        <f t="shared" si="368"/>
        <v>6.4</v>
      </c>
      <c r="HO16" s="29" t="str">
        <f t="shared" si="212"/>
        <v>6.4</v>
      </c>
      <c r="HP16" s="35" t="str">
        <f t="shared" si="369"/>
        <v>C</v>
      </c>
      <c r="HQ16" s="33">
        <f t="shared" si="370"/>
        <v>2</v>
      </c>
      <c r="HR16" s="49" t="str">
        <f t="shared" si="371"/>
        <v>2.0</v>
      </c>
      <c r="HS16" s="77">
        <v>2</v>
      </c>
      <c r="HT16" s="151">
        <v>2</v>
      </c>
      <c r="HU16" s="24">
        <v>7.7</v>
      </c>
      <c r="HV16" s="27">
        <v>5</v>
      </c>
      <c r="HW16" s="28"/>
      <c r="HX16" s="22">
        <f t="shared" si="372"/>
        <v>6.1</v>
      </c>
      <c r="HY16" s="29">
        <f t="shared" si="373"/>
        <v>6.1</v>
      </c>
      <c r="HZ16" s="29" t="str">
        <f t="shared" si="217"/>
        <v>6.1</v>
      </c>
      <c r="IA16" s="35" t="str">
        <f t="shared" si="374"/>
        <v>C</v>
      </c>
      <c r="IB16" s="33">
        <f t="shared" si="375"/>
        <v>2</v>
      </c>
      <c r="IC16" s="49" t="str">
        <f t="shared" si="376"/>
        <v>2.0</v>
      </c>
      <c r="ID16" s="77">
        <v>3</v>
      </c>
      <c r="IE16" s="151">
        <v>3</v>
      </c>
      <c r="IF16" s="133">
        <v>5.7</v>
      </c>
      <c r="IG16" s="125">
        <v>6</v>
      </c>
      <c r="IH16" s="126"/>
      <c r="II16" s="159">
        <f t="shared" si="377"/>
        <v>5.9</v>
      </c>
      <c r="IJ16" s="160">
        <f t="shared" si="378"/>
        <v>5.9</v>
      </c>
      <c r="IK16" s="29" t="str">
        <f t="shared" si="222"/>
        <v>5.9</v>
      </c>
      <c r="IL16" s="129" t="str">
        <f t="shared" si="379"/>
        <v>C</v>
      </c>
      <c r="IM16" s="130">
        <f t="shared" si="380"/>
        <v>2</v>
      </c>
      <c r="IN16" s="131" t="str">
        <f t="shared" si="381"/>
        <v>2.0</v>
      </c>
      <c r="IO16" s="132">
        <v>2</v>
      </c>
      <c r="IP16" s="170">
        <v>2</v>
      </c>
      <c r="IQ16" s="133">
        <v>7</v>
      </c>
      <c r="IR16" s="125">
        <v>4</v>
      </c>
      <c r="IS16" s="126"/>
      <c r="IT16" s="159">
        <f t="shared" si="382"/>
        <v>5.2</v>
      </c>
      <c r="IU16" s="160">
        <f t="shared" si="383"/>
        <v>5.2</v>
      </c>
      <c r="IV16" s="29" t="str">
        <f t="shared" si="226"/>
        <v>5.2</v>
      </c>
      <c r="IW16" s="129" t="str">
        <f t="shared" si="384"/>
        <v>D+</v>
      </c>
      <c r="IX16" s="130">
        <f t="shared" si="385"/>
        <v>1.5</v>
      </c>
      <c r="IY16" s="131" t="str">
        <f t="shared" si="386"/>
        <v>1.5</v>
      </c>
      <c r="IZ16" s="132">
        <v>3</v>
      </c>
      <c r="JA16" s="170">
        <v>3</v>
      </c>
      <c r="JB16" s="24">
        <v>6.6</v>
      </c>
      <c r="JC16" s="27">
        <v>4</v>
      </c>
      <c r="JD16" s="28"/>
      <c r="JE16" s="22">
        <f t="shared" si="387"/>
        <v>5</v>
      </c>
      <c r="JF16" s="29">
        <f t="shared" si="388"/>
        <v>5</v>
      </c>
      <c r="JG16" s="29" t="str">
        <f t="shared" si="230"/>
        <v>5.0</v>
      </c>
      <c r="JH16" s="35" t="str">
        <f t="shared" si="389"/>
        <v>D+</v>
      </c>
      <c r="JI16" s="33">
        <f t="shared" si="390"/>
        <v>1.5</v>
      </c>
      <c r="JJ16" s="49" t="str">
        <f t="shared" si="391"/>
        <v>1.5</v>
      </c>
      <c r="JK16" s="77">
        <v>3</v>
      </c>
      <c r="JL16" s="151">
        <v>3</v>
      </c>
      <c r="JM16" s="24">
        <v>8</v>
      </c>
      <c r="JN16" s="214">
        <v>7.5</v>
      </c>
      <c r="JO16" s="140"/>
      <c r="JP16" s="22">
        <f t="shared" si="392"/>
        <v>7.7</v>
      </c>
      <c r="JQ16" s="29">
        <f t="shared" si="393"/>
        <v>7.7</v>
      </c>
      <c r="JR16" s="29" t="str">
        <f t="shared" si="234"/>
        <v>7.7</v>
      </c>
      <c r="JS16" s="35" t="str">
        <f t="shared" si="394"/>
        <v>B</v>
      </c>
      <c r="JT16" s="33">
        <f t="shared" si="395"/>
        <v>3</v>
      </c>
      <c r="JU16" s="49" t="str">
        <f t="shared" si="396"/>
        <v>3.0</v>
      </c>
      <c r="JV16" s="77">
        <v>2</v>
      </c>
      <c r="JW16" s="151">
        <v>2</v>
      </c>
      <c r="JX16" s="211">
        <f t="shared" si="238"/>
        <v>22</v>
      </c>
      <c r="JY16" s="43">
        <f t="shared" si="239"/>
        <v>2.2272727272727271</v>
      </c>
      <c r="JZ16" s="45" t="str">
        <f t="shared" si="240"/>
        <v>2.23</v>
      </c>
      <c r="KA16" s="47" t="str">
        <f t="shared" si="241"/>
        <v>Lên lớp</v>
      </c>
      <c r="KB16" s="41">
        <f t="shared" si="242"/>
        <v>22</v>
      </c>
      <c r="KC16" s="43">
        <f t="shared" si="243"/>
        <v>2.2272727272727271</v>
      </c>
      <c r="KD16" s="229">
        <f t="shared" si="244"/>
        <v>58</v>
      </c>
      <c r="KE16" s="230">
        <f t="shared" si="245"/>
        <v>58</v>
      </c>
      <c r="KF16" s="146">
        <f t="shared" si="246"/>
        <v>2.2931034482758621</v>
      </c>
      <c r="KG16" s="45" t="str">
        <f t="shared" si="247"/>
        <v>2.29</v>
      </c>
      <c r="KH16" s="47" t="str">
        <f t="shared" si="248"/>
        <v>Lên lớp</v>
      </c>
      <c r="KI16" s="47" t="s">
        <v>1143</v>
      </c>
      <c r="KJ16" s="24">
        <v>5.6</v>
      </c>
      <c r="KK16" s="27">
        <v>4</v>
      </c>
      <c r="KL16" s="28"/>
      <c r="KM16" s="30">
        <f t="shared" si="437"/>
        <v>4.5999999999999996</v>
      </c>
      <c r="KN16" s="31">
        <f t="shared" si="438"/>
        <v>4.5999999999999996</v>
      </c>
      <c r="KO16" s="29" t="str">
        <f t="shared" si="439"/>
        <v>4.6</v>
      </c>
      <c r="KP16" s="35" t="str">
        <f t="shared" si="440"/>
        <v>D</v>
      </c>
      <c r="KQ16" s="33">
        <f t="shared" si="441"/>
        <v>1</v>
      </c>
      <c r="KR16" s="49" t="str">
        <f t="shared" si="442"/>
        <v>1.0</v>
      </c>
      <c r="KS16" s="77">
        <v>2</v>
      </c>
      <c r="KT16" s="151">
        <v>2</v>
      </c>
      <c r="KU16" s="24">
        <v>8</v>
      </c>
      <c r="KV16" s="27">
        <v>8</v>
      </c>
      <c r="KW16" s="28"/>
      <c r="KX16" s="30">
        <f t="shared" si="443"/>
        <v>8</v>
      </c>
      <c r="KY16" s="31">
        <f t="shared" si="444"/>
        <v>8</v>
      </c>
      <c r="KZ16" s="29" t="str">
        <f t="shared" si="445"/>
        <v>8.0</v>
      </c>
      <c r="LA16" s="35" t="str">
        <f t="shared" si="446"/>
        <v>B+</v>
      </c>
      <c r="LB16" s="33">
        <f t="shared" si="447"/>
        <v>3.5</v>
      </c>
      <c r="LC16" s="49" t="str">
        <f t="shared" si="448"/>
        <v>3.5</v>
      </c>
      <c r="LD16" s="77">
        <v>2</v>
      </c>
      <c r="LE16" s="151">
        <v>2</v>
      </c>
      <c r="LF16" s="24">
        <v>7.7</v>
      </c>
      <c r="LG16" s="27">
        <v>7</v>
      </c>
      <c r="LH16" s="28"/>
      <c r="LI16" s="30">
        <f t="shared" si="449"/>
        <v>7.3</v>
      </c>
      <c r="LJ16" s="31">
        <f t="shared" si="450"/>
        <v>7.3</v>
      </c>
      <c r="LK16" s="31" t="str">
        <f t="shared" si="451"/>
        <v>7.3</v>
      </c>
      <c r="LL16" s="35" t="str">
        <f t="shared" si="452"/>
        <v>B</v>
      </c>
      <c r="LM16" s="33">
        <f t="shared" si="453"/>
        <v>3</v>
      </c>
      <c r="LN16" s="49" t="str">
        <f t="shared" si="454"/>
        <v>3.0</v>
      </c>
      <c r="LO16" s="77">
        <v>2</v>
      </c>
      <c r="LP16" s="151">
        <v>2</v>
      </c>
      <c r="LQ16" s="24">
        <v>6.3</v>
      </c>
      <c r="LR16" s="27">
        <v>5</v>
      </c>
      <c r="LS16" s="28"/>
      <c r="LT16" s="30">
        <f t="shared" si="455"/>
        <v>5.5</v>
      </c>
      <c r="LU16" s="31">
        <f t="shared" si="456"/>
        <v>5.5</v>
      </c>
      <c r="LV16" s="29" t="str">
        <f t="shared" si="252"/>
        <v>5.5</v>
      </c>
      <c r="LW16" s="35" t="str">
        <f t="shared" si="457"/>
        <v>C</v>
      </c>
      <c r="LX16" s="33">
        <f t="shared" si="458"/>
        <v>2</v>
      </c>
      <c r="LY16" s="49" t="str">
        <f t="shared" si="459"/>
        <v>2.0</v>
      </c>
      <c r="LZ16" s="77">
        <v>2</v>
      </c>
      <c r="MA16" s="151">
        <v>2</v>
      </c>
      <c r="MB16" s="24">
        <v>7.5</v>
      </c>
      <c r="MC16" s="124"/>
      <c r="MD16" s="28">
        <v>6</v>
      </c>
      <c r="ME16" s="30">
        <f t="shared" si="460"/>
        <v>3</v>
      </c>
      <c r="MF16" s="161">
        <f t="shared" si="461"/>
        <v>6.6</v>
      </c>
      <c r="MG16" s="29" t="str">
        <f t="shared" si="253"/>
        <v>6.6</v>
      </c>
      <c r="MH16" s="162" t="str">
        <f t="shared" si="462"/>
        <v>C+</v>
      </c>
      <c r="MI16" s="163">
        <f t="shared" si="463"/>
        <v>2.5</v>
      </c>
      <c r="MJ16" s="56" t="str">
        <f t="shared" si="464"/>
        <v>2.5</v>
      </c>
      <c r="MK16" s="77">
        <v>1</v>
      </c>
      <c r="ML16" s="151">
        <v>1</v>
      </c>
      <c r="MM16" s="24">
        <v>5.7</v>
      </c>
      <c r="MN16" s="27">
        <v>2</v>
      </c>
      <c r="MO16" s="28">
        <v>5</v>
      </c>
      <c r="MP16" s="30">
        <f t="shared" si="465"/>
        <v>3.5</v>
      </c>
      <c r="MQ16" s="161">
        <f t="shared" si="466"/>
        <v>5.3</v>
      </c>
      <c r="MR16" s="29" t="str">
        <f t="shared" si="254"/>
        <v>5.3</v>
      </c>
      <c r="MS16" s="162" t="str">
        <f t="shared" si="467"/>
        <v>D+</v>
      </c>
      <c r="MT16" s="163">
        <f t="shared" si="468"/>
        <v>1.5</v>
      </c>
      <c r="MU16" s="56" t="str">
        <f t="shared" si="469"/>
        <v>1.5</v>
      </c>
      <c r="MV16" s="77">
        <v>3</v>
      </c>
      <c r="MW16" s="151">
        <v>3</v>
      </c>
      <c r="MX16" s="24">
        <v>6</v>
      </c>
      <c r="MY16" s="27">
        <v>6</v>
      </c>
      <c r="MZ16" s="28"/>
      <c r="NA16" s="30">
        <f t="shared" si="470"/>
        <v>6</v>
      </c>
      <c r="NB16" s="161">
        <f t="shared" si="471"/>
        <v>6</v>
      </c>
      <c r="NC16" s="29" t="str">
        <f t="shared" si="255"/>
        <v>6.0</v>
      </c>
      <c r="ND16" s="162" t="str">
        <f t="shared" si="472"/>
        <v>C</v>
      </c>
      <c r="NE16" s="163">
        <f t="shared" si="473"/>
        <v>2</v>
      </c>
      <c r="NF16" s="56" t="str">
        <f t="shared" si="474"/>
        <v>2.0</v>
      </c>
      <c r="NG16" s="77">
        <v>1</v>
      </c>
      <c r="NH16" s="151">
        <v>1</v>
      </c>
      <c r="NI16" s="24">
        <v>5.6</v>
      </c>
      <c r="NJ16" s="27">
        <v>6</v>
      </c>
      <c r="NK16" s="28"/>
      <c r="NL16" s="30">
        <f t="shared" si="475"/>
        <v>5.8</v>
      </c>
      <c r="NM16" s="31">
        <f t="shared" si="476"/>
        <v>5.8</v>
      </c>
      <c r="NN16" s="29" t="str">
        <f t="shared" si="477"/>
        <v>5.8</v>
      </c>
      <c r="NO16" s="35" t="str">
        <f t="shared" si="478"/>
        <v>C</v>
      </c>
      <c r="NP16" s="33">
        <f t="shared" si="479"/>
        <v>2</v>
      </c>
      <c r="NQ16" s="49" t="str">
        <f t="shared" si="480"/>
        <v>2.0</v>
      </c>
      <c r="NR16" s="77">
        <v>3</v>
      </c>
      <c r="NS16" s="151">
        <v>3</v>
      </c>
      <c r="NT16" s="24">
        <v>8</v>
      </c>
      <c r="NU16" s="214">
        <v>7</v>
      </c>
      <c r="NV16" s="28"/>
      <c r="NW16" s="30">
        <f t="shared" si="481"/>
        <v>7.4</v>
      </c>
      <c r="NX16" s="31">
        <f t="shared" si="482"/>
        <v>7.4</v>
      </c>
      <c r="NY16" s="29" t="str">
        <f t="shared" si="483"/>
        <v>7.4</v>
      </c>
      <c r="NZ16" s="35" t="str">
        <f t="shared" si="484"/>
        <v>B</v>
      </c>
      <c r="OA16" s="33">
        <f t="shared" si="485"/>
        <v>3</v>
      </c>
      <c r="OB16" s="49" t="str">
        <f t="shared" si="486"/>
        <v>3.0</v>
      </c>
      <c r="OC16" s="77">
        <v>2</v>
      </c>
      <c r="OD16" s="151">
        <v>2</v>
      </c>
      <c r="OE16" s="211">
        <f t="shared" si="259"/>
        <v>18</v>
      </c>
      <c r="OF16" s="43">
        <f t="shared" si="260"/>
        <v>2.2222222222222223</v>
      </c>
      <c r="OG16" s="45" t="str">
        <f t="shared" si="261"/>
        <v>2.22</v>
      </c>
      <c r="OH16" s="47" t="str">
        <f t="shared" si="309"/>
        <v>Lên lớp</v>
      </c>
      <c r="OI16" s="41">
        <f t="shared" si="262"/>
        <v>18</v>
      </c>
      <c r="OJ16" s="43">
        <f t="shared" si="263"/>
        <v>2.2222222222222223</v>
      </c>
      <c r="OK16" s="229">
        <f t="shared" si="264"/>
        <v>76</v>
      </c>
      <c r="OL16" s="230">
        <f t="shared" si="265"/>
        <v>76</v>
      </c>
      <c r="OM16" s="146">
        <f t="shared" si="266"/>
        <v>2.2763157894736841</v>
      </c>
      <c r="ON16" s="45" t="str">
        <f t="shared" si="52"/>
        <v>2.28</v>
      </c>
      <c r="OO16" s="47" t="str">
        <f t="shared" si="267"/>
        <v>Lên lớp</v>
      </c>
      <c r="OP16" s="47" t="s">
        <v>1143</v>
      </c>
      <c r="OQ16" s="24">
        <v>5.6</v>
      </c>
      <c r="OR16" s="27">
        <v>6</v>
      </c>
      <c r="OS16" s="28"/>
      <c r="OT16" s="30">
        <f t="shared" si="487"/>
        <v>5.8</v>
      </c>
      <c r="OU16" s="31">
        <f t="shared" si="488"/>
        <v>5.8</v>
      </c>
      <c r="OV16" s="31" t="str">
        <f t="shared" si="489"/>
        <v>5.8</v>
      </c>
      <c r="OW16" s="35" t="str">
        <f t="shared" si="490"/>
        <v>C</v>
      </c>
      <c r="OX16" s="33">
        <f t="shared" si="491"/>
        <v>2</v>
      </c>
      <c r="OY16" s="49" t="str">
        <f t="shared" si="492"/>
        <v>2.0</v>
      </c>
      <c r="OZ16" s="77">
        <v>2</v>
      </c>
      <c r="PA16" s="151">
        <v>2</v>
      </c>
      <c r="PB16" s="24">
        <v>7.6</v>
      </c>
      <c r="PC16" s="27">
        <v>6</v>
      </c>
      <c r="PD16" s="28"/>
      <c r="PE16" s="30">
        <f t="shared" si="493"/>
        <v>6.6</v>
      </c>
      <c r="PF16" s="31">
        <f t="shared" si="494"/>
        <v>6.6</v>
      </c>
      <c r="PG16" s="31" t="str">
        <f t="shared" si="495"/>
        <v>6.6</v>
      </c>
      <c r="PH16" s="35" t="str">
        <f t="shared" si="496"/>
        <v>C+</v>
      </c>
      <c r="PI16" s="33">
        <f t="shared" si="497"/>
        <v>2.5</v>
      </c>
      <c r="PJ16" s="49" t="str">
        <f t="shared" si="498"/>
        <v>2.5</v>
      </c>
      <c r="PK16" s="77">
        <v>3</v>
      </c>
      <c r="PL16" s="151">
        <v>3</v>
      </c>
      <c r="PM16" s="24">
        <v>7.7</v>
      </c>
      <c r="PN16" s="27">
        <v>6</v>
      </c>
      <c r="PO16" s="28"/>
      <c r="PP16" s="30">
        <f t="shared" si="499"/>
        <v>6.7</v>
      </c>
      <c r="PQ16" s="31">
        <f t="shared" si="500"/>
        <v>6.7</v>
      </c>
      <c r="PR16" s="31" t="str">
        <f t="shared" si="501"/>
        <v>6.7</v>
      </c>
      <c r="PS16" s="35" t="str">
        <f t="shared" si="502"/>
        <v>C+</v>
      </c>
      <c r="PT16" s="33">
        <f t="shared" si="503"/>
        <v>2.5</v>
      </c>
      <c r="PU16" s="49" t="str">
        <f t="shared" si="504"/>
        <v>2.5</v>
      </c>
      <c r="PV16" s="77">
        <v>2</v>
      </c>
      <c r="PW16" s="151">
        <v>2</v>
      </c>
      <c r="PX16" s="24">
        <v>7.3</v>
      </c>
      <c r="PY16" s="27">
        <v>7</v>
      </c>
      <c r="PZ16" s="28"/>
      <c r="QA16" s="30">
        <f t="shared" si="505"/>
        <v>7.1</v>
      </c>
      <c r="QB16" s="31">
        <f t="shared" si="506"/>
        <v>7.1</v>
      </c>
      <c r="QC16" s="29" t="str">
        <f t="shared" si="507"/>
        <v>7.1</v>
      </c>
      <c r="QD16" s="35" t="str">
        <f t="shared" si="546"/>
        <v>B</v>
      </c>
      <c r="QE16" s="130">
        <f t="shared" si="508"/>
        <v>3</v>
      </c>
      <c r="QF16" s="49" t="str">
        <f t="shared" si="509"/>
        <v>3.0</v>
      </c>
      <c r="QG16" s="77">
        <v>3</v>
      </c>
      <c r="QH16" s="151">
        <v>3</v>
      </c>
      <c r="QI16" s="24">
        <v>7</v>
      </c>
      <c r="QJ16" s="27">
        <v>6</v>
      </c>
      <c r="QK16" s="28"/>
      <c r="QL16" s="30">
        <f t="shared" ref="QL16:QL32" si="564">ROUND((QI16*0.4+QJ16*0.6),1)</f>
        <v>6.4</v>
      </c>
      <c r="QM16" s="31">
        <f t="shared" ref="QM16:QM32" si="565">ROUND(MAX((QI16*0.4+QJ16*0.6),(QI16*0.4+QK16*0.6)),1)</f>
        <v>6.4</v>
      </c>
      <c r="QN16" s="29" t="str">
        <f t="shared" ref="QN16:QN32" si="566">TEXT(QM16,"0.0")</f>
        <v>6.4</v>
      </c>
      <c r="QO16" s="35" t="str">
        <f t="shared" ref="QO16:QO32" si="567">IF(QM16&gt;=8.5,"A",IF(QM16&gt;=8,"B+",IF(QM16&gt;=7,"B",IF(QM16&gt;=6.5,"C+",IF(QM16&gt;=5.5,"C",IF(QM16&gt;=5,"D+",IF(QM16&gt;=4,"D","F")))))))</f>
        <v>C</v>
      </c>
      <c r="QP16" s="130">
        <f t="shared" ref="QP16:QP32" si="568">IF(QO16="A",4,IF(QO16="B+",3.5,IF(QO16="B",3,IF(QO16="C+",2.5,IF(QO16="C",2,IF(QO16="D+",1.5,IF(QO16="D",1,0)))))))</f>
        <v>2</v>
      </c>
      <c r="QQ16" s="49" t="str">
        <f t="shared" ref="QQ16:QQ32" si="569">TEXT(QP16,"0.0")</f>
        <v>2.0</v>
      </c>
      <c r="QR16" s="77">
        <v>1</v>
      </c>
      <c r="QS16" s="151">
        <v>1</v>
      </c>
      <c r="QT16" s="24">
        <v>6.6</v>
      </c>
      <c r="QU16" s="27">
        <v>6</v>
      </c>
      <c r="QV16" s="28"/>
      <c r="QW16" s="30">
        <f t="shared" si="516"/>
        <v>6.2</v>
      </c>
      <c r="QX16" s="31">
        <f t="shared" si="517"/>
        <v>6.2</v>
      </c>
      <c r="QY16" s="31" t="str">
        <f t="shared" si="518"/>
        <v>6.2</v>
      </c>
      <c r="QZ16" s="35" t="str">
        <f t="shared" si="519"/>
        <v>C</v>
      </c>
      <c r="RA16" s="33">
        <f t="shared" si="520"/>
        <v>2</v>
      </c>
      <c r="RB16" s="49" t="str">
        <f t="shared" si="521"/>
        <v>2.0</v>
      </c>
      <c r="RC16" s="77">
        <v>3</v>
      </c>
      <c r="RD16" s="151">
        <v>3</v>
      </c>
      <c r="RE16" s="63">
        <v>2.2000000000000002</v>
      </c>
      <c r="RF16" s="27"/>
      <c r="RG16" s="28"/>
      <c r="RH16" s="30">
        <f t="shared" si="522"/>
        <v>0.9</v>
      </c>
      <c r="RI16" s="31">
        <f t="shared" si="523"/>
        <v>0.9</v>
      </c>
      <c r="RJ16" s="31" t="str">
        <f t="shared" si="524"/>
        <v>0.9</v>
      </c>
      <c r="RK16" s="35" t="str">
        <f t="shared" si="525"/>
        <v>F</v>
      </c>
      <c r="RL16" s="33">
        <f t="shared" si="526"/>
        <v>0</v>
      </c>
      <c r="RM16" s="49" t="str">
        <f t="shared" si="527"/>
        <v>0.0</v>
      </c>
      <c r="RN16" s="77">
        <v>1</v>
      </c>
      <c r="RO16" s="151"/>
      <c r="RP16" s="211">
        <f t="shared" si="275"/>
        <v>15</v>
      </c>
      <c r="RQ16" s="275">
        <f t="shared" si="276"/>
        <v>6.1333333333333337</v>
      </c>
      <c r="RR16" s="43">
        <f t="shared" si="277"/>
        <v>2.2333333333333334</v>
      </c>
      <c r="RS16" s="45" t="str">
        <f t="shared" si="278"/>
        <v>2.23</v>
      </c>
      <c r="RT16" s="47" t="str">
        <f t="shared" si="279"/>
        <v>Lên lớp</v>
      </c>
      <c r="RU16" s="41">
        <f t="shared" si="280"/>
        <v>14</v>
      </c>
      <c r="RV16" s="43">
        <f t="shared" si="281"/>
        <v>2.3928571428571428</v>
      </c>
      <c r="RW16" s="229">
        <f t="shared" si="282"/>
        <v>91</v>
      </c>
      <c r="RX16" s="230">
        <f t="shared" si="283"/>
        <v>90</v>
      </c>
      <c r="RY16" s="146">
        <f t="shared" si="284"/>
        <v>2.2944444444444443</v>
      </c>
      <c r="RZ16" s="45" t="str">
        <f t="shared" si="285"/>
        <v>2.29</v>
      </c>
      <c r="SA16" s="47" t="str">
        <f t="shared" si="286"/>
        <v>Lên lớp</v>
      </c>
      <c r="SB16" s="47" t="s">
        <v>1143</v>
      </c>
      <c r="SC16" s="24">
        <v>5.5</v>
      </c>
      <c r="SD16" s="124"/>
      <c r="SE16" s="138"/>
      <c r="SF16" s="30">
        <f t="shared" si="528"/>
        <v>2.2000000000000002</v>
      </c>
      <c r="SG16" s="31">
        <f t="shared" si="529"/>
        <v>2.2000000000000002</v>
      </c>
      <c r="SH16" s="31" t="str">
        <f t="shared" si="530"/>
        <v>2.2</v>
      </c>
      <c r="SI16" s="35" t="str">
        <f t="shared" si="531"/>
        <v>F</v>
      </c>
      <c r="SJ16" s="33">
        <f t="shared" si="532"/>
        <v>0</v>
      </c>
      <c r="SK16" s="49" t="str">
        <f t="shared" si="533"/>
        <v>0.0</v>
      </c>
      <c r="SL16" s="77">
        <v>2</v>
      </c>
      <c r="SM16" s="151">
        <v>2</v>
      </c>
      <c r="SN16" s="24">
        <v>6.8</v>
      </c>
      <c r="SO16" s="27">
        <v>1</v>
      </c>
      <c r="SP16" s="28">
        <v>5</v>
      </c>
      <c r="SQ16" s="30">
        <f t="shared" si="534"/>
        <v>3.3</v>
      </c>
      <c r="SR16" s="31">
        <f t="shared" si="535"/>
        <v>5.7</v>
      </c>
      <c r="SS16" s="31" t="str">
        <f t="shared" si="536"/>
        <v>5.7</v>
      </c>
      <c r="ST16" s="35" t="str">
        <f t="shared" si="537"/>
        <v>C</v>
      </c>
      <c r="SU16" s="33">
        <f t="shared" si="538"/>
        <v>2</v>
      </c>
      <c r="SV16" s="49" t="str">
        <f t="shared" si="539"/>
        <v>2.0</v>
      </c>
      <c r="SW16" s="77">
        <v>2</v>
      </c>
      <c r="SX16" s="151">
        <v>2</v>
      </c>
      <c r="SY16" s="24"/>
      <c r="SZ16" s="27"/>
      <c r="TA16" s="28"/>
      <c r="TB16" s="22">
        <f t="shared" si="562"/>
        <v>2.8</v>
      </c>
      <c r="TC16" s="29">
        <f t="shared" si="563"/>
        <v>4</v>
      </c>
      <c r="TD16" s="31" t="str">
        <f t="shared" si="542"/>
        <v>4.0</v>
      </c>
      <c r="TE16" s="35" t="str">
        <f t="shared" si="543"/>
        <v>D</v>
      </c>
      <c r="TF16" s="33">
        <f t="shared" si="544"/>
        <v>1</v>
      </c>
      <c r="TG16" s="49" t="str">
        <f t="shared" si="545"/>
        <v>1.0</v>
      </c>
      <c r="TH16" s="77">
        <v>4</v>
      </c>
      <c r="TI16" s="151">
        <v>4</v>
      </c>
      <c r="TJ16" s="320"/>
      <c r="TK16" s="321"/>
      <c r="TL16" s="322"/>
      <c r="TM16" s="322"/>
      <c r="TN16" s="322"/>
      <c r="TO16" s="127">
        <f t="shared" si="549"/>
        <v>0</v>
      </c>
      <c r="TP16" s="29" t="str">
        <f t="shared" si="550"/>
        <v>0.0</v>
      </c>
      <c r="TQ16" s="35" t="str">
        <f t="shared" si="551"/>
        <v>F</v>
      </c>
      <c r="TR16" s="33">
        <f t="shared" si="552"/>
        <v>0</v>
      </c>
      <c r="TS16" s="49" t="str">
        <f t="shared" si="553"/>
        <v>0.0</v>
      </c>
      <c r="TT16" s="323"/>
      <c r="TU16" s="324"/>
      <c r="TV16" s="325">
        <f t="shared" si="554"/>
        <v>4</v>
      </c>
      <c r="TW16" s="341">
        <f t="shared" si="294"/>
        <v>4</v>
      </c>
      <c r="TX16" s="326">
        <f t="shared" si="555"/>
        <v>1</v>
      </c>
      <c r="TY16" s="45" t="str">
        <f t="shared" si="556"/>
        <v>1.00</v>
      </c>
      <c r="TZ16" s="47" t="str">
        <f t="shared" si="557"/>
        <v>Lên lớp</v>
      </c>
      <c r="UA16" s="41">
        <f t="shared" si="558"/>
        <v>4</v>
      </c>
      <c r="UB16" s="43">
        <f t="shared" si="559"/>
        <v>1</v>
      </c>
    </row>
    <row r="17" spans="1:548" ht="18">
      <c r="A17" s="11">
        <v>21</v>
      </c>
      <c r="B17" s="91" t="s">
        <v>500</v>
      </c>
      <c r="C17" s="92" t="s">
        <v>541</v>
      </c>
      <c r="D17" s="73" t="s">
        <v>542</v>
      </c>
      <c r="E17" s="302" t="s">
        <v>269</v>
      </c>
      <c r="F17" s="9"/>
      <c r="G17" s="118" t="s">
        <v>914</v>
      </c>
      <c r="H17" s="102" t="s">
        <v>18</v>
      </c>
      <c r="I17" s="104" t="s">
        <v>693</v>
      </c>
      <c r="J17" s="13">
        <v>8</v>
      </c>
      <c r="K17" s="29" t="str">
        <f t="shared" si="103"/>
        <v>8.0</v>
      </c>
      <c r="L17" s="35" t="str">
        <f t="shared" si="321"/>
        <v>B+</v>
      </c>
      <c r="M17" s="33">
        <f t="shared" si="322"/>
        <v>3.5</v>
      </c>
      <c r="N17" s="49" t="str">
        <f t="shared" si="323"/>
        <v>3.5</v>
      </c>
      <c r="O17" s="12">
        <v>2</v>
      </c>
      <c r="P17" s="19">
        <v>7.1</v>
      </c>
      <c r="Q17" s="29" t="str">
        <f t="shared" si="107"/>
        <v>7.1</v>
      </c>
      <c r="R17" s="35" t="str">
        <f t="shared" si="324"/>
        <v>B</v>
      </c>
      <c r="S17" s="33">
        <f t="shared" si="325"/>
        <v>3</v>
      </c>
      <c r="T17" s="49" t="str">
        <f t="shared" si="326"/>
        <v>3.0</v>
      </c>
      <c r="U17" s="12">
        <v>3</v>
      </c>
      <c r="V17" s="24">
        <v>6</v>
      </c>
      <c r="W17" s="27">
        <v>6</v>
      </c>
      <c r="X17" s="28"/>
      <c r="Y17" s="22">
        <f t="shared" si="327"/>
        <v>6</v>
      </c>
      <c r="Z17" s="29">
        <f t="shared" si="328"/>
        <v>6</v>
      </c>
      <c r="AA17" s="29" t="str">
        <f t="shared" si="113"/>
        <v>6.0</v>
      </c>
      <c r="AB17" s="35" t="str">
        <f t="shared" si="329"/>
        <v>C</v>
      </c>
      <c r="AC17" s="33">
        <f t="shared" si="330"/>
        <v>2</v>
      </c>
      <c r="AD17" s="49" t="str">
        <f t="shared" si="331"/>
        <v>2.0</v>
      </c>
      <c r="AE17" s="77">
        <v>5</v>
      </c>
      <c r="AF17" s="80">
        <v>5</v>
      </c>
      <c r="AG17" s="24">
        <v>5.2</v>
      </c>
      <c r="AH17" s="27">
        <v>4</v>
      </c>
      <c r="AI17" s="28"/>
      <c r="AJ17" s="30">
        <f t="shared" si="332"/>
        <v>4.5</v>
      </c>
      <c r="AK17" s="31">
        <f t="shared" si="333"/>
        <v>4.5</v>
      </c>
      <c r="AL17" s="29" t="str">
        <f t="shared" si="119"/>
        <v>4.5</v>
      </c>
      <c r="AM17" s="35" t="str">
        <f t="shared" si="334"/>
        <v>D</v>
      </c>
      <c r="AN17" s="33">
        <f t="shared" si="335"/>
        <v>1</v>
      </c>
      <c r="AO17" s="49" t="str">
        <f t="shared" si="336"/>
        <v>1.0</v>
      </c>
      <c r="AP17" s="77">
        <v>3</v>
      </c>
      <c r="AQ17" s="83">
        <v>3</v>
      </c>
      <c r="AR17" s="24">
        <v>6.3</v>
      </c>
      <c r="AS17" s="27">
        <v>3</v>
      </c>
      <c r="AT17" s="28"/>
      <c r="AU17" s="30">
        <f t="shared" si="337"/>
        <v>4.3</v>
      </c>
      <c r="AV17" s="31">
        <f t="shared" si="338"/>
        <v>4.3</v>
      </c>
      <c r="AW17" s="29" t="str">
        <f t="shared" si="123"/>
        <v>4.3</v>
      </c>
      <c r="AX17" s="35" t="str">
        <f t="shared" si="339"/>
        <v>D</v>
      </c>
      <c r="AY17" s="33">
        <f t="shared" si="340"/>
        <v>1</v>
      </c>
      <c r="AZ17" s="49" t="str">
        <f t="shared" si="341"/>
        <v>1.0</v>
      </c>
      <c r="BA17" s="77">
        <v>3</v>
      </c>
      <c r="BB17" s="83">
        <v>3</v>
      </c>
      <c r="BC17" s="24">
        <v>7.2</v>
      </c>
      <c r="BD17" s="27">
        <v>8</v>
      </c>
      <c r="BE17" s="28"/>
      <c r="BF17" s="22">
        <f t="shared" si="342"/>
        <v>7.7</v>
      </c>
      <c r="BG17" s="29">
        <f t="shared" si="343"/>
        <v>7.7</v>
      </c>
      <c r="BH17" s="29" t="str">
        <f t="shared" si="127"/>
        <v>7.7</v>
      </c>
      <c r="BI17" s="35" t="str">
        <f t="shared" si="344"/>
        <v>B</v>
      </c>
      <c r="BJ17" s="33">
        <f t="shared" si="345"/>
        <v>3</v>
      </c>
      <c r="BK17" s="49" t="str">
        <f t="shared" si="346"/>
        <v>3.0</v>
      </c>
      <c r="BL17" s="77">
        <v>3</v>
      </c>
      <c r="BM17" s="83">
        <v>3</v>
      </c>
      <c r="BN17" s="24">
        <v>7.3</v>
      </c>
      <c r="BO17" s="27">
        <v>7</v>
      </c>
      <c r="BP17" s="28"/>
      <c r="BQ17" s="30">
        <f t="shared" si="347"/>
        <v>7.1</v>
      </c>
      <c r="BR17" s="31">
        <f t="shared" si="348"/>
        <v>7.1</v>
      </c>
      <c r="BS17" s="29" t="str">
        <f t="shared" si="131"/>
        <v>7.1</v>
      </c>
      <c r="BT17" s="35" t="str">
        <f t="shared" si="349"/>
        <v>B</v>
      </c>
      <c r="BU17" s="33">
        <f t="shared" si="350"/>
        <v>3</v>
      </c>
      <c r="BV17" s="49" t="str">
        <f t="shared" si="351"/>
        <v>3.0</v>
      </c>
      <c r="BW17" s="77">
        <v>2</v>
      </c>
      <c r="BX17" s="136">
        <v>2</v>
      </c>
      <c r="BY17" s="41">
        <f t="shared" si="135"/>
        <v>16</v>
      </c>
      <c r="BZ17" s="43">
        <f t="shared" si="136"/>
        <v>1.9375</v>
      </c>
      <c r="CA17" s="45" t="str">
        <f t="shared" si="137"/>
        <v>1.94</v>
      </c>
      <c r="CB17" s="47" t="str">
        <f t="shared" si="138"/>
        <v>Lên lớp</v>
      </c>
      <c r="CC17" s="145">
        <f t="shared" si="139"/>
        <v>16</v>
      </c>
      <c r="CD17" s="146">
        <f t="shared" si="140"/>
        <v>1.9375</v>
      </c>
      <c r="CE17" s="47" t="str">
        <f t="shared" si="141"/>
        <v>Lên lớp</v>
      </c>
      <c r="CF17" s="142" t="s">
        <v>1143</v>
      </c>
      <c r="CG17" s="24">
        <v>5.0999999999999996</v>
      </c>
      <c r="CH17" s="27">
        <v>6</v>
      </c>
      <c r="CI17" s="28"/>
      <c r="CJ17" s="30">
        <f t="shared" si="397"/>
        <v>5.6</v>
      </c>
      <c r="CK17" s="31">
        <f t="shared" si="398"/>
        <v>5.6</v>
      </c>
      <c r="CL17" s="29" t="str">
        <f t="shared" si="144"/>
        <v>5.6</v>
      </c>
      <c r="CM17" s="35" t="str">
        <f t="shared" si="399"/>
        <v>C</v>
      </c>
      <c r="CN17" s="157">
        <f t="shared" si="400"/>
        <v>2</v>
      </c>
      <c r="CO17" s="49" t="str">
        <f t="shared" si="401"/>
        <v>2.0</v>
      </c>
      <c r="CP17" s="77">
        <v>3</v>
      </c>
      <c r="CQ17" s="151">
        <v>3</v>
      </c>
      <c r="CR17" s="24">
        <v>5</v>
      </c>
      <c r="CS17" s="27">
        <v>5</v>
      </c>
      <c r="CT17" s="28"/>
      <c r="CU17" s="22">
        <f t="shared" si="402"/>
        <v>5</v>
      </c>
      <c r="CV17" s="29">
        <f t="shared" si="403"/>
        <v>5</v>
      </c>
      <c r="CW17" s="29" t="str">
        <f t="shared" si="149"/>
        <v>5.0</v>
      </c>
      <c r="CX17" s="35" t="str">
        <f t="shared" si="404"/>
        <v>D+</v>
      </c>
      <c r="CY17" s="157">
        <f t="shared" si="405"/>
        <v>1.5</v>
      </c>
      <c r="CZ17" s="49" t="str">
        <f t="shared" si="406"/>
        <v>1.5</v>
      </c>
      <c r="DA17" s="77">
        <v>2</v>
      </c>
      <c r="DB17" s="151">
        <v>2</v>
      </c>
      <c r="DC17" s="24">
        <v>5</v>
      </c>
      <c r="DD17" s="27">
        <v>4</v>
      </c>
      <c r="DE17" s="28"/>
      <c r="DF17" s="30">
        <f t="shared" si="407"/>
        <v>4.4000000000000004</v>
      </c>
      <c r="DG17" s="31">
        <f t="shared" si="408"/>
        <v>4.4000000000000004</v>
      </c>
      <c r="DH17" s="29" t="str">
        <f t="shared" si="155"/>
        <v>4.4</v>
      </c>
      <c r="DI17" s="35" t="str">
        <f t="shared" si="409"/>
        <v>D</v>
      </c>
      <c r="DJ17" s="157">
        <f t="shared" si="410"/>
        <v>1</v>
      </c>
      <c r="DK17" s="49" t="str">
        <f t="shared" si="411"/>
        <v>1.0</v>
      </c>
      <c r="DL17" s="77">
        <v>4</v>
      </c>
      <c r="DM17" s="151">
        <v>4</v>
      </c>
      <c r="DN17" s="24">
        <v>5.8</v>
      </c>
      <c r="DO17" s="27">
        <v>5</v>
      </c>
      <c r="DP17" s="28"/>
      <c r="DQ17" s="30">
        <f t="shared" si="412"/>
        <v>5.3</v>
      </c>
      <c r="DR17" s="31">
        <f t="shared" si="413"/>
        <v>5.3</v>
      </c>
      <c r="DS17" s="29" t="str">
        <f t="shared" si="161"/>
        <v>5.3</v>
      </c>
      <c r="DT17" s="35" t="str">
        <f t="shared" si="414"/>
        <v>D+</v>
      </c>
      <c r="DU17" s="157">
        <f t="shared" si="415"/>
        <v>1.5</v>
      </c>
      <c r="DV17" s="49" t="str">
        <f t="shared" si="416"/>
        <v>1.5</v>
      </c>
      <c r="DW17" s="77">
        <v>3</v>
      </c>
      <c r="DX17" s="151">
        <v>3</v>
      </c>
      <c r="DY17" s="24">
        <v>6.7</v>
      </c>
      <c r="DZ17" s="27">
        <v>6</v>
      </c>
      <c r="EA17" s="28"/>
      <c r="EB17" s="22">
        <f t="shared" si="417"/>
        <v>6.3</v>
      </c>
      <c r="EC17" s="29">
        <f t="shared" si="418"/>
        <v>6.3</v>
      </c>
      <c r="ED17" s="29" t="str">
        <f t="shared" si="165"/>
        <v>6.3</v>
      </c>
      <c r="EE17" s="35" t="str">
        <f t="shared" si="419"/>
        <v>C</v>
      </c>
      <c r="EF17" s="157">
        <f t="shared" si="420"/>
        <v>2</v>
      </c>
      <c r="EG17" s="49" t="str">
        <f t="shared" si="421"/>
        <v>2.0</v>
      </c>
      <c r="EH17" s="77">
        <v>2</v>
      </c>
      <c r="EI17" s="151">
        <v>2</v>
      </c>
      <c r="EJ17" s="24">
        <v>5.4</v>
      </c>
      <c r="EK17" s="27">
        <v>7</v>
      </c>
      <c r="EL17" s="28"/>
      <c r="EM17" s="30">
        <f t="shared" si="422"/>
        <v>6.4</v>
      </c>
      <c r="EN17" s="31">
        <f t="shared" si="423"/>
        <v>6.4</v>
      </c>
      <c r="EO17" s="29" t="str">
        <f t="shared" si="170"/>
        <v>6.4</v>
      </c>
      <c r="EP17" s="35" t="str">
        <f t="shared" si="424"/>
        <v>C</v>
      </c>
      <c r="EQ17" s="157">
        <f t="shared" si="425"/>
        <v>2</v>
      </c>
      <c r="ER17" s="49" t="str">
        <f t="shared" si="426"/>
        <v>2.0</v>
      </c>
      <c r="ES17" s="77">
        <v>2</v>
      </c>
      <c r="ET17" s="151">
        <v>2</v>
      </c>
      <c r="EU17" s="133">
        <v>6</v>
      </c>
      <c r="EV17" s="125">
        <v>7</v>
      </c>
      <c r="EW17" s="126"/>
      <c r="EX17" s="127">
        <f t="shared" si="427"/>
        <v>6.6</v>
      </c>
      <c r="EY17" s="128">
        <f t="shared" si="428"/>
        <v>6.6</v>
      </c>
      <c r="EZ17" s="29" t="str">
        <f t="shared" si="175"/>
        <v>6.6</v>
      </c>
      <c r="FA17" s="129" t="str">
        <f t="shared" si="429"/>
        <v>C+</v>
      </c>
      <c r="FB17" s="130">
        <f t="shared" si="430"/>
        <v>2.5</v>
      </c>
      <c r="FC17" s="131" t="str">
        <f t="shared" si="431"/>
        <v>2.5</v>
      </c>
      <c r="FD17" s="132">
        <v>3</v>
      </c>
      <c r="FE17" s="170">
        <v>3</v>
      </c>
      <c r="FF17" s="155">
        <v>7.5</v>
      </c>
      <c r="FG17" s="165">
        <v>6</v>
      </c>
      <c r="FH17" s="165"/>
      <c r="FI17" s="22">
        <f t="shared" si="432"/>
        <v>6.6</v>
      </c>
      <c r="FJ17" s="29">
        <f t="shared" si="433"/>
        <v>6.6</v>
      </c>
      <c r="FK17" s="29" t="str">
        <f t="shared" si="181"/>
        <v>6.6</v>
      </c>
      <c r="FL17" s="35" t="str">
        <f t="shared" si="434"/>
        <v>C+</v>
      </c>
      <c r="FM17" s="33">
        <f t="shared" si="435"/>
        <v>2.5</v>
      </c>
      <c r="FN17" s="49" t="str">
        <f t="shared" si="436"/>
        <v>2.5</v>
      </c>
      <c r="FO17" s="77">
        <v>1</v>
      </c>
      <c r="FP17" s="151">
        <v>1</v>
      </c>
      <c r="FQ17" s="41">
        <f t="shared" si="185"/>
        <v>20</v>
      </c>
      <c r="FR17" s="43">
        <f t="shared" si="186"/>
        <v>1.7749999999999999</v>
      </c>
      <c r="FS17" s="45" t="str">
        <f t="shared" si="187"/>
        <v>1.78</v>
      </c>
      <c r="FT17" s="47" t="str">
        <f t="shared" si="188"/>
        <v>Lên lớp</v>
      </c>
      <c r="FU17" s="145">
        <f t="shared" si="189"/>
        <v>20</v>
      </c>
      <c r="FV17" s="146">
        <f t="shared" si="190"/>
        <v>1.7749999999999999</v>
      </c>
      <c r="FW17" s="174">
        <f t="shared" si="191"/>
        <v>36</v>
      </c>
      <c r="FX17" s="41">
        <f t="shared" si="192"/>
        <v>36</v>
      </c>
      <c r="FY17" s="43">
        <f t="shared" si="193"/>
        <v>1.8472222222222223</v>
      </c>
      <c r="FZ17" s="45" t="str">
        <f t="shared" si="194"/>
        <v>1.85</v>
      </c>
      <c r="GA17" s="47" t="str">
        <f t="shared" si="195"/>
        <v>Lên lớp</v>
      </c>
      <c r="GB17" s="47" t="s">
        <v>1143</v>
      </c>
      <c r="GC17" s="24">
        <v>7.3</v>
      </c>
      <c r="GD17" s="27">
        <v>8</v>
      </c>
      <c r="GE17" s="28"/>
      <c r="GF17" s="30">
        <f t="shared" si="352"/>
        <v>7.7</v>
      </c>
      <c r="GG17" s="31">
        <f t="shared" si="353"/>
        <v>7.7</v>
      </c>
      <c r="GH17" s="29" t="str">
        <f t="shared" si="197"/>
        <v>7.7</v>
      </c>
      <c r="GI17" s="35" t="str">
        <f t="shared" si="354"/>
        <v>B</v>
      </c>
      <c r="GJ17" s="33">
        <f t="shared" si="355"/>
        <v>3</v>
      </c>
      <c r="GK17" s="49" t="str">
        <f t="shared" si="356"/>
        <v>3.0</v>
      </c>
      <c r="GL17" s="77">
        <v>2</v>
      </c>
      <c r="GM17" s="151">
        <v>2</v>
      </c>
      <c r="GN17" s="24">
        <v>8</v>
      </c>
      <c r="GO17" s="27">
        <v>5</v>
      </c>
      <c r="GP17" s="28"/>
      <c r="GQ17" s="30">
        <f t="shared" si="357"/>
        <v>6.2</v>
      </c>
      <c r="GR17" s="31">
        <f t="shared" si="358"/>
        <v>6.2</v>
      </c>
      <c r="GS17" s="29" t="str">
        <f t="shared" si="202"/>
        <v>6.2</v>
      </c>
      <c r="GT17" s="35" t="str">
        <f t="shared" si="359"/>
        <v>C</v>
      </c>
      <c r="GU17" s="33">
        <f t="shared" si="360"/>
        <v>2</v>
      </c>
      <c r="GV17" s="49" t="str">
        <f t="shared" si="361"/>
        <v>2.0</v>
      </c>
      <c r="GW17" s="77">
        <v>3</v>
      </c>
      <c r="GX17" s="151">
        <v>3</v>
      </c>
      <c r="GY17" s="24">
        <v>5.2</v>
      </c>
      <c r="GZ17" s="27">
        <v>5</v>
      </c>
      <c r="HA17" s="28"/>
      <c r="HB17" s="22">
        <f t="shared" si="362"/>
        <v>5.0999999999999996</v>
      </c>
      <c r="HC17" s="29">
        <f t="shared" si="363"/>
        <v>5.0999999999999996</v>
      </c>
      <c r="HD17" s="29" t="str">
        <f t="shared" si="207"/>
        <v>5.1</v>
      </c>
      <c r="HE17" s="35" t="str">
        <f t="shared" si="364"/>
        <v>D+</v>
      </c>
      <c r="HF17" s="33">
        <f t="shared" si="365"/>
        <v>1.5</v>
      </c>
      <c r="HG17" s="49" t="str">
        <f t="shared" si="366"/>
        <v>1.5</v>
      </c>
      <c r="HH17" s="77">
        <v>2</v>
      </c>
      <c r="HI17" s="151">
        <v>2</v>
      </c>
      <c r="HJ17" s="24">
        <v>6.6</v>
      </c>
      <c r="HK17" s="27">
        <v>5</v>
      </c>
      <c r="HL17" s="28"/>
      <c r="HM17" s="30">
        <f t="shared" si="367"/>
        <v>5.6</v>
      </c>
      <c r="HN17" s="31">
        <f t="shared" si="368"/>
        <v>5.6</v>
      </c>
      <c r="HO17" s="29" t="str">
        <f t="shared" si="212"/>
        <v>5.6</v>
      </c>
      <c r="HP17" s="35" t="str">
        <f t="shared" si="369"/>
        <v>C</v>
      </c>
      <c r="HQ17" s="33">
        <f t="shared" si="370"/>
        <v>2</v>
      </c>
      <c r="HR17" s="49" t="str">
        <f t="shared" si="371"/>
        <v>2.0</v>
      </c>
      <c r="HS17" s="77">
        <v>2</v>
      </c>
      <c r="HT17" s="151">
        <v>2</v>
      </c>
      <c r="HU17" s="24">
        <v>5.8</v>
      </c>
      <c r="HV17" s="27">
        <v>4</v>
      </c>
      <c r="HW17" s="28"/>
      <c r="HX17" s="30">
        <f t="shared" si="372"/>
        <v>4.7</v>
      </c>
      <c r="HY17" s="31">
        <f t="shared" si="373"/>
        <v>4.7</v>
      </c>
      <c r="HZ17" s="29" t="str">
        <f t="shared" si="217"/>
        <v>4.7</v>
      </c>
      <c r="IA17" s="35" t="str">
        <f t="shared" si="374"/>
        <v>D</v>
      </c>
      <c r="IB17" s="33">
        <f t="shared" si="375"/>
        <v>1</v>
      </c>
      <c r="IC17" s="49" t="str">
        <f t="shared" si="376"/>
        <v>1.0</v>
      </c>
      <c r="ID17" s="77">
        <v>3</v>
      </c>
      <c r="IE17" s="151">
        <v>3</v>
      </c>
      <c r="IF17" s="133">
        <v>6.3</v>
      </c>
      <c r="IG17" s="125">
        <v>7</v>
      </c>
      <c r="IH17" s="126"/>
      <c r="II17" s="127">
        <f t="shared" si="377"/>
        <v>6.7</v>
      </c>
      <c r="IJ17" s="128">
        <f t="shared" si="378"/>
        <v>6.7</v>
      </c>
      <c r="IK17" s="29" t="str">
        <f t="shared" si="222"/>
        <v>6.7</v>
      </c>
      <c r="IL17" s="129" t="str">
        <f t="shared" si="379"/>
        <v>C+</v>
      </c>
      <c r="IM17" s="130">
        <f t="shared" si="380"/>
        <v>2.5</v>
      </c>
      <c r="IN17" s="131" t="str">
        <f t="shared" si="381"/>
        <v>2.5</v>
      </c>
      <c r="IO17" s="132">
        <v>2</v>
      </c>
      <c r="IP17" s="170">
        <v>2</v>
      </c>
      <c r="IQ17" s="24">
        <v>5.3</v>
      </c>
      <c r="IR17" s="27">
        <v>6</v>
      </c>
      <c r="IS17" s="28"/>
      <c r="IT17" s="30">
        <f t="shared" si="382"/>
        <v>5.7</v>
      </c>
      <c r="IU17" s="31">
        <f t="shared" si="383"/>
        <v>5.7</v>
      </c>
      <c r="IV17" s="29" t="str">
        <f t="shared" si="226"/>
        <v>5.7</v>
      </c>
      <c r="IW17" s="35" t="str">
        <f t="shared" si="384"/>
        <v>C</v>
      </c>
      <c r="IX17" s="33">
        <f t="shared" si="385"/>
        <v>2</v>
      </c>
      <c r="IY17" s="49" t="str">
        <f t="shared" si="386"/>
        <v>2.0</v>
      </c>
      <c r="IZ17" s="77">
        <v>3</v>
      </c>
      <c r="JA17" s="151">
        <v>3</v>
      </c>
      <c r="JB17" s="24">
        <v>6.6</v>
      </c>
      <c r="JC17" s="27">
        <v>6</v>
      </c>
      <c r="JD17" s="28"/>
      <c r="JE17" s="30">
        <f t="shared" si="387"/>
        <v>6.2</v>
      </c>
      <c r="JF17" s="31">
        <f t="shared" si="388"/>
        <v>6.2</v>
      </c>
      <c r="JG17" s="29" t="str">
        <f t="shared" si="230"/>
        <v>6.2</v>
      </c>
      <c r="JH17" s="35" t="str">
        <f t="shared" si="389"/>
        <v>C</v>
      </c>
      <c r="JI17" s="33">
        <f t="shared" si="390"/>
        <v>2</v>
      </c>
      <c r="JJ17" s="49" t="str">
        <f t="shared" si="391"/>
        <v>2.0</v>
      </c>
      <c r="JK17" s="77">
        <v>3</v>
      </c>
      <c r="JL17" s="151">
        <v>3</v>
      </c>
      <c r="JM17" s="24">
        <v>8</v>
      </c>
      <c r="JN17" s="214">
        <v>6.5</v>
      </c>
      <c r="JO17" s="140"/>
      <c r="JP17" s="30">
        <f t="shared" si="392"/>
        <v>7.1</v>
      </c>
      <c r="JQ17" s="31">
        <f t="shared" si="393"/>
        <v>7.1</v>
      </c>
      <c r="JR17" s="29" t="str">
        <f t="shared" si="234"/>
        <v>7.1</v>
      </c>
      <c r="JS17" s="35" t="str">
        <f t="shared" si="394"/>
        <v>B</v>
      </c>
      <c r="JT17" s="33">
        <f t="shared" si="395"/>
        <v>3</v>
      </c>
      <c r="JU17" s="49" t="str">
        <f t="shared" si="396"/>
        <v>3.0</v>
      </c>
      <c r="JV17" s="77">
        <v>2</v>
      </c>
      <c r="JW17" s="151">
        <v>2</v>
      </c>
      <c r="JX17" s="211">
        <f t="shared" si="238"/>
        <v>22</v>
      </c>
      <c r="JY17" s="43">
        <f t="shared" si="239"/>
        <v>2.0454545454545454</v>
      </c>
      <c r="JZ17" s="45" t="str">
        <f t="shared" si="240"/>
        <v>2.05</v>
      </c>
      <c r="KA17" s="47" t="str">
        <f t="shared" si="241"/>
        <v>Lên lớp</v>
      </c>
      <c r="KB17" s="41">
        <f t="shared" si="242"/>
        <v>22</v>
      </c>
      <c r="KC17" s="43">
        <f t="shared" si="243"/>
        <v>2.0454545454545454</v>
      </c>
      <c r="KD17" s="229">
        <f t="shared" si="244"/>
        <v>58</v>
      </c>
      <c r="KE17" s="230">
        <f t="shared" si="245"/>
        <v>58</v>
      </c>
      <c r="KF17" s="146">
        <f t="shared" si="246"/>
        <v>1.9224137931034482</v>
      </c>
      <c r="KG17" s="45" t="str">
        <f t="shared" si="247"/>
        <v>1.92</v>
      </c>
      <c r="KH17" s="47" t="str">
        <f t="shared" si="248"/>
        <v>Lên lớp</v>
      </c>
      <c r="KI17" s="47" t="s">
        <v>1143</v>
      </c>
      <c r="KJ17" s="24">
        <v>5.4</v>
      </c>
      <c r="KK17" s="27">
        <v>5</v>
      </c>
      <c r="KL17" s="28"/>
      <c r="KM17" s="30">
        <f t="shared" si="437"/>
        <v>5.2</v>
      </c>
      <c r="KN17" s="31">
        <f t="shared" si="438"/>
        <v>5.2</v>
      </c>
      <c r="KO17" s="31" t="str">
        <f t="shared" si="439"/>
        <v>5.2</v>
      </c>
      <c r="KP17" s="35" t="str">
        <f t="shared" si="440"/>
        <v>D+</v>
      </c>
      <c r="KQ17" s="33">
        <f t="shared" si="441"/>
        <v>1.5</v>
      </c>
      <c r="KR17" s="49" t="str">
        <f t="shared" si="442"/>
        <v>1.5</v>
      </c>
      <c r="KS17" s="77">
        <v>2</v>
      </c>
      <c r="KT17" s="151">
        <v>2</v>
      </c>
      <c r="KU17" s="24">
        <v>8</v>
      </c>
      <c r="KV17" s="27">
        <v>8</v>
      </c>
      <c r="KW17" s="28"/>
      <c r="KX17" s="30">
        <f t="shared" si="443"/>
        <v>8</v>
      </c>
      <c r="KY17" s="31">
        <f t="shared" si="444"/>
        <v>8</v>
      </c>
      <c r="KZ17" s="31" t="str">
        <f t="shared" si="445"/>
        <v>8.0</v>
      </c>
      <c r="LA17" s="35" t="str">
        <f t="shared" si="446"/>
        <v>B+</v>
      </c>
      <c r="LB17" s="33">
        <f t="shared" si="447"/>
        <v>3.5</v>
      </c>
      <c r="LC17" s="49" t="str">
        <f t="shared" si="448"/>
        <v>3.5</v>
      </c>
      <c r="LD17" s="77">
        <v>2</v>
      </c>
      <c r="LE17" s="151">
        <v>2</v>
      </c>
      <c r="LF17" s="24">
        <v>6.7</v>
      </c>
      <c r="LG17" s="27">
        <v>7</v>
      </c>
      <c r="LH17" s="28"/>
      <c r="LI17" s="30">
        <f t="shared" si="449"/>
        <v>6.9</v>
      </c>
      <c r="LJ17" s="31">
        <f t="shared" si="450"/>
        <v>6.9</v>
      </c>
      <c r="LK17" s="31" t="str">
        <f t="shared" si="451"/>
        <v>6.9</v>
      </c>
      <c r="LL17" s="35" t="str">
        <f t="shared" si="452"/>
        <v>C+</v>
      </c>
      <c r="LM17" s="33">
        <f t="shared" si="453"/>
        <v>2.5</v>
      </c>
      <c r="LN17" s="49" t="str">
        <f t="shared" si="454"/>
        <v>2.5</v>
      </c>
      <c r="LO17" s="77">
        <v>2</v>
      </c>
      <c r="LP17" s="151">
        <v>2</v>
      </c>
      <c r="LQ17" s="24">
        <v>7</v>
      </c>
      <c r="LR17" s="27">
        <v>5</v>
      </c>
      <c r="LS17" s="28"/>
      <c r="LT17" s="30">
        <f t="shared" si="455"/>
        <v>5.8</v>
      </c>
      <c r="LU17" s="31">
        <f t="shared" si="456"/>
        <v>5.8</v>
      </c>
      <c r="LV17" s="29" t="str">
        <f t="shared" si="252"/>
        <v>5.8</v>
      </c>
      <c r="LW17" s="35" t="str">
        <f t="shared" si="457"/>
        <v>C</v>
      </c>
      <c r="LX17" s="33">
        <f t="shared" si="458"/>
        <v>2</v>
      </c>
      <c r="LY17" s="49" t="str">
        <f t="shared" si="459"/>
        <v>2.0</v>
      </c>
      <c r="LZ17" s="77">
        <v>2</v>
      </c>
      <c r="MA17" s="151">
        <v>2</v>
      </c>
      <c r="MB17" s="24">
        <v>7</v>
      </c>
      <c r="MC17" s="124"/>
      <c r="MD17" s="28">
        <v>6</v>
      </c>
      <c r="ME17" s="30">
        <f t="shared" si="460"/>
        <v>2.8</v>
      </c>
      <c r="MF17" s="161">
        <f t="shared" si="461"/>
        <v>6.4</v>
      </c>
      <c r="MG17" s="29" t="str">
        <f t="shared" si="253"/>
        <v>6.4</v>
      </c>
      <c r="MH17" s="162" t="str">
        <f t="shared" si="462"/>
        <v>C</v>
      </c>
      <c r="MI17" s="163">
        <f t="shared" si="463"/>
        <v>2</v>
      </c>
      <c r="MJ17" s="56" t="str">
        <f t="shared" si="464"/>
        <v>2.0</v>
      </c>
      <c r="MK17" s="77">
        <v>1</v>
      </c>
      <c r="ML17" s="151">
        <v>1</v>
      </c>
      <c r="MM17" s="24">
        <v>6.6</v>
      </c>
      <c r="MN17" s="27">
        <v>3</v>
      </c>
      <c r="MO17" s="28"/>
      <c r="MP17" s="30">
        <f t="shared" si="465"/>
        <v>4.4000000000000004</v>
      </c>
      <c r="MQ17" s="161">
        <f t="shared" si="466"/>
        <v>4.4000000000000004</v>
      </c>
      <c r="MR17" s="29" t="str">
        <f t="shared" si="254"/>
        <v>4.4</v>
      </c>
      <c r="MS17" s="162" t="str">
        <f t="shared" si="467"/>
        <v>D</v>
      </c>
      <c r="MT17" s="163">
        <f t="shared" si="468"/>
        <v>1</v>
      </c>
      <c r="MU17" s="56" t="str">
        <f t="shared" si="469"/>
        <v>1.0</v>
      </c>
      <c r="MV17" s="77">
        <v>3</v>
      </c>
      <c r="MW17" s="151">
        <v>3</v>
      </c>
      <c r="MX17" s="133">
        <v>7.2</v>
      </c>
      <c r="MY17" s="125">
        <v>7</v>
      </c>
      <c r="MZ17" s="126"/>
      <c r="NA17" s="127">
        <f t="shared" si="470"/>
        <v>7.1</v>
      </c>
      <c r="NB17" s="128">
        <f t="shared" si="471"/>
        <v>7.1</v>
      </c>
      <c r="NC17" s="29" t="str">
        <f t="shared" si="255"/>
        <v>7.1</v>
      </c>
      <c r="ND17" s="129" t="str">
        <f t="shared" si="472"/>
        <v>B</v>
      </c>
      <c r="NE17" s="130">
        <f t="shared" si="473"/>
        <v>3</v>
      </c>
      <c r="NF17" s="131" t="str">
        <f t="shared" si="474"/>
        <v>3.0</v>
      </c>
      <c r="NG17" s="132">
        <v>1</v>
      </c>
      <c r="NH17" s="170">
        <v>1</v>
      </c>
      <c r="NI17" s="24">
        <v>6</v>
      </c>
      <c r="NJ17" s="27">
        <v>5</v>
      </c>
      <c r="NK17" s="28"/>
      <c r="NL17" s="30">
        <f t="shared" si="475"/>
        <v>5.4</v>
      </c>
      <c r="NM17" s="31">
        <f t="shared" si="476"/>
        <v>5.4</v>
      </c>
      <c r="NN17" s="31" t="str">
        <f t="shared" si="477"/>
        <v>5.4</v>
      </c>
      <c r="NO17" s="35" t="str">
        <f t="shared" si="478"/>
        <v>D+</v>
      </c>
      <c r="NP17" s="33">
        <f t="shared" si="479"/>
        <v>1.5</v>
      </c>
      <c r="NQ17" s="49" t="str">
        <f t="shared" si="480"/>
        <v>1.5</v>
      </c>
      <c r="NR17" s="77">
        <v>3</v>
      </c>
      <c r="NS17" s="151">
        <v>3</v>
      </c>
      <c r="NT17" s="24">
        <v>7.5</v>
      </c>
      <c r="NU17" s="214">
        <v>6.4</v>
      </c>
      <c r="NV17" s="28"/>
      <c r="NW17" s="30">
        <f t="shared" si="481"/>
        <v>6.8</v>
      </c>
      <c r="NX17" s="31">
        <f t="shared" si="482"/>
        <v>6.8</v>
      </c>
      <c r="NY17" s="31" t="str">
        <f t="shared" si="483"/>
        <v>6.8</v>
      </c>
      <c r="NZ17" s="35" t="str">
        <f t="shared" si="484"/>
        <v>C+</v>
      </c>
      <c r="OA17" s="33">
        <f t="shared" si="485"/>
        <v>2.5</v>
      </c>
      <c r="OB17" s="49" t="str">
        <f t="shared" si="486"/>
        <v>2.5</v>
      </c>
      <c r="OC17" s="77">
        <v>2</v>
      </c>
      <c r="OD17" s="151">
        <v>2</v>
      </c>
      <c r="OE17" s="211">
        <f t="shared" si="259"/>
        <v>18</v>
      </c>
      <c r="OF17" s="43">
        <f t="shared" si="260"/>
        <v>2.0277777777777777</v>
      </c>
      <c r="OG17" s="45" t="str">
        <f t="shared" si="261"/>
        <v>2.03</v>
      </c>
      <c r="OH17" s="47" t="str">
        <f t="shared" si="309"/>
        <v>Lên lớp</v>
      </c>
      <c r="OI17" s="41">
        <f t="shared" si="262"/>
        <v>18</v>
      </c>
      <c r="OJ17" s="43">
        <f t="shared" si="263"/>
        <v>2.0277777777777777</v>
      </c>
      <c r="OK17" s="229">
        <f t="shared" si="264"/>
        <v>76</v>
      </c>
      <c r="OL17" s="230">
        <f t="shared" si="265"/>
        <v>76</v>
      </c>
      <c r="OM17" s="146">
        <f t="shared" si="266"/>
        <v>1.9473684210526316</v>
      </c>
      <c r="ON17" s="45" t="str">
        <f t="shared" si="52"/>
        <v>1.95</v>
      </c>
      <c r="OO17" s="47" t="str">
        <f t="shared" si="267"/>
        <v>Lên lớp</v>
      </c>
      <c r="OP17" s="47" t="s">
        <v>1143</v>
      </c>
      <c r="OQ17" s="24">
        <v>5.4</v>
      </c>
      <c r="OR17" s="27">
        <v>4</v>
      </c>
      <c r="OS17" s="28"/>
      <c r="OT17" s="30">
        <f t="shared" si="487"/>
        <v>4.5999999999999996</v>
      </c>
      <c r="OU17" s="31">
        <f t="shared" si="488"/>
        <v>4.5999999999999996</v>
      </c>
      <c r="OV17" s="29" t="str">
        <f t="shared" si="489"/>
        <v>4.6</v>
      </c>
      <c r="OW17" s="35" t="str">
        <f t="shared" si="490"/>
        <v>D</v>
      </c>
      <c r="OX17" s="130">
        <f t="shared" si="491"/>
        <v>1</v>
      </c>
      <c r="OY17" s="49" t="str">
        <f t="shared" si="492"/>
        <v>1.0</v>
      </c>
      <c r="OZ17" s="77">
        <v>2</v>
      </c>
      <c r="PA17" s="151">
        <v>2</v>
      </c>
      <c r="PB17" s="24">
        <v>8</v>
      </c>
      <c r="PC17" s="27">
        <v>10</v>
      </c>
      <c r="PD17" s="28"/>
      <c r="PE17" s="22">
        <f t="shared" si="493"/>
        <v>9.1999999999999993</v>
      </c>
      <c r="PF17" s="29">
        <f t="shared" si="494"/>
        <v>9.1999999999999993</v>
      </c>
      <c r="PG17" s="29" t="str">
        <f t="shared" si="495"/>
        <v>9.2</v>
      </c>
      <c r="PH17" s="35" t="str">
        <f t="shared" si="496"/>
        <v>A</v>
      </c>
      <c r="PI17" s="33">
        <f t="shared" si="497"/>
        <v>4</v>
      </c>
      <c r="PJ17" s="49" t="str">
        <f t="shared" si="498"/>
        <v>4.0</v>
      </c>
      <c r="PK17" s="77">
        <v>3</v>
      </c>
      <c r="PL17" s="151">
        <v>3</v>
      </c>
      <c r="PM17" s="24">
        <v>7</v>
      </c>
      <c r="PN17" s="27">
        <v>7</v>
      </c>
      <c r="PO17" s="28"/>
      <c r="PP17" s="22">
        <f t="shared" si="499"/>
        <v>7</v>
      </c>
      <c r="PQ17" s="29">
        <f t="shared" si="500"/>
        <v>7</v>
      </c>
      <c r="PR17" s="29" t="str">
        <f t="shared" si="501"/>
        <v>7.0</v>
      </c>
      <c r="PS17" s="35" t="str">
        <f t="shared" si="502"/>
        <v>B</v>
      </c>
      <c r="PT17" s="33">
        <f t="shared" si="503"/>
        <v>3</v>
      </c>
      <c r="PU17" s="49" t="str">
        <f t="shared" si="504"/>
        <v>3.0</v>
      </c>
      <c r="PV17" s="77">
        <v>2</v>
      </c>
      <c r="PW17" s="151">
        <v>2</v>
      </c>
      <c r="PX17" s="63">
        <v>0</v>
      </c>
      <c r="PY17" s="27"/>
      <c r="PZ17" s="28"/>
      <c r="QA17" s="30">
        <f t="shared" si="505"/>
        <v>0</v>
      </c>
      <c r="QB17" s="31">
        <f t="shared" si="506"/>
        <v>0</v>
      </c>
      <c r="QC17" s="31" t="str">
        <f t="shared" si="507"/>
        <v>0.0</v>
      </c>
      <c r="QD17" s="35" t="str">
        <f t="shared" si="546"/>
        <v>F</v>
      </c>
      <c r="QE17" s="33">
        <f t="shared" si="508"/>
        <v>0</v>
      </c>
      <c r="QF17" s="49" t="str">
        <f t="shared" si="509"/>
        <v>0.0</v>
      </c>
      <c r="QG17" s="77">
        <v>3</v>
      </c>
      <c r="QH17" s="151"/>
      <c r="QI17" s="24">
        <v>5</v>
      </c>
      <c r="QJ17" s="27">
        <v>5</v>
      </c>
      <c r="QK17" s="28"/>
      <c r="QL17" s="30">
        <f t="shared" si="564"/>
        <v>5</v>
      </c>
      <c r="QM17" s="31">
        <f t="shared" si="565"/>
        <v>5</v>
      </c>
      <c r="QN17" s="31" t="str">
        <f t="shared" si="566"/>
        <v>5.0</v>
      </c>
      <c r="QO17" s="35" t="str">
        <f t="shared" si="567"/>
        <v>D+</v>
      </c>
      <c r="QP17" s="33">
        <f t="shared" si="568"/>
        <v>1.5</v>
      </c>
      <c r="QQ17" s="49" t="str">
        <f t="shared" si="569"/>
        <v>1.5</v>
      </c>
      <c r="QR17" s="77">
        <v>1</v>
      </c>
      <c r="QS17" s="151">
        <v>1</v>
      </c>
      <c r="QT17" s="24">
        <v>5.4</v>
      </c>
      <c r="QU17" s="124"/>
      <c r="QV17" s="28">
        <v>8</v>
      </c>
      <c r="QW17" s="22">
        <f t="shared" si="516"/>
        <v>2.2000000000000002</v>
      </c>
      <c r="QX17" s="29">
        <f t="shared" si="517"/>
        <v>7</v>
      </c>
      <c r="QY17" s="29" t="str">
        <f t="shared" si="518"/>
        <v>7.0</v>
      </c>
      <c r="QZ17" s="35" t="str">
        <f t="shared" si="519"/>
        <v>B</v>
      </c>
      <c r="RA17" s="33">
        <f t="shared" si="520"/>
        <v>3</v>
      </c>
      <c r="RB17" s="49" t="str">
        <f t="shared" si="521"/>
        <v>3.0</v>
      </c>
      <c r="RC17" s="77">
        <v>3</v>
      </c>
      <c r="RD17" s="151">
        <v>3</v>
      </c>
      <c r="RE17" s="24">
        <v>6</v>
      </c>
      <c r="RF17" s="27">
        <v>5</v>
      </c>
      <c r="RG17" s="28"/>
      <c r="RH17" s="22">
        <f t="shared" si="522"/>
        <v>5.4</v>
      </c>
      <c r="RI17" s="29">
        <f t="shared" si="523"/>
        <v>5.4</v>
      </c>
      <c r="RJ17" s="29" t="str">
        <f t="shared" si="524"/>
        <v>5.4</v>
      </c>
      <c r="RK17" s="35" t="str">
        <f t="shared" si="525"/>
        <v>D+</v>
      </c>
      <c r="RL17" s="33">
        <f t="shared" si="526"/>
        <v>1.5</v>
      </c>
      <c r="RM17" s="49" t="str">
        <f t="shared" si="527"/>
        <v>1.5</v>
      </c>
      <c r="RN17" s="77">
        <v>1</v>
      </c>
      <c r="RO17" s="151">
        <v>1</v>
      </c>
      <c r="RP17" s="211">
        <f t="shared" si="275"/>
        <v>15</v>
      </c>
      <c r="RQ17" s="275">
        <f t="shared" si="276"/>
        <v>5.48</v>
      </c>
      <c r="RR17" s="43">
        <f t="shared" si="277"/>
        <v>2.1333333333333333</v>
      </c>
      <c r="RS17" s="45" t="str">
        <f t="shared" si="278"/>
        <v>2.13</v>
      </c>
      <c r="RT17" s="47" t="str">
        <f t="shared" si="279"/>
        <v>Lên lớp</v>
      </c>
      <c r="RU17" s="41">
        <f t="shared" si="280"/>
        <v>12</v>
      </c>
      <c r="RV17" s="43">
        <f t="shared" si="281"/>
        <v>2.6666666666666665</v>
      </c>
      <c r="RW17" s="229">
        <f t="shared" si="282"/>
        <v>91</v>
      </c>
      <c r="RX17" s="230">
        <f t="shared" si="283"/>
        <v>88</v>
      </c>
      <c r="RY17" s="146">
        <f t="shared" si="284"/>
        <v>2.0454545454545454</v>
      </c>
      <c r="RZ17" s="45" t="str">
        <f t="shared" si="285"/>
        <v>2.05</v>
      </c>
      <c r="SA17" s="47" t="str">
        <f t="shared" si="286"/>
        <v>Lên lớp</v>
      </c>
      <c r="SB17" s="47" t="s">
        <v>1143</v>
      </c>
      <c r="SC17" s="24">
        <v>5</v>
      </c>
      <c r="SD17" s="124"/>
      <c r="SE17" s="28">
        <v>5</v>
      </c>
      <c r="SF17" s="22">
        <f t="shared" si="528"/>
        <v>2</v>
      </c>
      <c r="SG17" s="29">
        <f t="shared" si="529"/>
        <v>5</v>
      </c>
      <c r="SH17" s="29" t="str">
        <f t="shared" si="530"/>
        <v>5.0</v>
      </c>
      <c r="SI17" s="35" t="str">
        <f t="shared" si="531"/>
        <v>D+</v>
      </c>
      <c r="SJ17" s="33">
        <f t="shared" si="532"/>
        <v>1.5</v>
      </c>
      <c r="SK17" s="49" t="str">
        <f t="shared" si="533"/>
        <v>1.5</v>
      </c>
      <c r="SL17" s="77">
        <v>2</v>
      </c>
      <c r="SM17" s="151">
        <v>2</v>
      </c>
      <c r="SN17" s="24">
        <v>5.8</v>
      </c>
      <c r="SO17" s="27">
        <v>6</v>
      </c>
      <c r="SP17" s="28"/>
      <c r="SQ17" s="22">
        <f t="shared" si="534"/>
        <v>5.9</v>
      </c>
      <c r="SR17" s="29">
        <f t="shared" si="535"/>
        <v>5.9</v>
      </c>
      <c r="SS17" s="31" t="str">
        <f t="shared" si="536"/>
        <v>5.9</v>
      </c>
      <c r="ST17" s="35" t="str">
        <f t="shared" si="537"/>
        <v>C</v>
      </c>
      <c r="SU17" s="33">
        <f t="shared" si="538"/>
        <v>2</v>
      </c>
      <c r="SV17" s="49" t="str">
        <f t="shared" si="539"/>
        <v>2.0</v>
      </c>
      <c r="SW17" s="77">
        <v>2</v>
      </c>
      <c r="SX17" s="151">
        <v>2</v>
      </c>
      <c r="SY17" s="24"/>
      <c r="SZ17" s="27"/>
      <c r="TA17" s="28"/>
      <c r="TB17" s="22">
        <f t="shared" si="562"/>
        <v>4</v>
      </c>
      <c r="TC17" s="29">
        <f t="shared" si="563"/>
        <v>5.5</v>
      </c>
      <c r="TD17" s="31" t="str">
        <f t="shared" si="542"/>
        <v>5.5</v>
      </c>
      <c r="TE17" s="35" t="str">
        <f t="shared" si="543"/>
        <v>C</v>
      </c>
      <c r="TF17" s="33">
        <f t="shared" si="544"/>
        <v>2</v>
      </c>
      <c r="TG17" s="49" t="str">
        <f t="shared" si="545"/>
        <v>2.0</v>
      </c>
      <c r="TH17" s="77">
        <v>4</v>
      </c>
      <c r="TI17" s="151">
        <v>4</v>
      </c>
      <c r="TJ17" s="320"/>
      <c r="TK17" s="321">
        <v>7.4</v>
      </c>
      <c r="TL17" s="322">
        <v>5.4</v>
      </c>
      <c r="TM17" s="322">
        <v>6.5</v>
      </c>
      <c r="TN17" s="322"/>
      <c r="TO17" s="127">
        <f t="shared" si="549"/>
        <v>6.4</v>
      </c>
      <c r="TP17" s="29" t="str">
        <f t="shared" si="550"/>
        <v>6.4</v>
      </c>
      <c r="TQ17" s="35" t="str">
        <f t="shared" si="551"/>
        <v>C</v>
      </c>
      <c r="TR17" s="33">
        <f t="shared" si="552"/>
        <v>2</v>
      </c>
      <c r="TS17" s="49" t="str">
        <f t="shared" si="553"/>
        <v>2.0</v>
      </c>
      <c r="TT17" s="323">
        <v>5</v>
      </c>
      <c r="TU17" s="324">
        <v>5</v>
      </c>
      <c r="TV17" s="325">
        <f t="shared" si="554"/>
        <v>9</v>
      </c>
      <c r="TW17" s="341">
        <f t="shared" si="294"/>
        <v>6</v>
      </c>
      <c r="TX17" s="326">
        <f t="shared" si="555"/>
        <v>2</v>
      </c>
      <c r="TY17" s="45" t="str">
        <f t="shared" si="556"/>
        <v>2.00</v>
      </c>
      <c r="TZ17" s="47" t="str">
        <f t="shared" si="557"/>
        <v>Lên lớp</v>
      </c>
      <c r="UA17" s="41">
        <f t="shared" si="558"/>
        <v>9</v>
      </c>
      <c r="UB17" s="43">
        <f t="shared" si="559"/>
        <v>2</v>
      </c>
    </row>
    <row r="18" spans="1:548" ht="18">
      <c r="A18" s="11">
        <v>23</v>
      </c>
      <c r="B18" s="91" t="s">
        <v>500</v>
      </c>
      <c r="C18" s="92" t="s">
        <v>545</v>
      </c>
      <c r="D18" s="73" t="s">
        <v>119</v>
      </c>
      <c r="E18" s="302" t="s">
        <v>287</v>
      </c>
      <c r="F18" s="9"/>
      <c r="G18" s="118" t="s">
        <v>916</v>
      </c>
      <c r="H18" s="102" t="s">
        <v>18</v>
      </c>
      <c r="I18" s="104" t="s">
        <v>947</v>
      </c>
      <c r="J18" s="13">
        <v>7</v>
      </c>
      <c r="K18" s="29" t="str">
        <f t="shared" si="103"/>
        <v>7.0</v>
      </c>
      <c r="L18" s="35" t="str">
        <f t="shared" si="321"/>
        <v>B</v>
      </c>
      <c r="M18" s="33">
        <f t="shared" si="322"/>
        <v>3</v>
      </c>
      <c r="N18" s="49" t="str">
        <f t="shared" si="323"/>
        <v>3.0</v>
      </c>
      <c r="O18" s="12">
        <v>2</v>
      </c>
      <c r="P18" s="19">
        <v>6.7</v>
      </c>
      <c r="Q18" s="29" t="str">
        <f t="shared" si="107"/>
        <v>6.7</v>
      </c>
      <c r="R18" s="35" t="str">
        <f t="shared" si="324"/>
        <v>C+</v>
      </c>
      <c r="S18" s="33">
        <f t="shared" si="325"/>
        <v>2.5</v>
      </c>
      <c r="T18" s="49" t="str">
        <f t="shared" si="326"/>
        <v>2.5</v>
      </c>
      <c r="U18" s="12">
        <v>3</v>
      </c>
      <c r="V18" s="24">
        <v>6.1</v>
      </c>
      <c r="W18" s="27">
        <v>5</v>
      </c>
      <c r="X18" s="28"/>
      <c r="Y18" s="22">
        <f t="shared" si="327"/>
        <v>5.4</v>
      </c>
      <c r="Z18" s="29">
        <f t="shared" si="328"/>
        <v>5.4</v>
      </c>
      <c r="AA18" s="29" t="str">
        <f t="shared" si="113"/>
        <v>5.4</v>
      </c>
      <c r="AB18" s="35" t="str">
        <f t="shared" si="329"/>
        <v>D+</v>
      </c>
      <c r="AC18" s="33">
        <f t="shared" si="330"/>
        <v>1.5</v>
      </c>
      <c r="AD18" s="49" t="str">
        <f t="shared" si="331"/>
        <v>1.5</v>
      </c>
      <c r="AE18" s="77">
        <v>5</v>
      </c>
      <c r="AF18" s="80">
        <v>5</v>
      </c>
      <c r="AG18" s="24">
        <v>5.5</v>
      </c>
      <c r="AH18" s="27">
        <v>3</v>
      </c>
      <c r="AI18" s="28"/>
      <c r="AJ18" s="22">
        <f t="shared" si="332"/>
        <v>4</v>
      </c>
      <c r="AK18" s="29">
        <f t="shared" si="333"/>
        <v>4</v>
      </c>
      <c r="AL18" s="29" t="str">
        <f t="shared" si="119"/>
        <v>4.0</v>
      </c>
      <c r="AM18" s="35" t="str">
        <f t="shared" si="334"/>
        <v>D</v>
      </c>
      <c r="AN18" s="33">
        <f t="shared" si="335"/>
        <v>1</v>
      </c>
      <c r="AO18" s="49" t="str">
        <f t="shared" si="336"/>
        <v>1.0</v>
      </c>
      <c r="AP18" s="77">
        <v>3</v>
      </c>
      <c r="AQ18" s="83">
        <v>3</v>
      </c>
      <c r="AR18" s="24">
        <v>6.1</v>
      </c>
      <c r="AS18" s="27">
        <v>3</v>
      </c>
      <c r="AT18" s="28"/>
      <c r="AU18" s="22">
        <f t="shared" si="337"/>
        <v>4.2</v>
      </c>
      <c r="AV18" s="29">
        <f t="shared" si="338"/>
        <v>4.2</v>
      </c>
      <c r="AW18" s="29" t="str">
        <f t="shared" si="123"/>
        <v>4.2</v>
      </c>
      <c r="AX18" s="35" t="str">
        <f t="shared" si="339"/>
        <v>D</v>
      </c>
      <c r="AY18" s="33">
        <f t="shared" si="340"/>
        <v>1</v>
      </c>
      <c r="AZ18" s="49" t="str">
        <f t="shared" si="341"/>
        <v>1.0</v>
      </c>
      <c r="BA18" s="77">
        <v>3</v>
      </c>
      <c r="BB18" s="83">
        <v>3</v>
      </c>
      <c r="BC18" s="24">
        <v>7.5</v>
      </c>
      <c r="BD18" s="27">
        <v>7</v>
      </c>
      <c r="BE18" s="28"/>
      <c r="BF18" s="22">
        <f t="shared" si="342"/>
        <v>7.2</v>
      </c>
      <c r="BG18" s="29">
        <f t="shared" si="343"/>
        <v>7.2</v>
      </c>
      <c r="BH18" s="29" t="str">
        <f t="shared" si="127"/>
        <v>7.2</v>
      </c>
      <c r="BI18" s="35" t="str">
        <f t="shared" si="344"/>
        <v>B</v>
      </c>
      <c r="BJ18" s="33">
        <f t="shared" si="345"/>
        <v>3</v>
      </c>
      <c r="BK18" s="49" t="str">
        <f t="shared" si="346"/>
        <v>3.0</v>
      </c>
      <c r="BL18" s="77">
        <v>3</v>
      </c>
      <c r="BM18" s="83">
        <v>3</v>
      </c>
      <c r="BN18" s="133">
        <v>7</v>
      </c>
      <c r="BO18" s="125">
        <v>8</v>
      </c>
      <c r="BP18" s="126"/>
      <c r="BQ18" s="127">
        <f t="shared" si="347"/>
        <v>7.6</v>
      </c>
      <c r="BR18" s="128">
        <f t="shared" si="348"/>
        <v>7.6</v>
      </c>
      <c r="BS18" s="29" t="str">
        <f t="shared" si="131"/>
        <v>7.6</v>
      </c>
      <c r="BT18" s="129" t="str">
        <f t="shared" si="349"/>
        <v>B</v>
      </c>
      <c r="BU18" s="130">
        <f t="shared" si="350"/>
        <v>3</v>
      </c>
      <c r="BV18" s="131" t="str">
        <f t="shared" si="351"/>
        <v>3.0</v>
      </c>
      <c r="BW18" s="132">
        <v>2</v>
      </c>
      <c r="BX18" s="137">
        <v>2</v>
      </c>
      <c r="BY18" s="41">
        <f t="shared" si="135"/>
        <v>16</v>
      </c>
      <c r="BZ18" s="43">
        <f t="shared" si="136"/>
        <v>1.78125</v>
      </c>
      <c r="CA18" s="45" t="str">
        <f t="shared" si="137"/>
        <v>1.78</v>
      </c>
      <c r="CB18" s="47" t="str">
        <f t="shared" si="138"/>
        <v>Lên lớp</v>
      </c>
      <c r="CC18" s="145">
        <f t="shared" si="139"/>
        <v>16</v>
      </c>
      <c r="CD18" s="146">
        <f t="shared" si="140"/>
        <v>1.78125</v>
      </c>
      <c r="CE18" s="47" t="str">
        <f t="shared" si="141"/>
        <v>Lên lớp</v>
      </c>
      <c r="CF18" s="142" t="s">
        <v>1143</v>
      </c>
      <c r="CG18" s="24">
        <v>6.6</v>
      </c>
      <c r="CH18" s="27">
        <v>6</v>
      </c>
      <c r="CI18" s="28"/>
      <c r="CJ18" s="30">
        <f t="shared" si="397"/>
        <v>6.2</v>
      </c>
      <c r="CK18" s="31">
        <f t="shared" si="398"/>
        <v>6.2</v>
      </c>
      <c r="CL18" s="29" t="str">
        <f t="shared" si="144"/>
        <v>6.2</v>
      </c>
      <c r="CM18" s="35" t="str">
        <f t="shared" si="399"/>
        <v>C</v>
      </c>
      <c r="CN18" s="157">
        <f t="shared" si="400"/>
        <v>2</v>
      </c>
      <c r="CO18" s="49" t="str">
        <f t="shared" si="401"/>
        <v>2.0</v>
      </c>
      <c r="CP18" s="77">
        <v>3</v>
      </c>
      <c r="CQ18" s="151">
        <v>3</v>
      </c>
      <c r="CR18" s="24">
        <v>6.3</v>
      </c>
      <c r="CS18" s="27">
        <v>5</v>
      </c>
      <c r="CT18" s="28"/>
      <c r="CU18" s="30">
        <f t="shared" si="402"/>
        <v>5.5</v>
      </c>
      <c r="CV18" s="31">
        <f t="shared" si="403"/>
        <v>5.5</v>
      </c>
      <c r="CW18" s="29" t="str">
        <f t="shared" si="149"/>
        <v>5.5</v>
      </c>
      <c r="CX18" s="35" t="str">
        <f t="shared" si="404"/>
        <v>C</v>
      </c>
      <c r="CY18" s="157">
        <f t="shared" si="405"/>
        <v>2</v>
      </c>
      <c r="CZ18" s="49" t="str">
        <f t="shared" si="406"/>
        <v>2.0</v>
      </c>
      <c r="DA18" s="77">
        <v>2</v>
      </c>
      <c r="DB18" s="151">
        <v>2</v>
      </c>
      <c r="DC18" s="24">
        <v>5</v>
      </c>
      <c r="DD18" s="27">
        <v>5</v>
      </c>
      <c r="DE18" s="28"/>
      <c r="DF18" s="30">
        <f t="shared" si="407"/>
        <v>5</v>
      </c>
      <c r="DG18" s="31">
        <f t="shared" si="408"/>
        <v>5</v>
      </c>
      <c r="DH18" s="29" t="str">
        <f t="shared" si="155"/>
        <v>5.0</v>
      </c>
      <c r="DI18" s="35" t="str">
        <f t="shared" si="409"/>
        <v>D+</v>
      </c>
      <c r="DJ18" s="157">
        <f t="shared" si="410"/>
        <v>1.5</v>
      </c>
      <c r="DK18" s="49" t="str">
        <f t="shared" si="411"/>
        <v>1.5</v>
      </c>
      <c r="DL18" s="77">
        <v>4</v>
      </c>
      <c r="DM18" s="151">
        <v>4</v>
      </c>
      <c r="DN18" s="24">
        <v>6</v>
      </c>
      <c r="DO18" s="27">
        <v>5</v>
      </c>
      <c r="DP18" s="28"/>
      <c r="DQ18" s="30">
        <f t="shared" si="412"/>
        <v>5.4</v>
      </c>
      <c r="DR18" s="31">
        <f t="shared" si="413"/>
        <v>5.4</v>
      </c>
      <c r="DS18" s="29" t="str">
        <f t="shared" si="161"/>
        <v>5.4</v>
      </c>
      <c r="DT18" s="35" t="str">
        <f t="shared" si="414"/>
        <v>D+</v>
      </c>
      <c r="DU18" s="157">
        <f t="shared" si="415"/>
        <v>1.5</v>
      </c>
      <c r="DV18" s="49" t="str">
        <f t="shared" si="416"/>
        <v>1.5</v>
      </c>
      <c r="DW18" s="77">
        <v>3</v>
      </c>
      <c r="DX18" s="151">
        <v>3</v>
      </c>
      <c r="DY18" s="24">
        <v>7.3</v>
      </c>
      <c r="DZ18" s="27">
        <v>6</v>
      </c>
      <c r="EA18" s="28"/>
      <c r="EB18" s="30">
        <f t="shared" si="417"/>
        <v>6.5</v>
      </c>
      <c r="EC18" s="31">
        <f t="shared" si="418"/>
        <v>6.5</v>
      </c>
      <c r="ED18" s="29" t="str">
        <f t="shared" si="165"/>
        <v>6.5</v>
      </c>
      <c r="EE18" s="35" t="str">
        <f t="shared" si="419"/>
        <v>C+</v>
      </c>
      <c r="EF18" s="157">
        <f t="shared" si="420"/>
        <v>2.5</v>
      </c>
      <c r="EG18" s="49" t="str">
        <f t="shared" si="421"/>
        <v>2.5</v>
      </c>
      <c r="EH18" s="77">
        <v>2</v>
      </c>
      <c r="EI18" s="151">
        <v>2</v>
      </c>
      <c r="EJ18" s="24">
        <v>5.8</v>
      </c>
      <c r="EK18" s="27">
        <v>7</v>
      </c>
      <c r="EL18" s="28"/>
      <c r="EM18" s="30">
        <f t="shared" si="422"/>
        <v>6.5</v>
      </c>
      <c r="EN18" s="31">
        <f t="shared" si="423"/>
        <v>6.5</v>
      </c>
      <c r="EO18" s="29" t="str">
        <f t="shared" si="170"/>
        <v>6.5</v>
      </c>
      <c r="EP18" s="35" t="str">
        <f t="shared" si="424"/>
        <v>C+</v>
      </c>
      <c r="EQ18" s="157">
        <f t="shared" si="425"/>
        <v>2.5</v>
      </c>
      <c r="ER18" s="49" t="str">
        <f t="shared" si="426"/>
        <v>2.5</v>
      </c>
      <c r="ES18" s="77">
        <v>2</v>
      </c>
      <c r="ET18" s="151">
        <v>2</v>
      </c>
      <c r="EU18" s="24">
        <v>6.8</v>
      </c>
      <c r="EV18" s="27">
        <v>9</v>
      </c>
      <c r="EW18" s="28"/>
      <c r="EX18" s="30">
        <f t="shared" si="427"/>
        <v>8.1</v>
      </c>
      <c r="EY18" s="31">
        <f t="shared" si="428"/>
        <v>8.1</v>
      </c>
      <c r="EZ18" s="29" t="str">
        <f t="shared" si="175"/>
        <v>8.1</v>
      </c>
      <c r="FA18" s="35" t="str">
        <f t="shared" si="429"/>
        <v>B+</v>
      </c>
      <c r="FB18" s="157">
        <f t="shared" si="430"/>
        <v>3.5</v>
      </c>
      <c r="FC18" s="49" t="str">
        <f t="shared" si="431"/>
        <v>3.5</v>
      </c>
      <c r="FD18" s="77">
        <v>3</v>
      </c>
      <c r="FE18" s="151">
        <v>3</v>
      </c>
      <c r="FF18" s="155">
        <v>7.5</v>
      </c>
      <c r="FG18" s="165">
        <v>7.4</v>
      </c>
      <c r="FH18" s="165"/>
      <c r="FI18" s="22">
        <f t="shared" si="432"/>
        <v>7.4</v>
      </c>
      <c r="FJ18" s="29">
        <f t="shared" si="433"/>
        <v>7.4</v>
      </c>
      <c r="FK18" s="29" t="str">
        <f t="shared" si="181"/>
        <v>7.4</v>
      </c>
      <c r="FL18" s="35" t="str">
        <f t="shared" si="434"/>
        <v>B</v>
      </c>
      <c r="FM18" s="33">
        <f t="shared" si="435"/>
        <v>3</v>
      </c>
      <c r="FN18" s="49" t="str">
        <f t="shared" si="436"/>
        <v>3.0</v>
      </c>
      <c r="FO18" s="77">
        <v>1</v>
      </c>
      <c r="FP18" s="151">
        <v>1</v>
      </c>
      <c r="FQ18" s="41">
        <f t="shared" si="185"/>
        <v>20</v>
      </c>
      <c r="FR18" s="43">
        <f t="shared" si="186"/>
        <v>2.2000000000000002</v>
      </c>
      <c r="FS18" s="45" t="str">
        <f t="shared" si="187"/>
        <v>2.20</v>
      </c>
      <c r="FT18" s="47" t="str">
        <f t="shared" si="188"/>
        <v>Lên lớp</v>
      </c>
      <c r="FU18" s="145">
        <f t="shared" si="189"/>
        <v>20</v>
      </c>
      <c r="FV18" s="146">
        <f t="shared" si="190"/>
        <v>2.2000000000000002</v>
      </c>
      <c r="FW18" s="174">
        <f t="shared" si="191"/>
        <v>36</v>
      </c>
      <c r="FX18" s="41">
        <f t="shared" si="192"/>
        <v>36</v>
      </c>
      <c r="FY18" s="43">
        <f t="shared" si="193"/>
        <v>2.0138888888888888</v>
      </c>
      <c r="FZ18" s="45" t="str">
        <f t="shared" si="194"/>
        <v>2.01</v>
      </c>
      <c r="GA18" s="47" t="str">
        <f t="shared" si="195"/>
        <v>Lên lớp</v>
      </c>
      <c r="GB18" s="47" t="s">
        <v>1143</v>
      </c>
      <c r="GC18" s="24">
        <v>5.8</v>
      </c>
      <c r="GD18" s="27">
        <v>7</v>
      </c>
      <c r="GE18" s="28"/>
      <c r="GF18" s="22">
        <f t="shared" si="352"/>
        <v>6.5</v>
      </c>
      <c r="GG18" s="29">
        <f t="shared" si="353"/>
        <v>6.5</v>
      </c>
      <c r="GH18" s="29" t="str">
        <f t="shared" si="197"/>
        <v>6.5</v>
      </c>
      <c r="GI18" s="35" t="str">
        <f t="shared" si="354"/>
        <v>C+</v>
      </c>
      <c r="GJ18" s="33">
        <f t="shared" si="355"/>
        <v>2.5</v>
      </c>
      <c r="GK18" s="49" t="str">
        <f t="shared" si="356"/>
        <v>2.5</v>
      </c>
      <c r="GL18" s="77">
        <v>2</v>
      </c>
      <c r="GM18" s="151">
        <v>2</v>
      </c>
      <c r="GN18" s="24">
        <v>8</v>
      </c>
      <c r="GO18" s="27">
        <v>5</v>
      </c>
      <c r="GP18" s="28"/>
      <c r="GQ18" s="22">
        <f t="shared" si="357"/>
        <v>6.2</v>
      </c>
      <c r="GR18" s="29">
        <f t="shared" si="358"/>
        <v>6.2</v>
      </c>
      <c r="GS18" s="29" t="str">
        <f t="shared" si="202"/>
        <v>6.2</v>
      </c>
      <c r="GT18" s="35" t="str">
        <f t="shared" si="359"/>
        <v>C</v>
      </c>
      <c r="GU18" s="33">
        <f t="shared" si="360"/>
        <v>2</v>
      </c>
      <c r="GV18" s="49" t="str">
        <f t="shared" si="361"/>
        <v>2.0</v>
      </c>
      <c r="GW18" s="77">
        <v>3</v>
      </c>
      <c r="GX18" s="151">
        <v>3</v>
      </c>
      <c r="GY18" s="24">
        <v>6</v>
      </c>
      <c r="GZ18" s="27">
        <v>5</v>
      </c>
      <c r="HA18" s="28"/>
      <c r="HB18" s="30">
        <f t="shared" si="362"/>
        <v>5.4</v>
      </c>
      <c r="HC18" s="31">
        <f t="shared" si="363"/>
        <v>5.4</v>
      </c>
      <c r="HD18" s="29" t="str">
        <f t="shared" si="207"/>
        <v>5.4</v>
      </c>
      <c r="HE18" s="35" t="str">
        <f t="shared" si="364"/>
        <v>D+</v>
      </c>
      <c r="HF18" s="33">
        <f t="shared" si="365"/>
        <v>1.5</v>
      </c>
      <c r="HG18" s="49" t="str">
        <f t="shared" si="366"/>
        <v>1.5</v>
      </c>
      <c r="HH18" s="77">
        <v>2</v>
      </c>
      <c r="HI18" s="151">
        <v>2</v>
      </c>
      <c r="HJ18" s="24">
        <v>6.4</v>
      </c>
      <c r="HK18" s="27">
        <v>1</v>
      </c>
      <c r="HL18" s="28">
        <v>4</v>
      </c>
      <c r="HM18" s="22">
        <f t="shared" si="367"/>
        <v>3.2</v>
      </c>
      <c r="HN18" s="29">
        <f t="shared" si="368"/>
        <v>5</v>
      </c>
      <c r="HO18" s="29" t="str">
        <f t="shared" si="212"/>
        <v>5.0</v>
      </c>
      <c r="HP18" s="35" t="str">
        <f t="shared" si="369"/>
        <v>D+</v>
      </c>
      <c r="HQ18" s="33">
        <f t="shared" si="370"/>
        <v>1.5</v>
      </c>
      <c r="HR18" s="49" t="str">
        <f t="shared" si="371"/>
        <v>1.5</v>
      </c>
      <c r="HS18" s="77">
        <v>2</v>
      </c>
      <c r="HT18" s="151">
        <v>2</v>
      </c>
      <c r="HU18" s="24">
        <v>6.5</v>
      </c>
      <c r="HV18" s="27">
        <v>6</v>
      </c>
      <c r="HW18" s="28"/>
      <c r="HX18" s="22">
        <f t="shared" si="372"/>
        <v>6.2</v>
      </c>
      <c r="HY18" s="29">
        <f t="shared" si="373"/>
        <v>6.2</v>
      </c>
      <c r="HZ18" s="29" t="str">
        <f t="shared" si="217"/>
        <v>6.2</v>
      </c>
      <c r="IA18" s="35" t="str">
        <f t="shared" si="374"/>
        <v>C</v>
      </c>
      <c r="IB18" s="33">
        <f t="shared" si="375"/>
        <v>2</v>
      </c>
      <c r="IC18" s="49" t="str">
        <f t="shared" si="376"/>
        <v>2.0</v>
      </c>
      <c r="ID18" s="77">
        <v>3</v>
      </c>
      <c r="IE18" s="151">
        <v>3</v>
      </c>
      <c r="IF18" s="63">
        <v>3.7</v>
      </c>
      <c r="IG18" s="27"/>
      <c r="IH18" s="28"/>
      <c r="II18" s="22">
        <f t="shared" si="377"/>
        <v>1.5</v>
      </c>
      <c r="IJ18" s="29">
        <f t="shared" si="378"/>
        <v>1.5</v>
      </c>
      <c r="IK18" s="29" t="str">
        <f t="shared" si="222"/>
        <v>1.5</v>
      </c>
      <c r="IL18" s="35" t="str">
        <f t="shared" si="379"/>
        <v>F</v>
      </c>
      <c r="IM18" s="33">
        <f t="shared" si="380"/>
        <v>0</v>
      </c>
      <c r="IN18" s="49" t="str">
        <f t="shared" si="381"/>
        <v>0.0</v>
      </c>
      <c r="IO18" s="77">
        <v>2</v>
      </c>
      <c r="IP18" s="151"/>
      <c r="IQ18" s="24">
        <v>5.3</v>
      </c>
      <c r="IR18" s="27">
        <v>4</v>
      </c>
      <c r="IS18" s="28"/>
      <c r="IT18" s="22">
        <f t="shared" si="382"/>
        <v>4.5</v>
      </c>
      <c r="IU18" s="29">
        <f t="shared" si="383"/>
        <v>4.5</v>
      </c>
      <c r="IV18" s="29" t="str">
        <f t="shared" si="226"/>
        <v>4.5</v>
      </c>
      <c r="IW18" s="35" t="str">
        <f t="shared" si="384"/>
        <v>D</v>
      </c>
      <c r="IX18" s="33">
        <f t="shared" si="385"/>
        <v>1</v>
      </c>
      <c r="IY18" s="49" t="str">
        <f t="shared" si="386"/>
        <v>1.0</v>
      </c>
      <c r="IZ18" s="77">
        <v>3</v>
      </c>
      <c r="JA18" s="151">
        <v>3</v>
      </c>
      <c r="JB18" s="24">
        <v>6</v>
      </c>
      <c r="JC18" s="27">
        <v>6</v>
      </c>
      <c r="JD18" s="28"/>
      <c r="JE18" s="22">
        <f t="shared" si="387"/>
        <v>6</v>
      </c>
      <c r="JF18" s="29">
        <f t="shared" si="388"/>
        <v>6</v>
      </c>
      <c r="JG18" s="29" t="str">
        <f t="shared" si="230"/>
        <v>6.0</v>
      </c>
      <c r="JH18" s="35" t="str">
        <f t="shared" si="389"/>
        <v>C</v>
      </c>
      <c r="JI18" s="33">
        <f t="shared" si="390"/>
        <v>2</v>
      </c>
      <c r="JJ18" s="49" t="str">
        <f t="shared" si="391"/>
        <v>2.0</v>
      </c>
      <c r="JK18" s="77">
        <v>3</v>
      </c>
      <c r="JL18" s="151">
        <v>3</v>
      </c>
      <c r="JM18" s="24">
        <v>8</v>
      </c>
      <c r="JN18" s="214">
        <v>6.6</v>
      </c>
      <c r="JO18" s="140"/>
      <c r="JP18" s="22">
        <f t="shared" si="392"/>
        <v>7.2</v>
      </c>
      <c r="JQ18" s="29">
        <f t="shared" si="393"/>
        <v>7.2</v>
      </c>
      <c r="JR18" s="29" t="str">
        <f t="shared" si="234"/>
        <v>7.2</v>
      </c>
      <c r="JS18" s="35" t="str">
        <f t="shared" si="394"/>
        <v>B</v>
      </c>
      <c r="JT18" s="33">
        <f t="shared" si="395"/>
        <v>3</v>
      </c>
      <c r="JU18" s="49" t="str">
        <f t="shared" si="396"/>
        <v>3.0</v>
      </c>
      <c r="JV18" s="77">
        <v>2</v>
      </c>
      <c r="JW18" s="151">
        <v>2</v>
      </c>
      <c r="JX18" s="211">
        <f t="shared" si="238"/>
        <v>22</v>
      </c>
      <c r="JY18" s="43">
        <f t="shared" si="239"/>
        <v>1.7272727272727273</v>
      </c>
      <c r="JZ18" s="45" t="str">
        <f t="shared" si="240"/>
        <v>1.73</v>
      </c>
      <c r="KA18" s="47" t="str">
        <f t="shared" si="241"/>
        <v>Lên lớp</v>
      </c>
      <c r="KB18" s="41">
        <f t="shared" si="242"/>
        <v>20</v>
      </c>
      <c r="KC18" s="43">
        <f t="shared" si="243"/>
        <v>1.9</v>
      </c>
      <c r="KD18" s="229">
        <f t="shared" si="244"/>
        <v>58</v>
      </c>
      <c r="KE18" s="230">
        <f t="shared" si="245"/>
        <v>56</v>
      </c>
      <c r="KF18" s="146">
        <f t="shared" si="246"/>
        <v>1.9732142857142858</v>
      </c>
      <c r="KG18" s="45" t="str">
        <f t="shared" si="247"/>
        <v>1.97</v>
      </c>
      <c r="KH18" s="47" t="str">
        <f t="shared" si="248"/>
        <v>Lên lớp</v>
      </c>
      <c r="KI18" s="47" t="s">
        <v>1143</v>
      </c>
      <c r="KJ18" s="24">
        <v>6</v>
      </c>
      <c r="KK18" s="27">
        <v>7</v>
      </c>
      <c r="KL18" s="28"/>
      <c r="KM18" s="30">
        <f t="shared" si="437"/>
        <v>6.6</v>
      </c>
      <c r="KN18" s="31">
        <f t="shared" si="438"/>
        <v>6.6</v>
      </c>
      <c r="KO18" s="29" t="str">
        <f t="shared" si="439"/>
        <v>6.6</v>
      </c>
      <c r="KP18" s="35" t="str">
        <f t="shared" si="440"/>
        <v>C+</v>
      </c>
      <c r="KQ18" s="33">
        <f t="shared" si="441"/>
        <v>2.5</v>
      </c>
      <c r="KR18" s="49" t="str">
        <f t="shared" si="442"/>
        <v>2.5</v>
      </c>
      <c r="KS18" s="77">
        <v>2</v>
      </c>
      <c r="KT18" s="151">
        <v>2</v>
      </c>
      <c r="KU18" s="24">
        <v>8</v>
      </c>
      <c r="KV18" s="27">
        <v>9</v>
      </c>
      <c r="KW18" s="28"/>
      <c r="KX18" s="30">
        <f t="shared" si="443"/>
        <v>8.6</v>
      </c>
      <c r="KY18" s="31">
        <f t="shared" si="444"/>
        <v>8.6</v>
      </c>
      <c r="KZ18" s="29" t="str">
        <f t="shared" si="445"/>
        <v>8.6</v>
      </c>
      <c r="LA18" s="35" t="str">
        <f t="shared" si="446"/>
        <v>A</v>
      </c>
      <c r="LB18" s="33">
        <f t="shared" si="447"/>
        <v>4</v>
      </c>
      <c r="LC18" s="49" t="str">
        <f t="shared" si="448"/>
        <v>4.0</v>
      </c>
      <c r="LD18" s="77">
        <v>2</v>
      </c>
      <c r="LE18" s="151">
        <v>2</v>
      </c>
      <c r="LF18" s="24">
        <v>6.7</v>
      </c>
      <c r="LG18" s="27">
        <v>7</v>
      </c>
      <c r="LH18" s="28"/>
      <c r="LI18" s="30">
        <f t="shared" si="449"/>
        <v>6.9</v>
      </c>
      <c r="LJ18" s="31">
        <f t="shared" si="450"/>
        <v>6.9</v>
      </c>
      <c r="LK18" s="31" t="str">
        <f t="shared" si="451"/>
        <v>6.9</v>
      </c>
      <c r="LL18" s="35" t="str">
        <f t="shared" si="452"/>
        <v>C+</v>
      </c>
      <c r="LM18" s="33">
        <f t="shared" si="453"/>
        <v>2.5</v>
      </c>
      <c r="LN18" s="49" t="str">
        <f t="shared" si="454"/>
        <v>2.5</v>
      </c>
      <c r="LO18" s="77">
        <v>2</v>
      </c>
      <c r="LP18" s="151">
        <v>2</v>
      </c>
      <c r="LQ18" s="24">
        <v>6.3</v>
      </c>
      <c r="LR18" s="27">
        <v>4</v>
      </c>
      <c r="LS18" s="28"/>
      <c r="LT18" s="30">
        <f t="shared" si="455"/>
        <v>4.9000000000000004</v>
      </c>
      <c r="LU18" s="31">
        <f t="shared" si="456"/>
        <v>4.9000000000000004</v>
      </c>
      <c r="LV18" s="29" t="str">
        <f t="shared" si="252"/>
        <v>4.9</v>
      </c>
      <c r="LW18" s="35" t="str">
        <f t="shared" si="457"/>
        <v>D</v>
      </c>
      <c r="LX18" s="33">
        <f t="shared" si="458"/>
        <v>1</v>
      </c>
      <c r="LY18" s="49" t="str">
        <f t="shared" si="459"/>
        <v>1.0</v>
      </c>
      <c r="LZ18" s="77">
        <v>2</v>
      </c>
      <c r="MA18" s="151">
        <v>2</v>
      </c>
      <c r="MB18" s="133">
        <v>7</v>
      </c>
      <c r="MC18" s="125">
        <v>5</v>
      </c>
      <c r="MD18" s="126"/>
      <c r="ME18" s="127">
        <f t="shared" si="460"/>
        <v>5.8</v>
      </c>
      <c r="MF18" s="128">
        <f t="shared" si="461"/>
        <v>5.8</v>
      </c>
      <c r="MG18" s="160" t="str">
        <f t="shared" si="253"/>
        <v>5.8</v>
      </c>
      <c r="MH18" s="129" t="str">
        <f t="shared" si="462"/>
        <v>C</v>
      </c>
      <c r="MI18" s="130">
        <f t="shared" si="463"/>
        <v>2</v>
      </c>
      <c r="MJ18" s="131" t="str">
        <f t="shared" si="464"/>
        <v>2.0</v>
      </c>
      <c r="MK18" s="132">
        <v>1</v>
      </c>
      <c r="ML18" s="170">
        <v>1</v>
      </c>
      <c r="MM18" s="24">
        <v>6.4</v>
      </c>
      <c r="MN18" s="27">
        <v>1</v>
      </c>
      <c r="MO18" s="28">
        <v>4</v>
      </c>
      <c r="MP18" s="30">
        <f t="shared" si="465"/>
        <v>3.2</v>
      </c>
      <c r="MQ18" s="161">
        <f t="shared" si="466"/>
        <v>5</v>
      </c>
      <c r="MR18" s="29" t="str">
        <f t="shared" si="254"/>
        <v>5.0</v>
      </c>
      <c r="MS18" s="162" t="str">
        <f t="shared" si="467"/>
        <v>D+</v>
      </c>
      <c r="MT18" s="163">
        <f t="shared" si="468"/>
        <v>1.5</v>
      </c>
      <c r="MU18" s="56" t="str">
        <f t="shared" si="469"/>
        <v>1.5</v>
      </c>
      <c r="MV18" s="77">
        <v>3</v>
      </c>
      <c r="MW18" s="151">
        <v>3</v>
      </c>
      <c r="MX18" s="133">
        <v>6</v>
      </c>
      <c r="MY18" s="125">
        <v>6</v>
      </c>
      <c r="MZ18" s="126"/>
      <c r="NA18" s="127">
        <f t="shared" si="470"/>
        <v>6</v>
      </c>
      <c r="NB18" s="128">
        <f t="shared" si="471"/>
        <v>6</v>
      </c>
      <c r="NC18" s="29" t="str">
        <f t="shared" si="255"/>
        <v>6.0</v>
      </c>
      <c r="ND18" s="129" t="str">
        <f t="shared" si="472"/>
        <v>C</v>
      </c>
      <c r="NE18" s="130">
        <f t="shared" si="473"/>
        <v>2</v>
      </c>
      <c r="NF18" s="131" t="str">
        <f t="shared" si="474"/>
        <v>2.0</v>
      </c>
      <c r="NG18" s="132">
        <v>1</v>
      </c>
      <c r="NH18" s="170">
        <v>1</v>
      </c>
      <c r="NI18" s="24">
        <v>6.4</v>
      </c>
      <c r="NJ18" s="27">
        <v>5</v>
      </c>
      <c r="NK18" s="28"/>
      <c r="NL18" s="30">
        <f t="shared" si="475"/>
        <v>5.6</v>
      </c>
      <c r="NM18" s="31">
        <f t="shared" si="476"/>
        <v>5.6</v>
      </c>
      <c r="NN18" s="29" t="str">
        <f t="shared" si="477"/>
        <v>5.6</v>
      </c>
      <c r="NO18" s="35" t="str">
        <f t="shared" si="478"/>
        <v>C</v>
      </c>
      <c r="NP18" s="33">
        <f t="shared" si="479"/>
        <v>2</v>
      </c>
      <c r="NQ18" s="49" t="str">
        <f t="shared" si="480"/>
        <v>2.0</v>
      </c>
      <c r="NR18" s="77">
        <v>3</v>
      </c>
      <c r="NS18" s="151">
        <v>3</v>
      </c>
      <c r="NT18" s="24">
        <v>7.5</v>
      </c>
      <c r="NU18" s="214">
        <v>6.2</v>
      </c>
      <c r="NV18" s="28"/>
      <c r="NW18" s="30">
        <f t="shared" si="481"/>
        <v>6.7</v>
      </c>
      <c r="NX18" s="31">
        <f t="shared" si="482"/>
        <v>6.7</v>
      </c>
      <c r="NY18" s="29" t="str">
        <f t="shared" si="483"/>
        <v>6.7</v>
      </c>
      <c r="NZ18" s="35" t="str">
        <f t="shared" si="484"/>
        <v>C+</v>
      </c>
      <c r="OA18" s="33">
        <f t="shared" si="485"/>
        <v>2.5</v>
      </c>
      <c r="OB18" s="49" t="str">
        <f t="shared" si="486"/>
        <v>2.5</v>
      </c>
      <c r="OC18" s="77">
        <v>2</v>
      </c>
      <c r="OD18" s="151">
        <v>2</v>
      </c>
      <c r="OE18" s="211">
        <f t="shared" si="259"/>
        <v>18</v>
      </c>
      <c r="OF18" s="43">
        <f t="shared" si="260"/>
        <v>2.1944444444444446</v>
      </c>
      <c r="OG18" s="45" t="str">
        <f t="shared" si="261"/>
        <v>2.19</v>
      </c>
      <c r="OH18" s="47" t="str">
        <f t="shared" si="309"/>
        <v>Lên lớp</v>
      </c>
      <c r="OI18" s="41">
        <f t="shared" si="262"/>
        <v>18</v>
      </c>
      <c r="OJ18" s="43">
        <f t="shared" si="263"/>
        <v>2.1944444444444446</v>
      </c>
      <c r="OK18" s="229">
        <f t="shared" si="264"/>
        <v>76</v>
      </c>
      <c r="OL18" s="230">
        <f t="shared" si="265"/>
        <v>74</v>
      </c>
      <c r="OM18" s="146">
        <f t="shared" si="266"/>
        <v>2.0270270270270272</v>
      </c>
      <c r="ON18" s="45" t="str">
        <f t="shared" si="52"/>
        <v>2.03</v>
      </c>
      <c r="OO18" s="47" t="str">
        <f t="shared" si="267"/>
        <v>Lên lớp</v>
      </c>
      <c r="OP18" s="47" t="s">
        <v>1143</v>
      </c>
      <c r="OQ18" s="24">
        <v>5.6</v>
      </c>
      <c r="OR18" s="27">
        <v>2</v>
      </c>
      <c r="OS18" s="28">
        <v>4</v>
      </c>
      <c r="OT18" s="30">
        <f t="shared" si="487"/>
        <v>3.4</v>
      </c>
      <c r="OU18" s="31">
        <f t="shared" si="488"/>
        <v>4.5999999999999996</v>
      </c>
      <c r="OV18" s="31" t="str">
        <f t="shared" si="489"/>
        <v>4.6</v>
      </c>
      <c r="OW18" s="35" t="str">
        <f t="shared" si="490"/>
        <v>D</v>
      </c>
      <c r="OX18" s="33">
        <f t="shared" si="491"/>
        <v>1</v>
      </c>
      <c r="OY18" s="49" t="str">
        <f t="shared" si="492"/>
        <v>1.0</v>
      </c>
      <c r="OZ18" s="77">
        <v>2</v>
      </c>
      <c r="PA18" s="151">
        <v>2</v>
      </c>
      <c r="PB18" s="24">
        <v>8.4</v>
      </c>
      <c r="PC18" s="27">
        <v>8</v>
      </c>
      <c r="PD18" s="28"/>
      <c r="PE18" s="30">
        <f t="shared" si="493"/>
        <v>8.1999999999999993</v>
      </c>
      <c r="PF18" s="31">
        <f t="shared" si="494"/>
        <v>8.1999999999999993</v>
      </c>
      <c r="PG18" s="31" t="str">
        <f t="shared" si="495"/>
        <v>8.2</v>
      </c>
      <c r="PH18" s="35" t="str">
        <f t="shared" si="496"/>
        <v>B+</v>
      </c>
      <c r="PI18" s="130">
        <f t="shared" si="497"/>
        <v>3.5</v>
      </c>
      <c r="PJ18" s="49" t="str">
        <f t="shared" si="498"/>
        <v>3.5</v>
      </c>
      <c r="PK18" s="77">
        <v>3</v>
      </c>
      <c r="PL18" s="151">
        <v>3</v>
      </c>
      <c r="PM18" s="24">
        <v>7.7</v>
      </c>
      <c r="PN18" s="27">
        <v>9</v>
      </c>
      <c r="PO18" s="28"/>
      <c r="PP18" s="30">
        <f t="shared" si="499"/>
        <v>8.5</v>
      </c>
      <c r="PQ18" s="31">
        <f t="shared" si="500"/>
        <v>8.5</v>
      </c>
      <c r="PR18" s="29" t="str">
        <f t="shared" si="501"/>
        <v>8.5</v>
      </c>
      <c r="PS18" s="35" t="str">
        <f t="shared" si="502"/>
        <v>A</v>
      </c>
      <c r="PT18" s="130">
        <f t="shared" si="503"/>
        <v>4</v>
      </c>
      <c r="PU18" s="49" t="str">
        <f t="shared" si="504"/>
        <v>4.0</v>
      </c>
      <c r="PV18" s="77">
        <v>2</v>
      </c>
      <c r="PW18" s="151">
        <v>2</v>
      </c>
      <c r="PX18" s="63">
        <v>0</v>
      </c>
      <c r="PY18" s="27"/>
      <c r="PZ18" s="28"/>
      <c r="QA18" s="30">
        <f t="shared" si="505"/>
        <v>0</v>
      </c>
      <c r="QB18" s="31">
        <f t="shared" si="506"/>
        <v>0</v>
      </c>
      <c r="QC18" s="31" t="str">
        <f t="shared" si="507"/>
        <v>0.0</v>
      </c>
      <c r="QD18" s="35" t="str">
        <f t="shared" si="546"/>
        <v>F</v>
      </c>
      <c r="QE18" s="33">
        <f t="shared" si="508"/>
        <v>0</v>
      </c>
      <c r="QF18" s="49" t="str">
        <f t="shared" si="509"/>
        <v>0.0</v>
      </c>
      <c r="QG18" s="77">
        <v>3</v>
      </c>
      <c r="QH18" s="151"/>
      <c r="QI18" s="133">
        <v>6.3</v>
      </c>
      <c r="QJ18" s="125">
        <v>6</v>
      </c>
      <c r="QK18" s="126"/>
      <c r="QL18" s="127">
        <f t="shared" si="564"/>
        <v>6.1</v>
      </c>
      <c r="QM18" s="128">
        <f t="shared" si="565"/>
        <v>6.1</v>
      </c>
      <c r="QN18" s="128" t="str">
        <f t="shared" si="566"/>
        <v>6.1</v>
      </c>
      <c r="QO18" s="129" t="str">
        <f t="shared" si="567"/>
        <v>C</v>
      </c>
      <c r="QP18" s="130">
        <f t="shared" si="568"/>
        <v>2</v>
      </c>
      <c r="QQ18" s="131" t="str">
        <f t="shared" si="569"/>
        <v>2.0</v>
      </c>
      <c r="QR18" s="132">
        <v>1</v>
      </c>
      <c r="QS18" s="170">
        <v>1</v>
      </c>
      <c r="QT18" s="24">
        <v>6.4</v>
      </c>
      <c r="QU18" s="27">
        <v>9</v>
      </c>
      <c r="QV18" s="28"/>
      <c r="QW18" s="30">
        <f t="shared" si="516"/>
        <v>8</v>
      </c>
      <c r="QX18" s="31">
        <f t="shared" si="517"/>
        <v>8</v>
      </c>
      <c r="QY18" s="29" t="str">
        <f t="shared" si="518"/>
        <v>8.0</v>
      </c>
      <c r="QZ18" s="35" t="str">
        <f t="shared" si="519"/>
        <v>B+</v>
      </c>
      <c r="RA18" s="130">
        <f t="shared" si="520"/>
        <v>3.5</v>
      </c>
      <c r="RB18" s="49" t="str">
        <f t="shared" si="521"/>
        <v>3.5</v>
      </c>
      <c r="RC18" s="77">
        <v>3</v>
      </c>
      <c r="RD18" s="151">
        <v>3</v>
      </c>
      <c r="RE18" s="63">
        <v>2.1</v>
      </c>
      <c r="RF18" s="27"/>
      <c r="RG18" s="28"/>
      <c r="RH18" s="30">
        <f t="shared" si="522"/>
        <v>0.8</v>
      </c>
      <c r="RI18" s="31">
        <f t="shared" si="523"/>
        <v>0.8</v>
      </c>
      <c r="RJ18" s="29" t="str">
        <f t="shared" si="524"/>
        <v>0.8</v>
      </c>
      <c r="RK18" s="35" t="str">
        <f t="shared" si="525"/>
        <v>F</v>
      </c>
      <c r="RL18" s="130">
        <f t="shared" si="526"/>
        <v>0</v>
      </c>
      <c r="RM18" s="49" t="str">
        <f t="shared" si="527"/>
        <v>0.0</v>
      </c>
      <c r="RN18" s="77">
        <v>1</v>
      </c>
      <c r="RO18" s="151"/>
      <c r="RP18" s="211">
        <f t="shared" si="275"/>
        <v>15</v>
      </c>
      <c r="RQ18" s="275">
        <f t="shared" si="276"/>
        <v>5.4466666666666672</v>
      </c>
      <c r="RR18" s="43">
        <f t="shared" si="277"/>
        <v>2.2000000000000002</v>
      </c>
      <c r="RS18" s="45" t="str">
        <f t="shared" si="278"/>
        <v>2.20</v>
      </c>
      <c r="RT18" s="47" t="str">
        <f t="shared" si="279"/>
        <v>Lên lớp</v>
      </c>
      <c r="RU18" s="41">
        <f t="shared" si="280"/>
        <v>11</v>
      </c>
      <c r="RV18" s="43">
        <f t="shared" si="281"/>
        <v>3</v>
      </c>
      <c r="RW18" s="229">
        <f t="shared" si="282"/>
        <v>91</v>
      </c>
      <c r="RX18" s="230">
        <f t="shared" si="283"/>
        <v>85</v>
      </c>
      <c r="RY18" s="146">
        <f t="shared" si="284"/>
        <v>2.1529411764705881</v>
      </c>
      <c r="RZ18" s="45" t="str">
        <f t="shared" si="285"/>
        <v>2.15</v>
      </c>
      <c r="SA18" s="47" t="str">
        <f t="shared" si="286"/>
        <v>Lên lớp</v>
      </c>
      <c r="SB18" s="47" t="s">
        <v>1143</v>
      </c>
      <c r="SC18" s="63">
        <v>0</v>
      </c>
      <c r="SD18" s="27"/>
      <c r="SE18" s="28"/>
      <c r="SF18" s="30">
        <f t="shared" si="528"/>
        <v>0</v>
      </c>
      <c r="SG18" s="31">
        <f t="shared" si="529"/>
        <v>0</v>
      </c>
      <c r="SH18" s="29" t="str">
        <f t="shared" si="530"/>
        <v>0.0</v>
      </c>
      <c r="SI18" s="35" t="str">
        <f t="shared" si="531"/>
        <v>F</v>
      </c>
      <c r="SJ18" s="130">
        <f t="shared" si="532"/>
        <v>0</v>
      </c>
      <c r="SK18" s="49" t="str">
        <f t="shared" si="533"/>
        <v>0.0</v>
      </c>
      <c r="SL18" s="77">
        <v>2</v>
      </c>
      <c r="SM18" s="151"/>
      <c r="SN18" s="63">
        <v>0</v>
      </c>
      <c r="SO18" s="27"/>
      <c r="SP18" s="28"/>
      <c r="SQ18" s="30">
        <f t="shared" si="534"/>
        <v>0</v>
      </c>
      <c r="SR18" s="31">
        <f t="shared" si="535"/>
        <v>0</v>
      </c>
      <c r="SS18" s="29" t="str">
        <f t="shared" si="536"/>
        <v>0.0</v>
      </c>
      <c r="ST18" s="35" t="str">
        <f t="shared" si="537"/>
        <v>F</v>
      </c>
      <c r="SU18" s="130">
        <f t="shared" si="538"/>
        <v>0</v>
      </c>
      <c r="SV18" s="49" t="str">
        <f t="shared" si="539"/>
        <v>0.0</v>
      </c>
      <c r="SW18" s="77">
        <v>2</v>
      </c>
      <c r="SX18" s="151"/>
      <c r="SY18" s="24"/>
      <c r="SZ18" s="27"/>
      <c r="TA18" s="28"/>
      <c r="TB18" s="22">
        <f t="shared" si="562"/>
        <v>0</v>
      </c>
      <c r="TC18" s="29">
        <f t="shared" si="563"/>
        <v>0</v>
      </c>
      <c r="TD18" s="29" t="str">
        <f t="shared" si="542"/>
        <v>0.0</v>
      </c>
      <c r="TE18" s="35" t="str">
        <f t="shared" si="543"/>
        <v>F</v>
      </c>
      <c r="TF18" s="130">
        <f t="shared" si="544"/>
        <v>0</v>
      </c>
      <c r="TG18" s="49" t="str">
        <f t="shared" si="545"/>
        <v>0.0</v>
      </c>
      <c r="TH18" s="77">
        <v>4</v>
      </c>
      <c r="TI18" s="151"/>
      <c r="TJ18" s="320"/>
      <c r="TK18" s="321"/>
      <c r="TL18" s="322"/>
      <c r="TM18" s="322"/>
      <c r="TN18" s="322"/>
      <c r="TO18" s="127">
        <f t="shared" si="549"/>
        <v>0</v>
      </c>
      <c r="TP18" s="29" t="str">
        <f t="shared" si="550"/>
        <v>0.0</v>
      </c>
      <c r="TQ18" s="35" t="str">
        <f t="shared" si="551"/>
        <v>F</v>
      </c>
      <c r="TR18" s="33">
        <f t="shared" si="552"/>
        <v>0</v>
      </c>
      <c r="TS18" s="49" t="str">
        <f t="shared" si="553"/>
        <v>0.0</v>
      </c>
      <c r="TT18" s="323"/>
      <c r="TU18" s="324"/>
      <c r="TV18" s="325">
        <f t="shared" si="554"/>
        <v>4</v>
      </c>
      <c r="TW18" s="341">
        <f t="shared" si="294"/>
        <v>0</v>
      </c>
      <c r="TX18" s="326">
        <f t="shared" si="555"/>
        <v>0</v>
      </c>
      <c r="TY18" s="45" t="str">
        <f t="shared" si="556"/>
        <v>0.00</v>
      </c>
      <c r="TZ18" s="47" t="str">
        <f t="shared" si="557"/>
        <v>Cảnh báo KQHT</v>
      </c>
      <c r="UA18" s="41">
        <f t="shared" si="558"/>
        <v>0</v>
      </c>
      <c r="UB18" s="43" t="e">
        <f t="shared" si="559"/>
        <v>#DIV/0!</v>
      </c>
    </row>
    <row r="19" spans="1:548" ht="18">
      <c r="A19" s="11">
        <v>26</v>
      </c>
      <c r="B19" s="91" t="s">
        <v>500</v>
      </c>
      <c r="C19" s="92" t="s">
        <v>551</v>
      </c>
      <c r="D19" s="73" t="s">
        <v>190</v>
      </c>
      <c r="E19" s="302" t="s">
        <v>552</v>
      </c>
      <c r="F19" s="9"/>
      <c r="G19" s="118" t="s">
        <v>649</v>
      </c>
      <c r="H19" s="102" t="s">
        <v>18</v>
      </c>
      <c r="I19" s="104" t="s">
        <v>827</v>
      </c>
      <c r="J19" s="13">
        <v>7</v>
      </c>
      <c r="K19" s="29" t="str">
        <f t="shared" si="103"/>
        <v>7.0</v>
      </c>
      <c r="L19" s="35" t="str">
        <f t="shared" si="321"/>
        <v>B</v>
      </c>
      <c r="M19" s="33">
        <f t="shared" si="322"/>
        <v>3</v>
      </c>
      <c r="N19" s="49" t="str">
        <f t="shared" si="323"/>
        <v>3.0</v>
      </c>
      <c r="O19" s="12">
        <v>2</v>
      </c>
      <c r="P19" s="19">
        <v>6.8</v>
      </c>
      <c r="Q19" s="29" t="str">
        <f t="shared" si="107"/>
        <v>6.8</v>
      </c>
      <c r="R19" s="35" t="str">
        <f t="shared" si="324"/>
        <v>C+</v>
      </c>
      <c r="S19" s="33">
        <f t="shared" si="325"/>
        <v>2.5</v>
      </c>
      <c r="T19" s="49" t="str">
        <f t="shared" si="326"/>
        <v>2.5</v>
      </c>
      <c r="U19" s="12">
        <v>3</v>
      </c>
      <c r="V19" s="24">
        <v>7.1</v>
      </c>
      <c r="W19" s="27">
        <v>6</v>
      </c>
      <c r="X19" s="28"/>
      <c r="Y19" s="30">
        <f t="shared" si="327"/>
        <v>6.4</v>
      </c>
      <c r="Z19" s="31">
        <f t="shared" si="328"/>
        <v>6.4</v>
      </c>
      <c r="AA19" s="29" t="str">
        <f t="shared" si="113"/>
        <v>6.4</v>
      </c>
      <c r="AB19" s="35" t="str">
        <f t="shared" si="329"/>
        <v>C</v>
      </c>
      <c r="AC19" s="33">
        <f t="shared" si="330"/>
        <v>2</v>
      </c>
      <c r="AD19" s="49" t="str">
        <f t="shared" si="331"/>
        <v>2.0</v>
      </c>
      <c r="AE19" s="77">
        <v>5</v>
      </c>
      <c r="AF19" s="80">
        <v>5</v>
      </c>
      <c r="AG19" s="24">
        <v>5</v>
      </c>
      <c r="AH19" s="27">
        <v>6</v>
      </c>
      <c r="AI19" s="28"/>
      <c r="AJ19" s="22">
        <f t="shared" si="332"/>
        <v>5.6</v>
      </c>
      <c r="AK19" s="29">
        <f t="shared" si="333"/>
        <v>5.6</v>
      </c>
      <c r="AL19" s="29" t="str">
        <f t="shared" si="119"/>
        <v>5.6</v>
      </c>
      <c r="AM19" s="35" t="str">
        <f t="shared" si="334"/>
        <v>C</v>
      </c>
      <c r="AN19" s="33">
        <f t="shared" si="335"/>
        <v>2</v>
      </c>
      <c r="AO19" s="49" t="str">
        <f t="shared" si="336"/>
        <v>2.0</v>
      </c>
      <c r="AP19" s="77">
        <v>3</v>
      </c>
      <c r="AQ19" s="83">
        <v>3</v>
      </c>
      <c r="AR19" s="24">
        <v>5.3</v>
      </c>
      <c r="AS19" s="27">
        <v>7</v>
      </c>
      <c r="AT19" s="28"/>
      <c r="AU19" s="22">
        <f t="shared" si="337"/>
        <v>6.3</v>
      </c>
      <c r="AV19" s="29">
        <f t="shared" si="338"/>
        <v>6.3</v>
      </c>
      <c r="AW19" s="29" t="str">
        <f t="shared" si="123"/>
        <v>6.3</v>
      </c>
      <c r="AX19" s="35" t="str">
        <f t="shared" si="339"/>
        <v>C</v>
      </c>
      <c r="AY19" s="33">
        <f t="shared" si="340"/>
        <v>2</v>
      </c>
      <c r="AZ19" s="49" t="str">
        <f t="shared" si="341"/>
        <v>2.0</v>
      </c>
      <c r="BA19" s="77">
        <v>3</v>
      </c>
      <c r="BB19" s="83">
        <v>3</v>
      </c>
      <c r="BC19" s="24">
        <v>5.3</v>
      </c>
      <c r="BD19" s="27">
        <v>6</v>
      </c>
      <c r="BE19" s="28"/>
      <c r="BF19" s="30">
        <f t="shared" si="342"/>
        <v>5.7</v>
      </c>
      <c r="BG19" s="31">
        <f t="shared" si="343"/>
        <v>5.7</v>
      </c>
      <c r="BH19" s="29" t="str">
        <f t="shared" si="127"/>
        <v>5.7</v>
      </c>
      <c r="BI19" s="35" t="str">
        <f t="shared" si="344"/>
        <v>C</v>
      </c>
      <c r="BJ19" s="33">
        <f t="shared" si="345"/>
        <v>2</v>
      </c>
      <c r="BK19" s="49" t="str">
        <f t="shared" si="346"/>
        <v>2.0</v>
      </c>
      <c r="BL19" s="77">
        <v>3</v>
      </c>
      <c r="BM19" s="83">
        <v>3</v>
      </c>
      <c r="BN19" s="24">
        <v>8.3000000000000007</v>
      </c>
      <c r="BO19" s="27">
        <v>9</v>
      </c>
      <c r="BP19" s="28"/>
      <c r="BQ19" s="22">
        <f t="shared" si="347"/>
        <v>8.6999999999999993</v>
      </c>
      <c r="BR19" s="29">
        <f t="shared" si="348"/>
        <v>8.6999999999999993</v>
      </c>
      <c r="BS19" s="29" t="str">
        <f t="shared" si="131"/>
        <v>8.7</v>
      </c>
      <c r="BT19" s="35" t="str">
        <f t="shared" si="349"/>
        <v>A</v>
      </c>
      <c r="BU19" s="33">
        <f t="shared" si="350"/>
        <v>4</v>
      </c>
      <c r="BV19" s="49" t="str">
        <f t="shared" si="351"/>
        <v>4.0</v>
      </c>
      <c r="BW19" s="77">
        <v>2</v>
      </c>
      <c r="BX19" s="136">
        <v>2</v>
      </c>
      <c r="BY19" s="41">
        <f t="shared" si="135"/>
        <v>16</v>
      </c>
      <c r="BZ19" s="43">
        <f t="shared" si="136"/>
        <v>2.25</v>
      </c>
      <c r="CA19" s="45" t="str">
        <f t="shared" si="137"/>
        <v>2.25</v>
      </c>
      <c r="CB19" s="47" t="str">
        <f t="shared" si="138"/>
        <v>Lên lớp</v>
      </c>
      <c r="CC19" s="145">
        <f t="shared" si="139"/>
        <v>16</v>
      </c>
      <c r="CD19" s="146">
        <f t="shared" si="140"/>
        <v>2.25</v>
      </c>
      <c r="CE19" s="47" t="str">
        <f t="shared" si="141"/>
        <v>Lên lớp</v>
      </c>
      <c r="CF19" s="142" t="s">
        <v>1143</v>
      </c>
      <c r="CG19" s="24">
        <v>6.9</v>
      </c>
      <c r="CH19" s="27">
        <v>4</v>
      </c>
      <c r="CI19" s="28"/>
      <c r="CJ19" s="30">
        <f t="shared" si="397"/>
        <v>5.2</v>
      </c>
      <c r="CK19" s="31">
        <f t="shared" si="398"/>
        <v>5.2</v>
      </c>
      <c r="CL19" s="29" t="str">
        <f t="shared" si="144"/>
        <v>5.2</v>
      </c>
      <c r="CM19" s="35" t="str">
        <f t="shared" si="399"/>
        <v>D+</v>
      </c>
      <c r="CN19" s="157">
        <f t="shared" si="400"/>
        <v>1.5</v>
      </c>
      <c r="CO19" s="49" t="str">
        <f t="shared" si="401"/>
        <v>1.5</v>
      </c>
      <c r="CP19" s="77">
        <v>3</v>
      </c>
      <c r="CQ19" s="151">
        <v>3</v>
      </c>
      <c r="CR19" s="24">
        <v>5.7</v>
      </c>
      <c r="CS19" s="27">
        <v>6</v>
      </c>
      <c r="CT19" s="28"/>
      <c r="CU19" s="22">
        <f t="shared" si="402"/>
        <v>5.9</v>
      </c>
      <c r="CV19" s="29">
        <f t="shared" si="403"/>
        <v>5.9</v>
      </c>
      <c r="CW19" s="29" t="str">
        <f t="shared" si="149"/>
        <v>5.9</v>
      </c>
      <c r="CX19" s="35" t="str">
        <f t="shared" si="404"/>
        <v>C</v>
      </c>
      <c r="CY19" s="157">
        <f t="shared" si="405"/>
        <v>2</v>
      </c>
      <c r="CZ19" s="49" t="str">
        <f t="shared" si="406"/>
        <v>2.0</v>
      </c>
      <c r="DA19" s="77">
        <v>2</v>
      </c>
      <c r="DB19" s="151">
        <v>2</v>
      </c>
      <c r="DC19" s="24">
        <v>5.3</v>
      </c>
      <c r="DD19" s="27">
        <v>6</v>
      </c>
      <c r="DE19" s="28"/>
      <c r="DF19" s="30">
        <f t="shared" si="407"/>
        <v>5.7</v>
      </c>
      <c r="DG19" s="31">
        <f t="shared" si="408"/>
        <v>5.7</v>
      </c>
      <c r="DH19" s="29" t="str">
        <f t="shared" si="155"/>
        <v>5.7</v>
      </c>
      <c r="DI19" s="35" t="str">
        <f t="shared" si="409"/>
        <v>C</v>
      </c>
      <c r="DJ19" s="157">
        <f t="shared" si="410"/>
        <v>2</v>
      </c>
      <c r="DK19" s="49" t="str">
        <f t="shared" si="411"/>
        <v>2.0</v>
      </c>
      <c r="DL19" s="77">
        <v>4</v>
      </c>
      <c r="DM19" s="151">
        <v>4</v>
      </c>
      <c r="DN19" s="24">
        <v>5.2</v>
      </c>
      <c r="DO19" s="27">
        <v>3</v>
      </c>
      <c r="DP19" s="28">
        <v>7</v>
      </c>
      <c r="DQ19" s="30">
        <f t="shared" si="412"/>
        <v>3.9</v>
      </c>
      <c r="DR19" s="31">
        <f t="shared" si="413"/>
        <v>6.3</v>
      </c>
      <c r="DS19" s="29" t="str">
        <f t="shared" si="161"/>
        <v>6.3</v>
      </c>
      <c r="DT19" s="35" t="str">
        <f t="shared" si="414"/>
        <v>C</v>
      </c>
      <c r="DU19" s="157">
        <f t="shared" si="415"/>
        <v>2</v>
      </c>
      <c r="DV19" s="49" t="str">
        <f t="shared" si="416"/>
        <v>2.0</v>
      </c>
      <c r="DW19" s="77">
        <v>3</v>
      </c>
      <c r="DX19" s="151">
        <v>3</v>
      </c>
      <c r="DY19" s="24">
        <v>7.3</v>
      </c>
      <c r="DZ19" s="27">
        <v>2</v>
      </c>
      <c r="EA19" s="28"/>
      <c r="EB19" s="22">
        <f t="shared" si="417"/>
        <v>4.0999999999999996</v>
      </c>
      <c r="EC19" s="29">
        <f t="shared" si="418"/>
        <v>4.0999999999999996</v>
      </c>
      <c r="ED19" s="29" t="str">
        <f t="shared" si="165"/>
        <v>4.1</v>
      </c>
      <c r="EE19" s="35" t="str">
        <f t="shared" si="419"/>
        <v>D</v>
      </c>
      <c r="EF19" s="157">
        <f t="shared" si="420"/>
        <v>1</v>
      </c>
      <c r="EG19" s="49" t="str">
        <f t="shared" si="421"/>
        <v>1.0</v>
      </c>
      <c r="EH19" s="77">
        <v>2</v>
      </c>
      <c r="EI19" s="151">
        <v>2</v>
      </c>
      <c r="EJ19" s="24">
        <v>7.2</v>
      </c>
      <c r="EK19" s="27">
        <v>6</v>
      </c>
      <c r="EL19" s="28"/>
      <c r="EM19" s="30">
        <f t="shared" si="422"/>
        <v>6.5</v>
      </c>
      <c r="EN19" s="31">
        <f t="shared" si="423"/>
        <v>6.5</v>
      </c>
      <c r="EO19" s="29" t="str">
        <f t="shared" si="170"/>
        <v>6.5</v>
      </c>
      <c r="EP19" s="35" t="str">
        <f t="shared" si="424"/>
        <v>C+</v>
      </c>
      <c r="EQ19" s="157">
        <f t="shared" si="425"/>
        <v>2.5</v>
      </c>
      <c r="ER19" s="49" t="str">
        <f t="shared" si="426"/>
        <v>2.5</v>
      </c>
      <c r="ES19" s="77">
        <v>2</v>
      </c>
      <c r="ET19" s="151">
        <v>2</v>
      </c>
      <c r="EU19" s="24">
        <v>6.1</v>
      </c>
      <c r="EV19" s="27">
        <v>9</v>
      </c>
      <c r="EW19" s="28"/>
      <c r="EX19" s="30">
        <f t="shared" si="427"/>
        <v>7.8</v>
      </c>
      <c r="EY19" s="31">
        <f t="shared" si="428"/>
        <v>7.8</v>
      </c>
      <c r="EZ19" s="29" t="str">
        <f t="shared" si="175"/>
        <v>7.8</v>
      </c>
      <c r="FA19" s="35" t="str">
        <f t="shared" si="429"/>
        <v>B</v>
      </c>
      <c r="FB19" s="157">
        <f t="shared" si="430"/>
        <v>3</v>
      </c>
      <c r="FC19" s="49" t="str">
        <f t="shared" si="431"/>
        <v>3.0</v>
      </c>
      <c r="FD19" s="77">
        <v>3</v>
      </c>
      <c r="FE19" s="151">
        <v>3</v>
      </c>
      <c r="FF19" s="155">
        <v>7.5</v>
      </c>
      <c r="FG19" s="165">
        <v>7.3</v>
      </c>
      <c r="FH19" s="165"/>
      <c r="FI19" s="22">
        <f t="shared" si="432"/>
        <v>7.4</v>
      </c>
      <c r="FJ19" s="29">
        <f t="shared" si="433"/>
        <v>7.4</v>
      </c>
      <c r="FK19" s="29" t="str">
        <f t="shared" si="181"/>
        <v>7.4</v>
      </c>
      <c r="FL19" s="35" t="str">
        <f t="shared" si="434"/>
        <v>B</v>
      </c>
      <c r="FM19" s="33">
        <f t="shared" si="435"/>
        <v>3</v>
      </c>
      <c r="FN19" s="49" t="str">
        <f t="shared" si="436"/>
        <v>3.0</v>
      </c>
      <c r="FO19" s="77">
        <v>1</v>
      </c>
      <c r="FP19" s="151">
        <v>1</v>
      </c>
      <c r="FQ19" s="41">
        <f t="shared" si="185"/>
        <v>20</v>
      </c>
      <c r="FR19" s="43">
        <f t="shared" si="186"/>
        <v>2.0750000000000002</v>
      </c>
      <c r="FS19" s="45" t="str">
        <f t="shared" si="187"/>
        <v>2.08</v>
      </c>
      <c r="FT19" s="47" t="str">
        <f t="shared" si="188"/>
        <v>Lên lớp</v>
      </c>
      <c r="FU19" s="145">
        <f t="shared" si="189"/>
        <v>20</v>
      </c>
      <c r="FV19" s="146">
        <f t="shared" si="190"/>
        <v>2.0750000000000002</v>
      </c>
      <c r="FW19" s="174">
        <f t="shared" si="191"/>
        <v>36</v>
      </c>
      <c r="FX19" s="41">
        <f t="shared" si="192"/>
        <v>36</v>
      </c>
      <c r="FY19" s="43">
        <f t="shared" si="193"/>
        <v>2.1527777777777777</v>
      </c>
      <c r="FZ19" s="45" t="str">
        <f t="shared" si="194"/>
        <v>2.15</v>
      </c>
      <c r="GA19" s="47" t="str">
        <f t="shared" si="195"/>
        <v>Lên lớp</v>
      </c>
      <c r="GB19" s="47" t="s">
        <v>1143</v>
      </c>
      <c r="GC19" s="24">
        <v>7</v>
      </c>
      <c r="GD19" s="27">
        <v>7</v>
      </c>
      <c r="GE19" s="28"/>
      <c r="GF19" s="30">
        <f t="shared" si="352"/>
        <v>7</v>
      </c>
      <c r="GG19" s="31">
        <f t="shared" si="353"/>
        <v>7</v>
      </c>
      <c r="GH19" s="29" t="str">
        <f t="shared" si="197"/>
        <v>7.0</v>
      </c>
      <c r="GI19" s="35" t="str">
        <f t="shared" si="354"/>
        <v>B</v>
      </c>
      <c r="GJ19" s="33">
        <f t="shared" si="355"/>
        <v>3</v>
      </c>
      <c r="GK19" s="49" t="str">
        <f t="shared" si="356"/>
        <v>3.0</v>
      </c>
      <c r="GL19" s="77">
        <v>2</v>
      </c>
      <c r="GM19" s="151">
        <v>2</v>
      </c>
      <c r="GN19" s="24">
        <v>8</v>
      </c>
      <c r="GO19" s="27">
        <v>5</v>
      </c>
      <c r="GP19" s="28"/>
      <c r="GQ19" s="30">
        <f t="shared" si="357"/>
        <v>6.2</v>
      </c>
      <c r="GR19" s="31">
        <f t="shared" si="358"/>
        <v>6.2</v>
      </c>
      <c r="GS19" s="29" t="str">
        <f t="shared" si="202"/>
        <v>6.2</v>
      </c>
      <c r="GT19" s="35" t="str">
        <f t="shared" si="359"/>
        <v>C</v>
      </c>
      <c r="GU19" s="33">
        <f t="shared" si="360"/>
        <v>2</v>
      </c>
      <c r="GV19" s="49" t="str">
        <f t="shared" si="361"/>
        <v>2.0</v>
      </c>
      <c r="GW19" s="77">
        <v>3</v>
      </c>
      <c r="GX19" s="151">
        <v>3</v>
      </c>
      <c r="GY19" s="24">
        <v>5.4</v>
      </c>
      <c r="GZ19" s="27">
        <v>6</v>
      </c>
      <c r="HA19" s="28"/>
      <c r="HB19" s="30">
        <f t="shared" si="362"/>
        <v>5.8</v>
      </c>
      <c r="HC19" s="31">
        <f t="shared" si="363"/>
        <v>5.8</v>
      </c>
      <c r="HD19" s="29" t="str">
        <f t="shared" si="207"/>
        <v>5.8</v>
      </c>
      <c r="HE19" s="35" t="str">
        <f t="shared" si="364"/>
        <v>C</v>
      </c>
      <c r="HF19" s="33">
        <f t="shared" si="365"/>
        <v>2</v>
      </c>
      <c r="HG19" s="49" t="str">
        <f t="shared" si="366"/>
        <v>2.0</v>
      </c>
      <c r="HH19" s="77">
        <v>2</v>
      </c>
      <c r="HI19" s="151">
        <v>2</v>
      </c>
      <c r="HJ19" s="24">
        <v>6.6</v>
      </c>
      <c r="HK19" s="27">
        <v>5</v>
      </c>
      <c r="HL19" s="28"/>
      <c r="HM19" s="30">
        <f t="shared" si="367"/>
        <v>5.6</v>
      </c>
      <c r="HN19" s="31">
        <f t="shared" si="368"/>
        <v>5.6</v>
      </c>
      <c r="HO19" s="29" t="str">
        <f t="shared" si="212"/>
        <v>5.6</v>
      </c>
      <c r="HP19" s="35" t="str">
        <f t="shared" si="369"/>
        <v>C</v>
      </c>
      <c r="HQ19" s="33">
        <f t="shared" si="370"/>
        <v>2</v>
      </c>
      <c r="HR19" s="49" t="str">
        <f t="shared" si="371"/>
        <v>2.0</v>
      </c>
      <c r="HS19" s="77">
        <v>2</v>
      </c>
      <c r="HT19" s="151">
        <v>2</v>
      </c>
      <c r="HU19" s="24">
        <v>7</v>
      </c>
      <c r="HV19" s="27">
        <v>5</v>
      </c>
      <c r="HW19" s="28"/>
      <c r="HX19" s="30">
        <f t="shared" si="372"/>
        <v>5.8</v>
      </c>
      <c r="HY19" s="31">
        <f t="shared" si="373"/>
        <v>5.8</v>
      </c>
      <c r="HZ19" s="29" t="str">
        <f t="shared" si="217"/>
        <v>5.8</v>
      </c>
      <c r="IA19" s="35" t="str">
        <f t="shared" si="374"/>
        <v>C</v>
      </c>
      <c r="IB19" s="33">
        <f t="shared" si="375"/>
        <v>2</v>
      </c>
      <c r="IC19" s="49" t="str">
        <f t="shared" si="376"/>
        <v>2.0</v>
      </c>
      <c r="ID19" s="77">
        <v>3</v>
      </c>
      <c r="IE19" s="151">
        <v>3</v>
      </c>
      <c r="IF19" s="133">
        <v>5.7</v>
      </c>
      <c r="IG19" s="125">
        <v>6</v>
      </c>
      <c r="IH19" s="126"/>
      <c r="II19" s="127">
        <f t="shared" si="377"/>
        <v>5.9</v>
      </c>
      <c r="IJ19" s="128">
        <f t="shared" si="378"/>
        <v>5.9</v>
      </c>
      <c r="IK19" s="29" t="str">
        <f t="shared" si="222"/>
        <v>5.9</v>
      </c>
      <c r="IL19" s="129" t="str">
        <f t="shared" si="379"/>
        <v>C</v>
      </c>
      <c r="IM19" s="130">
        <f t="shared" si="380"/>
        <v>2</v>
      </c>
      <c r="IN19" s="131" t="str">
        <f t="shared" si="381"/>
        <v>2.0</v>
      </c>
      <c r="IO19" s="132">
        <v>2</v>
      </c>
      <c r="IP19" s="170">
        <v>2</v>
      </c>
      <c r="IQ19" s="24">
        <v>6</v>
      </c>
      <c r="IR19" s="27">
        <v>4</v>
      </c>
      <c r="IS19" s="28"/>
      <c r="IT19" s="30">
        <f t="shared" si="382"/>
        <v>4.8</v>
      </c>
      <c r="IU19" s="31">
        <f t="shared" si="383"/>
        <v>4.8</v>
      </c>
      <c r="IV19" s="29" t="str">
        <f t="shared" si="226"/>
        <v>4.8</v>
      </c>
      <c r="IW19" s="35" t="str">
        <f t="shared" si="384"/>
        <v>D</v>
      </c>
      <c r="IX19" s="33">
        <f t="shared" si="385"/>
        <v>1</v>
      </c>
      <c r="IY19" s="49" t="str">
        <f t="shared" si="386"/>
        <v>1.0</v>
      </c>
      <c r="IZ19" s="77">
        <v>3</v>
      </c>
      <c r="JA19" s="151">
        <v>3</v>
      </c>
      <c r="JB19" s="24">
        <v>6.6</v>
      </c>
      <c r="JC19" s="27">
        <v>4</v>
      </c>
      <c r="JD19" s="28"/>
      <c r="JE19" s="30">
        <f t="shared" si="387"/>
        <v>5</v>
      </c>
      <c r="JF19" s="31">
        <f t="shared" si="388"/>
        <v>5</v>
      </c>
      <c r="JG19" s="29" t="str">
        <f t="shared" si="230"/>
        <v>5.0</v>
      </c>
      <c r="JH19" s="35" t="str">
        <f t="shared" si="389"/>
        <v>D+</v>
      </c>
      <c r="JI19" s="33">
        <f t="shared" si="390"/>
        <v>1.5</v>
      </c>
      <c r="JJ19" s="49" t="str">
        <f t="shared" si="391"/>
        <v>1.5</v>
      </c>
      <c r="JK19" s="77">
        <v>3</v>
      </c>
      <c r="JL19" s="151">
        <v>3</v>
      </c>
      <c r="JM19" s="24">
        <v>7</v>
      </c>
      <c r="JN19" s="214">
        <v>6.3</v>
      </c>
      <c r="JO19" s="140"/>
      <c r="JP19" s="30">
        <f t="shared" si="392"/>
        <v>6.6</v>
      </c>
      <c r="JQ19" s="31">
        <f t="shared" si="393"/>
        <v>6.6</v>
      </c>
      <c r="JR19" s="29" t="str">
        <f t="shared" si="234"/>
        <v>6.6</v>
      </c>
      <c r="JS19" s="35" t="str">
        <f t="shared" si="394"/>
        <v>C+</v>
      </c>
      <c r="JT19" s="33">
        <f t="shared" si="395"/>
        <v>2.5</v>
      </c>
      <c r="JU19" s="49" t="str">
        <f t="shared" si="396"/>
        <v>2.5</v>
      </c>
      <c r="JV19" s="77">
        <v>2</v>
      </c>
      <c r="JW19" s="151">
        <v>2</v>
      </c>
      <c r="JX19" s="211">
        <f t="shared" si="238"/>
        <v>22</v>
      </c>
      <c r="JY19" s="43">
        <f t="shared" si="239"/>
        <v>1.9318181818181819</v>
      </c>
      <c r="JZ19" s="45" t="str">
        <f t="shared" si="240"/>
        <v>1.93</v>
      </c>
      <c r="KA19" s="47" t="str">
        <f t="shared" si="241"/>
        <v>Lên lớp</v>
      </c>
      <c r="KB19" s="41">
        <f t="shared" si="242"/>
        <v>22</v>
      </c>
      <c r="KC19" s="43">
        <f t="shared" si="243"/>
        <v>1.9318181818181819</v>
      </c>
      <c r="KD19" s="229">
        <f t="shared" si="244"/>
        <v>58</v>
      </c>
      <c r="KE19" s="230">
        <f t="shared" si="245"/>
        <v>58</v>
      </c>
      <c r="KF19" s="146">
        <f t="shared" si="246"/>
        <v>2.0689655172413794</v>
      </c>
      <c r="KG19" s="45" t="str">
        <f t="shared" si="247"/>
        <v>2.07</v>
      </c>
      <c r="KH19" s="47" t="str">
        <f t="shared" si="248"/>
        <v>Lên lớp</v>
      </c>
      <c r="KI19" s="47" t="s">
        <v>1143</v>
      </c>
      <c r="KJ19" s="24">
        <v>5.8</v>
      </c>
      <c r="KK19" s="27">
        <v>4</v>
      </c>
      <c r="KL19" s="28"/>
      <c r="KM19" s="30">
        <f t="shared" si="437"/>
        <v>4.7</v>
      </c>
      <c r="KN19" s="31">
        <f t="shared" si="438"/>
        <v>4.7</v>
      </c>
      <c r="KO19" s="31" t="str">
        <f t="shared" si="439"/>
        <v>4.7</v>
      </c>
      <c r="KP19" s="35" t="str">
        <f t="shared" si="440"/>
        <v>D</v>
      </c>
      <c r="KQ19" s="33">
        <f t="shared" si="441"/>
        <v>1</v>
      </c>
      <c r="KR19" s="49" t="str">
        <f t="shared" si="442"/>
        <v>1.0</v>
      </c>
      <c r="KS19" s="77">
        <v>2</v>
      </c>
      <c r="KT19" s="151">
        <v>2</v>
      </c>
      <c r="KU19" s="24">
        <v>8</v>
      </c>
      <c r="KV19" s="27">
        <v>7</v>
      </c>
      <c r="KW19" s="28"/>
      <c r="KX19" s="30">
        <f t="shared" si="443"/>
        <v>7.4</v>
      </c>
      <c r="KY19" s="31">
        <f t="shared" si="444"/>
        <v>7.4</v>
      </c>
      <c r="KZ19" s="31" t="str">
        <f t="shared" si="445"/>
        <v>7.4</v>
      </c>
      <c r="LA19" s="35" t="str">
        <f t="shared" si="446"/>
        <v>B</v>
      </c>
      <c r="LB19" s="33">
        <f t="shared" si="447"/>
        <v>3</v>
      </c>
      <c r="LC19" s="49" t="str">
        <f t="shared" si="448"/>
        <v>3.0</v>
      </c>
      <c r="LD19" s="77">
        <v>2</v>
      </c>
      <c r="LE19" s="151">
        <v>2</v>
      </c>
      <c r="LF19" s="24">
        <v>8</v>
      </c>
      <c r="LG19" s="27">
        <v>3</v>
      </c>
      <c r="LH19" s="28"/>
      <c r="LI19" s="30">
        <f t="shared" si="449"/>
        <v>5</v>
      </c>
      <c r="LJ19" s="31">
        <f t="shared" si="450"/>
        <v>5</v>
      </c>
      <c r="LK19" s="31" t="str">
        <f t="shared" si="451"/>
        <v>5.0</v>
      </c>
      <c r="LL19" s="35" t="str">
        <f t="shared" si="452"/>
        <v>D+</v>
      </c>
      <c r="LM19" s="33">
        <f t="shared" si="453"/>
        <v>1.5</v>
      </c>
      <c r="LN19" s="49" t="str">
        <f t="shared" si="454"/>
        <v>1.5</v>
      </c>
      <c r="LO19" s="77">
        <v>2</v>
      </c>
      <c r="LP19" s="151">
        <v>2</v>
      </c>
      <c r="LQ19" s="24">
        <v>6.3</v>
      </c>
      <c r="LR19" s="27">
        <v>1</v>
      </c>
      <c r="LS19" s="28">
        <v>6</v>
      </c>
      <c r="LT19" s="30">
        <f t="shared" si="455"/>
        <v>3.1</v>
      </c>
      <c r="LU19" s="31">
        <f t="shared" si="456"/>
        <v>6.1</v>
      </c>
      <c r="LV19" s="29" t="str">
        <f t="shared" si="252"/>
        <v>6.1</v>
      </c>
      <c r="LW19" s="35" t="str">
        <f t="shared" si="457"/>
        <v>C</v>
      </c>
      <c r="LX19" s="33">
        <f t="shared" si="458"/>
        <v>2</v>
      </c>
      <c r="LY19" s="49" t="str">
        <f t="shared" si="459"/>
        <v>2.0</v>
      </c>
      <c r="LZ19" s="77">
        <v>2</v>
      </c>
      <c r="MA19" s="151">
        <v>2</v>
      </c>
      <c r="MB19" s="133">
        <v>7.4</v>
      </c>
      <c r="MC19" s="125">
        <v>7</v>
      </c>
      <c r="MD19" s="126"/>
      <c r="ME19" s="127">
        <f t="shared" si="460"/>
        <v>7.2</v>
      </c>
      <c r="MF19" s="128">
        <f t="shared" si="461"/>
        <v>7.2</v>
      </c>
      <c r="MG19" s="29" t="str">
        <f t="shared" si="253"/>
        <v>7.2</v>
      </c>
      <c r="MH19" s="129" t="str">
        <f t="shared" si="462"/>
        <v>B</v>
      </c>
      <c r="MI19" s="130">
        <f t="shared" si="463"/>
        <v>3</v>
      </c>
      <c r="MJ19" s="131" t="str">
        <f t="shared" si="464"/>
        <v>3.0</v>
      </c>
      <c r="MK19" s="132">
        <v>1</v>
      </c>
      <c r="ML19" s="170">
        <v>1</v>
      </c>
      <c r="MM19" s="24">
        <v>6.4</v>
      </c>
      <c r="MN19" s="27">
        <v>1</v>
      </c>
      <c r="MO19" s="28">
        <v>2</v>
      </c>
      <c r="MP19" s="30">
        <f t="shared" si="465"/>
        <v>3.2</v>
      </c>
      <c r="MQ19" s="161">
        <f t="shared" si="466"/>
        <v>3.8</v>
      </c>
      <c r="MR19" s="29" t="str">
        <f t="shared" si="254"/>
        <v>3.8</v>
      </c>
      <c r="MS19" s="162" t="str">
        <f t="shared" si="467"/>
        <v>F</v>
      </c>
      <c r="MT19" s="163">
        <f t="shared" si="468"/>
        <v>0</v>
      </c>
      <c r="MU19" s="56" t="str">
        <f t="shared" si="469"/>
        <v>0.0</v>
      </c>
      <c r="MV19" s="77">
        <v>3</v>
      </c>
      <c r="MW19" s="151"/>
      <c r="MX19" s="133">
        <v>6.2</v>
      </c>
      <c r="MY19" s="125">
        <v>6</v>
      </c>
      <c r="MZ19" s="126"/>
      <c r="NA19" s="127">
        <f t="shared" si="470"/>
        <v>6.1</v>
      </c>
      <c r="NB19" s="128">
        <f t="shared" si="471"/>
        <v>6.1</v>
      </c>
      <c r="NC19" s="29" t="str">
        <f t="shared" si="255"/>
        <v>6.1</v>
      </c>
      <c r="ND19" s="129" t="str">
        <f t="shared" si="472"/>
        <v>C</v>
      </c>
      <c r="NE19" s="130">
        <f t="shared" si="473"/>
        <v>2</v>
      </c>
      <c r="NF19" s="131" t="str">
        <f t="shared" si="474"/>
        <v>2.0</v>
      </c>
      <c r="NG19" s="132">
        <v>1</v>
      </c>
      <c r="NH19" s="170">
        <v>1</v>
      </c>
      <c r="NI19" s="24">
        <v>6</v>
      </c>
      <c r="NJ19" s="27">
        <v>1</v>
      </c>
      <c r="NK19" s="28">
        <v>5</v>
      </c>
      <c r="NL19" s="30">
        <f t="shared" si="475"/>
        <v>3</v>
      </c>
      <c r="NM19" s="31">
        <f t="shared" si="476"/>
        <v>5.4</v>
      </c>
      <c r="NN19" s="31" t="str">
        <f t="shared" si="477"/>
        <v>5.4</v>
      </c>
      <c r="NO19" s="35" t="str">
        <f t="shared" si="478"/>
        <v>D+</v>
      </c>
      <c r="NP19" s="33">
        <f t="shared" si="479"/>
        <v>1.5</v>
      </c>
      <c r="NQ19" s="49" t="str">
        <f t="shared" si="480"/>
        <v>1.5</v>
      </c>
      <c r="NR19" s="77">
        <v>3</v>
      </c>
      <c r="NS19" s="151">
        <v>3</v>
      </c>
      <c r="NT19" s="24">
        <v>7.5</v>
      </c>
      <c r="NU19" s="214">
        <v>6.8</v>
      </c>
      <c r="NV19" s="28"/>
      <c r="NW19" s="30">
        <f t="shared" si="481"/>
        <v>7.1</v>
      </c>
      <c r="NX19" s="31">
        <f t="shared" si="482"/>
        <v>7.1</v>
      </c>
      <c r="NY19" s="31" t="str">
        <f t="shared" si="483"/>
        <v>7.1</v>
      </c>
      <c r="NZ19" s="35" t="str">
        <f t="shared" si="484"/>
        <v>B</v>
      </c>
      <c r="OA19" s="33">
        <f t="shared" si="485"/>
        <v>3</v>
      </c>
      <c r="OB19" s="49" t="str">
        <f t="shared" si="486"/>
        <v>3.0</v>
      </c>
      <c r="OC19" s="77">
        <v>2</v>
      </c>
      <c r="OD19" s="151">
        <v>2</v>
      </c>
      <c r="OE19" s="211">
        <f t="shared" si="259"/>
        <v>18</v>
      </c>
      <c r="OF19" s="43">
        <f t="shared" si="260"/>
        <v>1.6944444444444444</v>
      </c>
      <c r="OG19" s="45" t="str">
        <f t="shared" si="261"/>
        <v>1.69</v>
      </c>
      <c r="OH19" s="47" t="str">
        <f t="shared" si="309"/>
        <v>Lên lớp</v>
      </c>
      <c r="OI19" s="41">
        <f t="shared" si="262"/>
        <v>15</v>
      </c>
      <c r="OJ19" s="43">
        <f t="shared" si="263"/>
        <v>2.0333333333333332</v>
      </c>
      <c r="OK19" s="229">
        <f t="shared" si="264"/>
        <v>76</v>
      </c>
      <c r="OL19" s="230">
        <f t="shared" si="265"/>
        <v>73</v>
      </c>
      <c r="OM19" s="146">
        <f t="shared" si="266"/>
        <v>2.0616438356164384</v>
      </c>
      <c r="ON19" s="45" t="str">
        <f t="shared" si="52"/>
        <v>2.06</v>
      </c>
      <c r="OO19" s="47" t="str">
        <f t="shared" si="267"/>
        <v>Lên lớp</v>
      </c>
      <c r="OP19" s="47" t="s">
        <v>1143</v>
      </c>
      <c r="OQ19" s="24">
        <v>5.8</v>
      </c>
      <c r="OR19" s="27">
        <v>4</v>
      </c>
      <c r="OS19" s="28"/>
      <c r="OT19" s="30">
        <f t="shared" si="487"/>
        <v>4.7</v>
      </c>
      <c r="OU19" s="31">
        <f t="shared" si="488"/>
        <v>4.7</v>
      </c>
      <c r="OV19" s="31" t="str">
        <f t="shared" si="489"/>
        <v>4.7</v>
      </c>
      <c r="OW19" s="35" t="str">
        <f t="shared" si="490"/>
        <v>D</v>
      </c>
      <c r="OX19" s="33">
        <f t="shared" si="491"/>
        <v>1</v>
      </c>
      <c r="OY19" s="49" t="str">
        <f t="shared" si="492"/>
        <v>1.0</v>
      </c>
      <c r="OZ19" s="77">
        <v>2</v>
      </c>
      <c r="PA19" s="151">
        <v>2</v>
      </c>
      <c r="PB19" s="24">
        <v>7.6</v>
      </c>
      <c r="PC19" s="27">
        <v>3</v>
      </c>
      <c r="PD19" s="28"/>
      <c r="PE19" s="30">
        <f t="shared" si="493"/>
        <v>4.8</v>
      </c>
      <c r="PF19" s="31">
        <f t="shared" si="494"/>
        <v>4.8</v>
      </c>
      <c r="PG19" s="31" t="str">
        <f t="shared" si="495"/>
        <v>4.8</v>
      </c>
      <c r="PH19" s="35" t="str">
        <f t="shared" si="496"/>
        <v>D</v>
      </c>
      <c r="PI19" s="33">
        <f t="shared" si="497"/>
        <v>1</v>
      </c>
      <c r="PJ19" s="49" t="str">
        <f t="shared" si="498"/>
        <v>1.0</v>
      </c>
      <c r="PK19" s="77">
        <v>3</v>
      </c>
      <c r="PL19" s="151">
        <v>3</v>
      </c>
      <c r="PM19" s="24">
        <v>5.7</v>
      </c>
      <c r="PN19" s="27">
        <v>6</v>
      </c>
      <c r="PO19" s="28"/>
      <c r="PP19" s="30">
        <f t="shared" si="499"/>
        <v>5.9</v>
      </c>
      <c r="PQ19" s="31">
        <f t="shared" si="500"/>
        <v>5.9</v>
      </c>
      <c r="PR19" s="31" t="str">
        <f t="shared" si="501"/>
        <v>5.9</v>
      </c>
      <c r="PS19" s="35" t="str">
        <f t="shared" si="502"/>
        <v>C</v>
      </c>
      <c r="PT19" s="33">
        <f t="shared" si="503"/>
        <v>2</v>
      </c>
      <c r="PU19" s="49" t="str">
        <f t="shared" si="504"/>
        <v>2.0</v>
      </c>
      <c r="PV19" s="77">
        <v>2</v>
      </c>
      <c r="PW19" s="151">
        <v>2</v>
      </c>
      <c r="PX19" s="63">
        <v>0</v>
      </c>
      <c r="PY19" s="27"/>
      <c r="PZ19" s="28"/>
      <c r="QA19" s="30">
        <f t="shared" si="505"/>
        <v>0</v>
      </c>
      <c r="QB19" s="31">
        <f t="shared" si="506"/>
        <v>0</v>
      </c>
      <c r="QC19" s="29" t="str">
        <f t="shared" si="507"/>
        <v>0.0</v>
      </c>
      <c r="QD19" s="35" t="str">
        <f t="shared" si="546"/>
        <v>F</v>
      </c>
      <c r="QE19" s="33">
        <f t="shared" si="508"/>
        <v>0</v>
      </c>
      <c r="QF19" s="49" t="str">
        <f t="shared" si="509"/>
        <v>0.0</v>
      </c>
      <c r="QG19" s="77">
        <v>3</v>
      </c>
      <c r="QH19" s="151"/>
      <c r="QI19" s="133">
        <v>6.5</v>
      </c>
      <c r="QJ19" s="125">
        <v>6</v>
      </c>
      <c r="QK19" s="126"/>
      <c r="QL19" s="127">
        <f t="shared" si="564"/>
        <v>6.2</v>
      </c>
      <c r="QM19" s="128">
        <f t="shared" si="565"/>
        <v>6.2</v>
      </c>
      <c r="QN19" s="160" t="str">
        <f t="shared" si="566"/>
        <v>6.2</v>
      </c>
      <c r="QO19" s="129" t="str">
        <f t="shared" si="567"/>
        <v>C</v>
      </c>
      <c r="QP19" s="130">
        <f t="shared" si="568"/>
        <v>2</v>
      </c>
      <c r="QQ19" s="131" t="str">
        <f t="shared" si="569"/>
        <v>2.0</v>
      </c>
      <c r="QR19" s="132">
        <v>1</v>
      </c>
      <c r="QS19" s="170">
        <v>1</v>
      </c>
      <c r="QT19" s="24">
        <v>6.6</v>
      </c>
      <c r="QU19" s="27">
        <v>4</v>
      </c>
      <c r="QV19" s="28"/>
      <c r="QW19" s="30">
        <f t="shared" si="516"/>
        <v>5</v>
      </c>
      <c r="QX19" s="31">
        <f t="shared" si="517"/>
        <v>5</v>
      </c>
      <c r="QY19" s="31" t="str">
        <f t="shared" si="518"/>
        <v>5.0</v>
      </c>
      <c r="QZ19" s="35" t="str">
        <f t="shared" si="519"/>
        <v>D+</v>
      </c>
      <c r="RA19" s="33">
        <f t="shared" si="520"/>
        <v>1.5</v>
      </c>
      <c r="RB19" s="49" t="str">
        <f t="shared" si="521"/>
        <v>1.5</v>
      </c>
      <c r="RC19" s="77">
        <v>3</v>
      </c>
      <c r="RD19" s="151">
        <v>3</v>
      </c>
      <c r="RE19" s="24">
        <v>6</v>
      </c>
      <c r="RF19" s="27">
        <v>5</v>
      </c>
      <c r="RG19" s="28"/>
      <c r="RH19" s="30">
        <f t="shared" si="522"/>
        <v>5.4</v>
      </c>
      <c r="RI19" s="31">
        <f t="shared" si="523"/>
        <v>5.4</v>
      </c>
      <c r="RJ19" s="31" t="str">
        <f t="shared" si="524"/>
        <v>5.4</v>
      </c>
      <c r="RK19" s="35" t="str">
        <f t="shared" si="525"/>
        <v>D+</v>
      </c>
      <c r="RL19" s="33">
        <f t="shared" si="526"/>
        <v>1.5</v>
      </c>
      <c r="RM19" s="49" t="str">
        <f t="shared" si="527"/>
        <v>1.5</v>
      </c>
      <c r="RN19" s="77">
        <v>1</v>
      </c>
      <c r="RO19" s="151">
        <v>1</v>
      </c>
      <c r="RP19" s="211">
        <f t="shared" si="275"/>
        <v>15</v>
      </c>
      <c r="RQ19" s="275">
        <f t="shared" si="276"/>
        <v>4.1466666666666665</v>
      </c>
      <c r="RR19" s="43">
        <f t="shared" si="277"/>
        <v>1.1333333333333333</v>
      </c>
      <c r="RS19" s="45" t="str">
        <f t="shared" si="278"/>
        <v>1.13</v>
      </c>
      <c r="RT19" s="47" t="str">
        <f t="shared" si="279"/>
        <v>Lên lớp</v>
      </c>
      <c r="RU19" s="41">
        <f t="shared" si="280"/>
        <v>12</v>
      </c>
      <c r="RV19" s="43">
        <f t="shared" si="281"/>
        <v>1.4166666666666667</v>
      </c>
      <c r="RW19" s="229">
        <f t="shared" si="282"/>
        <v>91</v>
      </c>
      <c r="RX19" s="230">
        <f t="shared" si="283"/>
        <v>85</v>
      </c>
      <c r="RY19" s="146">
        <f t="shared" si="284"/>
        <v>1.9705882352941178</v>
      </c>
      <c r="RZ19" s="45" t="str">
        <f t="shared" si="285"/>
        <v>1.97</v>
      </c>
      <c r="SA19" s="47" t="str">
        <f t="shared" si="286"/>
        <v>Lên lớp</v>
      </c>
      <c r="SB19" s="47" t="s">
        <v>1143</v>
      </c>
      <c r="SC19" s="24">
        <v>5.0999999999999996</v>
      </c>
      <c r="SD19" s="27">
        <v>6</v>
      </c>
      <c r="SE19" s="28"/>
      <c r="SF19" s="30">
        <f t="shared" si="528"/>
        <v>5.6</v>
      </c>
      <c r="SG19" s="31">
        <f t="shared" si="529"/>
        <v>5.6</v>
      </c>
      <c r="SH19" s="31" t="str">
        <f t="shared" si="530"/>
        <v>5.6</v>
      </c>
      <c r="SI19" s="35" t="str">
        <f t="shared" si="531"/>
        <v>C</v>
      </c>
      <c r="SJ19" s="33">
        <f t="shared" si="532"/>
        <v>2</v>
      </c>
      <c r="SK19" s="49" t="str">
        <f t="shared" si="533"/>
        <v>2.0</v>
      </c>
      <c r="SL19" s="77">
        <v>2</v>
      </c>
      <c r="SM19" s="151">
        <v>2</v>
      </c>
      <c r="SN19" s="24">
        <v>6.2</v>
      </c>
      <c r="SO19" s="27">
        <v>6</v>
      </c>
      <c r="SP19" s="28"/>
      <c r="SQ19" s="30">
        <f t="shared" si="534"/>
        <v>6.1</v>
      </c>
      <c r="SR19" s="31">
        <f t="shared" si="535"/>
        <v>6.1</v>
      </c>
      <c r="SS19" s="31" t="str">
        <f t="shared" si="536"/>
        <v>6.1</v>
      </c>
      <c r="ST19" s="35" t="str">
        <f t="shared" si="537"/>
        <v>C</v>
      </c>
      <c r="SU19" s="33">
        <f t="shared" si="538"/>
        <v>2</v>
      </c>
      <c r="SV19" s="49" t="str">
        <f t="shared" si="539"/>
        <v>2.0</v>
      </c>
      <c r="SW19" s="77">
        <v>2</v>
      </c>
      <c r="SX19" s="151">
        <v>2</v>
      </c>
      <c r="SY19" s="24"/>
      <c r="SZ19" s="27"/>
      <c r="TA19" s="28"/>
      <c r="TB19" s="22">
        <f t="shared" si="562"/>
        <v>5.9</v>
      </c>
      <c r="TC19" s="29">
        <f t="shared" si="563"/>
        <v>5.9</v>
      </c>
      <c r="TD19" s="31" t="str">
        <f t="shared" si="542"/>
        <v>5.9</v>
      </c>
      <c r="TE19" s="35" t="str">
        <f t="shared" si="543"/>
        <v>C</v>
      </c>
      <c r="TF19" s="33">
        <f t="shared" si="544"/>
        <v>2</v>
      </c>
      <c r="TG19" s="49" t="str">
        <f t="shared" si="545"/>
        <v>2.0</v>
      </c>
      <c r="TH19" s="77">
        <v>4</v>
      </c>
      <c r="TI19" s="151">
        <v>4</v>
      </c>
      <c r="TJ19" s="320"/>
      <c r="TK19" s="321"/>
      <c r="TL19" s="322"/>
      <c r="TM19" s="322"/>
      <c r="TN19" s="322"/>
      <c r="TO19" s="127">
        <f t="shared" si="549"/>
        <v>0</v>
      </c>
      <c r="TP19" s="29" t="str">
        <f t="shared" si="550"/>
        <v>0.0</v>
      </c>
      <c r="TQ19" s="35" t="str">
        <f t="shared" si="551"/>
        <v>F</v>
      </c>
      <c r="TR19" s="33">
        <f t="shared" si="552"/>
        <v>0</v>
      </c>
      <c r="TS19" s="49" t="str">
        <f t="shared" si="553"/>
        <v>0.0</v>
      </c>
      <c r="TT19" s="323"/>
      <c r="TU19" s="324"/>
      <c r="TV19" s="325">
        <f t="shared" si="554"/>
        <v>4</v>
      </c>
      <c r="TW19" s="341">
        <f t="shared" si="294"/>
        <v>5.9</v>
      </c>
      <c r="TX19" s="326">
        <f t="shared" si="555"/>
        <v>2</v>
      </c>
      <c r="TY19" s="45" t="str">
        <f t="shared" si="556"/>
        <v>2.00</v>
      </c>
      <c r="TZ19" s="47" t="str">
        <f t="shared" si="557"/>
        <v>Lên lớp</v>
      </c>
      <c r="UA19" s="41">
        <f t="shared" si="558"/>
        <v>4</v>
      </c>
      <c r="UB19" s="43">
        <f t="shared" si="559"/>
        <v>2</v>
      </c>
    </row>
    <row r="20" spans="1:548" ht="18">
      <c r="A20" s="11">
        <v>29</v>
      </c>
      <c r="B20" s="91" t="s">
        <v>500</v>
      </c>
      <c r="C20" s="14" t="s">
        <v>558</v>
      </c>
      <c r="D20" s="71" t="s">
        <v>559</v>
      </c>
      <c r="E20" s="302" t="s">
        <v>560</v>
      </c>
      <c r="F20" s="9"/>
      <c r="G20" s="118" t="s">
        <v>921</v>
      </c>
      <c r="H20" s="102" t="s">
        <v>18</v>
      </c>
      <c r="I20" s="104" t="s">
        <v>949</v>
      </c>
      <c r="J20" s="13">
        <v>7</v>
      </c>
      <c r="K20" s="29" t="str">
        <f t="shared" si="103"/>
        <v>7.0</v>
      </c>
      <c r="L20" s="35" t="str">
        <f t="shared" si="321"/>
        <v>B</v>
      </c>
      <c r="M20" s="33">
        <f t="shared" si="322"/>
        <v>3</v>
      </c>
      <c r="N20" s="49" t="str">
        <f t="shared" si="323"/>
        <v>3.0</v>
      </c>
      <c r="O20" s="12">
        <v>2</v>
      </c>
      <c r="P20" s="19">
        <v>6.8</v>
      </c>
      <c r="Q20" s="29" t="str">
        <f t="shared" si="107"/>
        <v>6.8</v>
      </c>
      <c r="R20" s="35" t="str">
        <f t="shared" si="324"/>
        <v>C+</v>
      </c>
      <c r="S20" s="33">
        <f t="shared" si="325"/>
        <v>2.5</v>
      </c>
      <c r="T20" s="49" t="str">
        <f t="shared" si="326"/>
        <v>2.5</v>
      </c>
      <c r="U20" s="12">
        <v>3</v>
      </c>
      <c r="V20" s="24">
        <v>7</v>
      </c>
      <c r="W20" s="27">
        <v>6</v>
      </c>
      <c r="X20" s="28"/>
      <c r="Y20" s="22">
        <f t="shared" si="327"/>
        <v>6.4</v>
      </c>
      <c r="Z20" s="29">
        <f t="shared" si="328"/>
        <v>6.4</v>
      </c>
      <c r="AA20" s="29" t="str">
        <f t="shared" si="113"/>
        <v>6.4</v>
      </c>
      <c r="AB20" s="35" t="str">
        <f t="shared" si="329"/>
        <v>C</v>
      </c>
      <c r="AC20" s="33">
        <f t="shared" si="330"/>
        <v>2</v>
      </c>
      <c r="AD20" s="49" t="str">
        <f t="shared" si="331"/>
        <v>2.0</v>
      </c>
      <c r="AE20" s="77">
        <v>5</v>
      </c>
      <c r="AF20" s="80">
        <v>5</v>
      </c>
      <c r="AG20" s="24">
        <v>7.8</v>
      </c>
      <c r="AH20" s="27">
        <v>8</v>
      </c>
      <c r="AI20" s="28"/>
      <c r="AJ20" s="22">
        <f t="shared" si="332"/>
        <v>7.9</v>
      </c>
      <c r="AK20" s="29">
        <f t="shared" si="333"/>
        <v>7.9</v>
      </c>
      <c r="AL20" s="29" t="str">
        <f t="shared" si="119"/>
        <v>7.9</v>
      </c>
      <c r="AM20" s="35" t="str">
        <f t="shared" si="334"/>
        <v>B</v>
      </c>
      <c r="AN20" s="33">
        <f t="shared" si="335"/>
        <v>3</v>
      </c>
      <c r="AO20" s="49" t="str">
        <f t="shared" si="336"/>
        <v>3.0</v>
      </c>
      <c r="AP20" s="77">
        <v>3</v>
      </c>
      <c r="AQ20" s="83">
        <v>3</v>
      </c>
      <c r="AR20" s="24">
        <v>7</v>
      </c>
      <c r="AS20" s="27">
        <v>6</v>
      </c>
      <c r="AT20" s="28"/>
      <c r="AU20" s="22">
        <f t="shared" si="337"/>
        <v>6.4</v>
      </c>
      <c r="AV20" s="29">
        <f t="shared" si="338"/>
        <v>6.4</v>
      </c>
      <c r="AW20" s="29" t="str">
        <f t="shared" si="123"/>
        <v>6.4</v>
      </c>
      <c r="AX20" s="35" t="str">
        <f t="shared" si="339"/>
        <v>C</v>
      </c>
      <c r="AY20" s="33">
        <f t="shared" si="340"/>
        <v>2</v>
      </c>
      <c r="AZ20" s="49" t="str">
        <f t="shared" si="341"/>
        <v>2.0</v>
      </c>
      <c r="BA20" s="77">
        <v>3</v>
      </c>
      <c r="BB20" s="83">
        <v>3</v>
      </c>
      <c r="BC20" s="24">
        <v>7.8</v>
      </c>
      <c r="BD20" s="27">
        <v>7</v>
      </c>
      <c r="BE20" s="28"/>
      <c r="BF20" s="22">
        <f t="shared" si="342"/>
        <v>7.3</v>
      </c>
      <c r="BG20" s="29">
        <f t="shared" si="343"/>
        <v>7.3</v>
      </c>
      <c r="BH20" s="29" t="str">
        <f t="shared" si="127"/>
        <v>7.3</v>
      </c>
      <c r="BI20" s="35" t="str">
        <f t="shared" si="344"/>
        <v>B</v>
      </c>
      <c r="BJ20" s="33">
        <f t="shared" si="345"/>
        <v>3</v>
      </c>
      <c r="BK20" s="49" t="str">
        <f t="shared" si="346"/>
        <v>3.0</v>
      </c>
      <c r="BL20" s="77">
        <v>3</v>
      </c>
      <c r="BM20" s="83">
        <v>3</v>
      </c>
      <c r="BN20" s="24">
        <v>8.3000000000000007</v>
      </c>
      <c r="BO20" s="27">
        <v>8</v>
      </c>
      <c r="BP20" s="28"/>
      <c r="BQ20" s="30">
        <f t="shared" si="347"/>
        <v>8.1</v>
      </c>
      <c r="BR20" s="31">
        <f t="shared" si="348"/>
        <v>8.1</v>
      </c>
      <c r="BS20" s="29" t="str">
        <f t="shared" si="131"/>
        <v>8.1</v>
      </c>
      <c r="BT20" s="35" t="str">
        <f t="shared" si="349"/>
        <v>B+</v>
      </c>
      <c r="BU20" s="33">
        <f t="shared" si="350"/>
        <v>3.5</v>
      </c>
      <c r="BV20" s="49" t="str">
        <f t="shared" si="351"/>
        <v>3.5</v>
      </c>
      <c r="BW20" s="77">
        <v>2</v>
      </c>
      <c r="BX20" s="136">
        <v>2</v>
      </c>
      <c r="BY20" s="41">
        <f t="shared" si="135"/>
        <v>16</v>
      </c>
      <c r="BZ20" s="43">
        <f t="shared" si="136"/>
        <v>2.5625</v>
      </c>
      <c r="CA20" s="45" t="str">
        <f t="shared" si="137"/>
        <v>2.56</v>
      </c>
      <c r="CB20" s="47" t="str">
        <f t="shared" si="138"/>
        <v>Lên lớp</v>
      </c>
      <c r="CC20" s="145">
        <f t="shared" si="139"/>
        <v>16</v>
      </c>
      <c r="CD20" s="146">
        <f t="shared" si="140"/>
        <v>2.5625</v>
      </c>
      <c r="CE20" s="47" t="str">
        <f t="shared" si="141"/>
        <v>Lên lớp</v>
      </c>
      <c r="CF20" s="142" t="s">
        <v>1143</v>
      </c>
      <c r="CG20" s="24">
        <v>7.4</v>
      </c>
      <c r="CH20" s="27">
        <v>6</v>
      </c>
      <c r="CI20" s="28"/>
      <c r="CJ20" s="30">
        <f t="shared" si="397"/>
        <v>6.6</v>
      </c>
      <c r="CK20" s="31">
        <f t="shared" si="398"/>
        <v>6.6</v>
      </c>
      <c r="CL20" s="29" t="str">
        <f t="shared" si="144"/>
        <v>6.6</v>
      </c>
      <c r="CM20" s="35" t="str">
        <f t="shared" si="399"/>
        <v>C+</v>
      </c>
      <c r="CN20" s="157">
        <f t="shared" si="400"/>
        <v>2.5</v>
      </c>
      <c r="CO20" s="49" t="str">
        <f t="shared" si="401"/>
        <v>2.5</v>
      </c>
      <c r="CP20" s="77">
        <v>3</v>
      </c>
      <c r="CQ20" s="151">
        <v>3</v>
      </c>
      <c r="CR20" s="24">
        <v>7.3</v>
      </c>
      <c r="CS20" s="27">
        <v>6</v>
      </c>
      <c r="CT20" s="28"/>
      <c r="CU20" s="30">
        <f t="shared" si="402"/>
        <v>6.5</v>
      </c>
      <c r="CV20" s="31">
        <f t="shared" si="403"/>
        <v>6.5</v>
      </c>
      <c r="CW20" s="29" t="str">
        <f t="shared" si="149"/>
        <v>6.5</v>
      </c>
      <c r="CX20" s="35" t="str">
        <f t="shared" si="404"/>
        <v>C+</v>
      </c>
      <c r="CY20" s="157">
        <f t="shared" si="405"/>
        <v>2.5</v>
      </c>
      <c r="CZ20" s="49" t="str">
        <f t="shared" si="406"/>
        <v>2.5</v>
      </c>
      <c r="DA20" s="77">
        <v>2</v>
      </c>
      <c r="DB20" s="151">
        <v>2</v>
      </c>
      <c r="DC20" s="24">
        <v>7.9</v>
      </c>
      <c r="DD20" s="27">
        <v>6</v>
      </c>
      <c r="DE20" s="28"/>
      <c r="DF20" s="30">
        <f t="shared" si="407"/>
        <v>6.8</v>
      </c>
      <c r="DG20" s="31">
        <f t="shared" si="408"/>
        <v>6.8</v>
      </c>
      <c r="DH20" s="29" t="str">
        <f t="shared" si="155"/>
        <v>6.8</v>
      </c>
      <c r="DI20" s="35" t="str">
        <f t="shared" si="409"/>
        <v>C+</v>
      </c>
      <c r="DJ20" s="157">
        <f t="shared" si="410"/>
        <v>2.5</v>
      </c>
      <c r="DK20" s="49" t="str">
        <f t="shared" si="411"/>
        <v>2.5</v>
      </c>
      <c r="DL20" s="77">
        <v>4</v>
      </c>
      <c r="DM20" s="151">
        <v>4</v>
      </c>
      <c r="DN20" s="24">
        <v>6</v>
      </c>
      <c r="DO20" s="27">
        <v>5</v>
      </c>
      <c r="DP20" s="28"/>
      <c r="DQ20" s="30">
        <f t="shared" si="412"/>
        <v>5.4</v>
      </c>
      <c r="DR20" s="31">
        <f t="shared" si="413"/>
        <v>5.4</v>
      </c>
      <c r="DS20" s="29" t="str">
        <f t="shared" si="161"/>
        <v>5.4</v>
      </c>
      <c r="DT20" s="35" t="str">
        <f t="shared" si="414"/>
        <v>D+</v>
      </c>
      <c r="DU20" s="157">
        <f t="shared" si="415"/>
        <v>1.5</v>
      </c>
      <c r="DV20" s="49" t="str">
        <f t="shared" si="416"/>
        <v>1.5</v>
      </c>
      <c r="DW20" s="77">
        <v>3</v>
      </c>
      <c r="DX20" s="151">
        <v>3</v>
      </c>
      <c r="DY20" s="24">
        <v>7.3</v>
      </c>
      <c r="DZ20" s="27">
        <v>2</v>
      </c>
      <c r="EA20" s="28"/>
      <c r="EB20" s="30">
        <f t="shared" si="417"/>
        <v>4.0999999999999996</v>
      </c>
      <c r="EC20" s="31">
        <f t="shared" si="418"/>
        <v>4.0999999999999996</v>
      </c>
      <c r="ED20" s="29" t="str">
        <f t="shared" si="165"/>
        <v>4.1</v>
      </c>
      <c r="EE20" s="35" t="str">
        <f t="shared" si="419"/>
        <v>D</v>
      </c>
      <c r="EF20" s="157">
        <f t="shared" si="420"/>
        <v>1</v>
      </c>
      <c r="EG20" s="49" t="str">
        <f t="shared" si="421"/>
        <v>1.0</v>
      </c>
      <c r="EH20" s="77">
        <v>2</v>
      </c>
      <c r="EI20" s="151">
        <v>2</v>
      </c>
      <c r="EJ20" s="24">
        <v>6.8</v>
      </c>
      <c r="EK20" s="27">
        <v>7</v>
      </c>
      <c r="EL20" s="28"/>
      <c r="EM20" s="30">
        <f t="shared" si="422"/>
        <v>6.9</v>
      </c>
      <c r="EN20" s="31">
        <f t="shared" si="423"/>
        <v>6.9</v>
      </c>
      <c r="EO20" s="29" t="str">
        <f t="shared" si="170"/>
        <v>6.9</v>
      </c>
      <c r="EP20" s="35" t="str">
        <f t="shared" si="424"/>
        <v>C+</v>
      </c>
      <c r="EQ20" s="157">
        <f t="shared" si="425"/>
        <v>2.5</v>
      </c>
      <c r="ER20" s="49" t="str">
        <f t="shared" si="426"/>
        <v>2.5</v>
      </c>
      <c r="ES20" s="77">
        <v>2</v>
      </c>
      <c r="ET20" s="151">
        <v>2</v>
      </c>
      <c r="EU20" s="24">
        <v>8</v>
      </c>
      <c r="EV20" s="27">
        <v>7</v>
      </c>
      <c r="EW20" s="28"/>
      <c r="EX20" s="30">
        <f t="shared" si="427"/>
        <v>7.4</v>
      </c>
      <c r="EY20" s="31">
        <f t="shared" si="428"/>
        <v>7.4</v>
      </c>
      <c r="EZ20" s="29" t="str">
        <f t="shared" si="175"/>
        <v>7.4</v>
      </c>
      <c r="FA20" s="35" t="str">
        <f t="shared" si="429"/>
        <v>B</v>
      </c>
      <c r="FB20" s="157">
        <f t="shared" si="430"/>
        <v>3</v>
      </c>
      <c r="FC20" s="49" t="str">
        <f t="shared" si="431"/>
        <v>3.0</v>
      </c>
      <c r="FD20" s="77">
        <v>3</v>
      </c>
      <c r="FE20" s="151">
        <v>3</v>
      </c>
      <c r="FF20" s="155">
        <v>8</v>
      </c>
      <c r="FG20" s="165">
        <v>6.4</v>
      </c>
      <c r="FH20" s="165"/>
      <c r="FI20" s="22">
        <f t="shared" si="432"/>
        <v>7</v>
      </c>
      <c r="FJ20" s="29">
        <f t="shared" si="433"/>
        <v>7</v>
      </c>
      <c r="FK20" s="29" t="str">
        <f t="shared" si="181"/>
        <v>7.0</v>
      </c>
      <c r="FL20" s="35" t="str">
        <f t="shared" si="434"/>
        <v>B</v>
      </c>
      <c r="FM20" s="33">
        <f t="shared" si="435"/>
        <v>3</v>
      </c>
      <c r="FN20" s="49" t="str">
        <f t="shared" si="436"/>
        <v>3.0</v>
      </c>
      <c r="FO20" s="77">
        <v>1</v>
      </c>
      <c r="FP20" s="151">
        <v>1</v>
      </c>
      <c r="FQ20" s="41">
        <f t="shared" si="185"/>
        <v>20</v>
      </c>
      <c r="FR20" s="43">
        <f t="shared" si="186"/>
        <v>2.2999999999999998</v>
      </c>
      <c r="FS20" s="45" t="str">
        <f t="shared" si="187"/>
        <v>2.30</v>
      </c>
      <c r="FT20" s="47" t="str">
        <f t="shared" si="188"/>
        <v>Lên lớp</v>
      </c>
      <c r="FU20" s="145">
        <f t="shared" si="189"/>
        <v>20</v>
      </c>
      <c r="FV20" s="146">
        <f t="shared" si="190"/>
        <v>2.2999999999999998</v>
      </c>
      <c r="FW20" s="174">
        <f t="shared" si="191"/>
        <v>36</v>
      </c>
      <c r="FX20" s="41">
        <f t="shared" si="192"/>
        <v>36</v>
      </c>
      <c r="FY20" s="43">
        <f t="shared" si="193"/>
        <v>2.4166666666666665</v>
      </c>
      <c r="FZ20" s="45" t="str">
        <f t="shared" si="194"/>
        <v>2.42</v>
      </c>
      <c r="GA20" s="47" t="str">
        <f t="shared" si="195"/>
        <v>Lên lớp</v>
      </c>
      <c r="GB20" s="47" t="s">
        <v>1143</v>
      </c>
      <c r="GC20" s="24">
        <v>6.7</v>
      </c>
      <c r="GD20" s="27">
        <v>7</v>
      </c>
      <c r="GE20" s="28"/>
      <c r="GF20" s="30">
        <f t="shared" si="352"/>
        <v>6.9</v>
      </c>
      <c r="GG20" s="31">
        <f t="shared" si="353"/>
        <v>6.9</v>
      </c>
      <c r="GH20" s="29" t="str">
        <f t="shared" si="197"/>
        <v>6.9</v>
      </c>
      <c r="GI20" s="35" t="str">
        <f t="shared" si="354"/>
        <v>C+</v>
      </c>
      <c r="GJ20" s="33">
        <f t="shared" si="355"/>
        <v>2.5</v>
      </c>
      <c r="GK20" s="49" t="str">
        <f t="shared" si="356"/>
        <v>2.5</v>
      </c>
      <c r="GL20" s="77">
        <v>2</v>
      </c>
      <c r="GM20" s="151">
        <v>2</v>
      </c>
      <c r="GN20" s="24">
        <v>8.3000000000000007</v>
      </c>
      <c r="GO20" s="27">
        <v>6</v>
      </c>
      <c r="GP20" s="28"/>
      <c r="GQ20" s="30">
        <f t="shared" si="357"/>
        <v>6.9</v>
      </c>
      <c r="GR20" s="31">
        <f t="shared" si="358"/>
        <v>6.9</v>
      </c>
      <c r="GS20" s="29" t="str">
        <f t="shared" si="202"/>
        <v>6.9</v>
      </c>
      <c r="GT20" s="35" t="str">
        <f t="shared" si="359"/>
        <v>C+</v>
      </c>
      <c r="GU20" s="33">
        <f t="shared" si="360"/>
        <v>2.5</v>
      </c>
      <c r="GV20" s="49" t="str">
        <f t="shared" si="361"/>
        <v>2.5</v>
      </c>
      <c r="GW20" s="77">
        <v>3</v>
      </c>
      <c r="GX20" s="151">
        <v>3</v>
      </c>
      <c r="GY20" s="24">
        <v>8.1999999999999993</v>
      </c>
      <c r="GZ20" s="27">
        <v>7</v>
      </c>
      <c r="HA20" s="28"/>
      <c r="HB20" s="22">
        <f t="shared" si="362"/>
        <v>7.5</v>
      </c>
      <c r="HC20" s="29">
        <f t="shared" si="363"/>
        <v>7.5</v>
      </c>
      <c r="HD20" s="29" t="str">
        <f t="shared" si="207"/>
        <v>7.5</v>
      </c>
      <c r="HE20" s="35" t="str">
        <f t="shared" si="364"/>
        <v>B</v>
      </c>
      <c r="HF20" s="33">
        <f t="shared" si="365"/>
        <v>3</v>
      </c>
      <c r="HG20" s="49" t="str">
        <f t="shared" si="366"/>
        <v>3.0</v>
      </c>
      <c r="HH20" s="77">
        <v>2</v>
      </c>
      <c r="HI20" s="151">
        <v>2</v>
      </c>
      <c r="HJ20" s="24">
        <v>8.4</v>
      </c>
      <c r="HK20" s="27">
        <v>8</v>
      </c>
      <c r="HL20" s="28"/>
      <c r="HM20" s="30">
        <f t="shared" si="367"/>
        <v>8.1999999999999993</v>
      </c>
      <c r="HN20" s="31">
        <f t="shared" si="368"/>
        <v>8.1999999999999993</v>
      </c>
      <c r="HO20" s="29" t="str">
        <f t="shared" si="212"/>
        <v>8.2</v>
      </c>
      <c r="HP20" s="35" t="str">
        <f t="shared" si="369"/>
        <v>B+</v>
      </c>
      <c r="HQ20" s="33">
        <f t="shared" si="370"/>
        <v>3.5</v>
      </c>
      <c r="HR20" s="49" t="str">
        <f t="shared" si="371"/>
        <v>3.5</v>
      </c>
      <c r="HS20" s="77">
        <v>2</v>
      </c>
      <c r="HT20" s="151">
        <v>2</v>
      </c>
      <c r="HU20" s="24">
        <v>8.3000000000000007</v>
      </c>
      <c r="HV20" s="27">
        <v>5</v>
      </c>
      <c r="HW20" s="28"/>
      <c r="HX20" s="30">
        <f t="shared" si="372"/>
        <v>6.3</v>
      </c>
      <c r="HY20" s="31">
        <f t="shared" si="373"/>
        <v>6.3</v>
      </c>
      <c r="HZ20" s="29" t="str">
        <f t="shared" si="217"/>
        <v>6.3</v>
      </c>
      <c r="IA20" s="35" t="str">
        <f t="shared" si="374"/>
        <v>C</v>
      </c>
      <c r="IB20" s="33">
        <f t="shared" si="375"/>
        <v>2</v>
      </c>
      <c r="IC20" s="49" t="str">
        <f t="shared" si="376"/>
        <v>2.0</v>
      </c>
      <c r="ID20" s="77">
        <v>3</v>
      </c>
      <c r="IE20" s="151">
        <v>3</v>
      </c>
      <c r="IF20" s="133">
        <v>6</v>
      </c>
      <c r="IG20" s="125">
        <v>6</v>
      </c>
      <c r="IH20" s="126"/>
      <c r="II20" s="127">
        <f t="shared" si="377"/>
        <v>6</v>
      </c>
      <c r="IJ20" s="128">
        <f t="shared" si="378"/>
        <v>6</v>
      </c>
      <c r="IK20" s="29" t="str">
        <f t="shared" si="222"/>
        <v>6.0</v>
      </c>
      <c r="IL20" s="129" t="str">
        <f t="shared" si="379"/>
        <v>C</v>
      </c>
      <c r="IM20" s="130">
        <f t="shared" si="380"/>
        <v>2</v>
      </c>
      <c r="IN20" s="131" t="str">
        <f t="shared" si="381"/>
        <v>2.0</v>
      </c>
      <c r="IO20" s="132">
        <v>2</v>
      </c>
      <c r="IP20" s="170">
        <v>2</v>
      </c>
      <c r="IQ20" s="24">
        <v>5.3</v>
      </c>
      <c r="IR20" s="27">
        <v>6</v>
      </c>
      <c r="IS20" s="28"/>
      <c r="IT20" s="30">
        <f t="shared" si="382"/>
        <v>5.7</v>
      </c>
      <c r="IU20" s="31">
        <f t="shared" si="383"/>
        <v>5.7</v>
      </c>
      <c r="IV20" s="29" t="str">
        <f t="shared" si="226"/>
        <v>5.7</v>
      </c>
      <c r="IW20" s="35" t="str">
        <f t="shared" si="384"/>
        <v>C</v>
      </c>
      <c r="IX20" s="33">
        <f t="shared" si="385"/>
        <v>2</v>
      </c>
      <c r="IY20" s="49" t="str">
        <f t="shared" si="386"/>
        <v>2.0</v>
      </c>
      <c r="IZ20" s="77">
        <v>3</v>
      </c>
      <c r="JA20" s="151">
        <v>3</v>
      </c>
      <c r="JB20" s="24">
        <v>7</v>
      </c>
      <c r="JC20" s="27">
        <v>4</v>
      </c>
      <c r="JD20" s="28"/>
      <c r="JE20" s="30">
        <f t="shared" si="387"/>
        <v>5.2</v>
      </c>
      <c r="JF20" s="31">
        <f t="shared" si="388"/>
        <v>5.2</v>
      </c>
      <c r="JG20" s="29" t="str">
        <f t="shared" si="230"/>
        <v>5.2</v>
      </c>
      <c r="JH20" s="35" t="str">
        <f t="shared" si="389"/>
        <v>D+</v>
      </c>
      <c r="JI20" s="33">
        <f t="shared" si="390"/>
        <v>1.5</v>
      </c>
      <c r="JJ20" s="49" t="str">
        <f t="shared" si="391"/>
        <v>1.5</v>
      </c>
      <c r="JK20" s="77">
        <v>3</v>
      </c>
      <c r="JL20" s="151">
        <v>3</v>
      </c>
      <c r="JM20" s="24">
        <v>8</v>
      </c>
      <c r="JN20" s="214">
        <v>6.8</v>
      </c>
      <c r="JO20" s="140"/>
      <c r="JP20" s="30">
        <f t="shared" si="392"/>
        <v>7.3</v>
      </c>
      <c r="JQ20" s="31">
        <f t="shared" si="393"/>
        <v>7.3</v>
      </c>
      <c r="JR20" s="29" t="str">
        <f t="shared" si="234"/>
        <v>7.3</v>
      </c>
      <c r="JS20" s="35" t="str">
        <f t="shared" si="394"/>
        <v>B</v>
      </c>
      <c r="JT20" s="33">
        <f t="shared" si="395"/>
        <v>3</v>
      </c>
      <c r="JU20" s="49" t="str">
        <f t="shared" si="396"/>
        <v>3.0</v>
      </c>
      <c r="JV20" s="77">
        <v>2</v>
      </c>
      <c r="JW20" s="151">
        <v>2</v>
      </c>
      <c r="JX20" s="211">
        <f t="shared" si="238"/>
        <v>22</v>
      </c>
      <c r="JY20" s="43">
        <f t="shared" si="239"/>
        <v>2.3636363636363638</v>
      </c>
      <c r="JZ20" s="45" t="str">
        <f t="shared" si="240"/>
        <v>2.36</v>
      </c>
      <c r="KA20" s="47" t="str">
        <f t="shared" si="241"/>
        <v>Lên lớp</v>
      </c>
      <c r="KB20" s="41">
        <f t="shared" si="242"/>
        <v>22</v>
      </c>
      <c r="KC20" s="43">
        <f t="shared" si="243"/>
        <v>2.3636363636363638</v>
      </c>
      <c r="KD20" s="229">
        <f t="shared" si="244"/>
        <v>58</v>
      </c>
      <c r="KE20" s="230">
        <f t="shared" si="245"/>
        <v>58</v>
      </c>
      <c r="KF20" s="146">
        <f t="shared" si="246"/>
        <v>2.396551724137931</v>
      </c>
      <c r="KG20" s="45" t="str">
        <f t="shared" si="247"/>
        <v>2.40</v>
      </c>
      <c r="KH20" s="47" t="str">
        <f t="shared" si="248"/>
        <v>Lên lớp</v>
      </c>
      <c r="KI20" s="47" t="s">
        <v>1143</v>
      </c>
      <c r="KJ20" s="24">
        <v>6.8</v>
      </c>
      <c r="KK20" s="27">
        <v>8</v>
      </c>
      <c r="KL20" s="28"/>
      <c r="KM20" s="30">
        <f t="shared" si="437"/>
        <v>7.5</v>
      </c>
      <c r="KN20" s="31">
        <f t="shared" si="438"/>
        <v>7.5</v>
      </c>
      <c r="KO20" s="31" t="str">
        <f t="shared" si="439"/>
        <v>7.5</v>
      </c>
      <c r="KP20" s="35" t="str">
        <f t="shared" si="440"/>
        <v>B</v>
      </c>
      <c r="KQ20" s="33">
        <f t="shared" si="441"/>
        <v>3</v>
      </c>
      <c r="KR20" s="49" t="str">
        <f t="shared" si="442"/>
        <v>3.0</v>
      </c>
      <c r="KS20" s="77">
        <v>2</v>
      </c>
      <c r="KT20" s="151">
        <v>2</v>
      </c>
      <c r="KU20" s="24">
        <v>8</v>
      </c>
      <c r="KV20" s="27">
        <v>6</v>
      </c>
      <c r="KW20" s="28"/>
      <c r="KX20" s="30">
        <f t="shared" si="443"/>
        <v>6.8</v>
      </c>
      <c r="KY20" s="31">
        <f t="shared" si="444"/>
        <v>6.8</v>
      </c>
      <c r="KZ20" s="31" t="str">
        <f t="shared" si="445"/>
        <v>6.8</v>
      </c>
      <c r="LA20" s="35" t="str">
        <f t="shared" si="446"/>
        <v>C+</v>
      </c>
      <c r="LB20" s="33">
        <f t="shared" si="447"/>
        <v>2.5</v>
      </c>
      <c r="LC20" s="49" t="str">
        <f t="shared" si="448"/>
        <v>2.5</v>
      </c>
      <c r="LD20" s="77">
        <v>2</v>
      </c>
      <c r="LE20" s="151">
        <v>2</v>
      </c>
      <c r="LF20" s="24">
        <v>8.3000000000000007</v>
      </c>
      <c r="LG20" s="27">
        <v>3</v>
      </c>
      <c r="LH20" s="28"/>
      <c r="LI20" s="30">
        <f t="shared" si="449"/>
        <v>5.0999999999999996</v>
      </c>
      <c r="LJ20" s="31">
        <f t="shared" si="450"/>
        <v>5.0999999999999996</v>
      </c>
      <c r="LK20" s="31" t="str">
        <f t="shared" si="451"/>
        <v>5.1</v>
      </c>
      <c r="LL20" s="35" t="str">
        <f t="shared" si="452"/>
        <v>D+</v>
      </c>
      <c r="LM20" s="33">
        <f t="shared" si="453"/>
        <v>1.5</v>
      </c>
      <c r="LN20" s="49" t="str">
        <f t="shared" si="454"/>
        <v>1.5</v>
      </c>
      <c r="LO20" s="77">
        <v>2</v>
      </c>
      <c r="LP20" s="151">
        <v>2</v>
      </c>
      <c r="LQ20" s="24">
        <v>8.3000000000000007</v>
      </c>
      <c r="LR20" s="27">
        <v>2</v>
      </c>
      <c r="LS20" s="28"/>
      <c r="LT20" s="30">
        <f t="shared" si="455"/>
        <v>4.5</v>
      </c>
      <c r="LU20" s="31">
        <f t="shared" si="456"/>
        <v>4.5</v>
      </c>
      <c r="LV20" s="29" t="str">
        <f t="shared" si="252"/>
        <v>4.5</v>
      </c>
      <c r="LW20" s="35" t="str">
        <f t="shared" si="457"/>
        <v>D</v>
      </c>
      <c r="LX20" s="33">
        <f t="shared" si="458"/>
        <v>1</v>
      </c>
      <c r="LY20" s="49" t="str">
        <f t="shared" si="459"/>
        <v>1.0</v>
      </c>
      <c r="LZ20" s="77">
        <v>2</v>
      </c>
      <c r="MA20" s="151">
        <v>2</v>
      </c>
      <c r="MB20" s="133">
        <v>6.4</v>
      </c>
      <c r="MC20" s="125">
        <v>7</v>
      </c>
      <c r="MD20" s="126"/>
      <c r="ME20" s="127">
        <f t="shared" si="460"/>
        <v>6.8</v>
      </c>
      <c r="MF20" s="128">
        <f t="shared" si="461"/>
        <v>6.8</v>
      </c>
      <c r="MG20" s="29" t="str">
        <f t="shared" si="253"/>
        <v>6.8</v>
      </c>
      <c r="MH20" s="129" t="str">
        <f t="shared" si="462"/>
        <v>C+</v>
      </c>
      <c r="MI20" s="130">
        <f t="shared" si="463"/>
        <v>2.5</v>
      </c>
      <c r="MJ20" s="131" t="str">
        <f t="shared" si="464"/>
        <v>2.5</v>
      </c>
      <c r="MK20" s="132">
        <v>1</v>
      </c>
      <c r="ML20" s="170">
        <v>1</v>
      </c>
      <c r="MM20" s="24">
        <v>7.4</v>
      </c>
      <c r="MN20" s="27">
        <v>4</v>
      </c>
      <c r="MO20" s="28"/>
      <c r="MP20" s="30">
        <f t="shared" si="465"/>
        <v>5.4</v>
      </c>
      <c r="MQ20" s="161">
        <f t="shared" si="466"/>
        <v>5.4</v>
      </c>
      <c r="MR20" s="29" t="str">
        <f t="shared" si="254"/>
        <v>5.4</v>
      </c>
      <c r="MS20" s="162" t="str">
        <f t="shared" si="467"/>
        <v>D+</v>
      </c>
      <c r="MT20" s="163">
        <f t="shared" si="468"/>
        <v>1.5</v>
      </c>
      <c r="MU20" s="56" t="str">
        <f t="shared" si="469"/>
        <v>1.5</v>
      </c>
      <c r="MV20" s="77">
        <v>3</v>
      </c>
      <c r="MW20" s="151">
        <v>3</v>
      </c>
      <c r="MX20" s="133">
        <v>6</v>
      </c>
      <c r="MY20" s="125">
        <v>6</v>
      </c>
      <c r="MZ20" s="126"/>
      <c r="NA20" s="127">
        <f t="shared" si="470"/>
        <v>6</v>
      </c>
      <c r="NB20" s="128">
        <f t="shared" si="471"/>
        <v>6</v>
      </c>
      <c r="NC20" s="29" t="str">
        <f t="shared" si="255"/>
        <v>6.0</v>
      </c>
      <c r="ND20" s="129" t="str">
        <f t="shared" si="472"/>
        <v>C</v>
      </c>
      <c r="NE20" s="130">
        <f t="shared" si="473"/>
        <v>2</v>
      </c>
      <c r="NF20" s="131" t="str">
        <f t="shared" si="474"/>
        <v>2.0</v>
      </c>
      <c r="NG20" s="132">
        <v>1</v>
      </c>
      <c r="NH20" s="170">
        <v>1</v>
      </c>
      <c r="NI20" s="24">
        <v>6.2</v>
      </c>
      <c r="NJ20" s="27">
        <v>2</v>
      </c>
      <c r="NK20" s="28">
        <v>5</v>
      </c>
      <c r="NL20" s="30">
        <f t="shared" si="475"/>
        <v>3.7</v>
      </c>
      <c r="NM20" s="31">
        <f t="shared" si="476"/>
        <v>5.5</v>
      </c>
      <c r="NN20" s="31" t="str">
        <f t="shared" si="477"/>
        <v>5.5</v>
      </c>
      <c r="NO20" s="35" t="str">
        <f t="shared" si="478"/>
        <v>C</v>
      </c>
      <c r="NP20" s="33">
        <f t="shared" si="479"/>
        <v>2</v>
      </c>
      <c r="NQ20" s="49" t="str">
        <f t="shared" si="480"/>
        <v>2.0</v>
      </c>
      <c r="NR20" s="77">
        <v>3</v>
      </c>
      <c r="NS20" s="151">
        <v>3</v>
      </c>
      <c r="NT20" s="24">
        <v>8</v>
      </c>
      <c r="NU20" s="214">
        <v>6.6</v>
      </c>
      <c r="NV20" s="28"/>
      <c r="NW20" s="30">
        <f t="shared" si="481"/>
        <v>7.2</v>
      </c>
      <c r="NX20" s="31">
        <f t="shared" si="482"/>
        <v>7.2</v>
      </c>
      <c r="NY20" s="31" t="str">
        <f t="shared" si="483"/>
        <v>7.2</v>
      </c>
      <c r="NZ20" s="35" t="str">
        <f t="shared" si="484"/>
        <v>B</v>
      </c>
      <c r="OA20" s="33">
        <f t="shared" si="485"/>
        <v>3</v>
      </c>
      <c r="OB20" s="49" t="str">
        <f t="shared" si="486"/>
        <v>3.0</v>
      </c>
      <c r="OC20" s="77">
        <v>2</v>
      </c>
      <c r="OD20" s="151">
        <v>2</v>
      </c>
      <c r="OE20" s="211">
        <f t="shared" si="259"/>
        <v>18</v>
      </c>
      <c r="OF20" s="43">
        <f t="shared" si="260"/>
        <v>2.0555555555555554</v>
      </c>
      <c r="OG20" s="45" t="str">
        <f t="shared" si="261"/>
        <v>2.06</v>
      </c>
      <c r="OH20" s="47" t="str">
        <f t="shared" si="309"/>
        <v>Lên lớp</v>
      </c>
      <c r="OI20" s="41">
        <f t="shared" si="262"/>
        <v>18</v>
      </c>
      <c r="OJ20" s="43">
        <f t="shared" si="263"/>
        <v>2.0555555555555554</v>
      </c>
      <c r="OK20" s="229">
        <f t="shared" si="264"/>
        <v>76</v>
      </c>
      <c r="OL20" s="230">
        <f t="shared" si="265"/>
        <v>76</v>
      </c>
      <c r="OM20" s="146">
        <f t="shared" si="266"/>
        <v>2.3157894736842106</v>
      </c>
      <c r="ON20" s="45" t="str">
        <f t="shared" si="52"/>
        <v>2.32</v>
      </c>
      <c r="OO20" s="47" t="str">
        <f t="shared" si="267"/>
        <v>Lên lớp</v>
      </c>
      <c r="OP20" s="47" t="s">
        <v>1143</v>
      </c>
      <c r="OQ20" s="24">
        <v>5</v>
      </c>
      <c r="OR20" s="27">
        <v>3</v>
      </c>
      <c r="OS20" s="28">
        <v>4</v>
      </c>
      <c r="OT20" s="30">
        <f t="shared" si="487"/>
        <v>3.8</v>
      </c>
      <c r="OU20" s="31">
        <f t="shared" si="488"/>
        <v>4.4000000000000004</v>
      </c>
      <c r="OV20" s="31" t="str">
        <f t="shared" si="489"/>
        <v>4.4</v>
      </c>
      <c r="OW20" s="35" t="str">
        <f t="shared" si="490"/>
        <v>D</v>
      </c>
      <c r="OX20" s="33">
        <f t="shared" si="491"/>
        <v>1</v>
      </c>
      <c r="OY20" s="49" t="str">
        <f t="shared" si="492"/>
        <v>1.0</v>
      </c>
      <c r="OZ20" s="77">
        <v>2</v>
      </c>
      <c r="PA20" s="151">
        <v>2</v>
      </c>
      <c r="PB20" s="24">
        <v>7</v>
      </c>
      <c r="PC20" s="27">
        <v>3</v>
      </c>
      <c r="PD20" s="28"/>
      <c r="PE20" s="22">
        <f t="shared" si="493"/>
        <v>4.5999999999999996</v>
      </c>
      <c r="PF20" s="29">
        <f t="shared" si="494"/>
        <v>4.5999999999999996</v>
      </c>
      <c r="PG20" s="29" t="str">
        <f t="shared" si="495"/>
        <v>4.6</v>
      </c>
      <c r="PH20" s="35" t="str">
        <f t="shared" si="496"/>
        <v>D</v>
      </c>
      <c r="PI20" s="33">
        <f t="shared" si="497"/>
        <v>1</v>
      </c>
      <c r="PJ20" s="49" t="str">
        <f t="shared" si="498"/>
        <v>1.0</v>
      </c>
      <c r="PK20" s="77">
        <v>3</v>
      </c>
      <c r="PL20" s="151">
        <v>3</v>
      </c>
      <c r="PM20" s="24">
        <v>7.3</v>
      </c>
      <c r="PN20" s="27">
        <v>8</v>
      </c>
      <c r="PO20" s="28"/>
      <c r="PP20" s="22">
        <f t="shared" si="499"/>
        <v>7.7</v>
      </c>
      <c r="PQ20" s="29">
        <f t="shared" si="500"/>
        <v>7.7</v>
      </c>
      <c r="PR20" s="29" t="str">
        <f t="shared" si="501"/>
        <v>7.7</v>
      </c>
      <c r="PS20" s="35" t="str">
        <f t="shared" si="502"/>
        <v>B</v>
      </c>
      <c r="PT20" s="33">
        <f t="shared" si="503"/>
        <v>3</v>
      </c>
      <c r="PU20" s="49" t="str">
        <f t="shared" si="504"/>
        <v>3.0</v>
      </c>
      <c r="PV20" s="77">
        <v>2</v>
      </c>
      <c r="PW20" s="151">
        <v>2</v>
      </c>
      <c r="PX20" s="63">
        <v>0</v>
      </c>
      <c r="PY20" s="27"/>
      <c r="PZ20" s="28"/>
      <c r="QA20" s="30">
        <f t="shared" si="505"/>
        <v>0</v>
      </c>
      <c r="QB20" s="31">
        <f t="shared" si="506"/>
        <v>0</v>
      </c>
      <c r="QC20" s="29" t="str">
        <f t="shared" si="507"/>
        <v>0.0</v>
      </c>
      <c r="QD20" s="35" t="str">
        <f t="shared" si="546"/>
        <v>F</v>
      </c>
      <c r="QE20" s="130">
        <f t="shared" si="508"/>
        <v>0</v>
      </c>
      <c r="QF20" s="49" t="str">
        <f t="shared" si="509"/>
        <v>0.0</v>
      </c>
      <c r="QG20" s="77">
        <v>3</v>
      </c>
      <c r="QH20" s="151"/>
      <c r="QI20" s="133">
        <v>6.5</v>
      </c>
      <c r="QJ20" s="125">
        <v>6</v>
      </c>
      <c r="QK20" s="126"/>
      <c r="QL20" s="127">
        <f t="shared" si="564"/>
        <v>6.2</v>
      </c>
      <c r="QM20" s="128">
        <f t="shared" si="565"/>
        <v>6.2</v>
      </c>
      <c r="QN20" s="128" t="str">
        <f t="shared" si="566"/>
        <v>6.2</v>
      </c>
      <c r="QO20" s="129" t="str">
        <f t="shared" si="567"/>
        <v>C</v>
      </c>
      <c r="QP20" s="130">
        <f t="shared" si="568"/>
        <v>2</v>
      </c>
      <c r="QQ20" s="131" t="str">
        <f t="shared" si="569"/>
        <v>2.0</v>
      </c>
      <c r="QR20" s="132">
        <v>1</v>
      </c>
      <c r="QS20" s="170">
        <v>1</v>
      </c>
      <c r="QT20" s="24">
        <v>6</v>
      </c>
      <c r="QU20" s="27">
        <v>6</v>
      </c>
      <c r="QV20" s="28"/>
      <c r="QW20" s="22">
        <f t="shared" si="516"/>
        <v>6</v>
      </c>
      <c r="QX20" s="29">
        <f t="shared" si="517"/>
        <v>6</v>
      </c>
      <c r="QY20" s="29" t="str">
        <f t="shared" si="518"/>
        <v>6.0</v>
      </c>
      <c r="QZ20" s="35" t="str">
        <f t="shared" si="519"/>
        <v>C</v>
      </c>
      <c r="RA20" s="33">
        <f t="shared" si="520"/>
        <v>2</v>
      </c>
      <c r="RB20" s="49" t="str">
        <f t="shared" si="521"/>
        <v>2.0</v>
      </c>
      <c r="RC20" s="77">
        <v>3</v>
      </c>
      <c r="RD20" s="151">
        <v>3</v>
      </c>
      <c r="RE20" s="63">
        <v>2.2000000000000002</v>
      </c>
      <c r="RF20" s="27"/>
      <c r="RG20" s="28"/>
      <c r="RH20" s="22">
        <f t="shared" si="522"/>
        <v>0.9</v>
      </c>
      <c r="RI20" s="29">
        <f t="shared" si="523"/>
        <v>0.9</v>
      </c>
      <c r="RJ20" s="29" t="str">
        <f t="shared" si="524"/>
        <v>0.9</v>
      </c>
      <c r="RK20" s="35" t="str">
        <f t="shared" si="525"/>
        <v>F</v>
      </c>
      <c r="RL20" s="33">
        <f t="shared" si="526"/>
        <v>0</v>
      </c>
      <c r="RM20" s="49" t="str">
        <f t="shared" si="527"/>
        <v>0.0</v>
      </c>
      <c r="RN20" s="77">
        <v>1</v>
      </c>
      <c r="RO20" s="151"/>
      <c r="RP20" s="211">
        <f t="shared" si="275"/>
        <v>15</v>
      </c>
      <c r="RQ20" s="275">
        <f t="shared" si="276"/>
        <v>4.206666666666667</v>
      </c>
      <c r="RR20" s="43">
        <f t="shared" si="277"/>
        <v>1.2666666666666666</v>
      </c>
      <c r="RS20" s="45" t="str">
        <f t="shared" si="278"/>
        <v>1.27</v>
      </c>
      <c r="RT20" s="47" t="str">
        <f t="shared" si="279"/>
        <v>Lên lớp</v>
      </c>
      <c r="RU20" s="41">
        <f t="shared" si="280"/>
        <v>11</v>
      </c>
      <c r="RV20" s="43">
        <f t="shared" si="281"/>
        <v>1.7272727272727273</v>
      </c>
      <c r="RW20" s="229">
        <f t="shared" si="282"/>
        <v>91</v>
      </c>
      <c r="RX20" s="230">
        <f t="shared" si="283"/>
        <v>87</v>
      </c>
      <c r="RY20" s="146">
        <f t="shared" si="284"/>
        <v>2.2413793103448274</v>
      </c>
      <c r="RZ20" s="45" t="str">
        <f t="shared" si="285"/>
        <v>2.24</v>
      </c>
      <c r="SA20" s="47" t="str">
        <f t="shared" si="286"/>
        <v>Lên lớp</v>
      </c>
      <c r="SB20" s="47" t="s">
        <v>1143</v>
      </c>
      <c r="SC20" s="63">
        <v>0</v>
      </c>
      <c r="SD20" s="27"/>
      <c r="SE20" s="28"/>
      <c r="SF20" s="22">
        <f t="shared" si="528"/>
        <v>0</v>
      </c>
      <c r="SG20" s="29">
        <f t="shared" si="529"/>
        <v>0</v>
      </c>
      <c r="SH20" s="29" t="str">
        <f t="shared" si="530"/>
        <v>0.0</v>
      </c>
      <c r="SI20" s="35" t="str">
        <f t="shared" si="531"/>
        <v>F</v>
      </c>
      <c r="SJ20" s="33">
        <f t="shared" si="532"/>
        <v>0</v>
      </c>
      <c r="SK20" s="49" t="str">
        <f t="shared" si="533"/>
        <v>0.0</v>
      </c>
      <c r="SL20" s="77">
        <v>2</v>
      </c>
      <c r="SM20" s="151"/>
      <c r="SN20" s="63">
        <v>0</v>
      </c>
      <c r="SO20" s="27"/>
      <c r="SP20" s="28"/>
      <c r="SQ20" s="22">
        <f t="shared" si="534"/>
        <v>0</v>
      </c>
      <c r="SR20" s="29">
        <f t="shared" si="535"/>
        <v>0</v>
      </c>
      <c r="SS20" s="31" t="str">
        <f t="shared" si="536"/>
        <v>0.0</v>
      </c>
      <c r="ST20" s="35" t="str">
        <f t="shared" si="537"/>
        <v>F</v>
      </c>
      <c r="SU20" s="33">
        <f t="shared" si="538"/>
        <v>0</v>
      </c>
      <c r="SV20" s="49" t="str">
        <f t="shared" si="539"/>
        <v>0.0</v>
      </c>
      <c r="SW20" s="77">
        <v>2</v>
      </c>
      <c r="SX20" s="151"/>
      <c r="SY20" s="24"/>
      <c r="SZ20" s="27"/>
      <c r="TA20" s="28"/>
      <c r="TB20" s="22">
        <f t="shared" si="562"/>
        <v>0</v>
      </c>
      <c r="TC20" s="29">
        <f t="shared" si="563"/>
        <v>0</v>
      </c>
      <c r="TD20" s="29" t="str">
        <f t="shared" si="542"/>
        <v>0.0</v>
      </c>
      <c r="TE20" s="35" t="str">
        <f t="shared" si="543"/>
        <v>F</v>
      </c>
      <c r="TF20" s="130">
        <f t="shared" si="544"/>
        <v>0</v>
      </c>
      <c r="TG20" s="49" t="str">
        <f t="shared" si="545"/>
        <v>0.0</v>
      </c>
      <c r="TH20" s="77">
        <v>4</v>
      </c>
      <c r="TI20" s="151"/>
      <c r="TJ20" s="320"/>
      <c r="TK20" s="321"/>
      <c r="TL20" s="322"/>
      <c r="TM20" s="322"/>
      <c r="TN20" s="322"/>
      <c r="TO20" s="127">
        <f t="shared" si="549"/>
        <v>0</v>
      </c>
      <c r="TP20" s="29" t="str">
        <f t="shared" si="550"/>
        <v>0.0</v>
      </c>
      <c r="TQ20" s="35" t="str">
        <f t="shared" si="551"/>
        <v>F</v>
      </c>
      <c r="TR20" s="33">
        <f t="shared" si="552"/>
        <v>0</v>
      </c>
      <c r="TS20" s="49" t="str">
        <f t="shared" si="553"/>
        <v>0.0</v>
      </c>
      <c r="TT20" s="323"/>
      <c r="TU20" s="324"/>
      <c r="TV20" s="325">
        <f t="shared" si="554"/>
        <v>4</v>
      </c>
      <c r="TW20" s="341">
        <f t="shared" si="294"/>
        <v>0</v>
      </c>
      <c r="TX20" s="326">
        <f t="shared" si="555"/>
        <v>0</v>
      </c>
      <c r="TY20" s="45" t="str">
        <f t="shared" si="556"/>
        <v>0.00</v>
      </c>
      <c r="TZ20" s="47" t="str">
        <f t="shared" si="557"/>
        <v>Cảnh báo KQHT</v>
      </c>
      <c r="UA20" s="41">
        <f t="shared" si="558"/>
        <v>0</v>
      </c>
      <c r="UB20" s="43" t="e">
        <f t="shared" si="559"/>
        <v>#DIV/0!</v>
      </c>
    </row>
    <row r="21" spans="1:548" ht="18">
      <c r="A21" s="11">
        <v>30</v>
      </c>
      <c r="B21" s="91" t="s">
        <v>500</v>
      </c>
      <c r="C21" s="14" t="s">
        <v>561</v>
      </c>
      <c r="D21" s="71" t="s">
        <v>136</v>
      </c>
      <c r="E21" s="302" t="s">
        <v>396</v>
      </c>
      <c r="F21" s="9"/>
      <c r="G21" s="118" t="s">
        <v>878</v>
      </c>
      <c r="H21" s="102" t="s">
        <v>18</v>
      </c>
      <c r="I21" s="104" t="s">
        <v>673</v>
      </c>
      <c r="J21" s="13">
        <v>8</v>
      </c>
      <c r="K21" s="29" t="str">
        <f t="shared" si="103"/>
        <v>8.0</v>
      </c>
      <c r="L21" s="35" t="str">
        <f t="shared" si="321"/>
        <v>B+</v>
      </c>
      <c r="M21" s="33">
        <f t="shared" si="322"/>
        <v>3.5</v>
      </c>
      <c r="N21" s="49" t="str">
        <f t="shared" si="323"/>
        <v>3.5</v>
      </c>
      <c r="O21" s="12">
        <v>2</v>
      </c>
      <c r="P21" s="19">
        <v>6.6</v>
      </c>
      <c r="Q21" s="29" t="str">
        <f t="shared" si="107"/>
        <v>6.6</v>
      </c>
      <c r="R21" s="35" t="str">
        <f t="shared" si="324"/>
        <v>C+</v>
      </c>
      <c r="S21" s="33">
        <f t="shared" si="325"/>
        <v>2.5</v>
      </c>
      <c r="T21" s="49" t="str">
        <f t="shared" si="326"/>
        <v>2.5</v>
      </c>
      <c r="U21" s="12">
        <v>3</v>
      </c>
      <c r="V21" s="24">
        <v>6.9</v>
      </c>
      <c r="W21" s="27">
        <v>6</v>
      </c>
      <c r="X21" s="28"/>
      <c r="Y21" s="30">
        <f t="shared" si="327"/>
        <v>6.4</v>
      </c>
      <c r="Z21" s="31">
        <f t="shared" si="328"/>
        <v>6.4</v>
      </c>
      <c r="AA21" s="29" t="str">
        <f t="shared" si="113"/>
        <v>6.4</v>
      </c>
      <c r="AB21" s="35" t="str">
        <f t="shared" si="329"/>
        <v>C</v>
      </c>
      <c r="AC21" s="33">
        <f t="shared" si="330"/>
        <v>2</v>
      </c>
      <c r="AD21" s="49" t="str">
        <f t="shared" si="331"/>
        <v>2.0</v>
      </c>
      <c r="AE21" s="77">
        <v>5</v>
      </c>
      <c r="AF21" s="80">
        <v>5</v>
      </c>
      <c r="AG21" s="24">
        <v>5</v>
      </c>
      <c r="AH21" s="27">
        <v>2</v>
      </c>
      <c r="AI21" s="28">
        <v>5</v>
      </c>
      <c r="AJ21" s="30">
        <f t="shared" si="332"/>
        <v>3.2</v>
      </c>
      <c r="AK21" s="31">
        <f t="shared" si="333"/>
        <v>5</v>
      </c>
      <c r="AL21" s="29" t="str">
        <f t="shared" si="119"/>
        <v>5.0</v>
      </c>
      <c r="AM21" s="35" t="str">
        <f t="shared" si="334"/>
        <v>D+</v>
      </c>
      <c r="AN21" s="33">
        <f t="shared" si="335"/>
        <v>1.5</v>
      </c>
      <c r="AO21" s="49" t="str">
        <f t="shared" si="336"/>
        <v>1.5</v>
      </c>
      <c r="AP21" s="77">
        <v>3</v>
      </c>
      <c r="AQ21" s="83">
        <v>3</v>
      </c>
      <c r="AR21" s="24">
        <v>7.1</v>
      </c>
      <c r="AS21" s="27">
        <v>7</v>
      </c>
      <c r="AT21" s="28"/>
      <c r="AU21" s="30">
        <f t="shared" si="337"/>
        <v>7</v>
      </c>
      <c r="AV21" s="31">
        <f t="shared" si="338"/>
        <v>7</v>
      </c>
      <c r="AW21" s="29" t="str">
        <f t="shared" si="123"/>
        <v>7.0</v>
      </c>
      <c r="AX21" s="35" t="str">
        <f t="shared" si="339"/>
        <v>B</v>
      </c>
      <c r="AY21" s="33">
        <f t="shared" si="340"/>
        <v>3</v>
      </c>
      <c r="AZ21" s="49" t="str">
        <f t="shared" si="341"/>
        <v>3.0</v>
      </c>
      <c r="BA21" s="77">
        <v>3</v>
      </c>
      <c r="BB21" s="83">
        <v>3</v>
      </c>
      <c r="BC21" s="24">
        <v>7.5</v>
      </c>
      <c r="BD21" s="27">
        <v>6</v>
      </c>
      <c r="BE21" s="28"/>
      <c r="BF21" s="30">
        <f t="shared" si="342"/>
        <v>6.6</v>
      </c>
      <c r="BG21" s="31">
        <f t="shared" si="343"/>
        <v>6.6</v>
      </c>
      <c r="BH21" s="29" t="str">
        <f t="shared" si="127"/>
        <v>6.6</v>
      </c>
      <c r="BI21" s="35" t="str">
        <f t="shared" si="344"/>
        <v>C+</v>
      </c>
      <c r="BJ21" s="33">
        <f t="shared" si="345"/>
        <v>2.5</v>
      </c>
      <c r="BK21" s="49" t="str">
        <f t="shared" si="346"/>
        <v>2.5</v>
      </c>
      <c r="BL21" s="77">
        <v>3</v>
      </c>
      <c r="BM21" s="83">
        <v>3</v>
      </c>
      <c r="BN21" s="24">
        <v>7</v>
      </c>
      <c r="BO21" s="27">
        <v>8</v>
      </c>
      <c r="BP21" s="28"/>
      <c r="BQ21" s="22">
        <f t="shared" si="347"/>
        <v>7.6</v>
      </c>
      <c r="BR21" s="29">
        <f t="shared" si="348"/>
        <v>7.6</v>
      </c>
      <c r="BS21" s="29" t="str">
        <f t="shared" si="131"/>
        <v>7.6</v>
      </c>
      <c r="BT21" s="35" t="str">
        <f t="shared" si="349"/>
        <v>B</v>
      </c>
      <c r="BU21" s="33">
        <f t="shared" si="350"/>
        <v>3</v>
      </c>
      <c r="BV21" s="49" t="str">
        <f t="shared" si="351"/>
        <v>3.0</v>
      </c>
      <c r="BW21" s="77">
        <v>2</v>
      </c>
      <c r="BX21" s="136">
        <v>2</v>
      </c>
      <c r="BY21" s="41">
        <f t="shared" si="135"/>
        <v>16</v>
      </c>
      <c r="BZ21" s="43">
        <f t="shared" si="136"/>
        <v>2.3125</v>
      </c>
      <c r="CA21" s="45" t="str">
        <f t="shared" si="137"/>
        <v>2.31</v>
      </c>
      <c r="CB21" s="47" t="str">
        <f t="shared" si="138"/>
        <v>Lên lớp</v>
      </c>
      <c r="CC21" s="145">
        <f t="shared" si="139"/>
        <v>16</v>
      </c>
      <c r="CD21" s="146">
        <f t="shared" si="140"/>
        <v>2.3125</v>
      </c>
      <c r="CE21" s="47" t="str">
        <f t="shared" si="141"/>
        <v>Lên lớp</v>
      </c>
      <c r="CF21" s="142" t="s">
        <v>1143</v>
      </c>
      <c r="CG21" s="24">
        <v>5.4</v>
      </c>
      <c r="CH21" s="27">
        <v>4</v>
      </c>
      <c r="CI21" s="28"/>
      <c r="CJ21" s="30">
        <f t="shared" si="397"/>
        <v>4.5999999999999996</v>
      </c>
      <c r="CK21" s="31">
        <f t="shared" si="398"/>
        <v>4.5999999999999996</v>
      </c>
      <c r="CL21" s="29" t="str">
        <f t="shared" si="144"/>
        <v>4.6</v>
      </c>
      <c r="CM21" s="35" t="str">
        <f t="shared" si="399"/>
        <v>D</v>
      </c>
      <c r="CN21" s="157">
        <f t="shared" si="400"/>
        <v>1</v>
      </c>
      <c r="CO21" s="49" t="str">
        <f t="shared" si="401"/>
        <v>1.0</v>
      </c>
      <c r="CP21" s="77">
        <v>3</v>
      </c>
      <c r="CQ21" s="151">
        <v>3</v>
      </c>
      <c r="CR21" s="24">
        <v>5.3</v>
      </c>
      <c r="CS21" s="27">
        <v>5</v>
      </c>
      <c r="CT21" s="28"/>
      <c r="CU21" s="22">
        <f t="shared" si="402"/>
        <v>5.0999999999999996</v>
      </c>
      <c r="CV21" s="29">
        <f t="shared" si="403"/>
        <v>5.0999999999999996</v>
      </c>
      <c r="CW21" s="29" t="str">
        <f t="shared" si="149"/>
        <v>5.1</v>
      </c>
      <c r="CX21" s="35" t="str">
        <f t="shared" si="404"/>
        <v>D+</v>
      </c>
      <c r="CY21" s="157">
        <f t="shared" si="405"/>
        <v>1.5</v>
      </c>
      <c r="CZ21" s="49" t="str">
        <f t="shared" si="406"/>
        <v>1.5</v>
      </c>
      <c r="DA21" s="77">
        <v>2</v>
      </c>
      <c r="DB21" s="151">
        <v>2</v>
      </c>
      <c r="DC21" s="63">
        <v>1.1000000000000001</v>
      </c>
      <c r="DD21" s="27"/>
      <c r="DE21" s="28"/>
      <c r="DF21" s="30">
        <f t="shared" si="407"/>
        <v>0.4</v>
      </c>
      <c r="DG21" s="31">
        <f t="shared" si="408"/>
        <v>0.4</v>
      </c>
      <c r="DH21" s="29" t="str">
        <f t="shared" si="155"/>
        <v>0.4</v>
      </c>
      <c r="DI21" s="35" t="str">
        <f t="shared" si="409"/>
        <v>F</v>
      </c>
      <c r="DJ21" s="157">
        <f t="shared" si="410"/>
        <v>0</v>
      </c>
      <c r="DK21" s="49" t="str">
        <f t="shared" si="411"/>
        <v>0.0</v>
      </c>
      <c r="DL21" s="77">
        <v>4</v>
      </c>
      <c r="DM21" s="151"/>
      <c r="DN21" s="24">
        <v>5</v>
      </c>
      <c r="DO21" s="27">
        <v>3</v>
      </c>
      <c r="DP21" s="28">
        <v>4</v>
      </c>
      <c r="DQ21" s="30">
        <f t="shared" si="412"/>
        <v>3.8</v>
      </c>
      <c r="DR21" s="31">
        <f t="shared" si="413"/>
        <v>4.4000000000000004</v>
      </c>
      <c r="DS21" s="29" t="str">
        <f t="shared" si="161"/>
        <v>4.4</v>
      </c>
      <c r="DT21" s="35" t="str">
        <f t="shared" si="414"/>
        <v>D</v>
      </c>
      <c r="DU21" s="157">
        <f t="shared" si="415"/>
        <v>1</v>
      </c>
      <c r="DV21" s="49" t="str">
        <f t="shared" si="416"/>
        <v>1.0</v>
      </c>
      <c r="DW21" s="77">
        <v>3</v>
      </c>
      <c r="DX21" s="151">
        <v>3</v>
      </c>
      <c r="DY21" s="63">
        <v>0</v>
      </c>
      <c r="DZ21" s="27"/>
      <c r="EA21" s="28"/>
      <c r="EB21" s="22">
        <f t="shared" si="417"/>
        <v>0</v>
      </c>
      <c r="EC21" s="29">
        <f t="shared" si="418"/>
        <v>0</v>
      </c>
      <c r="ED21" s="29" t="str">
        <f t="shared" si="165"/>
        <v>0.0</v>
      </c>
      <c r="EE21" s="35" t="str">
        <f t="shared" si="419"/>
        <v>F</v>
      </c>
      <c r="EF21" s="157">
        <f t="shared" si="420"/>
        <v>0</v>
      </c>
      <c r="EG21" s="49" t="str">
        <f t="shared" si="421"/>
        <v>0.0</v>
      </c>
      <c r="EH21" s="77">
        <v>2</v>
      </c>
      <c r="EI21" s="151"/>
      <c r="EJ21" s="24">
        <v>5.4</v>
      </c>
      <c r="EK21" s="124"/>
      <c r="EL21" s="28">
        <v>4</v>
      </c>
      <c r="EM21" s="30">
        <f t="shared" si="422"/>
        <v>2.2000000000000002</v>
      </c>
      <c r="EN21" s="31">
        <f t="shared" si="423"/>
        <v>4.5999999999999996</v>
      </c>
      <c r="EO21" s="29" t="str">
        <f t="shared" si="170"/>
        <v>4.6</v>
      </c>
      <c r="EP21" s="35" t="str">
        <f t="shared" si="424"/>
        <v>D</v>
      </c>
      <c r="EQ21" s="157">
        <f t="shared" si="425"/>
        <v>1</v>
      </c>
      <c r="ER21" s="49" t="str">
        <f t="shared" si="426"/>
        <v>1.0</v>
      </c>
      <c r="ES21" s="77">
        <v>2</v>
      </c>
      <c r="ET21" s="151">
        <v>2</v>
      </c>
      <c r="EU21" s="133">
        <v>5</v>
      </c>
      <c r="EV21" s="125">
        <v>7</v>
      </c>
      <c r="EW21" s="126"/>
      <c r="EX21" s="127">
        <f t="shared" si="427"/>
        <v>6.2</v>
      </c>
      <c r="EY21" s="128">
        <f t="shared" si="428"/>
        <v>6.2</v>
      </c>
      <c r="EZ21" s="29" t="str">
        <f t="shared" si="175"/>
        <v>6.2</v>
      </c>
      <c r="FA21" s="129" t="str">
        <f t="shared" si="429"/>
        <v>C</v>
      </c>
      <c r="FB21" s="130">
        <f t="shared" si="430"/>
        <v>2</v>
      </c>
      <c r="FC21" s="131" t="str">
        <f t="shared" si="431"/>
        <v>2.0</v>
      </c>
      <c r="FD21" s="132">
        <v>3</v>
      </c>
      <c r="FE21" s="170">
        <v>3</v>
      </c>
      <c r="FF21" s="63">
        <v>0.5</v>
      </c>
      <c r="FG21" s="165"/>
      <c r="FH21" s="165"/>
      <c r="FI21" s="22">
        <f t="shared" si="432"/>
        <v>0.2</v>
      </c>
      <c r="FJ21" s="29">
        <f t="shared" si="433"/>
        <v>0.2</v>
      </c>
      <c r="FK21" s="29" t="str">
        <f t="shared" si="181"/>
        <v>0.2</v>
      </c>
      <c r="FL21" s="35" t="str">
        <f t="shared" si="434"/>
        <v>F</v>
      </c>
      <c r="FM21" s="33">
        <f t="shared" si="435"/>
        <v>0</v>
      </c>
      <c r="FN21" s="49" t="str">
        <f t="shared" si="436"/>
        <v>0.0</v>
      </c>
      <c r="FO21" s="77">
        <v>1</v>
      </c>
      <c r="FP21" s="151"/>
      <c r="FQ21" s="41">
        <f t="shared" si="185"/>
        <v>20</v>
      </c>
      <c r="FR21" s="43">
        <f t="shared" si="186"/>
        <v>0.85</v>
      </c>
      <c r="FS21" s="45" t="str">
        <f t="shared" si="187"/>
        <v>0.85</v>
      </c>
      <c r="FT21" s="148" t="str">
        <f t="shared" si="188"/>
        <v>Cảnh báo KQHT</v>
      </c>
      <c r="FU21" s="145">
        <f t="shared" si="189"/>
        <v>13</v>
      </c>
      <c r="FV21" s="146">
        <f t="shared" si="190"/>
        <v>1.3076923076923077</v>
      </c>
      <c r="FW21" s="174">
        <f t="shared" si="191"/>
        <v>36</v>
      </c>
      <c r="FX21" s="41">
        <f t="shared" si="192"/>
        <v>29</v>
      </c>
      <c r="FY21" s="43">
        <f t="shared" si="193"/>
        <v>1.8620689655172413</v>
      </c>
      <c r="FZ21" s="45" t="str">
        <f t="shared" si="194"/>
        <v>1.86</v>
      </c>
      <c r="GA21" s="47" t="str">
        <f t="shared" si="195"/>
        <v>Lên lớp</v>
      </c>
      <c r="GB21" s="209" t="s">
        <v>1135</v>
      </c>
      <c r="GC21" s="133">
        <v>7.4</v>
      </c>
      <c r="GD21" s="125">
        <v>8</v>
      </c>
      <c r="GE21" s="126"/>
      <c r="GF21" s="159">
        <f t="shared" si="352"/>
        <v>7.8</v>
      </c>
      <c r="GG21" s="160">
        <f t="shared" si="353"/>
        <v>7.8</v>
      </c>
      <c r="GH21" s="29" t="str">
        <f t="shared" si="197"/>
        <v>7.8</v>
      </c>
      <c r="GI21" s="129" t="str">
        <f t="shared" si="354"/>
        <v>B</v>
      </c>
      <c r="GJ21" s="130">
        <f t="shared" si="355"/>
        <v>3</v>
      </c>
      <c r="GK21" s="131" t="str">
        <f t="shared" si="356"/>
        <v>3.0</v>
      </c>
      <c r="GL21" s="132">
        <v>2</v>
      </c>
      <c r="GM21" s="170">
        <v>2</v>
      </c>
      <c r="GN21" s="24">
        <v>8</v>
      </c>
      <c r="GO21" s="27">
        <v>4</v>
      </c>
      <c r="GP21" s="28"/>
      <c r="GQ21" s="22">
        <f t="shared" si="357"/>
        <v>5.6</v>
      </c>
      <c r="GR21" s="29">
        <f t="shared" si="358"/>
        <v>5.6</v>
      </c>
      <c r="GS21" s="29" t="str">
        <f t="shared" si="202"/>
        <v>5.6</v>
      </c>
      <c r="GT21" s="35" t="str">
        <f t="shared" si="359"/>
        <v>C</v>
      </c>
      <c r="GU21" s="33">
        <f t="shared" si="360"/>
        <v>2</v>
      </c>
      <c r="GV21" s="49" t="str">
        <f t="shared" si="361"/>
        <v>2.0</v>
      </c>
      <c r="GW21" s="77">
        <v>3</v>
      </c>
      <c r="GX21" s="151">
        <v>3</v>
      </c>
      <c r="GY21" s="63">
        <v>1.6</v>
      </c>
      <c r="GZ21" s="27"/>
      <c r="HA21" s="28"/>
      <c r="HB21" s="30">
        <f t="shared" si="362"/>
        <v>0.6</v>
      </c>
      <c r="HC21" s="31">
        <f t="shared" si="363"/>
        <v>0.6</v>
      </c>
      <c r="HD21" s="29" t="str">
        <f t="shared" si="207"/>
        <v>0.6</v>
      </c>
      <c r="HE21" s="35" t="str">
        <f t="shared" si="364"/>
        <v>F</v>
      </c>
      <c r="HF21" s="33">
        <f t="shared" si="365"/>
        <v>0</v>
      </c>
      <c r="HG21" s="49" t="str">
        <f t="shared" si="366"/>
        <v>0.0</v>
      </c>
      <c r="HH21" s="77">
        <v>2</v>
      </c>
      <c r="HI21" s="151"/>
      <c r="HJ21" s="24">
        <v>6</v>
      </c>
      <c r="HK21" s="27">
        <v>5</v>
      </c>
      <c r="HL21" s="28"/>
      <c r="HM21" s="22">
        <f t="shared" si="367"/>
        <v>5.4</v>
      </c>
      <c r="HN21" s="29">
        <f t="shared" si="368"/>
        <v>5.4</v>
      </c>
      <c r="HO21" s="29" t="str">
        <f t="shared" si="212"/>
        <v>5.4</v>
      </c>
      <c r="HP21" s="35" t="str">
        <f t="shared" si="369"/>
        <v>D+</v>
      </c>
      <c r="HQ21" s="33">
        <f t="shared" si="370"/>
        <v>1.5</v>
      </c>
      <c r="HR21" s="49" t="str">
        <f t="shared" si="371"/>
        <v>1.5</v>
      </c>
      <c r="HS21" s="77">
        <v>2</v>
      </c>
      <c r="HT21" s="151">
        <v>2</v>
      </c>
      <c r="HU21" s="24">
        <v>6.7</v>
      </c>
      <c r="HV21" s="27">
        <v>4</v>
      </c>
      <c r="HW21" s="28"/>
      <c r="HX21" s="22">
        <f t="shared" si="372"/>
        <v>5.0999999999999996</v>
      </c>
      <c r="HY21" s="29">
        <f t="shared" si="373"/>
        <v>5.0999999999999996</v>
      </c>
      <c r="HZ21" s="29" t="str">
        <f t="shared" si="217"/>
        <v>5.1</v>
      </c>
      <c r="IA21" s="35" t="str">
        <f t="shared" si="374"/>
        <v>D+</v>
      </c>
      <c r="IB21" s="33">
        <f t="shared" si="375"/>
        <v>1.5</v>
      </c>
      <c r="IC21" s="49" t="str">
        <f t="shared" si="376"/>
        <v>1.5</v>
      </c>
      <c r="ID21" s="77">
        <v>3</v>
      </c>
      <c r="IE21" s="151">
        <v>3</v>
      </c>
      <c r="IF21" s="133">
        <v>5</v>
      </c>
      <c r="IG21" s="125">
        <v>5</v>
      </c>
      <c r="IH21" s="126"/>
      <c r="II21" s="159">
        <f t="shared" si="377"/>
        <v>5</v>
      </c>
      <c r="IJ21" s="160">
        <f t="shared" si="378"/>
        <v>5</v>
      </c>
      <c r="IK21" s="29" t="str">
        <f t="shared" si="222"/>
        <v>5.0</v>
      </c>
      <c r="IL21" s="129" t="str">
        <f t="shared" si="379"/>
        <v>D+</v>
      </c>
      <c r="IM21" s="130">
        <f t="shared" si="380"/>
        <v>1.5</v>
      </c>
      <c r="IN21" s="131" t="str">
        <f t="shared" si="381"/>
        <v>1.5</v>
      </c>
      <c r="IO21" s="132">
        <v>2</v>
      </c>
      <c r="IP21" s="170">
        <v>2</v>
      </c>
      <c r="IQ21" s="24">
        <v>5</v>
      </c>
      <c r="IR21" s="27">
        <v>2</v>
      </c>
      <c r="IS21" s="28">
        <v>2</v>
      </c>
      <c r="IT21" s="22">
        <f t="shared" si="382"/>
        <v>3.2</v>
      </c>
      <c r="IU21" s="29">
        <f t="shared" si="383"/>
        <v>3.2</v>
      </c>
      <c r="IV21" s="29" t="str">
        <f t="shared" si="226"/>
        <v>3.2</v>
      </c>
      <c r="IW21" s="35" t="str">
        <f t="shared" si="384"/>
        <v>F</v>
      </c>
      <c r="IX21" s="33">
        <f t="shared" si="385"/>
        <v>0</v>
      </c>
      <c r="IY21" s="49" t="str">
        <f t="shared" si="386"/>
        <v>0.0</v>
      </c>
      <c r="IZ21" s="77">
        <v>3</v>
      </c>
      <c r="JA21" s="151"/>
      <c r="JB21" s="24">
        <v>6.4</v>
      </c>
      <c r="JC21" s="27">
        <v>6</v>
      </c>
      <c r="JD21" s="28"/>
      <c r="JE21" s="22">
        <f t="shared" si="387"/>
        <v>6.2</v>
      </c>
      <c r="JF21" s="29">
        <f t="shared" si="388"/>
        <v>6.2</v>
      </c>
      <c r="JG21" s="29" t="str">
        <f t="shared" si="230"/>
        <v>6.2</v>
      </c>
      <c r="JH21" s="35" t="str">
        <f t="shared" si="389"/>
        <v>C</v>
      </c>
      <c r="JI21" s="33">
        <f t="shared" si="390"/>
        <v>2</v>
      </c>
      <c r="JJ21" s="49" t="str">
        <f t="shared" si="391"/>
        <v>2.0</v>
      </c>
      <c r="JK21" s="77">
        <v>3</v>
      </c>
      <c r="JL21" s="151">
        <v>3</v>
      </c>
      <c r="JM21" s="24">
        <v>8</v>
      </c>
      <c r="JN21" s="214">
        <v>6.5</v>
      </c>
      <c r="JO21" s="140"/>
      <c r="JP21" s="22">
        <f t="shared" si="392"/>
        <v>7.1</v>
      </c>
      <c r="JQ21" s="29">
        <f t="shared" si="393"/>
        <v>7.1</v>
      </c>
      <c r="JR21" s="29" t="str">
        <f t="shared" si="234"/>
        <v>7.1</v>
      </c>
      <c r="JS21" s="35" t="str">
        <f t="shared" si="394"/>
        <v>B</v>
      </c>
      <c r="JT21" s="33">
        <f t="shared" si="395"/>
        <v>3</v>
      </c>
      <c r="JU21" s="49" t="str">
        <f t="shared" si="396"/>
        <v>3.0</v>
      </c>
      <c r="JV21" s="77">
        <v>2</v>
      </c>
      <c r="JW21" s="151">
        <v>2</v>
      </c>
      <c r="JX21" s="211">
        <f t="shared" si="238"/>
        <v>22</v>
      </c>
      <c r="JY21" s="43">
        <f t="shared" si="239"/>
        <v>1.5681818181818181</v>
      </c>
      <c r="JZ21" s="45" t="str">
        <f t="shared" si="240"/>
        <v>1.57</v>
      </c>
      <c r="KA21" s="47" t="str">
        <f t="shared" si="241"/>
        <v>Lên lớp</v>
      </c>
      <c r="KB21" s="41">
        <f t="shared" si="242"/>
        <v>17</v>
      </c>
      <c r="KC21" s="43">
        <f t="shared" si="243"/>
        <v>2.0294117647058822</v>
      </c>
      <c r="KD21" s="229">
        <f t="shared" si="244"/>
        <v>58</v>
      </c>
      <c r="KE21" s="230">
        <f t="shared" si="245"/>
        <v>46</v>
      </c>
      <c r="KF21" s="146">
        <f t="shared" si="246"/>
        <v>1.923913043478261</v>
      </c>
      <c r="KG21" s="45" t="str">
        <f t="shared" si="247"/>
        <v>1.92</v>
      </c>
      <c r="KH21" s="47" t="str">
        <f t="shared" si="248"/>
        <v>Lên lớp</v>
      </c>
      <c r="KI21" s="47" t="s">
        <v>1143</v>
      </c>
      <c r="KJ21" s="24">
        <v>6.4</v>
      </c>
      <c r="KK21" s="27">
        <v>8</v>
      </c>
      <c r="KL21" s="28"/>
      <c r="KM21" s="30">
        <f t="shared" si="437"/>
        <v>7.4</v>
      </c>
      <c r="KN21" s="31">
        <f t="shared" si="438"/>
        <v>7.4</v>
      </c>
      <c r="KO21" s="31" t="str">
        <f t="shared" si="439"/>
        <v>7.4</v>
      </c>
      <c r="KP21" s="35" t="str">
        <f t="shared" si="440"/>
        <v>B</v>
      </c>
      <c r="KQ21" s="33">
        <f t="shared" si="441"/>
        <v>3</v>
      </c>
      <c r="KR21" s="49" t="str">
        <f t="shared" si="442"/>
        <v>3.0</v>
      </c>
      <c r="KS21" s="77">
        <v>2</v>
      </c>
      <c r="KT21" s="151">
        <v>2</v>
      </c>
      <c r="KU21" s="24">
        <v>8.3000000000000007</v>
      </c>
      <c r="KV21" s="27">
        <v>8</v>
      </c>
      <c r="KW21" s="28"/>
      <c r="KX21" s="30">
        <f t="shared" si="443"/>
        <v>8.1</v>
      </c>
      <c r="KY21" s="31">
        <f t="shared" si="444"/>
        <v>8.1</v>
      </c>
      <c r="KZ21" s="31" t="str">
        <f t="shared" si="445"/>
        <v>8.1</v>
      </c>
      <c r="LA21" s="35" t="str">
        <f t="shared" si="446"/>
        <v>B+</v>
      </c>
      <c r="LB21" s="33">
        <f t="shared" si="447"/>
        <v>3.5</v>
      </c>
      <c r="LC21" s="49" t="str">
        <f t="shared" si="448"/>
        <v>3.5</v>
      </c>
      <c r="LD21" s="77">
        <v>2</v>
      </c>
      <c r="LE21" s="151">
        <v>2</v>
      </c>
      <c r="LF21" s="24">
        <v>6.7</v>
      </c>
      <c r="LG21" s="27">
        <v>2</v>
      </c>
      <c r="LH21" s="28">
        <v>5</v>
      </c>
      <c r="LI21" s="30">
        <f t="shared" si="449"/>
        <v>3.9</v>
      </c>
      <c r="LJ21" s="31">
        <f t="shared" si="450"/>
        <v>5.7</v>
      </c>
      <c r="LK21" s="31" t="str">
        <f t="shared" si="451"/>
        <v>5.7</v>
      </c>
      <c r="LL21" s="35" t="str">
        <f t="shared" si="452"/>
        <v>C</v>
      </c>
      <c r="LM21" s="33">
        <f t="shared" si="453"/>
        <v>2</v>
      </c>
      <c r="LN21" s="49" t="str">
        <f t="shared" si="454"/>
        <v>2.0</v>
      </c>
      <c r="LO21" s="77">
        <v>2</v>
      </c>
      <c r="LP21" s="151">
        <v>2</v>
      </c>
      <c r="LQ21" s="24">
        <v>6.3</v>
      </c>
      <c r="LR21" s="27">
        <v>1</v>
      </c>
      <c r="LS21" s="28">
        <v>1</v>
      </c>
      <c r="LT21" s="30">
        <f t="shared" si="455"/>
        <v>3.1</v>
      </c>
      <c r="LU21" s="31">
        <f t="shared" si="456"/>
        <v>3.1</v>
      </c>
      <c r="LV21" s="29" t="str">
        <f t="shared" si="252"/>
        <v>3.1</v>
      </c>
      <c r="LW21" s="35" t="str">
        <f t="shared" si="457"/>
        <v>F</v>
      </c>
      <c r="LX21" s="33">
        <f t="shared" si="458"/>
        <v>0</v>
      </c>
      <c r="LY21" s="49" t="str">
        <f t="shared" si="459"/>
        <v>0.0</v>
      </c>
      <c r="LZ21" s="77">
        <v>2</v>
      </c>
      <c r="MA21" s="151"/>
      <c r="MB21" s="133">
        <v>7.2</v>
      </c>
      <c r="MC21" s="125">
        <v>4</v>
      </c>
      <c r="MD21" s="126"/>
      <c r="ME21" s="127">
        <f t="shared" si="460"/>
        <v>5.3</v>
      </c>
      <c r="MF21" s="128">
        <f t="shared" si="461"/>
        <v>5.3</v>
      </c>
      <c r="MG21" s="29" t="str">
        <f t="shared" si="253"/>
        <v>5.3</v>
      </c>
      <c r="MH21" s="129" t="str">
        <f t="shared" si="462"/>
        <v>D+</v>
      </c>
      <c r="MI21" s="130">
        <f t="shared" si="463"/>
        <v>1.5</v>
      </c>
      <c r="MJ21" s="131" t="str">
        <f t="shared" si="464"/>
        <v>1.5</v>
      </c>
      <c r="MK21" s="132">
        <v>1</v>
      </c>
      <c r="ML21" s="170">
        <v>1</v>
      </c>
      <c r="MM21" s="24">
        <v>6.7</v>
      </c>
      <c r="MN21" s="27">
        <v>1</v>
      </c>
      <c r="MO21" s="28">
        <v>4</v>
      </c>
      <c r="MP21" s="30">
        <f t="shared" si="465"/>
        <v>3.3</v>
      </c>
      <c r="MQ21" s="161">
        <f t="shared" si="466"/>
        <v>5.0999999999999996</v>
      </c>
      <c r="MR21" s="29" t="str">
        <f t="shared" si="254"/>
        <v>5.1</v>
      </c>
      <c r="MS21" s="162" t="str">
        <f t="shared" si="467"/>
        <v>D+</v>
      </c>
      <c r="MT21" s="163">
        <f t="shared" si="468"/>
        <v>1.5</v>
      </c>
      <c r="MU21" s="56" t="str">
        <f t="shared" si="469"/>
        <v>1.5</v>
      </c>
      <c r="MV21" s="77">
        <v>3</v>
      </c>
      <c r="MW21" s="151">
        <v>3</v>
      </c>
      <c r="MX21" s="133">
        <v>6</v>
      </c>
      <c r="MY21" s="125">
        <v>6</v>
      </c>
      <c r="MZ21" s="126"/>
      <c r="NA21" s="127">
        <f t="shared" si="470"/>
        <v>6</v>
      </c>
      <c r="NB21" s="128">
        <f t="shared" si="471"/>
        <v>6</v>
      </c>
      <c r="NC21" s="29" t="str">
        <f t="shared" si="255"/>
        <v>6.0</v>
      </c>
      <c r="ND21" s="129" t="str">
        <f t="shared" si="472"/>
        <v>C</v>
      </c>
      <c r="NE21" s="130">
        <f t="shared" si="473"/>
        <v>2</v>
      </c>
      <c r="NF21" s="131" t="str">
        <f t="shared" si="474"/>
        <v>2.0</v>
      </c>
      <c r="NG21" s="132">
        <v>1</v>
      </c>
      <c r="NH21" s="170">
        <v>1</v>
      </c>
      <c r="NI21" s="24">
        <v>6</v>
      </c>
      <c r="NJ21" s="124"/>
      <c r="NK21" s="28">
        <v>5</v>
      </c>
      <c r="NL21" s="30">
        <f t="shared" si="475"/>
        <v>2.4</v>
      </c>
      <c r="NM21" s="31">
        <f t="shared" si="476"/>
        <v>5.4</v>
      </c>
      <c r="NN21" s="31" t="str">
        <f t="shared" si="477"/>
        <v>5.4</v>
      </c>
      <c r="NO21" s="35" t="str">
        <f t="shared" si="478"/>
        <v>D+</v>
      </c>
      <c r="NP21" s="33">
        <f t="shared" si="479"/>
        <v>1.5</v>
      </c>
      <c r="NQ21" s="49" t="str">
        <f t="shared" si="480"/>
        <v>1.5</v>
      </c>
      <c r="NR21" s="77">
        <v>3</v>
      </c>
      <c r="NS21" s="151">
        <v>3</v>
      </c>
      <c r="NT21" s="24">
        <v>7.5</v>
      </c>
      <c r="NU21" s="214">
        <v>5.8</v>
      </c>
      <c r="NV21" s="28"/>
      <c r="NW21" s="30">
        <f t="shared" si="481"/>
        <v>6.5</v>
      </c>
      <c r="NX21" s="31">
        <f t="shared" si="482"/>
        <v>6.5</v>
      </c>
      <c r="NY21" s="31" t="str">
        <f t="shared" si="483"/>
        <v>6.5</v>
      </c>
      <c r="NZ21" s="35" t="str">
        <f t="shared" si="484"/>
        <v>C+</v>
      </c>
      <c r="OA21" s="33">
        <f t="shared" si="485"/>
        <v>2.5</v>
      </c>
      <c r="OB21" s="49" t="str">
        <f t="shared" si="486"/>
        <v>2.5</v>
      </c>
      <c r="OC21" s="77">
        <v>2</v>
      </c>
      <c r="OD21" s="151">
        <v>2</v>
      </c>
      <c r="OE21" s="211">
        <f t="shared" si="259"/>
        <v>18</v>
      </c>
      <c r="OF21" s="43">
        <f t="shared" si="260"/>
        <v>1.9166666666666667</v>
      </c>
      <c r="OG21" s="45" t="str">
        <f t="shared" si="261"/>
        <v>1.92</v>
      </c>
      <c r="OH21" s="47" t="str">
        <f t="shared" si="309"/>
        <v>Lên lớp</v>
      </c>
      <c r="OI21" s="41">
        <f t="shared" si="262"/>
        <v>16</v>
      </c>
      <c r="OJ21" s="43">
        <f t="shared" si="263"/>
        <v>2.15625</v>
      </c>
      <c r="OK21" s="229">
        <f t="shared" si="264"/>
        <v>76</v>
      </c>
      <c r="OL21" s="230">
        <f t="shared" si="265"/>
        <v>62</v>
      </c>
      <c r="OM21" s="146">
        <f t="shared" si="266"/>
        <v>1.9838709677419355</v>
      </c>
      <c r="ON21" s="45" t="str">
        <f t="shared" si="52"/>
        <v>1.98</v>
      </c>
      <c r="OO21" s="47" t="str">
        <f t="shared" si="267"/>
        <v>Lên lớp</v>
      </c>
      <c r="OP21" s="47" t="s">
        <v>1143</v>
      </c>
      <c r="OQ21" s="24">
        <v>5.4</v>
      </c>
      <c r="OR21" s="27">
        <v>3</v>
      </c>
      <c r="OS21" s="28"/>
      <c r="OT21" s="30">
        <f t="shared" si="487"/>
        <v>4</v>
      </c>
      <c r="OU21" s="31">
        <f t="shared" si="488"/>
        <v>4</v>
      </c>
      <c r="OV21" s="31" t="str">
        <f t="shared" si="489"/>
        <v>4.0</v>
      </c>
      <c r="OW21" s="35" t="str">
        <f t="shared" si="490"/>
        <v>D</v>
      </c>
      <c r="OX21" s="33">
        <f t="shared" si="491"/>
        <v>1</v>
      </c>
      <c r="OY21" s="49" t="str">
        <f t="shared" si="492"/>
        <v>1.0</v>
      </c>
      <c r="OZ21" s="77">
        <v>2</v>
      </c>
      <c r="PA21" s="151">
        <v>2</v>
      </c>
      <c r="PB21" s="24">
        <v>8</v>
      </c>
      <c r="PC21" s="27">
        <v>6</v>
      </c>
      <c r="PD21" s="28"/>
      <c r="PE21" s="30">
        <f t="shared" si="493"/>
        <v>6.8</v>
      </c>
      <c r="PF21" s="31">
        <f t="shared" si="494"/>
        <v>6.8</v>
      </c>
      <c r="PG21" s="31" t="str">
        <f t="shared" si="495"/>
        <v>6.8</v>
      </c>
      <c r="PH21" s="35" t="str">
        <f t="shared" si="496"/>
        <v>C+</v>
      </c>
      <c r="PI21" s="130">
        <f t="shared" si="497"/>
        <v>2.5</v>
      </c>
      <c r="PJ21" s="49" t="str">
        <f t="shared" si="498"/>
        <v>2.5</v>
      </c>
      <c r="PK21" s="77">
        <v>3</v>
      </c>
      <c r="PL21" s="151">
        <v>3</v>
      </c>
      <c r="PM21" s="24">
        <v>7</v>
      </c>
      <c r="PN21" s="27">
        <v>7</v>
      </c>
      <c r="PO21" s="28"/>
      <c r="PP21" s="30">
        <f t="shared" si="499"/>
        <v>7</v>
      </c>
      <c r="PQ21" s="31">
        <f t="shared" si="500"/>
        <v>7</v>
      </c>
      <c r="PR21" s="29" t="str">
        <f t="shared" si="501"/>
        <v>7.0</v>
      </c>
      <c r="PS21" s="35" t="str">
        <f t="shared" si="502"/>
        <v>B</v>
      </c>
      <c r="PT21" s="130">
        <f t="shared" si="503"/>
        <v>3</v>
      </c>
      <c r="PU21" s="49" t="str">
        <f t="shared" si="504"/>
        <v>3.0</v>
      </c>
      <c r="PV21" s="77">
        <v>2</v>
      </c>
      <c r="PW21" s="151">
        <v>2</v>
      </c>
      <c r="PX21" s="63">
        <v>0</v>
      </c>
      <c r="PY21" s="27"/>
      <c r="PZ21" s="28"/>
      <c r="QA21" s="30">
        <f t="shared" si="505"/>
        <v>0</v>
      </c>
      <c r="QB21" s="31">
        <f t="shared" si="506"/>
        <v>0</v>
      </c>
      <c r="QC21" s="31" t="str">
        <f t="shared" si="507"/>
        <v>0.0</v>
      </c>
      <c r="QD21" s="35" t="str">
        <f t="shared" si="546"/>
        <v>F</v>
      </c>
      <c r="QE21" s="33">
        <f t="shared" si="508"/>
        <v>0</v>
      </c>
      <c r="QF21" s="49" t="str">
        <f t="shared" si="509"/>
        <v>0.0</v>
      </c>
      <c r="QG21" s="77">
        <v>3</v>
      </c>
      <c r="QH21" s="151"/>
      <c r="QI21" s="133">
        <v>6.4</v>
      </c>
      <c r="QJ21" s="125">
        <v>5</v>
      </c>
      <c r="QK21" s="126"/>
      <c r="QL21" s="127">
        <f t="shared" si="564"/>
        <v>5.6</v>
      </c>
      <c r="QM21" s="128">
        <f t="shared" si="565"/>
        <v>5.6</v>
      </c>
      <c r="QN21" s="128" t="str">
        <f t="shared" si="566"/>
        <v>5.6</v>
      </c>
      <c r="QO21" s="129" t="str">
        <f t="shared" si="567"/>
        <v>C</v>
      </c>
      <c r="QP21" s="130">
        <f t="shared" si="568"/>
        <v>2</v>
      </c>
      <c r="QQ21" s="131" t="str">
        <f t="shared" si="569"/>
        <v>2.0</v>
      </c>
      <c r="QR21" s="132">
        <v>1</v>
      </c>
      <c r="QS21" s="170">
        <v>1</v>
      </c>
      <c r="QT21" s="24">
        <v>6</v>
      </c>
      <c r="QU21" s="27">
        <v>8</v>
      </c>
      <c r="QV21" s="28"/>
      <c r="QW21" s="30">
        <f t="shared" si="516"/>
        <v>7.2</v>
      </c>
      <c r="QX21" s="31">
        <f t="shared" si="517"/>
        <v>7.2</v>
      </c>
      <c r="QY21" s="29" t="str">
        <f t="shared" si="518"/>
        <v>7.2</v>
      </c>
      <c r="QZ21" s="35" t="str">
        <f t="shared" si="519"/>
        <v>B</v>
      </c>
      <c r="RA21" s="130">
        <f t="shared" si="520"/>
        <v>3</v>
      </c>
      <c r="RB21" s="49" t="str">
        <f t="shared" si="521"/>
        <v>3.0</v>
      </c>
      <c r="RC21" s="77">
        <v>3</v>
      </c>
      <c r="RD21" s="151">
        <v>3</v>
      </c>
      <c r="RE21" s="24">
        <v>7</v>
      </c>
      <c r="RF21" s="27">
        <v>2</v>
      </c>
      <c r="RG21" s="28"/>
      <c r="RH21" s="30">
        <f t="shared" si="522"/>
        <v>4</v>
      </c>
      <c r="RI21" s="31">
        <f t="shared" si="523"/>
        <v>4</v>
      </c>
      <c r="RJ21" s="29" t="str">
        <f t="shared" si="524"/>
        <v>4.0</v>
      </c>
      <c r="RK21" s="35" t="str">
        <f t="shared" si="525"/>
        <v>D</v>
      </c>
      <c r="RL21" s="130">
        <f t="shared" si="526"/>
        <v>1</v>
      </c>
      <c r="RM21" s="49" t="str">
        <f t="shared" si="527"/>
        <v>1.0</v>
      </c>
      <c r="RN21" s="77">
        <v>1</v>
      </c>
      <c r="RO21" s="151">
        <v>1</v>
      </c>
      <c r="RP21" s="211">
        <f t="shared" si="275"/>
        <v>15</v>
      </c>
      <c r="RQ21" s="275">
        <f t="shared" si="276"/>
        <v>4.9066666666666663</v>
      </c>
      <c r="RR21" s="43">
        <f t="shared" si="277"/>
        <v>1.8333333333333333</v>
      </c>
      <c r="RS21" s="45" t="str">
        <f t="shared" si="278"/>
        <v>1.83</v>
      </c>
      <c r="RT21" s="47" t="str">
        <f t="shared" si="279"/>
        <v>Lên lớp</v>
      </c>
      <c r="RU21" s="41">
        <f t="shared" si="280"/>
        <v>12</v>
      </c>
      <c r="RV21" s="43">
        <f t="shared" si="281"/>
        <v>2.2916666666666665</v>
      </c>
      <c r="RW21" s="229">
        <f t="shared" si="282"/>
        <v>91</v>
      </c>
      <c r="RX21" s="230">
        <f t="shared" si="283"/>
        <v>74</v>
      </c>
      <c r="RY21" s="146">
        <f t="shared" si="284"/>
        <v>2.0337837837837838</v>
      </c>
      <c r="RZ21" s="45" t="str">
        <f t="shared" si="285"/>
        <v>2.03</v>
      </c>
      <c r="SA21" s="47" t="str">
        <f t="shared" si="286"/>
        <v>Lên lớp</v>
      </c>
      <c r="SB21" s="47" t="s">
        <v>1143</v>
      </c>
      <c r="SC21" s="63">
        <v>0</v>
      </c>
      <c r="SD21" s="27"/>
      <c r="SE21" s="28"/>
      <c r="SF21" s="30">
        <f t="shared" si="528"/>
        <v>0</v>
      </c>
      <c r="SG21" s="31">
        <f t="shared" si="529"/>
        <v>0</v>
      </c>
      <c r="SH21" s="29" t="str">
        <f t="shared" si="530"/>
        <v>0.0</v>
      </c>
      <c r="SI21" s="35" t="str">
        <f t="shared" si="531"/>
        <v>F</v>
      </c>
      <c r="SJ21" s="130">
        <f t="shared" si="532"/>
        <v>0</v>
      </c>
      <c r="SK21" s="49" t="str">
        <f t="shared" si="533"/>
        <v>0.0</v>
      </c>
      <c r="SL21" s="77">
        <v>2</v>
      </c>
      <c r="SM21" s="151"/>
      <c r="SN21" s="24">
        <v>5</v>
      </c>
      <c r="SO21" s="124"/>
      <c r="SP21" s="28">
        <v>1</v>
      </c>
      <c r="SQ21" s="30">
        <f t="shared" si="534"/>
        <v>2</v>
      </c>
      <c r="SR21" s="31">
        <f t="shared" si="535"/>
        <v>2.6</v>
      </c>
      <c r="SS21" s="29" t="str">
        <f t="shared" si="536"/>
        <v>2.6</v>
      </c>
      <c r="ST21" s="35" t="str">
        <f t="shared" si="537"/>
        <v>F</v>
      </c>
      <c r="SU21" s="130">
        <f t="shared" si="538"/>
        <v>0</v>
      </c>
      <c r="SV21" s="49" t="str">
        <f t="shared" si="539"/>
        <v>0.0</v>
      </c>
      <c r="SW21" s="77">
        <v>2</v>
      </c>
      <c r="SX21" s="151"/>
      <c r="SY21" s="24"/>
      <c r="SZ21" s="27"/>
      <c r="TA21" s="28"/>
      <c r="TB21" s="22">
        <f t="shared" si="562"/>
        <v>1</v>
      </c>
      <c r="TC21" s="29">
        <f t="shared" si="563"/>
        <v>1.3</v>
      </c>
      <c r="TD21" s="31" t="str">
        <f t="shared" si="542"/>
        <v>1.3</v>
      </c>
      <c r="TE21" s="35" t="str">
        <f t="shared" si="543"/>
        <v>F</v>
      </c>
      <c r="TF21" s="33">
        <f t="shared" si="544"/>
        <v>0</v>
      </c>
      <c r="TG21" s="49" t="str">
        <f t="shared" si="545"/>
        <v>0.0</v>
      </c>
      <c r="TH21" s="77">
        <v>4</v>
      </c>
      <c r="TI21" s="151"/>
      <c r="TJ21" s="320"/>
      <c r="TK21" s="321"/>
      <c r="TL21" s="322"/>
      <c r="TM21" s="322"/>
      <c r="TN21" s="322"/>
      <c r="TO21" s="127">
        <f t="shared" si="549"/>
        <v>0</v>
      </c>
      <c r="TP21" s="29" t="str">
        <f t="shared" si="550"/>
        <v>0.0</v>
      </c>
      <c r="TQ21" s="35" t="str">
        <f t="shared" si="551"/>
        <v>F</v>
      </c>
      <c r="TR21" s="33">
        <f t="shared" si="552"/>
        <v>0</v>
      </c>
      <c r="TS21" s="49" t="str">
        <f t="shared" si="553"/>
        <v>0.0</v>
      </c>
      <c r="TT21" s="323"/>
      <c r="TU21" s="324"/>
      <c r="TV21" s="325">
        <f t="shared" si="554"/>
        <v>4</v>
      </c>
      <c r="TW21" s="341">
        <f t="shared" si="294"/>
        <v>1.3</v>
      </c>
      <c r="TX21" s="326">
        <f t="shared" si="555"/>
        <v>0</v>
      </c>
      <c r="TY21" s="45" t="str">
        <f t="shared" si="556"/>
        <v>0.00</v>
      </c>
      <c r="TZ21" s="47" t="str">
        <f t="shared" si="557"/>
        <v>Cảnh báo KQHT</v>
      </c>
      <c r="UA21" s="41">
        <f t="shared" si="558"/>
        <v>0</v>
      </c>
      <c r="UB21" s="43" t="e">
        <f t="shared" si="559"/>
        <v>#DIV/0!</v>
      </c>
    </row>
    <row r="22" spans="1:548" ht="18">
      <c r="A22" s="11">
        <v>32</v>
      </c>
      <c r="B22" s="91" t="s">
        <v>500</v>
      </c>
      <c r="C22" s="14" t="s">
        <v>564</v>
      </c>
      <c r="D22" s="71" t="s">
        <v>485</v>
      </c>
      <c r="E22" s="302" t="s">
        <v>312</v>
      </c>
      <c r="F22" s="9"/>
      <c r="G22" s="111" t="s">
        <v>874</v>
      </c>
      <c r="H22" s="116" t="s">
        <v>18</v>
      </c>
      <c r="I22" s="104" t="s">
        <v>833</v>
      </c>
      <c r="J22" s="13">
        <v>7</v>
      </c>
      <c r="K22" s="29" t="str">
        <f t="shared" si="103"/>
        <v>7.0</v>
      </c>
      <c r="L22" s="35" t="str">
        <f t="shared" si="321"/>
        <v>B</v>
      </c>
      <c r="M22" s="33">
        <f t="shared" si="322"/>
        <v>3</v>
      </c>
      <c r="N22" s="49" t="str">
        <f t="shared" si="323"/>
        <v>3.0</v>
      </c>
      <c r="O22" s="12">
        <v>2</v>
      </c>
      <c r="P22" s="19">
        <v>6.4</v>
      </c>
      <c r="Q22" s="29" t="str">
        <f t="shared" si="107"/>
        <v>6.4</v>
      </c>
      <c r="R22" s="35" t="str">
        <f t="shared" si="324"/>
        <v>C</v>
      </c>
      <c r="S22" s="33">
        <f t="shared" si="325"/>
        <v>2</v>
      </c>
      <c r="T22" s="49" t="str">
        <f t="shared" si="326"/>
        <v>2.0</v>
      </c>
      <c r="U22" s="12">
        <v>3</v>
      </c>
      <c r="V22" s="24">
        <v>8.9</v>
      </c>
      <c r="W22" s="27">
        <v>6</v>
      </c>
      <c r="X22" s="28"/>
      <c r="Y22" s="22">
        <f t="shared" si="327"/>
        <v>7.2</v>
      </c>
      <c r="Z22" s="29">
        <f t="shared" si="328"/>
        <v>7.2</v>
      </c>
      <c r="AA22" s="29" t="str">
        <f t="shared" si="113"/>
        <v>7.2</v>
      </c>
      <c r="AB22" s="35" t="str">
        <f t="shared" si="329"/>
        <v>B</v>
      </c>
      <c r="AC22" s="33">
        <f t="shared" si="330"/>
        <v>3</v>
      </c>
      <c r="AD22" s="49" t="str">
        <f t="shared" si="331"/>
        <v>3.0</v>
      </c>
      <c r="AE22" s="77">
        <v>5</v>
      </c>
      <c r="AF22" s="80">
        <v>5</v>
      </c>
      <c r="AG22" s="24">
        <v>5</v>
      </c>
      <c r="AH22" s="27">
        <v>6</v>
      </c>
      <c r="AI22" s="28"/>
      <c r="AJ22" s="22">
        <f t="shared" si="332"/>
        <v>5.6</v>
      </c>
      <c r="AK22" s="29">
        <f t="shared" si="333"/>
        <v>5.6</v>
      </c>
      <c r="AL22" s="29" t="str">
        <f t="shared" si="119"/>
        <v>5.6</v>
      </c>
      <c r="AM22" s="35" t="str">
        <f t="shared" si="334"/>
        <v>C</v>
      </c>
      <c r="AN22" s="33">
        <f t="shared" si="335"/>
        <v>2</v>
      </c>
      <c r="AO22" s="49" t="str">
        <f t="shared" si="336"/>
        <v>2.0</v>
      </c>
      <c r="AP22" s="77">
        <v>3</v>
      </c>
      <c r="AQ22" s="83">
        <v>3</v>
      </c>
      <c r="AR22" s="24">
        <v>5.3</v>
      </c>
      <c r="AS22" s="27">
        <v>3</v>
      </c>
      <c r="AT22" s="28">
        <v>6</v>
      </c>
      <c r="AU22" s="22">
        <f t="shared" si="337"/>
        <v>3.9</v>
      </c>
      <c r="AV22" s="29">
        <f t="shared" si="338"/>
        <v>5.7</v>
      </c>
      <c r="AW22" s="29" t="str">
        <f t="shared" si="123"/>
        <v>5.7</v>
      </c>
      <c r="AX22" s="35" t="str">
        <f t="shared" si="339"/>
        <v>C</v>
      </c>
      <c r="AY22" s="33">
        <f t="shared" si="340"/>
        <v>2</v>
      </c>
      <c r="AZ22" s="49" t="str">
        <f t="shared" si="341"/>
        <v>2.0</v>
      </c>
      <c r="BA22" s="77">
        <v>3</v>
      </c>
      <c r="BB22" s="83">
        <v>3</v>
      </c>
      <c r="BC22" s="24">
        <v>5.5</v>
      </c>
      <c r="BD22" s="27">
        <v>5</v>
      </c>
      <c r="BE22" s="28"/>
      <c r="BF22" s="22">
        <f t="shared" si="342"/>
        <v>5.2</v>
      </c>
      <c r="BG22" s="29">
        <f t="shared" si="343"/>
        <v>5.2</v>
      </c>
      <c r="BH22" s="29" t="str">
        <f t="shared" si="127"/>
        <v>5.2</v>
      </c>
      <c r="BI22" s="35" t="str">
        <f t="shared" si="344"/>
        <v>D+</v>
      </c>
      <c r="BJ22" s="33">
        <f t="shared" si="345"/>
        <v>1.5</v>
      </c>
      <c r="BK22" s="49" t="str">
        <f t="shared" si="346"/>
        <v>1.5</v>
      </c>
      <c r="BL22" s="77">
        <v>3</v>
      </c>
      <c r="BM22" s="83">
        <v>3</v>
      </c>
      <c r="BN22" s="24">
        <v>7.3</v>
      </c>
      <c r="BO22" s="27">
        <v>8</v>
      </c>
      <c r="BP22" s="28"/>
      <c r="BQ22" s="22">
        <f t="shared" si="347"/>
        <v>7.7</v>
      </c>
      <c r="BR22" s="29">
        <f t="shared" si="348"/>
        <v>7.7</v>
      </c>
      <c r="BS22" s="29" t="str">
        <f t="shared" si="131"/>
        <v>7.7</v>
      </c>
      <c r="BT22" s="35" t="str">
        <f t="shared" si="349"/>
        <v>B</v>
      </c>
      <c r="BU22" s="33">
        <f t="shared" si="350"/>
        <v>3</v>
      </c>
      <c r="BV22" s="49" t="str">
        <f t="shared" si="351"/>
        <v>3.0</v>
      </c>
      <c r="BW22" s="77">
        <v>2</v>
      </c>
      <c r="BX22" s="136">
        <v>2</v>
      </c>
      <c r="BY22" s="41">
        <f t="shared" si="135"/>
        <v>16</v>
      </c>
      <c r="BZ22" s="43">
        <f t="shared" si="136"/>
        <v>2.34375</v>
      </c>
      <c r="CA22" s="45" t="str">
        <f t="shared" si="137"/>
        <v>2.34</v>
      </c>
      <c r="CB22" s="47" t="str">
        <f t="shared" si="138"/>
        <v>Lên lớp</v>
      </c>
      <c r="CC22" s="145">
        <f t="shared" si="139"/>
        <v>16</v>
      </c>
      <c r="CD22" s="146">
        <f t="shared" si="140"/>
        <v>2.34375</v>
      </c>
      <c r="CE22" s="47" t="str">
        <f t="shared" si="141"/>
        <v>Lên lớp</v>
      </c>
      <c r="CF22" s="142" t="s">
        <v>1143</v>
      </c>
      <c r="CG22" s="24">
        <v>5.6</v>
      </c>
      <c r="CH22" s="27">
        <v>1</v>
      </c>
      <c r="CI22" s="28">
        <v>5</v>
      </c>
      <c r="CJ22" s="30">
        <f t="shared" si="397"/>
        <v>2.8</v>
      </c>
      <c r="CK22" s="31">
        <f t="shared" si="398"/>
        <v>5.2</v>
      </c>
      <c r="CL22" s="29" t="str">
        <f t="shared" si="144"/>
        <v>5.2</v>
      </c>
      <c r="CM22" s="35" t="str">
        <f t="shared" si="399"/>
        <v>D+</v>
      </c>
      <c r="CN22" s="157">
        <f t="shared" si="400"/>
        <v>1.5</v>
      </c>
      <c r="CO22" s="49" t="str">
        <f t="shared" si="401"/>
        <v>1.5</v>
      </c>
      <c r="CP22" s="77">
        <v>3</v>
      </c>
      <c r="CQ22" s="151">
        <v>3</v>
      </c>
      <c r="CR22" s="24">
        <v>6.7</v>
      </c>
      <c r="CS22" s="27">
        <v>5</v>
      </c>
      <c r="CT22" s="28"/>
      <c r="CU22" s="30">
        <f t="shared" si="402"/>
        <v>5.7</v>
      </c>
      <c r="CV22" s="31">
        <f t="shared" si="403"/>
        <v>5.7</v>
      </c>
      <c r="CW22" s="29" t="str">
        <f t="shared" si="149"/>
        <v>5.7</v>
      </c>
      <c r="CX22" s="35" t="str">
        <f t="shared" si="404"/>
        <v>C</v>
      </c>
      <c r="CY22" s="157">
        <f t="shared" si="405"/>
        <v>2</v>
      </c>
      <c r="CZ22" s="49" t="str">
        <f t="shared" si="406"/>
        <v>2.0</v>
      </c>
      <c r="DA22" s="77">
        <v>2</v>
      </c>
      <c r="DB22" s="151">
        <v>2</v>
      </c>
      <c r="DC22" s="24">
        <v>5.0999999999999996</v>
      </c>
      <c r="DD22" s="27">
        <v>7</v>
      </c>
      <c r="DE22" s="28"/>
      <c r="DF22" s="30">
        <f t="shared" si="407"/>
        <v>6.2</v>
      </c>
      <c r="DG22" s="31">
        <f t="shared" si="408"/>
        <v>6.2</v>
      </c>
      <c r="DH22" s="29" t="str">
        <f t="shared" si="155"/>
        <v>6.2</v>
      </c>
      <c r="DI22" s="35" t="str">
        <f t="shared" si="409"/>
        <v>C</v>
      </c>
      <c r="DJ22" s="157">
        <f t="shared" si="410"/>
        <v>2</v>
      </c>
      <c r="DK22" s="49" t="str">
        <f t="shared" si="411"/>
        <v>2.0</v>
      </c>
      <c r="DL22" s="77">
        <v>4</v>
      </c>
      <c r="DM22" s="151">
        <v>4</v>
      </c>
      <c r="DN22" s="24">
        <v>5.7</v>
      </c>
      <c r="DO22" s="27">
        <v>4</v>
      </c>
      <c r="DP22" s="28"/>
      <c r="DQ22" s="30">
        <f t="shared" si="412"/>
        <v>4.7</v>
      </c>
      <c r="DR22" s="31">
        <f t="shared" si="413"/>
        <v>4.7</v>
      </c>
      <c r="DS22" s="29" t="str">
        <f t="shared" si="161"/>
        <v>4.7</v>
      </c>
      <c r="DT22" s="35" t="str">
        <f t="shared" si="414"/>
        <v>D</v>
      </c>
      <c r="DU22" s="157">
        <f t="shared" si="415"/>
        <v>1</v>
      </c>
      <c r="DV22" s="49" t="str">
        <f t="shared" si="416"/>
        <v>1.0</v>
      </c>
      <c r="DW22" s="77">
        <v>3</v>
      </c>
      <c r="DX22" s="151">
        <v>3</v>
      </c>
      <c r="DY22" s="24">
        <v>6.7</v>
      </c>
      <c r="DZ22" s="27">
        <v>1</v>
      </c>
      <c r="EA22" s="28">
        <v>6</v>
      </c>
      <c r="EB22" s="30">
        <f t="shared" si="417"/>
        <v>3.3</v>
      </c>
      <c r="EC22" s="31">
        <f t="shared" si="418"/>
        <v>6.3</v>
      </c>
      <c r="ED22" s="29" t="str">
        <f t="shared" si="165"/>
        <v>6.3</v>
      </c>
      <c r="EE22" s="35" t="str">
        <f t="shared" si="419"/>
        <v>C</v>
      </c>
      <c r="EF22" s="157">
        <f t="shared" si="420"/>
        <v>2</v>
      </c>
      <c r="EG22" s="49" t="str">
        <f t="shared" si="421"/>
        <v>2.0</v>
      </c>
      <c r="EH22" s="77">
        <v>2</v>
      </c>
      <c r="EI22" s="151">
        <v>2</v>
      </c>
      <c r="EJ22" s="24">
        <v>6.8</v>
      </c>
      <c r="EK22" s="27">
        <v>7</v>
      </c>
      <c r="EL22" s="28"/>
      <c r="EM22" s="30">
        <f t="shared" si="422"/>
        <v>6.9</v>
      </c>
      <c r="EN22" s="31">
        <f t="shared" si="423"/>
        <v>6.9</v>
      </c>
      <c r="EO22" s="29" t="str">
        <f t="shared" si="170"/>
        <v>6.9</v>
      </c>
      <c r="EP22" s="35" t="str">
        <f t="shared" si="424"/>
        <v>C+</v>
      </c>
      <c r="EQ22" s="157">
        <f t="shared" si="425"/>
        <v>2.5</v>
      </c>
      <c r="ER22" s="49" t="str">
        <f t="shared" si="426"/>
        <v>2.5</v>
      </c>
      <c r="ES22" s="77">
        <v>2</v>
      </c>
      <c r="ET22" s="151">
        <v>2</v>
      </c>
      <c r="EU22" s="24">
        <v>5</v>
      </c>
      <c r="EV22" s="27">
        <v>2</v>
      </c>
      <c r="EW22" s="28">
        <v>6</v>
      </c>
      <c r="EX22" s="30">
        <f t="shared" si="427"/>
        <v>3.2</v>
      </c>
      <c r="EY22" s="31">
        <f t="shared" si="428"/>
        <v>5.6</v>
      </c>
      <c r="EZ22" s="29" t="str">
        <f t="shared" si="175"/>
        <v>5.6</v>
      </c>
      <c r="FA22" s="35" t="str">
        <f t="shared" si="429"/>
        <v>C</v>
      </c>
      <c r="FB22" s="157">
        <f t="shared" si="430"/>
        <v>2</v>
      </c>
      <c r="FC22" s="49" t="str">
        <f t="shared" si="431"/>
        <v>2.0</v>
      </c>
      <c r="FD22" s="77">
        <v>3</v>
      </c>
      <c r="FE22" s="151">
        <v>3</v>
      </c>
      <c r="FF22" s="155">
        <v>7</v>
      </c>
      <c r="FG22" s="165">
        <v>6.6</v>
      </c>
      <c r="FH22" s="165"/>
      <c r="FI22" s="22">
        <f t="shared" si="432"/>
        <v>6.8</v>
      </c>
      <c r="FJ22" s="29">
        <f t="shared" si="433"/>
        <v>6.8</v>
      </c>
      <c r="FK22" s="29" t="str">
        <f t="shared" si="181"/>
        <v>6.8</v>
      </c>
      <c r="FL22" s="35" t="str">
        <f t="shared" si="434"/>
        <v>C+</v>
      </c>
      <c r="FM22" s="33">
        <f t="shared" si="435"/>
        <v>2.5</v>
      </c>
      <c r="FN22" s="49" t="str">
        <f t="shared" si="436"/>
        <v>2.5</v>
      </c>
      <c r="FO22" s="77">
        <v>1</v>
      </c>
      <c r="FP22" s="151">
        <v>1</v>
      </c>
      <c r="FQ22" s="41">
        <f t="shared" si="185"/>
        <v>20</v>
      </c>
      <c r="FR22" s="43">
        <f t="shared" si="186"/>
        <v>1.85</v>
      </c>
      <c r="FS22" s="45" t="str">
        <f t="shared" si="187"/>
        <v>1.85</v>
      </c>
      <c r="FT22" s="47" t="str">
        <f t="shared" si="188"/>
        <v>Lên lớp</v>
      </c>
      <c r="FU22" s="145">
        <f t="shared" si="189"/>
        <v>20</v>
      </c>
      <c r="FV22" s="146">
        <f t="shared" si="190"/>
        <v>1.85</v>
      </c>
      <c r="FW22" s="174">
        <f t="shared" si="191"/>
        <v>36</v>
      </c>
      <c r="FX22" s="41">
        <f t="shared" si="192"/>
        <v>36</v>
      </c>
      <c r="FY22" s="43">
        <f t="shared" si="193"/>
        <v>2.0694444444444446</v>
      </c>
      <c r="FZ22" s="45" t="str">
        <f t="shared" si="194"/>
        <v>2.07</v>
      </c>
      <c r="GA22" s="47" t="str">
        <f t="shared" si="195"/>
        <v>Lên lớp</v>
      </c>
      <c r="GB22" s="47" t="s">
        <v>1143</v>
      </c>
      <c r="GC22" s="133">
        <v>6.2</v>
      </c>
      <c r="GD22" s="125">
        <v>6</v>
      </c>
      <c r="GE22" s="126"/>
      <c r="GF22" s="159">
        <f t="shared" si="352"/>
        <v>6.1</v>
      </c>
      <c r="GG22" s="160">
        <f t="shared" si="353"/>
        <v>6.1</v>
      </c>
      <c r="GH22" s="29" t="str">
        <f t="shared" si="197"/>
        <v>6.1</v>
      </c>
      <c r="GI22" s="129" t="str">
        <f t="shared" si="354"/>
        <v>C</v>
      </c>
      <c r="GJ22" s="130">
        <f t="shared" si="355"/>
        <v>2</v>
      </c>
      <c r="GK22" s="131" t="str">
        <f t="shared" si="356"/>
        <v>2.0</v>
      </c>
      <c r="GL22" s="132">
        <v>2</v>
      </c>
      <c r="GM22" s="170">
        <v>2</v>
      </c>
      <c r="GN22" s="24">
        <v>8</v>
      </c>
      <c r="GO22" s="27">
        <v>6</v>
      </c>
      <c r="GP22" s="28"/>
      <c r="GQ22" s="30">
        <f t="shared" si="357"/>
        <v>6.8</v>
      </c>
      <c r="GR22" s="31">
        <f t="shared" si="358"/>
        <v>6.8</v>
      </c>
      <c r="GS22" s="29" t="str">
        <f t="shared" si="202"/>
        <v>6.8</v>
      </c>
      <c r="GT22" s="35" t="str">
        <f t="shared" si="359"/>
        <v>C+</v>
      </c>
      <c r="GU22" s="33">
        <f t="shared" si="360"/>
        <v>2.5</v>
      </c>
      <c r="GV22" s="49" t="str">
        <f t="shared" si="361"/>
        <v>2.5</v>
      </c>
      <c r="GW22" s="77">
        <v>3</v>
      </c>
      <c r="GX22" s="151">
        <v>3</v>
      </c>
      <c r="GY22" s="24">
        <v>6.8</v>
      </c>
      <c r="GZ22" s="27">
        <v>3</v>
      </c>
      <c r="HA22" s="28"/>
      <c r="HB22" s="22">
        <f t="shared" si="362"/>
        <v>4.5</v>
      </c>
      <c r="HC22" s="29">
        <f t="shared" si="363"/>
        <v>4.5</v>
      </c>
      <c r="HD22" s="29" t="str">
        <f t="shared" si="207"/>
        <v>4.5</v>
      </c>
      <c r="HE22" s="35" t="str">
        <f t="shared" si="364"/>
        <v>D</v>
      </c>
      <c r="HF22" s="33">
        <f t="shared" si="365"/>
        <v>1</v>
      </c>
      <c r="HG22" s="49" t="str">
        <f t="shared" si="366"/>
        <v>1.0</v>
      </c>
      <c r="HH22" s="77">
        <v>2</v>
      </c>
      <c r="HI22" s="151">
        <v>2</v>
      </c>
      <c r="HJ22" s="24">
        <v>5.6</v>
      </c>
      <c r="HK22" s="27">
        <v>2</v>
      </c>
      <c r="HL22" s="28">
        <v>4</v>
      </c>
      <c r="HM22" s="22">
        <f t="shared" si="367"/>
        <v>3.4</v>
      </c>
      <c r="HN22" s="29">
        <f t="shared" si="368"/>
        <v>4.5999999999999996</v>
      </c>
      <c r="HO22" s="29" t="str">
        <f t="shared" si="212"/>
        <v>4.6</v>
      </c>
      <c r="HP22" s="35" t="str">
        <f t="shared" si="369"/>
        <v>D</v>
      </c>
      <c r="HQ22" s="33">
        <f t="shared" si="370"/>
        <v>1</v>
      </c>
      <c r="HR22" s="49" t="str">
        <f t="shared" si="371"/>
        <v>1.0</v>
      </c>
      <c r="HS22" s="77">
        <v>2</v>
      </c>
      <c r="HT22" s="151">
        <v>2</v>
      </c>
      <c r="HU22" s="24">
        <v>5.5</v>
      </c>
      <c r="HV22" s="27">
        <v>5</v>
      </c>
      <c r="HW22" s="28"/>
      <c r="HX22" s="22">
        <f t="shared" si="372"/>
        <v>5.2</v>
      </c>
      <c r="HY22" s="29">
        <f t="shared" si="373"/>
        <v>5.2</v>
      </c>
      <c r="HZ22" s="29" t="str">
        <f t="shared" si="217"/>
        <v>5.2</v>
      </c>
      <c r="IA22" s="35" t="str">
        <f t="shared" si="374"/>
        <v>D+</v>
      </c>
      <c r="IB22" s="33">
        <f t="shared" si="375"/>
        <v>1.5</v>
      </c>
      <c r="IC22" s="49" t="str">
        <f t="shared" si="376"/>
        <v>1.5</v>
      </c>
      <c r="ID22" s="77">
        <v>3</v>
      </c>
      <c r="IE22" s="151">
        <v>3</v>
      </c>
      <c r="IF22" s="63">
        <v>2.2999999999999998</v>
      </c>
      <c r="IG22" s="27"/>
      <c r="IH22" s="126"/>
      <c r="II22" s="22">
        <f t="shared" si="377"/>
        <v>0.9</v>
      </c>
      <c r="IJ22" s="54">
        <f t="shared" si="378"/>
        <v>0.9</v>
      </c>
      <c r="IK22" s="29" t="str">
        <f t="shared" si="222"/>
        <v>0.9</v>
      </c>
      <c r="IL22" s="162" t="str">
        <f t="shared" si="379"/>
        <v>F</v>
      </c>
      <c r="IM22" s="33">
        <f t="shared" si="380"/>
        <v>0</v>
      </c>
      <c r="IN22" s="49" t="str">
        <f t="shared" si="381"/>
        <v>0.0</v>
      </c>
      <c r="IO22" s="77">
        <v>2</v>
      </c>
      <c r="IP22" s="151"/>
      <c r="IQ22" s="24">
        <v>5</v>
      </c>
      <c r="IR22" s="27">
        <v>3</v>
      </c>
      <c r="IS22" s="28">
        <v>3</v>
      </c>
      <c r="IT22" s="30">
        <f t="shared" si="382"/>
        <v>3.8</v>
      </c>
      <c r="IU22" s="31">
        <f t="shared" si="383"/>
        <v>3.8</v>
      </c>
      <c r="IV22" s="29" t="str">
        <f t="shared" si="226"/>
        <v>3.8</v>
      </c>
      <c r="IW22" s="35" t="str">
        <f t="shared" si="384"/>
        <v>F</v>
      </c>
      <c r="IX22" s="33">
        <f t="shared" si="385"/>
        <v>0</v>
      </c>
      <c r="IY22" s="49" t="str">
        <f t="shared" si="386"/>
        <v>0.0</v>
      </c>
      <c r="IZ22" s="77">
        <v>3</v>
      </c>
      <c r="JA22" s="151"/>
      <c r="JB22" s="24">
        <v>7</v>
      </c>
      <c r="JC22" s="27">
        <v>3</v>
      </c>
      <c r="JD22" s="28"/>
      <c r="JE22" s="30">
        <f t="shared" si="387"/>
        <v>4.5999999999999996</v>
      </c>
      <c r="JF22" s="31">
        <f t="shared" si="388"/>
        <v>4.5999999999999996</v>
      </c>
      <c r="JG22" s="29" t="str">
        <f t="shared" si="230"/>
        <v>4.6</v>
      </c>
      <c r="JH22" s="35" t="str">
        <f t="shared" si="389"/>
        <v>D</v>
      </c>
      <c r="JI22" s="33">
        <f t="shared" si="390"/>
        <v>1</v>
      </c>
      <c r="JJ22" s="49" t="str">
        <f t="shared" si="391"/>
        <v>1.0</v>
      </c>
      <c r="JK22" s="77">
        <v>3</v>
      </c>
      <c r="JL22" s="151">
        <v>3</v>
      </c>
      <c r="JM22" s="24">
        <v>8</v>
      </c>
      <c r="JN22" s="214">
        <v>6.5</v>
      </c>
      <c r="JO22" s="140"/>
      <c r="JP22" s="30">
        <f t="shared" si="392"/>
        <v>7.1</v>
      </c>
      <c r="JQ22" s="31">
        <f t="shared" si="393"/>
        <v>7.1</v>
      </c>
      <c r="JR22" s="29" t="str">
        <f t="shared" si="234"/>
        <v>7.1</v>
      </c>
      <c r="JS22" s="35" t="str">
        <f t="shared" si="394"/>
        <v>B</v>
      </c>
      <c r="JT22" s="33">
        <f t="shared" si="395"/>
        <v>3</v>
      </c>
      <c r="JU22" s="49" t="str">
        <f t="shared" si="396"/>
        <v>3.0</v>
      </c>
      <c r="JV22" s="77">
        <v>2</v>
      </c>
      <c r="JW22" s="151">
        <v>2</v>
      </c>
      <c r="JX22" s="211">
        <f t="shared" si="238"/>
        <v>22</v>
      </c>
      <c r="JY22" s="43">
        <f t="shared" si="239"/>
        <v>1.3181818181818181</v>
      </c>
      <c r="JZ22" s="45" t="str">
        <f t="shared" si="240"/>
        <v>1.32</v>
      </c>
      <c r="KA22" s="47" t="str">
        <f t="shared" si="241"/>
        <v>Lên lớp</v>
      </c>
      <c r="KB22" s="41">
        <f t="shared" si="242"/>
        <v>17</v>
      </c>
      <c r="KC22" s="43">
        <f t="shared" si="243"/>
        <v>1.7058823529411764</v>
      </c>
      <c r="KD22" s="229">
        <f t="shared" si="244"/>
        <v>58</v>
      </c>
      <c r="KE22" s="230">
        <f t="shared" si="245"/>
        <v>53</v>
      </c>
      <c r="KF22" s="146">
        <f t="shared" si="246"/>
        <v>1.9528301886792452</v>
      </c>
      <c r="KG22" s="45" t="str">
        <f t="shared" si="247"/>
        <v>1.95</v>
      </c>
      <c r="KH22" s="47" t="str">
        <f t="shared" si="248"/>
        <v>Lên lớp</v>
      </c>
      <c r="KI22" s="47" t="s">
        <v>1143</v>
      </c>
      <c r="KJ22" s="24">
        <v>5</v>
      </c>
      <c r="KK22" s="124"/>
      <c r="KL22" s="28">
        <v>6</v>
      </c>
      <c r="KM22" s="30">
        <f t="shared" si="437"/>
        <v>2</v>
      </c>
      <c r="KN22" s="31">
        <f t="shared" si="438"/>
        <v>5.6</v>
      </c>
      <c r="KO22" s="29" t="str">
        <f t="shared" si="439"/>
        <v>5.6</v>
      </c>
      <c r="KP22" s="35" t="str">
        <f t="shared" si="440"/>
        <v>C</v>
      </c>
      <c r="KQ22" s="33">
        <f t="shared" si="441"/>
        <v>2</v>
      </c>
      <c r="KR22" s="49" t="str">
        <f t="shared" si="442"/>
        <v>2.0</v>
      </c>
      <c r="KS22" s="77">
        <v>2</v>
      </c>
      <c r="KT22" s="151">
        <v>2</v>
      </c>
      <c r="KU22" s="24">
        <v>8</v>
      </c>
      <c r="KV22" s="27">
        <v>6</v>
      </c>
      <c r="KW22" s="28"/>
      <c r="KX22" s="30">
        <f t="shared" si="443"/>
        <v>6.8</v>
      </c>
      <c r="KY22" s="31">
        <f t="shared" si="444"/>
        <v>6.8</v>
      </c>
      <c r="KZ22" s="29" t="str">
        <f t="shared" si="445"/>
        <v>6.8</v>
      </c>
      <c r="LA22" s="35" t="str">
        <f t="shared" si="446"/>
        <v>C+</v>
      </c>
      <c r="LB22" s="33">
        <f t="shared" si="447"/>
        <v>2.5</v>
      </c>
      <c r="LC22" s="49" t="str">
        <f t="shared" si="448"/>
        <v>2.5</v>
      </c>
      <c r="LD22" s="77">
        <v>2</v>
      </c>
      <c r="LE22" s="151">
        <v>2</v>
      </c>
      <c r="LF22" s="24">
        <v>8.6999999999999993</v>
      </c>
      <c r="LG22" s="27">
        <v>2</v>
      </c>
      <c r="LH22" s="28"/>
      <c r="LI22" s="30">
        <f t="shared" si="449"/>
        <v>4.7</v>
      </c>
      <c r="LJ22" s="31">
        <f t="shared" si="450"/>
        <v>4.7</v>
      </c>
      <c r="LK22" s="31" t="str">
        <f t="shared" si="451"/>
        <v>4.7</v>
      </c>
      <c r="LL22" s="35" t="str">
        <f t="shared" si="452"/>
        <v>D</v>
      </c>
      <c r="LM22" s="33">
        <f t="shared" si="453"/>
        <v>1</v>
      </c>
      <c r="LN22" s="49" t="str">
        <f t="shared" si="454"/>
        <v>1.0</v>
      </c>
      <c r="LO22" s="77">
        <v>2</v>
      </c>
      <c r="LP22" s="151">
        <v>2</v>
      </c>
      <c r="LQ22" s="24">
        <v>6.3</v>
      </c>
      <c r="LR22" s="27">
        <v>1</v>
      </c>
      <c r="LS22" s="28">
        <v>4</v>
      </c>
      <c r="LT22" s="30">
        <f t="shared" si="455"/>
        <v>3.1</v>
      </c>
      <c r="LU22" s="31">
        <f t="shared" si="456"/>
        <v>4.9000000000000004</v>
      </c>
      <c r="LV22" s="29" t="str">
        <f t="shared" si="252"/>
        <v>4.9</v>
      </c>
      <c r="LW22" s="35" t="str">
        <f t="shared" si="457"/>
        <v>D</v>
      </c>
      <c r="LX22" s="33">
        <f t="shared" si="458"/>
        <v>1</v>
      </c>
      <c r="LY22" s="49" t="str">
        <f t="shared" si="459"/>
        <v>1.0</v>
      </c>
      <c r="LZ22" s="77">
        <v>2</v>
      </c>
      <c r="MA22" s="151">
        <v>2</v>
      </c>
      <c r="MB22" s="133">
        <v>7</v>
      </c>
      <c r="MC22" s="125">
        <v>5</v>
      </c>
      <c r="MD22" s="126"/>
      <c r="ME22" s="127">
        <f t="shared" si="460"/>
        <v>5.8</v>
      </c>
      <c r="MF22" s="128">
        <f t="shared" si="461"/>
        <v>5.8</v>
      </c>
      <c r="MG22" s="160" t="str">
        <f t="shared" si="253"/>
        <v>5.8</v>
      </c>
      <c r="MH22" s="129" t="str">
        <f t="shared" si="462"/>
        <v>C</v>
      </c>
      <c r="MI22" s="130">
        <f t="shared" si="463"/>
        <v>2</v>
      </c>
      <c r="MJ22" s="131" t="str">
        <f t="shared" si="464"/>
        <v>2.0</v>
      </c>
      <c r="MK22" s="132">
        <v>1</v>
      </c>
      <c r="ML22" s="170">
        <v>1</v>
      </c>
      <c r="MM22" s="24">
        <v>5.3</v>
      </c>
      <c r="MN22" s="27">
        <v>1</v>
      </c>
      <c r="MO22" s="28">
        <v>2</v>
      </c>
      <c r="MP22" s="30">
        <f t="shared" si="465"/>
        <v>2.7</v>
      </c>
      <c r="MQ22" s="161">
        <f t="shared" si="466"/>
        <v>3.3</v>
      </c>
      <c r="MR22" s="29" t="str">
        <f t="shared" si="254"/>
        <v>3.3</v>
      </c>
      <c r="MS22" s="162" t="str">
        <f t="shared" si="467"/>
        <v>F</v>
      </c>
      <c r="MT22" s="163">
        <f t="shared" si="468"/>
        <v>0</v>
      </c>
      <c r="MU22" s="56" t="str">
        <f t="shared" si="469"/>
        <v>0.0</v>
      </c>
      <c r="MV22" s="77">
        <v>3</v>
      </c>
      <c r="MW22" s="151"/>
      <c r="MX22" s="133">
        <v>6</v>
      </c>
      <c r="MY22" s="125">
        <v>5</v>
      </c>
      <c r="MZ22" s="126"/>
      <c r="NA22" s="127">
        <f t="shared" si="470"/>
        <v>5.4</v>
      </c>
      <c r="NB22" s="128">
        <f t="shared" si="471"/>
        <v>5.4</v>
      </c>
      <c r="NC22" s="29" t="str">
        <f t="shared" si="255"/>
        <v>5.4</v>
      </c>
      <c r="ND22" s="129" t="str">
        <f t="shared" si="472"/>
        <v>D+</v>
      </c>
      <c r="NE22" s="130">
        <f t="shared" si="473"/>
        <v>1.5</v>
      </c>
      <c r="NF22" s="131" t="str">
        <f t="shared" si="474"/>
        <v>1.5</v>
      </c>
      <c r="NG22" s="132">
        <v>1</v>
      </c>
      <c r="NH22" s="170">
        <v>1</v>
      </c>
      <c r="NI22" s="24">
        <v>5.6</v>
      </c>
      <c r="NJ22" s="27">
        <v>5</v>
      </c>
      <c r="NK22" s="28"/>
      <c r="NL22" s="30">
        <f t="shared" si="475"/>
        <v>5.2</v>
      </c>
      <c r="NM22" s="31">
        <f t="shared" si="476"/>
        <v>5.2</v>
      </c>
      <c r="NN22" s="29" t="str">
        <f t="shared" si="477"/>
        <v>5.2</v>
      </c>
      <c r="NO22" s="35" t="str">
        <f t="shared" si="478"/>
        <v>D+</v>
      </c>
      <c r="NP22" s="33">
        <f t="shared" si="479"/>
        <v>1.5</v>
      </c>
      <c r="NQ22" s="49" t="str">
        <f t="shared" si="480"/>
        <v>1.5</v>
      </c>
      <c r="NR22" s="77">
        <v>3</v>
      </c>
      <c r="NS22" s="151">
        <v>3</v>
      </c>
      <c r="NT22" s="24">
        <v>7</v>
      </c>
      <c r="NU22" s="214">
        <v>5.8</v>
      </c>
      <c r="NV22" s="28"/>
      <c r="NW22" s="30">
        <f t="shared" si="481"/>
        <v>6.3</v>
      </c>
      <c r="NX22" s="31">
        <f t="shared" si="482"/>
        <v>6.3</v>
      </c>
      <c r="NY22" s="29" t="str">
        <f t="shared" si="483"/>
        <v>6.3</v>
      </c>
      <c r="NZ22" s="35" t="str">
        <f t="shared" si="484"/>
        <v>C</v>
      </c>
      <c r="OA22" s="33">
        <f t="shared" si="485"/>
        <v>2</v>
      </c>
      <c r="OB22" s="49" t="str">
        <f t="shared" si="486"/>
        <v>2.0</v>
      </c>
      <c r="OC22" s="77">
        <v>2</v>
      </c>
      <c r="OD22" s="151">
        <v>2</v>
      </c>
      <c r="OE22" s="211">
        <f t="shared" si="259"/>
        <v>18</v>
      </c>
      <c r="OF22" s="43">
        <f t="shared" si="260"/>
        <v>1.3888888888888888</v>
      </c>
      <c r="OG22" s="45" t="str">
        <f t="shared" si="261"/>
        <v>1.39</v>
      </c>
      <c r="OH22" s="47" t="str">
        <f t="shared" si="309"/>
        <v>Lên lớp</v>
      </c>
      <c r="OI22" s="41">
        <f t="shared" si="262"/>
        <v>15</v>
      </c>
      <c r="OJ22" s="43">
        <f t="shared" si="263"/>
        <v>1.6666666666666667</v>
      </c>
      <c r="OK22" s="229">
        <f t="shared" si="264"/>
        <v>76</v>
      </c>
      <c r="OL22" s="230">
        <f t="shared" si="265"/>
        <v>68</v>
      </c>
      <c r="OM22" s="146">
        <f t="shared" si="266"/>
        <v>1.8897058823529411</v>
      </c>
      <c r="ON22" s="45" t="str">
        <f t="shared" si="52"/>
        <v>1.89</v>
      </c>
      <c r="OO22" s="47" t="str">
        <f t="shared" si="267"/>
        <v>Lên lớp</v>
      </c>
      <c r="OP22" s="47" t="s">
        <v>1143</v>
      </c>
      <c r="OQ22" s="24">
        <v>5.4</v>
      </c>
      <c r="OR22" s="27">
        <v>1</v>
      </c>
      <c r="OS22" s="28">
        <v>2</v>
      </c>
      <c r="OT22" s="30">
        <f t="shared" si="487"/>
        <v>2.8</v>
      </c>
      <c r="OU22" s="31">
        <f t="shared" si="488"/>
        <v>3.4</v>
      </c>
      <c r="OV22" s="29" t="str">
        <f t="shared" si="489"/>
        <v>3.4</v>
      </c>
      <c r="OW22" s="35" t="str">
        <f t="shared" si="490"/>
        <v>F</v>
      </c>
      <c r="OX22" s="130">
        <f t="shared" si="491"/>
        <v>0</v>
      </c>
      <c r="OY22" s="49" t="str">
        <f t="shared" si="492"/>
        <v>0.0</v>
      </c>
      <c r="OZ22" s="77">
        <v>2</v>
      </c>
      <c r="PA22" s="151"/>
      <c r="PB22" s="24">
        <v>7.8</v>
      </c>
      <c r="PC22" s="27">
        <v>3</v>
      </c>
      <c r="PD22" s="28"/>
      <c r="PE22" s="30">
        <f t="shared" si="493"/>
        <v>4.9000000000000004</v>
      </c>
      <c r="PF22" s="31">
        <f t="shared" si="494"/>
        <v>4.9000000000000004</v>
      </c>
      <c r="PG22" s="31" t="str">
        <f t="shared" si="495"/>
        <v>4.9</v>
      </c>
      <c r="PH22" s="35" t="str">
        <f t="shared" si="496"/>
        <v>D</v>
      </c>
      <c r="PI22" s="33">
        <f t="shared" si="497"/>
        <v>1</v>
      </c>
      <c r="PJ22" s="49" t="str">
        <f t="shared" si="498"/>
        <v>1.0</v>
      </c>
      <c r="PK22" s="77">
        <v>3</v>
      </c>
      <c r="PL22" s="151">
        <v>3</v>
      </c>
      <c r="PM22" s="24">
        <v>6</v>
      </c>
      <c r="PN22" s="27">
        <v>7</v>
      </c>
      <c r="PO22" s="28"/>
      <c r="PP22" s="30">
        <f t="shared" si="499"/>
        <v>6.6</v>
      </c>
      <c r="PQ22" s="31">
        <f t="shared" si="500"/>
        <v>6.6</v>
      </c>
      <c r="PR22" s="31" t="str">
        <f t="shared" si="501"/>
        <v>6.6</v>
      </c>
      <c r="PS22" s="35" t="str">
        <f t="shared" si="502"/>
        <v>C+</v>
      </c>
      <c r="PT22" s="33">
        <f t="shared" si="503"/>
        <v>2.5</v>
      </c>
      <c r="PU22" s="49" t="str">
        <f t="shared" si="504"/>
        <v>2.5</v>
      </c>
      <c r="PV22" s="77">
        <v>2</v>
      </c>
      <c r="PW22" s="151">
        <v>2</v>
      </c>
      <c r="PX22" s="63">
        <v>0</v>
      </c>
      <c r="PY22" s="27"/>
      <c r="PZ22" s="28"/>
      <c r="QA22" s="30">
        <f t="shared" si="505"/>
        <v>0</v>
      </c>
      <c r="QB22" s="31">
        <f t="shared" si="506"/>
        <v>0</v>
      </c>
      <c r="QC22" s="31" t="str">
        <f t="shared" si="507"/>
        <v>0.0</v>
      </c>
      <c r="QD22" s="35" t="str">
        <f t="shared" si="546"/>
        <v>F</v>
      </c>
      <c r="QE22" s="33">
        <f t="shared" si="508"/>
        <v>0</v>
      </c>
      <c r="QF22" s="49" t="str">
        <f t="shared" si="509"/>
        <v>0.0</v>
      </c>
      <c r="QG22" s="77">
        <v>3</v>
      </c>
      <c r="QH22" s="151"/>
      <c r="QI22" s="24">
        <v>5</v>
      </c>
      <c r="QJ22" s="124"/>
      <c r="QK22" s="28">
        <v>5</v>
      </c>
      <c r="QL22" s="30">
        <f t="shared" si="564"/>
        <v>2</v>
      </c>
      <c r="QM22" s="31">
        <f t="shared" si="565"/>
        <v>5</v>
      </c>
      <c r="QN22" s="29" t="str">
        <f t="shared" si="566"/>
        <v>5.0</v>
      </c>
      <c r="QO22" s="35" t="str">
        <f t="shared" si="567"/>
        <v>D+</v>
      </c>
      <c r="QP22" s="130">
        <f t="shared" si="568"/>
        <v>1.5</v>
      </c>
      <c r="QQ22" s="49" t="str">
        <f t="shared" si="569"/>
        <v>1.5</v>
      </c>
      <c r="QR22" s="77">
        <v>1</v>
      </c>
      <c r="QS22" s="151">
        <v>1</v>
      </c>
      <c r="QT22" s="24">
        <v>6</v>
      </c>
      <c r="QU22" s="27">
        <v>3</v>
      </c>
      <c r="QV22" s="28"/>
      <c r="QW22" s="30">
        <f t="shared" si="516"/>
        <v>4.2</v>
      </c>
      <c r="QX22" s="31">
        <f t="shared" si="517"/>
        <v>4.2</v>
      </c>
      <c r="QY22" s="31" t="str">
        <f t="shared" si="518"/>
        <v>4.2</v>
      </c>
      <c r="QZ22" s="35" t="str">
        <f t="shared" si="519"/>
        <v>D</v>
      </c>
      <c r="RA22" s="33">
        <f t="shared" si="520"/>
        <v>1</v>
      </c>
      <c r="RB22" s="49" t="str">
        <f t="shared" si="521"/>
        <v>1.0</v>
      </c>
      <c r="RC22" s="77">
        <v>3</v>
      </c>
      <c r="RD22" s="151">
        <v>3</v>
      </c>
      <c r="RE22" s="63">
        <v>2.1</v>
      </c>
      <c r="RF22" s="27"/>
      <c r="RG22" s="28"/>
      <c r="RH22" s="30">
        <f t="shared" si="522"/>
        <v>0.8</v>
      </c>
      <c r="RI22" s="31">
        <f t="shared" si="523"/>
        <v>0.8</v>
      </c>
      <c r="RJ22" s="31" t="str">
        <f t="shared" si="524"/>
        <v>0.8</v>
      </c>
      <c r="RK22" s="35" t="str">
        <f t="shared" si="525"/>
        <v>F</v>
      </c>
      <c r="RL22" s="33">
        <f t="shared" si="526"/>
        <v>0</v>
      </c>
      <c r="RM22" s="49" t="str">
        <f t="shared" si="527"/>
        <v>0.0</v>
      </c>
      <c r="RN22" s="77">
        <v>1</v>
      </c>
      <c r="RO22" s="151"/>
      <c r="RP22" s="211">
        <f t="shared" si="275"/>
        <v>15</v>
      </c>
      <c r="RQ22" s="275">
        <f t="shared" si="276"/>
        <v>3.54</v>
      </c>
      <c r="RR22" s="43">
        <f t="shared" si="277"/>
        <v>0.83333333333333337</v>
      </c>
      <c r="RS22" s="45" t="str">
        <f t="shared" si="278"/>
        <v>0.83</v>
      </c>
      <c r="RT22" s="47" t="str">
        <f t="shared" si="279"/>
        <v>Cảnh báo KQHT</v>
      </c>
      <c r="RU22" s="41">
        <f t="shared" si="280"/>
        <v>9</v>
      </c>
      <c r="RV22" s="43">
        <f t="shared" si="281"/>
        <v>1.3888888888888888</v>
      </c>
      <c r="RW22" s="229">
        <f t="shared" si="282"/>
        <v>91</v>
      </c>
      <c r="RX22" s="230">
        <f t="shared" si="283"/>
        <v>77</v>
      </c>
      <c r="RY22" s="146">
        <f t="shared" si="284"/>
        <v>1.8311688311688312</v>
      </c>
      <c r="RZ22" s="45" t="str">
        <f t="shared" si="285"/>
        <v>1.83</v>
      </c>
      <c r="SA22" s="47" t="str">
        <f t="shared" si="286"/>
        <v>Lên lớp</v>
      </c>
      <c r="SB22" s="148" t="s">
        <v>1067</v>
      </c>
      <c r="SC22" s="63">
        <v>0</v>
      </c>
      <c r="SD22" s="27"/>
      <c r="SE22" s="28"/>
      <c r="SF22" s="30">
        <f t="shared" si="528"/>
        <v>0</v>
      </c>
      <c r="SG22" s="31">
        <f t="shared" si="529"/>
        <v>0</v>
      </c>
      <c r="SH22" s="31" t="str">
        <f t="shared" si="530"/>
        <v>0.0</v>
      </c>
      <c r="SI22" s="35" t="str">
        <f t="shared" si="531"/>
        <v>F</v>
      </c>
      <c r="SJ22" s="33">
        <f t="shared" si="532"/>
        <v>0</v>
      </c>
      <c r="SK22" s="49" t="str">
        <f t="shared" si="533"/>
        <v>0.0</v>
      </c>
      <c r="SL22" s="77">
        <v>2</v>
      </c>
      <c r="SM22" s="151"/>
      <c r="SN22" s="24">
        <v>6.6</v>
      </c>
      <c r="SO22" s="124"/>
      <c r="SP22" s="28">
        <v>3</v>
      </c>
      <c r="SQ22" s="30">
        <f t="shared" si="534"/>
        <v>2.6</v>
      </c>
      <c r="SR22" s="31">
        <f t="shared" si="535"/>
        <v>4.4000000000000004</v>
      </c>
      <c r="SS22" s="31" t="str">
        <f t="shared" si="536"/>
        <v>4.4</v>
      </c>
      <c r="ST22" s="35" t="str">
        <f t="shared" si="537"/>
        <v>D</v>
      </c>
      <c r="SU22" s="33">
        <f t="shared" si="538"/>
        <v>1</v>
      </c>
      <c r="SV22" s="49" t="str">
        <f t="shared" si="539"/>
        <v>1.0</v>
      </c>
      <c r="SW22" s="77">
        <v>2</v>
      </c>
      <c r="SX22" s="151">
        <v>2</v>
      </c>
      <c r="SY22" s="24"/>
      <c r="SZ22" s="27"/>
      <c r="TA22" s="28"/>
      <c r="TB22" s="22">
        <f t="shared" si="562"/>
        <v>1.3</v>
      </c>
      <c r="TC22" s="29">
        <f t="shared" si="563"/>
        <v>2.2000000000000002</v>
      </c>
      <c r="TD22" s="31" t="str">
        <f t="shared" si="542"/>
        <v>2.2</v>
      </c>
      <c r="TE22" s="35" t="str">
        <f t="shared" si="543"/>
        <v>F</v>
      </c>
      <c r="TF22" s="33">
        <f t="shared" si="544"/>
        <v>0</v>
      </c>
      <c r="TG22" s="49" t="str">
        <f t="shared" si="545"/>
        <v>0.0</v>
      </c>
      <c r="TH22" s="77">
        <v>4</v>
      </c>
      <c r="TI22" s="151"/>
      <c r="TJ22" s="320"/>
      <c r="TK22" s="321"/>
      <c r="TL22" s="322"/>
      <c r="TM22" s="322"/>
      <c r="TN22" s="322"/>
      <c r="TO22" s="127">
        <f t="shared" si="549"/>
        <v>0</v>
      </c>
      <c r="TP22" s="29" t="str">
        <f t="shared" si="550"/>
        <v>0.0</v>
      </c>
      <c r="TQ22" s="35" t="str">
        <f t="shared" si="551"/>
        <v>F</v>
      </c>
      <c r="TR22" s="33">
        <f t="shared" si="552"/>
        <v>0</v>
      </c>
      <c r="TS22" s="49" t="str">
        <f t="shared" si="553"/>
        <v>0.0</v>
      </c>
      <c r="TT22" s="323"/>
      <c r="TU22" s="324"/>
      <c r="TV22" s="325">
        <f t="shared" si="554"/>
        <v>4</v>
      </c>
      <c r="TW22" s="341">
        <f t="shared" si="294"/>
        <v>2.2000000000000002</v>
      </c>
      <c r="TX22" s="326">
        <f t="shared" si="555"/>
        <v>0</v>
      </c>
      <c r="TY22" s="45" t="str">
        <f t="shared" si="556"/>
        <v>0.00</v>
      </c>
      <c r="TZ22" s="47" t="str">
        <f t="shared" si="557"/>
        <v>Cảnh báo KQHT</v>
      </c>
      <c r="UA22" s="41">
        <f t="shared" si="558"/>
        <v>0</v>
      </c>
      <c r="UB22" s="43" t="e">
        <f t="shared" si="559"/>
        <v>#DIV/0!</v>
      </c>
    </row>
    <row r="23" spans="1:548" ht="18">
      <c r="A23" s="11">
        <v>33</v>
      </c>
      <c r="B23" s="91" t="s">
        <v>500</v>
      </c>
      <c r="C23" s="14" t="s">
        <v>565</v>
      </c>
      <c r="D23" s="71" t="s">
        <v>19</v>
      </c>
      <c r="E23" s="305" t="s">
        <v>212</v>
      </c>
      <c r="F23" s="9"/>
      <c r="G23" s="118" t="s">
        <v>923</v>
      </c>
      <c r="H23" s="102" t="s">
        <v>18</v>
      </c>
      <c r="I23" s="104" t="s">
        <v>950</v>
      </c>
      <c r="J23" s="13">
        <v>8</v>
      </c>
      <c r="K23" s="29" t="str">
        <f t="shared" si="103"/>
        <v>8.0</v>
      </c>
      <c r="L23" s="35" t="str">
        <f t="shared" si="321"/>
        <v>B+</v>
      </c>
      <c r="M23" s="33">
        <f t="shared" si="322"/>
        <v>3.5</v>
      </c>
      <c r="N23" s="49" t="str">
        <f t="shared" si="323"/>
        <v>3.5</v>
      </c>
      <c r="O23" s="12">
        <v>2</v>
      </c>
      <c r="P23" s="19">
        <v>7.6</v>
      </c>
      <c r="Q23" s="29" t="str">
        <f t="shared" si="107"/>
        <v>7.6</v>
      </c>
      <c r="R23" s="35" t="str">
        <f t="shared" si="324"/>
        <v>B</v>
      </c>
      <c r="S23" s="33">
        <f t="shared" si="325"/>
        <v>3</v>
      </c>
      <c r="T23" s="49" t="str">
        <f t="shared" si="326"/>
        <v>3.0</v>
      </c>
      <c r="U23" s="12">
        <v>3</v>
      </c>
      <c r="V23" s="24">
        <v>9.1999999999999993</v>
      </c>
      <c r="W23" s="27">
        <v>6</v>
      </c>
      <c r="X23" s="28"/>
      <c r="Y23" s="22">
        <f t="shared" si="327"/>
        <v>7.3</v>
      </c>
      <c r="Z23" s="29">
        <f t="shared" si="328"/>
        <v>7.3</v>
      </c>
      <c r="AA23" s="29" t="str">
        <f t="shared" si="113"/>
        <v>7.3</v>
      </c>
      <c r="AB23" s="35" t="str">
        <f t="shared" si="329"/>
        <v>B</v>
      </c>
      <c r="AC23" s="33">
        <f t="shared" si="330"/>
        <v>3</v>
      </c>
      <c r="AD23" s="49" t="str">
        <f t="shared" si="331"/>
        <v>3.0</v>
      </c>
      <c r="AE23" s="77">
        <v>5</v>
      </c>
      <c r="AF23" s="80">
        <v>5</v>
      </c>
      <c r="AG23" s="24">
        <v>7.3</v>
      </c>
      <c r="AH23" s="27">
        <v>7</v>
      </c>
      <c r="AI23" s="28"/>
      <c r="AJ23" s="30">
        <f t="shared" si="332"/>
        <v>7.1</v>
      </c>
      <c r="AK23" s="31">
        <f t="shared" si="333"/>
        <v>7.1</v>
      </c>
      <c r="AL23" s="29" t="str">
        <f t="shared" si="119"/>
        <v>7.1</v>
      </c>
      <c r="AM23" s="35" t="str">
        <f t="shared" si="334"/>
        <v>B</v>
      </c>
      <c r="AN23" s="33">
        <f t="shared" si="335"/>
        <v>3</v>
      </c>
      <c r="AO23" s="49" t="str">
        <f t="shared" si="336"/>
        <v>3.0</v>
      </c>
      <c r="AP23" s="77">
        <v>3</v>
      </c>
      <c r="AQ23" s="83">
        <v>3</v>
      </c>
      <c r="AR23" s="24">
        <v>6.7</v>
      </c>
      <c r="AS23" s="27">
        <v>6</v>
      </c>
      <c r="AT23" s="28"/>
      <c r="AU23" s="30">
        <f t="shared" si="337"/>
        <v>6.3</v>
      </c>
      <c r="AV23" s="31">
        <f t="shared" si="338"/>
        <v>6.3</v>
      </c>
      <c r="AW23" s="29" t="str">
        <f t="shared" si="123"/>
        <v>6.3</v>
      </c>
      <c r="AX23" s="35" t="str">
        <f t="shared" si="339"/>
        <v>C</v>
      </c>
      <c r="AY23" s="33">
        <f t="shared" si="340"/>
        <v>2</v>
      </c>
      <c r="AZ23" s="49" t="str">
        <f t="shared" si="341"/>
        <v>2.0</v>
      </c>
      <c r="BA23" s="77">
        <v>3</v>
      </c>
      <c r="BB23" s="83">
        <v>3</v>
      </c>
      <c r="BC23" s="24">
        <v>8.6999999999999993</v>
      </c>
      <c r="BD23" s="27">
        <v>7</v>
      </c>
      <c r="BE23" s="28"/>
      <c r="BF23" s="22">
        <f t="shared" si="342"/>
        <v>7.7</v>
      </c>
      <c r="BG23" s="29">
        <f t="shared" si="343"/>
        <v>7.7</v>
      </c>
      <c r="BH23" s="29" t="str">
        <f t="shared" si="127"/>
        <v>7.7</v>
      </c>
      <c r="BI23" s="35" t="str">
        <f t="shared" si="344"/>
        <v>B</v>
      </c>
      <c r="BJ23" s="33">
        <f t="shared" si="345"/>
        <v>3</v>
      </c>
      <c r="BK23" s="49" t="str">
        <f t="shared" si="346"/>
        <v>3.0</v>
      </c>
      <c r="BL23" s="77">
        <v>3</v>
      </c>
      <c r="BM23" s="83">
        <v>3</v>
      </c>
      <c r="BN23" s="24">
        <v>7.7</v>
      </c>
      <c r="BO23" s="27">
        <v>6</v>
      </c>
      <c r="BP23" s="28"/>
      <c r="BQ23" s="30">
        <f t="shared" si="347"/>
        <v>6.7</v>
      </c>
      <c r="BR23" s="31">
        <f t="shared" si="348"/>
        <v>6.7</v>
      </c>
      <c r="BS23" s="29" t="str">
        <f t="shared" si="131"/>
        <v>6.7</v>
      </c>
      <c r="BT23" s="35" t="str">
        <f t="shared" si="349"/>
        <v>C+</v>
      </c>
      <c r="BU23" s="33">
        <f t="shared" si="350"/>
        <v>2.5</v>
      </c>
      <c r="BV23" s="49" t="str">
        <f t="shared" si="351"/>
        <v>2.5</v>
      </c>
      <c r="BW23" s="77">
        <v>2</v>
      </c>
      <c r="BX23" s="136">
        <v>2</v>
      </c>
      <c r="BY23" s="41">
        <f t="shared" si="135"/>
        <v>16</v>
      </c>
      <c r="BZ23" s="43">
        <f t="shared" si="136"/>
        <v>2.75</v>
      </c>
      <c r="CA23" s="45" t="str">
        <f t="shared" si="137"/>
        <v>2.75</v>
      </c>
      <c r="CB23" s="47" t="str">
        <f t="shared" si="138"/>
        <v>Lên lớp</v>
      </c>
      <c r="CC23" s="145">
        <f t="shared" si="139"/>
        <v>16</v>
      </c>
      <c r="CD23" s="146">
        <f t="shared" si="140"/>
        <v>2.75</v>
      </c>
      <c r="CE23" s="47" t="str">
        <f t="shared" si="141"/>
        <v>Lên lớp</v>
      </c>
      <c r="CF23" s="142" t="s">
        <v>1143</v>
      </c>
      <c r="CG23" s="24">
        <v>7.4</v>
      </c>
      <c r="CH23" s="27">
        <v>8</v>
      </c>
      <c r="CI23" s="28"/>
      <c r="CJ23" s="30">
        <f t="shared" si="397"/>
        <v>7.8</v>
      </c>
      <c r="CK23" s="31">
        <f t="shared" si="398"/>
        <v>7.8</v>
      </c>
      <c r="CL23" s="29" t="str">
        <f t="shared" si="144"/>
        <v>7.8</v>
      </c>
      <c r="CM23" s="35" t="str">
        <f t="shared" si="399"/>
        <v>B</v>
      </c>
      <c r="CN23" s="157">
        <f t="shared" si="400"/>
        <v>3</v>
      </c>
      <c r="CO23" s="49" t="str">
        <f t="shared" si="401"/>
        <v>3.0</v>
      </c>
      <c r="CP23" s="77">
        <v>3</v>
      </c>
      <c r="CQ23" s="151">
        <v>3</v>
      </c>
      <c r="CR23" s="24">
        <v>7.3</v>
      </c>
      <c r="CS23" s="27">
        <v>6</v>
      </c>
      <c r="CT23" s="28"/>
      <c r="CU23" s="30">
        <f t="shared" si="402"/>
        <v>6.5</v>
      </c>
      <c r="CV23" s="31">
        <f t="shared" si="403"/>
        <v>6.5</v>
      </c>
      <c r="CW23" s="29" t="str">
        <f t="shared" si="149"/>
        <v>6.5</v>
      </c>
      <c r="CX23" s="35" t="str">
        <f t="shared" si="404"/>
        <v>C+</v>
      </c>
      <c r="CY23" s="157">
        <f t="shared" si="405"/>
        <v>2.5</v>
      </c>
      <c r="CZ23" s="49" t="str">
        <f t="shared" si="406"/>
        <v>2.5</v>
      </c>
      <c r="DA23" s="77">
        <v>2</v>
      </c>
      <c r="DB23" s="151">
        <v>2</v>
      </c>
      <c r="DC23" s="24">
        <v>8.8000000000000007</v>
      </c>
      <c r="DD23" s="27">
        <v>10</v>
      </c>
      <c r="DE23" s="28"/>
      <c r="DF23" s="30">
        <f t="shared" si="407"/>
        <v>9.5</v>
      </c>
      <c r="DG23" s="31">
        <f t="shared" si="408"/>
        <v>9.5</v>
      </c>
      <c r="DH23" s="29" t="str">
        <f t="shared" si="155"/>
        <v>9.5</v>
      </c>
      <c r="DI23" s="35" t="str">
        <f t="shared" si="409"/>
        <v>A</v>
      </c>
      <c r="DJ23" s="157">
        <f t="shared" si="410"/>
        <v>4</v>
      </c>
      <c r="DK23" s="49" t="str">
        <f t="shared" si="411"/>
        <v>4.0</v>
      </c>
      <c r="DL23" s="77">
        <v>4</v>
      </c>
      <c r="DM23" s="151">
        <v>4</v>
      </c>
      <c r="DN23" s="24">
        <v>7.3</v>
      </c>
      <c r="DO23" s="27">
        <v>5</v>
      </c>
      <c r="DP23" s="28"/>
      <c r="DQ23" s="30">
        <f t="shared" si="412"/>
        <v>5.9</v>
      </c>
      <c r="DR23" s="31">
        <f t="shared" si="413"/>
        <v>5.9</v>
      </c>
      <c r="DS23" s="29" t="str">
        <f t="shared" si="161"/>
        <v>5.9</v>
      </c>
      <c r="DT23" s="35" t="str">
        <f t="shared" si="414"/>
        <v>C</v>
      </c>
      <c r="DU23" s="157">
        <f t="shared" si="415"/>
        <v>2</v>
      </c>
      <c r="DV23" s="49" t="str">
        <f t="shared" si="416"/>
        <v>2.0</v>
      </c>
      <c r="DW23" s="77">
        <v>3</v>
      </c>
      <c r="DX23" s="151">
        <v>3</v>
      </c>
      <c r="DY23" s="24">
        <v>7.3</v>
      </c>
      <c r="DZ23" s="27">
        <v>5</v>
      </c>
      <c r="EA23" s="28"/>
      <c r="EB23" s="30">
        <f t="shared" si="417"/>
        <v>5.9</v>
      </c>
      <c r="EC23" s="31">
        <f t="shared" si="418"/>
        <v>5.9</v>
      </c>
      <c r="ED23" s="29" t="str">
        <f t="shared" si="165"/>
        <v>5.9</v>
      </c>
      <c r="EE23" s="35" t="str">
        <f t="shared" si="419"/>
        <v>C</v>
      </c>
      <c r="EF23" s="157">
        <f t="shared" si="420"/>
        <v>2</v>
      </c>
      <c r="EG23" s="49" t="str">
        <f t="shared" si="421"/>
        <v>2.0</v>
      </c>
      <c r="EH23" s="77">
        <v>2</v>
      </c>
      <c r="EI23" s="151">
        <v>2</v>
      </c>
      <c r="EJ23" s="24">
        <v>8.1999999999999993</v>
      </c>
      <c r="EK23" s="27">
        <v>6</v>
      </c>
      <c r="EL23" s="28"/>
      <c r="EM23" s="30">
        <f t="shared" si="422"/>
        <v>6.9</v>
      </c>
      <c r="EN23" s="31">
        <f t="shared" si="423"/>
        <v>6.9</v>
      </c>
      <c r="EO23" s="29" t="str">
        <f t="shared" si="170"/>
        <v>6.9</v>
      </c>
      <c r="EP23" s="35" t="str">
        <f t="shared" si="424"/>
        <v>C+</v>
      </c>
      <c r="EQ23" s="157">
        <f t="shared" si="425"/>
        <v>2.5</v>
      </c>
      <c r="ER23" s="49" t="str">
        <f t="shared" si="426"/>
        <v>2.5</v>
      </c>
      <c r="ES23" s="77">
        <v>2</v>
      </c>
      <c r="ET23" s="151">
        <v>2</v>
      </c>
      <c r="EU23" s="24">
        <v>7.6</v>
      </c>
      <c r="EV23" s="27">
        <v>7</v>
      </c>
      <c r="EW23" s="28"/>
      <c r="EX23" s="30">
        <f t="shared" si="427"/>
        <v>7.2</v>
      </c>
      <c r="EY23" s="31">
        <f t="shared" si="428"/>
        <v>7.2</v>
      </c>
      <c r="EZ23" s="29" t="str">
        <f t="shared" si="175"/>
        <v>7.2</v>
      </c>
      <c r="FA23" s="35" t="str">
        <f t="shared" si="429"/>
        <v>B</v>
      </c>
      <c r="FB23" s="157">
        <f t="shared" si="430"/>
        <v>3</v>
      </c>
      <c r="FC23" s="49" t="str">
        <f t="shared" si="431"/>
        <v>3.0</v>
      </c>
      <c r="FD23" s="77">
        <v>3</v>
      </c>
      <c r="FE23" s="151">
        <v>3</v>
      </c>
      <c r="FF23" s="155">
        <v>8</v>
      </c>
      <c r="FG23" s="165">
        <v>7</v>
      </c>
      <c r="FH23" s="165"/>
      <c r="FI23" s="22">
        <f t="shared" si="432"/>
        <v>7.4</v>
      </c>
      <c r="FJ23" s="29">
        <f t="shared" si="433"/>
        <v>7.4</v>
      </c>
      <c r="FK23" s="29" t="str">
        <f t="shared" si="181"/>
        <v>7.4</v>
      </c>
      <c r="FL23" s="35" t="str">
        <f t="shared" si="434"/>
        <v>B</v>
      </c>
      <c r="FM23" s="33">
        <f t="shared" si="435"/>
        <v>3</v>
      </c>
      <c r="FN23" s="49" t="str">
        <f t="shared" si="436"/>
        <v>3.0</v>
      </c>
      <c r="FO23" s="77">
        <v>1</v>
      </c>
      <c r="FP23" s="151">
        <v>1</v>
      </c>
      <c r="FQ23" s="41">
        <f t="shared" si="185"/>
        <v>20</v>
      </c>
      <c r="FR23" s="43">
        <f t="shared" si="186"/>
        <v>2.85</v>
      </c>
      <c r="FS23" s="45" t="str">
        <f t="shared" si="187"/>
        <v>2.85</v>
      </c>
      <c r="FT23" s="47" t="str">
        <f t="shared" si="188"/>
        <v>Lên lớp</v>
      </c>
      <c r="FU23" s="145">
        <f t="shared" si="189"/>
        <v>20</v>
      </c>
      <c r="FV23" s="146">
        <f t="shared" si="190"/>
        <v>2.85</v>
      </c>
      <c r="FW23" s="174">
        <f t="shared" si="191"/>
        <v>36</v>
      </c>
      <c r="FX23" s="41">
        <f t="shared" si="192"/>
        <v>36</v>
      </c>
      <c r="FY23" s="43">
        <f t="shared" si="193"/>
        <v>2.8055555555555554</v>
      </c>
      <c r="FZ23" s="45" t="str">
        <f t="shared" si="194"/>
        <v>2.81</v>
      </c>
      <c r="GA23" s="47" t="str">
        <f t="shared" si="195"/>
        <v>Lên lớp</v>
      </c>
      <c r="GB23" s="47" t="s">
        <v>1143</v>
      </c>
      <c r="GC23" s="24">
        <v>8.8000000000000007</v>
      </c>
      <c r="GD23" s="27">
        <v>9</v>
      </c>
      <c r="GE23" s="28"/>
      <c r="GF23" s="30">
        <f t="shared" si="352"/>
        <v>8.9</v>
      </c>
      <c r="GG23" s="31">
        <f t="shared" si="353"/>
        <v>8.9</v>
      </c>
      <c r="GH23" s="29" t="str">
        <f t="shared" si="197"/>
        <v>8.9</v>
      </c>
      <c r="GI23" s="35" t="str">
        <f t="shared" si="354"/>
        <v>A</v>
      </c>
      <c r="GJ23" s="33">
        <f t="shared" si="355"/>
        <v>4</v>
      </c>
      <c r="GK23" s="49" t="str">
        <f t="shared" si="356"/>
        <v>4.0</v>
      </c>
      <c r="GL23" s="77">
        <v>2</v>
      </c>
      <c r="GM23" s="151">
        <v>2</v>
      </c>
      <c r="GN23" s="24">
        <v>9.1</v>
      </c>
      <c r="GO23" s="27">
        <v>6</v>
      </c>
      <c r="GP23" s="28"/>
      <c r="GQ23" s="30">
        <f t="shared" si="357"/>
        <v>7.2</v>
      </c>
      <c r="GR23" s="31">
        <f t="shared" si="358"/>
        <v>7.2</v>
      </c>
      <c r="GS23" s="29" t="str">
        <f t="shared" si="202"/>
        <v>7.2</v>
      </c>
      <c r="GT23" s="35" t="str">
        <f t="shared" si="359"/>
        <v>B</v>
      </c>
      <c r="GU23" s="33">
        <f t="shared" si="360"/>
        <v>3</v>
      </c>
      <c r="GV23" s="49" t="str">
        <f t="shared" si="361"/>
        <v>3.0</v>
      </c>
      <c r="GW23" s="77">
        <v>3</v>
      </c>
      <c r="GX23" s="151">
        <v>3</v>
      </c>
      <c r="GY23" s="24">
        <v>7.4</v>
      </c>
      <c r="GZ23" s="27">
        <v>7</v>
      </c>
      <c r="HA23" s="28"/>
      <c r="HB23" s="30">
        <f t="shared" si="362"/>
        <v>7.2</v>
      </c>
      <c r="HC23" s="31">
        <f t="shared" si="363"/>
        <v>7.2</v>
      </c>
      <c r="HD23" s="29" t="str">
        <f t="shared" si="207"/>
        <v>7.2</v>
      </c>
      <c r="HE23" s="35" t="str">
        <f t="shared" si="364"/>
        <v>B</v>
      </c>
      <c r="HF23" s="33">
        <f t="shared" si="365"/>
        <v>3</v>
      </c>
      <c r="HG23" s="49" t="str">
        <f t="shared" si="366"/>
        <v>3.0</v>
      </c>
      <c r="HH23" s="77">
        <v>2</v>
      </c>
      <c r="HI23" s="151">
        <v>2</v>
      </c>
      <c r="HJ23" s="24">
        <v>8.4</v>
      </c>
      <c r="HK23" s="27">
        <v>7</v>
      </c>
      <c r="HL23" s="28"/>
      <c r="HM23" s="30">
        <f t="shared" si="367"/>
        <v>7.6</v>
      </c>
      <c r="HN23" s="31">
        <f t="shared" si="368"/>
        <v>7.6</v>
      </c>
      <c r="HO23" s="29" t="str">
        <f t="shared" si="212"/>
        <v>7.6</v>
      </c>
      <c r="HP23" s="35" t="str">
        <f t="shared" si="369"/>
        <v>B</v>
      </c>
      <c r="HQ23" s="33">
        <f t="shared" si="370"/>
        <v>3</v>
      </c>
      <c r="HR23" s="49" t="str">
        <f t="shared" si="371"/>
        <v>3.0</v>
      </c>
      <c r="HS23" s="77">
        <v>2</v>
      </c>
      <c r="HT23" s="151">
        <v>2</v>
      </c>
      <c r="HU23" s="24">
        <v>8</v>
      </c>
      <c r="HV23" s="27">
        <v>5</v>
      </c>
      <c r="HW23" s="28"/>
      <c r="HX23" s="30">
        <f t="shared" si="372"/>
        <v>6.2</v>
      </c>
      <c r="HY23" s="31">
        <f t="shared" si="373"/>
        <v>6.2</v>
      </c>
      <c r="HZ23" s="29" t="str">
        <f t="shared" si="217"/>
        <v>6.2</v>
      </c>
      <c r="IA23" s="35" t="str">
        <f t="shared" si="374"/>
        <v>C</v>
      </c>
      <c r="IB23" s="33">
        <f t="shared" si="375"/>
        <v>2</v>
      </c>
      <c r="IC23" s="49" t="str">
        <f t="shared" si="376"/>
        <v>2.0</v>
      </c>
      <c r="ID23" s="77">
        <v>3</v>
      </c>
      <c r="IE23" s="151">
        <v>3</v>
      </c>
      <c r="IF23" s="24">
        <v>7.7</v>
      </c>
      <c r="IG23" s="27">
        <v>6</v>
      </c>
      <c r="IH23" s="28"/>
      <c r="II23" s="30">
        <f t="shared" si="377"/>
        <v>6.7</v>
      </c>
      <c r="IJ23" s="31">
        <f t="shared" si="378"/>
        <v>6.7</v>
      </c>
      <c r="IK23" s="29" t="str">
        <f t="shared" si="222"/>
        <v>6.7</v>
      </c>
      <c r="IL23" s="35" t="str">
        <f t="shared" si="379"/>
        <v>C+</v>
      </c>
      <c r="IM23" s="33">
        <f t="shared" si="380"/>
        <v>2.5</v>
      </c>
      <c r="IN23" s="49" t="str">
        <f t="shared" si="381"/>
        <v>2.5</v>
      </c>
      <c r="IO23" s="77">
        <v>2</v>
      </c>
      <c r="IP23" s="151">
        <v>2</v>
      </c>
      <c r="IQ23" s="24">
        <v>6.7</v>
      </c>
      <c r="IR23" s="27">
        <v>4</v>
      </c>
      <c r="IS23" s="28"/>
      <c r="IT23" s="30">
        <f t="shared" si="382"/>
        <v>5.0999999999999996</v>
      </c>
      <c r="IU23" s="31">
        <f t="shared" si="383"/>
        <v>5.0999999999999996</v>
      </c>
      <c r="IV23" s="29" t="str">
        <f t="shared" si="226"/>
        <v>5.1</v>
      </c>
      <c r="IW23" s="35" t="str">
        <f t="shared" si="384"/>
        <v>D+</v>
      </c>
      <c r="IX23" s="33">
        <f t="shared" si="385"/>
        <v>1.5</v>
      </c>
      <c r="IY23" s="49" t="str">
        <f t="shared" si="386"/>
        <v>1.5</v>
      </c>
      <c r="IZ23" s="77">
        <v>3</v>
      </c>
      <c r="JA23" s="151">
        <v>3</v>
      </c>
      <c r="JB23" s="24">
        <v>7.6</v>
      </c>
      <c r="JC23" s="27">
        <v>5</v>
      </c>
      <c r="JD23" s="28"/>
      <c r="JE23" s="30">
        <f t="shared" si="387"/>
        <v>6</v>
      </c>
      <c r="JF23" s="31">
        <f t="shared" si="388"/>
        <v>6</v>
      </c>
      <c r="JG23" s="29" t="str">
        <f t="shared" si="230"/>
        <v>6.0</v>
      </c>
      <c r="JH23" s="35" t="str">
        <f t="shared" si="389"/>
        <v>C</v>
      </c>
      <c r="JI23" s="33">
        <f t="shared" si="390"/>
        <v>2</v>
      </c>
      <c r="JJ23" s="49" t="str">
        <f t="shared" si="391"/>
        <v>2.0</v>
      </c>
      <c r="JK23" s="77">
        <v>3</v>
      </c>
      <c r="JL23" s="151">
        <v>3</v>
      </c>
      <c r="JM23" s="24">
        <v>8</v>
      </c>
      <c r="JN23" s="214">
        <v>6.7</v>
      </c>
      <c r="JO23" s="140"/>
      <c r="JP23" s="30">
        <f t="shared" si="392"/>
        <v>7.2</v>
      </c>
      <c r="JQ23" s="31">
        <f t="shared" si="393"/>
        <v>7.2</v>
      </c>
      <c r="JR23" s="29" t="str">
        <f t="shared" si="234"/>
        <v>7.2</v>
      </c>
      <c r="JS23" s="35" t="str">
        <f t="shared" si="394"/>
        <v>B</v>
      </c>
      <c r="JT23" s="33">
        <f t="shared" si="395"/>
        <v>3</v>
      </c>
      <c r="JU23" s="49" t="str">
        <f t="shared" si="396"/>
        <v>3.0</v>
      </c>
      <c r="JV23" s="77">
        <v>2</v>
      </c>
      <c r="JW23" s="151">
        <v>2</v>
      </c>
      <c r="JX23" s="211">
        <f t="shared" si="238"/>
        <v>22</v>
      </c>
      <c r="JY23" s="43">
        <f t="shared" si="239"/>
        <v>2.5681818181818183</v>
      </c>
      <c r="JZ23" s="45" t="str">
        <f t="shared" si="240"/>
        <v>2.57</v>
      </c>
      <c r="KA23" s="47" t="str">
        <f t="shared" si="241"/>
        <v>Lên lớp</v>
      </c>
      <c r="KB23" s="41">
        <f t="shared" si="242"/>
        <v>22</v>
      </c>
      <c r="KC23" s="43">
        <f t="shared" si="243"/>
        <v>2.5681818181818183</v>
      </c>
      <c r="KD23" s="229">
        <f t="shared" si="244"/>
        <v>58</v>
      </c>
      <c r="KE23" s="230">
        <f t="shared" si="245"/>
        <v>58</v>
      </c>
      <c r="KF23" s="146">
        <f t="shared" si="246"/>
        <v>2.7155172413793105</v>
      </c>
      <c r="KG23" s="45" t="str">
        <f t="shared" si="247"/>
        <v>2.72</v>
      </c>
      <c r="KH23" s="47" t="str">
        <f t="shared" si="248"/>
        <v>Lên lớp</v>
      </c>
      <c r="KI23" s="47" t="s">
        <v>1143</v>
      </c>
      <c r="KJ23" s="24">
        <v>5.4</v>
      </c>
      <c r="KK23" s="27">
        <v>5</v>
      </c>
      <c r="KL23" s="28"/>
      <c r="KM23" s="30">
        <f t="shared" si="437"/>
        <v>5.2</v>
      </c>
      <c r="KN23" s="31">
        <f t="shared" si="438"/>
        <v>5.2</v>
      </c>
      <c r="KO23" s="31" t="str">
        <f t="shared" si="439"/>
        <v>5.2</v>
      </c>
      <c r="KP23" s="35" t="str">
        <f t="shared" si="440"/>
        <v>D+</v>
      </c>
      <c r="KQ23" s="33">
        <f t="shared" si="441"/>
        <v>1.5</v>
      </c>
      <c r="KR23" s="49" t="str">
        <f t="shared" si="442"/>
        <v>1.5</v>
      </c>
      <c r="KS23" s="77">
        <v>2</v>
      </c>
      <c r="KT23" s="151">
        <v>2</v>
      </c>
      <c r="KU23" s="24">
        <v>8.3000000000000007</v>
      </c>
      <c r="KV23" s="27">
        <v>9</v>
      </c>
      <c r="KW23" s="28"/>
      <c r="KX23" s="30">
        <f t="shared" si="443"/>
        <v>8.6999999999999993</v>
      </c>
      <c r="KY23" s="31">
        <f t="shared" si="444"/>
        <v>8.6999999999999993</v>
      </c>
      <c r="KZ23" s="31" t="str">
        <f t="shared" si="445"/>
        <v>8.7</v>
      </c>
      <c r="LA23" s="35" t="str">
        <f t="shared" si="446"/>
        <v>A</v>
      </c>
      <c r="LB23" s="33">
        <f t="shared" si="447"/>
        <v>4</v>
      </c>
      <c r="LC23" s="49" t="str">
        <f t="shared" si="448"/>
        <v>4.0</v>
      </c>
      <c r="LD23" s="77">
        <v>2</v>
      </c>
      <c r="LE23" s="151">
        <v>2</v>
      </c>
      <c r="LF23" s="24">
        <v>9</v>
      </c>
      <c r="LG23" s="27">
        <v>9</v>
      </c>
      <c r="LH23" s="28"/>
      <c r="LI23" s="30">
        <f t="shared" si="449"/>
        <v>9</v>
      </c>
      <c r="LJ23" s="31">
        <f t="shared" si="450"/>
        <v>9</v>
      </c>
      <c r="LK23" s="31" t="str">
        <f t="shared" si="451"/>
        <v>9.0</v>
      </c>
      <c r="LL23" s="35" t="str">
        <f t="shared" si="452"/>
        <v>A</v>
      </c>
      <c r="LM23" s="33">
        <f t="shared" si="453"/>
        <v>4</v>
      </c>
      <c r="LN23" s="49" t="str">
        <f t="shared" si="454"/>
        <v>4.0</v>
      </c>
      <c r="LO23" s="77">
        <v>2</v>
      </c>
      <c r="LP23" s="151">
        <v>2</v>
      </c>
      <c r="LQ23" s="24">
        <v>8.3000000000000007</v>
      </c>
      <c r="LR23" s="27">
        <v>7</v>
      </c>
      <c r="LS23" s="28"/>
      <c r="LT23" s="30">
        <f t="shared" si="455"/>
        <v>7.5</v>
      </c>
      <c r="LU23" s="31">
        <f t="shared" si="456"/>
        <v>7.5</v>
      </c>
      <c r="LV23" s="29" t="str">
        <f t="shared" si="252"/>
        <v>7.5</v>
      </c>
      <c r="LW23" s="35" t="str">
        <f t="shared" si="457"/>
        <v>B</v>
      </c>
      <c r="LX23" s="33">
        <f t="shared" si="458"/>
        <v>3</v>
      </c>
      <c r="LY23" s="49" t="str">
        <f t="shared" si="459"/>
        <v>3.0</v>
      </c>
      <c r="LZ23" s="77">
        <v>2</v>
      </c>
      <c r="MA23" s="151">
        <v>2</v>
      </c>
      <c r="MB23" s="24">
        <v>8.5</v>
      </c>
      <c r="MC23" s="27">
        <v>9</v>
      </c>
      <c r="MD23" s="28"/>
      <c r="ME23" s="30">
        <f t="shared" si="460"/>
        <v>8.8000000000000007</v>
      </c>
      <c r="MF23" s="161">
        <f t="shared" si="461"/>
        <v>8.8000000000000007</v>
      </c>
      <c r="MG23" s="29" t="str">
        <f t="shared" si="253"/>
        <v>8.8</v>
      </c>
      <c r="MH23" s="162" t="str">
        <f t="shared" si="462"/>
        <v>A</v>
      </c>
      <c r="MI23" s="163">
        <f t="shared" si="463"/>
        <v>4</v>
      </c>
      <c r="MJ23" s="56" t="str">
        <f t="shared" si="464"/>
        <v>4.0</v>
      </c>
      <c r="MK23" s="77">
        <v>1</v>
      </c>
      <c r="ML23" s="151">
        <v>1</v>
      </c>
      <c r="MM23" s="24">
        <v>8.3000000000000007</v>
      </c>
      <c r="MN23" s="27">
        <v>7</v>
      </c>
      <c r="MO23" s="28"/>
      <c r="MP23" s="30">
        <f t="shared" si="465"/>
        <v>7.5</v>
      </c>
      <c r="MQ23" s="161">
        <f t="shared" si="466"/>
        <v>7.5</v>
      </c>
      <c r="MR23" s="29" t="str">
        <f t="shared" si="254"/>
        <v>7.5</v>
      </c>
      <c r="MS23" s="162" t="str">
        <f t="shared" si="467"/>
        <v>B</v>
      </c>
      <c r="MT23" s="163">
        <f t="shared" si="468"/>
        <v>3</v>
      </c>
      <c r="MU23" s="56" t="str">
        <f t="shared" si="469"/>
        <v>3.0</v>
      </c>
      <c r="MV23" s="77">
        <v>3</v>
      </c>
      <c r="MW23" s="151">
        <v>3</v>
      </c>
      <c r="MX23" s="24">
        <v>8.5</v>
      </c>
      <c r="MY23" s="215">
        <v>5</v>
      </c>
      <c r="MZ23" s="28"/>
      <c r="NA23" s="30">
        <f t="shared" si="470"/>
        <v>6.4</v>
      </c>
      <c r="NB23" s="161">
        <f t="shared" si="471"/>
        <v>6.4</v>
      </c>
      <c r="NC23" s="29" t="str">
        <f t="shared" si="255"/>
        <v>6.4</v>
      </c>
      <c r="ND23" s="162" t="str">
        <f t="shared" si="472"/>
        <v>C</v>
      </c>
      <c r="NE23" s="163">
        <f t="shared" si="473"/>
        <v>2</v>
      </c>
      <c r="NF23" s="56" t="str">
        <f t="shared" si="474"/>
        <v>2.0</v>
      </c>
      <c r="NG23" s="77">
        <v>1</v>
      </c>
      <c r="NH23" s="151">
        <v>1</v>
      </c>
      <c r="NI23" s="24">
        <v>8</v>
      </c>
      <c r="NJ23" s="27">
        <v>2</v>
      </c>
      <c r="NK23" s="28"/>
      <c r="NL23" s="30">
        <f t="shared" si="475"/>
        <v>4.4000000000000004</v>
      </c>
      <c r="NM23" s="31">
        <f t="shared" si="476"/>
        <v>4.4000000000000004</v>
      </c>
      <c r="NN23" s="31" t="str">
        <f t="shared" si="477"/>
        <v>4.4</v>
      </c>
      <c r="NO23" s="35" t="str">
        <f t="shared" si="478"/>
        <v>D</v>
      </c>
      <c r="NP23" s="33">
        <f t="shared" si="479"/>
        <v>1</v>
      </c>
      <c r="NQ23" s="49" t="str">
        <f t="shared" si="480"/>
        <v>1.0</v>
      </c>
      <c r="NR23" s="77">
        <v>3</v>
      </c>
      <c r="NS23" s="151">
        <v>3</v>
      </c>
      <c r="NT23" s="24">
        <v>8</v>
      </c>
      <c r="NU23" s="214">
        <v>8</v>
      </c>
      <c r="NV23" s="28"/>
      <c r="NW23" s="30">
        <f t="shared" si="481"/>
        <v>8</v>
      </c>
      <c r="NX23" s="31">
        <f t="shared" si="482"/>
        <v>8</v>
      </c>
      <c r="NY23" s="31" t="str">
        <f t="shared" si="483"/>
        <v>8.0</v>
      </c>
      <c r="NZ23" s="35" t="str">
        <f t="shared" si="484"/>
        <v>B+</v>
      </c>
      <c r="OA23" s="33">
        <f t="shared" si="485"/>
        <v>3.5</v>
      </c>
      <c r="OB23" s="49" t="str">
        <f t="shared" si="486"/>
        <v>3.5</v>
      </c>
      <c r="OC23" s="77">
        <v>2</v>
      </c>
      <c r="OD23" s="151">
        <v>2</v>
      </c>
      <c r="OE23" s="211">
        <f t="shared" si="259"/>
        <v>18</v>
      </c>
      <c r="OF23" s="43">
        <f t="shared" si="260"/>
        <v>2.7777777777777777</v>
      </c>
      <c r="OG23" s="45" t="str">
        <f t="shared" si="261"/>
        <v>2.78</v>
      </c>
      <c r="OH23" s="47" t="str">
        <f t="shared" si="309"/>
        <v>Lên lớp</v>
      </c>
      <c r="OI23" s="41">
        <f t="shared" si="262"/>
        <v>18</v>
      </c>
      <c r="OJ23" s="43">
        <f t="shared" si="263"/>
        <v>2.7777777777777777</v>
      </c>
      <c r="OK23" s="229">
        <f t="shared" si="264"/>
        <v>76</v>
      </c>
      <c r="OL23" s="230">
        <f t="shared" si="265"/>
        <v>76</v>
      </c>
      <c r="OM23" s="146">
        <f t="shared" si="266"/>
        <v>2.7302631578947367</v>
      </c>
      <c r="ON23" s="45" t="str">
        <f t="shared" si="52"/>
        <v>2.73</v>
      </c>
      <c r="OO23" s="47" t="str">
        <f t="shared" si="267"/>
        <v>Lên lớp</v>
      </c>
      <c r="OP23" s="47" t="s">
        <v>1143</v>
      </c>
      <c r="OQ23" s="24">
        <v>8</v>
      </c>
      <c r="OR23" s="27">
        <v>3</v>
      </c>
      <c r="OS23" s="28"/>
      <c r="OT23" s="30">
        <f t="shared" si="487"/>
        <v>5</v>
      </c>
      <c r="OU23" s="31">
        <f t="shared" si="488"/>
        <v>5</v>
      </c>
      <c r="OV23" s="31" t="str">
        <f t="shared" si="489"/>
        <v>5.0</v>
      </c>
      <c r="OW23" s="35" t="str">
        <f t="shared" si="490"/>
        <v>D+</v>
      </c>
      <c r="OX23" s="33">
        <f t="shared" si="491"/>
        <v>1.5</v>
      </c>
      <c r="OY23" s="49" t="str">
        <f t="shared" si="492"/>
        <v>1.5</v>
      </c>
      <c r="OZ23" s="77">
        <v>2</v>
      </c>
      <c r="PA23" s="151">
        <v>2</v>
      </c>
      <c r="PB23" s="24">
        <v>6.8</v>
      </c>
      <c r="PC23" s="27">
        <v>8</v>
      </c>
      <c r="PD23" s="28"/>
      <c r="PE23" s="30">
        <f t="shared" si="493"/>
        <v>7.5</v>
      </c>
      <c r="PF23" s="31">
        <f t="shared" si="494"/>
        <v>7.5</v>
      </c>
      <c r="PG23" s="31" t="str">
        <f t="shared" si="495"/>
        <v>7.5</v>
      </c>
      <c r="PH23" s="35" t="str">
        <f t="shared" si="496"/>
        <v>B</v>
      </c>
      <c r="PI23" s="33">
        <f t="shared" si="497"/>
        <v>3</v>
      </c>
      <c r="PJ23" s="49" t="str">
        <f t="shared" si="498"/>
        <v>3.0</v>
      </c>
      <c r="PK23" s="77">
        <v>3</v>
      </c>
      <c r="PL23" s="151">
        <v>3</v>
      </c>
      <c r="PM23" s="24">
        <v>8</v>
      </c>
      <c r="PN23" s="27">
        <v>8</v>
      </c>
      <c r="PO23" s="28"/>
      <c r="PP23" s="30">
        <f t="shared" si="499"/>
        <v>8</v>
      </c>
      <c r="PQ23" s="31">
        <f t="shared" si="500"/>
        <v>8</v>
      </c>
      <c r="PR23" s="31" t="str">
        <f t="shared" si="501"/>
        <v>8.0</v>
      </c>
      <c r="PS23" s="35" t="str">
        <f t="shared" si="502"/>
        <v>B+</v>
      </c>
      <c r="PT23" s="33">
        <f t="shared" si="503"/>
        <v>3.5</v>
      </c>
      <c r="PU23" s="49" t="str">
        <f t="shared" si="504"/>
        <v>3.5</v>
      </c>
      <c r="PV23" s="77">
        <v>2</v>
      </c>
      <c r="PW23" s="151">
        <v>2</v>
      </c>
      <c r="PX23" s="24">
        <v>9</v>
      </c>
      <c r="PY23" s="124"/>
      <c r="PZ23" s="28">
        <v>9</v>
      </c>
      <c r="QA23" s="30">
        <f t="shared" si="505"/>
        <v>3.6</v>
      </c>
      <c r="QB23" s="31">
        <f t="shared" si="506"/>
        <v>9</v>
      </c>
      <c r="QC23" s="29" t="str">
        <f t="shared" si="507"/>
        <v>9.0</v>
      </c>
      <c r="QD23" s="35" t="str">
        <f t="shared" si="546"/>
        <v>A</v>
      </c>
      <c r="QE23" s="33">
        <f t="shared" si="508"/>
        <v>4</v>
      </c>
      <c r="QF23" s="49" t="str">
        <f t="shared" si="509"/>
        <v>4.0</v>
      </c>
      <c r="QG23" s="77">
        <v>3</v>
      </c>
      <c r="QH23" s="151">
        <v>3</v>
      </c>
      <c r="QI23" s="24">
        <v>8.5</v>
      </c>
      <c r="QJ23" s="27">
        <v>6</v>
      </c>
      <c r="QK23" s="28"/>
      <c r="QL23" s="30">
        <f t="shared" si="564"/>
        <v>7</v>
      </c>
      <c r="QM23" s="31">
        <f t="shared" si="565"/>
        <v>7</v>
      </c>
      <c r="QN23" s="31" t="str">
        <f t="shared" si="566"/>
        <v>7.0</v>
      </c>
      <c r="QO23" s="35" t="str">
        <f t="shared" si="567"/>
        <v>B</v>
      </c>
      <c r="QP23" s="33">
        <f t="shared" si="568"/>
        <v>3</v>
      </c>
      <c r="QQ23" s="49" t="str">
        <f t="shared" si="569"/>
        <v>3.0</v>
      </c>
      <c r="QR23" s="77">
        <v>1</v>
      </c>
      <c r="QS23" s="151">
        <v>1</v>
      </c>
      <c r="QT23" s="24">
        <v>8.3000000000000007</v>
      </c>
      <c r="QU23" s="27">
        <v>5</v>
      </c>
      <c r="QV23" s="28"/>
      <c r="QW23" s="30">
        <f t="shared" si="516"/>
        <v>6.3</v>
      </c>
      <c r="QX23" s="31">
        <f t="shared" si="517"/>
        <v>6.3</v>
      </c>
      <c r="QY23" s="31" t="str">
        <f t="shared" si="518"/>
        <v>6.3</v>
      </c>
      <c r="QZ23" s="35" t="str">
        <f t="shared" si="519"/>
        <v>C</v>
      </c>
      <c r="RA23" s="33">
        <f t="shared" si="520"/>
        <v>2</v>
      </c>
      <c r="RB23" s="49" t="str">
        <f t="shared" si="521"/>
        <v>2.0</v>
      </c>
      <c r="RC23" s="77">
        <v>3</v>
      </c>
      <c r="RD23" s="151">
        <v>3</v>
      </c>
      <c r="RE23" s="24">
        <v>7</v>
      </c>
      <c r="RF23" s="27">
        <v>7</v>
      </c>
      <c r="RG23" s="28"/>
      <c r="RH23" s="30">
        <f t="shared" si="522"/>
        <v>7</v>
      </c>
      <c r="RI23" s="31">
        <f t="shared" si="523"/>
        <v>7</v>
      </c>
      <c r="RJ23" s="31" t="str">
        <f t="shared" si="524"/>
        <v>7.0</v>
      </c>
      <c r="RK23" s="35" t="str">
        <f t="shared" si="525"/>
        <v>B</v>
      </c>
      <c r="RL23" s="33">
        <f t="shared" si="526"/>
        <v>3</v>
      </c>
      <c r="RM23" s="49" t="str">
        <f t="shared" si="527"/>
        <v>3.0</v>
      </c>
      <c r="RN23" s="77">
        <v>1</v>
      </c>
      <c r="RO23" s="151">
        <v>1</v>
      </c>
      <c r="RP23" s="211">
        <f t="shared" si="275"/>
        <v>15</v>
      </c>
      <c r="RQ23" s="275">
        <f t="shared" si="276"/>
        <v>7.2266666666666675</v>
      </c>
      <c r="RR23" s="43">
        <f t="shared" si="277"/>
        <v>2.8666666666666667</v>
      </c>
      <c r="RS23" s="45" t="str">
        <f t="shared" si="278"/>
        <v>2.87</v>
      </c>
      <c r="RT23" s="47" t="str">
        <f t="shared" si="279"/>
        <v>Lên lớp</v>
      </c>
      <c r="RU23" s="41">
        <f t="shared" si="280"/>
        <v>15</v>
      </c>
      <c r="RV23" s="43">
        <f t="shared" si="281"/>
        <v>2.8666666666666667</v>
      </c>
      <c r="RW23" s="229">
        <f t="shared" si="282"/>
        <v>91</v>
      </c>
      <c r="RX23" s="230">
        <f t="shared" si="283"/>
        <v>91</v>
      </c>
      <c r="RY23" s="146">
        <f t="shared" si="284"/>
        <v>2.7527472527472527</v>
      </c>
      <c r="RZ23" s="45" t="str">
        <f t="shared" si="285"/>
        <v>2.75</v>
      </c>
      <c r="SA23" s="47" t="str">
        <f t="shared" si="286"/>
        <v>Lên lớp</v>
      </c>
      <c r="SB23" s="47" t="s">
        <v>1143</v>
      </c>
      <c r="SC23" s="24">
        <v>7.8</v>
      </c>
      <c r="SD23" s="27">
        <v>7</v>
      </c>
      <c r="SE23" s="28"/>
      <c r="SF23" s="30">
        <f t="shared" si="528"/>
        <v>7.3</v>
      </c>
      <c r="SG23" s="31">
        <f t="shared" si="529"/>
        <v>7.3</v>
      </c>
      <c r="SH23" s="31" t="str">
        <f t="shared" si="530"/>
        <v>7.3</v>
      </c>
      <c r="SI23" s="35" t="str">
        <f t="shared" si="531"/>
        <v>B</v>
      </c>
      <c r="SJ23" s="33">
        <f t="shared" si="532"/>
        <v>3</v>
      </c>
      <c r="SK23" s="49" t="str">
        <f t="shared" si="533"/>
        <v>3.0</v>
      </c>
      <c r="SL23" s="77">
        <v>2</v>
      </c>
      <c r="SM23" s="151">
        <v>2</v>
      </c>
      <c r="SN23" s="24">
        <v>7</v>
      </c>
      <c r="SO23" s="27">
        <v>7</v>
      </c>
      <c r="SP23" s="28"/>
      <c r="SQ23" s="30">
        <f t="shared" si="534"/>
        <v>7</v>
      </c>
      <c r="SR23" s="31">
        <f t="shared" si="535"/>
        <v>7</v>
      </c>
      <c r="SS23" s="31" t="str">
        <f t="shared" si="536"/>
        <v>7.0</v>
      </c>
      <c r="ST23" s="35" t="str">
        <f t="shared" si="537"/>
        <v>B</v>
      </c>
      <c r="SU23" s="33">
        <f t="shared" si="538"/>
        <v>3</v>
      </c>
      <c r="SV23" s="49" t="str">
        <f t="shared" si="539"/>
        <v>3.0</v>
      </c>
      <c r="SW23" s="77">
        <v>2</v>
      </c>
      <c r="SX23" s="151">
        <v>2</v>
      </c>
      <c r="SY23" s="24"/>
      <c r="SZ23" s="27"/>
      <c r="TA23" s="28"/>
      <c r="TB23" s="22">
        <f t="shared" si="562"/>
        <v>7.2</v>
      </c>
      <c r="TC23" s="29">
        <f t="shared" si="563"/>
        <v>7.2</v>
      </c>
      <c r="TD23" s="29" t="str">
        <f t="shared" si="542"/>
        <v>7.2</v>
      </c>
      <c r="TE23" s="35" t="str">
        <f t="shared" si="543"/>
        <v>B</v>
      </c>
      <c r="TF23" s="130">
        <f t="shared" si="544"/>
        <v>3</v>
      </c>
      <c r="TG23" s="49" t="str">
        <f t="shared" si="545"/>
        <v>3.0</v>
      </c>
      <c r="TH23" s="77">
        <v>4</v>
      </c>
      <c r="TI23" s="151">
        <v>4</v>
      </c>
      <c r="TJ23" s="320"/>
      <c r="TK23" s="321">
        <v>8.1</v>
      </c>
      <c r="TL23" s="322">
        <v>8</v>
      </c>
      <c r="TM23" s="322">
        <v>7.2</v>
      </c>
      <c r="TN23" s="322"/>
      <c r="TO23" s="127">
        <f t="shared" si="549"/>
        <v>7.6</v>
      </c>
      <c r="TP23" s="29" t="str">
        <f t="shared" si="550"/>
        <v>7.6</v>
      </c>
      <c r="TQ23" s="35" t="str">
        <f t="shared" si="551"/>
        <v>B</v>
      </c>
      <c r="TR23" s="33">
        <f t="shared" si="552"/>
        <v>3</v>
      </c>
      <c r="TS23" s="49" t="str">
        <f t="shared" si="553"/>
        <v>3.0</v>
      </c>
      <c r="TT23" s="323">
        <v>5</v>
      </c>
      <c r="TU23" s="324">
        <v>5</v>
      </c>
      <c r="TV23" s="325">
        <f t="shared" si="554"/>
        <v>9</v>
      </c>
      <c r="TW23" s="341">
        <f t="shared" si="294"/>
        <v>7.4222222222222216</v>
      </c>
      <c r="TX23" s="326">
        <f t="shared" si="555"/>
        <v>3</v>
      </c>
      <c r="TY23" s="45" t="str">
        <f t="shared" si="556"/>
        <v>3.00</v>
      </c>
      <c r="TZ23" s="47" t="str">
        <f t="shared" si="557"/>
        <v>Lên lớp</v>
      </c>
      <c r="UA23" s="41">
        <f t="shared" si="558"/>
        <v>9</v>
      </c>
      <c r="UB23" s="43">
        <f t="shared" si="559"/>
        <v>3</v>
      </c>
    </row>
    <row r="24" spans="1:548" ht="18">
      <c r="A24" s="11">
        <v>34</v>
      </c>
      <c r="B24" s="91" t="s">
        <v>500</v>
      </c>
      <c r="C24" s="14" t="s">
        <v>566</v>
      </c>
      <c r="D24" s="71" t="s">
        <v>193</v>
      </c>
      <c r="E24" s="302" t="s">
        <v>216</v>
      </c>
      <c r="F24" s="9"/>
      <c r="G24" s="118" t="s">
        <v>924</v>
      </c>
      <c r="H24" s="102" t="s">
        <v>18</v>
      </c>
      <c r="I24" s="104" t="s">
        <v>949</v>
      </c>
      <c r="J24" s="13">
        <v>6</v>
      </c>
      <c r="K24" s="29" t="str">
        <f t="shared" si="103"/>
        <v>6.0</v>
      </c>
      <c r="L24" s="35" t="str">
        <f t="shared" si="321"/>
        <v>C</v>
      </c>
      <c r="M24" s="33">
        <f t="shared" si="322"/>
        <v>2</v>
      </c>
      <c r="N24" s="49" t="str">
        <f t="shared" si="323"/>
        <v>2.0</v>
      </c>
      <c r="O24" s="12">
        <v>2</v>
      </c>
      <c r="P24" s="19">
        <v>7.5</v>
      </c>
      <c r="Q24" s="29" t="str">
        <f t="shared" si="107"/>
        <v>7.5</v>
      </c>
      <c r="R24" s="35" t="str">
        <f t="shared" si="324"/>
        <v>B</v>
      </c>
      <c r="S24" s="33">
        <f t="shared" si="325"/>
        <v>3</v>
      </c>
      <c r="T24" s="49" t="str">
        <f t="shared" si="326"/>
        <v>3.0</v>
      </c>
      <c r="U24" s="12">
        <v>3</v>
      </c>
      <c r="V24" s="24">
        <v>9</v>
      </c>
      <c r="W24" s="27">
        <v>6</v>
      </c>
      <c r="X24" s="28"/>
      <c r="Y24" s="30">
        <f t="shared" si="327"/>
        <v>7.2</v>
      </c>
      <c r="Z24" s="31">
        <f t="shared" si="328"/>
        <v>7.2</v>
      </c>
      <c r="AA24" s="29" t="str">
        <f t="shared" si="113"/>
        <v>7.2</v>
      </c>
      <c r="AB24" s="35" t="str">
        <f t="shared" si="329"/>
        <v>B</v>
      </c>
      <c r="AC24" s="33">
        <f t="shared" si="330"/>
        <v>3</v>
      </c>
      <c r="AD24" s="49" t="str">
        <f t="shared" si="331"/>
        <v>3.0</v>
      </c>
      <c r="AE24" s="77">
        <v>5</v>
      </c>
      <c r="AF24" s="80">
        <v>5</v>
      </c>
      <c r="AG24" s="24">
        <v>5.8</v>
      </c>
      <c r="AH24" s="27">
        <v>7</v>
      </c>
      <c r="AI24" s="28"/>
      <c r="AJ24" s="22">
        <f t="shared" si="332"/>
        <v>6.5</v>
      </c>
      <c r="AK24" s="29">
        <f t="shared" si="333"/>
        <v>6.5</v>
      </c>
      <c r="AL24" s="29" t="str">
        <f t="shared" si="119"/>
        <v>6.5</v>
      </c>
      <c r="AM24" s="35" t="str">
        <f t="shared" si="334"/>
        <v>C+</v>
      </c>
      <c r="AN24" s="33">
        <f t="shared" si="335"/>
        <v>2.5</v>
      </c>
      <c r="AO24" s="49" t="str">
        <f t="shared" si="336"/>
        <v>2.5</v>
      </c>
      <c r="AP24" s="77">
        <v>3</v>
      </c>
      <c r="AQ24" s="83">
        <v>3</v>
      </c>
      <c r="AR24" s="24">
        <v>6.3</v>
      </c>
      <c r="AS24" s="27">
        <v>7</v>
      </c>
      <c r="AT24" s="28"/>
      <c r="AU24" s="22">
        <f t="shared" si="337"/>
        <v>6.7</v>
      </c>
      <c r="AV24" s="29">
        <f t="shared" si="338"/>
        <v>6.7</v>
      </c>
      <c r="AW24" s="29" t="str">
        <f t="shared" si="123"/>
        <v>6.7</v>
      </c>
      <c r="AX24" s="35" t="str">
        <f t="shared" si="339"/>
        <v>C+</v>
      </c>
      <c r="AY24" s="33">
        <f t="shared" si="340"/>
        <v>2.5</v>
      </c>
      <c r="AZ24" s="49" t="str">
        <f t="shared" si="341"/>
        <v>2.5</v>
      </c>
      <c r="BA24" s="77">
        <v>3</v>
      </c>
      <c r="BB24" s="83">
        <v>3</v>
      </c>
      <c r="BC24" s="24">
        <v>6.8</v>
      </c>
      <c r="BD24" s="27">
        <v>8</v>
      </c>
      <c r="BE24" s="28"/>
      <c r="BF24" s="30">
        <f t="shared" si="342"/>
        <v>7.5</v>
      </c>
      <c r="BG24" s="31">
        <f t="shared" si="343"/>
        <v>7.5</v>
      </c>
      <c r="BH24" s="29" t="str">
        <f t="shared" si="127"/>
        <v>7.5</v>
      </c>
      <c r="BI24" s="35" t="str">
        <f t="shared" si="344"/>
        <v>B</v>
      </c>
      <c r="BJ24" s="33">
        <f t="shared" si="345"/>
        <v>3</v>
      </c>
      <c r="BK24" s="49" t="str">
        <f t="shared" si="346"/>
        <v>3.0</v>
      </c>
      <c r="BL24" s="77">
        <v>3</v>
      </c>
      <c r="BM24" s="83">
        <v>3</v>
      </c>
      <c r="BN24" s="24">
        <v>6.3</v>
      </c>
      <c r="BO24" s="27">
        <v>9</v>
      </c>
      <c r="BP24" s="28"/>
      <c r="BQ24" s="22">
        <f t="shared" si="347"/>
        <v>7.9</v>
      </c>
      <c r="BR24" s="29">
        <f t="shared" si="348"/>
        <v>7.9</v>
      </c>
      <c r="BS24" s="29" t="str">
        <f t="shared" si="131"/>
        <v>7.9</v>
      </c>
      <c r="BT24" s="35" t="str">
        <f t="shared" si="349"/>
        <v>B</v>
      </c>
      <c r="BU24" s="33">
        <f t="shared" si="350"/>
        <v>3</v>
      </c>
      <c r="BV24" s="49" t="str">
        <f t="shared" si="351"/>
        <v>3.0</v>
      </c>
      <c r="BW24" s="77">
        <v>2</v>
      </c>
      <c r="BX24" s="136">
        <v>2</v>
      </c>
      <c r="BY24" s="41">
        <f t="shared" si="135"/>
        <v>16</v>
      </c>
      <c r="BZ24" s="43">
        <f t="shared" si="136"/>
        <v>2.8125</v>
      </c>
      <c r="CA24" s="45" t="str">
        <f t="shared" si="137"/>
        <v>2.81</v>
      </c>
      <c r="CB24" s="47" t="str">
        <f t="shared" si="138"/>
        <v>Lên lớp</v>
      </c>
      <c r="CC24" s="145">
        <f t="shared" si="139"/>
        <v>16</v>
      </c>
      <c r="CD24" s="146">
        <f t="shared" si="140"/>
        <v>2.8125</v>
      </c>
      <c r="CE24" s="47" t="str">
        <f t="shared" si="141"/>
        <v>Lên lớp</v>
      </c>
      <c r="CF24" s="142" t="s">
        <v>1143</v>
      </c>
      <c r="CG24" s="24">
        <v>6.6</v>
      </c>
      <c r="CH24" s="27">
        <v>5</v>
      </c>
      <c r="CI24" s="28"/>
      <c r="CJ24" s="30">
        <f t="shared" si="397"/>
        <v>5.6</v>
      </c>
      <c r="CK24" s="31">
        <f t="shared" si="398"/>
        <v>5.6</v>
      </c>
      <c r="CL24" s="29" t="str">
        <f t="shared" si="144"/>
        <v>5.6</v>
      </c>
      <c r="CM24" s="35" t="str">
        <f t="shared" si="399"/>
        <v>C</v>
      </c>
      <c r="CN24" s="157">
        <f t="shared" si="400"/>
        <v>2</v>
      </c>
      <c r="CO24" s="49" t="str">
        <f t="shared" si="401"/>
        <v>2.0</v>
      </c>
      <c r="CP24" s="77">
        <v>3</v>
      </c>
      <c r="CQ24" s="151">
        <v>3</v>
      </c>
      <c r="CR24" s="24">
        <v>6.7</v>
      </c>
      <c r="CS24" s="27">
        <v>6</v>
      </c>
      <c r="CT24" s="28"/>
      <c r="CU24" s="22">
        <f t="shared" si="402"/>
        <v>6.3</v>
      </c>
      <c r="CV24" s="29">
        <f t="shared" si="403"/>
        <v>6.3</v>
      </c>
      <c r="CW24" s="29" t="str">
        <f t="shared" si="149"/>
        <v>6.3</v>
      </c>
      <c r="CX24" s="35" t="str">
        <f t="shared" si="404"/>
        <v>C</v>
      </c>
      <c r="CY24" s="157">
        <f t="shared" si="405"/>
        <v>2</v>
      </c>
      <c r="CZ24" s="49" t="str">
        <f t="shared" si="406"/>
        <v>2.0</v>
      </c>
      <c r="DA24" s="77">
        <v>2</v>
      </c>
      <c r="DB24" s="151">
        <v>2</v>
      </c>
      <c r="DC24" s="24">
        <v>5.8</v>
      </c>
      <c r="DD24" s="27">
        <v>6</v>
      </c>
      <c r="DE24" s="28"/>
      <c r="DF24" s="30">
        <f t="shared" si="407"/>
        <v>5.9</v>
      </c>
      <c r="DG24" s="31">
        <f t="shared" si="408"/>
        <v>5.9</v>
      </c>
      <c r="DH24" s="29" t="str">
        <f t="shared" si="155"/>
        <v>5.9</v>
      </c>
      <c r="DI24" s="35" t="str">
        <f t="shared" si="409"/>
        <v>C</v>
      </c>
      <c r="DJ24" s="157">
        <f t="shared" si="410"/>
        <v>2</v>
      </c>
      <c r="DK24" s="49" t="str">
        <f t="shared" si="411"/>
        <v>2.0</v>
      </c>
      <c r="DL24" s="77">
        <v>4</v>
      </c>
      <c r="DM24" s="151">
        <v>4</v>
      </c>
      <c r="DN24" s="24">
        <v>5.3</v>
      </c>
      <c r="DO24" s="124"/>
      <c r="DP24" s="28">
        <v>4</v>
      </c>
      <c r="DQ24" s="30">
        <f t="shared" si="412"/>
        <v>2.1</v>
      </c>
      <c r="DR24" s="31">
        <f t="shared" si="413"/>
        <v>4.5</v>
      </c>
      <c r="DS24" s="29" t="str">
        <f t="shared" si="161"/>
        <v>4.5</v>
      </c>
      <c r="DT24" s="35" t="str">
        <f t="shared" si="414"/>
        <v>D</v>
      </c>
      <c r="DU24" s="157">
        <f t="shared" si="415"/>
        <v>1</v>
      </c>
      <c r="DV24" s="49" t="str">
        <f t="shared" si="416"/>
        <v>1.0</v>
      </c>
      <c r="DW24" s="77">
        <v>3</v>
      </c>
      <c r="DX24" s="151">
        <v>3</v>
      </c>
      <c r="DY24" s="24">
        <v>6.7</v>
      </c>
      <c r="DZ24" s="27">
        <v>2</v>
      </c>
      <c r="EA24" s="28">
        <v>7</v>
      </c>
      <c r="EB24" s="22">
        <f t="shared" si="417"/>
        <v>3.9</v>
      </c>
      <c r="EC24" s="29">
        <f t="shared" si="418"/>
        <v>6.9</v>
      </c>
      <c r="ED24" s="29" t="str">
        <f t="shared" si="165"/>
        <v>6.9</v>
      </c>
      <c r="EE24" s="35" t="str">
        <f t="shared" si="419"/>
        <v>C+</v>
      </c>
      <c r="EF24" s="157">
        <f t="shared" si="420"/>
        <v>2.5</v>
      </c>
      <c r="EG24" s="49" t="str">
        <f t="shared" si="421"/>
        <v>2.5</v>
      </c>
      <c r="EH24" s="77">
        <v>2</v>
      </c>
      <c r="EI24" s="151">
        <v>2</v>
      </c>
      <c r="EJ24" s="24">
        <v>5.8</v>
      </c>
      <c r="EK24" s="27">
        <v>6</v>
      </c>
      <c r="EL24" s="28"/>
      <c r="EM24" s="30">
        <f t="shared" si="422"/>
        <v>5.9</v>
      </c>
      <c r="EN24" s="31">
        <f t="shared" si="423"/>
        <v>5.9</v>
      </c>
      <c r="EO24" s="29" t="str">
        <f t="shared" si="170"/>
        <v>5.9</v>
      </c>
      <c r="EP24" s="35" t="str">
        <f t="shared" si="424"/>
        <v>C</v>
      </c>
      <c r="EQ24" s="157">
        <f t="shared" si="425"/>
        <v>2</v>
      </c>
      <c r="ER24" s="49" t="str">
        <f t="shared" si="426"/>
        <v>2.0</v>
      </c>
      <c r="ES24" s="77">
        <v>2</v>
      </c>
      <c r="ET24" s="151">
        <v>2</v>
      </c>
      <c r="EU24" s="24">
        <v>7</v>
      </c>
      <c r="EV24" s="27">
        <v>7</v>
      </c>
      <c r="EW24" s="28"/>
      <c r="EX24" s="30">
        <f t="shared" si="427"/>
        <v>7</v>
      </c>
      <c r="EY24" s="31">
        <f t="shared" si="428"/>
        <v>7</v>
      </c>
      <c r="EZ24" s="29" t="str">
        <f t="shared" si="175"/>
        <v>7.0</v>
      </c>
      <c r="FA24" s="35" t="str">
        <f t="shared" si="429"/>
        <v>B</v>
      </c>
      <c r="FB24" s="157">
        <f t="shared" si="430"/>
        <v>3</v>
      </c>
      <c r="FC24" s="49" t="str">
        <f t="shared" si="431"/>
        <v>3.0</v>
      </c>
      <c r="FD24" s="77">
        <v>3</v>
      </c>
      <c r="FE24" s="151">
        <v>3</v>
      </c>
      <c r="FF24" s="155">
        <v>6.5</v>
      </c>
      <c r="FG24" s="165">
        <v>7.2</v>
      </c>
      <c r="FH24" s="165"/>
      <c r="FI24" s="22">
        <f t="shared" si="432"/>
        <v>6.9</v>
      </c>
      <c r="FJ24" s="29">
        <f t="shared" si="433"/>
        <v>6.9</v>
      </c>
      <c r="FK24" s="29" t="str">
        <f t="shared" si="181"/>
        <v>6.9</v>
      </c>
      <c r="FL24" s="35" t="str">
        <f t="shared" si="434"/>
        <v>C+</v>
      </c>
      <c r="FM24" s="33">
        <f t="shared" si="435"/>
        <v>2.5</v>
      </c>
      <c r="FN24" s="49" t="str">
        <f t="shared" si="436"/>
        <v>2.5</v>
      </c>
      <c r="FO24" s="77">
        <v>1</v>
      </c>
      <c r="FP24" s="151">
        <v>1</v>
      </c>
      <c r="FQ24" s="41">
        <f t="shared" si="185"/>
        <v>20</v>
      </c>
      <c r="FR24" s="43">
        <f t="shared" si="186"/>
        <v>2.0750000000000002</v>
      </c>
      <c r="FS24" s="45" t="str">
        <f t="shared" si="187"/>
        <v>2.08</v>
      </c>
      <c r="FT24" s="47" t="str">
        <f t="shared" si="188"/>
        <v>Lên lớp</v>
      </c>
      <c r="FU24" s="145">
        <f t="shared" si="189"/>
        <v>20</v>
      </c>
      <c r="FV24" s="146">
        <f t="shared" si="190"/>
        <v>2.0750000000000002</v>
      </c>
      <c r="FW24" s="174">
        <f t="shared" si="191"/>
        <v>36</v>
      </c>
      <c r="FX24" s="41">
        <f t="shared" si="192"/>
        <v>36</v>
      </c>
      <c r="FY24" s="43">
        <f t="shared" si="193"/>
        <v>2.4027777777777777</v>
      </c>
      <c r="FZ24" s="45" t="str">
        <f t="shared" si="194"/>
        <v>2.40</v>
      </c>
      <c r="GA24" s="47" t="str">
        <f t="shared" si="195"/>
        <v>Lên lớp</v>
      </c>
      <c r="GB24" s="47" t="s">
        <v>1143</v>
      </c>
      <c r="GC24" s="24">
        <v>7.2</v>
      </c>
      <c r="GD24" s="27">
        <v>8</v>
      </c>
      <c r="GE24" s="28"/>
      <c r="GF24" s="22">
        <f t="shared" si="352"/>
        <v>7.7</v>
      </c>
      <c r="GG24" s="29">
        <f t="shared" si="353"/>
        <v>7.7</v>
      </c>
      <c r="GH24" s="29" t="str">
        <f t="shared" si="197"/>
        <v>7.7</v>
      </c>
      <c r="GI24" s="35" t="str">
        <f t="shared" si="354"/>
        <v>B</v>
      </c>
      <c r="GJ24" s="33">
        <f t="shared" si="355"/>
        <v>3</v>
      </c>
      <c r="GK24" s="49" t="str">
        <f t="shared" si="356"/>
        <v>3.0</v>
      </c>
      <c r="GL24" s="77">
        <v>2</v>
      </c>
      <c r="GM24" s="151">
        <v>2</v>
      </c>
      <c r="GN24" s="24">
        <v>7.3</v>
      </c>
      <c r="GO24" s="27">
        <v>3</v>
      </c>
      <c r="GP24" s="28"/>
      <c r="GQ24" s="22">
        <f t="shared" si="357"/>
        <v>4.7</v>
      </c>
      <c r="GR24" s="29">
        <f t="shared" si="358"/>
        <v>4.7</v>
      </c>
      <c r="GS24" s="29" t="str">
        <f t="shared" si="202"/>
        <v>4.7</v>
      </c>
      <c r="GT24" s="35" t="str">
        <f t="shared" si="359"/>
        <v>D</v>
      </c>
      <c r="GU24" s="33">
        <f t="shared" si="360"/>
        <v>1</v>
      </c>
      <c r="GV24" s="49" t="str">
        <f t="shared" si="361"/>
        <v>1.0</v>
      </c>
      <c r="GW24" s="77">
        <v>3</v>
      </c>
      <c r="GX24" s="151">
        <v>3</v>
      </c>
      <c r="GY24" s="24">
        <v>6.6</v>
      </c>
      <c r="GZ24" s="27">
        <v>8</v>
      </c>
      <c r="HA24" s="28"/>
      <c r="HB24" s="22">
        <f t="shared" si="362"/>
        <v>7.4</v>
      </c>
      <c r="HC24" s="29">
        <f t="shared" si="363"/>
        <v>7.4</v>
      </c>
      <c r="HD24" s="29" t="str">
        <f t="shared" si="207"/>
        <v>7.4</v>
      </c>
      <c r="HE24" s="35" t="str">
        <f t="shared" si="364"/>
        <v>B</v>
      </c>
      <c r="HF24" s="33">
        <f t="shared" si="365"/>
        <v>3</v>
      </c>
      <c r="HG24" s="49" t="str">
        <f t="shared" si="366"/>
        <v>3.0</v>
      </c>
      <c r="HH24" s="77">
        <v>2</v>
      </c>
      <c r="HI24" s="151">
        <v>2</v>
      </c>
      <c r="HJ24" s="24">
        <v>5.8</v>
      </c>
      <c r="HK24" s="27">
        <v>1</v>
      </c>
      <c r="HL24" s="28">
        <v>4</v>
      </c>
      <c r="HM24" s="22">
        <f t="shared" si="367"/>
        <v>2.9</v>
      </c>
      <c r="HN24" s="29">
        <f t="shared" si="368"/>
        <v>4.7</v>
      </c>
      <c r="HO24" s="29" t="str">
        <f t="shared" si="212"/>
        <v>4.7</v>
      </c>
      <c r="HP24" s="35" t="str">
        <f t="shared" si="369"/>
        <v>D</v>
      </c>
      <c r="HQ24" s="33">
        <f t="shared" si="370"/>
        <v>1</v>
      </c>
      <c r="HR24" s="49" t="str">
        <f t="shared" si="371"/>
        <v>1.0</v>
      </c>
      <c r="HS24" s="77">
        <v>2</v>
      </c>
      <c r="HT24" s="151">
        <v>2</v>
      </c>
      <c r="HU24" s="63">
        <v>3</v>
      </c>
      <c r="HV24" s="27"/>
      <c r="HW24" s="28"/>
      <c r="HX24" s="22">
        <f t="shared" si="372"/>
        <v>1.2</v>
      </c>
      <c r="HY24" s="29">
        <f t="shared" si="373"/>
        <v>1.2</v>
      </c>
      <c r="HZ24" s="29" t="str">
        <f t="shared" si="217"/>
        <v>1.2</v>
      </c>
      <c r="IA24" s="35" t="str">
        <f t="shared" si="374"/>
        <v>F</v>
      </c>
      <c r="IB24" s="33">
        <f t="shared" si="375"/>
        <v>0</v>
      </c>
      <c r="IC24" s="49" t="str">
        <f t="shared" si="376"/>
        <v>0.0</v>
      </c>
      <c r="ID24" s="77">
        <v>3</v>
      </c>
      <c r="IE24" s="151"/>
      <c r="IF24" s="63">
        <v>0.3</v>
      </c>
      <c r="IG24" s="27"/>
      <c r="IH24" s="28"/>
      <c r="II24" s="22">
        <f t="shared" si="377"/>
        <v>0.1</v>
      </c>
      <c r="IJ24" s="29">
        <f t="shared" si="378"/>
        <v>0.1</v>
      </c>
      <c r="IK24" s="29" t="str">
        <f t="shared" si="222"/>
        <v>0.1</v>
      </c>
      <c r="IL24" s="35" t="str">
        <f t="shared" si="379"/>
        <v>F</v>
      </c>
      <c r="IM24" s="33">
        <f t="shared" si="380"/>
        <v>0</v>
      </c>
      <c r="IN24" s="49" t="str">
        <f t="shared" si="381"/>
        <v>0.0</v>
      </c>
      <c r="IO24" s="77">
        <v>2</v>
      </c>
      <c r="IP24" s="151"/>
      <c r="IQ24" s="24">
        <v>5.3</v>
      </c>
      <c r="IR24" s="27">
        <v>4</v>
      </c>
      <c r="IS24" s="28"/>
      <c r="IT24" s="22">
        <f t="shared" si="382"/>
        <v>4.5</v>
      </c>
      <c r="IU24" s="29">
        <f t="shared" si="383"/>
        <v>4.5</v>
      </c>
      <c r="IV24" s="29" t="str">
        <f t="shared" si="226"/>
        <v>4.5</v>
      </c>
      <c r="IW24" s="35" t="str">
        <f t="shared" si="384"/>
        <v>D</v>
      </c>
      <c r="IX24" s="33">
        <f t="shared" si="385"/>
        <v>1</v>
      </c>
      <c r="IY24" s="49" t="str">
        <f t="shared" si="386"/>
        <v>1.0</v>
      </c>
      <c r="IZ24" s="77">
        <v>3</v>
      </c>
      <c r="JA24" s="151">
        <v>3</v>
      </c>
      <c r="JB24" s="24">
        <v>7.2</v>
      </c>
      <c r="JC24" s="124"/>
      <c r="JD24" s="138"/>
      <c r="JE24" s="22">
        <f t="shared" si="387"/>
        <v>2.9</v>
      </c>
      <c r="JF24" s="29">
        <f t="shared" si="388"/>
        <v>2.9</v>
      </c>
      <c r="JG24" s="29" t="str">
        <f t="shared" si="230"/>
        <v>2.9</v>
      </c>
      <c r="JH24" s="35" t="str">
        <f t="shared" si="389"/>
        <v>F</v>
      </c>
      <c r="JI24" s="33">
        <f t="shared" si="390"/>
        <v>0</v>
      </c>
      <c r="JJ24" s="49" t="str">
        <f t="shared" si="391"/>
        <v>0.0</v>
      </c>
      <c r="JK24" s="77">
        <v>3</v>
      </c>
      <c r="JL24" s="151"/>
      <c r="JM24" s="24">
        <v>6</v>
      </c>
      <c r="JN24" s="214">
        <v>5.2</v>
      </c>
      <c r="JO24" s="140"/>
      <c r="JP24" s="22">
        <f t="shared" si="392"/>
        <v>5.5</v>
      </c>
      <c r="JQ24" s="29">
        <f t="shared" si="393"/>
        <v>5.5</v>
      </c>
      <c r="JR24" s="29" t="str">
        <f t="shared" si="234"/>
        <v>5.5</v>
      </c>
      <c r="JS24" s="35" t="str">
        <f t="shared" si="394"/>
        <v>C</v>
      </c>
      <c r="JT24" s="33">
        <f t="shared" si="395"/>
        <v>2</v>
      </c>
      <c r="JU24" s="49" t="str">
        <f t="shared" si="396"/>
        <v>2.0</v>
      </c>
      <c r="JV24" s="77">
        <v>2</v>
      </c>
      <c r="JW24" s="151">
        <v>2</v>
      </c>
      <c r="JX24" s="211">
        <f t="shared" si="238"/>
        <v>22</v>
      </c>
      <c r="JY24" s="43">
        <f t="shared" si="239"/>
        <v>1.0909090909090908</v>
      </c>
      <c r="JZ24" s="45" t="str">
        <f t="shared" si="240"/>
        <v>1.09</v>
      </c>
      <c r="KA24" s="47" t="str">
        <f t="shared" si="241"/>
        <v>Lên lớp</v>
      </c>
      <c r="KB24" s="41">
        <f t="shared" si="242"/>
        <v>14</v>
      </c>
      <c r="KC24" s="43">
        <f t="shared" si="243"/>
        <v>1.7142857142857142</v>
      </c>
      <c r="KD24" s="229">
        <f t="shared" si="244"/>
        <v>58</v>
      </c>
      <c r="KE24" s="230">
        <f t="shared" si="245"/>
        <v>50</v>
      </c>
      <c r="KF24" s="146">
        <f t="shared" si="246"/>
        <v>2.21</v>
      </c>
      <c r="KG24" s="45" t="str">
        <f t="shared" si="247"/>
        <v>2.21</v>
      </c>
      <c r="KH24" s="47" t="str">
        <f t="shared" si="248"/>
        <v>Lên lớp</v>
      </c>
      <c r="KI24" s="47" t="s">
        <v>1143</v>
      </c>
      <c r="KJ24" s="24">
        <v>5.4</v>
      </c>
      <c r="KK24" s="27">
        <v>4</v>
      </c>
      <c r="KL24" s="28"/>
      <c r="KM24" s="30">
        <f t="shared" si="437"/>
        <v>4.5999999999999996</v>
      </c>
      <c r="KN24" s="31">
        <f t="shared" si="438"/>
        <v>4.5999999999999996</v>
      </c>
      <c r="KO24" s="31" t="str">
        <f t="shared" si="439"/>
        <v>4.6</v>
      </c>
      <c r="KP24" s="35" t="str">
        <f t="shared" si="440"/>
        <v>D</v>
      </c>
      <c r="KQ24" s="33">
        <f t="shared" si="441"/>
        <v>1</v>
      </c>
      <c r="KR24" s="49" t="str">
        <f t="shared" si="442"/>
        <v>1.0</v>
      </c>
      <c r="KS24" s="77">
        <v>2</v>
      </c>
      <c r="KT24" s="151">
        <v>2</v>
      </c>
      <c r="KU24" s="24">
        <v>7.3</v>
      </c>
      <c r="KV24" s="27">
        <v>9</v>
      </c>
      <c r="KW24" s="28"/>
      <c r="KX24" s="30">
        <f t="shared" si="443"/>
        <v>8.3000000000000007</v>
      </c>
      <c r="KY24" s="31">
        <f t="shared" si="444"/>
        <v>8.3000000000000007</v>
      </c>
      <c r="KZ24" s="31" t="str">
        <f t="shared" si="445"/>
        <v>8.3</v>
      </c>
      <c r="LA24" s="35" t="str">
        <f t="shared" si="446"/>
        <v>B+</v>
      </c>
      <c r="LB24" s="33">
        <f t="shared" si="447"/>
        <v>3.5</v>
      </c>
      <c r="LC24" s="49" t="str">
        <f t="shared" si="448"/>
        <v>3.5</v>
      </c>
      <c r="LD24" s="77">
        <v>2</v>
      </c>
      <c r="LE24" s="151">
        <v>2</v>
      </c>
      <c r="LF24" s="24">
        <v>7.7</v>
      </c>
      <c r="LG24" s="27">
        <v>2</v>
      </c>
      <c r="LH24" s="28"/>
      <c r="LI24" s="30">
        <f t="shared" si="449"/>
        <v>4.3</v>
      </c>
      <c r="LJ24" s="31">
        <f t="shared" si="450"/>
        <v>4.3</v>
      </c>
      <c r="LK24" s="31" t="str">
        <f t="shared" si="451"/>
        <v>4.3</v>
      </c>
      <c r="LL24" s="35" t="str">
        <f t="shared" si="452"/>
        <v>D</v>
      </c>
      <c r="LM24" s="33">
        <f t="shared" si="453"/>
        <v>1</v>
      </c>
      <c r="LN24" s="49" t="str">
        <f t="shared" si="454"/>
        <v>1.0</v>
      </c>
      <c r="LO24" s="77">
        <v>2</v>
      </c>
      <c r="LP24" s="151">
        <v>2</v>
      </c>
      <c r="LQ24" s="24">
        <v>5.7</v>
      </c>
      <c r="LR24" s="27">
        <v>5</v>
      </c>
      <c r="LS24" s="28"/>
      <c r="LT24" s="30">
        <f t="shared" si="455"/>
        <v>5.3</v>
      </c>
      <c r="LU24" s="31">
        <f t="shared" si="456"/>
        <v>5.3</v>
      </c>
      <c r="LV24" s="29" t="str">
        <f t="shared" si="252"/>
        <v>5.3</v>
      </c>
      <c r="LW24" s="35" t="str">
        <f t="shared" si="457"/>
        <v>D+</v>
      </c>
      <c r="LX24" s="33">
        <f t="shared" si="458"/>
        <v>1.5</v>
      </c>
      <c r="LY24" s="49" t="str">
        <f t="shared" si="459"/>
        <v>1.5</v>
      </c>
      <c r="LZ24" s="77">
        <v>2</v>
      </c>
      <c r="MA24" s="151">
        <v>2</v>
      </c>
      <c r="MB24" s="139">
        <v>4</v>
      </c>
      <c r="MC24" s="125"/>
      <c r="MD24" s="126"/>
      <c r="ME24" s="127">
        <f t="shared" si="460"/>
        <v>1.6</v>
      </c>
      <c r="MF24" s="128">
        <f t="shared" si="461"/>
        <v>1.6</v>
      </c>
      <c r="MG24" s="160" t="str">
        <f t="shared" si="253"/>
        <v>1.6</v>
      </c>
      <c r="MH24" s="129" t="str">
        <f t="shared" si="462"/>
        <v>F</v>
      </c>
      <c r="MI24" s="130">
        <f t="shared" si="463"/>
        <v>0</v>
      </c>
      <c r="MJ24" s="131" t="str">
        <f t="shared" si="464"/>
        <v>0.0</v>
      </c>
      <c r="MK24" s="132">
        <v>1</v>
      </c>
      <c r="ML24" s="170"/>
      <c r="MM24" s="24">
        <v>5.6</v>
      </c>
      <c r="MN24" s="27">
        <v>1</v>
      </c>
      <c r="MO24" s="28">
        <v>1</v>
      </c>
      <c r="MP24" s="30">
        <f t="shared" si="465"/>
        <v>2.8</v>
      </c>
      <c r="MQ24" s="161">
        <f t="shared" si="466"/>
        <v>2.8</v>
      </c>
      <c r="MR24" s="29" t="str">
        <f t="shared" si="254"/>
        <v>2.8</v>
      </c>
      <c r="MS24" s="162" t="str">
        <f t="shared" si="467"/>
        <v>F</v>
      </c>
      <c r="MT24" s="163">
        <f t="shared" si="468"/>
        <v>0</v>
      </c>
      <c r="MU24" s="56" t="str">
        <f t="shared" si="469"/>
        <v>0.0</v>
      </c>
      <c r="MV24" s="77">
        <v>3</v>
      </c>
      <c r="MW24" s="151"/>
      <c r="MX24" s="139">
        <v>0</v>
      </c>
      <c r="MY24" s="125"/>
      <c r="MZ24" s="126"/>
      <c r="NA24" s="127">
        <f t="shared" si="470"/>
        <v>0</v>
      </c>
      <c r="NB24" s="128">
        <f t="shared" si="471"/>
        <v>0</v>
      </c>
      <c r="NC24" s="29" t="str">
        <f t="shared" si="255"/>
        <v>0.0</v>
      </c>
      <c r="ND24" s="129" t="str">
        <f t="shared" si="472"/>
        <v>F</v>
      </c>
      <c r="NE24" s="130">
        <f t="shared" si="473"/>
        <v>0</v>
      </c>
      <c r="NF24" s="131" t="str">
        <f t="shared" si="474"/>
        <v>0.0</v>
      </c>
      <c r="NG24" s="132">
        <v>1</v>
      </c>
      <c r="NH24" s="170"/>
      <c r="NI24" s="24">
        <v>5.6</v>
      </c>
      <c r="NJ24" s="27">
        <v>3</v>
      </c>
      <c r="NK24" s="28"/>
      <c r="NL24" s="30">
        <f t="shared" si="475"/>
        <v>4</v>
      </c>
      <c r="NM24" s="31">
        <f t="shared" si="476"/>
        <v>4</v>
      </c>
      <c r="NN24" s="31" t="str">
        <f t="shared" si="477"/>
        <v>4.0</v>
      </c>
      <c r="NO24" s="35" t="str">
        <f t="shared" si="478"/>
        <v>D</v>
      </c>
      <c r="NP24" s="33">
        <f t="shared" si="479"/>
        <v>1</v>
      </c>
      <c r="NQ24" s="49" t="str">
        <f t="shared" si="480"/>
        <v>1.0</v>
      </c>
      <c r="NR24" s="77">
        <v>3</v>
      </c>
      <c r="NS24" s="151">
        <v>3</v>
      </c>
      <c r="NT24" s="24">
        <v>5</v>
      </c>
      <c r="NU24" s="214">
        <v>6.8</v>
      </c>
      <c r="NV24" s="28"/>
      <c r="NW24" s="30">
        <f t="shared" si="481"/>
        <v>6.1</v>
      </c>
      <c r="NX24" s="31">
        <f t="shared" si="482"/>
        <v>6.1</v>
      </c>
      <c r="NY24" s="31" t="str">
        <f t="shared" si="483"/>
        <v>6.1</v>
      </c>
      <c r="NZ24" s="35" t="str">
        <f t="shared" si="484"/>
        <v>C</v>
      </c>
      <c r="OA24" s="33">
        <f t="shared" si="485"/>
        <v>2</v>
      </c>
      <c r="OB24" s="49" t="str">
        <f t="shared" si="486"/>
        <v>2.0</v>
      </c>
      <c r="OC24" s="77">
        <v>2</v>
      </c>
      <c r="OD24" s="151">
        <v>2</v>
      </c>
      <c r="OE24" s="211">
        <f t="shared" si="259"/>
        <v>18</v>
      </c>
      <c r="OF24" s="43">
        <f t="shared" si="260"/>
        <v>1.1666666666666667</v>
      </c>
      <c r="OG24" s="45" t="str">
        <f t="shared" si="261"/>
        <v>1.17</v>
      </c>
      <c r="OH24" s="47" t="str">
        <f t="shared" si="309"/>
        <v>Lên lớp</v>
      </c>
      <c r="OI24" s="41">
        <f t="shared" si="262"/>
        <v>13</v>
      </c>
      <c r="OJ24" s="43">
        <f t="shared" si="263"/>
        <v>1.6153846153846154</v>
      </c>
      <c r="OK24" s="229">
        <f t="shared" si="264"/>
        <v>76</v>
      </c>
      <c r="OL24" s="230">
        <f t="shared" si="265"/>
        <v>63</v>
      </c>
      <c r="OM24" s="146">
        <f t="shared" si="266"/>
        <v>2.0873015873015874</v>
      </c>
      <c r="ON24" s="45" t="str">
        <f t="shared" si="52"/>
        <v>2.09</v>
      </c>
      <c r="OO24" s="47" t="str">
        <f t="shared" si="267"/>
        <v>Lên lớp</v>
      </c>
      <c r="OP24" s="47" t="s">
        <v>1143</v>
      </c>
      <c r="OQ24" s="24">
        <v>6</v>
      </c>
      <c r="OR24" s="27">
        <v>1</v>
      </c>
      <c r="OS24" s="138"/>
      <c r="OT24" s="30">
        <f t="shared" si="487"/>
        <v>3</v>
      </c>
      <c r="OU24" s="31">
        <f t="shared" si="488"/>
        <v>3</v>
      </c>
      <c r="OV24" s="31" t="str">
        <f t="shared" si="489"/>
        <v>3.0</v>
      </c>
      <c r="OW24" s="35" t="str">
        <f t="shared" si="490"/>
        <v>F</v>
      </c>
      <c r="OX24" s="33">
        <f t="shared" si="491"/>
        <v>0</v>
      </c>
      <c r="OY24" s="49" t="str">
        <f t="shared" si="492"/>
        <v>0.0</v>
      </c>
      <c r="OZ24" s="77">
        <v>2</v>
      </c>
      <c r="PA24" s="151"/>
      <c r="PB24" s="24">
        <v>7.8</v>
      </c>
      <c r="PC24" s="27">
        <v>4</v>
      </c>
      <c r="PD24" s="28"/>
      <c r="PE24" s="22">
        <f t="shared" si="493"/>
        <v>5.5</v>
      </c>
      <c r="PF24" s="29">
        <f t="shared" si="494"/>
        <v>5.5</v>
      </c>
      <c r="PG24" s="29" t="str">
        <f t="shared" si="495"/>
        <v>5.5</v>
      </c>
      <c r="PH24" s="35" t="str">
        <f t="shared" si="496"/>
        <v>C</v>
      </c>
      <c r="PI24" s="33">
        <f t="shared" si="497"/>
        <v>2</v>
      </c>
      <c r="PJ24" s="49" t="str">
        <f t="shared" si="498"/>
        <v>2.0</v>
      </c>
      <c r="PK24" s="77">
        <v>3</v>
      </c>
      <c r="PL24" s="151">
        <v>3</v>
      </c>
      <c r="PM24" s="24">
        <v>6.7</v>
      </c>
      <c r="PN24" s="27">
        <v>5</v>
      </c>
      <c r="PO24" s="28"/>
      <c r="PP24" s="22">
        <f t="shared" si="499"/>
        <v>5.7</v>
      </c>
      <c r="PQ24" s="29">
        <f t="shared" si="500"/>
        <v>5.7</v>
      </c>
      <c r="PR24" s="29" t="str">
        <f t="shared" si="501"/>
        <v>5.7</v>
      </c>
      <c r="PS24" s="35" t="str">
        <f t="shared" si="502"/>
        <v>C</v>
      </c>
      <c r="PT24" s="33">
        <f t="shared" si="503"/>
        <v>2</v>
      </c>
      <c r="PU24" s="49" t="str">
        <f t="shared" si="504"/>
        <v>2.0</v>
      </c>
      <c r="PV24" s="77">
        <v>2</v>
      </c>
      <c r="PW24" s="151">
        <v>2</v>
      </c>
      <c r="PX24" s="63">
        <v>0</v>
      </c>
      <c r="PY24" s="27"/>
      <c r="PZ24" s="28"/>
      <c r="QA24" s="22">
        <f t="shared" si="505"/>
        <v>0</v>
      </c>
      <c r="QB24" s="29">
        <f t="shared" si="506"/>
        <v>0</v>
      </c>
      <c r="QC24" s="29" t="str">
        <f t="shared" si="507"/>
        <v>0.0</v>
      </c>
      <c r="QD24" s="35" t="str">
        <f t="shared" si="546"/>
        <v>F</v>
      </c>
      <c r="QE24" s="33">
        <f t="shared" si="508"/>
        <v>0</v>
      </c>
      <c r="QF24" s="49" t="str">
        <f t="shared" si="509"/>
        <v>0.0</v>
      </c>
      <c r="QG24" s="77">
        <v>3</v>
      </c>
      <c r="QH24" s="151"/>
      <c r="QI24" s="139">
        <v>1</v>
      </c>
      <c r="QJ24" s="125"/>
      <c r="QK24" s="126"/>
      <c r="QL24" s="127">
        <f t="shared" si="564"/>
        <v>0.4</v>
      </c>
      <c r="QM24" s="128">
        <f t="shared" si="565"/>
        <v>0.4</v>
      </c>
      <c r="QN24" s="128" t="str">
        <f t="shared" si="566"/>
        <v>0.4</v>
      </c>
      <c r="QO24" s="129" t="str">
        <f t="shared" si="567"/>
        <v>F</v>
      </c>
      <c r="QP24" s="130">
        <f t="shared" si="568"/>
        <v>0</v>
      </c>
      <c r="QQ24" s="131" t="str">
        <f t="shared" si="569"/>
        <v>0.0</v>
      </c>
      <c r="QR24" s="132">
        <v>1</v>
      </c>
      <c r="QS24" s="170"/>
      <c r="QT24" s="24">
        <v>6</v>
      </c>
      <c r="QU24" s="27">
        <v>5</v>
      </c>
      <c r="QV24" s="28"/>
      <c r="QW24" s="22">
        <f t="shared" si="516"/>
        <v>5.4</v>
      </c>
      <c r="QX24" s="29">
        <f t="shared" si="517"/>
        <v>5.4</v>
      </c>
      <c r="QY24" s="29" t="str">
        <f t="shared" si="518"/>
        <v>5.4</v>
      </c>
      <c r="QZ24" s="35" t="str">
        <f t="shared" si="519"/>
        <v>D+</v>
      </c>
      <c r="RA24" s="33">
        <f t="shared" si="520"/>
        <v>1.5</v>
      </c>
      <c r="RB24" s="49" t="str">
        <f t="shared" si="521"/>
        <v>1.5</v>
      </c>
      <c r="RC24" s="77">
        <v>3</v>
      </c>
      <c r="RD24" s="151">
        <v>3</v>
      </c>
      <c r="RE24" s="63">
        <v>2.2000000000000002</v>
      </c>
      <c r="RF24" s="27"/>
      <c r="RG24" s="28"/>
      <c r="RH24" s="22">
        <f t="shared" si="522"/>
        <v>0.9</v>
      </c>
      <c r="RI24" s="29">
        <f t="shared" si="523"/>
        <v>0.9</v>
      </c>
      <c r="RJ24" s="29" t="str">
        <f t="shared" si="524"/>
        <v>0.9</v>
      </c>
      <c r="RK24" s="35" t="str">
        <f t="shared" si="525"/>
        <v>F</v>
      </c>
      <c r="RL24" s="33">
        <f t="shared" si="526"/>
        <v>0</v>
      </c>
      <c r="RM24" s="49" t="str">
        <f t="shared" si="527"/>
        <v>0.0</v>
      </c>
      <c r="RN24" s="77">
        <v>1</v>
      </c>
      <c r="RO24" s="151"/>
      <c r="RP24" s="211">
        <f t="shared" si="275"/>
        <v>15</v>
      </c>
      <c r="RQ24" s="275">
        <f t="shared" si="276"/>
        <v>3.4266666666666667</v>
      </c>
      <c r="RR24" s="43">
        <f t="shared" si="277"/>
        <v>0.96666666666666667</v>
      </c>
      <c r="RS24" s="45" t="str">
        <f t="shared" si="278"/>
        <v>0.97</v>
      </c>
      <c r="RT24" s="47" t="str">
        <f t="shared" si="279"/>
        <v>Cảnh báo KQHT</v>
      </c>
      <c r="RU24" s="41">
        <f t="shared" si="280"/>
        <v>8</v>
      </c>
      <c r="RV24" s="43">
        <f t="shared" si="281"/>
        <v>1.8125</v>
      </c>
      <c r="RW24" s="229">
        <f t="shared" si="282"/>
        <v>91</v>
      </c>
      <c r="RX24" s="230">
        <f t="shared" si="283"/>
        <v>71</v>
      </c>
      <c r="RY24" s="146">
        <f t="shared" si="284"/>
        <v>2.056338028169014</v>
      </c>
      <c r="RZ24" s="45" t="str">
        <f t="shared" si="285"/>
        <v>2.06</v>
      </c>
      <c r="SA24" s="47" t="str">
        <f t="shared" si="286"/>
        <v>Lên lớp</v>
      </c>
      <c r="SB24" s="148" t="s">
        <v>1067</v>
      </c>
      <c r="SC24" s="63">
        <v>0</v>
      </c>
      <c r="SD24" s="27"/>
      <c r="SE24" s="28"/>
      <c r="SF24" s="22">
        <f t="shared" si="528"/>
        <v>0</v>
      </c>
      <c r="SG24" s="29">
        <f t="shared" si="529"/>
        <v>0</v>
      </c>
      <c r="SH24" s="29" t="str">
        <f t="shared" si="530"/>
        <v>0.0</v>
      </c>
      <c r="SI24" s="35" t="str">
        <f t="shared" si="531"/>
        <v>F</v>
      </c>
      <c r="SJ24" s="33">
        <f t="shared" si="532"/>
        <v>0</v>
      </c>
      <c r="SK24" s="49" t="str">
        <f t="shared" si="533"/>
        <v>0.0</v>
      </c>
      <c r="SL24" s="77">
        <v>2</v>
      </c>
      <c r="SM24" s="151"/>
      <c r="SN24" s="63">
        <v>0.7</v>
      </c>
      <c r="SO24" s="27"/>
      <c r="SP24" s="28"/>
      <c r="SQ24" s="22">
        <f t="shared" si="534"/>
        <v>0.3</v>
      </c>
      <c r="SR24" s="29">
        <f t="shared" si="535"/>
        <v>0.3</v>
      </c>
      <c r="SS24" s="31" t="str">
        <f t="shared" si="536"/>
        <v>0.3</v>
      </c>
      <c r="ST24" s="35" t="str">
        <f t="shared" si="537"/>
        <v>F</v>
      </c>
      <c r="SU24" s="33">
        <f t="shared" si="538"/>
        <v>0</v>
      </c>
      <c r="SV24" s="49" t="str">
        <f t="shared" si="539"/>
        <v>0.0</v>
      </c>
      <c r="SW24" s="77">
        <v>2</v>
      </c>
      <c r="SX24" s="151"/>
      <c r="SY24" s="24"/>
      <c r="SZ24" s="27"/>
      <c r="TA24" s="28"/>
      <c r="TB24" s="22">
        <f t="shared" si="562"/>
        <v>0.2</v>
      </c>
      <c r="TC24" s="29">
        <f t="shared" si="563"/>
        <v>0.2</v>
      </c>
      <c r="TD24" s="31" t="str">
        <f t="shared" si="542"/>
        <v>0.2</v>
      </c>
      <c r="TE24" s="35" t="str">
        <f t="shared" si="543"/>
        <v>F</v>
      </c>
      <c r="TF24" s="33">
        <f t="shared" si="544"/>
        <v>0</v>
      </c>
      <c r="TG24" s="49" t="str">
        <f t="shared" si="545"/>
        <v>0.0</v>
      </c>
      <c r="TH24" s="77">
        <v>4</v>
      </c>
      <c r="TI24" s="151"/>
      <c r="TJ24" s="320"/>
      <c r="TK24" s="321"/>
      <c r="TL24" s="322"/>
      <c r="TM24" s="322"/>
      <c r="TN24" s="322"/>
      <c r="TO24" s="127">
        <f t="shared" si="549"/>
        <v>0</v>
      </c>
      <c r="TP24" s="29" t="str">
        <f t="shared" si="550"/>
        <v>0.0</v>
      </c>
      <c r="TQ24" s="35" t="str">
        <f t="shared" si="551"/>
        <v>F</v>
      </c>
      <c r="TR24" s="33">
        <f t="shared" si="552"/>
        <v>0</v>
      </c>
      <c r="TS24" s="49" t="str">
        <f t="shared" si="553"/>
        <v>0.0</v>
      </c>
      <c r="TT24" s="323"/>
      <c r="TU24" s="324"/>
      <c r="TV24" s="325">
        <f t="shared" si="554"/>
        <v>4</v>
      </c>
      <c r="TW24" s="341">
        <f t="shared" si="294"/>
        <v>0.2</v>
      </c>
      <c r="TX24" s="326">
        <f t="shared" si="555"/>
        <v>0</v>
      </c>
      <c r="TY24" s="45" t="str">
        <f t="shared" si="556"/>
        <v>0.00</v>
      </c>
      <c r="TZ24" s="47" t="str">
        <f t="shared" si="557"/>
        <v>Cảnh báo KQHT</v>
      </c>
      <c r="UA24" s="41">
        <f t="shared" si="558"/>
        <v>0</v>
      </c>
      <c r="UB24" s="43" t="e">
        <f t="shared" si="559"/>
        <v>#DIV/0!</v>
      </c>
    </row>
    <row r="25" spans="1:548" ht="18">
      <c r="A25" s="11">
        <v>35</v>
      </c>
      <c r="B25" s="91" t="s">
        <v>500</v>
      </c>
      <c r="C25" s="14" t="s">
        <v>567</v>
      </c>
      <c r="D25" s="71" t="s">
        <v>46</v>
      </c>
      <c r="E25" s="72" t="s">
        <v>216</v>
      </c>
      <c r="F25" s="9"/>
      <c r="G25" s="118" t="s">
        <v>925</v>
      </c>
      <c r="H25" s="102" t="s">
        <v>18</v>
      </c>
      <c r="I25" s="104" t="s">
        <v>951</v>
      </c>
      <c r="J25" s="13">
        <v>7</v>
      </c>
      <c r="K25" s="29" t="str">
        <f t="shared" si="103"/>
        <v>7.0</v>
      </c>
      <c r="L25" s="35" t="str">
        <f t="shared" si="321"/>
        <v>B</v>
      </c>
      <c r="M25" s="33">
        <f t="shared" si="322"/>
        <v>3</v>
      </c>
      <c r="N25" s="49" t="str">
        <f t="shared" si="323"/>
        <v>3.0</v>
      </c>
      <c r="O25" s="12">
        <v>2</v>
      </c>
      <c r="P25" s="19">
        <v>7.2</v>
      </c>
      <c r="Q25" s="29" t="str">
        <f t="shared" si="107"/>
        <v>7.2</v>
      </c>
      <c r="R25" s="35" t="str">
        <f t="shared" si="324"/>
        <v>B</v>
      </c>
      <c r="S25" s="33">
        <f t="shared" si="325"/>
        <v>3</v>
      </c>
      <c r="T25" s="49" t="str">
        <f t="shared" si="326"/>
        <v>3.0</v>
      </c>
      <c r="U25" s="12">
        <v>3</v>
      </c>
      <c r="V25" s="24">
        <v>8</v>
      </c>
      <c r="W25" s="27">
        <v>8</v>
      </c>
      <c r="X25" s="28"/>
      <c r="Y25" s="22">
        <f t="shared" si="327"/>
        <v>8</v>
      </c>
      <c r="Z25" s="29">
        <f t="shared" si="328"/>
        <v>8</v>
      </c>
      <c r="AA25" s="29" t="str">
        <f t="shared" si="113"/>
        <v>8.0</v>
      </c>
      <c r="AB25" s="35" t="str">
        <f t="shared" si="329"/>
        <v>B+</v>
      </c>
      <c r="AC25" s="33">
        <f t="shared" si="330"/>
        <v>3.5</v>
      </c>
      <c r="AD25" s="49" t="str">
        <f t="shared" si="331"/>
        <v>3.5</v>
      </c>
      <c r="AE25" s="77">
        <v>5</v>
      </c>
      <c r="AF25" s="80">
        <v>5</v>
      </c>
      <c r="AG25" s="24">
        <v>7</v>
      </c>
      <c r="AH25" s="27">
        <v>7</v>
      </c>
      <c r="AI25" s="28"/>
      <c r="AJ25" s="22">
        <f t="shared" si="332"/>
        <v>7</v>
      </c>
      <c r="AK25" s="29">
        <f t="shared" si="333"/>
        <v>7</v>
      </c>
      <c r="AL25" s="29" t="str">
        <f t="shared" si="119"/>
        <v>7.0</v>
      </c>
      <c r="AM25" s="35" t="str">
        <f t="shared" si="334"/>
        <v>B</v>
      </c>
      <c r="AN25" s="33">
        <f t="shared" si="335"/>
        <v>3</v>
      </c>
      <c r="AO25" s="49" t="str">
        <f t="shared" si="336"/>
        <v>3.0</v>
      </c>
      <c r="AP25" s="77">
        <v>3</v>
      </c>
      <c r="AQ25" s="83">
        <v>3</v>
      </c>
      <c r="AR25" s="24">
        <v>8.1</v>
      </c>
      <c r="AS25" s="27">
        <v>7</v>
      </c>
      <c r="AT25" s="28"/>
      <c r="AU25" s="22">
        <f t="shared" si="337"/>
        <v>7.4</v>
      </c>
      <c r="AV25" s="29">
        <f t="shared" si="338"/>
        <v>7.4</v>
      </c>
      <c r="AW25" s="29" t="str">
        <f t="shared" si="123"/>
        <v>7.4</v>
      </c>
      <c r="AX25" s="35" t="str">
        <f t="shared" si="339"/>
        <v>B</v>
      </c>
      <c r="AY25" s="33">
        <f t="shared" si="340"/>
        <v>3</v>
      </c>
      <c r="AZ25" s="49" t="str">
        <f t="shared" si="341"/>
        <v>3.0</v>
      </c>
      <c r="BA25" s="77">
        <v>3</v>
      </c>
      <c r="BB25" s="83">
        <v>3</v>
      </c>
      <c r="BC25" s="24">
        <v>7.7</v>
      </c>
      <c r="BD25" s="27">
        <v>6</v>
      </c>
      <c r="BE25" s="28"/>
      <c r="BF25" s="22">
        <f t="shared" si="342"/>
        <v>6.7</v>
      </c>
      <c r="BG25" s="29">
        <f t="shared" si="343"/>
        <v>6.7</v>
      </c>
      <c r="BH25" s="29" t="str">
        <f t="shared" si="127"/>
        <v>6.7</v>
      </c>
      <c r="BI25" s="35" t="str">
        <f t="shared" si="344"/>
        <v>C+</v>
      </c>
      <c r="BJ25" s="33">
        <f t="shared" si="345"/>
        <v>2.5</v>
      </c>
      <c r="BK25" s="49" t="str">
        <f t="shared" si="346"/>
        <v>2.5</v>
      </c>
      <c r="BL25" s="77">
        <v>3</v>
      </c>
      <c r="BM25" s="83">
        <v>3</v>
      </c>
      <c r="BN25" s="24">
        <v>8.3000000000000007</v>
      </c>
      <c r="BO25" s="27">
        <v>9</v>
      </c>
      <c r="BP25" s="28"/>
      <c r="BQ25" s="30">
        <f t="shared" si="347"/>
        <v>8.6999999999999993</v>
      </c>
      <c r="BR25" s="31">
        <f t="shared" si="348"/>
        <v>8.6999999999999993</v>
      </c>
      <c r="BS25" s="29" t="str">
        <f t="shared" si="131"/>
        <v>8.7</v>
      </c>
      <c r="BT25" s="35" t="str">
        <f t="shared" si="349"/>
        <v>A</v>
      </c>
      <c r="BU25" s="33">
        <f t="shared" si="350"/>
        <v>4</v>
      </c>
      <c r="BV25" s="49" t="str">
        <f t="shared" si="351"/>
        <v>4.0</v>
      </c>
      <c r="BW25" s="77">
        <v>2</v>
      </c>
      <c r="BX25" s="136">
        <v>2</v>
      </c>
      <c r="BY25" s="41">
        <f t="shared" si="135"/>
        <v>16</v>
      </c>
      <c r="BZ25" s="43">
        <f t="shared" si="136"/>
        <v>3.1875</v>
      </c>
      <c r="CA25" s="45" t="str">
        <f t="shared" si="137"/>
        <v>3.19</v>
      </c>
      <c r="CB25" s="47" t="str">
        <f t="shared" si="138"/>
        <v>Lên lớp</v>
      </c>
      <c r="CC25" s="145">
        <f t="shared" si="139"/>
        <v>16</v>
      </c>
      <c r="CD25" s="146">
        <f t="shared" si="140"/>
        <v>3.1875</v>
      </c>
      <c r="CE25" s="47" t="str">
        <f t="shared" si="141"/>
        <v>Lên lớp</v>
      </c>
      <c r="CF25" s="142" t="s">
        <v>1143</v>
      </c>
      <c r="CG25" s="24">
        <v>6.1</v>
      </c>
      <c r="CH25" s="27">
        <v>7</v>
      </c>
      <c r="CI25" s="28"/>
      <c r="CJ25" s="30">
        <f t="shared" si="397"/>
        <v>6.6</v>
      </c>
      <c r="CK25" s="31">
        <f t="shared" si="398"/>
        <v>6.6</v>
      </c>
      <c r="CL25" s="29" t="str">
        <f t="shared" si="144"/>
        <v>6.6</v>
      </c>
      <c r="CM25" s="35" t="str">
        <f t="shared" si="399"/>
        <v>C+</v>
      </c>
      <c r="CN25" s="157">
        <f t="shared" si="400"/>
        <v>2.5</v>
      </c>
      <c r="CO25" s="49" t="str">
        <f t="shared" si="401"/>
        <v>2.5</v>
      </c>
      <c r="CP25" s="77">
        <v>3</v>
      </c>
      <c r="CQ25" s="151">
        <v>3</v>
      </c>
      <c r="CR25" s="24">
        <v>6.7</v>
      </c>
      <c r="CS25" s="27">
        <v>6</v>
      </c>
      <c r="CT25" s="28"/>
      <c r="CU25" s="30">
        <f t="shared" si="402"/>
        <v>6.3</v>
      </c>
      <c r="CV25" s="31">
        <f t="shared" si="403"/>
        <v>6.3</v>
      </c>
      <c r="CW25" s="29" t="str">
        <f t="shared" si="149"/>
        <v>6.3</v>
      </c>
      <c r="CX25" s="35" t="str">
        <f t="shared" si="404"/>
        <v>C</v>
      </c>
      <c r="CY25" s="157">
        <f t="shared" si="405"/>
        <v>2</v>
      </c>
      <c r="CZ25" s="49" t="str">
        <f t="shared" si="406"/>
        <v>2.0</v>
      </c>
      <c r="DA25" s="77">
        <v>2</v>
      </c>
      <c r="DB25" s="151">
        <v>2</v>
      </c>
      <c r="DC25" s="24">
        <v>7.1</v>
      </c>
      <c r="DD25" s="27">
        <v>10</v>
      </c>
      <c r="DE25" s="28"/>
      <c r="DF25" s="30">
        <f t="shared" si="407"/>
        <v>8.8000000000000007</v>
      </c>
      <c r="DG25" s="31">
        <f t="shared" si="408"/>
        <v>8.8000000000000007</v>
      </c>
      <c r="DH25" s="29" t="str">
        <f t="shared" si="155"/>
        <v>8.8</v>
      </c>
      <c r="DI25" s="35" t="str">
        <f t="shared" si="409"/>
        <v>A</v>
      </c>
      <c r="DJ25" s="157">
        <f t="shared" si="410"/>
        <v>4</v>
      </c>
      <c r="DK25" s="49" t="str">
        <f t="shared" si="411"/>
        <v>4.0</v>
      </c>
      <c r="DL25" s="77">
        <v>4</v>
      </c>
      <c r="DM25" s="151">
        <v>4</v>
      </c>
      <c r="DN25" s="24">
        <v>5.4</v>
      </c>
      <c r="DO25" s="27">
        <v>4</v>
      </c>
      <c r="DP25" s="28"/>
      <c r="DQ25" s="30">
        <f t="shared" si="412"/>
        <v>4.5999999999999996</v>
      </c>
      <c r="DR25" s="31">
        <f t="shared" si="413"/>
        <v>4.5999999999999996</v>
      </c>
      <c r="DS25" s="29" t="str">
        <f t="shared" si="161"/>
        <v>4.6</v>
      </c>
      <c r="DT25" s="35" t="str">
        <f t="shared" si="414"/>
        <v>D</v>
      </c>
      <c r="DU25" s="157">
        <f t="shared" si="415"/>
        <v>1</v>
      </c>
      <c r="DV25" s="49" t="str">
        <f t="shared" si="416"/>
        <v>1.0</v>
      </c>
      <c r="DW25" s="77">
        <v>3</v>
      </c>
      <c r="DX25" s="151">
        <v>3</v>
      </c>
      <c r="DY25" s="24">
        <v>7.3</v>
      </c>
      <c r="DZ25" s="27">
        <v>3</v>
      </c>
      <c r="EA25" s="28"/>
      <c r="EB25" s="30">
        <f t="shared" si="417"/>
        <v>4.7</v>
      </c>
      <c r="EC25" s="31">
        <f t="shared" si="418"/>
        <v>4.7</v>
      </c>
      <c r="ED25" s="29" t="str">
        <f t="shared" si="165"/>
        <v>4.7</v>
      </c>
      <c r="EE25" s="35" t="str">
        <f t="shared" si="419"/>
        <v>D</v>
      </c>
      <c r="EF25" s="157">
        <f t="shared" si="420"/>
        <v>1</v>
      </c>
      <c r="EG25" s="49" t="str">
        <f t="shared" si="421"/>
        <v>1.0</v>
      </c>
      <c r="EH25" s="77">
        <v>2</v>
      </c>
      <c r="EI25" s="151">
        <v>2</v>
      </c>
      <c r="EJ25" s="24">
        <v>8</v>
      </c>
      <c r="EK25" s="27">
        <v>7</v>
      </c>
      <c r="EL25" s="28"/>
      <c r="EM25" s="30">
        <f t="shared" si="422"/>
        <v>7.4</v>
      </c>
      <c r="EN25" s="31">
        <f t="shared" si="423"/>
        <v>7.4</v>
      </c>
      <c r="EO25" s="29" t="str">
        <f t="shared" si="170"/>
        <v>7.4</v>
      </c>
      <c r="EP25" s="35" t="str">
        <f t="shared" si="424"/>
        <v>B</v>
      </c>
      <c r="EQ25" s="157">
        <f t="shared" si="425"/>
        <v>3</v>
      </c>
      <c r="ER25" s="49" t="str">
        <f t="shared" si="426"/>
        <v>3.0</v>
      </c>
      <c r="ES25" s="77">
        <v>2</v>
      </c>
      <c r="ET25" s="151">
        <v>2</v>
      </c>
      <c r="EU25" s="24">
        <v>8</v>
      </c>
      <c r="EV25" s="27">
        <v>8</v>
      </c>
      <c r="EW25" s="28"/>
      <c r="EX25" s="30">
        <f t="shared" si="427"/>
        <v>8</v>
      </c>
      <c r="EY25" s="31">
        <f t="shared" si="428"/>
        <v>8</v>
      </c>
      <c r="EZ25" s="29" t="str">
        <f t="shared" si="175"/>
        <v>8.0</v>
      </c>
      <c r="FA25" s="35" t="str">
        <f t="shared" si="429"/>
        <v>B+</v>
      </c>
      <c r="FB25" s="157">
        <f t="shared" si="430"/>
        <v>3.5</v>
      </c>
      <c r="FC25" s="49" t="str">
        <f t="shared" si="431"/>
        <v>3.5</v>
      </c>
      <c r="FD25" s="77">
        <v>3</v>
      </c>
      <c r="FE25" s="151">
        <v>3</v>
      </c>
      <c r="FF25" s="155">
        <v>7.5</v>
      </c>
      <c r="FG25" s="165">
        <v>6.7</v>
      </c>
      <c r="FH25" s="165"/>
      <c r="FI25" s="22">
        <f t="shared" si="432"/>
        <v>7</v>
      </c>
      <c r="FJ25" s="29">
        <f t="shared" si="433"/>
        <v>7</v>
      </c>
      <c r="FK25" s="29" t="str">
        <f t="shared" si="181"/>
        <v>7.0</v>
      </c>
      <c r="FL25" s="35" t="str">
        <f t="shared" si="434"/>
        <v>B</v>
      </c>
      <c r="FM25" s="33">
        <f t="shared" si="435"/>
        <v>3</v>
      </c>
      <c r="FN25" s="49" t="str">
        <f t="shared" si="436"/>
        <v>3.0</v>
      </c>
      <c r="FO25" s="77">
        <v>1</v>
      </c>
      <c r="FP25" s="151">
        <v>1</v>
      </c>
      <c r="FQ25" s="41">
        <f t="shared" si="185"/>
        <v>20</v>
      </c>
      <c r="FR25" s="43">
        <f t="shared" si="186"/>
        <v>2.6</v>
      </c>
      <c r="FS25" s="45" t="str">
        <f t="shared" si="187"/>
        <v>2.60</v>
      </c>
      <c r="FT25" s="47" t="str">
        <f t="shared" si="188"/>
        <v>Lên lớp</v>
      </c>
      <c r="FU25" s="145">
        <f t="shared" si="189"/>
        <v>20</v>
      </c>
      <c r="FV25" s="146">
        <f t="shared" si="190"/>
        <v>2.6</v>
      </c>
      <c r="FW25" s="174">
        <f t="shared" si="191"/>
        <v>36</v>
      </c>
      <c r="FX25" s="41">
        <f t="shared" si="192"/>
        <v>36</v>
      </c>
      <c r="FY25" s="43">
        <f t="shared" si="193"/>
        <v>2.8611111111111112</v>
      </c>
      <c r="FZ25" s="45" t="str">
        <f t="shared" si="194"/>
        <v>2.86</v>
      </c>
      <c r="GA25" s="47" t="str">
        <f t="shared" si="195"/>
        <v>Lên lớp</v>
      </c>
      <c r="GB25" s="47" t="s">
        <v>1143</v>
      </c>
      <c r="GC25" s="24">
        <v>7.8</v>
      </c>
      <c r="GD25" s="27">
        <v>8</v>
      </c>
      <c r="GE25" s="28"/>
      <c r="GF25" s="22">
        <f t="shared" si="352"/>
        <v>7.9</v>
      </c>
      <c r="GG25" s="29">
        <f t="shared" si="353"/>
        <v>7.9</v>
      </c>
      <c r="GH25" s="29" t="str">
        <f t="shared" si="197"/>
        <v>7.9</v>
      </c>
      <c r="GI25" s="35" t="str">
        <f t="shared" si="354"/>
        <v>B</v>
      </c>
      <c r="GJ25" s="33">
        <f t="shared" si="355"/>
        <v>3</v>
      </c>
      <c r="GK25" s="49" t="str">
        <f t="shared" si="356"/>
        <v>3.0</v>
      </c>
      <c r="GL25" s="77">
        <v>2</v>
      </c>
      <c r="GM25" s="151">
        <v>2</v>
      </c>
      <c r="GN25" s="24">
        <v>8</v>
      </c>
      <c r="GO25" s="27">
        <v>7</v>
      </c>
      <c r="GP25" s="28"/>
      <c r="GQ25" s="30">
        <f t="shared" si="357"/>
        <v>7.4</v>
      </c>
      <c r="GR25" s="31">
        <f t="shared" si="358"/>
        <v>7.4</v>
      </c>
      <c r="GS25" s="29" t="str">
        <f t="shared" si="202"/>
        <v>7.4</v>
      </c>
      <c r="GT25" s="35" t="str">
        <f t="shared" si="359"/>
        <v>B</v>
      </c>
      <c r="GU25" s="33">
        <f t="shared" si="360"/>
        <v>3</v>
      </c>
      <c r="GV25" s="49" t="str">
        <f t="shared" si="361"/>
        <v>3.0</v>
      </c>
      <c r="GW25" s="77">
        <v>3</v>
      </c>
      <c r="GX25" s="151">
        <v>3</v>
      </c>
      <c r="GY25" s="24">
        <v>7.2</v>
      </c>
      <c r="GZ25" s="27">
        <v>10</v>
      </c>
      <c r="HA25" s="28"/>
      <c r="HB25" s="30">
        <f t="shared" si="362"/>
        <v>8.9</v>
      </c>
      <c r="HC25" s="31">
        <f t="shared" si="363"/>
        <v>8.9</v>
      </c>
      <c r="HD25" s="29" t="str">
        <f t="shared" si="207"/>
        <v>8.9</v>
      </c>
      <c r="HE25" s="35" t="str">
        <f t="shared" si="364"/>
        <v>A</v>
      </c>
      <c r="HF25" s="33">
        <f t="shared" si="365"/>
        <v>4</v>
      </c>
      <c r="HG25" s="49" t="str">
        <f t="shared" si="366"/>
        <v>4.0</v>
      </c>
      <c r="HH25" s="77">
        <v>2</v>
      </c>
      <c r="HI25" s="151">
        <v>2</v>
      </c>
      <c r="HJ25" s="24">
        <v>8.1999999999999993</v>
      </c>
      <c r="HK25" s="27">
        <v>8</v>
      </c>
      <c r="HL25" s="28"/>
      <c r="HM25" s="22">
        <f t="shared" si="367"/>
        <v>8.1</v>
      </c>
      <c r="HN25" s="29">
        <f t="shared" si="368"/>
        <v>8.1</v>
      </c>
      <c r="HO25" s="29" t="str">
        <f t="shared" si="212"/>
        <v>8.1</v>
      </c>
      <c r="HP25" s="35" t="str">
        <f t="shared" si="369"/>
        <v>B+</v>
      </c>
      <c r="HQ25" s="33">
        <f t="shared" si="370"/>
        <v>3.5</v>
      </c>
      <c r="HR25" s="49" t="str">
        <f t="shared" si="371"/>
        <v>3.5</v>
      </c>
      <c r="HS25" s="77">
        <v>2</v>
      </c>
      <c r="HT25" s="151">
        <v>2</v>
      </c>
      <c r="HU25" s="24">
        <v>7.7</v>
      </c>
      <c r="HV25" s="27">
        <v>6</v>
      </c>
      <c r="HW25" s="28"/>
      <c r="HX25" s="22">
        <f t="shared" si="372"/>
        <v>6.7</v>
      </c>
      <c r="HY25" s="29">
        <f t="shared" si="373"/>
        <v>6.7</v>
      </c>
      <c r="HZ25" s="29" t="str">
        <f t="shared" si="217"/>
        <v>6.7</v>
      </c>
      <c r="IA25" s="35" t="str">
        <f t="shared" si="374"/>
        <v>C+</v>
      </c>
      <c r="IB25" s="33">
        <f t="shared" si="375"/>
        <v>2.5</v>
      </c>
      <c r="IC25" s="49" t="str">
        <f t="shared" si="376"/>
        <v>2.5</v>
      </c>
      <c r="ID25" s="77">
        <v>3</v>
      </c>
      <c r="IE25" s="151">
        <v>3</v>
      </c>
      <c r="IF25" s="24">
        <v>5.7</v>
      </c>
      <c r="IG25" s="27">
        <v>9</v>
      </c>
      <c r="IH25" s="126"/>
      <c r="II25" s="22">
        <f t="shared" si="377"/>
        <v>7.7</v>
      </c>
      <c r="IJ25" s="54">
        <f t="shared" si="378"/>
        <v>7.7</v>
      </c>
      <c r="IK25" s="29" t="str">
        <f t="shared" si="222"/>
        <v>7.7</v>
      </c>
      <c r="IL25" s="162" t="str">
        <f t="shared" si="379"/>
        <v>B</v>
      </c>
      <c r="IM25" s="33">
        <f t="shared" si="380"/>
        <v>3</v>
      </c>
      <c r="IN25" s="49" t="str">
        <f t="shared" si="381"/>
        <v>3.0</v>
      </c>
      <c r="IO25" s="77">
        <v>2</v>
      </c>
      <c r="IP25" s="151">
        <v>2</v>
      </c>
      <c r="IQ25" s="24">
        <v>7</v>
      </c>
      <c r="IR25" s="27">
        <v>3</v>
      </c>
      <c r="IS25" s="28"/>
      <c r="IT25" s="30">
        <f t="shared" si="382"/>
        <v>4.5999999999999996</v>
      </c>
      <c r="IU25" s="31">
        <f t="shared" si="383"/>
        <v>4.5999999999999996</v>
      </c>
      <c r="IV25" s="29" t="str">
        <f t="shared" si="226"/>
        <v>4.6</v>
      </c>
      <c r="IW25" s="35" t="str">
        <f t="shared" si="384"/>
        <v>D</v>
      </c>
      <c r="IX25" s="33">
        <f t="shared" si="385"/>
        <v>1</v>
      </c>
      <c r="IY25" s="49" t="str">
        <f t="shared" si="386"/>
        <v>1.0</v>
      </c>
      <c r="IZ25" s="77">
        <v>3</v>
      </c>
      <c r="JA25" s="151">
        <v>3</v>
      </c>
      <c r="JB25" s="24">
        <v>7.4</v>
      </c>
      <c r="JC25" s="27">
        <v>5</v>
      </c>
      <c r="JD25" s="28"/>
      <c r="JE25" s="30">
        <f t="shared" si="387"/>
        <v>6</v>
      </c>
      <c r="JF25" s="31">
        <f t="shared" si="388"/>
        <v>6</v>
      </c>
      <c r="JG25" s="29" t="str">
        <f t="shared" si="230"/>
        <v>6.0</v>
      </c>
      <c r="JH25" s="35" t="str">
        <f t="shared" si="389"/>
        <v>C</v>
      </c>
      <c r="JI25" s="33">
        <f t="shared" si="390"/>
        <v>2</v>
      </c>
      <c r="JJ25" s="49" t="str">
        <f t="shared" si="391"/>
        <v>2.0</v>
      </c>
      <c r="JK25" s="77">
        <v>3</v>
      </c>
      <c r="JL25" s="151">
        <v>3</v>
      </c>
      <c r="JM25" s="24">
        <v>8</v>
      </c>
      <c r="JN25" s="214">
        <v>6.8</v>
      </c>
      <c r="JO25" s="140"/>
      <c r="JP25" s="30">
        <f t="shared" si="392"/>
        <v>7.3</v>
      </c>
      <c r="JQ25" s="31">
        <f t="shared" si="393"/>
        <v>7.3</v>
      </c>
      <c r="JR25" s="29" t="str">
        <f t="shared" si="234"/>
        <v>7.3</v>
      </c>
      <c r="JS25" s="35" t="str">
        <f t="shared" si="394"/>
        <v>B</v>
      </c>
      <c r="JT25" s="33">
        <f t="shared" si="395"/>
        <v>3</v>
      </c>
      <c r="JU25" s="49" t="str">
        <f t="shared" si="396"/>
        <v>3.0</v>
      </c>
      <c r="JV25" s="77">
        <v>2</v>
      </c>
      <c r="JW25" s="151">
        <v>2</v>
      </c>
      <c r="JX25" s="211">
        <f t="shared" si="238"/>
        <v>22</v>
      </c>
      <c r="JY25" s="43">
        <f t="shared" si="239"/>
        <v>2.6590909090909092</v>
      </c>
      <c r="JZ25" s="45" t="str">
        <f t="shared" si="240"/>
        <v>2.66</v>
      </c>
      <c r="KA25" s="47" t="str">
        <f t="shared" si="241"/>
        <v>Lên lớp</v>
      </c>
      <c r="KB25" s="41">
        <f t="shared" si="242"/>
        <v>22</v>
      </c>
      <c r="KC25" s="43">
        <f t="shared" si="243"/>
        <v>2.6590909090909092</v>
      </c>
      <c r="KD25" s="229">
        <f t="shared" si="244"/>
        <v>58</v>
      </c>
      <c r="KE25" s="230">
        <f t="shared" si="245"/>
        <v>58</v>
      </c>
      <c r="KF25" s="146">
        <f t="shared" si="246"/>
        <v>2.7844827586206895</v>
      </c>
      <c r="KG25" s="45" t="str">
        <f t="shared" si="247"/>
        <v>2.78</v>
      </c>
      <c r="KH25" s="47" t="str">
        <f t="shared" si="248"/>
        <v>Lên lớp</v>
      </c>
      <c r="KI25" s="47" t="s">
        <v>1143</v>
      </c>
      <c r="KJ25" s="24">
        <v>7.2</v>
      </c>
      <c r="KK25" s="27">
        <v>7</v>
      </c>
      <c r="KL25" s="28"/>
      <c r="KM25" s="30">
        <f t="shared" si="437"/>
        <v>7.1</v>
      </c>
      <c r="KN25" s="31">
        <f t="shared" si="438"/>
        <v>7.1</v>
      </c>
      <c r="KO25" s="29" t="str">
        <f t="shared" si="439"/>
        <v>7.1</v>
      </c>
      <c r="KP25" s="35" t="str">
        <f t="shared" si="440"/>
        <v>B</v>
      </c>
      <c r="KQ25" s="33">
        <f t="shared" si="441"/>
        <v>3</v>
      </c>
      <c r="KR25" s="49" t="str">
        <f t="shared" si="442"/>
        <v>3.0</v>
      </c>
      <c r="KS25" s="77">
        <v>2</v>
      </c>
      <c r="KT25" s="151">
        <v>2</v>
      </c>
      <c r="KU25" s="24">
        <v>8</v>
      </c>
      <c r="KV25" s="27">
        <v>9</v>
      </c>
      <c r="KW25" s="28"/>
      <c r="KX25" s="30">
        <f t="shared" si="443"/>
        <v>8.6</v>
      </c>
      <c r="KY25" s="31">
        <f t="shared" si="444"/>
        <v>8.6</v>
      </c>
      <c r="KZ25" s="29" t="str">
        <f t="shared" si="445"/>
        <v>8.6</v>
      </c>
      <c r="LA25" s="35" t="str">
        <f t="shared" si="446"/>
        <v>A</v>
      </c>
      <c r="LB25" s="33">
        <f t="shared" si="447"/>
        <v>4</v>
      </c>
      <c r="LC25" s="49" t="str">
        <f t="shared" si="448"/>
        <v>4.0</v>
      </c>
      <c r="LD25" s="77">
        <v>2</v>
      </c>
      <c r="LE25" s="151">
        <v>2</v>
      </c>
      <c r="LF25" s="24">
        <v>8</v>
      </c>
      <c r="LG25" s="27">
        <v>2</v>
      </c>
      <c r="LH25" s="28"/>
      <c r="LI25" s="30">
        <f t="shared" si="449"/>
        <v>4.4000000000000004</v>
      </c>
      <c r="LJ25" s="31">
        <f t="shared" si="450"/>
        <v>4.4000000000000004</v>
      </c>
      <c r="LK25" s="31" t="str">
        <f t="shared" si="451"/>
        <v>4.4</v>
      </c>
      <c r="LL25" s="35" t="str">
        <f t="shared" si="452"/>
        <v>D</v>
      </c>
      <c r="LM25" s="33">
        <f t="shared" si="453"/>
        <v>1</v>
      </c>
      <c r="LN25" s="49" t="str">
        <f t="shared" si="454"/>
        <v>1.0</v>
      </c>
      <c r="LO25" s="77">
        <v>2</v>
      </c>
      <c r="LP25" s="151">
        <v>2</v>
      </c>
      <c r="LQ25" s="24">
        <v>7</v>
      </c>
      <c r="LR25" s="27">
        <v>7</v>
      </c>
      <c r="LS25" s="28"/>
      <c r="LT25" s="30">
        <f t="shared" si="455"/>
        <v>7</v>
      </c>
      <c r="LU25" s="31">
        <f t="shared" si="456"/>
        <v>7</v>
      </c>
      <c r="LV25" s="29" t="str">
        <f t="shared" si="252"/>
        <v>7.0</v>
      </c>
      <c r="LW25" s="35" t="str">
        <f t="shared" si="457"/>
        <v>B</v>
      </c>
      <c r="LX25" s="33">
        <f t="shared" si="458"/>
        <v>3</v>
      </c>
      <c r="LY25" s="49" t="str">
        <f t="shared" si="459"/>
        <v>3.0</v>
      </c>
      <c r="LZ25" s="77">
        <v>2</v>
      </c>
      <c r="MA25" s="151">
        <v>2</v>
      </c>
      <c r="MB25" s="24">
        <v>6.5</v>
      </c>
      <c r="MC25" s="27">
        <v>6</v>
      </c>
      <c r="MD25" s="28"/>
      <c r="ME25" s="30">
        <f t="shared" si="460"/>
        <v>6.2</v>
      </c>
      <c r="MF25" s="161">
        <f t="shared" si="461"/>
        <v>6.2</v>
      </c>
      <c r="MG25" s="29" t="str">
        <f t="shared" si="253"/>
        <v>6.2</v>
      </c>
      <c r="MH25" s="162" t="str">
        <f t="shared" si="462"/>
        <v>C</v>
      </c>
      <c r="MI25" s="163">
        <f t="shared" si="463"/>
        <v>2</v>
      </c>
      <c r="MJ25" s="56" t="str">
        <f t="shared" si="464"/>
        <v>2.0</v>
      </c>
      <c r="MK25" s="77">
        <v>1</v>
      </c>
      <c r="ML25" s="151">
        <v>1</v>
      </c>
      <c r="MM25" s="24">
        <v>7</v>
      </c>
      <c r="MN25" s="27">
        <v>5</v>
      </c>
      <c r="MO25" s="28"/>
      <c r="MP25" s="30">
        <f t="shared" si="465"/>
        <v>5.8</v>
      </c>
      <c r="MQ25" s="161">
        <f t="shared" si="466"/>
        <v>5.8</v>
      </c>
      <c r="MR25" s="29" t="str">
        <f t="shared" si="254"/>
        <v>5.8</v>
      </c>
      <c r="MS25" s="162" t="str">
        <f t="shared" si="467"/>
        <v>C</v>
      </c>
      <c r="MT25" s="163">
        <f t="shared" si="468"/>
        <v>2</v>
      </c>
      <c r="MU25" s="56" t="str">
        <f t="shared" si="469"/>
        <v>2.0</v>
      </c>
      <c r="MV25" s="77">
        <v>3</v>
      </c>
      <c r="MW25" s="151">
        <v>3</v>
      </c>
      <c r="MX25" s="24">
        <v>6</v>
      </c>
      <c r="MY25" s="27">
        <v>5</v>
      </c>
      <c r="MZ25" s="28"/>
      <c r="NA25" s="30">
        <f t="shared" si="470"/>
        <v>5.4</v>
      </c>
      <c r="NB25" s="161">
        <f t="shared" si="471"/>
        <v>5.4</v>
      </c>
      <c r="NC25" s="29" t="str">
        <f t="shared" si="255"/>
        <v>5.4</v>
      </c>
      <c r="ND25" s="162" t="str">
        <f t="shared" si="472"/>
        <v>D+</v>
      </c>
      <c r="NE25" s="163">
        <f t="shared" si="473"/>
        <v>1.5</v>
      </c>
      <c r="NF25" s="56" t="str">
        <f t="shared" si="474"/>
        <v>1.5</v>
      </c>
      <c r="NG25" s="77">
        <v>1</v>
      </c>
      <c r="NH25" s="151">
        <v>1</v>
      </c>
      <c r="NI25" s="24">
        <v>6.4</v>
      </c>
      <c r="NJ25" s="27">
        <v>3</v>
      </c>
      <c r="NK25" s="28"/>
      <c r="NL25" s="30">
        <f t="shared" si="475"/>
        <v>4.4000000000000004</v>
      </c>
      <c r="NM25" s="31">
        <f t="shared" si="476"/>
        <v>4.4000000000000004</v>
      </c>
      <c r="NN25" s="29" t="str">
        <f t="shared" si="477"/>
        <v>4.4</v>
      </c>
      <c r="NO25" s="35" t="str">
        <f t="shared" si="478"/>
        <v>D</v>
      </c>
      <c r="NP25" s="33">
        <f t="shared" si="479"/>
        <v>1</v>
      </c>
      <c r="NQ25" s="49" t="str">
        <f t="shared" si="480"/>
        <v>1.0</v>
      </c>
      <c r="NR25" s="77">
        <v>3</v>
      </c>
      <c r="NS25" s="151">
        <v>3</v>
      </c>
      <c r="NT25" s="24">
        <v>8</v>
      </c>
      <c r="NU25" s="214">
        <v>6.9</v>
      </c>
      <c r="NV25" s="28"/>
      <c r="NW25" s="30">
        <f t="shared" si="481"/>
        <v>7.3</v>
      </c>
      <c r="NX25" s="31">
        <f t="shared" si="482"/>
        <v>7.3</v>
      </c>
      <c r="NY25" s="29" t="str">
        <f t="shared" si="483"/>
        <v>7.3</v>
      </c>
      <c r="NZ25" s="35" t="str">
        <f t="shared" si="484"/>
        <v>B</v>
      </c>
      <c r="OA25" s="33">
        <f t="shared" si="485"/>
        <v>3</v>
      </c>
      <c r="OB25" s="49" t="str">
        <f t="shared" si="486"/>
        <v>3.0</v>
      </c>
      <c r="OC25" s="77">
        <v>2</v>
      </c>
      <c r="OD25" s="151">
        <v>2</v>
      </c>
      <c r="OE25" s="211">
        <f t="shared" si="259"/>
        <v>18</v>
      </c>
      <c r="OF25" s="43">
        <f t="shared" si="260"/>
        <v>2.25</v>
      </c>
      <c r="OG25" s="45" t="str">
        <f t="shared" si="261"/>
        <v>2.25</v>
      </c>
      <c r="OH25" s="47" t="str">
        <f t="shared" si="309"/>
        <v>Lên lớp</v>
      </c>
      <c r="OI25" s="41">
        <f t="shared" si="262"/>
        <v>18</v>
      </c>
      <c r="OJ25" s="43">
        <f t="shared" si="263"/>
        <v>2.25</v>
      </c>
      <c r="OK25" s="229">
        <f t="shared" si="264"/>
        <v>76</v>
      </c>
      <c r="OL25" s="230">
        <f t="shared" si="265"/>
        <v>76</v>
      </c>
      <c r="OM25" s="146">
        <f t="shared" si="266"/>
        <v>2.6578947368421053</v>
      </c>
      <c r="ON25" s="45" t="str">
        <f t="shared" si="52"/>
        <v>2.66</v>
      </c>
      <c r="OO25" s="47" t="str">
        <f t="shared" si="267"/>
        <v>Lên lớp</v>
      </c>
      <c r="OP25" s="47" t="s">
        <v>1143</v>
      </c>
      <c r="OQ25" s="24">
        <v>7</v>
      </c>
      <c r="OR25" s="27">
        <v>3</v>
      </c>
      <c r="OS25" s="28"/>
      <c r="OT25" s="30">
        <f t="shared" si="487"/>
        <v>4.5999999999999996</v>
      </c>
      <c r="OU25" s="31">
        <f t="shared" si="488"/>
        <v>4.5999999999999996</v>
      </c>
      <c r="OV25" s="29" t="str">
        <f t="shared" si="489"/>
        <v>4.6</v>
      </c>
      <c r="OW25" s="35" t="str">
        <f t="shared" si="490"/>
        <v>D</v>
      </c>
      <c r="OX25" s="130">
        <f t="shared" si="491"/>
        <v>1</v>
      </c>
      <c r="OY25" s="49" t="str">
        <f t="shared" si="492"/>
        <v>1.0</v>
      </c>
      <c r="OZ25" s="77">
        <v>2</v>
      </c>
      <c r="PA25" s="151">
        <v>2</v>
      </c>
      <c r="PB25" s="24">
        <v>7.6</v>
      </c>
      <c r="PC25" s="27">
        <v>4</v>
      </c>
      <c r="PD25" s="28"/>
      <c r="PE25" s="30">
        <f t="shared" si="493"/>
        <v>5.4</v>
      </c>
      <c r="PF25" s="31">
        <f t="shared" si="494"/>
        <v>5.4</v>
      </c>
      <c r="PG25" s="31" t="str">
        <f t="shared" si="495"/>
        <v>5.4</v>
      </c>
      <c r="PH25" s="35" t="str">
        <f t="shared" si="496"/>
        <v>D+</v>
      </c>
      <c r="PI25" s="130">
        <f t="shared" si="497"/>
        <v>1.5</v>
      </c>
      <c r="PJ25" s="49" t="str">
        <f t="shared" si="498"/>
        <v>1.5</v>
      </c>
      <c r="PK25" s="77">
        <v>3</v>
      </c>
      <c r="PL25" s="151">
        <v>3</v>
      </c>
      <c r="PM25" s="24">
        <v>8.3000000000000007</v>
      </c>
      <c r="PN25" s="27">
        <v>8</v>
      </c>
      <c r="PO25" s="28"/>
      <c r="PP25" s="30">
        <f t="shared" si="499"/>
        <v>8.1</v>
      </c>
      <c r="PQ25" s="31">
        <f t="shared" si="500"/>
        <v>8.1</v>
      </c>
      <c r="PR25" s="29" t="str">
        <f t="shared" si="501"/>
        <v>8.1</v>
      </c>
      <c r="PS25" s="35" t="str">
        <f t="shared" si="502"/>
        <v>B+</v>
      </c>
      <c r="PT25" s="130">
        <f t="shared" si="503"/>
        <v>3.5</v>
      </c>
      <c r="PU25" s="49" t="str">
        <f t="shared" si="504"/>
        <v>3.5</v>
      </c>
      <c r="PV25" s="77">
        <v>2</v>
      </c>
      <c r="PW25" s="151">
        <v>2</v>
      </c>
      <c r="PX25" s="24">
        <v>8</v>
      </c>
      <c r="PY25" s="27">
        <v>7</v>
      </c>
      <c r="PZ25" s="28"/>
      <c r="QA25" s="30">
        <f t="shared" si="505"/>
        <v>7.4</v>
      </c>
      <c r="QB25" s="31">
        <f t="shared" si="506"/>
        <v>7.4</v>
      </c>
      <c r="QC25" s="29" t="str">
        <f t="shared" si="507"/>
        <v>7.4</v>
      </c>
      <c r="QD25" s="35" t="str">
        <f t="shared" si="546"/>
        <v>B</v>
      </c>
      <c r="QE25" s="130">
        <f t="shared" si="508"/>
        <v>3</v>
      </c>
      <c r="QF25" s="49" t="str">
        <f t="shared" si="509"/>
        <v>3.0</v>
      </c>
      <c r="QG25" s="77">
        <v>3</v>
      </c>
      <c r="QH25" s="151">
        <v>3</v>
      </c>
      <c r="QI25" s="24">
        <v>6.8</v>
      </c>
      <c r="QJ25" s="27">
        <v>7</v>
      </c>
      <c r="QK25" s="28"/>
      <c r="QL25" s="30">
        <f t="shared" si="564"/>
        <v>6.9</v>
      </c>
      <c r="QM25" s="31">
        <f t="shared" si="565"/>
        <v>6.9</v>
      </c>
      <c r="QN25" s="29" t="str">
        <f t="shared" si="566"/>
        <v>6.9</v>
      </c>
      <c r="QO25" s="35" t="str">
        <f t="shared" si="567"/>
        <v>C+</v>
      </c>
      <c r="QP25" s="130">
        <f t="shared" si="568"/>
        <v>2.5</v>
      </c>
      <c r="QQ25" s="49" t="str">
        <f t="shared" si="569"/>
        <v>2.5</v>
      </c>
      <c r="QR25" s="77">
        <v>1</v>
      </c>
      <c r="QS25" s="151">
        <v>1</v>
      </c>
      <c r="QT25" s="24">
        <v>6.6</v>
      </c>
      <c r="QU25" s="27">
        <v>5</v>
      </c>
      <c r="QV25" s="28"/>
      <c r="QW25" s="30">
        <f t="shared" si="516"/>
        <v>5.6</v>
      </c>
      <c r="QX25" s="31">
        <f t="shared" si="517"/>
        <v>5.6</v>
      </c>
      <c r="QY25" s="29" t="str">
        <f t="shared" si="518"/>
        <v>5.6</v>
      </c>
      <c r="QZ25" s="35" t="str">
        <f t="shared" si="519"/>
        <v>C</v>
      </c>
      <c r="RA25" s="130">
        <f t="shared" si="520"/>
        <v>2</v>
      </c>
      <c r="RB25" s="49" t="str">
        <f t="shared" si="521"/>
        <v>2.0</v>
      </c>
      <c r="RC25" s="77">
        <v>3</v>
      </c>
      <c r="RD25" s="151">
        <v>3</v>
      </c>
      <c r="RE25" s="24">
        <v>7.5</v>
      </c>
      <c r="RF25" s="27">
        <v>9</v>
      </c>
      <c r="RG25" s="28"/>
      <c r="RH25" s="30">
        <f t="shared" si="522"/>
        <v>8.4</v>
      </c>
      <c r="RI25" s="31">
        <f t="shared" si="523"/>
        <v>8.4</v>
      </c>
      <c r="RJ25" s="29" t="str">
        <f t="shared" si="524"/>
        <v>8.4</v>
      </c>
      <c r="RK25" s="35" t="str">
        <f t="shared" si="525"/>
        <v>B+</v>
      </c>
      <c r="RL25" s="130">
        <f t="shared" si="526"/>
        <v>3.5</v>
      </c>
      <c r="RM25" s="49" t="str">
        <f t="shared" si="527"/>
        <v>3.5</v>
      </c>
      <c r="RN25" s="77">
        <v>1</v>
      </c>
      <c r="RO25" s="151">
        <v>1</v>
      </c>
      <c r="RP25" s="211">
        <f t="shared" si="275"/>
        <v>15</v>
      </c>
      <c r="RQ25" s="275">
        <f t="shared" si="276"/>
        <v>6.3933333333333335</v>
      </c>
      <c r="RR25" s="43">
        <f t="shared" si="277"/>
        <v>2.2999999999999998</v>
      </c>
      <c r="RS25" s="45" t="str">
        <f t="shared" si="278"/>
        <v>2.30</v>
      </c>
      <c r="RT25" s="47" t="str">
        <f t="shared" si="279"/>
        <v>Lên lớp</v>
      </c>
      <c r="RU25" s="41">
        <f t="shared" si="280"/>
        <v>15</v>
      </c>
      <c r="RV25" s="43">
        <f t="shared" si="281"/>
        <v>2.2999999999999998</v>
      </c>
      <c r="RW25" s="229">
        <f t="shared" si="282"/>
        <v>91</v>
      </c>
      <c r="RX25" s="230">
        <f t="shared" si="283"/>
        <v>91</v>
      </c>
      <c r="RY25" s="146">
        <f t="shared" si="284"/>
        <v>2.598901098901099</v>
      </c>
      <c r="RZ25" s="45" t="str">
        <f t="shared" si="285"/>
        <v>2.60</v>
      </c>
      <c r="SA25" s="47" t="str">
        <f t="shared" si="286"/>
        <v>Lên lớp</v>
      </c>
      <c r="SB25" s="47" t="s">
        <v>1143</v>
      </c>
      <c r="SC25" s="24">
        <v>8.6999999999999993</v>
      </c>
      <c r="SD25" s="27">
        <v>9</v>
      </c>
      <c r="SE25" s="28"/>
      <c r="SF25" s="30">
        <f t="shared" si="528"/>
        <v>8.9</v>
      </c>
      <c r="SG25" s="31">
        <f t="shared" si="529"/>
        <v>8.9</v>
      </c>
      <c r="SH25" s="29" t="str">
        <f t="shared" si="530"/>
        <v>8.9</v>
      </c>
      <c r="SI25" s="35" t="str">
        <f t="shared" si="531"/>
        <v>A</v>
      </c>
      <c r="SJ25" s="130">
        <f t="shared" si="532"/>
        <v>4</v>
      </c>
      <c r="SK25" s="49" t="str">
        <f t="shared" si="533"/>
        <v>4.0</v>
      </c>
      <c r="SL25" s="77">
        <v>2</v>
      </c>
      <c r="SM25" s="151">
        <v>2</v>
      </c>
      <c r="SN25" s="24">
        <v>7.1</v>
      </c>
      <c r="SO25" s="27">
        <v>6</v>
      </c>
      <c r="SP25" s="28"/>
      <c r="SQ25" s="30">
        <f t="shared" si="534"/>
        <v>6.4</v>
      </c>
      <c r="SR25" s="31">
        <f t="shared" si="535"/>
        <v>6.4</v>
      </c>
      <c r="SS25" s="29" t="str">
        <f t="shared" si="536"/>
        <v>6.4</v>
      </c>
      <c r="ST25" s="35" t="str">
        <f t="shared" si="537"/>
        <v>C</v>
      </c>
      <c r="SU25" s="130">
        <f t="shared" si="538"/>
        <v>2</v>
      </c>
      <c r="SV25" s="49" t="str">
        <f t="shared" si="539"/>
        <v>2.0</v>
      </c>
      <c r="SW25" s="77">
        <v>2</v>
      </c>
      <c r="SX25" s="151">
        <v>2</v>
      </c>
      <c r="SY25" s="24"/>
      <c r="SZ25" s="27"/>
      <c r="TA25" s="28"/>
      <c r="TB25" s="22">
        <f t="shared" si="562"/>
        <v>7.7</v>
      </c>
      <c r="TC25" s="29">
        <f t="shared" si="563"/>
        <v>7.7</v>
      </c>
      <c r="TD25" s="31" t="str">
        <f t="shared" si="542"/>
        <v>7.7</v>
      </c>
      <c r="TE25" s="35" t="str">
        <f t="shared" si="543"/>
        <v>B</v>
      </c>
      <c r="TF25" s="33">
        <f t="shared" si="544"/>
        <v>3</v>
      </c>
      <c r="TG25" s="49" t="str">
        <f t="shared" si="545"/>
        <v>3.0</v>
      </c>
      <c r="TH25" s="77">
        <v>4</v>
      </c>
      <c r="TI25" s="151">
        <v>4</v>
      </c>
      <c r="TJ25" s="320"/>
      <c r="TK25" s="321">
        <v>8.1</v>
      </c>
      <c r="TL25" s="322">
        <v>8.8000000000000007</v>
      </c>
      <c r="TM25" s="322">
        <v>6.5</v>
      </c>
      <c r="TN25" s="322"/>
      <c r="TO25" s="127">
        <f t="shared" si="549"/>
        <v>7.5</v>
      </c>
      <c r="TP25" s="29" t="str">
        <f t="shared" si="550"/>
        <v>7.5</v>
      </c>
      <c r="TQ25" s="35" t="str">
        <f t="shared" si="551"/>
        <v>B</v>
      </c>
      <c r="TR25" s="33">
        <f t="shared" si="552"/>
        <v>3</v>
      </c>
      <c r="TS25" s="49" t="str">
        <f t="shared" si="553"/>
        <v>3.0</v>
      </c>
      <c r="TT25" s="323">
        <v>5</v>
      </c>
      <c r="TU25" s="324">
        <v>5</v>
      </c>
      <c r="TV25" s="325">
        <f t="shared" si="554"/>
        <v>9</v>
      </c>
      <c r="TW25" s="341">
        <f t="shared" si="294"/>
        <v>7.5888888888888886</v>
      </c>
      <c r="TX25" s="326">
        <f t="shared" si="555"/>
        <v>3</v>
      </c>
      <c r="TY25" s="45" t="str">
        <f t="shared" si="556"/>
        <v>3.00</v>
      </c>
      <c r="TZ25" s="47" t="str">
        <f t="shared" si="557"/>
        <v>Lên lớp</v>
      </c>
      <c r="UA25" s="41">
        <f t="shared" si="558"/>
        <v>9</v>
      </c>
      <c r="UB25" s="43">
        <f t="shared" si="559"/>
        <v>3</v>
      </c>
    </row>
    <row r="26" spans="1:548" ht="18">
      <c r="A26" s="11">
        <v>36</v>
      </c>
      <c r="B26" s="91" t="s">
        <v>500</v>
      </c>
      <c r="C26" s="92" t="s">
        <v>568</v>
      </c>
      <c r="D26" s="73" t="s">
        <v>569</v>
      </c>
      <c r="E26" s="305" t="s">
        <v>495</v>
      </c>
      <c r="F26" s="9"/>
      <c r="G26" s="118" t="s">
        <v>809</v>
      </c>
      <c r="H26" s="102" t="s">
        <v>18</v>
      </c>
      <c r="I26" s="104" t="s">
        <v>952</v>
      </c>
      <c r="J26" s="13">
        <v>8</v>
      </c>
      <c r="K26" s="29" t="str">
        <f t="shared" si="103"/>
        <v>8.0</v>
      </c>
      <c r="L26" s="35" t="str">
        <f t="shared" si="321"/>
        <v>B+</v>
      </c>
      <c r="M26" s="33">
        <f t="shared" si="322"/>
        <v>3.5</v>
      </c>
      <c r="N26" s="49" t="str">
        <f t="shared" si="323"/>
        <v>3.5</v>
      </c>
      <c r="O26" s="12">
        <v>2</v>
      </c>
      <c r="P26" s="19">
        <v>6.6</v>
      </c>
      <c r="Q26" s="29" t="str">
        <f t="shared" si="107"/>
        <v>6.6</v>
      </c>
      <c r="R26" s="35" t="str">
        <f t="shared" si="324"/>
        <v>C+</v>
      </c>
      <c r="S26" s="33">
        <f t="shared" si="325"/>
        <v>2.5</v>
      </c>
      <c r="T26" s="49" t="str">
        <f t="shared" si="326"/>
        <v>2.5</v>
      </c>
      <c r="U26" s="12">
        <v>3</v>
      </c>
      <c r="V26" s="24">
        <v>9</v>
      </c>
      <c r="W26" s="27">
        <v>4</v>
      </c>
      <c r="X26" s="28"/>
      <c r="Y26" s="22">
        <f t="shared" si="327"/>
        <v>6</v>
      </c>
      <c r="Z26" s="29">
        <f t="shared" si="328"/>
        <v>6</v>
      </c>
      <c r="AA26" s="29" t="str">
        <f t="shared" si="113"/>
        <v>6.0</v>
      </c>
      <c r="AB26" s="35" t="str">
        <f t="shared" si="329"/>
        <v>C</v>
      </c>
      <c r="AC26" s="33">
        <f t="shared" si="330"/>
        <v>2</v>
      </c>
      <c r="AD26" s="49" t="str">
        <f t="shared" si="331"/>
        <v>2.0</v>
      </c>
      <c r="AE26" s="77">
        <v>5</v>
      </c>
      <c r="AF26" s="80">
        <v>5</v>
      </c>
      <c r="AG26" s="24">
        <v>5.2</v>
      </c>
      <c r="AH26" s="27">
        <v>8</v>
      </c>
      <c r="AI26" s="28"/>
      <c r="AJ26" s="30">
        <f t="shared" si="332"/>
        <v>6.9</v>
      </c>
      <c r="AK26" s="31">
        <f t="shared" si="333"/>
        <v>6.9</v>
      </c>
      <c r="AL26" s="29" t="str">
        <f t="shared" si="119"/>
        <v>6.9</v>
      </c>
      <c r="AM26" s="35" t="str">
        <f t="shared" si="334"/>
        <v>C+</v>
      </c>
      <c r="AN26" s="33">
        <f t="shared" si="335"/>
        <v>2.5</v>
      </c>
      <c r="AO26" s="49" t="str">
        <f t="shared" si="336"/>
        <v>2.5</v>
      </c>
      <c r="AP26" s="77">
        <v>3</v>
      </c>
      <c r="AQ26" s="83">
        <v>3</v>
      </c>
      <c r="AR26" s="24">
        <v>5.7</v>
      </c>
      <c r="AS26" s="27">
        <v>8</v>
      </c>
      <c r="AT26" s="28"/>
      <c r="AU26" s="30">
        <f t="shared" si="337"/>
        <v>7.1</v>
      </c>
      <c r="AV26" s="31">
        <f t="shared" si="338"/>
        <v>7.1</v>
      </c>
      <c r="AW26" s="29" t="str">
        <f t="shared" si="123"/>
        <v>7.1</v>
      </c>
      <c r="AX26" s="35" t="str">
        <f t="shared" si="339"/>
        <v>B</v>
      </c>
      <c r="AY26" s="33">
        <f t="shared" si="340"/>
        <v>3</v>
      </c>
      <c r="AZ26" s="49" t="str">
        <f t="shared" si="341"/>
        <v>3.0</v>
      </c>
      <c r="BA26" s="77">
        <v>3</v>
      </c>
      <c r="BB26" s="83">
        <v>3</v>
      </c>
      <c r="BC26" s="24">
        <v>8.5</v>
      </c>
      <c r="BD26" s="27">
        <v>7</v>
      </c>
      <c r="BE26" s="28"/>
      <c r="BF26" s="22">
        <f t="shared" si="342"/>
        <v>7.6</v>
      </c>
      <c r="BG26" s="29">
        <f t="shared" si="343"/>
        <v>7.6</v>
      </c>
      <c r="BH26" s="29" t="str">
        <f t="shared" si="127"/>
        <v>7.6</v>
      </c>
      <c r="BI26" s="35" t="str">
        <f t="shared" si="344"/>
        <v>B</v>
      </c>
      <c r="BJ26" s="33">
        <f t="shared" si="345"/>
        <v>3</v>
      </c>
      <c r="BK26" s="49" t="str">
        <f t="shared" si="346"/>
        <v>3.0</v>
      </c>
      <c r="BL26" s="77">
        <v>3</v>
      </c>
      <c r="BM26" s="83">
        <v>3</v>
      </c>
      <c r="BN26" s="24">
        <v>7.7</v>
      </c>
      <c r="BO26" s="27">
        <v>8</v>
      </c>
      <c r="BP26" s="28"/>
      <c r="BQ26" s="22">
        <f t="shared" si="347"/>
        <v>7.9</v>
      </c>
      <c r="BR26" s="29">
        <f t="shared" si="348"/>
        <v>7.9</v>
      </c>
      <c r="BS26" s="29" t="str">
        <f t="shared" si="131"/>
        <v>7.9</v>
      </c>
      <c r="BT26" s="35" t="str">
        <f t="shared" si="349"/>
        <v>B</v>
      </c>
      <c r="BU26" s="33">
        <f t="shared" si="350"/>
        <v>3</v>
      </c>
      <c r="BV26" s="49" t="str">
        <f t="shared" si="351"/>
        <v>3.0</v>
      </c>
      <c r="BW26" s="77">
        <v>2</v>
      </c>
      <c r="BX26" s="136">
        <v>2</v>
      </c>
      <c r="BY26" s="41">
        <f t="shared" si="135"/>
        <v>16</v>
      </c>
      <c r="BZ26" s="43">
        <f t="shared" si="136"/>
        <v>2.59375</v>
      </c>
      <c r="CA26" s="45" t="str">
        <f t="shared" si="137"/>
        <v>2.59</v>
      </c>
      <c r="CB26" s="47" t="str">
        <f t="shared" si="138"/>
        <v>Lên lớp</v>
      </c>
      <c r="CC26" s="145">
        <f t="shared" si="139"/>
        <v>16</v>
      </c>
      <c r="CD26" s="146">
        <f t="shared" si="140"/>
        <v>2.59375</v>
      </c>
      <c r="CE26" s="47" t="str">
        <f t="shared" si="141"/>
        <v>Lên lớp</v>
      </c>
      <c r="CF26" s="142" t="s">
        <v>1143</v>
      </c>
      <c r="CG26" s="24">
        <v>6.4</v>
      </c>
      <c r="CH26" s="27">
        <v>6</v>
      </c>
      <c r="CI26" s="28"/>
      <c r="CJ26" s="30">
        <f t="shared" si="397"/>
        <v>6.2</v>
      </c>
      <c r="CK26" s="31">
        <f t="shared" si="398"/>
        <v>6.2</v>
      </c>
      <c r="CL26" s="29" t="str">
        <f t="shared" si="144"/>
        <v>6.2</v>
      </c>
      <c r="CM26" s="35" t="str">
        <f t="shared" si="399"/>
        <v>C</v>
      </c>
      <c r="CN26" s="157">
        <f t="shared" si="400"/>
        <v>2</v>
      </c>
      <c r="CO26" s="49" t="str">
        <f t="shared" si="401"/>
        <v>2.0</v>
      </c>
      <c r="CP26" s="77">
        <v>3</v>
      </c>
      <c r="CQ26" s="151">
        <v>3</v>
      </c>
      <c r="CR26" s="24">
        <v>6.7</v>
      </c>
      <c r="CS26" s="27">
        <v>7</v>
      </c>
      <c r="CT26" s="28"/>
      <c r="CU26" s="30">
        <f t="shared" si="402"/>
        <v>6.9</v>
      </c>
      <c r="CV26" s="31">
        <f t="shared" si="403"/>
        <v>6.9</v>
      </c>
      <c r="CW26" s="29" t="str">
        <f t="shared" si="149"/>
        <v>6.9</v>
      </c>
      <c r="CX26" s="35" t="str">
        <f t="shared" si="404"/>
        <v>C+</v>
      </c>
      <c r="CY26" s="157">
        <f t="shared" si="405"/>
        <v>2.5</v>
      </c>
      <c r="CZ26" s="49" t="str">
        <f t="shared" si="406"/>
        <v>2.5</v>
      </c>
      <c r="DA26" s="77">
        <v>2</v>
      </c>
      <c r="DB26" s="151">
        <v>2</v>
      </c>
      <c r="DC26" s="24">
        <v>5.4</v>
      </c>
      <c r="DD26" s="27">
        <v>5</v>
      </c>
      <c r="DE26" s="28"/>
      <c r="DF26" s="30">
        <f t="shared" si="407"/>
        <v>5.2</v>
      </c>
      <c r="DG26" s="31">
        <f t="shared" si="408"/>
        <v>5.2</v>
      </c>
      <c r="DH26" s="29" t="str">
        <f t="shared" si="155"/>
        <v>5.2</v>
      </c>
      <c r="DI26" s="35" t="str">
        <f t="shared" si="409"/>
        <v>D+</v>
      </c>
      <c r="DJ26" s="157">
        <f t="shared" si="410"/>
        <v>1.5</v>
      </c>
      <c r="DK26" s="49" t="str">
        <f t="shared" si="411"/>
        <v>1.5</v>
      </c>
      <c r="DL26" s="77">
        <v>4</v>
      </c>
      <c r="DM26" s="151">
        <v>4</v>
      </c>
      <c r="DN26" s="24">
        <v>5.5</v>
      </c>
      <c r="DO26" s="27">
        <v>4</v>
      </c>
      <c r="DP26" s="28"/>
      <c r="DQ26" s="30">
        <f t="shared" si="412"/>
        <v>4.5999999999999996</v>
      </c>
      <c r="DR26" s="31">
        <f t="shared" si="413"/>
        <v>4.5999999999999996</v>
      </c>
      <c r="DS26" s="29" t="str">
        <f t="shared" si="161"/>
        <v>4.6</v>
      </c>
      <c r="DT26" s="35" t="str">
        <f t="shared" si="414"/>
        <v>D</v>
      </c>
      <c r="DU26" s="157">
        <f t="shared" si="415"/>
        <v>1</v>
      </c>
      <c r="DV26" s="49" t="str">
        <f t="shared" si="416"/>
        <v>1.0</v>
      </c>
      <c r="DW26" s="77">
        <v>3</v>
      </c>
      <c r="DX26" s="151">
        <v>3</v>
      </c>
      <c r="DY26" s="24">
        <v>7.3</v>
      </c>
      <c r="DZ26" s="27">
        <v>2</v>
      </c>
      <c r="EA26" s="28"/>
      <c r="EB26" s="30">
        <f t="shared" si="417"/>
        <v>4.0999999999999996</v>
      </c>
      <c r="EC26" s="31">
        <f t="shared" si="418"/>
        <v>4.0999999999999996</v>
      </c>
      <c r="ED26" s="29" t="str">
        <f t="shared" si="165"/>
        <v>4.1</v>
      </c>
      <c r="EE26" s="35" t="str">
        <f t="shared" si="419"/>
        <v>D</v>
      </c>
      <c r="EF26" s="157">
        <f t="shared" si="420"/>
        <v>1</v>
      </c>
      <c r="EG26" s="49" t="str">
        <f t="shared" si="421"/>
        <v>1.0</v>
      </c>
      <c r="EH26" s="77">
        <v>2</v>
      </c>
      <c r="EI26" s="151">
        <v>2</v>
      </c>
      <c r="EJ26" s="24">
        <v>8.1999999999999993</v>
      </c>
      <c r="EK26" s="27">
        <v>7</v>
      </c>
      <c r="EL26" s="28"/>
      <c r="EM26" s="30">
        <f t="shared" si="422"/>
        <v>7.5</v>
      </c>
      <c r="EN26" s="31">
        <f t="shared" si="423"/>
        <v>7.5</v>
      </c>
      <c r="EO26" s="29" t="str">
        <f t="shared" si="170"/>
        <v>7.5</v>
      </c>
      <c r="EP26" s="35" t="str">
        <f t="shared" si="424"/>
        <v>B</v>
      </c>
      <c r="EQ26" s="157">
        <f t="shared" si="425"/>
        <v>3</v>
      </c>
      <c r="ER26" s="49" t="str">
        <f t="shared" si="426"/>
        <v>3.0</v>
      </c>
      <c r="ES26" s="77">
        <v>2</v>
      </c>
      <c r="ET26" s="151">
        <v>2</v>
      </c>
      <c r="EU26" s="24">
        <v>7.2</v>
      </c>
      <c r="EV26" s="27">
        <v>6</v>
      </c>
      <c r="EW26" s="28"/>
      <c r="EX26" s="30">
        <f t="shared" si="427"/>
        <v>6.5</v>
      </c>
      <c r="EY26" s="31">
        <f t="shared" si="428"/>
        <v>6.5</v>
      </c>
      <c r="EZ26" s="29" t="str">
        <f t="shared" si="175"/>
        <v>6.5</v>
      </c>
      <c r="FA26" s="35" t="str">
        <f t="shared" si="429"/>
        <v>C+</v>
      </c>
      <c r="FB26" s="157">
        <f t="shared" si="430"/>
        <v>2.5</v>
      </c>
      <c r="FC26" s="49" t="str">
        <f t="shared" si="431"/>
        <v>2.5</v>
      </c>
      <c r="FD26" s="77">
        <v>3</v>
      </c>
      <c r="FE26" s="151">
        <v>3</v>
      </c>
      <c r="FF26" s="155">
        <v>8</v>
      </c>
      <c r="FG26" s="165">
        <v>7.5</v>
      </c>
      <c r="FH26" s="165"/>
      <c r="FI26" s="22">
        <f t="shared" si="432"/>
        <v>7.7</v>
      </c>
      <c r="FJ26" s="29">
        <f t="shared" si="433"/>
        <v>7.7</v>
      </c>
      <c r="FK26" s="29" t="str">
        <f t="shared" si="181"/>
        <v>7.7</v>
      </c>
      <c r="FL26" s="35" t="str">
        <f t="shared" si="434"/>
        <v>B</v>
      </c>
      <c r="FM26" s="33">
        <f t="shared" si="435"/>
        <v>3</v>
      </c>
      <c r="FN26" s="49" t="str">
        <f t="shared" si="436"/>
        <v>3.0</v>
      </c>
      <c r="FO26" s="77">
        <v>1</v>
      </c>
      <c r="FP26" s="151">
        <v>1</v>
      </c>
      <c r="FQ26" s="41">
        <f t="shared" si="185"/>
        <v>20</v>
      </c>
      <c r="FR26" s="43">
        <f t="shared" si="186"/>
        <v>1.925</v>
      </c>
      <c r="FS26" s="45" t="str">
        <f t="shared" si="187"/>
        <v>1.93</v>
      </c>
      <c r="FT26" s="47" t="str">
        <f t="shared" si="188"/>
        <v>Lên lớp</v>
      </c>
      <c r="FU26" s="145">
        <f t="shared" si="189"/>
        <v>20</v>
      </c>
      <c r="FV26" s="146">
        <f t="shared" si="190"/>
        <v>1.925</v>
      </c>
      <c r="FW26" s="174">
        <f t="shared" si="191"/>
        <v>36</v>
      </c>
      <c r="FX26" s="41">
        <f t="shared" si="192"/>
        <v>36</v>
      </c>
      <c r="FY26" s="43">
        <f t="shared" si="193"/>
        <v>2.2222222222222223</v>
      </c>
      <c r="FZ26" s="45" t="str">
        <f t="shared" si="194"/>
        <v>2.22</v>
      </c>
      <c r="GA26" s="47" t="str">
        <f t="shared" si="195"/>
        <v>Lên lớp</v>
      </c>
      <c r="GB26" s="47" t="s">
        <v>1143</v>
      </c>
      <c r="GC26" s="24">
        <v>6.7</v>
      </c>
      <c r="GD26" s="27">
        <v>7</v>
      </c>
      <c r="GE26" s="28"/>
      <c r="GF26" s="30">
        <f t="shared" si="352"/>
        <v>6.9</v>
      </c>
      <c r="GG26" s="31">
        <f t="shared" si="353"/>
        <v>6.9</v>
      </c>
      <c r="GH26" s="29" t="str">
        <f t="shared" si="197"/>
        <v>6.9</v>
      </c>
      <c r="GI26" s="35" t="str">
        <f t="shared" si="354"/>
        <v>C+</v>
      </c>
      <c r="GJ26" s="33">
        <f t="shared" si="355"/>
        <v>2.5</v>
      </c>
      <c r="GK26" s="49" t="str">
        <f t="shared" si="356"/>
        <v>2.5</v>
      </c>
      <c r="GL26" s="77">
        <v>2</v>
      </c>
      <c r="GM26" s="151">
        <v>2</v>
      </c>
      <c r="GN26" s="24">
        <v>8</v>
      </c>
      <c r="GO26" s="27">
        <v>5</v>
      </c>
      <c r="GP26" s="28"/>
      <c r="GQ26" s="30">
        <f t="shared" si="357"/>
        <v>6.2</v>
      </c>
      <c r="GR26" s="31">
        <f t="shared" si="358"/>
        <v>6.2</v>
      </c>
      <c r="GS26" s="29" t="str">
        <f t="shared" si="202"/>
        <v>6.2</v>
      </c>
      <c r="GT26" s="35" t="str">
        <f t="shared" si="359"/>
        <v>C</v>
      </c>
      <c r="GU26" s="33">
        <f t="shared" si="360"/>
        <v>2</v>
      </c>
      <c r="GV26" s="49" t="str">
        <f t="shared" si="361"/>
        <v>2.0</v>
      </c>
      <c r="GW26" s="77">
        <v>3</v>
      </c>
      <c r="GX26" s="151">
        <v>3</v>
      </c>
      <c r="GY26" s="24">
        <v>6.6</v>
      </c>
      <c r="GZ26" s="27">
        <v>7</v>
      </c>
      <c r="HA26" s="28"/>
      <c r="HB26" s="22">
        <f t="shared" si="362"/>
        <v>6.8</v>
      </c>
      <c r="HC26" s="29">
        <f t="shared" si="363"/>
        <v>6.8</v>
      </c>
      <c r="HD26" s="29" t="str">
        <f t="shared" si="207"/>
        <v>6.8</v>
      </c>
      <c r="HE26" s="35" t="str">
        <f t="shared" si="364"/>
        <v>C+</v>
      </c>
      <c r="HF26" s="33">
        <f t="shared" si="365"/>
        <v>2.5</v>
      </c>
      <c r="HG26" s="49" t="str">
        <f t="shared" si="366"/>
        <v>2.5</v>
      </c>
      <c r="HH26" s="77">
        <v>2</v>
      </c>
      <c r="HI26" s="151">
        <v>2</v>
      </c>
      <c r="HJ26" s="24">
        <v>7</v>
      </c>
      <c r="HK26" s="27">
        <v>2</v>
      </c>
      <c r="HL26" s="28"/>
      <c r="HM26" s="30">
        <f t="shared" si="367"/>
        <v>4</v>
      </c>
      <c r="HN26" s="31">
        <f t="shared" si="368"/>
        <v>4</v>
      </c>
      <c r="HO26" s="29" t="str">
        <f t="shared" si="212"/>
        <v>4.0</v>
      </c>
      <c r="HP26" s="35" t="str">
        <f t="shared" si="369"/>
        <v>D</v>
      </c>
      <c r="HQ26" s="33">
        <f t="shared" si="370"/>
        <v>1</v>
      </c>
      <c r="HR26" s="49" t="str">
        <f t="shared" si="371"/>
        <v>1.0</v>
      </c>
      <c r="HS26" s="77">
        <v>2</v>
      </c>
      <c r="HT26" s="151">
        <v>2</v>
      </c>
      <c r="HU26" s="24">
        <v>6.8</v>
      </c>
      <c r="HV26" s="27">
        <v>4</v>
      </c>
      <c r="HW26" s="28"/>
      <c r="HX26" s="30">
        <f t="shared" si="372"/>
        <v>5.0999999999999996</v>
      </c>
      <c r="HY26" s="31">
        <f t="shared" si="373"/>
        <v>5.0999999999999996</v>
      </c>
      <c r="HZ26" s="29" t="str">
        <f t="shared" si="217"/>
        <v>5.1</v>
      </c>
      <c r="IA26" s="35" t="str">
        <f t="shared" si="374"/>
        <v>D+</v>
      </c>
      <c r="IB26" s="33">
        <f t="shared" si="375"/>
        <v>1.5</v>
      </c>
      <c r="IC26" s="49" t="str">
        <f t="shared" si="376"/>
        <v>1.5</v>
      </c>
      <c r="ID26" s="77">
        <v>3</v>
      </c>
      <c r="IE26" s="151">
        <v>3</v>
      </c>
      <c r="IF26" s="24">
        <v>5</v>
      </c>
      <c r="IG26" s="27">
        <v>7</v>
      </c>
      <c r="IH26" s="28"/>
      <c r="II26" s="30">
        <f t="shared" si="377"/>
        <v>6.2</v>
      </c>
      <c r="IJ26" s="31">
        <f t="shared" si="378"/>
        <v>6.2</v>
      </c>
      <c r="IK26" s="29" t="str">
        <f t="shared" si="222"/>
        <v>6.2</v>
      </c>
      <c r="IL26" s="35" t="str">
        <f t="shared" si="379"/>
        <v>C</v>
      </c>
      <c r="IM26" s="33">
        <f t="shared" si="380"/>
        <v>2</v>
      </c>
      <c r="IN26" s="49" t="str">
        <f t="shared" si="381"/>
        <v>2.0</v>
      </c>
      <c r="IO26" s="77">
        <v>2</v>
      </c>
      <c r="IP26" s="151">
        <v>2</v>
      </c>
      <c r="IQ26" s="24">
        <v>5.9</v>
      </c>
      <c r="IR26" s="27">
        <v>4</v>
      </c>
      <c r="IS26" s="28"/>
      <c r="IT26" s="30">
        <f t="shared" si="382"/>
        <v>4.8</v>
      </c>
      <c r="IU26" s="31">
        <f t="shared" si="383"/>
        <v>4.8</v>
      </c>
      <c r="IV26" s="29" t="str">
        <f t="shared" si="226"/>
        <v>4.8</v>
      </c>
      <c r="IW26" s="35" t="str">
        <f t="shared" si="384"/>
        <v>D</v>
      </c>
      <c r="IX26" s="33">
        <f t="shared" si="385"/>
        <v>1</v>
      </c>
      <c r="IY26" s="49" t="str">
        <f t="shared" si="386"/>
        <v>1.0</v>
      </c>
      <c r="IZ26" s="77">
        <v>3</v>
      </c>
      <c r="JA26" s="151">
        <v>3</v>
      </c>
      <c r="JB26" s="24">
        <v>7.2</v>
      </c>
      <c r="JC26" s="27">
        <v>6</v>
      </c>
      <c r="JD26" s="28"/>
      <c r="JE26" s="30">
        <f t="shared" si="387"/>
        <v>6.5</v>
      </c>
      <c r="JF26" s="31">
        <f t="shared" si="388"/>
        <v>6.5</v>
      </c>
      <c r="JG26" s="29" t="str">
        <f t="shared" si="230"/>
        <v>6.5</v>
      </c>
      <c r="JH26" s="35" t="str">
        <f t="shared" si="389"/>
        <v>C+</v>
      </c>
      <c r="JI26" s="33">
        <f t="shared" si="390"/>
        <v>2.5</v>
      </c>
      <c r="JJ26" s="49" t="str">
        <f t="shared" si="391"/>
        <v>2.5</v>
      </c>
      <c r="JK26" s="77">
        <v>3</v>
      </c>
      <c r="JL26" s="151">
        <v>3</v>
      </c>
      <c r="JM26" s="24">
        <v>8</v>
      </c>
      <c r="JN26" s="214">
        <v>6.6</v>
      </c>
      <c r="JO26" s="140"/>
      <c r="JP26" s="30">
        <f t="shared" si="392"/>
        <v>7.2</v>
      </c>
      <c r="JQ26" s="31">
        <f t="shared" si="393"/>
        <v>7.2</v>
      </c>
      <c r="JR26" s="29" t="str">
        <f t="shared" si="234"/>
        <v>7.2</v>
      </c>
      <c r="JS26" s="35" t="str">
        <f t="shared" si="394"/>
        <v>B</v>
      </c>
      <c r="JT26" s="33">
        <f t="shared" si="395"/>
        <v>3</v>
      </c>
      <c r="JU26" s="49" t="str">
        <f t="shared" si="396"/>
        <v>3.0</v>
      </c>
      <c r="JV26" s="77">
        <v>2</v>
      </c>
      <c r="JW26" s="151">
        <v>2</v>
      </c>
      <c r="JX26" s="211">
        <f t="shared" si="238"/>
        <v>22</v>
      </c>
      <c r="JY26" s="43">
        <f t="shared" si="239"/>
        <v>1.9545454545454546</v>
      </c>
      <c r="JZ26" s="45" t="str">
        <f t="shared" si="240"/>
        <v>1.95</v>
      </c>
      <c r="KA26" s="47" t="str">
        <f t="shared" si="241"/>
        <v>Lên lớp</v>
      </c>
      <c r="KB26" s="41">
        <f t="shared" si="242"/>
        <v>22</v>
      </c>
      <c r="KC26" s="43">
        <f t="shared" si="243"/>
        <v>1.9545454545454546</v>
      </c>
      <c r="KD26" s="229">
        <f t="shared" si="244"/>
        <v>58</v>
      </c>
      <c r="KE26" s="230">
        <f t="shared" si="245"/>
        <v>58</v>
      </c>
      <c r="KF26" s="146">
        <f t="shared" si="246"/>
        <v>2.1206896551724137</v>
      </c>
      <c r="KG26" s="45" t="str">
        <f t="shared" si="247"/>
        <v>2.12</v>
      </c>
      <c r="KH26" s="47" t="str">
        <f t="shared" si="248"/>
        <v>Lên lớp</v>
      </c>
      <c r="KI26" s="47" t="s">
        <v>1143</v>
      </c>
      <c r="KJ26" s="24">
        <v>7.6</v>
      </c>
      <c r="KK26" s="27">
        <v>7</v>
      </c>
      <c r="KL26" s="28"/>
      <c r="KM26" s="30">
        <f t="shared" si="437"/>
        <v>7.2</v>
      </c>
      <c r="KN26" s="31">
        <f t="shared" si="438"/>
        <v>7.2</v>
      </c>
      <c r="KO26" s="31" t="str">
        <f t="shared" si="439"/>
        <v>7.2</v>
      </c>
      <c r="KP26" s="35" t="str">
        <f t="shared" si="440"/>
        <v>B</v>
      </c>
      <c r="KQ26" s="33">
        <f t="shared" si="441"/>
        <v>3</v>
      </c>
      <c r="KR26" s="49" t="str">
        <f t="shared" si="442"/>
        <v>3.0</v>
      </c>
      <c r="KS26" s="77">
        <v>2</v>
      </c>
      <c r="KT26" s="151">
        <v>2</v>
      </c>
      <c r="KU26" s="24">
        <v>8</v>
      </c>
      <c r="KV26" s="27">
        <v>8</v>
      </c>
      <c r="KW26" s="28"/>
      <c r="KX26" s="30">
        <f t="shared" si="443"/>
        <v>8</v>
      </c>
      <c r="KY26" s="31">
        <f t="shared" si="444"/>
        <v>8</v>
      </c>
      <c r="KZ26" s="31" t="str">
        <f t="shared" si="445"/>
        <v>8.0</v>
      </c>
      <c r="LA26" s="35" t="str">
        <f t="shared" si="446"/>
        <v>B+</v>
      </c>
      <c r="LB26" s="33">
        <f t="shared" si="447"/>
        <v>3.5</v>
      </c>
      <c r="LC26" s="49" t="str">
        <f t="shared" si="448"/>
        <v>3.5</v>
      </c>
      <c r="LD26" s="77">
        <v>2</v>
      </c>
      <c r="LE26" s="151">
        <v>2</v>
      </c>
      <c r="LF26" s="24">
        <v>7.7</v>
      </c>
      <c r="LG26" s="27">
        <v>4</v>
      </c>
      <c r="LH26" s="28"/>
      <c r="LI26" s="30">
        <f t="shared" si="449"/>
        <v>5.5</v>
      </c>
      <c r="LJ26" s="31">
        <f t="shared" si="450"/>
        <v>5.5</v>
      </c>
      <c r="LK26" s="31" t="str">
        <f t="shared" si="451"/>
        <v>5.5</v>
      </c>
      <c r="LL26" s="35" t="str">
        <f t="shared" si="452"/>
        <v>C</v>
      </c>
      <c r="LM26" s="33">
        <f t="shared" si="453"/>
        <v>2</v>
      </c>
      <c r="LN26" s="49" t="str">
        <f t="shared" si="454"/>
        <v>2.0</v>
      </c>
      <c r="LO26" s="77">
        <v>2</v>
      </c>
      <c r="LP26" s="151">
        <v>2</v>
      </c>
      <c r="LQ26" s="24">
        <v>7.7</v>
      </c>
      <c r="LR26" s="27">
        <v>4</v>
      </c>
      <c r="LS26" s="28"/>
      <c r="LT26" s="30">
        <f t="shared" si="455"/>
        <v>5.5</v>
      </c>
      <c r="LU26" s="31">
        <f t="shared" si="456"/>
        <v>5.5</v>
      </c>
      <c r="LV26" s="29" t="str">
        <f t="shared" si="252"/>
        <v>5.5</v>
      </c>
      <c r="LW26" s="35" t="str">
        <f t="shared" si="457"/>
        <v>C</v>
      </c>
      <c r="LX26" s="33">
        <f t="shared" si="458"/>
        <v>2</v>
      </c>
      <c r="LY26" s="49" t="str">
        <f t="shared" si="459"/>
        <v>2.0</v>
      </c>
      <c r="LZ26" s="77">
        <v>2</v>
      </c>
      <c r="MA26" s="151">
        <v>2</v>
      </c>
      <c r="MB26" s="24">
        <v>5.6</v>
      </c>
      <c r="MC26" s="124"/>
      <c r="MD26" s="28">
        <v>6</v>
      </c>
      <c r="ME26" s="30">
        <f t="shared" si="460"/>
        <v>2.2000000000000002</v>
      </c>
      <c r="MF26" s="161">
        <f t="shared" si="461"/>
        <v>5.8</v>
      </c>
      <c r="MG26" s="29" t="str">
        <f t="shared" si="253"/>
        <v>5.8</v>
      </c>
      <c r="MH26" s="162" t="str">
        <f t="shared" si="462"/>
        <v>C</v>
      </c>
      <c r="MI26" s="163">
        <f t="shared" si="463"/>
        <v>2</v>
      </c>
      <c r="MJ26" s="56" t="str">
        <f t="shared" si="464"/>
        <v>2.0</v>
      </c>
      <c r="MK26" s="77">
        <v>1</v>
      </c>
      <c r="ML26" s="151">
        <v>1</v>
      </c>
      <c r="MM26" s="24">
        <v>5.6</v>
      </c>
      <c r="MN26" s="27">
        <v>5</v>
      </c>
      <c r="MO26" s="28"/>
      <c r="MP26" s="30">
        <f t="shared" si="465"/>
        <v>5.2</v>
      </c>
      <c r="MQ26" s="161">
        <f t="shared" si="466"/>
        <v>5.2</v>
      </c>
      <c r="MR26" s="29" t="str">
        <f t="shared" si="254"/>
        <v>5.2</v>
      </c>
      <c r="MS26" s="162" t="str">
        <f t="shared" si="467"/>
        <v>D+</v>
      </c>
      <c r="MT26" s="163">
        <f t="shared" si="468"/>
        <v>1.5</v>
      </c>
      <c r="MU26" s="56" t="str">
        <f t="shared" si="469"/>
        <v>1.5</v>
      </c>
      <c r="MV26" s="77">
        <v>3</v>
      </c>
      <c r="MW26" s="151">
        <v>3</v>
      </c>
      <c r="MX26" s="133">
        <v>7.6</v>
      </c>
      <c r="MY26" s="125">
        <v>7</v>
      </c>
      <c r="MZ26" s="126"/>
      <c r="NA26" s="127">
        <f t="shared" si="470"/>
        <v>7.2</v>
      </c>
      <c r="NB26" s="128">
        <f t="shared" si="471"/>
        <v>7.2</v>
      </c>
      <c r="NC26" s="29" t="str">
        <f t="shared" si="255"/>
        <v>7.2</v>
      </c>
      <c r="ND26" s="129" t="str">
        <f t="shared" si="472"/>
        <v>B</v>
      </c>
      <c r="NE26" s="130">
        <f t="shared" si="473"/>
        <v>3</v>
      </c>
      <c r="NF26" s="131" t="str">
        <f t="shared" si="474"/>
        <v>3.0</v>
      </c>
      <c r="NG26" s="132">
        <v>1</v>
      </c>
      <c r="NH26" s="170">
        <v>1</v>
      </c>
      <c r="NI26" s="24">
        <v>6</v>
      </c>
      <c r="NJ26" s="27">
        <v>4</v>
      </c>
      <c r="NK26" s="28"/>
      <c r="NL26" s="30">
        <f t="shared" si="475"/>
        <v>4.8</v>
      </c>
      <c r="NM26" s="31">
        <f t="shared" si="476"/>
        <v>4.8</v>
      </c>
      <c r="NN26" s="31" t="str">
        <f t="shared" si="477"/>
        <v>4.8</v>
      </c>
      <c r="NO26" s="35" t="str">
        <f t="shared" si="478"/>
        <v>D</v>
      </c>
      <c r="NP26" s="33">
        <f t="shared" si="479"/>
        <v>1</v>
      </c>
      <c r="NQ26" s="49" t="str">
        <f t="shared" si="480"/>
        <v>1.0</v>
      </c>
      <c r="NR26" s="77">
        <v>3</v>
      </c>
      <c r="NS26" s="151">
        <v>3</v>
      </c>
      <c r="NT26" s="24">
        <v>7.5</v>
      </c>
      <c r="NU26" s="214">
        <v>6.3</v>
      </c>
      <c r="NV26" s="28"/>
      <c r="NW26" s="30">
        <f t="shared" si="481"/>
        <v>6.8</v>
      </c>
      <c r="NX26" s="31">
        <f t="shared" si="482"/>
        <v>6.8</v>
      </c>
      <c r="NY26" s="31" t="str">
        <f t="shared" si="483"/>
        <v>6.8</v>
      </c>
      <c r="NZ26" s="35" t="str">
        <f t="shared" si="484"/>
        <v>C+</v>
      </c>
      <c r="OA26" s="33">
        <f t="shared" si="485"/>
        <v>2.5</v>
      </c>
      <c r="OB26" s="49" t="str">
        <f t="shared" si="486"/>
        <v>2.5</v>
      </c>
      <c r="OC26" s="77">
        <v>2</v>
      </c>
      <c r="OD26" s="151">
        <v>2</v>
      </c>
      <c r="OE26" s="211">
        <f t="shared" si="259"/>
        <v>18</v>
      </c>
      <c r="OF26" s="43">
        <f t="shared" si="260"/>
        <v>2.1388888888888888</v>
      </c>
      <c r="OG26" s="45" t="str">
        <f t="shared" si="261"/>
        <v>2.14</v>
      </c>
      <c r="OH26" s="47" t="str">
        <f t="shared" si="309"/>
        <v>Lên lớp</v>
      </c>
      <c r="OI26" s="41">
        <f t="shared" si="262"/>
        <v>18</v>
      </c>
      <c r="OJ26" s="43">
        <f t="shared" si="263"/>
        <v>2.1388888888888888</v>
      </c>
      <c r="OK26" s="229">
        <f t="shared" si="264"/>
        <v>76</v>
      </c>
      <c r="OL26" s="230">
        <f t="shared" si="265"/>
        <v>76</v>
      </c>
      <c r="OM26" s="146">
        <f t="shared" si="266"/>
        <v>2.125</v>
      </c>
      <c r="ON26" s="45" t="str">
        <f t="shared" si="52"/>
        <v>2.13</v>
      </c>
      <c r="OO26" s="47" t="str">
        <f t="shared" si="267"/>
        <v>Lên lớp</v>
      </c>
      <c r="OP26" s="47" t="s">
        <v>1143</v>
      </c>
      <c r="OQ26" s="24">
        <v>5.8</v>
      </c>
      <c r="OR26" s="27">
        <v>6</v>
      </c>
      <c r="OS26" s="28"/>
      <c r="OT26" s="30">
        <f t="shared" si="487"/>
        <v>5.9</v>
      </c>
      <c r="OU26" s="31">
        <f t="shared" si="488"/>
        <v>5.9</v>
      </c>
      <c r="OV26" s="31" t="str">
        <f t="shared" si="489"/>
        <v>5.9</v>
      </c>
      <c r="OW26" s="35" t="str">
        <f t="shared" si="490"/>
        <v>C</v>
      </c>
      <c r="OX26" s="33">
        <f t="shared" si="491"/>
        <v>2</v>
      </c>
      <c r="OY26" s="49" t="str">
        <f t="shared" si="492"/>
        <v>2.0</v>
      </c>
      <c r="OZ26" s="77">
        <v>2</v>
      </c>
      <c r="PA26" s="151">
        <v>2</v>
      </c>
      <c r="PB26" s="24">
        <v>7.8</v>
      </c>
      <c r="PC26" s="27">
        <v>4</v>
      </c>
      <c r="PD26" s="28"/>
      <c r="PE26" s="30">
        <f t="shared" si="493"/>
        <v>5.5</v>
      </c>
      <c r="PF26" s="31">
        <f t="shared" si="494"/>
        <v>5.5</v>
      </c>
      <c r="PG26" s="31" t="str">
        <f t="shared" si="495"/>
        <v>5.5</v>
      </c>
      <c r="PH26" s="35" t="str">
        <f t="shared" si="496"/>
        <v>C</v>
      </c>
      <c r="PI26" s="33">
        <f t="shared" si="497"/>
        <v>2</v>
      </c>
      <c r="PJ26" s="49" t="str">
        <f t="shared" si="498"/>
        <v>2.0</v>
      </c>
      <c r="PK26" s="77">
        <v>3</v>
      </c>
      <c r="PL26" s="151">
        <v>3</v>
      </c>
      <c r="PM26" s="24">
        <v>7.7</v>
      </c>
      <c r="PN26" s="27">
        <v>5</v>
      </c>
      <c r="PO26" s="28"/>
      <c r="PP26" s="30">
        <f t="shared" si="499"/>
        <v>6.1</v>
      </c>
      <c r="PQ26" s="31">
        <f t="shared" si="500"/>
        <v>6.1</v>
      </c>
      <c r="PR26" s="31" t="str">
        <f t="shared" si="501"/>
        <v>6.1</v>
      </c>
      <c r="PS26" s="35" t="str">
        <f t="shared" si="502"/>
        <v>C</v>
      </c>
      <c r="PT26" s="33">
        <f t="shared" si="503"/>
        <v>2</v>
      </c>
      <c r="PU26" s="49" t="str">
        <f t="shared" si="504"/>
        <v>2.0</v>
      </c>
      <c r="PV26" s="77">
        <v>2</v>
      </c>
      <c r="PW26" s="151">
        <v>2</v>
      </c>
      <c r="PX26" s="24">
        <v>7.7</v>
      </c>
      <c r="PY26" s="27">
        <v>5</v>
      </c>
      <c r="PZ26" s="28"/>
      <c r="QA26" s="30">
        <f t="shared" si="505"/>
        <v>6.1</v>
      </c>
      <c r="QB26" s="31">
        <f t="shared" si="506"/>
        <v>6.1</v>
      </c>
      <c r="QC26" s="31" t="str">
        <f t="shared" si="507"/>
        <v>6.1</v>
      </c>
      <c r="QD26" s="35" t="str">
        <f t="shared" si="546"/>
        <v>C</v>
      </c>
      <c r="QE26" s="33">
        <f t="shared" si="508"/>
        <v>2</v>
      </c>
      <c r="QF26" s="49" t="str">
        <f t="shared" si="509"/>
        <v>2.0</v>
      </c>
      <c r="QG26" s="77">
        <v>3</v>
      </c>
      <c r="QH26" s="151">
        <v>3</v>
      </c>
      <c r="QI26" s="24">
        <v>7.1</v>
      </c>
      <c r="QJ26" s="27">
        <v>1</v>
      </c>
      <c r="QK26" s="28">
        <v>5</v>
      </c>
      <c r="QL26" s="30">
        <f t="shared" si="564"/>
        <v>3.4</v>
      </c>
      <c r="QM26" s="31">
        <f t="shared" si="565"/>
        <v>5.8</v>
      </c>
      <c r="QN26" s="29" t="str">
        <f t="shared" si="566"/>
        <v>5.8</v>
      </c>
      <c r="QO26" s="35" t="str">
        <f t="shared" si="567"/>
        <v>C</v>
      </c>
      <c r="QP26" s="130">
        <f t="shared" si="568"/>
        <v>2</v>
      </c>
      <c r="QQ26" s="49" t="str">
        <f t="shared" si="569"/>
        <v>2.0</v>
      </c>
      <c r="QR26" s="77">
        <v>1</v>
      </c>
      <c r="QS26" s="151">
        <v>1</v>
      </c>
      <c r="QT26" s="24">
        <v>6.6</v>
      </c>
      <c r="QU26" s="27">
        <v>6</v>
      </c>
      <c r="QV26" s="28"/>
      <c r="QW26" s="30">
        <f t="shared" si="516"/>
        <v>6.2</v>
      </c>
      <c r="QX26" s="31">
        <f t="shared" si="517"/>
        <v>6.2</v>
      </c>
      <c r="QY26" s="31" t="str">
        <f t="shared" si="518"/>
        <v>6.2</v>
      </c>
      <c r="QZ26" s="35" t="str">
        <f t="shared" si="519"/>
        <v>C</v>
      </c>
      <c r="RA26" s="33">
        <f t="shared" si="520"/>
        <v>2</v>
      </c>
      <c r="RB26" s="49" t="str">
        <f t="shared" si="521"/>
        <v>2.0</v>
      </c>
      <c r="RC26" s="77">
        <v>3</v>
      </c>
      <c r="RD26" s="151">
        <v>3</v>
      </c>
      <c r="RE26" s="24">
        <v>6</v>
      </c>
      <c r="RF26" s="27">
        <v>5</v>
      </c>
      <c r="RG26" s="28"/>
      <c r="RH26" s="30">
        <f t="shared" si="522"/>
        <v>5.4</v>
      </c>
      <c r="RI26" s="31">
        <f t="shared" si="523"/>
        <v>5.4</v>
      </c>
      <c r="RJ26" s="31" t="str">
        <f t="shared" si="524"/>
        <v>5.4</v>
      </c>
      <c r="RK26" s="35" t="str">
        <f t="shared" si="525"/>
        <v>D+</v>
      </c>
      <c r="RL26" s="33">
        <f t="shared" si="526"/>
        <v>1.5</v>
      </c>
      <c r="RM26" s="49" t="str">
        <f t="shared" si="527"/>
        <v>1.5</v>
      </c>
      <c r="RN26" s="77">
        <v>1</v>
      </c>
      <c r="RO26" s="151">
        <v>1</v>
      </c>
      <c r="RP26" s="211">
        <f t="shared" si="275"/>
        <v>15</v>
      </c>
      <c r="RQ26" s="275">
        <f t="shared" si="276"/>
        <v>5.9066666666666663</v>
      </c>
      <c r="RR26" s="43">
        <f t="shared" si="277"/>
        <v>1.9666666666666666</v>
      </c>
      <c r="RS26" s="45" t="str">
        <f t="shared" si="278"/>
        <v>1.97</v>
      </c>
      <c r="RT26" s="47" t="str">
        <f t="shared" si="279"/>
        <v>Lên lớp</v>
      </c>
      <c r="RU26" s="41">
        <f t="shared" si="280"/>
        <v>15</v>
      </c>
      <c r="RV26" s="43">
        <f t="shared" si="281"/>
        <v>1.9666666666666666</v>
      </c>
      <c r="RW26" s="229">
        <f t="shared" si="282"/>
        <v>91</v>
      </c>
      <c r="RX26" s="230">
        <f t="shared" si="283"/>
        <v>91</v>
      </c>
      <c r="RY26" s="146">
        <f t="shared" si="284"/>
        <v>2.098901098901099</v>
      </c>
      <c r="RZ26" s="45" t="str">
        <f t="shared" si="285"/>
        <v>2.10</v>
      </c>
      <c r="SA26" s="47" t="str">
        <f t="shared" si="286"/>
        <v>Lên lớp</v>
      </c>
      <c r="SB26" s="47" t="s">
        <v>1143</v>
      </c>
      <c r="SC26" s="24">
        <v>6.7</v>
      </c>
      <c r="SD26" s="124"/>
      <c r="SE26" s="28">
        <v>5</v>
      </c>
      <c r="SF26" s="30">
        <f t="shared" si="528"/>
        <v>2.7</v>
      </c>
      <c r="SG26" s="31">
        <f t="shared" si="529"/>
        <v>5.7</v>
      </c>
      <c r="SH26" s="31" t="str">
        <f t="shared" si="530"/>
        <v>5.7</v>
      </c>
      <c r="SI26" s="35" t="str">
        <f t="shared" si="531"/>
        <v>C</v>
      </c>
      <c r="SJ26" s="33">
        <f t="shared" si="532"/>
        <v>2</v>
      </c>
      <c r="SK26" s="49" t="str">
        <f t="shared" si="533"/>
        <v>2.0</v>
      </c>
      <c r="SL26" s="77">
        <v>2</v>
      </c>
      <c r="SM26" s="151">
        <v>2</v>
      </c>
      <c r="SN26" s="24">
        <v>6</v>
      </c>
      <c r="SO26" s="27">
        <v>5</v>
      </c>
      <c r="SP26" s="28"/>
      <c r="SQ26" s="30">
        <f t="shared" si="534"/>
        <v>5.4</v>
      </c>
      <c r="SR26" s="31">
        <f t="shared" si="535"/>
        <v>5.4</v>
      </c>
      <c r="SS26" s="31" t="str">
        <f t="shared" si="536"/>
        <v>5.4</v>
      </c>
      <c r="ST26" s="35" t="str">
        <f t="shared" si="537"/>
        <v>D+</v>
      </c>
      <c r="SU26" s="33">
        <f t="shared" si="538"/>
        <v>1.5</v>
      </c>
      <c r="SV26" s="49" t="str">
        <f t="shared" si="539"/>
        <v>1.5</v>
      </c>
      <c r="SW26" s="77">
        <v>2</v>
      </c>
      <c r="SX26" s="151">
        <v>2</v>
      </c>
      <c r="SY26" s="24"/>
      <c r="SZ26" s="27"/>
      <c r="TA26" s="28"/>
      <c r="TB26" s="22">
        <f t="shared" si="562"/>
        <v>4.0999999999999996</v>
      </c>
      <c r="TC26" s="29">
        <f t="shared" si="563"/>
        <v>5.6</v>
      </c>
      <c r="TD26" s="29" t="str">
        <f t="shared" si="542"/>
        <v>5.6</v>
      </c>
      <c r="TE26" s="35" t="str">
        <f t="shared" si="543"/>
        <v>C</v>
      </c>
      <c r="TF26" s="130">
        <f t="shared" si="544"/>
        <v>2</v>
      </c>
      <c r="TG26" s="49" t="str">
        <f t="shared" si="545"/>
        <v>2.0</v>
      </c>
      <c r="TH26" s="77">
        <v>4</v>
      </c>
      <c r="TI26" s="151">
        <v>4</v>
      </c>
      <c r="TJ26" s="320"/>
      <c r="TK26" s="321">
        <v>7.1</v>
      </c>
      <c r="TL26" s="322">
        <v>5.0999999999999996</v>
      </c>
      <c r="TM26" s="322">
        <v>6.7</v>
      </c>
      <c r="TN26" s="322"/>
      <c r="TO26" s="127">
        <f t="shared" si="549"/>
        <v>6.3</v>
      </c>
      <c r="TP26" s="29" t="str">
        <f t="shared" si="550"/>
        <v>6.3</v>
      </c>
      <c r="TQ26" s="35" t="str">
        <f t="shared" si="551"/>
        <v>C</v>
      </c>
      <c r="TR26" s="33">
        <f t="shared" si="552"/>
        <v>2</v>
      </c>
      <c r="TS26" s="49" t="str">
        <f t="shared" si="553"/>
        <v>2.0</v>
      </c>
      <c r="TT26" s="323">
        <v>5</v>
      </c>
      <c r="TU26" s="324">
        <v>5</v>
      </c>
      <c r="TV26" s="325">
        <f t="shared" si="554"/>
        <v>9</v>
      </c>
      <c r="TW26" s="341">
        <f t="shared" si="294"/>
        <v>5.9888888888888889</v>
      </c>
      <c r="TX26" s="326">
        <f t="shared" si="555"/>
        <v>2</v>
      </c>
      <c r="TY26" s="45" t="str">
        <f t="shared" si="556"/>
        <v>2.00</v>
      </c>
      <c r="TZ26" s="47" t="str">
        <f t="shared" si="557"/>
        <v>Lên lớp</v>
      </c>
      <c r="UA26" s="41">
        <f t="shared" si="558"/>
        <v>9</v>
      </c>
      <c r="UB26" s="43">
        <f t="shared" si="559"/>
        <v>2</v>
      </c>
    </row>
    <row r="27" spans="1:548" ht="18">
      <c r="A27" s="11">
        <v>38</v>
      </c>
      <c r="B27" s="91" t="s">
        <v>500</v>
      </c>
      <c r="C27" s="92" t="s">
        <v>572</v>
      </c>
      <c r="D27" s="73" t="s">
        <v>134</v>
      </c>
      <c r="E27" s="302" t="s">
        <v>332</v>
      </c>
      <c r="F27" s="9"/>
      <c r="G27" s="118" t="s">
        <v>740</v>
      </c>
      <c r="H27" s="102" t="s">
        <v>18</v>
      </c>
      <c r="I27" s="104" t="s">
        <v>953</v>
      </c>
      <c r="J27" s="13">
        <v>7</v>
      </c>
      <c r="K27" s="29" t="str">
        <f t="shared" si="103"/>
        <v>7.0</v>
      </c>
      <c r="L27" s="35" t="str">
        <f t="shared" si="321"/>
        <v>B</v>
      </c>
      <c r="M27" s="33">
        <f t="shared" si="322"/>
        <v>3</v>
      </c>
      <c r="N27" s="49" t="str">
        <f t="shared" si="323"/>
        <v>3.0</v>
      </c>
      <c r="O27" s="12">
        <v>2</v>
      </c>
      <c r="P27" s="19">
        <v>6.6</v>
      </c>
      <c r="Q27" s="29" t="str">
        <f t="shared" si="107"/>
        <v>6.6</v>
      </c>
      <c r="R27" s="35" t="str">
        <f t="shared" si="324"/>
        <v>C+</v>
      </c>
      <c r="S27" s="33">
        <f t="shared" si="325"/>
        <v>2.5</v>
      </c>
      <c r="T27" s="49" t="str">
        <f t="shared" si="326"/>
        <v>2.5</v>
      </c>
      <c r="U27" s="12">
        <v>3</v>
      </c>
      <c r="V27" s="24">
        <v>9.1999999999999993</v>
      </c>
      <c r="W27" s="27">
        <v>5</v>
      </c>
      <c r="X27" s="28"/>
      <c r="Y27" s="30">
        <f t="shared" si="327"/>
        <v>6.7</v>
      </c>
      <c r="Z27" s="31">
        <f t="shared" si="328"/>
        <v>6.7</v>
      </c>
      <c r="AA27" s="29" t="str">
        <f t="shared" si="113"/>
        <v>6.7</v>
      </c>
      <c r="AB27" s="35" t="str">
        <f t="shared" si="329"/>
        <v>C+</v>
      </c>
      <c r="AC27" s="33">
        <f t="shared" si="330"/>
        <v>2.5</v>
      </c>
      <c r="AD27" s="49" t="str">
        <f t="shared" si="331"/>
        <v>2.5</v>
      </c>
      <c r="AE27" s="77">
        <v>5</v>
      </c>
      <c r="AF27" s="80">
        <v>5</v>
      </c>
      <c r="AG27" s="24">
        <v>5.2</v>
      </c>
      <c r="AH27" s="27">
        <v>6</v>
      </c>
      <c r="AI27" s="28"/>
      <c r="AJ27" s="30">
        <f t="shared" si="332"/>
        <v>5.7</v>
      </c>
      <c r="AK27" s="31">
        <f t="shared" si="333"/>
        <v>5.7</v>
      </c>
      <c r="AL27" s="29" t="str">
        <f t="shared" si="119"/>
        <v>5.7</v>
      </c>
      <c r="AM27" s="35" t="str">
        <f t="shared" si="334"/>
        <v>C</v>
      </c>
      <c r="AN27" s="33">
        <f t="shared" si="335"/>
        <v>2</v>
      </c>
      <c r="AO27" s="49" t="str">
        <f t="shared" si="336"/>
        <v>2.0</v>
      </c>
      <c r="AP27" s="77">
        <v>3</v>
      </c>
      <c r="AQ27" s="83">
        <v>3</v>
      </c>
      <c r="AR27" s="24">
        <v>5.3</v>
      </c>
      <c r="AS27" s="27">
        <v>4</v>
      </c>
      <c r="AT27" s="28"/>
      <c r="AU27" s="30">
        <f t="shared" si="337"/>
        <v>4.5</v>
      </c>
      <c r="AV27" s="31">
        <f t="shared" si="338"/>
        <v>4.5</v>
      </c>
      <c r="AW27" s="29" t="str">
        <f t="shared" si="123"/>
        <v>4.5</v>
      </c>
      <c r="AX27" s="35" t="str">
        <f t="shared" si="339"/>
        <v>D</v>
      </c>
      <c r="AY27" s="33">
        <f t="shared" si="340"/>
        <v>1</v>
      </c>
      <c r="AZ27" s="49" t="str">
        <f t="shared" si="341"/>
        <v>1.0</v>
      </c>
      <c r="BA27" s="77">
        <v>3</v>
      </c>
      <c r="BB27" s="83">
        <v>3</v>
      </c>
      <c r="BC27" s="24">
        <v>6.5</v>
      </c>
      <c r="BD27" s="27">
        <v>7</v>
      </c>
      <c r="BE27" s="28"/>
      <c r="BF27" s="30">
        <f t="shared" si="342"/>
        <v>6.8</v>
      </c>
      <c r="BG27" s="31">
        <f t="shared" si="343"/>
        <v>6.8</v>
      </c>
      <c r="BH27" s="29" t="str">
        <f t="shared" si="127"/>
        <v>6.8</v>
      </c>
      <c r="BI27" s="35" t="str">
        <f t="shared" si="344"/>
        <v>C+</v>
      </c>
      <c r="BJ27" s="33">
        <f t="shared" si="345"/>
        <v>2.5</v>
      </c>
      <c r="BK27" s="49" t="str">
        <f t="shared" si="346"/>
        <v>2.5</v>
      </c>
      <c r="BL27" s="77">
        <v>3</v>
      </c>
      <c r="BM27" s="83">
        <v>3</v>
      </c>
      <c r="BN27" s="24">
        <v>7.3</v>
      </c>
      <c r="BO27" s="27">
        <v>8</v>
      </c>
      <c r="BP27" s="28"/>
      <c r="BQ27" s="30">
        <f t="shared" si="347"/>
        <v>7.7</v>
      </c>
      <c r="BR27" s="31">
        <f t="shared" si="348"/>
        <v>7.7</v>
      </c>
      <c r="BS27" s="29" t="str">
        <f t="shared" si="131"/>
        <v>7.7</v>
      </c>
      <c r="BT27" s="35" t="str">
        <f t="shared" si="349"/>
        <v>B</v>
      </c>
      <c r="BU27" s="33">
        <f t="shared" si="350"/>
        <v>3</v>
      </c>
      <c r="BV27" s="49" t="str">
        <f t="shared" si="351"/>
        <v>3.0</v>
      </c>
      <c r="BW27" s="77">
        <v>2</v>
      </c>
      <c r="BX27" s="136">
        <v>2</v>
      </c>
      <c r="BY27" s="41">
        <f t="shared" si="135"/>
        <v>16</v>
      </c>
      <c r="BZ27" s="43">
        <f t="shared" si="136"/>
        <v>2.1875</v>
      </c>
      <c r="CA27" s="45" t="str">
        <f t="shared" si="137"/>
        <v>2.19</v>
      </c>
      <c r="CB27" s="47" t="str">
        <f t="shared" si="138"/>
        <v>Lên lớp</v>
      </c>
      <c r="CC27" s="145">
        <f t="shared" si="139"/>
        <v>16</v>
      </c>
      <c r="CD27" s="146">
        <f t="shared" si="140"/>
        <v>2.1875</v>
      </c>
      <c r="CE27" s="47" t="str">
        <f t="shared" si="141"/>
        <v>Lên lớp</v>
      </c>
      <c r="CF27" s="142" t="s">
        <v>1143</v>
      </c>
      <c r="CG27" s="24">
        <v>5.4</v>
      </c>
      <c r="CH27" s="27">
        <v>5</v>
      </c>
      <c r="CI27" s="28"/>
      <c r="CJ27" s="30">
        <f t="shared" si="397"/>
        <v>5.2</v>
      </c>
      <c r="CK27" s="31">
        <f t="shared" si="398"/>
        <v>5.2</v>
      </c>
      <c r="CL27" s="29" t="str">
        <f t="shared" si="144"/>
        <v>5.2</v>
      </c>
      <c r="CM27" s="35" t="str">
        <f t="shared" si="399"/>
        <v>D+</v>
      </c>
      <c r="CN27" s="157">
        <f t="shared" si="400"/>
        <v>1.5</v>
      </c>
      <c r="CO27" s="49" t="str">
        <f t="shared" si="401"/>
        <v>1.5</v>
      </c>
      <c r="CP27" s="77">
        <v>3</v>
      </c>
      <c r="CQ27" s="151">
        <v>3</v>
      </c>
      <c r="CR27" s="24">
        <v>5.7</v>
      </c>
      <c r="CS27" s="27">
        <v>6</v>
      </c>
      <c r="CT27" s="28"/>
      <c r="CU27" s="30">
        <f t="shared" si="402"/>
        <v>5.9</v>
      </c>
      <c r="CV27" s="31">
        <f t="shared" si="403"/>
        <v>5.9</v>
      </c>
      <c r="CW27" s="29" t="str">
        <f t="shared" si="149"/>
        <v>5.9</v>
      </c>
      <c r="CX27" s="35" t="str">
        <f t="shared" si="404"/>
        <v>C</v>
      </c>
      <c r="CY27" s="157">
        <f t="shared" si="405"/>
        <v>2</v>
      </c>
      <c r="CZ27" s="49" t="str">
        <f t="shared" si="406"/>
        <v>2.0</v>
      </c>
      <c r="DA27" s="77">
        <v>2</v>
      </c>
      <c r="DB27" s="151">
        <v>2</v>
      </c>
      <c r="DC27" s="24">
        <v>5</v>
      </c>
      <c r="DD27" s="27">
        <v>4</v>
      </c>
      <c r="DE27" s="28"/>
      <c r="DF27" s="30">
        <f t="shared" si="407"/>
        <v>4.4000000000000004</v>
      </c>
      <c r="DG27" s="31">
        <f t="shared" si="408"/>
        <v>4.4000000000000004</v>
      </c>
      <c r="DH27" s="29" t="str">
        <f t="shared" si="155"/>
        <v>4.4</v>
      </c>
      <c r="DI27" s="35" t="str">
        <f t="shared" si="409"/>
        <v>D</v>
      </c>
      <c r="DJ27" s="157">
        <f t="shared" si="410"/>
        <v>1</v>
      </c>
      <c r="DK27" s="49" t="str">
        <f t="shared" si="411"/>
        <v>1.0</v>
      </c>
      <c r="DL27" s="77">
        <v>4</v>
      </c>
      <c r="DM27" s="151">
        <v>4</v>
      </c>
      <c r="DN27" s="24">
        <v>5.0999999999999996</v>
      </c>
      <c r="DO27" s="27">
        <v>4</v>
      </c>
      <c r="DP27" s="28"/>
      <c r="DQ27" s="30">
        <f t="shared" si="412"/>
        <v>4.4000000000000004</v>
      </c>
      <c r="DR27" s="31">
        <f t="shared" si="413"/>
        <v>4.4000000000000004</v>
      </c>
      <c r="DS27" s="29" t="str">
        <f t="shared" si="161"/>
        <v>4.4</v>
      </c>
      <c r="DT27" s="35" t="str">
        <f t="shared" si="414"/>
        <v>D</v>
      </c>
      <c r="DU27" s="157">
        <f t="shared" si="415"/>
        <v>1</v>
      </c>
      <c r="DV27" s="49" t="str">
        <f t="shared" si="416"/>
        <v>1.0</v>
      </c>
      <c r="DW27" s="77">
        <v>3</v>
      </c>
      <c r="DX27" s="151">
        <v>3</v>
      </c>
      <c r="DY27" s="24">
        <v>7.3</v>
      </c>
      <c r="DZ27" s="27">
        <v>3</v>
      </c>
      <c r="EA27" s="28"/>
      <c r="EB27" s="30">
        <f t="shared" si="417"/>
        <v>4.7</v>
      </c>
      <c r="EC27" s="31">
        <f t="shared" si="418"/>
        <v>4.7</v>
      </c>
      <c r="ED27" s="29" t="str">
        <f t="shared" si="165"/>
        <v>4.7</v>
      </c>
      <c r="EE27" s="35" t="str">
        <f t="shared" si="419"/>
        <v>D</v>
      </c>
      <c r="EF27" s="157">
        <f t="shared" si="420"/>
        <v>1</v>
      </c>
      <c r="EG27" s="49" t="str">
        <f t="shared" si="421"/>
        <v>1.0</v>
      </c>
      <c r="EH27" s="77">
        <v>2</v>
      </c>
      <c r="EI27" s="151">
        <v>2</v>
      </c>
      <c r="EJ27" s="24">
        <v>6.6</v>
      </c>
      <c r="EK27" s="27">
        <v>6</v>
      </c>
      <c r="EL27" s="28"/>
      <c r="EM27" s="30">
        <f t="shared" si="422"/>
        <v>6.2</v>
      </c>
      <c r="EN27" s="31">
        <f t="shared" si="423"/>
        <v>6.2</v>
      </c>
      <c r="EO27" s="29" t="str">
        <f t="shared" si="170"/>
        <v>6.2</v>
      </c>
      <c r="EP27" s="35" t="str">
        <f t="shared" si="424"/>
        <v>C</v>
      </c>
      <c r="EQ27" s="157">
        <f t="shared" si="425"/>
        <v>2</v>
      </c>
      <c r="ER27" s="49" t="str">
        <f t="shared" si="426"/>
        <v>2.0</v>
      </c>
      <c r="ES27" s="77">
        <v>2</v>
      </c>
      <c r="ET27" s="151">
        <v>2</v>
      </c>
      <c r="EU27" s="24">
        <v>5</v>
      </c>
      <c r="EV27" s="27">
        <v>6</v>
      </c>
      <c r="EW27" s="28"/>
      <c r="EX27" s="30">
        <f t="shared" si="427"/>
        <v>5.6</v>
      </c>
      <c r="EY27" s="31">
        <f t="shared" si="428"/>
        <v>5.6</v>
      </c>
      <c r="EZ27" s="29" t="str">
        <f t="shared" si="175"/>
        <v>5.6</v>
      </c>
      <c r="FA27" s="35" t="str">
        <f t="shared" si="429"/>
        <v>C</v>
      </c>
      <c r="FB27" s="157">
        <f t="shared" si="430"/>
        <v>2</v>
      </c>
      <c r="FC27" s="49" t="str">
        <f t="shared" si="431"/>
        <v>2.0</v>
      </c>
      <c r="FD27" s="77">
        <v>3</v>
      </c>
      <c r="FE27" s="151">
        <v>3</v>
      </c>
      <c r="FF27" s="155">
        <v>8</v>
      </c>
      <c r="FG27" s="165">
        <v>6.6</v>
      </c>
      <c r="FH27" s="165"/>
      <c r="FI27" s="30">
        <f t="shared" si="432"/>
        <v>7.2</v>
      </c>
      <c r="FJ27" s="31">
        <f t="shared" si="433"/>
        <v>7.2</v>
      </c>
      <c r="FK27" s="29" t="str">
        <f t="shared" si="181"/>
        <v>7.2</v>
      </c>
      <c r="FL27" s="35" t="str">
        <f t="shared" si="434"/>
        <v>B</v>
      </c>
      <c r="FM27" s="33">
        <f t="shared" si="435"/>
        <v>3</v>
      </c>
      <c r="FN27" s="49" t="str">
        <f t="shared" si="436"/>
        <v>3.0</v>
      </c>
      <c r="FO27" s="77">
        <v>1</v>
      </c>
      <c r="FP27" s="151">
        <v>1</v>
      </c>
      <c r="FQ27" s="41">
        <f t="shared" si="185"/>
        <v>20</v>
      </c>
      <c r="FR27" s="43">
        <f t="shared" si="186"/>
        <v>1.5249999999999999</v>
      </c>
      <c r="FS27" s="45" t="str">
        <f t="shared" si="187"/>
        <v>1.53</v>
      </c>
      <c r="FT27" s="47" t="str">
        <f t="shared" si="188"/>
        <v>Lên lớp</v>
      </c>
      <c r="FU27" s="145">
        <f t="shared" si="189"/>
        <v>20</v>
      </c>
      <c r="FV27" s="146">
        <f t="shared" si="190"/>
        <v>1.5249999999999999</v>
      </c>
      <c r="FW27" s="174">
        <f t="shared" si="191"/>
        <v>36</v>
      </c>
      <c r="FX27" s="41">
        <f t="shared" si="192"/>
        <v>36</v>
      </c>
      <c r="FY27" s="43">
        <f t="shared" si="193"/>
        <v>1.8194444444444444</v>
      </c>
      <c r="FZ27" s="45" t="str">
        <f t="shared" si="194"/>
        <v>1.82</v>
      </c>
      <c r="GA27" s="47" t="str">
        <f t="shared" si="195"/>
        <v>Lên lớp</v>
      </c>
      <c r="GB27" s="47" t="s">
        <v>1143</v>
      </c>
      <c r="GC27" s="24">
        <v>6.3</v>
      </c>
      <c r="GD27" s="27">
        <v>7</v>
      </c>
      <c r="GE27" s="28"/>
      <c r="GF27" s="30">
        <f t="shared" si="352"/>
        <v>6.7</v>
      </c>
      <c r="GG27" s="31">
        <f t="shared" si="353"/>
        <v>6.7</v>
      </c>
      <c r="GH27" s="29" t="str">
        <f t="shared" si="197"/>
        <v>6.7</v>
      </c>
      <c r="GI27" s="35" t="str">
        <f t="shared" si="354"/>
        <v>C+</v>
      </c>
      <c r="GJ27" s="33">
        <f t="shared" si="355"/>
        <v>2.5</v>
      </c>
      <c r="GK27" s="49" t="str">
        <f t="shared" si="356"/>
        <v>2.5</v>
      </c>
      <c r="GL27" s="77">
        <v>2</v>
      </c>
      <c r="GM27" s="151">
        <v>2</v>
      </c>
      <c r="GN27" s="24">
        <v>8</v>
      </c>
      <c r="GO27" s="27">
        <v>5</v>
      </c>
      <c r="GP27" s="28"/>
      <c r="GQ27" s="30">
        <f t="shared" si="357"/>
        <v>6.2</v>
      </c>
      <c r="GR27" s="31">
        <f t="shared" si="358"/>
        <v>6.2</v>
      </c>
      <c r="GS27" s="29" t="str">
        <f t="shared" si="202"/>
        <v>6.2</v>
      </c>
      <c r="GT27" s="35" t="str">
        <f t="shared" si="359"/>
        <v>C</v>
      </c>
      <c r="GU27" s="33">
        <f t="shared" si="360"/>
        <v>2</v>
      </c>
      <c r="GV27" s="49" t="str">
        <f t="shared" si="361"/>
        <v>2.0</v>
      </c>
      <c r="GW27" s="77">
        <v>3</v>
      </c>
      <c r="GX27" s="151">
        <v>3</v>
      </c>
      <c r="GY27" s="133">
        <v>6</v>
      </c>
      <c r="GZ27" s="125">
        <v>6</v>
      </c>
      <c r="HA27" s="126"/>
      <c r="HB27" s="127">
        <f t="shared" si="362"/>
        <v>6</v>
      </c>
      <c r="HC27" s="128">
        <f t="shared" si="363"/>
        <v>6</v>
      </c>
      <c r="HD27" s="29" t="str">
        <f t="shared" si="207"/>
        <v>6.0</v>
      </c>
      <c r="HE27" s="129" t="str">
        <f t="shared" si="364"/>
        <v>C</v>
      </c>
      <c r="HF27" s="130">
        <f t="shared" si="365"/>
        <v>2</v>
      </c>
      <c r="HG27" s="131" t="str">
        <f t="shared" si="366"/>
        <v>2.0</v>
      </c>
      <c r="HH27" s="132">
        <v>2</v>
      </c>
      <c r="HI27" s="170">
        <v>2</v>
      </c>
      <c r="HJ27" s="24">
        <v>7</v>
      </c>
      <c r="HK27" s="27">
        <v>6</v>
      </c>
      <c r="HL27" s="28"/>
      <c r="HM27" s="30">
        <f t="shared" si="367"/>
        <v>6.4</v>
      </c>
      <c r="HN27" s="31">
        <f t="shared" si="368"/>
        <v>6.4</v>
      </c>
      <c r="HO27" s="29" t="str">
        <f t="shared" si="212"/>
        <v>6.4</v>
      </c>
      <c r="HP27" s="35" t="str">
        <f t="shared" si="369"/>
        <v>C</v>
      </c>
      <c r="HQ27" s="33">
        <f t="shared" si="370"/>
        <v>2</v>
      </c>
      <c r="HR27" s="49" t="str">
        <f t="shared" si="371"/>
        <v>2.0</v>
      </c>
      <c r="HS27" s="77">
        <v>2</v>
      </c>
      <c r="HT27" s="151">
        <v>2</v>
      </c>
      <c r="HU27" s="24">
        <v>6.8</v>
      </c>
      <c r="HV27" s="27">
        <v>3</v>
      </c>
      <c r="HW27" s="28"/>
      <c r="HX27" s="22">
        <f t="shared" si="372"/>
        <v>4.5</v>
      </c>
      <c r="HY27" s="29">
        <f t="shared" si="373"/>
        <v>4.5</v>
      </c>
      <c r="HZ27" s="29" t="str">
        <f t="shared" si="217"/>
        <v>4.5</v>
      </c>
      <c r="IA27" s="35" t="str">
        <f t="shared" si="374"/>
        <v>D</v>
      </c>
      <c r="IB27" s="33">
        <f t="shared" si="375"/>
        <v>1</v>
      </c>
      <c r="IC27" s="49" t="str">
        <f t="shared" si="376"/>
        <v>1.0</v>
      </c>
      <c r="ID27" s="77">
        <v>3</v>
      </c>
      <c r="IE27" s="151">
        <v>3</v>
      </c>
      <c r="IF27" s="63">
        <v>2.2999999999999998</v>
      </c>
      <c r="IG27" s="27"/>
      <c r="IH27" s="126"/>
      <c r="II27" s="30">
        <f t="shared" si="377"/>
        <v>0.9</v>
      </c>
      <c r="IJ27" s="161">
        <f t="shared" si="378"/>
        <v>0.9</v>
      </c>
      <c r="IK27" s="29" t="str">
        <f t="shared" si="222"/>
        <v>0.9</v>
      </c>
      <c r="IL27" s="162" t="str">
        <f t="shared" si="379"/>
        <v>F</v>
      </c>
      <c r="IM27" s="33">
        <f t="shared" si="380"/>
        <v>0</v>
      </c>
      <c r="IN27" s="49" t="str">
        <f t="shared" si="381"/>
        <v>0.0</v>
      </c>
      <c r="IO27" s="77">
        <v>2</v>
      </c>
      <c r="IP27" s="151"/>
      <c r="IQ27" s="24">
        <v>5.3</v>
      </c>
      <c r="IR27" s="27">
        <v>5</v>
      </c>
      <c r="IS27" s="28"/>
      <c r="IT27" s="30">
        <f t="shared" si="382"/>
        <v>5.0999999999999996</v>
      </c>
      <c r="IU27" s="31">
        <f t="shared" si="383"/>
        <v>5.0999999999999996</v>
      </c>
      <c r="IV27" s="29" t="str">
        <f t="shared" si="226"/>
        <v>5.1</v>
      </c>
      <c r="IW27" s="35" t="str">
        <f t="shared" si="384"/>
        <v>D+</v>
      </c>
      <c r="IX27" s="33">
        <f t="shared" si="385"/>
        <v>1.5</v>
      </c>
      <c r="IY27" s="49" t="str">
        <f t="shared" si="386"/>
        <v>1.5</v>
      </c>
      <c r="IZ27" s="77">
        <v>3</v>
      </c>
      <c r="JA27" s="151">
        <v>3</v>
      </c>
      <c r="JB27" s="24">
        <v>6.2</v>
      </c>
      <c r="JC27" s="27">
        <v>5</v>
      </c>
      <c r="JD27" s="28"/>
      <c r="JE27" s="30">
        <f t="shared" si="387"/>
        <v>5.5</v>
      </c>
      <c r="JF27" s="31">
        <f t="shared" si="388"/>
        <v>5.5</v>
      </c>
      <c r="JG27" s="29" t="str">
        <f t="shared" si="230"/>
        <v>5.5</v>
      </c>
      <c r="JH27" s="35" t="str">
        <f t="shared" si="389"/>
        <v>C</v>
      </c>
      <c r="JI27" s="33">
        <f t="shared" si="390"/>
        <v>2</v>
      </c>
      <c r="JJ27" s="49" t="str">
        <f t="shared" si="391"/>
        <v>2.0</v>
      </c>
      <c r="JK27" s="77">
        <v>3</v>
      </c>
      <c r="JL27" s="151">
        <v>3</v>
      </c>
      <c r="JM27" s="24">
        <v>8</v>
      </c>
      <c r="JN27" s="214">
        <v>6.6</v>
      </c>
      <c r="JO27" s="140"/>
      <c r="JP27" s="30">
        <f t="shared" si="392"/>
        <v>7.2</v>
      </c>
      <c r="JQ27" s="31">
        <f t="shared" si="393"/>
        <v>7.2</v>
      </c>
      <c r="JR27" s="29" t="str">
        <f t="shared" si="234"/>
        <v>7.2</v>
      </c>
      <c r="JS27" s="35" t="str">
        <f t="shared" si="394"/>
        <v>B</v>
      </c>
      <c r="JT27" s="33">
        <f t="shared" si="395"/>
        <v>3</v>
      </c>
      <c r="JU27" s="49" t="str">
        <f t="shared" si="396"/>
        <v>3.0</v>
      </c>
      <c r="JV27" s="77">
        <v>2</v>
      </c>
      <c r="JW27" s="151">
        <v>2</v>
      </c>
      <c r="JX27" s="211">
        <f t="shared" si="238"/>
        <v>22</v>
      </c>
      <c r="JY27" s="43">
        <f t="shared" si="239"/>
        <v>1.75</v>
      </c>
      <c r="JZ27" s="45" t="str">
        <f t="shared" si="240"/>
        <v>1.75</v>
      </c>
      <c r="KA27" s="47" t="str">
        <f t="shared" si="241"/>
        <v>Lên lớp</v>
      </c>
      <c r="KB27" s="41">
        <f t="shared" si="242"/>
        <v>20</v>
      </c>
      <c r="KC27" s="43">
        <f t="shared" si="243"/>
        <v>1.925</v>
      </c>
      <c r="KD27" s="229">
        <f t="shared" si="244"/>
        <v>58</v>
      </c>
      <c r="KE27" s="230">
        <f t="shared" si="245"/>
        <v>56</v>
      </c>
      <c r="KF27" s="146">
        <f t="shared" si="246"/>
        <v>1.8571428571428572</v>
      </c>
      <c r="KG27" s="45" t="str">
        <f t="shared" si="247"/>
        <v>1.86</v>
      </c>
      <c r="KH27" s="47" t="str">
        <f t="shared" si="248"/>
        <v>Lên lớp</v>
      </c>
      <c r="KI27" s="47" t="s">
        <v>1143</v>
      </c>
      <c r="KJ27" s="24">
        <v>5.2</v>
      </c>
      <c r="KK27" s="27">
        <v>5</v>
      </c>
      <c r="KL27" s="28"/>
      <c r="KM27" s="30">
        <f t="shared" si="437"/>
        <v>5.0999999999999996</v>
      </c>
      <c r="KN27" s="31">
        <f t="shared" si="438"/>
        <v>5.0999999999999996</v>
      </c>
      <c r="KO27" s="29" t="str">
        <f t="shared" si="439"/>
        <v>5.1</v>
      </c>
      <c r="KP27" s="35" t="str">
        <f t="shared" si="440"/>
        <v>D+</v>
      </c>
      <c r="KQ27" s="33">
        <f t="shared" si="441"/>
        <v>1.5</v>
      </c>
      <c r="KR27" s="49" t="str">
        <f t="shared" si="442"/>
        <v>1.5</v>
      </c>
      <c r="KS27" s="77">
        <v>2</v>
      </c>
      <c r="KT27" s="151">
        <v>2</v>
      </c>
      <c r="KU27" s="24">
        <v>7.3</v>
      </c>
      <c r="KV27" s="27">
        <v>8</v>
      </c>
      <c r="KW27" s="28"/>
      <c r="KX27" s="30">
        <f t="shared" si="443"/>
        <v>7.7</v>
      </c>
      <c r="KY27" s="31">
        <f t="shared" si="444"/>
        <v>7.7</v>
      </c>
      <c r="KZ27" s="29" t="str">
        <f t="shared" si="445"/>
        <v>7.7</v>
      </c>
      <c r="LA27" s="35" t="str">
        <f t="shared" si="446"/>
        <v>B</v>
      </c>
      <c r="LB27" s="33">
        <f t="shared" si="447"/>
        <v>3</v>
      </c>
      <c r="LC27" s="49" t="str">
        <f t="shared" si="448"/>
        <v>3.0</v>
      </c>
      <c r="LD27" s="77">
        <v>2</v>
      </c>
      <c r="LE27" s="151">
        <v>2</v>
      </c>
      <c r="LF27" s="24">
        <v>6</v>
      </c>
      <c r="LG27" s="27">
        <v>2</v>
      </c>
      <c r="LH27" s="28">
        <v>3</v>
      </c>
      <c r="LI27" s="30">
        <f t="shared" si="449"/>
        <v>3.6</v>
      </c>
      <c r="LJ27" s="31">
        <f t="shared" si="450"/>
        <v>4.2</v>
      </c>
      <c r="LK27" s="31" t="str">
        <f t="shared" si="451"/>
        <v>4.2</v>
      </c>
      <c r="LL27" s="35" t="str">
        <f t="shared" si="452"/>
        <v>D</v>
      </c>
      <c r="LM27" s="33">
        <f t="shared" si="453"/>
        <v>1</v>
      </c>
      <c r="LN27" s="49" t="str">
        <f t="shared" si="454"/>
        <v>1.0</v>
      </c>
      <c r="LO27" s="77">
        <v>2</v>
      </c>
      <c r="LP27" s="151">
        <v>2</v>
      </c>
      <c r="LQ27" s="24">
        <v>5</v>
      </c>
      <c r="LR27" s="27">
        <v>1</v>
      </c>
      <c r="LS27" s="28">
        <v>5</v>
      </c>
      <c r="LT27" s="30">
        <f t="shared" si="455"/>
        <v>2.6</v>
      </c>
      <c r="LU27" s="31">
        <f t="shared" si="456"/>
        <v>5</v>
      </c>
      <c r="LV27" s="29" t="str">
        <f t="shared" si="252"/>
        <v>5.0</v>
      </c>
      <c r="LW27" s="35" t="str">
        <f t="shared" si="457"/>
        <v>D+</v>
      </c>
      <c r="LX27" s="33">
        <f t="shared" si="458"/>
        <v>1.5</v>
      </c>
      <c r="LY27" s="49" t="str">
        <f t="shared" si="459"/>
        <v>1.5</v>
      </c>
      <c r="LZ27" s="77">
        <v>2</v>
      </c>
      <c r="MA27" s="151">
        <v>2</v>
      </c>
      <c r="MB27" s="24">
        <v>5.6</v>
      </c>
      <c r="MC27" s="124"/>
      <c r="MD27" s="28">
        <v>5</v>
      </c>
      <c r="ME27" s="30">
        <f t="shared" si="460"/>
        <v>2.2000000000000002</v>
      </c>
      <c r="MF27" s="161">
        <f t="shared" si="461"/>
        <v>5.2</v>
      </c>
      <c r="MG27" s="29" t="str">
        <f t="shared" si="253"/>
        <v>5.2</v>
      </c>
      <c r="MH27" s="162" t="str">
        <f t="shared" si="462"/>
        <v>D+</v>
      </c>
      <c r="MI27" s="163">
        <f t="shared" si="463"/>
        <v>1.5</v>
      </c>
      <c r="MJ27" s="56" t="str">
        <f t="shared" si="464"/>
        <v>1.5</v>
      </c>
      <c r="MK27" s="77">
        <v>1</v>
      </c>
      <c r="ML27" s="151">
        <v>1</v>
      </c>
      <c r="MM27" s="24">
        <v>5.4</v>
      </c>
      <c r="MN27" s="27">
        <v>3</v>
      </c>
      <c r="MO27" s="28"/>
      <c r="MP27" s="30">
        <f t="shared" si="465"/>
        <v>4</v>
      </c>
      <c r="MQ27" s="161">
        <f t="shared" si="466"/>
        <v>4</v>
      </c>
      <c r="MR27" s="29" t="str">
        <f t="shared" si="254"/>
        <v>4.0</v>
      </c>
      <c r="MS27" s="162" t="str">
        <f t="shared" si="467"/>
        <v>D</v>
      </c>
      <c r="MT27" s="163">
        <f t="shared" si="468"/>
        <v>1</v>
      </c>
      <c r="MU27" s="56" t="str">
        <f t="shared" si="469"/>
        <v>1.0</v>
      </c>
      <c r="MV27" s="77">
        <v>3</v>
      </c>
      <c r="MW27" s="151">
        <v>3</v>
      </c>
      <c r="MX27" s="24">
        <v>5.5</v>
      </c>
      <c r="MY27" s="27">
        <v>1</v>
      </c>
      <c r="MZ27" s="28">
        <v>4</v>
      </c>
      <c r="NA27" s="30">
        <f t="shared" si="470"/>
        <v>2.8</v>
      </c>
      <c r="NB27" s="161">
        <f t="shared" si="471"/>
        <v>4.5999999999999996</v>
      </c>
      <c r="NC27" s="29" t="str">
        <f t="shared" si="255"/>
        <v>4.6</v>
      </c>
      <c r="ND27" s="162" t="str">
        <f t="shared" si="472"/>
        <v>D</v>
      </c>
      <c r="NE27" s="163">
        <f t="shared" si="473"/>
        <v>1</v>
      </c>
      <c r="NF27" s="56" t="str">
        <f t="shared" si="474"/>
        <v>1.0</v>
      </c>
      <c r="NG27" s="77">
        <v>1</v>
      </c>
      <c r="NH27" s="151">
        <v>1</v>
      </c>
      <c r="NI27" s="24">
        <v>5.6</v>
      </c>
      <c r="NJ27" s="27">
        <v>3</v>
      </c>
      <c r="NK27" s="28"/>
      <c r="NL27" s="30">
        <f t="shared" si="475"/>
        <v>4</v>
      </c>
      <c r="NM27" s="31">
        <f t="shared" si="476"/>
        <v>4</v>
      </c>
      <c r="NN27" s="29" t="str">
        <f t="shared" si="477"/>
        <v>4.0</v>
      </c>
      <c r="NO27" s="35" t="str">
        <f t="shared" si="478"/>
        <v>D</v>
      </c>
      <c r="NP27" s="33">
        <f t="shared" si="479"/>
        <v>1</v>
      </c>
      <c r="NQ27" s="49" t="str">
        <f t="shared" si="480"/>
        <v>1.0</v>
      </c>
      <c r="NR27" s="77">
        <v>3</v>
      </c>
      <c r="NS27" s="151">
        <v>3</v>
      </c>
      <c r="NT27" s="24">
        <v>7.5</v>
      </c>
      <c r="NU27" s="214">
        <v>6.6</v>
      </c>
      <c r="NV27" s="28"/>
      <c r="NW27" s="30">
        <f t="shared" si="481"/>
        <v>7</v>
      </c>
      <c r="NX27" s="31">
        <f t="shared" si="482"/>
        <v>7</v>
      </c>
      <c r="NY27" s="29" t="str">
        <f t="shared" si="483"/>
        <v>7.0</v>
      </c>
      <c r="NZ27" s="35" t="str">
        <f t="shared" si="484"/>
        <v>B</v>
      </c>
      <c r="OA27" s="33">
        <f t="shared" si="485"/>
        <v>3</v>
      </c>
      <c r="OB27" s="49" t="str">
        <f t="shared" si="486"/>
        <v>3.0</v>
      </c>
      <c r="OC27" s="77">
        <v>2</v>
      </c>
      <c r="OD27" s="151">
        <v>2</v>
      </c>
      <c r="OE27" s="211">
        <f t="shared" si="259"/>
        <v>18</v>
      </c>
      <c r="OF27" s="43">
        <f t="shared" si="260"/>
        <v>1.5833333333333333</v>
      </c>
      <c r="OG27" s="45" t="str">
        <f t="shared" si="261"/>
        <v>1.58</v>
      </c>
      <c r="OH27" s="47" t="str">
        <f t="shared" si="309"/>
        <v>Lên lớp</v>
      </c>
      <c r="OI27" s="41">
        <f t="shared" si="262"/>
        <v>18</v>
      </c>
      <c r="OJ27" s="43">
        <f t="shared" si="263"/>
        <v>1.5833333333333333</v>
      </c>
      <c r="OK27" s="229">
        <f t="shared" si="264"/>
        <v>76</v>
      </c>
      <c r="OL27" s="230">
        <f t="shared" si="265"/>
        <v>74</v>
      </c>
      <c r="OM27" s="146">
        <f t="shared" si="266"/>
        <v>1.7905405405405406</v>
      </c>
      <c r="ON27" s="45" t="str">
        <f t="shared" si="52"/>
        <v>1.79</v>
      </c>
      <c r="OO27" s="47" t="str">
        <f t="shared" si="267"/>
        <v>Lên lớp</v>
      </c>
      <c r="OP27" s="47" t="s">
        <v>1143</v>
      </c>
      <c r="OQ27" s="24">
        <v>5.8</v>
      </c>
      <c r="OR27" s="27">
        <v>5</v>
      </c>
      <c r="OS27" s="28"/>
      <c r="OT27" s="30">
        <f t="shared" si="487"/>
        <v>5.3</v>
      </c>
      <c r="OU27" s="31">
        <f t="shared" si="488"/>
        <v>5.3</v>
      </c>
      <c r="OV27" s="29" t="str">
        <f t="shared" si="489"/>
        <v>5.3</v>
      </c>
      <c r="OW27" s="35" t="str">
        <f t="shared" si="490"/>
        <v>D+</v>
      </c>
      <c r="OX27" s="130">
        <f t="shared" si="491"/>
        <v>1.5</v>
      </c>
      <c r="OY27" s="49" t="str">
        <f t="shared" si="492"/>
        <v>1.5</v>
      </c>
      <c r="OZ27" s="77">
        <v>2</v>
      </c>
      <c r="PA27" s="151">
        <v>2</v>
      </c>
      <c r="PB27" s="24">
        <v>7.4</v>
      </c>
      <c r="PC27" s="27">
        <v>5</v>
      </c>
      <c r="PD27" s="28"/>
      <c r="PE27" s="22">
        <f t="shared" si="493"/>
        <v>6</v>
      </c>
      <c r="PF27" s="29">
        <f t="shared" si="494"/>
        <v>6</v>
      </c>
      <c r="PG27" s="29" t="str">
        <f t="shared" si="495"/>
        <v>6.0</v>
      </c>
      <c r="PH27" s="35" t="str">
        <f t="shared" si="496"/>
        <v>C</v>
      </c>
      <c r="PI27" s="33">
        <f t="shared" si="497"/>
        <v>2</v>
      </c>
      <c r="PJ27" s="49" t="str">
        <f t="shared" si="498"/>
        <v>2.0</v>
      </c>
      <c r="PK27" s="77">
        <v>3</v>
      </c>
      <c r="PL27" s="151">
        <v>3</v>
      </c>
      <c r="PM27" s="24">
        <v>5.3</v>
      </c>
      <c r="PN27" s="27">
        <v>5</v>
      </c>
      <c r="PO27" s="28"/>
      <c r="PP27" s="22">
        <f t="shared" si="499"/>
        <v>5.0999999999999996</v>
      </c>
      <c r="PQ27" s="29">
        <f t="shared" si="500"/>
        <v>5.0999999999999996</v>
      </c>
      <c r="PR27" s="29" t="str">
        <f t="shared" si="501"/>
        <v>5.1</v>
      </c>
      <c r="PS27" s="35" t="str">
        <f t="shared" si="502"/>
        <v>D+</v>
      </c>
      <c r="PT27" s="33">
        <f t="shared" si="503"/>
        <v>1.5</v>
      </c>
      <c r="PU27" s="49" t="str">
        <f t="shared" si="504"/>
        <v>1.5</v>
      </c>
      <c r="PV27" s="77">
        <v>2</v>
      </c>
      <c r="PW27" s="151">
        <v>2</v>
      </c>
      <c r="PX27" s="63">
        <v>0</v>
      </c>
      <c r="PY27" s="27"/>
      <c r="PZ27" s="28"/>
      <c r="QA27" s="30">
        <f t="shared" si="505"/>
        <v>0</v>
      </c>
      <c r="QB27" s="31">
        <f t="shared" si="506"/>
        <v>0</v>
      </c>
      <c r="QC27" s="29" t="str">
        <f t="shared" si="507"/>
        <v>0.0</v>
      </c>
      <c r="QD27" s="35" t="str">
        <f t="shared" si="546"/>
        <v>F</v>
      </c>
      <c r="QE27" s="33">
        <f t="shared" si="508"/>
        <v>0</v>
      </c>
      <c r="QF27" s="49" t="str">
        <f t="shared" si="509"/>
        <v>0.0</v>
      </c>
      <c r="QG27" s="77">
        <v>3</v>
      </c>
      <c r="QH27" s="151"/>
      <c r="QI27" s="24">
        <v>6</v>
      </c>
      <c r="QJ27" s="27">
        <v>1</v>
      </c>
      <c r="QK27" s="28">
        <v>1</v>
      </c>
      <c r="QL27" s="30">
        <f t="shared" si="564"/>
        <v>3</v>
      </c>
      <c r="QM27" s="31">
        <f t="shared" si="565"/>
        <v>3</v>
      </c>
      <c r="QN27" s="31" t="str">
        <f t="shared" si="566"/>
        <v>3.0</v>
      </c>
      <c r="QO27" s="35" t="str">
        <f t="shared" si="567"/>
        <v>F</v>
      </c>
      <c r="QP27" s="33">
        <f t="shared" si="568"/>
        <v>0</v>
      </c>
      <c r="QQ27" s="49" t="str">
        <f t="shared" si="569"/>
        <v>0.0</v>
      </c>
      <c r="QR27" s="77">
        <v>1</v>
      </c>
      <c r="QS27" s="151"/>
      <c r="QT27" s="24">
        <v>6.4</v>
      </c>
      <c r="QU27" s="27">
        <v>7</v>
      </c>
      <c r="QV27" s="28"/>
      <c r="QW27" s="22">
        <f t="shared" si="516"/>
        <v>6.8</v>
      </c>
      <c r="QX27" s="29">
        <f t="shared" si="517"/>
        <v>6.8</v>
      </c>
      <c r="QY27" s="29" t="str">
        <f t="shared" si="518"/>
        <v>6.8</v>
      </c>
      <c r="QZ27" s="35" t="str">
        <f t="shared" si="519"/>
        <v>C+</v>
      </c>
      <c r="RA27" s="33">
        <f t="shared" si="520"/>
        <v>2.5</v>
      </c>
      <c r="RB27" s="49" t="str">
        <f t="shared" si="521"/>
        <v>2.5</v>
      </c>
      <c r="RC27" s="77">
        <v>3</v>
      </c>
      <c r="RD27" s="151">
        <v>3</v>
      </c>
      <c r="RE27" s="24">
        <v>6</v>
      </c>
      <c r="RF27" s="27">
        <v>5</v>
      </c>
      <c r="RG27" s="28"/>
      <c r="RH27" s="22">
        <f t="shared" si="522"/>
        <v>5.4</v>
      </c>
      <c r="RI27" s="29">
        <f t="shared" si="523"/>
        <v>5.4</v>
      </c>
      <c r="RJ27" s="29" t="str">
        <f t="shared" si="524"/>
        <v>5.4</v>
      </c>
      <c r="RK27" s="35" t="str">
        <f t="shared" si="525"/>
        <v>D+</v>
      </c>
      <c r="RL27" s="33">
        <f t="shared" si="526"/>
        <v>1.5</v>
      </c>
      <c r="RM27" s="49" t="str">
        <f t="shared" si="527"/>
        <v>1.5</v>
      </c>
      <c r="RN27" s="77">
        <v>1</v>
      </c>
      <c r="RO27" s="151">
        <v>1</v>
      </c>
      <c r="RP27" s="211">
        <f t="shared" si="275"/>
        <v>15</v>
      </c>
      <c r="RQ27" s="275">
        <f t="shared" si="276"/>
        <v>4.5066666666666659</v>
      </c>
      <c r="RR27" s="43">
        <f t="shared" si="277"/>
        <v>1.4</v>
      </c>
      <c r="RS27" s="45" t="str">
        <f t="shared" si="278"/>
        <v>1.40</v>
      </c>
      <c r="RT27" s="47" t="str">
        <f t="shared" si="279"/>
        <v>Lên lớp</v>
      </c>
      <c r="RU27" s="41">
        <f t="shared" si="280"/>
        <v>11</v>
      </c>
      <c r="RV27" s="43">
        <f t="shared" si="281"/>
        <v>1.9090909090909092</v>
      </c>
      <c r="RW27" s="229">
        <f t="shared" si="282"/>
        <v>91</v>
      </c>
      <c r="RX27" s="230">
        <f t="shared" si="283"/>
        <v>85</v>
      </c>
      <c r="RY27" s="146">
        <f t="shared" si="284"/>
        <v>1.8058823529411765</v>
      </c>
      <c r="RZ27" s="45" t="str">
        <f t="shared" si="285"/>
        <v>1.81</v>
      </c>
      <c r="SA27" s="47" t="str">
        <f t="shared" si="286"/>
        <v>Lên lớp</v>
      </c>
      <c r="SB27" s="47" t="s">
        <v>1143</v>
      </c>
      <c r="SC27" s="63">
        <v>0</v>
      </c>
      <c r="SD27" s="27"/>
      <c r="SE27" s="28"/>
      <c r="SF27" s="22">
        <f t="shared" si="528"/>
        <v>0</v>
      </c>
      <c r="SG27" s="29">
        <f t="shared" si="529"/>
        <v>0</v>
      </c>
      <c r="SH27" s="29" t="str">
        <f t="shared" si="530"/>
        <v>0.0</v>
      </c>
      <c r="SI27" s="35" t="str">
        <f t="shared" si="531"/>
        <v>F</v>
      </c>
      <c r="SJ27" s="33">
        <f t="shared" si="532"/>
        <v>0</v>
      </c>
      <c r="SK27" s="49" t="str">
        <f t="shared" si="533"/>
        <v>0.0</v>
      </c>
      <c r="SL27" s="77">
        <v>2</v>
      </c>
      <c r="SM27" s="151"/>
      <c r="SN27" s="24">
        <v>5</v>
      </c>
      <c r="SO27" s="27">
        <v>5</v>
      </c>
      <c r="SP27" s="28"/>
      <c r="SQ27" s="22">
        <f t="shared" si="534"/>
        <v>5</v>
      </c>
      <c r="SR27" s="29">
        <f t="shared" si="535"/>
        <v>5</v>
      </c>
      <c r="SS27" s="31" t="str">
        <f t="shared" si="536"/>
        <v>5.0</v>
      </c>
      <c r="ST27" s="35" t="str">
        <f t="shared" si="537"/>
        <v>D+</v>
      </c>
      <c r="SU27" s="33">
        <f t="shared" si="538"/>
        <v>1.5</v>
      </c>
      <c r="SV27" s="49" t="str">
        <f t="shared" si="539"/>
        <v>1.5</v>
      </c>
      <c r="SW27" s="77">
        <v>2</v>
      </c>
      <c r="SX27" s="151">
        <v>2</v>
      </c>
      <c r="SY27" s="24"/>
      <c r="SZ27" s="27"/>
      <c r="TA27" s="28"/>
      <c r="TB27" s="22">
        <f t="shared" si="562"/>
        <v>2.5</v>
      </c>
      <c r="TC27" s="29">
        <f t="shared" si="563"/>
        <v>2.5</v>
      </c>
      <c r="TD27" s="31" t="str">
        <f t="shared" si="542"/>
        <v>2.5</v>
      </c>
      <c r="TE27" s="35" t="str">
        <f t="shared" si="543"/>
        <v>F</v>
      </c>
      <c r="TF27" s="33">
        <f t="shared" si="544"/>
        <v>0</v>
      </c>
      <c r="TG27" s="49" t="str">
        <f t="shared" si="545"/>
        <v>0.0</v>
      </c>
      <c r="TH27" s="77">
        <v>4</v>
      </c>
      <c r="TI27" s="151"/>
      <c r="TJ27" s="320"/>
      <c r="TK27" s="321"/>
      <c r="TL27" s="322"/>
      <c r="TM27" s="322"/>
      <c r="TN27" s="322"/>
      <c r="TO27" s="127">
        <f t="shared" si="549"/>
        <v>0</v>
      </c>
      <c r="TP27" s="29" t="str">
        <f t="shared" si="550"/>
        <v>0.0</v>
      </c>
      <c r="TQ27" s="35" t="str">
        <f t="shared" si="551"/>
        <v>F</v>
      </c>
      <c r="TR27" s="33">
        <f t="shared" si="552"/>
        <v>0</v>
      </c>
      <c r="TS27" s="49" t="str">
        <f t="shared" si="553"/>
        <v>0.0</v>
      </c>
      <c r="TT27" s="323"/>
      <c r="TU27" s="324"/>
      <c r="TV27" s="325">
        <f t="shared" si="554"/>
        <v>4</v>
      </c>
      <c r="TW27" s="341">
        <f t="shared" si="294"/>
        <v>2.5</v>
      </c>
      <c r="TX27" s="326">
        <f t="shared" si="555"/>
        <v>0</v>
      </c>
      <c r="TY27" s="45" t="str">
        <f t="shared" si="556"/>
        <v>0.00</v>
      </c>
      <c r="TZ27" s="47" t="str">
        <f t="shared" si="557"/>
        <v>Cảnh báo KQHT</v>
      </c>
      <c r="UA27" s="41">
        <f t="shared" si="558"/>
        <v>0</v>
      </c>
      <c r="UB27" s="43" t="e">
        <f t="shared" si="559"/>
        <v>#DIV/0!</v>
      </c>
    </row>
    <row r="28" spans="1:548" ht="18">
      <c r="A28" s="11">
        <v>40</v>
      </c>
      <c r="B28" s="91" t="s">
        <v>1243</v>
      </c>
      <c r="C28" s="92" t="s">
        <v>1245</v>
      </c>
      <c r="D28" s="73" t="s">
        <v>1246</v>
      </c>
      <c r="E28" s="302" t="s">
        <v>300</v>
      </c>
      <c r="F28" s="123" t="s">
        <v>1260</v>
      </c>
      <c r="G28" s="118" t="s">
        <v>1267</v>
      </c>
      <c r="H28" s="102" t="s">
        <v>18</v>
      </c>
      <c r="I28" s="104" t="s">
        <v>843</v>
      </c>
      <c r="J28" s="140">
        <v>5</v>
      </c>
      <c r="K28" s="29" t="str">
        <f t="shared" si="103"/>
        <v>5.0</v>
      </c>
      <c r="L28" s="35" t="str">
        <f t="shared" ref="L28:L30" si="570">IF(J28&gt;=8.5,"A",IF(J28&gt;=8,"B+",IF(J28&gt;=7,"B",IF(J28&gt;=6.5,"C+",IF(J28&gt;=5.5,"C",IF(J28&gt;=5,"D+",IF(J28&gt;=4,"D","F")))))))</f>
        <v>D+</v>
      </c>
      <c r="M28" s="33">
        <f t="shared" ref="M28:M30" si="571">IF(L28="A",4,IF(L28="B+",3.5,IF(L28="B",3,IF(L28="C+",2.5,IF(L28="C",2,IF(L28="D+",1.5,IF(L28="D",1,0)))))))</f>
        <v>1.5</v>
      </c>
      <c r="N28" s="49" t="str">
        <f t="shared" ref="N28:N30" si="572">TEXT(M28,"0.0")</f>
        <v>1.5</v>
      </c>
      <c r="O28" s="12">
        <v>2</v>
      </c>
      <c r="P28" s="19">
        <v>6</v>
      </c>
      <c r="Q28" s="29" t="str">
        <f t="shared" si="107"/>
        <v>6.0</v>
      </c>
      <c r="R28" s="35" t="str">
        <f t="shared" si="324"/>
        <v>C</v>
      </c>
      <c r="S28" s="33">
        <f t="shared" si="325"/>
        <v>2</v>
      </c>
      <c r="T28" s="49" t="str">
        <f t="shared" si="326"/>
        <v>2.0</v>
      </c>
      <c r="U28" s="12">
        <v>3</v>
      </c>
      <c r="V28" s="24"/>
      <c r="W28" s="27"/>
      <c r="X28" s="28"/>
      <c r="Y28" s="30">
        <f t="shared" ref="Y28:Y32" si="573">ROUND((V28*0.4+W28*0.6),1)</f>
        <v>0</v>
      </c>
      <c r="Z28" s="31">
        <f t="shared" ref="Z28:Z32" si="574">ROUND(MAX((V28*0.4+W28*0.6),(V28*0.4+X28*0.6)),1)</f>
        <v>0</v>
      </c>
      <c r="AA28" s="29" t="str">
        <f t="shared" si="113"/>
        <v>0.0</v>
      </c>
      <c r="AB28" s="35" t="str">
        <f t="shared" ref="AB28:AB32" si="575">IF(Z28&gt;=8.5,"A",IF(Z28&gt;=8,"B+",IF(Z28&gt;=7,"B",IF(Z28&gt;=6.5,"C+",IF(Z28&gt;=5.5,"C",IF(Z28&gt;=5,"D+",IF(Z28&gt;=4,"D","F")))))))</f>
        <v>F</v>
      </c>
      <c r="AC28" s="33">
        <f t="shared" ref="AC28:AC32" si="576">IF(AB28="A",4,IF(AB28="B+",3.5,IF(AB28="B",3,IF(AB28="C+",2.5,IF(AB28="C",2,IF(AB28="D+",1.5,IF(AB28="D",1,0)))))))</f>
        <v>0</v>
      </c>
      <c r="AD28" s="49" t="str">
        <f t="shared" ref="AD28:AD32" si="577">TEXT(AC28,"0.0")</f>
        <v>0.0</v>
      </c>
      <c r="AE28" s="77">
        <v>5</v>
      </c>
      <c r="AF28" s="80"/>
      <c r="AG28" s="24"/>
      <c r="AH28" s="27"/>
      <c r="AI28" s="28"/>
      <c r="AJ28" s="30">
        <v>4</v>
      </c>
      <c r="AK28" s="31">
        <v>4</v>
      </c>
      <c r="AL28" s="29" t="str">
        <f t="shared" si="119"/>
        <v>4.0</v>
      </c>
      <c r="AM28" s="35" t="str">
        <f t="shared" ref="AM28:AM32" si="578">IF(AK28&gt;=8.5,"A",IF(AK28&gt;=8,"B+",IF(AK28&gt;=7,"B",IF(AK28&gt;=6.5,"C+",IF(AK28&gt;=5.5,"C",IF(AK28&gt;=5,"D+",IF(AK28&gt;=4,"D","F")))))))</f>
        <v>D</v>
      </c>
      <c r="AN28" s="33">
        <f t="shared" ref="AN28:AN32" si="579">IF(AM28="A",4,IF(AM28="B+",3.5,IF(AM28="B",3,IF(AM28="C+",2.5,IF(AM28="C",2,IF(AM28="D+",1.5,IF(AM28="D",1,0)))))))</f>
        <v>1</v>
      </c>
      <c r="AO28" s="49" t="str">
        <f t="shared" ref="AO28:AO32" si="580">TEXT(AN28,"0.0")</f>
        <v>1.0</v>
      </c>
      <c r="AP28" s="77">
        <v>3</v>
      </c>
      <c r="AQ28" s="83">
        <v>3</v>
      </c>
      <c r="AR28" s="24"/>
      <c r="AS28" s="27"/>
      <c r="AT28" s="28"/>
      <c r="AU28" s="30">
        <v>5</v>
      </c>
      <c r="AV28" s="31">
        <v>5</v>
      </c>
      <c r="AW28" s="29" t="str">
        <f t="shared" si="123"/>
        <v>5.0</v>
      </c>
      <c r="AX28" s="35" t="str">
        <f t="shared" ref="AX28:AX32" si="581">IF(AV28&gt;=8.5,"A",IF(AV28&gt;=8,"B+",IF(AV28&gt;=7,"B",IF(AV28&gt;=6.5,"C+",IF(AV28&gt;=5.5,"C",IF(AV28&gt;=5,"D+",IF(AV28&gt;=4,"D","F")))))))</f>
        <v>D+</v>
      </c>
      <c r="AY28" s="33">
        <f t="shared" ref="AY28:AY32" si="582">IF(AX28="A",4,IF(AX28="B+",3.5,IF(AX28="B",3,IF(AX28="C+",2.5,IF(AX28="C",2,IF(AX28="D+",1.5,IF(AX28="D",1,0)))))))</f>
        <v>1.5</v>
      </c>
      <c r="AZ28" s="49" t="str">
        <f t="shared" ref="AZ28:AZ32" si="583">TEXT(AY28,"0.0")</f>
        <v>1.5</v>
      </c>
      <c r="BA28" s="77">
        <v>3</v>
      </c>
      <c r="BB28" s="83">
        <v>3</v>
      </c>
      <c r="BC28" s="133">
        <v>8.3000000000000007</v>
      </c>
      <c r="BD28" s="125">
        <v>9</v>
      </c>
      <c r="BE28" s="126"/>
      <c r="BF28" s="127">
        <f t="shared" ref="BF28:BF32" si="584">ROUND((BC28*0.4+BD28*0.6),1)</f>
        <v>8.6999999999999993</v>
      </c>
      <c r="BG28" s="128">
        <f t="shared" ref="BG28:BG32" si="585">ROUND(MAX((BC28*0.4+BD28*0.6),(BC28*0.4+BE28*0.6)),1)</f>
        <v>8.6999999999999993</v>
      </c>
      <c r="BH28" s="29" t="str">
        <f t="shared" si="127"/>
        <v>8.7</v>
      </c>
      <c r="BI28" s="129" t="str">
        <f t="shared" ref="BI28:BI32" si="586">IF(BG28&gt;=8.5,"A",IF(BG28&gt;=8,"B+",IF(BG28&gt;=7,"B",IF(BG28&gt;=6.5,"C+",IF(BG28&gt;=5.5,"C",IF(BG28&gt;=5,"D+",IF(BG28&gt;=4,"D","F")))))))</f>
        <v>A</v>
      </c>
      <c r="BJ28" s="130">
        <f t="shared" ref="BJ28:BJ32" si="587">IF(BI28="A",4,IF(BI28="B+",3.5,IF(BI28="B",3,IF(BI28="C+",2.5,IF(BI28="C",2,IF(BI28="D+",1.5,IF(BI28="D",1,0)))))))</f>
        <v>4</v>
      </c>
      <c r="BK28" s="131" t="str">
        <f t="shared" ref="BK28:BK32" si="588">TEXT(BJ28,"0.0")</f>
        <v>4.0</v>
      </c>
      <c r="BL28" s="132">
        <v>3</v>
      </c>
      <c r="BM28" s="158">
        <v>3</v>
      </c>
      <c r="BN28" s="24"/>
      <c r="BO28" s="27"/>
      <c r="BP28" s="28"/>
      <c r="BQ28" s="30">
        <v>6</v>
      </c>
      <c r="BR28" s="31">
        <v>6</v>
      </c>
      <c r="BS28" s="29" t="str">
        <f t="shared" si="131"/>
        <v>6.0</v>
      </c>
      <c r="BT28" s="35" t="str">
        <f t="shared" ref="BT28:BT32" si="589">IF(BR28&gt;=8.5,"A",IF(BR28&gt;=8,"B+",IF(BR28&gt;=7,"B",IF(BR28&gt;=6.5,"C+",IF(BR28&gt;=5.5,"C",IF(BR28&gt;=5,"D+",IF(BR28&gt;=4,"D","F")))))))</f>
        <v>C</v>
      </c>
      <c r="BU28" s="33">
        <f t="shared" ref="BU28:BU32" si="590">IF(BT28="A",4,IF(BT28="B+",3.5,IF(BT28="B",3,IF(BT28="C+",2.5,IF(BT28="C",2,IF(BT28="D+",1.5,IF(BT28="D",1,0)))))))</f>
        <v>2</v>
      </c>
      <c r="BV28" s="49" t="str">
        <f t="shared" ref="BV28:BV32" si="591">TEXT(BU28,"0.0")</f>
        <v>2.0</v>
      </c>
      <c r="BW28" s="77">
        <v>2</v>
      </c>
      <c r="BX28" s="136">
        <v>2</v>
      </c>
      <c r="BY28" s="41">
        <f t="shared" ref="BY28:BY32" si="592">AE28+AP28+BA28+BL28+BW28</f>
        <v>16</v>
      </c>
      <c r="BZ28" s="43">
        <f t="shared" ref="BZ28:BZ32" si="593">(AC28*AE28+AN28*AP28+AY28*BA28+BJ28*BL28+BU28*BW28)/BY28</f>
        <v>1.46875</v>
      </c>
      <c r="CA28" s="45" t="str">
        <f t="shared" ref="CA28:CA32" si="594">TEXT(BZ28,"0.00")</f>
        <v>1.47</v>
      </c>
      <c r="CB28" s="47" t="str">
        <f t="shared" ref="CB28:CB32" si="595">IF(AND(BZ28&lt;0.8),"Cảnh báo KQHT","Lên lớp")</f>
        <v>Lên lớp</v>
      </c>
      <c r="CC28" s="145">
        <f t="shared" ref="CC28:CC32" si="596">AF28+AQ28+BB28+BM28+BX28</f>
        <v>11</v>
      </c>
      <c r="CD28" s="146">
        <f t="shared" ref="CD28:CD32" si="597" xml:space="preserve"> (AC28*AF28+AN28*AQ28+AY28*BB28+BJ28*BM28+BU28*BX28)/CC28</f>
        <v>2.1363636363636362</v>
      </c>
      <c r="CE28" s="47" t="str">
        <f t="shared" ref="CE28:CE32" si="598">IF(AND(CD28&lt;1.2),"Cảnh báo KQHT","Lên lớp")</f>
        <v>Lên lớp</v>
      </c>
      <c r="CF28" s="142"/>
      <c r="CG28" s="139">
        <v>0</v>
      </c>
      <c r="CH28" s="125"/>
      <c r="CI28" s="126"/>
      <c r="CJ28" s="127">
        <f t="shared" ref="CJ28:CJ32" si="599">ROUND((CG28*0.4+CH28*0.6),1)</f>
        <v>0</v>
      </c>
      <c r="CK28" s="128">
        <f t="shared" ref="CK28:CK32" si="600">ROUND(MAX((CG28*0.4+CH28*0.6),(CG28*0.4+CI28*0.6)),1)</f>
        <v>0</v>
      </c>
      <c r="CL28" s="29" t="str">
        <f t="shared" si="144"/>
        <v>0.0</v>
      </c>
      <c r="CM28" s="129" t="str">
        <f t="shared" ref="CM28:CM32" si="601">IF(CK28&gt;=8.5,"A",IF(CK28&gt;=8,"B+",IF(CK28&gt;=7,"B",IF(CK28&gt;=6.5,"C+",IF(CK28&gt;=5.5,"C",IF(CK28&gt;=5,"D+",IF(CK28&gt;=4,"D","F")))))))</f>
        <v>F</v>
      </c>
      <c r="CN28" s="130">
        <f t="shared" ref="CN28:CN32" si="602">IF(CM28="A",4,IF(CM28="B+",3.5,IF(CM28="B",3,IF(CM28="C+",2.5,IF(CM28="C",2,IF(CM28="D+",1.5,IF(CM28="D",1,0)))))))</f>
        <v>0</v>
      </c>
      <c r="CO28" s="131" t="str">
        <f t="shared" ref="CO28:CO32" si="603">TEXT(CN28,"0.0")</f>
        <v>0.0</v>
      </c>
      <c r="CP28" s="132">
        <v>3</v>
      </c>
      <c r="CQ28" s="170"/>
      <c r="CR28" s="24"/>
      <c r="CS28" s="27"/>
      <c r="CT28" s="28"/>
      <c r="CU28" s="30">
        <f t="shared" ref="CU28:CU32" si="604">ROUND((CR28*0.4+CS28*0.6),1)</f>
        <v>0</v>
      </c>
      <c r="CV28" s="31">
        <f t="shared" ref="CV28:CV32" si="605">ROUND(MAX((CR28*0.4+CS28*0.6),(CR28*0.4+CT28*0.6)),1)</f>
        <v>0</v>
      </c>
      <c r="CW28" s="29" t="str">
        <f t="shared" si="149"/>
        <v>0.0</v>
      </c>
      <c r="CX28" s="35" t="str">
        <f t="shared" ref="CX28:CX32" si="606">IF(CV28&gt;=8.5,"A",IF(CV28&gt;=8,"B+",IF(CV28&gt;=7,"B",IF(CV28&gt;=6.5,"C+",IF(CV28&gt;=5.5,"C",IF(CV28&gt;=5,"D+",IF(CV28&gt;=4,"D","F")))))))</f>
        <v>F</v>
      </c>
      <c r="CY28" s="157">
        <f t="shared" ref="CY28:CY32" si="607">IF(CX28="A",4,IF(CX28="B+",3.5,IF(CX28="B",3,IF(CX28="C+",2.5,IF(CX28="C",2,IF(CX28="D+",1.5,IF(CX28="D",1,0)))))))</f>
        <v>0</v>
      </c>
      <c r="CZ28" s="49" t="str">
        <f t="shared" ref="CZ28:CZ32" si="608">TEXT(CY28,"0.0")</f>
        <v>0.0</v>
      </c>
      <c r="DA28" s="77">
        <v>2</v>
      </c>
      <c r="DB28" s="151"/>
      <c r="DC28" s="24"/>
      <c r="DD28" s="27"/>
      <c r="DE28" s="28"/>
      <c r="DF28" s="30">
        <f t="shared" ref="DF28:DF32" si="609">ROUND((DC28*0.4+DD28*0.6),1)</f>
        <v>0</v>
      </c>
      <c r="DG28" s="31">
        <f t="shared" ref="DG28:DG32" si="610">ROUND(MAX((DC28*0.4+DD28*0.6),(DC28*0.4+DE28*0.6)),1)</f>
        <v>0</v>
      </c>
      <c r="DH28" s="29" t="str">
        <f t="shared" si="155"/>
        <v>0.0</v>
      </c>
      <c r="DI28" s="35" t="str">
        <f t="shared" ref="DI28:DI32" si="611">IF(DG28&gt;=8.5,"A",IF(DG28&gt;=8,"B+",IF(DG28&gt;=7,"B",IF(DG28&gt;=6.5,"C+",IF(DG28&gt;=5.5,"C",IF(DG28&gt;=5,"D+",IF(DG28&gt;=4,"D","F")))))))</f>
        <v>F</v>
      </c>
      <c r="DJ28" s="157">
        <f t="shared" ref="DJ28:DJ32" si="612">IF(DI28="A",4,IF(DI28="B+",3.5,IF(DI28="B",3,IF(DI28="C+",2.5,IF(DI28="C",2,IF(DI28="D+",1.5,IF(DI28="D",1,0)))))))</f>
        <v>0</v>
      </c>
      <c r="DK28" s="49" t="str">
        <f t="shared" ref="DK28:DK32" si="613">TEXT(DJ28,"0.0")</f>
        <v>0.0</v>
      </c>
      <c r="DL28" s="77">
        <v>4</v>
      </c>
      <c r="DM28" s="151"/>
      <c r="DN28" s="133">
        <v>5.9</v>
      </c>
      <c r="DO28" s="125">
        <v>7</v>
      </c>
      <c r="DP28" s="126"/>
      <c r="DQ28" s="127">
        <f t="shared" ref="DQ28:DQ32" si="614">ROUND((DN28*0.4+DO28*0.6),1)</f>
        <v>6.6</v>
      </c>
      <c r="DR28" s="128">
        <f t="shared" ref="DR28:DR32" si="615">ROUND(MAX((DN28*0.4+DO28*0.6),(DN28*0.4+DP28*0.6)),1)</f>
        <v>6.6</v>
      </c>
      <c r="DS28" s="29" t="str">
        <f t="shared" si="161"/>
        <v>6.6</v>
      </c>
      <c r="DT28" s="129" t="str">
        <f t="shared" ref="DT28:DT32" si="616">IF(DR28&gt;=8.5,"A",IF(DR28&gt;=8,"B+",IF(DR28&gt;=7,"B",IF(DR28&gt;=6.5,"C+",IF(DR28&gt;=5.5,"C",IF(DR28&gt;=5,"D+",IF(DR28&gt;=4,"D","F")))))))</f>
        <v>C+</v>
      </c>
      <c r="DU28" s="130">
        <f t="shared" ref="DU28:DU32" si="617">IF(DT28="A",4,IF(DT28="B+",3.5,IF(DT28="B",3,IF(DT28="C+",2.5,IF(DT28="C",2,IF(DT28="D+",1.5,IF(DT28="D",1,0)))))))</f>
        <v>2.5</v>
      </c>
      <c r="DV28" s="131" t="str">
        <f t="shared" ref="DV28:DV32" si="618">TEXT(DU28,"0.0")</f>
        <v>2.5</v>
      </c>
      <c r="DW28" s="132">
        <v>3</v>
      </c>
      <c r="DX28" s="170">
        <v>3</v>
      </c>
      <c r="DY28" s="139">
        <v>0</v>
      </c>
      <c r="DZ28" s="125"/>
      <c r="EA28" s="126"/>
      <c r="EB28" s="127">
        <f t="shared" ref="EB28:EB32" si="619">ROUND((DY28*0.4+DZ28*0.6),1)</f>
        <v>0</v>
      </c>
      <c r="EC28" s="128">
        <f t="shared" ref="EC28:EC32" si="620">ROUND(MAX((DY28*0.4+DZ28*0.6),(DY28*0.4+EA28*0.6)),1)</f>
        <v>0</v>
      </c>
      <c r="ED28" s="29" t="str">
        <f t="shared" si="165"/>
        <v>0.0</v>
      </c>
      <c r="EE28" s="129" t="str">
        <f t="shared" ref="EE28:EE32" si="621">IF(EC28&gt;=8.5,"A",IF(EC28&gt;=8,"B+",IF(EC28&gt;=7,"B",IF(EC28&gt;=6.5,"C+",IF(EC28&gt;=5.5,"C",IF(EC28&gt;=5,"D+",IF(EC28&gt;=4,"D","F")))))))</f>
        <v>F</v>
      </c>
      <c r="EF28" s="130">
        <f t="shared" ref="EF28:EF32" si="622">IF(EE28="A",4,IF(EE28="B+",3.5,IF(EE28="B",3,IF(EE28="C+",2.5,IF(EE28="C",2,IF(EE28="D+",1.5,IF(EE28="D",1,0)))))))</f>
        <v>0</v>
      </c>
      <c r="EG28" s="131" t="str">
        <f t="shared" ref="EG28:EG32" si="623">TEXT(EF28,"0.0")</f>
        <v>0.0</v>
      </c>
      <c r="EH28" s="132">
        <v>2</v>
      </c>
      <c r="EI28" s="170"/>
      <c r="EJ28" s="133">
        <v>8.6999999999999993</v>
      </c>
      <c r="EK28" s="125">
        <v>7</v>
      </c>
      <c r="EL28" s="126"/>
      <c r="EM28" s="127">
        <f t="shared" ref="EM28:EM32" si="624">ROUND((EJ28*0.4+EK28*0.6),1)</f>
        <v>7.7</v>
      </c>
      <c r="EN28" s="128">
        <f t="shared" ref="EN28:EN32" si="625">ROUND(MAX((EJ28*0.4+EK28*0.6),(EJ28*0.4+EL28*0.6)),1)</f>
        <v>7.7</v>
      </c>
      <c r="EO28" s="29" t="str">
        <f t="shared" si="170"/>
        <v>7.7</v>
      </c>
      <c r="EP28" s="129" t="str">
        <f t="shared" ref="EP28:EP32" si="626">IF(EN28&gt;=8.5,"A",IF(EN28&gt;=8,"B+",IF(EN28&gt;=7,"B",IF(EN28&gt;=6.5,"C+",IF(EN28&gt;=5.5,"C",IF(EN28&gt;=5,"D+",IF(EN28&gt;=4,"D","F")))))))</f>
        <v>B</v>
      </c>
      <c r="EQ28" s="130">
        <f t="shared" ref="EQ28:EQ32" si="627">IF(EP28="A",4,IF(EP28="B+",3.5,IF(EP28="B",3,IF(EP28="C+",2.5,IF(EP28="C",2,IF(EP28="D+",1.5,IF(EP28="D",1,0)))))))</f>
        <v>3</v>
      </c>
      <c r="ER28" s="131" t="str">
        <f t="shared" ref="ER28:ER32" si="628">TEXT(EQ28,"0.0")</f>
        <v>3.0</v>
      </c>
      <c r="ES28" s="132">
        <v>2</v>
      </c>
      <c r="ET28" s="170">
        <v>2</v>
      </c>
      <c r="EU28" s="24"/>
      <c r="EV28" s="27"/>
      <c r="EW28" s="28"/>
      <c r="EX28" s="30">
        <f t="shared" ref="EX28:EX32" si="629">ROUND((EU28*0.4+EV28*0.6),1)</f>
        <v>0</v>
      </c>
      <c r="EY28" s="31">
        <f t="shared" ref="EY28:EY32" si="630">ROUND(MAX((EU28*0.4+EV28*0.6),(EU28*0.4+EW28*0.6)),1)</f>
        <v>0</v>
      </c>
      <c r="EZ28" s="29" t="str">
        <f t="shared" si="175"/>
        <v>0.0</v>
      </c>
      <c r="FA28" s="35" t="str">
        <f t="shared" ref="FA28:FA32" si="631">IF(EY28&gt;=8.5,"A",IF(EY28&gt;=8,"B+",IF(EY28&gt;=7,"B",IF(EY28&gt;=6.5,"C+",IF(EY28&gt;=5.5,"C",IF(EY28&gt;=5,"D+",IF(EY28&gt;=4,"D","F")))))))</f>
        <v>F</v>
      </c>
      <c r="FB28" s="157">
        <f t="shared" ref="FB28:FB32" si="632">IF(FA28="A",4,IF(FA28="B+",3.5,IF(FA28="B",3,IF(FA28="C+",2.5,IF(FA28="C",2,IF(FA28="D+",1.5,IF(FA28="D",1,0)))))))</f>
        <v>0</v>
      </c>
      <c r="FC28" s="49" t="str">
        <f t="shared" ref="FC28:FC32" si="633">TEXT(FB28,"0.0")</f>
        <v>0.0</v>
      </c>
      <c r="FD28" s="77">
        <v>3</v>
      </c>
      <c r="FE28" s="151"/>
      <c r="FF28" s="155"/>
      <c r="FG28" s="165"/>
      <c r="FH28" s="165"/>
      <c r="FI28" s="30">
        <v>6.5</v>
      </c>
      <c r="FJ28" s="31">
        <v>6.5</v>
      </c>
      <c r="FK28" s="29" t="str">
        <f t="shared" si="181"/>
        <v>6.5</v>
      </c>
      <c r="FL28" s="35" t="str">
        <f t="shared" ref="FL28:FL32" si="634">IF(FJ28&gt;=8.5,"A",IF(FJ28&gt;=8,"B+",IF(FJ28&gt;=7,"B",IF(FJ28&gt;=6.5,"C+",IF(FJ28&gt;=5.5,"C",IF(FJ28&gt;=5,"D+",IF(FJ28&gt;=4,"D","F")))))))</f>
        <v>C+</v>
      </c>
      <c r="FM28" s="33">
        <f t="shared" ref="FM28:FM32" si="635">IF(FL28="A",4,IF(FL28="B+",3.5,IF(FL28="B",3,IF(FL28="C+",2.5,IF(FL28="C",2,IF(FL28="D+",1.5,IF(FL28="D",1,0)))))))</f>
        <v>2.5</v>
      </c>
      <c r="FN28" s="49" t="str">
        <f t="shared" ref="FN28:FN32" si="636">TEXT(FM28,"0.0")</f>
        <v>2.5</v>
      </c>
      <c r="FO28" s="77">
        <v>1</v>
      </c>
      <c r="FP28" s="151">
        <v>1</v>
      </c>
      <c r="FQ28" s="41">
        <f t="shared" ref="FQ28:FQ32" si="637">CP28+DA28+DL28+DW28+EH28+ES28+FD28+FO28</f>
        <v>20</v>
      </c>
      <c r="FR28" s="43">
        <f t="shared" ref="FR28:FR32" si="638">(CN28*CP28+CY28*DA28+DJ28*DL28+DU28*DW28+EF28*EH28+EQ28*ES28+FB28*FD28+FM28*FO28)/FQ28</f>
        <v>0.8</v>
      </c>
      <c r="FS28" s="45" t="str">
        <f t="shared" ref="FS28:FS32" si="639">TEXT(FR28,"0.00")</f>
        <v>0.80</v>
      </c>
      <c r="FT28" s="47" t="str">
        <f t="shared" ref="FT28:FT32" si="640">IF(AND(FR28&lt;1),"Cảnh báo KQHT","Lên lớp")</f>
        <v>Cảnh báo KQHT</v>
      </c>
      <c r="FU28" s="145">
        <f t="shared" ref="FU28:FU32" si="641">CQ28+DB28+DM28+DX28+EI28+ET28+FE28+FP28</f>
        <v>6</v>
      </c>
      <c r="FV28" s="146">
        <f t="shared" ref="FV28:FV32" si="642" xml:space="preserve"> (CN28*CQ28+CY28*DB28+DJ28*DM28+DU28*DX28+EF28*EI28+EQ28*ET28+FB28*FE28+FM28*FP28)/FU28</f>
        <v>2.6666666666666665</v>
      </c>
      <c r="FW28" s="174">
        <f t="shared" ref="FW28:FW32" si="643">BY28+FQ28</f>
        <v>36</v>
      </c>
      <c r="FX28" s="41">
        <f t="shared" ref="FX28:FX32" si="644">CC28+FU28</f>
        <v>17</v>
      </c>
      <c r="FY28" s="43">
        <f t="shared" ref="FY28:FY32" si="645">(CD28*CC28+FV28*FU28)/FX28</f>
        <v>2.3235294117647061</v>
      </c>
      <c r="FZ28" s="45" t="str">
        <f t="shared" ref="FZ28:FZ32" si="646">TEXT(FY28,"0.00")</f>
        <v>2.32</v>
      </c>
      <c r="GA28" s="47" t="str">
        <f t="shared" ref="GA28:GA32" si="647">IF(AND(FY28&lt;1.2),"Cảnh báo KQHT","Lên lớp")</f>
        <v>Lên lớp</v>
      </c>
      <c r="GB28" s="47"/>
      <c r="GC28" s="133">
        <v>6.3</v>
      </c>
      <c r="GD28" s="125">
        <v>0</v>
      </c>
      <c r="GE28" s="126">
        <v>6</v>
      </c>
      <c r="GF28" s="127">
        <f t="shared" ref="GF28" si="648">ROUND((GC28*0.4+GD28*0.6),1)</f>
        <v>2.5</v>
      </c>
      <c r="GG28" s="128">
        <f t="shared" ref="GG28" si="649">ROUND(MAX((GC28*0.4+GD28*0.6),(GC28*0.4+GE28*0.6)),1)</f>
        <v>6.1</v>
      </c>
      <c r="GH28" s="29" t="str">
        <f t="shared" si="197"/>
        <v>6.1</v>
      </c>
      <c r="GI28" s="129" t="str">
        <f t="shared" ref="GI28" si="650">IF(GG28&gt;=8.5,"A",IF(GG28&gt;=8,"B+",IF(GG28&gt;=7,"B",IF(GG28&gt;=6.5,"C+",IF(GG28&gt;=5.5,"C",IF(GG28&gt;=5,"D+",IF(GG28&gt;=4,"D","F")))))))</f>
        <v>C</v>
      </c>
      <c r="GJ28" s="130">
        <f t="shared" ref="GJ28" si="651">IF(GI28="A",4,IF(GI28="B+",3.5,IF(GI28="B",3,IF(GI28="C+",2.5,IF(GI28="C",2,IF(GI28="D+",1.5,IF(GI28="D",1,0)))))))</f>
        <v>2</v>
      </c>
      <c r="GK28" s="131" t="str">
        <f t="shared" ref="GK28" si="652">TEXT(GJ28,"0.0")</f>
        <v>2.0</v>
      </c>
      <c r="GL28" s="132">
        <v>2</v>
      </c>
      <c r="GM28" s="170">
        <v>2</v>
      </c>
      <c r="GN28" s="24">
        <v>8</v>
      </c>
      <c r="GO28" s="27">
        <v>3</v>
      </c>
      <c r="GP28" s="28"/>
      <c r="GQ28" s="30">
        <f t="shared" ref="GQ28:GQ30" si="653">ROUND((GN28*0.4+GO28*0.6),1)</f>
        <v>5</v>
      </c>
      <c r="GR28" s="31">
        <f t="shared" ref="GR28:GR30" si="654">ROUND(MAX((GN28*0.4+GO28*0.6),(GN28*0.4+GP28*0.6)),1)</f>
        <v>5</v>
      </c>
      <c r="GS28" s="29" t="str">
        <f t="shared" si="202"/>
        <v>5.0</v>
      </c>
      <c r="GT28" s="35" t="str">
        <f t="shared" ref="GT28:GT30" si="655">IF(GR28&gt;=8.5,"A",IF(GR28&gt;=8,"B+",IF(GR28&gt;=7,"B",IF(GR28&gt;=6.5,"C+",IF(GR28&gt;=5.5,"C",IF(GR28&gt;=5,"D+",IF(GR28&gt;=4,"D","F")))))))</f>
        <v>D+</v>
      </c>
      <c r="GU28" s="33">
        <f t="shared" ref="GU28:GU30" si="656">IF(GT28="A",4,IF(GT28="B+",3.5,IF(GT28="B",3,IF(GT28="C+",2.5,IF(GT28="C",2,IF(GT28="D+",1.5,IF(GT28="D",1,0)))))))</f>
        <v>1.5</v>
      </c>
      <c r="GV28" s="49" t="str">
        <f t="shared" ref="GV28:GV30" si="657">TEXT(GU28,"0.0")</f>
        <v>1.5</v>
      </c>
      <c r="GW28" s="77">
        <v>3</v>
      </c>
      <c r="GX28" s="151">
        <v>3</v>
      </c>
      <c r="GY28" s="24"/>
      <c r="GZ28" s="27"/>
      <c r="HA28" s="28"/>
      <c r="HB28" s="30">
        <f t="shared" ref="HB28" si="658">ROUND((GY28*0.4+GZ28*0.6),1)</f>
        <v>0</v>
      </c>
      <c r="HC28" s="31">
        <f t="shared" ref="HC28" si="659">ROUND(MAX((GY28*0.4+GZ28*0.6),(GY28*0.4+HA28*0.6)),1)</f>
        <v>0</v>
      </c>
      <c r="HD28" s="29" t="str">
        <f t="shared" si="207"/>
        <v>0.0</v>
      </c>
      <c r="HE28" s="35" t="str">
        <f t="shared" ref="HE28" si="660">IF(HC28&gt;=8.5,"A",IF(HC28&gt;=8,"B+",IF(HC28&gt;=7,"B",IF(HC28&gt;=6.5,"C+",IF(HC28&gt;=5.5,"C",IF(HC28&gt;=5,"D+",IF(HC28&gt;=4,"D","F")))))))</f>
        <v>F</v>
      </c>
      <c r="HF28" s="33">
        <f t="shared" ref="HF28" si="661">IF(HE28="A",4,IF(HE28="B+",3.5,IF(HE28="B",3,IF(HE28="C+",2.5,IF(HE28="C",2,IF(HE28="D+",1.5,IF(HE28="D",1,0)))))))</f>
        <v>0</v>
      </c>
      <c r="HG28" s="49" t="str">
        <f t="shared" ref="HG28" si="662">TEXT(HF28,"0.0")</f>
        <v>0.0</v>
      </c>
      <c r="HH28" s="77">
        <v>2</v>
      </c>
      <c r="HI28" s="151"/>
      <c r="HJ28" s="24"/>
      <c r="HK28" s="27"/>
      <c r="HL28" s="28"/>
      <c r="HM28" s="30">
        <f t="shared" ref="HM28" si="663">ROUND((HJ28*0.4+HK28*0.6),1)</f>
        <v>0</v>
      </c>
      <c r="HN28" s="31">
        <f t="shared" ref="HN28" si="664">ROUND(MAX((HJ28*0.4+HK28*0.6),(HJ28*0.4+HL28*0.6)),1)</f>
        <v>0</v>
      </c>
      <c r="HO28" s="29" t="str">
        <f t="shared" si="212"/>
        <v>0.0</v>
      </c>
      <c r="HP28" s="35" t="str">
        <f t="shared" ref="HP28" si="665">IF(HN28&gt;=8.5,"A",IF(HN28&gt;=8,"B+",IF(HN28&gt;=7,"B",IF(HN28&gt;=6.5,"C+",IF(HN28&gt;=5.5,"C",IF(HN28&gt;=5,"D+",IF(HN28&gt;=4,"D","F")))))))</f>
        <v>F</v>
      </c>
      <c r="HQ28" s="33">
        <f t="shared" ref="HQ28" si="666">IF(HP28="A",4,IF(HP28="B+",3.5,IF(HP28="B",3,IF(HP28="C+",2.5,IF(HP28="C",2,IF(HP28="D+",1.5,IF(HP28="D",1,0)))))))</f>
        <v>0</v>
      </c>
      <c r="HR28" s="49" t="str">
        <f t="shared" ref="HR28" si="667">TEXT(HQ28,"0.0")</f>
        <v>0.0</v>
      </c>
      <c r="HS28" s="77">
        <v>2</v>
      </c>
      <c r="HT28" s="151"/>
      <c r="HU28" s="24"/>
      <c r="HV28" s="27"/>
      <c r="HW28" s="28"/>
      <c r="HX28" s="22">
        <v>5.7</v>
      </c>
      <c r="HY28" s="29">
        <v>5.7</v>
      </c>
      <c r="HZ28" s="29" t="str">
        <f t="shared" si="217"/>
        <v>5.7</v>
      </c>
      <c r="IA28" s="35" t="str">
        <f t="shared" si="374"/>
        <v>C</v>
      </c>
      <c r="IB28" s="33">
        <f t="shared" si="375"/>
        <v>2</v>
      </c>
      <c r="IC28" s="49" t="str">
        <f t="shared" si="376"/>
        <v>2.0</v>
      </c>
      <c r="ID28" s="77">
        <v>3</v>
      </c>
      <c r="IE28" s="151">
        <v>3</v>
      </c>
      <c r="IF28" s="63">
        <v>2.2999999999999998</v>
      </c>
      <c r="IG28" s="27"/>
      <c r="IH28" s="126"/>
      <c r="II28" s="30">
        <f t="shared" ref="II28:II30" si="668">ROUND((IF28*0.4+IG28*0.6),1)</f>
        <v>0.9</v>
      </c>
      <c r="IJ28" s="161">
        <f t="shared" ref="IJ28:IJ30" si="669">ROUND(MAX((IF28*0.4+IG28*0.6),(IF28*0.4+IH28*0.6)),1)</f>
        <v>0.9</v>
      </c>
      <c r="IK28" s="29" t="str">
        <f t="shared" si="222"/>
        <v>0.9</v>
      </c>
      <c r="IL28" s="162" t="str">
        <f t="shared" ref="IL28:IL30" si="670">IF(IJ28&gt;=8.5,"A",IF(IJ28&gt;=8,"B+",IF(IJ28&gt;=7,"B",IF(IJ28&gt;=6.5,"C+",IF(IJ28&gt;=5.5,"C",IF(IJ28&gt;=5,"D+",IF(IJ28&gt;=4,"D","F")))))))</f>
        <v>F</v>
      </c>
      <c r="IM28" s="33">
        <f t="shared" ref="IM28:IM30" si="671">IF(IL28="A",4,IF(IL28="B+",3.5,IF(IL28="B",3,IF(IL28="C+",2.5,IF(IL28="C",2,IF(IL28="D+",1.5,IF(IL28="D",1,0)))))))</f>
        <v>0</v>
      </c>
      <c r="IN28" s="49" t="str">
        <f t="shared" ref="IN28:IN30" si="672">TEXT(IM28,"0.0")</f>
        <v>0.0</v>
      </c>
      <c r="IO28" s="77">
        <v>2</v>
      </c>
      <c r="IP28" s="151"/>
      <c r="IQ28" s="24">
        <v>5.9</v>
      </c>
      <c r="IR28" s="27">
        <v>3</v>
      </c>
      <c r="IS28" s="28"/>
      <c r="IT28" s="30">
        <f t="shared" ref="IT28:IT30" si="673">ROUND((IQ28*0.4+IR28*0.6),1)</f>
        <v>4.2</v>
      </c>
      <c r="IU28" s="31">
        <f t="shared" ref="IU28:IU30" si="674">ROUND(MAX((IQ28*0.4+IR28*0.6),(IQ28*0.4+IS28*0.6)),1)</f>
        <v>4.2</v>
      </c>
      <c r="IV28" s="29" t="str">
        <f t="shared" si="226"/>
        <v>4.2</v>
      </c>
      <c r="IW28" s="35" t="str">
        <f t="shared" ref="IW28:IW30" si="675">IF(IU28&gt;=8.5,"A",IF(IU28&gt;=8,"B+",IF(IU28&gt;=7,"B",IF(IU28&gt;=6.5,"C+",IF(IU28&gt;=5.5,"C",IF(IU28&gt;=5,"D+",IF(IU28&gt;=4,"D","F")))))))</f>
        <v>D</v>
      </c>
      <c r="IX28" s="33">
        <f t="shared" ref="IX28:IX30" si="676">IF(IW28="A",4,IF(IW28="B+",3.5,IF(IW28="B",3,IF(IW28="C+",2.5,IF(IW28="C",2,IF(IW28="D+",1.5,IF(IW28="D",1,0)))))))</f>
        <v>1</v>
      </c>
      <c r="IY28" s="49" t="str">
        <f t="shared" ref="IY28:IY30" si="677">TEXT(IX28,"0.0")</f>
        <v>1.0</v>
      </c>
      <c r="IZ28" s="77">
        <v>3</v>
      </c>
      <c r="JA28" s="151">
        <v>3</v>
      </c>
      <c r="JB28" s="133">
        <v>5.8</v>
      </c>
      <c r="JC28" s="125">
        <v>2</v>
      </c>
      <c r="JD28" s="126"/>
      <c r="JE28" s="127">
        <f t="shared" ref="JE28" si="678">ROUND((JB28*0.4+JC28*0.6),1)</f>
        <v>3.5</v>
      </c>
      <c r="JF28" s="128">
        <f t="shared" ref="JF28" si="679">ROUND(MAX((JB28*0.4+JC28*0.6),(JB28*0.4+JD28*0.6)),1)</f>
        <v>3.5</v>
      </c>
      <c r="JG28" s="29" t="str">
        <f t="shared" si="230"/>
        <v>3.5</v>
      </c>
      <c r="JH28" s="129" t="str">
        <f t="shared" ref="JH28" si="680">IF(JF28&gt;=8.5,"A",IF(JF28&gt;=8,"B+",IF(JF28&gt;=7,"B",IF(JF28&gt;=6.5,"C+",IF(JF28&gt;=5.5,"C",IF(JF28&gt;=5,"D+",IF(JF28&gt;=4,"D","F")))))))</f>
        <v>F</v>
      </c>
      <c r="JI28" s="130">
        <f t="shared" ref="JI28" si="681">IF(JH28="A",4,IF(JH28="B+",3.5,IF(JH28="B",3,IF(JH28="C+",2.5,IF(JH28="C",2,IF(JH28="D+",1.5,IF(JH28="D",1,0)))))))</f>
        <v>0</v>
      </c>
      <c r="JJ28" s="131" t="str">
        <f t="shared" ref="JJ28" si="682">TEXT(JI28,"0.0")</f>
        <v>0.0</v>
      </c>
      <c r="JK28" s="132">
        <v>3</v>
      </c>
      <c r="JL28" s="170"/>
      <c r="JM28" s="24">
        <v>8</v>
      </c>
      <c r="JN28" s="214">
        <v>6.7</v>
      </c>
      <c r="JO28" s="140"/>
      <c r="JP28" s="30">
        <f t="shared" ref="JP28" si="683">ROUND((JM28*0.4+JN28*0.6),1)</f>
        <v>7.2</v>
      </c>
      <c r="JQ28" s="31">
        <f t="shared" ref="JQ28" si="684">ROUND(MAX((JM28*0.4+JN28*0.6),(JM28*0.4+JO28*0.6)),1)</f>
        <v>7.2</v>
      </c>
      <c r="JR28" s="29" t="str">
        <f t="shared" si="234"/>
        <v>7.2</v>
      </c>
      <c r="JS28" s="35" t="str">
        <f t="shared" ref="JS28:JS30" si="685">IF(JQ28&gt;=8.5,"A",IF(JQ28&gt;=8,"B+",IF(JQ28&gt;=7,"B",IF(JQ28&gt;=6.5,"C+",IF(JQ28&gt;=5.5,"C",IF(JQ28&gt;=5,"D+",IF(JQ28&gt;=4,"D","F")))))))</f>
        <v>B</v>
      </c>
      <c r="JT28" s="33">
        <f t="shared" ref="JT28:JT30" si="686">IF(JS28="A",4,IF(JS28="B+",3.5,IF(JS28="B",3,IF(JS28="C+",2.5,IF(JS28="C",2,IF(JS28="D+",1.5,IF(JS28="D",1,0)))))))</f>
        <v>3</v>
      </c>
      <c r="JU28" s="49" t="str">
        <f t="shared" ref="JU28:JU30" si="687">TEXT(JT28,"0.0")</f>
        <v>3.0</v>
      </c>
      <c r="JV28" s="77">
        <v>2</v>
      </c>
      <c r="JW28" s="151">
        <v>2</v>
      </c>
      <c r="JX28" s="211">
        <f t="shared" si="238"/>
        <v>22</v>
      </c>
      <c r="JY28" s="43">
        <f t="shared" si="239"/>
        <v>1.0681818181818181</v>
      </c>
      <c r="JZ28" s="45" t="str">
        <f t="shared" si="240"/>
        <v>1.07</v>
      </c>
      <c r="KA28" s="47" t="str">
        <f t="shared" si="241"/>
        <v>Lên lớp</v>
      </c>
      <c r="KB28" s="41">
        <f t="shared" si="242"/>
        <v>13</v>
      </c>
      <c r="KC28" s="43">
        <f t="shared" si="243"/>
        <v>1.8076923076923077</v>
      </c>
      <c r="KD28" s="229">
        <f t="shared" si="244"/>
        <v>58</v>
      </c>
      <c r="KE28" s="230">
        <f t="shared" si="245"/>
        <v>30</v>
      </c>
      <c r="KF28" s="146">
        <f t="shared" si="246"/>
        <v>2.1</v>
      </c>
      <c r="KG28" s="45" t="str">
        <f t="shared" si="247"/>
        <v>2.10</v>
      </c>
      <c r="KH28" s="47" t="str">
        <f t="shared" si="248"/>
        <v>Lên lớp</v>
      </c>
      <c r="KI28" s="47" t="s">
        <v>1143</v>
      </c>
      <c r="KJ28" s="24">
        <v>5.4</v>
      </c>
      <c r="KK28" s="27">
        <v>6</v>
      </c>
      <c r="KL28" s="28"/>
      <c r="KM28" s="30">
        <f t="shared" si="437"/>
        <v>5.8</v>
      </c>
      <c r="KN28" s="31">
        <f t="shared" si="438"/>
        <v>5.8</v>
      </c>
      <c r="KO28" s="31" t="str">
        <f t="shared" si="439"/>
        <v>5.8</v>
      </c>
      <c r="KP28" s="35" t="str">
        <f t="shared" si="440"/>
        <v>C</v>
      </c>
      <c r="KQ28" s="33">
        <f t="shared" si="441"/>
        <v>2</v>
      </c>
      <c r="KR28" s="49" t="str">
        <f t="shared" si="442"/>
        <v>2.0</v>
      </c>
      <c r="KS28" s="77">
        <v>2</v>
      </c>
      <c r="KT28" s="151">
        <v>2</v>
      </c>
      <c r="KU28" s="24">
        <v>8</v>
      </c>
      <c r="KV28" s="27">
        <v>8</v>
      </c>
      <c r="KW28" s="28"/>
      <c r="KX28" s="30">
        <f t="shared" si="443"/>
        <v>8</v>
      </c>
      <c r="KY28" s="31">
        <f t="shared" si="444"/>
        <v>8</v>
      </c>
      <c r="KZ28" s="31" t="str">
        <f t="shared" si="445"/>
        <v>8.0</v>
      </c>
      <c r="LA28" s="35" t="str">
        <f t="shared" si="446"/>
        <v>B+</v>
      </c>
      <c r="LB28" s="33">
        <f t="shared" si="447"/>
        <v>3.5</v>
      </c>
      <c r="LC28" s="49" t="str">
        <f t="shared" si="448"/>
        <v>3.5</v>
      </c>
      <c r="LD28" s="77">
        <v>2</v>
      </c>
      <c r="LE28" s="151">
        <v>2</v>
      </c>
      <c r="LF28" s="24">
        <v>7</v>
      </c>
      <c r="LG28" s="27">
        <v>1</v>
      </c>
      <c r="LH28" s="138"/>
      <c r="LI28" s="30">
        <f t="shared" si="449"/>
        <v>3.4</v>
      </c>
      <c r="LJ28" s="31">
        <f t="shared" si="450"/>
        <v>3.4</v>
      </c>
      <c r="LK28" s="31" t="str">
        <f t="shared" si="451"/>
        <v>3.4</v>
      </c>
      <c r="LL28" s="35" t="str">
        <f t="shared" si="452"/>
        <v>F</v>
      </c>
      <c r="LM28" s="33">
        <f t="shared" si="453"/>
        <v>0</v>
      </c>
      <c r="LN28" s="49" t="str">
        <f t="shared" si="454"/>
        <v>0.0</v>
      </c>
      <c r="LO28" s="77">
        <v>2</v>
      </c>
      <c r="LP28" s="151"/>
      <c r="LQ28" s="24">
        <v>7</v>
      </c>
      <c r="LR28" s="27">
        <v>1</v>
      </c>
      <c r="LS28" s="28">
        <v>4</v>
      </c>
      <c r="LT28" s="30">
        <f t="shared" si="455"/>
        <v>3.4</v>
      </c>
      <c r="LU28" s="31">
        <f t="shared" si="456"/>
        <v>5.2</v>
      </c>
      <c r="LV28" s="29" t="str">
        <f t="shared" si="252"/>
        <v>5.2</v>
      </c>
      <c r="LW28" s="35" t="str">
        <f t="shared" si="457"/>
        <v>D+</v>
      </c>
      <c r="LX28" s="33">
        <f t="shared" si="458"/>
        <v>1.5</v>
      </c>
      <c r="LY28" s="49" t="str">
        <f t="shared" si="459"/>
        <v>1.5</v>
      </c>
      <c r="LZ28" s="77">
        <v>2</v>
      </c>
      <c r="MA28" s="151">
        <v>2</v>
      </c>
      <c r="MB28" s="24">
        <v>6</v>
      </c>
      <c r="MC28" s="124"/>
      <c r="MD28" s="28">
        <v>7</v>
      </c>
      <c r="ME28" s="30">
        <f t="shared" si="460"/>
        <v>2.4</v>
      </c>
      <c r="MF28" s="161">
        <f t="shared" si="461"/>
        <v>6.6</v>
      </c>
      <c r="MG28" s="29" t="str">
        <f t="shared" si="253"/>
        <v>6.6</v>
      </c>
      <c r="MH28" s="162" t="str">
        <f t="shared" si="462"/>
        <v>C+</v>
      </c>
      <c r="MI28" s="163">
        <f t="shared" si="463"/>
        <v>2.5</v>
      </c>
      <c r="MJ28" s="56" t="str">
        <f t="shared" si="464"/>
        <v>2.5</v>
      </c>
      <c r="MK28" s="77">
        <v>1</v>
      </c>
      <c r="ML28" s="151">
        <v>1</v>
      </c>
      <c r="MM28" s="24">
        <v>7.3</v>
      </c>
      <c r="MN28" s="27">
        <v>4</v>
      </c>
      <c r="MO28" s="28"/>
      <c r="MP28" s="30">
        <f t="shared" si="465"/>
        <v>5.3</v>
      </c>
      <c r="MQ28" s="161">
        <f t="shared" si="466"/>
        <v>5.3</v>
      </c>
      <c r="MR28" s="29" t="str">
        <f t="shared" si="254"/>
        <v>5.3</v>
      </c>
      <c r="MS28" s="162" t="str">
        <f t="shared" si="467"/>
        <v>D+</v>
      </c>
      <c r="MT28" s="163">
        <f t="shared" si="468"/>
        <v>1.5</v>
      </c>
      <c r="MU28" s="56" t="str">
        <f t="shared" si="469"/>
        <v>1.5</v>
      </c>
      <c r="MV28" s="77">
        <v>3</v>
      </c>
      <c r="MW28" s="151">
        <v>3</v>
      </c>
      <c r="MX28" s="24"/>
      <c r="MY28" s="27"/>
      <c r="MZ28" s="28"/>
      <c r="NA28" s="30">
        <f t="shared" si="470"/>
        <v>0</v>
      </c>
      <c r="NB28" s="161">
        <f t="shared" si="471"/>
        <v>0</v>
      </c>
      <c r="NC28" s="29" t="str">
        <f t="shared" si="255"/>
        <v>0.0</v>
      </c>
      <c r="ND28" s="162" t="str">
        <f t="shared" si="472"/>
        <v>F</v>
      </c>
      <c r="NE28" s="163">
        <f t="shared" si="473"/>
        <v>0</v>
      </c>
      <c r="NF28" s="56" t="str">
        <f t="shared" si="474"/>
        <v>0.0</v>
      </c>
      <c r="NG28" s="77">
        <v>1</v>
      </c>
      <c r="NH28" s="151"/>
      <c r="NI28" s="24">
        <v>5.6</v>
      </c>
      <c r="NJ28" s="27">
        <v>4</v>
      </c>
      <c r="NK28" s="28"/>
      <c r="NL28" s="30">
        <f t="shared" si="475"/>
        <v>4.5999999999999996</v>
      </c>
      <c r="NM28" s="31">
        <f t="shared" si="476"/>
        <v>4.5999999999999996</v>
      </c>
      <c r="NN28" s="31" t="str">
        <f t="shared" si="477"/>
        <v>4.6</v>
      </c>
      <c r="NO28" s="35" t="str">
        <f t="shared" si="478"/>
        <v>D</v>
      </c>
      <c r="NP28" s="33">
        <f t="shared" si="479"/>
        <v>1</v>
      </c>
      <c r="NQ28" s="49" t="str">
        <f t="shared" si="480"/>
        <v>1.0</v>
      </c>
      <c r="NR28" s="77">
        <v>3</v>
      </c>
      <c r="NS28" s="151">
        <v>3</v>
      </c>
      <c r="NT28" s="63">
        <v>0</v>
      </c>
      <c r="NU28" s="214"/>
      <c r="NV28" s="28"/>
      <c r="NW28" s="30">
        <f t="shared" si="481"/>
        <v>0</v>
      </c>
      <c r="NX28" s="31">
        <f t="shared" si="482"/>
        <v>0</v>
      </c>
      <c r="NY28" s="31" t="str">
        <f t="shared" si="483"/>
        <v>0.0</v>
      </c>
      <c r="NZ28" s="35" t="str">
        <f t="shared" si="484"/>
        <v>F</v>
      </c>
      <c r="OA28" s="33">
        <f t="shared" si="485"/>
        <v>0</v>
      </c>
      <c r="OB28" s="49" t="str">
        <f t="shared" si="486"/>
        <v>0.0</v>
      </c>
      <c r="OC28" s="77">
        <v>2</v>
      </c>
      <c r="OD28" s="151"/>
      <c r="OE28" s="211">
        <f t="shared" si="259"/>
        <v>18</v>
      </c>
      <c r="OF28" s="43">
        <f t="shared" si="260"/>
        <v>1.3333333333333333</v>
      </c>
      <c r="OG28" s="45" t="str">
        <f t="shared" si="261"/>
        <v>1.33</v>
      </c>
      <c r="OH28" s="47" t="str">
        <f t="shared" si="309"/>
        <v>Lên lớp</v>
      </c>
      <c r="OI28" s="41">
        <f t="shared" si="262"/>
        <v>13</v>
      </c>
      <c r="OJ28" s="43">
        <f t="shared" si="263"/>
        <v>1.8461538461538463</v>
      </c>
      <c r="OK28" s="229">
        <f t="shared" si="264"/>
        <v>76</v>
      </c>
      <c r="OL28" s="230">
        <f t="shared" si="265"/>
        <v>43</v>
      </c>
      <c r="OM28" s="146">
        <f t="shared" si="266"/>
        <v>2.0232558139534884</v>
      </c>
      <c r="ON28" s="45" t="str">
        <f t="shared" si="52"/>
        <v>2.02</v>
      </c>
      <c r="OO28" s="47" t="str">
        <f t="shared" si="267"/>
        <v>Lên lớp</v>
      </c>
      <c r="OP28" s="47" t="s">
        <v>1143</v>
      </c>
      <c r="OQ28" s="24">
        <v>5</v>
      </c>
      <c r="OR28" s="27">
        <v>6</v>
      </c>
      <c r="OS28" s="28"/>
      <c r="OT28" s="30">
        <f t="shared" si="487"/>
        <v>5.6</v>
      </c>
      <c r="OU28" s="31">
        <f t="shared" si="488"/>
        <v>5.6</v>
      </c>
      <c r="OV28" s="31" t="str">
        <f t="shared" si="489"/>
        <v>5.6</v>
      </c>
      <c r="OW28" s="35" t="str">
        <f t="shared" si="490"/>
        <v>C</v>
      </c>
      <c r="OX28" s="33">
        <f t="shared" si="491"/>
        <v>2</v>
      </c>
      <c r="OY28" s="49" t="str">
        <f t="shared" si="492"/>
        <v>2.0</v>
      </c>
      <c r="OZ28" s="77">
        <v>2</v>
      </c>
      <c r="PA28" s="151">
        <v>2</v>
      </c>
      <c r="PB28" s="24">
        <v>7.8</v>
      </c>
      <c r="PC28" s="27">
        <v>8</v>
      </c>
      <c r="PD28" s="28"/>
      <c r="PE28" s="30">
        <f t="shared" si="493"/>
        <v>7.9</v>
      </c>
      <c r="PF28" s="31">
        <f t="shared" si="494"/>
        <v>7.9</v>
      </c>
      <c r="PG28" s="31" t="str">
        <f t="shared" si="495"/>
        <v>7.9</v>
      </c>
      <c r="PH28" s="35" t="str">
        <f t="shared" si="496"/>
        <v>B</v>
      </c>
      <c r="PI28" s="130">
        <f t="shared" si="497"/>
        <v>3</v>
      </c>
      <c r="PJ28" s="49" t="str">
        <f t="shared" si="498"/>
        <v>3.0</v>
      </c>
      <c r="PK28" s="77">
        <v>3</v>
      </c>
      <c r="PL28" s="151">
        <v>3</v>
      </c>
      <c r="PM28" s="24">
        <v>6.7</v>
      </c>
      <c r="PN28" s="27">
        <v>7</v>
      </c>
      <c r="PO28" s="28"/>
      <c r="PP28" s="30">
        <f t="shared" si="499"/>
        <v>6.9</v>
      </c>
      <c r="PQ28" s="31">
        <f t="shared" si="500"/>
        <v>6.9</v>
      </c>
      <c r="PR28" s="29" t="str">
        <f t="shared" si="501"/>
        <v>6.9</v>
      </c>
      <c r="PS28" s="35" t="str">
        <f t="shared" si="502"/>
        <v>C+</v>
      </c>
      <c r="PT28" s="130">
        <f t="shared" si="503"/>
        <v>2.5</v>
      </c>
      <c r="PU28" s="49" t="str">
        <f t="shared" si="504"/>
        <v>2.5</v>
      </c>
      <c r="PV28" s="77">
        <v>2</v>
      </c>
      <c r="PW28" s="151">
        <v>2</v>
      </c>
      <c r="PX28" s="133">
        <v>7</v>
      </c>
      <c r="PY28" s="125">
        <v>5</v>
      </c>
      <c r="PZ28" s="126"/>
      <c r="QA28" s="159">
        <f t="shared" si="505"/>
        <v>5.8</v>
      </c>
      <c r="QB28" s="160">
        <f t="shared" si="506"/>
        <v>5.8</v>
      </c>
      <c r="QC28" s="160" t="str">
        <f t="shared" si="507"/>
        <v>5.8</v>
      </c>
      <c r="QD28" s="129" t="str">
        <f t="shared" si="546"/>
        <v>C</v>
      </c>
      <c r="QE28" s="130">
        <f t="shared" si="508"/>
        <v>2</v>
      </c>
      <c r="QF28" s="131" t="str">
        <f t="shared" si="509"/>
        <v>2.0</v>
      </c>
      <c r="QG28" s="132">
        <v>3</v>
      </c>
      <c r="QH28" s="170">
        <v>3</v>
      </c>
      <c r="QI28" s="133">
        <v>6.3</v>
      </c>
      <c r="QJ28" s="125">
        <v>5</v>
      </c>
      <c r="QK28" s="126"/>
      <c r="QL28" s="127">
        <f t="shared" si="564"/>
        <v>5.5</v>
      </c>
      <c r="QM28" s="128">
        <f t="shared" si="565"/>
        <v>5.5</v>
      </c>
      <c r="QN28" s="160" t="str">
        <f t="shared" si="566"/>
        <v>5.5</v>
      </c>
      <c r="QO28" s="129" t="str">
        <f t="shared" si="567"/>
        <v>C</v>
      </c>
      <c r="QP28" s="130">
        <f t="shared" si="568"/>
        <v>2</v>
      </c>
      <c r="QQ28" s="131" t="str">
        <f t="shared" si="569"/>
        <v>2.0</v>
      </c>
      <c r="QR28" s="132">
        <v>1</v>
      </c>
      <c r="QS28" s="170"/>
      <c r="QT28" s="24">
        <v>5.6</v>
      </c>
      <c r="QU28" s="27">
        <v>8</v>
      </c>
      <c r="QV28" s="28"/>
      <c r="QW28" s="30">
        <f t="shared" si="516"/>
        <v>7</v>
      </c>
      <c r="QX28" s="31">
        <f t="shared" si="517"/>
        <v>7</v>
      </c>
      <c r="QY28" s="29" t="str">
        <f t="shared" si="518"/>
        <v>7.0</v>
      </c>
      <c r="QZ28" s="35" t="str">
        <f t="shared" si="519"/>
        <v>B</v>
      </c>
      <c r="RA28" s="130">
        <f t="shared" si="520"/>
        <v>3</v>
      </c>
      <c r="RB28" s="49" t="str">
        <f t="shared" si="521"/>
        <v>3.0</v>
      </c>
      <c r="RC28" s="77">
        <v>3</v>
      </c>
      <c r="RD28" s="151">
        <v>3</v>
      </c>
      <c r="RE28" s="63">
        <v>1.2</v>
      </c>
      <c r="RF28" s="27"/>
      <c r="RG28" s="28"/>
      <c r="RH28" s="30">
        <f t="shared" si="522"/>
        <v>0.5</v>
      </c>
      <c r="RI28" s="31">
        <f t="shared" si="523"/>
        <v>0.5</v>
      </c>
      <c r="RJ28" s="29" t="str">
        <f t="shared" si="524"/>
        <v>0.5</v>
      </c>
      <c r="RK28" s="35" t="str">
        <f t="shared" si="525"/>
        <v>F</v>
      </c>
      <c r="RL28" s="130">
        <f t="shared" si="526"/>
        <v>0</v>
      </c>
      <c r="RM28" s="49" t="str">
        <f t="shared" si="527"/>
        <v>0.0</v>
      </c>
      <c r="RN28" s="77">
        <v>1</v>
      </c>
      <c r="RO28" s="151"/>
      <c r="RP28" s="211">
        <f t="shared" si="275"/>
        <v>15</v>
      </c>
      <c r="RQ28" s="275">
        <f t="shared" si="276"/>
        <v>6.2066666666666661</v>
      </c>
      <c r="RR28" s="43">
        <f t="shared" si="277"/>
        <v>2.3333333333333335</v>
      </c>
      <c r="RS28" s="45" t="str">
        <f t="shared" si="278"/>
        <v>2.33</v>
      </c>
      <c r="RT28" s="47" t="str">
        <f t="shared" si="279"/>
        <v>Lên lớp</v>
      </c>
      <c r="RU28" s="41">
        <f t="shared" si="280"/>
        <v>13</v>
      </c>
      <c r="RV28" s="43">
        <f t="shared" si="281"/>
        <v>2.5384615384615383</v>
      </c>
      <c r="RW28" s="229">
        <f t="shared" si="282"/>
        <v>91</v>
      </c>
      <c r="RX28" s="230">
        <f t="shared" si="283"/>
        <v>56</v>
      </c>
      <c r="RY28" s="146">
        <f t="shared" si="284"/>
        <v>2.1428571428571428</v>
      </c>
      <c r="RZ28" s="45" t="str">
        <f t="shared" si="285"/>
        <v>2.14</v>
      </c>
      <c r="SA28" s="47" t="str">
        <f t="shared" si="286"/>
        <v>Lên lớp</v>
      </c>
      <c r="SB28" s="47" t="s">
        <v>1143</v>
      </c>
      <c r="SC28" s="24"/>
      <c r="SD28" s="27"/>
      <c r="SE28" s="28"/>
      <c r="SF28" s="30">
        <f t="shared" si="528"/>
        <v>0</v>
      </c>
      <c r="SG28" s="161">
        <f t="shared" si="529"/>
        <v>0</v>
      </c>
      <c r="SH28" s="54" t="str">
        <f t="shared" si="530"/>
        <v>0.0</v>
      </c>
      <c r="SI28" s="162" t="str">
        <f t="shared" si="531"/>
        <v>F</v>
      </c>
      <c r="SJ28" s="163">
        <f t="shared" si="532"/>
        <v>0</v>
      </c>
      <c r="SK28" s="56" t="str">
        <f t="shared" si="533"/>
        <v>0.0</v>
      </c>
      <c r="SL28" s="77"/>
      <c r="SM28" s="151"/>
      <c r="SN28" s="24"/>
      <c r="SO28" s="27"/>
      <c r="SP28" s="28"/>
      <c r="SQ28" s="30">
        <f t="shared" si="534"/>
        <v>0</v>
      </c>
      <c r="SR28" s="31">
        <f t="shared" si="535"/>
        <v>0</v>
      </c>
      <c r="SS28" s="29" t="str">
        <f t="shared" si="536"/>
        <v>0.0</v>
      </c>
      <c r="ST28" s="35" t="str">
        <f t="shared" si="537"/>
        <v>F</v>
      </c>
      <c r="SU28" s="130">
        <f t="shared" si="538"/>
        <v>0</v>
      </c>
      <c r="SV28" s="49" t="str">
        <f t="shared" si="539"/>
        <v>0.0</v>
      </c>
      <c r="SW28" s="77"/>
      <c r="SX28" s="151"/>
      <c r="SY28" s="24">
        <v>8</v>
      </c>
      <c r="SZ28" s="27">
        <v>5</v>
      </c>
      <c r="TA28" s="28"/>
      <c r="TB28" s="30">
        <f t="shared" si="547"/>
        <v>6.2</v>
      </c>
      <c r="TC28" s="31">
        <f t="shared" si="548"/>
        <v>6.2</v>
      </c>
      <c r="TD28" s="29" t="str">
        <f t="shared" si="542"/>
        <v>6.2</v>
      </c>
      <c r="TE28" s="35" t="str">
        <f t="shared" si="543"/>
        <v>C</v>
      </c>
      <c r="TF28" s="130">
        <f t="shared" si="544"/>
        <v>2</v>
      </c>
      <c r="TG28" s="49" t="str">
        <f t="shared" si="545"/>
        <v>2.0</v>
      </c>
      <c r="TH28" s="77">
        <v>4</v>
      </c>
      <c r="TI28" s="151">
        <v>4</v>
      </c>
      <c r="TJ28" s="320"/>
      <c r="TK28" s="321"/>
      <c r="TL28" s="322"/>
      <c r="TM28" s="322"/>
      <c r="TN28" s="322"/>
      <c r="TO28" s="127">
        <f t="shared" si="549"/>
        <v>0</v>
      </c>
      <c r="TP28" s="29" t="str">
        <f t="shared" si="550"/>
        <v>0.0</v>
      </c>
      <c r="TQ28" s="35" t="str">
        <f t="shared" si="551"/>
        <v>F</v>
      </c>
      <c r="TR28" s="33">
        <f t="shared" si="552"/>
        <v>0</v>
      </c>
      <c r="TS28" s="49" t="str">
        <f t="shared" si="553"/>
        <v>0.0</v>
      </c>
      <c r="TT28" s="323"/>
      <c r="TU28" s="324"/>
      <c r="TV28" s="325">
        <f t="shared" si="554"/>
        <v>4</v>
      </c>
      <c r="TW28" s="341">
        <f t="shared" si="294"/>
        <v>6.2</v>
      </c>
      <c r="TX28" s="326">
        <f t="shared" si="555"/>
        <v>2</v>
      </c>
      <c r="TY28" s="45" t="str">
        <f t="shared" si="556"/>
        <v>2.00</v>
      </c>
      <c r="TZ28" s="47" t="str">
        <f t="shared" si="557"/>
        <v>Lên lớp</v>
      </c>
      <c r="UA28" s="41">
        <f t="shared" si="558"/>
        <v>4</v>
      </c>
      <c r="UB28" s="43">
        <f t="shared" si="559"/>
        <v>2</v>
      </c>
    </row>
    <row r="29" spans="1:548" ht="18">
      <c r="A29" s="11">
        <v>45</v>
      </c>
      <c r="B29" s="91" t="s">
        <v>1097</v>
      </c>
      <c r="C29" s="92" t="s">
        <v>1248</v>
      </c>
      <c r="D29" s="73" t="s">
        <v>325</v>
      </c>
      <c r="E29" s="302" t="s">
        <v>212</v>
      </c>
      <c r="F29" s="123" t="s">
        <v>1261</v>
      </c>
      <c r="G29" s="118" t="s">
        <v>1271</v>
      </c>
      <c r="H29" s="102" t="s">
        <v>18</v>
      </c>
      <c r="I29" s="104" t="s">
        <v>1272</v>
      </c>
      <c r="J29" s="13">
        <v>5.8</v>
      </c>
      <c r="K29" s="29" t="str">
        <f t="shared" si="103"/>
        <v>5.8</v>
      </c>
      <c r="L29" s="35" t="str">
        <f>IF(J29&gt;=8.5,"A",IF(J29&gt;=8,"B+",IF(J29&gt;=7,"B",IF(J29&gt;=6.5,"C+",IF(J29&gt;=5.5,"C",IF(J29&gt;=5,"D+",IF(J29&gt;=4,"D","F")))))))</f>
        <v>C</v>
      </c>
      <c r="M29" s="33">
        <f>IF(L29="A",4,IF(L29="B+",3.5,IF(L29="B",3,IF(L29="C+",2.5,IF(L29="C",2,IF(L29="D+",1.5,IF(L29="D",1,0)))))))</f>
        <v>2</v>
      </c>
      <c r="N29" s="49" t="str">
        <f>TEXT(M29,"0.0")</f>
        <v>2.0</v>
      </c>
      <c r="O29" s="12">
        <v>2</v>
      </c>
      <c r="P29" s="19">
        <v>7</v>
      </c>
      <c r="Q29" s="29" t="str">
        <f t="shared" si="107"/>
        <v>7.0</v>
      </c>
      <c r="R29" s="35" t="str">
        <f t="shared" si="324"/>
        <v>B</v>
      </c>
      <c r="S29" s="33">
        <f t="shared" si="325"/>
        <v>3</v>
      </c>
      <c r="T29" s="49" t="str">
        <f t="shared" si="326"/>
        <v>3.0</v>
      </c>
      <c r="U29" s="12">
        <v>3</v>
      </c>
      <c r="V29" s="24"/>
      <c r="W29" s="27"/>
      <c r="X29" s="28"/>
      <c r="Y29" s="30">
        <f t="shared" si="573"/>
        <v>0</v>
      </c>
      <c r="Z29" s="31">
        <f t="shared" si="574"/>
        <v>0</v>
      </c>
      <c r="AA29" s="29" t="str">
        <f t="shared" si="113"/>
        <v>0.0</v>
      </c>
      <c r="AB29" s="35" t="str">
        <f t="shared" si="575"/>
        <v>F</v>
      </c>
      <c r="AC29" s="33">
        <f t="shared" si="576"/>
        <v>0</v>
      </c>
      <c r="AD29" s="49" t="str">
        <f t="shared" si="577"/>
        <v>0.0</v>
      </c>
      <c r="AE29" s="77">
        <v>5</v>
      </c>
      <c r="AF29" s="80"/>
      <c r="AG29" s="24">
        <v>5</v>
      </c>
      <c r="AH29" s="27">
        <v>2</v>
      </c>
      <c r="AI29" s="28">
        <v>5</v>
      </c>
      <c r="AJ29" s="30">
        <f t="shared" ref="AJ29:AJ32" si="688">ROUND((AG29*0.4+AH29*0.6),1)</f>
        <v>3.2</v>
      </c>
      <c r="AK29" s="31">
        <f t="shared" ref="AK29:AK32" si="689">ROUND(MAX((AG29*0.4+AH29*0.6),(AG29*0.4+AI29*0.6)),1)</f>
        <v>5</v>
      </c>
      <c r="AL29" s="29" t="str">
        <f t="shared" si="119"/>
        <v>5.0</v>
      </c>
      <c r="AM29" s="35" t="str">
        <f t="shared" si="578"/>
        <v>D+</v>
      </c>
      <c r="AN29" s="33">
        <f t="shared" si="579"/>
        <v>1.5</v>
      </c>
      <c r="AO29" s="49" t="str">
        <f t="shared" si="580"/>
        <v>1.5</v>
      </c>
      <c r="AP29" s="77">
        <v>3</v>
      </c>
      <c r="AQ29" s="83">
        <v>3</v>
      </c>
      <c r="AR29" s="24">
        <v>5</v>
      </c>
      <c r="AS29" s="27">
        <v>2</v>
      </c>
      <c r="AT29" s="28">
        <v>6</v>
      </c>
      <c r="AU29" s="30">
        <f t="shared" ref="AU29:AU32" si="690">ROUND((AR29*0.4+AS29*0.6),1)</f>
        <v>3.2</v>
      </c>
      <c r="AV29" s="31">
        <f t="shared" ref="AV29:AV32" si="691">ROUND(MAX((AR29*0.4+AS29*0.6),(AR29*0.4+AT29*0.6)),1)</f>
        <v>5.6</v>
      </c>
      <c r="AW29" s="29" t="str">
        <f t="shared" si="123"/>
        <v>5.6</v>
      </c>
      <c r="AX29" s="35" t="str">
        <f t="shared" si="581"/>
        <v>C</v>
      </c>
      <c r="AY29" s="33">
        <f t="shared" si="582"/>
        <v>2</v>
      </c>
      <c r="AZ29" s="49" t="str">
        <f t="shared" si="583"/>
        <v>2.0</v>
      </c>
      <c r="BA29" s="77">
        <v>3</v>
      </c>
      <c r="BB29" s="83">
        <v>3</v>
      </c>
      <c r="BC29" s="24">
        <v>5.8</v>
      </c>
      <c r="BD29" s="27">
        <v>5</v>
      </c>
      <c r="BE29" s="28"/>
      <c r="BF29" s="30">
        <f t="shared" si="584"/>
        <v>5.3</v>
      </c>
      <c r="BG29" s="31">
        <f t="shared" si="585"/>
        <v>5.3</v>
      </c>
      <c r="BH29" s="29" t="str">
        <f t="shared" si="127"/>
        <v>5.3</v>
      </c>
      <c r="BI29" s="35" t="str">
        <f t="shared" si="586"/>
        <v>D+</v>
      </c>
      <c r="BJ29" s="33">
        <f t="shared" si="587"/>
        <v>1.5</v>
      </c>
      <c r="BK29" s="49" t="str">
        <f t="shared" si="588"/>
        <v>1.5</v>
      </c>
      <c r="BL29" s="77">
        <v>3</v>
      </c>
      <c r="BM29" s="83">
        <v>3</v>
      </c>
      <c r="BN29" s="24">
        <v>5</v>
      </c>
      <c r="BO29" s="27">
        <v>8</v>
      </c>
      <c r="BP29" s="28"/>
      <c r="BQ29" s="30">
        <f t="shared" ref="BQ29:BQ32" si="692">ROUND((BN29*0.4+BO29*0.6),1)</f>
        <v>6.8</v>
      </c>
      <c r="BR29" s="31">
        <f t="shared" ref="BR29:BR32" si="693">ROUND(MAX((BN29*0.4+BO29*0.6),(BN29*0.4+BP29*0.6)),1)</f>
        <v>6.8</v>
      </c>
      <c r="BS29" s="29" t="str">
        <f t="shared" si="131"/>
        <v>6.8</v>
      </c>
      <c r="BT29" s="35" t="str">
        <f t="shared" si="589"/>
        <v>C+</v>
      </c>
      <c r="BU29" s="33">
        <f t="shared" si="590"/>
        <v>2.5</v>
      </c>
      <c r="BV29" s="49" t="str">
        <f t="shared" si="591"/>
        <v>2.5</v>
      </c>
      <c r="BW29" s="77">
        <v>2</v>
      </c>
      <c r="BX29" s="136">
        <v>2</v>
      </c>
      <c r="BY29" s="41">
        <f t="shared" si="592"/>
        <v>16</v>
      </c>
      <c r="BZ29" s="43">
        <f t="shared" si="593"/>
        <v>1.25</v>
      </c>
      <c r="CA29" s="45" t="str">
        <f t="shared" si="594"/>
        <v>1.25</v>
      </c>
      <c r="CB29" s="47" t="str">
        <f t="shared" si="595"/>
        <v>Lên lớp</v>
      </c>
      <c r="CC29" s="145">
        <f t="shared" si="596"/>
        <v>11</v>
      </c>
      <c r="CD29" s="146">
        <f t="shared" si="597"/>
        <v>1.8181818181818181</v>
      </c>
      <c r="CE29" s="47" t="str">
        <f t="shared" si="598"/>
        <v>Lên lớp</v>
      </c>
      <c r="CF29" s="142"/>
      <c r="CG29" s="24"/>
      <c r="CH29" s="27"/>
      <c r="CI29" s="28"/>
      <c r="CJ29" s="30">
        <f t="shared" si="599"/>
        <v>0</v>
      </c>
      <c r="CK29" s="31">
        <f t="shared" si="600"/>
        <v>0</v>
      </c>
      <c r="CL29" s="29" t="str">
        <f t="shared" si="144"/>
        <v>0.0</v>
      </c>
      <c r="CM29" s="35" t="str">
        <f t="shared" si="601"/>
        <v>F</v>
      </c>
      <c r="CN29" s="157">
        <f t="shared" si="602"/>
        <v>0</v>
      </c>
      <c r="CO29" s="49" t="str">
        <f t="shared" si="603"/>
        <v>0.0</v>
      </c>
      <c r="CP29" s="77">
        <v>3</v>
      </c>
      <c r="CQ29" s="151"/>
      <c r="CR29" s="24">
        <v>5</v>
      </c>
      <c r="CS29" s="27">
        <v>4</v>
      </c>
      <c r="CT29" s="28"/>
      <c r="CU29" s="30">
        <f t="shared" si="604"/>
        <v>4.4000000000000004</v>
      </c>
      <c r="CV29" s="31">
        <f t="shared" si="605"/>
        <v>4.4000000000000004</v>
      </c>
      <c r="CW29" s="29" t="str">
        <f t="shared" si="149"/>
        <v>4.4</v>
      </c>
      <c r="CX29" s="35" t="str">
        <f t="shared" si="606"/>
        <v>D</v>
      </c>
      <c r="CY29" s="157">
        <f t="shared" si="607"/>
        <v>1</v>
      </c>
      <c r="CZ29" s="49" t="str">
        <f t="shared" si="608"/>
        <v>1.0</v>
      </c>
      <c r="DA29" s="77">
        <v>2</v>
      </c>
      <c r="DB29" s="151">
        <v>2</v>
      </c>
      <c r="DC29" s="24"/>
      <c r="DD29" s="27"/>
      <c r="DE29" s="28"/>
      <c r="DF29" s="30">
        <f t="shared" si="609"/>
        <v>0</v>
      </c>
      <c r="DG29" s="31">
        <f t="shared" si="610"/>
        <v>0</v>
      </c>
      <c r="DH29" s="29" t="str">
        <f t="shared" si="155"/>
        <v>0.0</v>
      </c>
      <c r="DI29" s="35" t="str">
        <f t="shared" si="611"/>
        <v>F</v>
      </c>
      <c r="DJ29" s="157">
        <f t="shared" si="612"/>
        <v>0</v>
      </c>
      <c r="DK29" s="49" t="str">
        <f t="shared" si="613"/>
        <v>0.0</v>
      </c>
      <c r="DL29" s="77">
        <v>4</v>
      </c>
      <c r="DM29" s="151"/>
      <c r="DN29" s="24"/>
      <c r="DO29" s="27"/>
      <c r="DP29" s="28"/>
      <c r="DQ29" s="30">
        <f t="shared" si="614"/>
        <v>0</v>
      </c>
      <c r="DR29" s="31">
        <f t="shared" si="615"/>
        <v>0</v>
      </c>
      <c r="DS29" s="29" t="str">
        <f t="shared" si="161"/>
        <v>0.0</v>
      </c>
      <c r="DT29" s="35" t="str">
        <f t="shared" si="616"/>
        <v>F</v>
      </c>
      <c r="DU29" s="157">
        <f t="shared" si="617"/>
        <v>0</v>
      </c>
      <c r="DV29" s="49" t="str">
        <f t="shared" si="618"/>
        <v>0.0</v>
      </c>
      <c r="DW29" s="77">
        <v>3</v>
      </c>
      <c r="DX29" s="151"/>
      <c r="DY29" s="24">
        <v>5</v>
      </c>
      <c r="DZ29" s="27">
        <v>4</v>
      </c>
      <c r="EA29" s="28"/>
      <c r="EB29" s="30">
        <f t="shared" si="619"/>
        <v>4.4000000000000004</v>
      </c>
      <c r="EC29" s="31">
        <f t="shared" si="620"/>
        <v>4.4000000000000004</v>
      </c>
      <c r="ED29" s="29" t="str">
        <f t="shared" si="165"/>
        <v>4.4</v>
      </c>
      <c r="EE29" s="35" t="str">
        <f t="shared" si="621"/>
        <v>D</v>
      </c>
      <c r="EF29" s="157">
        <f t="shared" si="622"/>
        <v>1</v>
      </c>
      <c r="EG29" s="49" t="str">
        <f t="shared" si="623"/>
        <v>1.0</v>
      </c>
      <c r="EH29" s="77">
        <v>2</v>
      </c>
      <c r="EI29" s="151">
        <v>2</v>
      </c>
      <c r="EJ29" s="24">
        <v>6</v>
      </c>
      <c r="EK29" s="27">
        <v>7</v>
      </c>
      <c r="EL29" s="28"/>
      <c r="EM29" s="30">
        <f t="shared" si="624"/>
        <v>6.6</v>
      </c>
      <c r="EN29" s="31">
        <f t="shared" si="625"/>
        <v>6.6</v>
      </c>
      <c r="EO29" s="29" t="str">
        <f t="shared" si="170"/>
        <v>6.6</v>
      </c>
      <c r="EP29" s="35" t="str">
        <f t="shared" si="626"/>
        <v>C+</v>
      </c>
      <c r="EQ29" s="157">
        <f t="shared" si="627"/>
        <v>2.5</v>
      </c>
      <c r="ER29" s="49" t="str">
        <f t="shared" si="628"/>
        <v>2.5</v>
      </c>
      <c r="ES29" s="77">
        <v>2</v>
      </c>
      <c r="ET29" s="151">
        <v>2</v>
      </c>
      <c r="EU29" s="24">
        <v>5</v>
      </c>
      <c r="EV29" s="27">
        <v>4</v>
      </c>
      <c r="EW29" s="28"/>
      <c r="EX29" s="30">
        <f t="shared" si="629"/>
        <v>4.4000000000000004</v>
      </c>
      <c r="EY29" s="31">
        <f t="shared" si="630"/>
        <v>4.4000000000000004</v>
      </c>
      <c r="EZ29" s="29" t="str">
        <f t="shared" si="175"/>
        <v>4.4</v>
      </c>
      <c r="FA29" s="35" t="str">
        <f t="shared" si="631"/>
        <v>D</v>
      </c>
      <c r="FB29" s="157">
        <f t="shared" si="632"/>
        <v>1</v>
      </c>
      <c r="FC29" s="49" t="str">
        <f t="shared" si="633"/>
        <v>1.0</v>
      </c>
      <c r="FD29" s="77">
        <v>3</v>
      </c>
      <c r="FE29" s="151">
        <v>3</v>
      </c>
      <c r="FF29" s="155"/>
      <c r="FG29" s="165"/>
      <c r="FH29" s="165"/>
      <c r="FI29" s="30">
        <v>6.2</v>
      </c>
      <c r="FJ29" s="31">
        <v>6.2</v>
      </c>
      <c r="FK29" s="29" t="str">
        <f t="shared" si="181"/>
        <v>6.2</v>
      </c>
      <c r="FL29" s="35" t="str">
        <f t="shared" si="634"/>
        <v>C</v>
      </c>
      <c r="FM29" s="33">
        <f t="shared" si="635"/>
        <v>2</v>
      </c>
      <c r="FN29" s="49" t="str">
        <f t="shared" si="636"/>
        <v>2.0</v>
      </c>
      <c r="FO29" s="77">
        <v>1</v>
      </c>
      <c r="FP29" s="151">
        <v>1</v>
      </c>
      <c r="FQ29" s="41">
        <f t="shared" si="637"/>
        <v>20</v>
      </c>
      <c r="FR29" s="43">
        <f t="shared" si="638"/>
        <v>0.7</v>
      </c>
      <c r="FS29" s="45" t="str">
        <f t="shared" si="639"/>
        <v>0.70</v>
      </c>
      <c r="FT29" s="47" t="str">
        <f t="shared" si="640"/>
        <v>Cảnh báo KQHT</v>
      </c>
      <c r="FU29" s="145">
        <f t="shared" si="641"/>
        <v>10</v>
      </c>
      <c r="FV29" s="146">
        <f t="shared" si="642"/>
        <v>1.4</v>
      </c>
      <c r="FW29" s="174">
        <f t="shared" si="643"/>
        <v>36</v>
      </c>
      <c r="FX29" s="41">
        <f t="shared" si="644"/>
        <v>21</v>
      </c>
      <c r="FY29" s="43">
        <f t="shared" si="645"/>
        <v>1.6190476190476191</v>
      </c>
      <c r="FZ29" s="45" t="str">
        <f t="shared" si="646"/>
        <v>1.62</v>
      </c>
      <c r="GA29" s="47" t="str">
        <f t="shared" si="647"/>
        <v>Lên lớp</v>
      </c>
      <c r="GB29" s="47"/>
      <c r="GC29" s="24">
        <v>5.8</v>
      </c>
      <c r="GD29" s="27">
        <v>6</v>
      </c>
      <c r="GE29" s="28"/>
      <c r="GF29" s="30">
        <f>ROUND((GC29*0.4+GD29*0.6),1)</f>
        <v>5.9</v>
      </c>
      <c r="GG29" s="31">
        <f>ROUND(MAX((GC29*0.4+GD29*0.6),(GC29*0.4+GE29*0.6)),1)</f>
        <v>5.9</v>
      </c>
      <c r="GH29" s="29" t="str">
        <f t="shared" si="197"/>
        <v>5.9</v>
      </c>
      <c r="GI29" s="35" t="str">
        <f>IF(GG29&gt;=8.5,"A",IF(GG29&gt;=8,"B+",IF(GG29&gt;=7,"B",IF(GG29&gt;=6.5,"C+",IF(GG29&gt;=5.5,"C",IF(GG29&gt;=5,"D+",IF(GG29&gt;=4,"D","F")))))))</f>
        <v>C</v>
      </c>
      <c r="GJ29" s="33">
        <f>IF(GI29="A",4,IF(GI29="B+",3.5,IF(GI29="B",3,IF(GI29="C+",2.5,IF(GI29="C",2,IF(GI29="D+",1.5,IF(GI29="D",1,0)))))))</f>
        <v>2</v>
      </c>
      <c r="GK29" s="49" t="str">
        <f>TEXT(GJ29,"0.0")</f>
        <v>2.0</v>
      </c>
      <c r="GL29" s="77">
        <v>2</v>
      </c>
      <c r="GM29" s="151">
        <v>2</v>
      </c>
      <c r="GN29" s="24">
        <v>6.6</v>
      </c>
      <c r="GO29" s="27">
        <v>7</v>
      </c>
      <c r="GP29" s="28"/>
      <c r="GQ29" s="30">
        <f>ROUND((GN29*0.4+GO29*0.6),1)</f>
        <v>6.8</v>
      </c>
      <c r="GR29" s="31">
        <f>ROUND(MAX((GN29*0.4+GO29*0.6),(GN29*0.4+GP29*0.6)),1)</f>
        <v>6.8</v>
      </c>
      <c r="GS29" s="29" t="str">
        <f t="shared" si="202"/>
        <v>6.8</v>
      </c>
      <c r="GT29" s="35" t="str">
        <f>IF(GR29&gt;=8.5,"A",IF(GR29&gt;=8,"B+",IF(GR29&gt;=7,"B",IF(GR29&gt;=6.5,"C+",IF(GR29&gt;=5.5,"C",IF(GR29&gt;=5,"D+",IF(GR29&gt;=4,"D","F")))))))</f>
        <v>C+</v>
      </c>
      <c r="GU29" s="33">
        <f>IF(GT29="A",4,IF(GT29="B+",3.5,IF(GT29="B",3,IF(GT29="C+",2.5,IF(GT29="C",2,IF(GT29="D+",1.5,IF(GT29="D",1,0)))))))</f>
        <v>2.5</v>
      </c>
      <c r="GV29" s="49" t="str">
        <f>TEXT(GU29,"0.0")</f>
        <v>2.5</v>
      </c>
      <c r="GW29" s="77">
        <v>3</v>
      </c>
      <c r="GX29" s="151">
        <v>3</v>
      </c>
      <c r="GY29" s="24"/>
      <c r="GZ29" s="27"/>
      <c r="HA29" s="28"/>
      <c r="HB29" s="30">
        <f t="shared" ref="HB29:HB32" si="694">ROUND((GY29*0.4+GZ29*0.6),1)</f>
        <v>0</v>
      </c>
      <c r="HC29" s="31">
        <f t="shared" ref="HC29:HC32" si="695">ROUND(MAX((GY29*0.4+GZ29*0.6),(GY29*0.4+HA29*0.6)),1)</f>
        <v>0</v>
      </c>
      <c r="HD29" s="29" t="str">
        <f t="shared" si="207"/>
        <v>0.0</v>
      </c>
      <c r="HE29" s="35" t="str">
        <f t="shared" ref="HE29:HE32" si="696">IF(HC29&gt;=8.5,"A",IF(HC29&gt;=8,"B+",IF(HC29&gt;=7,"B",IF(HC29&gt;=6.5,"C+",IF(HC29&gt;=5.5,"C",IF(HC29&gt;=5,"D+",IF(HC29&gt;=4,"D","F")))))))</f>
        <v>F</v>
      </c>
      <c r="HF29" s="33">
        <f t="shared" ref="HF29:HF32" si="697">IF(HE29="A",4,IF(HE29="B+",3.5,IF(HE29="B",3,IF(HE29="C+",2.5,IF(HE29="C",2,IF(HE29="D+",1.5,IF(HE29="D",1,0)))))))</f>
        <v>0</v>
      </c>
      <c r="HG29" s="49" t="str">
        <f t="shared" ref="HG29:HG32" si="698">TEXT(HF29,"0.0")</f>
        <v>0.0</v>
      </c>
      <c r="HH29" s="77">
        <v>2</v>
      </c>
      <c r="HI29" s="151"/>
      <c r="HJ29" s="24"/>
      <c r="HK29" s="27"/>
      <c r="HL29" s="28"/>
      <c r="HM29" s="30">
        <f t="shared" ref="HM29:HM32" si="699">ROUND((HJ29*0.4+HK29*0.6),1)</f>
        <v>0</v>
      </c>
      <c r="HN29" s="31">
        <f t="shared" ref="HN29:HN32" si="700">ROUND(MAX((HJ29*0.4+HK29*0.6),(HJ29*0.4+HL29*0.6)),1)</f>
        <v>0</v>
      </c>
      <c r="HO29" s="29" t="str">
        <f t="shared" si="212"/>
        <v>0.0</v>
      </c>
      <c r="HP29" s="35" t="str">
        <f t="shared" ref="HP29:HP32" si="701">IF(HN29&gt;=8.5,"A",IF(HN29&gt;=8,"B+",IF(HN29&gt;=7,"B",IF(HN29&gt;=6.5,"C+",IF(HN29&gt;=5.5,"C",IF(HN29&gt;=5,"D+",IF(HN29&gt;=4,"D","F")))))))</f>
        <v>F</v>
      </c>
      <c r="HQ29" s="33">
        <f t="shared" ref="HQ29:HQ32" si="702">IF(HP29="A",4,IF(HP29="B+",3.5,IF(HP29="B",3,IF(HP29="C+",2.5,IF(HP29="C",2,IF(HP29="D+",1.5,IF(HP29="D",1,0)))))))</f>
        <v>0</v>
      </c>
      <c r="HR29" s="49" t="str">
        <f t="shared" ref="HR29:HR32" si="703">TEXT(HQ29,"0.0")</f>
        <v>0.0</v>
      </c>
      <c r="HS29" s="77">
        <v>2</v>
      </c>
      <c r="HT29" s="151"/>
      <c r="HU29" s="24">
        <v>6.5</v>
      </c>
      <c r="HV29" s="27">
        <v>6</v>
      </c>
      <c r="HW29" s="28"/>
      <c r="HX29" s="30">
        <f>ROUND((HU29*0.4+HV29*0.6),1)</f>
        <v>6.2</v>
      </c>
      <c r="HY29" s="31">
        <f>ROUND(MAX((HU29*0.4+HV29*0.6),(HU29*0.4+HW29*0.6)),1)</f>
        <v>6.2</v>
      </c>
      <c r="HZ29" s="29" t="str">
        <f t="shared" si="217"/>
        <v>6.2</v>
      </c>
      <c r="IA29" s="35" t="str">
        <f>IF(HY29&gt;=8.5,"A",IF(HY29&gt;=8,"B+",IF(HY29&gt;=7,"B",IF(HY29&gt;=6.5,"C+",IF(HY29&gt;=5.5,"C",IF(HY29&gt;=5,"D+",IF(HY29&gt;=4,"D","F")))))))</f>
        <v>C</v>
      </c>
      <c r="IB29" s="33">
        <f>IF(IA29="A",4,IF(IA29="B+",3.5,IF(IA29="B",3,IF(IA29="C+",2.5,IF(IA29="C",2,IF(IA29="D+",1.5,IF(IA29="D",1,0)))))))</f>
        <v>2</v>
      </c>
      <c r="IC29" s="49" t="str">
        <f>TEXT(IB29,"0.0")</f>
        <v>2.0</v>
      </c>
      <c r="ID29" s="77">
        <v>3</v>
      </c>
      <c r="IE29" s="151">
        <v>3</v>
      </c>
      <c r="IF29" s="63">
        <v>0</v>
      </c>
      <c r="IG29" s="27"/>
      <c r="IH29" s="126"/>
      <c r="II29" s="30">
        <f>ROUND((IF29*0.4+IG29*0.6),1)</f>
        <v>0</v>
      </c>
      <c r="IJ29" s="161">
        <f>ROUND(MAX((IF29*0.4+IG29*0.6),(IF29*0.4+IH29*0.6)),1)</f>
        <v>0</v>
      </c>
      <c r="IK29" s="29" t="str">
        <f t="shared" si="222"/>
        <v>0.0</v>
      </c>
      <c r="IL29" s="162" t="str">
        <f>IF(IJ29&gt;=8.5,"A",IF(IJ29&gt;=8,"B+",IF(IJ29&gt;=7,"B",IF(IJ29&gt;=6.5,"C+",IF(IJ29&gt;=5.5,"C",IF(IJ29&gt;=5,"D+",IF(IJ29&gt;=4,"D","F")))))))</f>
        <v>F</v>
      </c>
      <c r="IM29" s="33">
        <f>IF(IL29="A",4,IF(IL29="B+",3.5,IF(IL29="B",3,IF(IL29="C+",2.5,IF(IL29="C",2,IF(IL29="D+",1.5,IF(IL29="D",1,0)))))))</f>
        <v>0</v>
      </c>
      <c r="IN29" s="49" t="str">
        <f>TEXT(IM29,"0.0")</f>
        <v>0.0</v>
      </c>
      <c r="IO29" s="77">
        <v>2</v>
      </c>
      <c r="IP29" s="151"/>
      <c r="IQ29" s="24"/>
      <c r="IR29" s="27"/>
      <c r="IS29" s="28"/>
      <c r="IT29" s="30">
        <f>ROUND((IQ29*0.4+IR29*0.6),1)</f>
        <v>0</v>
      </c>
      <c r="IU29" s="31">
        <f>ROUND(MAX((IQ29*0.4+IR29*0.6),(IQ29*0.4+IS29*0.6)),1)</f>
        <v>0</v>
      </c>
      <c r="IV29" s="29" t="str">
        <f t="shared" si="226"/>
        <v>0.0</v>
      </c>
      <c r="IW29" s="35" t="str">
        <f>IF(IU29&gt;=8.5,"A",IF(IU29&gt;=8,"B+",IF(IU29&gt;=7,"B",IF(IU29&gt;=6.5,"C+",IF(IU29&gt;=5.5,"C",IF(IU29&gt;=5,"D+",IF(IU29&gt;=4,"D","F")))))))</f>
        <v>F</v>
      </c>
      <c r="IX29" s="33">
        <f>IF(IW29="A",4,IF(IW29="B+",3.5,IF(IW29="B",3,IF(IW29="C+",2.5,IF(IW29="C",2,IF(IW29="D+",1.5,IF(IW29="D",1,0)))))))</f>
        <v>0</v>
      </c>
      <c r="IY29" s="49" t="str">
        <f>TEXT(IX29,"0.0")</f>
        <v>0.0</v>
      </c>
      <c r="IZ29" s="77">
        <v>3</v>
      </c>
      <c r="JA29" s="151"/>
      <c r="JB29" s="24">
        <v>5.4</v>
      </c>
      <c r="JC29" s="27">
        <v>5</v>
      </c>
      <c r="JD29" s="28"/>
      <c r="JE29" s="30">
        <f t="shared" ref="JE29:JE32" si="704">ROUND((JB29*0.4+JC29*0.6),1)</f>
        <v>5.2</v>
      </c>
      <c r="JF29" s="31">
        <f t="shared" ref="JF29:JF32" si="705">ROUND(MAX((JB29*0.4+JC29*0.6),(JB29*0.4+JD29*0.6)),1)</f>
        <v>5.2</v>
      </c>
      <c r="JG29" s="29" t="str">
        <f t="shared" si="230"/>
        <v>5.2</v>
      </c>
      <c r="JH29" s="35" t="str">
        <f t="shared" ref="JH29:JH32" si="706">IF(JF29&gt;=8.5,"A",IF(JF29&gt;=8,"B+",IF(JF29&gt;=7,"B",IF(JF29&gt;=6.5,"C+",IF(JF29&gt;=5.5,"C",IF(JF29&gt;=5,"D+",IF(JF29&gt;=4,"D","F")))))))</f>
        <v>D+</v>
      </c>
      <c r="JI29" s="33">
        <f t="shared" ref="JI29:JI32" si="707">IF(JH29="A",4,IF(JH29="B+",3.5,IF(JH29="B",3,IF(JH29="C+",2.5,IF(JH29="C",2,IF(JH29="D+",1.5,IF(JH29="D",1,0)))))))</f>
        <v>1.5</v>
      </c>
      <c r="JJ29" s="49" t="str">
        <f t="shared" ref="JJ29:JJ32" si="708">TEXT(JI29,"0.0")</f>
        <v>1.5</v>
      </c>
      <c r="JK29" s="77">
        <v>3</v>
      </c>
      <c r="JL29" s="151">
        <v>3</v>
      </c>
      <c r="JM29" s="24">
        <v>7</v>
      </c>
      <c r="JN29" s="214">
        <v>7.4</v>
      </c>
      <c r="JO29" s="140"/>
      <c r="JP29" s="30">
        <f>ROUND((JM29*0.4+JN29*0.6),1)</f>
        <v>7.2</v>
      </c>
      <c r="JQ29" s="31">
        <f>ROUND(MAX((JM29*0.4+JN29*0.6),(JM29*0.4+JO29*0.6)),1)</f>
        <v>7.2</v>
      </c>
      <c r="JR29" s="29" t="str">
        <f t="shared" si="234"/>
        <v>7.2</v>
      </c>
      <c r="JS29" s="35" t="str">
        <f>IF(JQ29&gt;=8.5,"A",IF(JQ29&gt;=8,"B+",IF(JQ29&gt;=7,"B",IF(JQ29&gt;=6.5,"C+",IF(JQ29&gt;=5.5,"C",IF(JQ29&gt;=5,"D+",IF(JQ29&gt;=4,"D","F")))))))</f>
        <v>B</v>
      </c>
      <c r="JT29" s="33">
        <f>IF(JS29="A",4,IF(JS29="B+",3.5,IF(JS29="B",3,IF(JS29="C+",2.5,IF(JS29="C",2,IF(JS29="D+",1.5,IF(JS29="D",1,0)))))))</f>
        <v>3</v>
      </c>
      <c r="JU29" s="49" t="str">
        <f>TEXT(JT29,"0.0")</f>
        <v>3.0</v>
      </c>
      <c r="JV29" s="77">
        <v>2</v>
      </c>
      <c r="JW29" s="151">
        <v>2</v>
      </c>
      <c r="JX29" s="211">
        <f>GL29+GW29+HH29+HS29+ID29+IO29+IZ29+JK29+JV29</f>
        <v>22</v>
      </c>
      <c r="JY29" s="43">
        <f>(GJ29*GL29+GU29*GW29+HF29*HH29+HQ29*HS29+IB29*ID29+IM29*IO29+IX29*IZ29+JI29*JK29+JT29*JV29)/JX29</f>
        <v>1.2727272727272727</v>
      </c>
      <c r="JZ29" s="45" t="str">
        <f>TEXT(JY29,"0.00")</f>
        <v>1.27</v>
      </c>
      <c r="KA29" s="47" t="str">
        <f t="shared" si="241"/>
        <v>Lên lớp</v>
      </c>
      <c r="KB29" s="41">
        <f t="shared" si="242"/>
        <v>13</v>
      </c>
      <c r="KC29" s="43">
        <f t="shared" si="243"/>
        <v>2.1538461538461537</v>
      </c>
      <c r="KD29" s="229">
        <f t="shared" si="244"/>
        <v>58</v>
      </c>
      <c r="KE29" s="230">
        <f t="shared" si="245"/>
        <v>34</v>
      </c>
      <c r="KF29" s="146">
        <f t="shared" si="246"/>
        <v>1.8235294117647058</v>
      </c>
      <c r="KG29" s="45" t="str">
        <f t="shared" si="247"/>
        <v>1.82</v>
      </c>
      <c r="KH29" s="47" t="str">
        <f t="shared" si="248"/>
        <v>Lên lớp</v>
      </c>
      <c r="KI29" s="47" t="s">
        <v>1143</v>
      </c>
      <c r="KJ29" s="24">
        <v>5</v>
      </c>
      <c r="KK29" s="27">
        <v>5</v>
      </c>
      <c r="KL29" s="28"/>
      <c r="KM29" s="30">
        <f t="shared" si="437"/>
        <v>5</v>
      </c>
      <c r="KN29" s="31">
        <f t="shared" si="438"/>
        <v>5</v>
      </c>
      <c r="KO29" s="31" t="str">
        <f t="shared" si="439"/>
        <v>5.0</v>
      </c>
      <c r="KP29" s="35" t="str">
        <f t="shared" si="440"/>
        <v>D+</v>
      </c>
      <c r="KQ29" s="33">
        <f t="shared" si="441"/>
        <v>1.5</v>
      </c>
      <c r="KR29" s="49" t="str">
        <f t="shared" si="442"/>
        <v>1.5</v>
      </c>
      <c r="KS29" s="77">
        <v>2</v>
      </c>
      <c r="KT29" s="151">
        <v>2</v>
      </c>
      <c r="KU29" s="24">
        <v>8</v>
      </c>
      <c r="KV29" s="27">
        <v>7</v>
      </c>
      <c r="KW29" s="28"/>
      <c r="KX29" s="30">
        <f t="shared" si="443"/>
        <v>7.4</v>
      </c>
      <c r="KY29" s="31">
        <f t="shared" si="444"/>
        <v>7.4</v>
      </c>
      <c r="KZ29" s="31" t="str">
        <f t="shared" si="445"/>
        <v>7.4</v>
      </c>
      <c r="LA29" s="35" t="str">
        <f t="shared" si="446"/>
        <v>B</v>
      </c>
      <c r="LB29" s="33">
        <f t="shared" si="447"/>
        <v>3</v>
      </c>
      <c r="LC29" s="49" t="str">
        <f t="shared" si="448"/>
        <v>3.0</v>
      </c>
      <c r="LD29" s="77">
        <v>2</v>
      </c>
      <c r="LE29" s="151">
        <v>2</v>
      </c>
      <c r="LF29" s="24">
        <v>6.3</v>
      </c>
      <c r="LG29" s="27">
        <v>1</v>
      </c>
      <c r="LH29" s="28">
        <v>2</v>
      </c>
      <c r="LI29" s="30">
        <f t="shared" si="449"/>
        <v>3.1</v>
      </c>
      <c r="LJ29" s="31">
        <f t="shared" si="450"/>
        <v>3.7</v>
      </c>
      <c r="LK29" s="31" t="str">
        <f t="shared" si="451"/>
        <v>3.7</v>
      </c>
      <c r="LL29" s="35" t="str">
        <f t="shared" si="452"/>
        <v>F</v>
      </c>
      <c r="LM29" s="33">
        <f t="shared" si="453"/>
        <v>0</v>
      </c>
      <c r="LN29" s="49" t="str">
        <f t="shared" si="454"/>
        <v>0.0</v>
      </c>
      <c r="LO29" s="77">
        <v>2</v>
      </c>
      <c r="LP29" s="151"/>
      <c r="LQ29" s="63">
        <v>0</v>
      </c>
      <c r="LR29" s="27"/>
      <c r="LS29" s="28"/>
      <c r="LT29" s="30">
        <f t="shared" si="455"/>
        <v>0</v>
      </c>
      <c r="LU29" s="31">
        <f t="shared" si="456"/>
        <v>0</v>
      </c>
      <c r="LV29" s="29" t="str">
        <f t="shared" si="252"/>
        <v>0.0</v>
      </c>
      <c r="LW29" s="35" t="str">
        <f t="shared" si="457"/>
        <v>F</v>
      </c>
      <c r="LX29" s="33">
        <f t="shared" si="458"/>
        <v>0</v>
      </c>
      <c r="LY29" s="49" t="str">
        <f t="shared" si="459"/>
        <v>0.0</v>
      </c>
      <c r="LZ29" s="77">
        <v>2</v>
      </c>
      <c r="MA29" s="151"/>
      <c r="MB29" s="24"/>
      <c r="MC29" s="27"/>
      <c r="MD29" s="28"/>
      <c r="ME29" s="30">
        <f t="shared" si="460"/>
        <v>0</v>
      </c>
      <c r="MF29" s="161">
        <f t="shared" si="461"/>
        <v>0</v>
      </c>
      <c r="MG29" s="29" t="str">
        <f t="shared" si="253"/>
        <v>0.0</v>
      </c>
      <c r="MH29" s="162" t="str">
        <f t="shared" si="462"/>
        <v>F</v>
      </c>
      <c r="MI29" s="163">
        <f t="shared" si="463"/>
        <v>0</v>
      </c>
      <c r="MJ29" s="56" t="str">
        <f t="shared" si="464"/>
        <v>0.0</v>
      </c>
      <c r="MK29" s="77">
        <v>1</v>
      </c>
      <c r="ML29" s="151"/>
      <c r="MM29" s="63">
        <v>0</v>
      </c>
      <c r="MN29" s="27"/>
      <c r="MO29" s="28"/>
      <c r="MP29" s="30">
        <f t="shared" si="465"/>
        <v>0</v>
      </c>
      <c r="MQ29" s="161">
        <f t="shared" si="466"/>
        <v>0</v>
      </c>
      <c r="MR29" s="29" t="str">
        <f t="shared" si="254"/>
        <v>0.0</v>
      </c>
      <c r="MS29" s="162" t="str">
        <f t="shared" si="467"/>
        <v>F</v>
      </c>
      <c r="MT29" s="163">
        <f t="shared" si="468"/>
        <v>0</v>
      </c>
      <c r="MU29" s="56" t="str">
        <f t="shared" si="469"/>
        <v>0.0</v>
      </c>
      <c r="MV29" s="77">
        <v>3</v>
      </c>
      <c r="MW29" s="151"/>
      <c r="MX29" s="24"/>
      <c r="MY29" s="27"/>
      <c r="MZ29" s="28"/>
      <c r="NA29" s="30">
        <f t="shared" si="470"/>
        <v>0</v>
      </c>
      <c r="NB29" s="161">
        <f t="shared" si="471"/>
        <v>0</v>
      </c>
      <c r="NC29" s="29" t="str">
        <f t="shared" si="255"/>
        <v>0.0</v>
      </c>
      <c r="ND29" s="162" t="str">
        <f t="shared" si="472"/>
        <v>F</v>
      </c>
      <c r="NE29" s="163">
        <f t="shared" si="473"/>
        <v>0</v>
      </c>
      <c r="NF29" s="56" t="str">
        <f t="shared" si="474"/>
        <v>0.0</v>
      </c>
      <c r="NG29" s="77">
        <v>1</v>
      </c>
      <c r="NH29" s="151"/>
      <c r="NI29" s="24">
        <v>5.8</v>
      </c>
      <c r="NJ29" s="27">
        <v>6</v>
      </c>
      <c r="NK29" s="28"/>
      <c r="NL29" s="30">
        <f t="shared" si="475"/>
        <v>5.9</v>
      </c>
      <c r="NM29" s="31">
        <f t="shared" si="476"/>
        <v>5.9</v>
      </c>
      <c r="NN29" s="31" t="str">
        <f t="shared" si="477"/>
        <v>5.9</v>
      </c>
      <c r="NO29" s="35" t="str">
        <f t="shared" si="478"/>
        <v>C</v>
      </c>
      <c r="NP29" s="33">
        <f t="shared" si="479"/>
        <v>2</v>
      </c>
      <c r="NQ29" s="49" t="str">
        <f t="shared" si="480"/>
        <v>2.0</v>
      </c>
      <c r="NR29" s="77">
        <v>3</v>
      </c>
      <c r="NS29" s="151">
        <v>3</v>
      </c>
      <c r="NT29" s="24">
        <v>6</v>
      </c>
      <c r="NU29" s="214">
        <v>8</v>
      </c>
      <c r="NV29" s="28"/>
      <c r="NW29" s="30">
        <f t="shared" si="481"/>
        <v>7.2</v>
      </c>
      <c r="NX29" s="31">
        <f t="shared" si="482"/>
        <v>7.2</v>
      </c>
      <c r="NY29" s="31" t="str">
        <f t="shared" si="483"/>
        <v>7.2</v>
      </c>
      <c r="NZ29" s="35" t="str">
        <f t="shared" si="484"/>
        <v>B</v>
      </c>
      <c r="OA29" s="33">
        <f t="shared" si="485"/>
        <v>3</v>
      </c>
      <c r="OB29" s="49" t="str">
        <f t="shared" si="486"/>
        <v>3.0</v>
      </c>
      <c r="OC29" s="77">
        <v>2</v>
      </c>
      <c r="OD29" s="151">
        <v>2</v>
      </c>
      <c r="OE29" s="211">
        <f t="shared" si="259"/>
        <v>18</v>
      </c>
      <c r="OF29" s="43">
        <f t="shared" si="260"/>
        <v>1.1666666666666667</v>
      </c>
      <c r="OG29" s="45" t="str">
        <f t="shared" si="261"/>
        <v>1.17</v>
      </c>
      <c r="OH29" s="47" t="str">
        <f t="shared" si="309"/>
        <v>Lên lớp</v>
      </c>
      <c r="OI29" s="41">
        <f t="shared" si="262"/>
        <v>9</v>
      </c>
      <c r="OJ29" s="43">
        <f t="shared" si="263"/>
        <v>2.3333333333333335</v>
      </c>
      <c r="OK29" s="229">
        <f t="shared" si="264"/>
        <v>76</v>
      </c>
      <c r="OL29" s="230">
        <f t="shared" si="265"/>
        <v>43</v>
      </c>
      <c r="OM29" s="146">
        <f t="shared" si="266"/>
        <v>1.930232558139535</v>
      </c>
      <c r="ON29" s="45" t="str">
        <f t="shared" si="52"/>
        <v>1.93</v>
      </c>
      <c r="OO29" s="47" t="str">
        <f t="shared" si="267"/>
        <v>Lên lớp</v>
      </c>
      <c r="OP29" s="47" t="s">
        <v>1143</v>
      </c>
      <c r="OQ29" s="24">
        <v>5</v>
      </c>
      <c r="OR29" s="27">
        <v>1</v>
      </c>
      <c r="OS29" s="28"/>
      <c r="OT29" s="30">
        <f t="shared" si="487"/>
        <v>2.6</v>
      </c>
      <c r="OU29" s="31">
        <f t="shared" si="488"/>
        <v>2.6</v>
      </c>
      <c r="OV29" s="31" t="str">
        <f t="shared" si="489"/>
        <v>2.6</v>
      </c>
      <c r="OW29" s="35" t="str">
        <f t="shared" si="490"/>
        <v>F</v>
      </c>
      <c r="OX29" s="33">
        <f t="shared" si="491"/>
        <v>0</v>
      </c>
      <c r="OY29" s="49" t="str">
        <f t="shared" si="492"/>
        <v>0.0</v>
      </c>
      <c r="OZ29" s="77">
        <v>2</v>
      </c>
      <c r="PA29" s="151"/>
      <c r="PB29" s="24">
        <v>7.8</v>
      </c>
      <c r="PC29" s="27">
        <v>7</v>
      </c>
      <c r="PD29" s="28"/>
      <c r="PE29" s="30">
        <f t="shared" si="493"/>
        <v>7.3</v>
      </c>
      <c r="PF29" s="31">
        <f t="shared" si="494"/>
        <v>7.3</v>
      </c>
      <c r="PG29" s="31" t="str">
        <f t="shared" si="495"/>
        <v>7.3</v>
      </c>
      <c r="PH29" s="35" t="str">
        <f t="shared" si="496"/>
        <v>B</v>
      </c>
      <c r="PI29" s="33">
        <f t="shared" si="497"/>
        <v>3</v>
      </c>
      <c r="PJ29" s="49" t="str">
        <f t="shared" si="498"/>
        <v>3.0</v>
      </c>
      <c r="PK29" s="77">
        <v>3</v>
      </c>
      <c r="PL29" s="151">
        <v>3</v>
      </c>
      <c r="PM29" s="24">
        <v>6.7</v>
      </c>
      <c r="PN29" s="27">
        <v>6</v>
      </c>
      <c r="PO29" s="28"/>
      <c r="PP29" s="30">
        <f t="shared" si="499"/>
        <v>6.3</v>
      </c>
      <c r="PQ29" s="31">
        <f t="shared" si="500"/>
        <v>6.3</v>
      </c>
      <c r="PR29" s="31" t="str">
        <f t="shared" si="501"/>
        <v>6.3</v>
      </c>
      <c r="PS29" s="35" t="str">
        <f t="shared" si="502"/>
        <v>C</v>
      </c>
      <c r="PT29" s="33">
        <f t="shared" si="503"/>
        <v>2</v>
      </c>
      <c r="PU29" s="49" t="str">
        <f t="shared" si="504"/>
        <v>2.0</v>
      </c>
      <c r="PV29" s="77">
        <v>2</v>
      </c>
      <c r="PW29" s="151">
        <v>2</v>
      </c>
      <c r="PX29" s="63">
        <v>0</v>
      </c>
      <c r="PY29" s="27"/>
      <c r="PZ29" s="28"/>
      <c r="QA29" s="30">
        <f t="shared" si="505"/>
        <v>0</v>
      </c>
      <c r="QB29" s="31">
        <f t="shared" si="506"/>
        <v>0</v>
      </c>
      <c r="QC29" s="29" t="str">
        <f t="shared" si="507"/>
        <v>0.0</v>
      </c>
      <c r="QD29" s="35" t="str">
        <f t="shared" si="546"/>
        <v>F</v>
      </c>
      <c r="QE29" s="130">
        <f t="shared" si="508"/>
        <v>0</v>
      </c>
      <c r="QF29" s="49" t="str">
        <f t="shared" si="509"/>
        <v>0.0</v>
      </c>
      <c r="QG29" s="77">
        <v>3</v>
      </c>
      <c r="QH29" s="151"/>
      <c r="QI29" s="63">
        <v>1</v>
      </c>
      <c r="QJ29" s="27"/>
      <c r="QK29" s="28"/>
      <c r="QL29" s="30">
        <f t="shared" si="564"/>
        <v>0.4</v>
      </c>
      <c r="QM29" s="31">
        <f t="shared" si="565"/>
        <v>0.4</v>
      </c>
      <c r="QN29" s="31" t="str">
        <f t="shared" si="566"/>
        <v>0.4</v>
      </c>
      <c r="QO29" s="35" t="str">
        <f t="shared" si="567"/>
        <v>F</v>
      </c>
      <c r="QP29" s="33">
        <f t="shared" si="568"/>
        <v>0</v>
      </c>
      <c r="QQ29" s="49" t="str">
        <f t="shared" si="569"/>
        <v>0.0</v>
      </c>
      <c r="QR29" s="77">
        <v>1</v>
      </c>
      <c r="QS29" s="151"/>
      <c r="QT29" s="24">
        <v>5.2</v>
      </c>
      <c r="QU29" s="27">
        <v>5</v>
      </c>
      <c r="QV29" s="28"/>
      <c r="QW29" s="30">
        <f t="shared" si="516"/>
        <v>5.0999999999999996</v>
      </c>
      <c r="QX29" s="31">
        <f t="shared" si="517"/>
        <v>5.0999999999999996</v>
      </c>
      <c r="QY29" s="31" t="str">
        <f t="shared" si="518"/>
        <v>5.1</v>
      </c>
      <c r="QZ29" s="35" t="str">
        <f t="shared" si="519"/>
        <v>D+</v>
      </c>
      <c r="RA29" s="33">
        <f t="shared" si="520"/>
        <v>1.5</v>
      </c>
      <c r="RB29" s="49" t="str">
        <f t="shared" si="521"/>
        <v>1.5</v>
      </c>
      <c r="RC29" s="77">
        <v>3</v>
      </c>
      <c r="RD29" s="151">
        <v>3</v>
      </c>
      <c r="RE29" s="63">
        <v>2.5</v>
      </c>
      <c r="RF29" s="27"/>
      <c r="RG29" s="28"/>
      <c r="RH29" s="30">
        <f t="shared" si="522"/>
        <v>1</v>
      </c>
      <c r="RI29" s="31">
        <f t="shared" si="523"/>
        <v>1</v>
      </c>
      <c r="RJ29" s="31" t="str">
        <f t="shared" si="524"/>
        <v>1.0</v>
      </c>
      <c r="RK29" s="35" t="str">
        <f t="shared" si="525"/>
        <v>F</v>
      </c>
      <c r="RL29" s="33">
        <f t="shared" si="526"/>
        <v>0</v>
      </c>
      <c r="RM29" s="49" t="str">
        <f t="shared" si="527"/>
        <v>0.0</v>
      </c>
      <c r="RN29" s="77">
        <v>1</v>
      </c>
      <c r="RO29" s="151"/>
      <c r="RP29" s="211">
        <f t="shared" si="275"/>
        <v>15</v>
      </c>
      <c r="RQ29" s="275">
        <f t="shared" si="276"/>
        <v>3.7599999999999993</v>
      </c>
      <c r="RR29" s="43">
        <f t="shared" si="277"/>
        <v>1.1666666666666667</v>
      </c>
      <c r="RS29" s="45" t="str">
        <f t="shared" si="278"/>
        <v>1.17</v>
      </c>
      <c r="RT29" s="47" t="str">
        <f t="shared" si="279"/>
        <v>Lên lớp</v>
      </c>
      <c r="RU29" s="41">
        <f t="shared" si="280"/>
        <v>8</v>
      </c>
      <c r="RV29" s="43">
        <f t="shared" si="281"/>
        <v>2.1875</v>
      </c>
      <c r="RW29" s="229">
        <f t="shared" si="282"/>
        <v>91</v>
      </c>
      <c r="RX29" s="230">
        <f t="shared" si="283"/>
        <v>51</v>
      </c>
      <c r="RY29" s="146">
        <f t="shared" si="284"/>
        <v>1.9705882352941178</v>
      </c>
      <c r="RZ29" s="45" t="str">
        <f t="shared" si="285"/>
        <v>1.97</v>
      </c>
      <c r="SA29" s="47" t="str">
        <f t="shared" si="286"/>
        <v>Lên lớp</v>
      </c>
      <c r="SB29" s="47" t="s">
        <v>1143</v>
      </c>
      <c r="SC29" s="63">
        <v>0</v>
      </c>
      <c r="SD29" s="27"/>
      <c r="SE29" s="28"/>
      <c r="SF29" s="30">
        <f t="shared" si="528"/>
        <v>0</v>
      </c>
      <c r="SG29" s="31">
        <f t="shared" si="529"/>
        <v>0</v>
      </c>
      <c r="SH29" s="31" t="str">
        <f t="shared" si="530"/>
        <v>0.0</v>
      </c>
      <c r="SI29" s="35" t="str">
        <f t="shared" si="531"/>
        <v>F</v>
      </c>
      <c r="SJ29" s="33">
        <f t="shared" si="532"/>
        <v>0</v>
      </c>
      <c r="SK29" s="49" t="str">
        <f t="shared" si="533"/>
        <v>0.0</v>
      </c>
      <c r="SL29" s="77">
        <v>2</v>
      </c>
      <c r="SM29" s="151"/>
      <c r="SN29" s="63">
        <v>0</v>
      </c>
      <c r="SO29" s="27"/>
      <c r="SP29" s="28"/>
      <c r="SQ29" s="30">
        <f t="shared" si="534"/>
        <v>0</v>
      </c>
      <c r="SR29" s="31">
        <f t="shared" si="535"/>
        <v>0</v>
      </c>
      <c r="SS29" s="31" t="str">
        <f t="shared" si="536"/>
        <v>0.0</v>
      </c>
      <c r="ST29" s="35" t="str">
        <f t="shared" si="537"/>
        <v>F</v>
      </c>
      <c r="SU29" s="33">
        <f t="shared" si="538"/>
        <v>0</v>
      </c>
      <c r="SV29" s="49" t="str">
        <f t="shared" si="539"/>
        <v>0.0</v>
      </c>
      <c r="SW29" s="77">
        <v>2</v>
      </c>
      <c r="SX29" s="151"/>
      <c r="SY29" s="24"/>
      <c r="SZ29" s="27"/>
      <c r="TA29" s="28"/>
      <c r="TB29" s="22">
        <f t="shared" ref="TB29" si="709">ROUND((SF29*0.5+SQ29*0.5),1)</f>
        <v>0</v>
      </c>
      <c r="TC29" s="29">
        <f t="shared" ref="TC29" si="710">ROUND((SG29*0.5+SR29*0.5),1)</f>
        <v>0</v>
      </c>
      <c r="TD29" s="31" t="str">
        <f t="shared" si="542"/>
        <v>0.0</v>
      </c>
      <c r="TE29" s="35" t="str">
        <f t="shared" si="543"/>
        <v>F</v>
      </c>
      <c r="TF29" s="33">
        <f t="shared" si="544"/>
        <v>0</v>
      </c>
      <c r="TG29" s="49" t="str">
        <f t="shared" si="545"/>
        <v>0.0</v>
      </c>
      <c r="TH29" s="77">
        <v>4</v>
      </c>
      <c r="TI29" s="151"/>
      <c r="TJ29" s="320"/>
      <c r="TK29" s="321"/>
      <c r="TL29" s="322"/>
      <c r="TM29" s="322"/>
      <c r="TN29" s="322"/>
      <c r="TO29" s="127">
        <f t="shared" si="549"/>
        <v>0</v>
      </c>
      <c r="TP29" s="29" t="str">
        <f t="shared" si="550"/>
        <v>0.0</v>
      </c>
      <c r="TQ29" s="35" t="str">
        <f t="shared" si="551"/>
        <v>F</v>
      </c>
      <c r="TR29" s="33">
        <f t="shared" si="552"/>
        <v>0</v>
      </c>
      <c r="TS29" s="49" t="str">
        <f t="shared" si="553"/>
        <v>0.0</v>
      </c>
      <c r="TT29" s="323"/>
      <c r="TU29" s="324"/>
      <c r="TV29" s="325">
        <f t="shared" si="554"/>
        <v>4</v>
      </c>
      <c r="TW29" s="341">
        <f t="shared" si="294"/>
        <v>0</v>
      </c>
      <c r="TX29" s="326">
        <f t="shared" si="555"/>
        <v>0</v>
      </c>
      <c r="TY29" s="45" t="str">
        <f t="shared" si="556"/>
        <v>0.00</v>
      </c>
      <c r="TZ29" s="47" t="str">
        <f t="shared" si="557"/>
        <v>Cảnh báo KQHT</v>
      </c>
      <c r="UA29" s="41">
        <f t="shared" si="558"/>
        <v>0</v>
      </c>
      <c r="UB29" s="43" t="e">
        <f t="shared" si="559"/>
        <v>#DIV/0!</v>
      </c>
    </row>
    <row r="30" spans="1:548" ht="18">
      <c r="A30" s="11">
        <v>44</v>
      </c>
      <c r="B30" s="91" t="s">
        <v>1089</v>
      </c>
      <c r="C30" s="92" t="s">
        <v>1247</v>
      </c>
      <c r="D30" s="73" t="s">
        <v>1250</v>
      </c>
      <c r="E30" s="302" t="s">
        <v>117</v>
      </c>
      <c r="F30" s="123" t="s">
        <v>1262</v>
      </c>
      <c r="G30" s="118" t="s">
        <v>1273</v>
      </c>
      <c r="H30" s="102" t="s">
        <v>18</v>
      </c>
      <c r="I30" s="104" t="s">
        <v>689</v>
      </c>
      <c r="J30" s="13">
        <v>6.3</v>
      </c>
      <c r="K30" s="29" t="str">
        <f t="shared" si="103"/>
        <v>6.3</v>
      </c>
      <c r="L30" s="35" t="str">
        <f t="shared" si="570"/>
        <v>C</v>
      </c>
      <c r="M30" s="33">
        <f t="shared" si="571"/>
        <v>2</v>
      </c>
      <c r="N30" s="49" t="str">
        <f t="shared" si="572"/>
        <v>2.0</v>
      </c>
      <c r="O30" s="12">
        <v>2</v>
      </c>
      <c r="P30" s="264">
        <v>0</v>
      </c>
      <c r="Q30" s="29" t="str">
        <f t="shared" si="107"/>
        <v>0.0</v>
      </c>
      <c r="R30" s="35" t="str">
        <f t="shared" si="324"/>
        <v>F</v>
      </c>
      <c r="S30" s="33">
        <f t="shared" si="325"/>
        <v>0</v>
      </c>
      <c r="T30" s="49" t="str">
        <f t="shared" si="326"/>
        <v>0.0</v>
      </c>
      <c r="U30" s="12">
        <v>3</v>
      </c>
      <c r="V30" s="24"/>
      <c r="W30" s="27"/>
      <c r="X30" s="28"/>
      <c r="Y30" s="30">
        <f t="shared" si="573"/>
        <v>0</v>
      </c>
      <c r="Z30" s="31">
        <f t="shared" si="574"/>
        <v>0</v>
      </c>
      <c r="AA30" s="29" t="str">
        <f t="shared" si="113"/>
        <v>0.0</v>
      </c>
      <c r="AB30" s="35" t="str">
        <f t="shared" si="575"/>
        <v>F</v>
      </c>
      <c r="AC30" s="33">
        <f t="shared" si="576"/>
        <v>0</v>
      </c>
      <c r="AD30" s="49" t="str">
        <f t="shared" si="577"/>
        <v>0.0</v>
      </c>
      <c r="AE30" s="77">
        <v>5</v>
      </c>
      <c r="AF30" s="80"/>
      <c r="AG30" s="24"/>
      <c r="AH30" s="27"/>
      <c r="AI30" s="28"/>
      <c r="AJ30" s="30">
        <v>5</v>
      </c>
      <c r="AK30" s="31">
        <v>5</v>
      </c>
      <c r="AL30" s="29" t="str">
        <f t="shared" si="119"/>
        <v>5.0</v>
      </c>
      <c r="AM30" s="35" t="str">
        <f t="shared" si="578"/>
        <v>D+</v>
      </c>
      <c r="AN30" s="33">
        <f t="shared" si="579"/>
        <v>1.5</v>
      </c>
      <c r="AO30" s="49" t="str">
        <f t="shared" si="580"/>
        <v>1.5</v>
      </c>
      <c r="AP30" s="77">
        <v>3</v>
      </c>
      <c r="AQ30" s="83">
        <v>3</v>
      </c>
      <c r="AR30" s="24"/>
      <c r="AS30" s="27"/>
      <c r="AT30" s="28"/>
      <c r="AU30" s="30">
        <v>6</v>
      </c>
      <c r="AV30" s="31">
        <v>6</v>
      </c>
      <c r="AW30" s="29" t="str">
        <f t="shared" si="123"/>
        <v>6.0</v>
      </c>
      <c r="AX30" s="35" t="str">
        <f t="shared" si="581"/>
        <v>C</v>
      </c>
      <c r="AY30" s="33">
        <f t="shared" si="582"/>
        <v>2</v>
      </c>
      <c r="AZ30" s="49" t="str">
        <f t="shared" si="583"/>
        <v>2.0</v>
      </c>
      <c r="BA30" s="77">
        <v>3</v>
      </c>
      <c r="BB30" s="83">
        <v>3</v>
      </c>
      <c r="BC30" s="24"/>
      <c r="BD30" s="27"/>
      <c r="BE30" s="28"/>
      <c r="BF30" s="30">
        <v>6.7</v>
      </c>
      <c r="BG30" s="31">
        <v>6.7</v>
      </c>
      <c r="BH30" s="29" t="str">
        <f t="shared" si="127"/>
        <v>6.7</v>
      </c>
      <c r="BI30" s="35" t="str">
        <f t="shared" si="586"/>
        <v>C+</v>
      </c>
      <c r="BJ30" s="33">
        <f t="shared" si="587"/>
        <v>2.5</v>
      </c>
      <c r="BK30" s="49" t="str">
        <f t="shared" si="588"/>
        <v>2.5</v>
      </c>
      <c r="BL30" s="77">
        <v>3</v>
      </c>
      <c r="BM30" s="83">
        <v>3</v>
      </c>
      <c r="BN30" s="24"/>
      <c r="BO30" s="27"/>
      <c r="BP30" s="28"/>
      <c r="BQ30" s="30">
        <v>6</v>
      </c>
      <c r="BR30" s="31">
        <v>6</v>
      </c>
      <c r="BS30" s="29" t="str">
        <f t="shared" si="131"/>
        <v>6.0</v>
      </c>
      <c r="BT30" s="35" t="str">
        <f t="shared" si="589"/>
        <v>C</v>
      </c>
      <c r="BU30" s="33">
        <f t="shared" si="590"/>
        <v>2</v>
      </c>
      <c r="BV30" s="49" t="str">
        <f t="shared" si="591"/>
        <v>2.0</v>
      </c>
      <c r="BW30" s="77">
        <v>2</v>
      </c>
      <c r="BX30" s="136">
        <v>2</v>
      </c>
      <c r="BY30" s="41">
        <f t="shared" si="592"/>
        <v>16</v>
      </c>
      <c r="BZ30" s="43">
        <f t="shared" si="593"/>
        <v>1.375</v>
      </c>
      <c r="CA30" s="45" t="str">
        <f t="shared" si="594"/>
        <v>1.38</v>
      </c>
      <c r="CB30" s="47" t="str">
        <f t="shared" si="595"/>
        <v>Lên lớp</v>
      </c>
      <c r="CC30" s="145">
        <f t="shared" si="596"/>
        <v>11</v>
      </c>
      <c r="CD30" s="146">
        <f t="shared" si="597"/>
        <v>2</v>
      </c>
      <c r="CE30" s="47" t="str">
        <f t="shared" si="598"/>
        <v>Lên lớp</v>
      </c>
      <c r="CF30" s="142"/>
      <c r="CG30" s="24"/>
      <c r="CH30" s="27"/>
      <c r="CI30" s="28"/>
      <c r="CJ30" s="30">
        <v>7</v>
      </c>
      <c r="CK30" s="31">
        <v>7</v>
      </c>
      <c r="CL30" s="29" t="str">
        <f t="shared" si="144"/>
        <v>7.0</v>
      </c>
      <c r="CM30" s="35" t="str">
        <f t="shared" si="601"/>
        <v>B</v>
      </c>
      <c r="CN30" s="157">
        <f t="shared" si="602"/>
        <v>3</v>
      </c>
      <c r="CO30" s="49" t="str">
        <f t="shared" si="603"/>
        <v>3.0</v>
      </c>
      <c r="CP30" s="77">
        <v>3</v>
      </c>
      <c r="CQ30" s="151">
        <v>3</v>
      </c>
      <c r="CR30" s="24"/>
      <c r="CS30" s="27"/>
      <c r="CT30" s="28"/>
      <c r="CU30" s="30">
        <v>6</v>
      </c>
      <c r="CV30" s="31">
        <v>6</v>
      </c>
      <c r="CW30" s="29" t="str">
        <f t="shared" si="149"/>
        <v>6.0</v>
      </c>
      <c r="CX30" s="35" t="str">
        <f t="shared" si="606"/>
        <v>C</v>
      </c>
      <c r="CY30" s="157">
        <f t="shared" si="607"/>
        <v>2</v>
      </c>
      <c r="CZ30" s="49" t="str">
        <f t="shared" si="608"/>
        <v>2.0</v>
      </c>
      <c r="DA30" s="77">
        <v>2</v>
      </c>
      <c r="DB30" s="151">
        <v>2</v>
      </c>
      <c r="DC30" s="24"/>
      <c r="DD30" s="27"/>
      <c r="DE30" s="28"/>
      <c r="DF30" s="30">
        <v>6</v>
      </c>
      <c r="DG30" s="31">
        <v>6</v>
      </c>
      <c r="DH30" s="29" t="str">
        <f t="shared" si="155"/>
        <v>6.0</v>
      </c>
      <c r="DI30" s="35" t="str">
        <f t="shared" si="611"/>
        <v>C</v>
      </c>
      <c r="DJ30" s="157">
        <f t="shared" si="612"/>
        <v>2</v>
      </c>
      <c r="DK30" s="49" t="str">
        <f t="shared" si="613"/>
        <v>2.0</v>
      </c>
      <c r="DL30" s="77">
        <v>4</v>
      </c>
      <c r="DM30" s="151">
        <v>4</v>
      </c>
      <c r="DN30" s="24"/>
      <c r="DO30" s="27"/>
      <c r="DP30" s="28"/>
      <c r="DQ30" s="30">
        <v>5</v>
      </c>
      <c r="DR30" s="31">
        <v>5</v>
      </c>
      <c r="DS30" s="29" t="str">
        <f t="shared" si="161"/>
        <v>5.0</v>
      </c>
      <c r="DT30" s="35" t="str">
        <f t="shared" si="616"/>
        <v>D+</v>
      </c>
      <c r="DU30" s="157">
        <f t="shared" si="617"/>
        <v>1.5</v>
      </c>
      <c r="DV30" s="49" t="str">
        <f t="shared" si="618"/>
        <v>1.5</v>
      </c>
      <c r="DW30" s="77">
        <v>3</v>
      </c>
      <c r="DX30" s="151">
        <v>3</v>
      </c>
      <c r="DY30" s="24"/>
      <c r="DZ30" s="27"/>
      <c r="EA30" s="28"/>
      <c r="EB30" s="30">
        <v>2</v>
      </c>
      <c r="EC30" s="31">
        <v>6</v>
      </c>
      <c r="ED30" s="29" t="str">
        <f t="shared" si="165"/>
        <v>6.0</v>
      </c>
      <c r="EE30" s="35" t="str">
        <f t="shared" si="621"/>
        <v>C</v>
      </c>
      <c r="EF30" s="157">
        <f t="shared" si="622"/>
        <v>2</v>
      </c>
      <c r="EG30" s="49" t="str">
        <f t="shared" si="623"/>
        <v>2.0</v>
      </c>
      <c r="EH30" s="77">
        <v>2</v>
      </c>
      <c r="EI30" s="151">
        <v>2</v>
      </c>
      <c r="EJ30" s="24"/>
      <c r="EK30" s="27"/>
      <c r="EL30" s="28"/>
      <c r="EM30" s="30">
        <v>2</v>
      </c>
      <c r="EN30" s="31">
        <v>7</v>
      </c>
      <c r="EO30" s="29" t="str">
        <f t="shared" si="170"/>
        <v>7.0</v>
      </c>
      <c r="EP30" s="35" t="str">
        <f t="shared" si="626"/>
        <v>B</v>
      </c>
      <c r="EQ30" s="157">
        <f t="shared" si="627"/>
        <v>3</v>
      </c>
      <c r="ER30" s="49" t="str">
        <f t="shared" si="628"/>
        <v>3.0</v>
      </c>
      <c r="ES30" s="77">
        <v>2</v>
      </c>
      <c r="ET30" s="151">
        <v>2</v>
      </c>
      <c r="EU30" s="133">
        <v>5.8</v>
      </c>
      <c r="EV30" s="125">
        <v>7</v>
      </c>
      <c r="EW30" s="126"/>
      <c r="EX30" s="127">
        <f t="shared" si="629"/>
        <v>6.5</v>
      </c>
      <c r="EY30" s="128">
        <f t="shared" si="630"/>
        <v>6.5</v>
      </c>
      <c r="EZ30" s="29" t="str">
        <f t="shared" si="175"/>
        <v>6.5</v>
      </c>
      <c r="FA30" s="129" t="str">
        <f t="shared" si="631"/>
        <v>C+</v>
      </c>
      <c r="FB30" s="130">
        <f t="shared" si="632"/>
        <v>2.5</v>
      </c>
      <c r="FC30" s="131" t="str">
        <f t="shared" si="633"/>
        <v>2.5</v>
      </c>
      <c r="FD30" s="132">
        <v>3</v>
      </c>
      <c r="FE30" s="170">
        <v>3</v>
      </c>
      <c r="FF30" s="155"/>
      <c r="FG30" s="165"/>
      <c r="FH30" s="165"/>
      <c r="FI30" s="30">
        <v>6.3</v>
      </c>
      <c r="FJ30" s="31">
        <v>6.3</v>
      </c>
      <c r="FK30" s="29" t="str">
        <f t="shared" si="181"/>
        <v>6.3</v>
      </c>
      <c r="FL30" s="35" t="str">
        <f t="shared" si="634"/>
        <v>C</v>
      </c>
      <c r="FM30" s="33">
        <f t="shared" si="635"/>
        <v>2</v>
      </c>
      <c r="FN30" s="49" t="str">
        <f t="shared" si="636"/>
        <v>2.0</v>
      </c>
      <c r="FO30" s="77">
        <v>1</v>
      </c>
      <c r="FP30" s="151">
        <v>1</v>
      </c>
      <c r="FQ30" s="41">
        <f t="shared" si="637"/>
        <v>20</v>
      </c>
      <c r="FR30" s="43">
        <f t="shared" si="638"/>
        <v>2.25</v>
      </c>
      <c r="FS30" s="45" t="str">
        <f t="shared" si="639"/>
        <v>2.25</v>
      </c>
      <c r="FT30" s="47" t="str">
        <f t="shared" si="640"/>
        <v>Lên lớp</v>
      </c>
      <c r="FU30" s="145">
        <f t="shared" si="641"/>
        <v>20</v>
      </c>
      <c r="FV30" s="146">
        <f t="shared" si="642"/>
        <v>2.25</v>
      </c>
      <c r="FW30" s="174">
        <f t="shared" si="643"/>
        <v>36</v>
      </c>
      <c r="FX30" s="41">
        <f t="shared" si="644"/>
        <v>31</v>
      </c>
      <c r="FY30" s="43">
        <f t="shared" si="645"/>
        <v>2.161290322580645</v>
      </c>
      <c r="FZ30" s="45" t="str">
        <f t="shared" si="646"/>
        <v>2.16</v>
      </c>
      <c r="GA30" s="47" t="str">
        <f t="shared" si="647"/>
        <v>Lên lớp</v>
      </c>
      <c r="GB30" s="47"/>
      <c r="GC30" s="133">
        <v>6</v>
      </c>
      <c r="GD30" s="125">
        <v>9</v>
      </c>
      <c r="GE30" s="126"/>
      <c r="GF30" s="127">
        <f t="shared" ref="GF30" si="711">ROUND((GC30*0.4+GD30*0.6),1)</f>
        <v>7.8</v>
      </c>
      <c r="GG30" s="128">
        <f t="shared" ref="GG30" si="712">ROUND(MAX((GC30*0.4+GD30*0.6),(GC30*0.4+GE30*0.6)),1)</f>
        <v>7.8</v>
      </c>
      <c r="GH30" s="29" t="str">
        <f t="shared" si="197"/>
        <v>7.8</v>
      </c>
      <c r="GI30" s="129" t="str">
        <f t="shared" ref="GI30" si="713">IF(GG30&gt;=8.5,"A",IF(GG30&gt;=8,"B+",IF(GG30&gt;=7,"B",IF(GG30&gt;=6.5,"C+",IF(GG30&gt;=5.5,"C",IF(GG30&gt;=5,"D+",IF(GG30&gt;=4,"D","F")))))))</f>
        <v>B</v>
      </c>
      <c r="GJ30" s="130">
        <f t="shared" ref="GJ30" si="714">IF(GI30="A",4,IF(GI30="B+",3.5,IF(GI30="B",3,IF(GI30="C+",2.5,IF(GI30="C",2,IF(GI30="D+",1.5,IF(GI30="D",1,0)))))))</f>
        <v>3</v>
      </c>
      <c r="GK30" s="131" t="str">
        <f t="shared" ref="GK30" si="715">TEXT(GJ30,"0.0")</f>
        <v>3.0</v>
      </c>
      <c r="GL30" s="132">
        <v>2</v>
      </c>
      <c r="GM30" s="170">
        <v>2</v>
      </c>
      <c r="GN30" s="24">
        <v>8</v>
      </c>
      <c r="GO30" s="27">
        <v>7</v>
      </c>
      <c r="GP30" s="28"/>
      <c r="GQ30" s="30">
        <f t="shared" si="653"/>
        <v>7.4</v>
      </c>
      <c r="GR30" s="31">
        <f t="shared" si="654"/>
        <v>7.4</v>
      </c>
      <c r="GS30" s="29" t="str">
        <f t="shared" si="202"/>
        <v>7.4</v>
      </c>
      <c r="GT30" s="35" t="str">
        <f t="shared" si="655"/>
        <v>B</v>
      </c>
      <c r="GU30" s="33">
        <f t="shared" si="656"/>
        <v>3</v>
      </c>
      <c r="GV30" s="49" t="str">
        <f t="shared" si="657"/>
        <v>3.0</v>
      </c>
      <c r="GW30" s="77">
        <v>3</v>
      </c>
      <c r="GX30" s="151">
        <v>3</v>
      </c>
      <c r="GY30" s="63">
        <v>0</v>
      </c>
      <c r="GZ30" s="27"/>
      <c r="HA30" s="28"/>
      <c r="HB30" s="30">
        <f t="shared" si="694"/>
        <v>0</v>
      </c>
      <c r="HC30" s="31">
        <f t="shared" si="695"/>
        <v>0</v>
      </c>
      <c r="HD30" s="29" t="str">
        <f t="shared" si="207"/>
        <v>0.0</v>
      </c>
      <c r="HE30" s="35" t="str">
        <f t="shared" si="696"/>
        <v>F</v>
      </c>
      <c r="HF30" s="33">
        <f t="shared" si="697"/>
        <v>0</v>
      </c>
      <c r="HG30" s="49" t="str">
        <f t="shared" si="698"/>
        <v>0.0</v>
      </c>
      <c r="HH30" s="77">
        <v>2</v>
      </c>
      <c r="HI30" s="151"/>
      <c r="HJ30" s="24">
        <v>5</v>
      </c>
      <c r="HK30" s="27">
        <v>6</v>
      </c>
      <c r="HL30" s="28"/>
      <c r="HM30" s="30">
        <f t="shared" si="699"/>
        <v>5.6</v>
      </c>
      <c r="HN30" s="31">
        <f t="shared" si="700"/>
        <v>5.6</v>
      </c>
      <c r="HO30" s="29" t="str">
        <f t="shared" si="212"/>
        <v>5.6</v>
      </c>
      <c r="HP30" s="35" t="str">
        <f t="shared" si="701"/>
        <v>C</v>
      </c>
      <c r="HQ30" s="33">
        <f t="shared" si="702"/>
        <v>2</v>
      </c>
      <c r="HR30" s="49" t="str">
        <f t="shared" si="703"/>
        <v>2.0</v>
      </c>
      <c r="HS30" s="77">
        <v>2</v>
      </c>
      <c r="HT30" s="151">
        <v>2</v>
      </c>
      <c r="HU30" s="24"/>
      <c r="HV30" s="27"/>
      <c r="HW30" s="28"/>
      <c r="HX30" s="22">
        <f t="shared" si="372"/>
        <v>0</v>
      </c>
      <c r="HY30" s="29">
        <f t="shared" si="373"/>
        <v>0</v>
      </c>
      <c r="HZ30" s="29" t="str">
        <f t="shared" si="217"/>
        <v>0.0</v>
      </c>
      <c r="IA30" s="35" t="str">
        <f t="shared" si="374"/>
        <v>F</v>
      </c>
      <c r="IB30" s="33">
        <f t="shared" si="375"/>
        <v>0</v>
      </c>
      <c r="IC30" s="49" t="str">
        <f t="shared" si="376"/>
        <v>0.0</v>
      </c>
      <c r="ID30" s="77">
        <v>3</v>
      </c>
      <c r="IE30" s="151"/>
      <c r="IF30" s="63">
        <v>2.7</v>
      </c>
      <c r="IG30" s="27"/>
      <c r="IH30" s="126"/>
      <c r="II30" s="30">
        <f t="shared" si="668"/>
        <v>1.1000000000000001</v>
      </c>
      <c r="IJ30" s="161">
        <f t="shared" si="669"/>
        <v>1.1000000000000001</v>
      </c>
      <c r="IK30" s="29" t="str">
        <f t="shared" si="222"/>
        <v>1.1</v>
      </c>
      <c r="IL30" s="162" t="str">
        <f t="shared" si="670"/>
        <v>F</v>
      </c>
      <c r="IM30" s="33">
        <f t="shared" si="671"/>
        <v>0</v>
      </c>
      <c r="IN30" s="49" t="str">
        <f t="shared" si="672"/>
        <v>0.0</v>
      </c>
      <c r="IO30" s="77">
        <v>2</v>
      </c>
      <c r="IP30" s="151"/>
      <c r="IQ30" s="133">
        <v>7.3</v>
      </c>
      <c r="IR30" s="125">
        <v>5</v>
      </c>
      <c r="IS30" s="126"/>
      <c r="IT30" s="127">
        <f t="shared" si="673"/>
        <v>5.9</v>
      </c>
      <c r="IU30" s="128">
        <f t="shared" si="674"/>
        <v>5.9</v>
      </c>
      <c r="IV30" s="29" t="str">
        <f t="shared" si="226"/>
        <v>5.9</v>
      </c>
      <c r="IW30" s="129" t="str">
        <f t="shared" si="675"/>
        <v>C</v>
      </c>
      <c r="IX30" s="130">
        <f t="shared" si="676"/>
        <v>2</v>
      </c>
      <c r="IY30" s="131" t="str">
        <f t="shared" si="677"/>
        <v>2.0</v>
      </c>
      <c r="IZ30" s="132">
        <v>3</v>
      </c>
      <c r="JA30" s="170">
        <v>3</v>
      </c>
      <c r="JB30" s="133">
        <v>6.6</v>
      </c>
      <c r="JC30" s="171"/>
      <c r="JD30" s="126"/>
      <c r="JE30" s="127">
        <f t="shared" si="704"/>
        <v>2.6</v>
      </c>
      <c r="JF30" s="128">
        <f t="shared" si="705"/>
        <v>2.6</v>
      </c>
      <c r="JG30" s="29" t="str">
        <f t="shared" si="230"/>
        <v>2.6</v>
      </c>
      <c r="JH30" s="129" t="str">
        <f t="shared" si="706"/>
        <v>F</v>
      </c>
      <c r="JI30" s="130">
        <f t="shared" si="707"/>
        <v>0</v>
      </c>
      <c r="JJ30" s="131" t="str">
        <f t="shared" si="708"/>
        <v>0.0</v>
      </c>
      <c r="JK30" s="132">
        <v>3</v>
      </c>
      <c r="JL30" s="170"/>
      <c r="JM30" s="24"/>
      <c r="JN30" s="214"/>
      <c r="JO30" s="140"/>
      <c r="JP30" s="30">
        <v>6.4</v>
      </c>
      <c r="JQ30" s="31">
        <v>6.4</v>
      </c>
      <c r="JR30" s="29" t="str">
        <f t="shared" si="234"/>
        <v>6.4</v>
      </c>
      <c r="JS30" s="35" t="str">
        <f t="shared" si="685"/>
        <v>C</v>
      </c>
      <c r="JT30" s="33">
        <f t="shared" si="686"/>
        <v>2</v>
      </c>
      <c r="JU30" s="49" t="str">
        <f t="shared" si="687"/>
        <v>2.0</v>
      </c>
      <c r="JV30" s="77">
        <v>2</v>
      </c>
      <c r="JW30" s="151">
        <v>2</v>
      </c>
      <c r="JX30" s="211">
        <f t="shared" si="238"/>
        <v>22</v>
      </c>
      <c r="JY30" s="43">
        <f t="shared" si="239"/>
        <v>1.3181818181818181</v>
      </c>
      <c r="JZ30" s="45" t="str">
        <f t="shared" si="240"/>
        <v>1.32</v>
      </c>
      <c r="KA30" s="47" t="str">
        <f t="shared" si="241"/>
        <v>Lên lớp</v>
      </c>
      <c r="KB30" s="41">
        <f t="shared" si="242"/>
        <v>12</v>
      </c>
      <c r="KC30" s="43">
        <f t="shared" si="243"/>
        <v>2.4166666666666665</v>
      </c>
      <c r="KD30" s="229">
        <f t="shared" si="244"/>
        <v>58</v>
      </c>
      <c r="KE30" s="230">
        <f t="shared" si="245"/>
        <v>43</v>
      </c>
      <c r="KF30" s="146">
        <f t="shared" si="246"/>
        <v>2.2325581395348837</v>
      </c>
      <c r="KG30" s="45" t="str">
        <f t="shared" si="247"/>
        <v>2.23</v>
      </c>
      <c r="KH30" s="47" t="str">
        <f t="shared" si="248"/>
        <v>Lên lớp</v>
      </c>
      <c r="KI30" s="148" t="s">
        <v>1067</v>
      </c>
      <c r="KJ30" s="24"/>
      <c r="KK30" s="27"/>
      <c r="KL30" s="28"/>
      <c r="KM30" s="30">
        <v>5</v>
      </c>
      <c r="KN30" s="31">
        <v>5</v>
      </c>
      <c r="KO30" s="31" t="str">
        <f t="shared" si="439"/>
        <v>5.0</v>
      </c>
      <c r="KP30" s="35" t="str">
        <f t="shared" si="440"/>
        <v>D+</v>
      </c>
      <c r="KQ30" s="33">
        <f t="shared" si="441"/>
        <v>1.5</v>
      </c>
      <c r="KR30" s="49" t="str">
        <f t="shared" si="442"/>
        <v>1.5</v>
      </c>
      <c r="KS30" s="77">
        <v>2</v>
      </c>
      <c r="KT30" s="151">
        <v>2</v>
      </c>
      <c r="KU30" s="24">
        <v>8</v>
      </c>
      <c r="KV30" s="27">
        <v>9</v>
      </c>
      <c r="KW30" s="28"/>
      <c r="KX30" s="30">
        <f t="shared" si="443"/>
        <v>8.6</v>
      </c>
      <c r="KY30" s="31">
        <f t="shared" si="444"/>
        <v>8.6</v>
      </c>
      <c r="KZ30" s="31" t="str">
        <f t="shared" si="445"/>
        <v>8.6</v>
      </c>
      <c r="LA30" s="35" t="str">
        <f t="shared" si="446"/>
        <v>A</v>
      </c>
      <c r="LB30" s="33">
        <f t="shared" si="447"/>
        <v>4</v>
      </c>
      <c r="LC30" s="49" t="str">
        <f t="shared" si="448"/>
        <v>4.0</v>
      </c>
      <c r="LD30" s="77">
        <v>2</v>
      </c>
      <c r="LE30" s="151">
        <v>2</v>
      </c>
      <c r="LF30" s="24"/>
      <c r="LG30" s="27"/>
      <c r="LH30" s="28"/>
      <c r="LI30" s="30">
        <v>6</v>
      </c>
      <c r="LJ30" s="31">
        <v>6</v>
      </c>
      <c r="LK30" s="31" t="str">
        <f t="shared" si="451"/>
        <v>6.0</v>
      </c>
      <c r="LL30" s="35" t="str">
        <f t="shared" si="452"/>
        <v>C</v>
      </c>
      <c r="LM30" s="33">
        <f t="shared" si="453"/>
        <v>2</v>
      </c>
      <c r="LN30" s="49" t="str">
        <f t="shared" si="454"/>
        <v>2.0</v>
      </c>
      <c r="LO30" s="77">
        <v>2</v>
      </c>
      <c r="LP30" s="151">
        <v>2</v>
      </c>
      <c r="LQ30" s="24">
        <v>7.3</v>
      </c>
      <c r="LR30" s="27">
        <v>1</v>
      </c>
      <c r="LS30" s="28">
        <v>4</v>
      </c>
      <c r="LT30" s="30">
        <f t="shared" si="455"/>
        <v>3.5</v>
      </c>
      <c r="LU30" s="31">
        <f t="shared" si="456"/>
        <v>5.3</v>
      </c>
      <c r="LV30" s="29" t="str">
        <f t="shared" si="252"/>
        <v>5.3</v>
      </c>
      <c r="LW30" s="35" t="str">
        <f t="shared" si="457"/>
        <v>D+</v>
      </c>
      <c r="LX30" s="33">
        <f t="shared" si="458"/>
        <v>1.5</v>
      </c>
      <c r="LY30" s="49" t="str">
        <f t="shared" si="459"/>
        <v>1.5</v>
      </c>
      <c r="LZ30" s="77">
        <v>2</v>
      </c>
      <c r="MA30" s="151">
        <v>2</v>
      </c>
      <c r="MB30" s="139">
        <v>3</v>
      </c>
      <c r="MC30" s="125"/>
      <c r="MD30" s="126"/>
      <c r="ME30" s="127">
        <f t="shared" si="460"/>
        <v>1.2</v>
      </c>
      <c r="MF30" s="128">
        <f t="shared" si="461"/>
        <v>1.2</v>
      </c>
      <c r="MG30" s="160" t="str">
        <f t="shared" si="253"/>
        <v>1.2</v>
      </c>
      <c r="MH30" s="129" t="str">
        <f t="shared" si="462"/>
        <v>F</v>
      </c>
      <c r="MI30" s="130">
        <f t="shared" si="463"/>
        <v>0</v>
      </c>
      <c r="MJ30" s="131" t="str">
        <f t="shared" si="464"/>
        <v>0.0</v>
      </c>
      <c r="MK30" s="132">
        <v>1</v>
      </c>
      <c r="ML30" s="170"/>
      <c r="MM30" s="63">
        <v>0</v>
      </c>
      <c r="MN30" s="27"/>
      <c r="MO30" s="28"/>
      <c r="MP30" s="30">
        <f t="shared" si="465"/>
        <v>0</v>
      </c>
      <c r="MQ30" s="161">
        <f t="shared" si="466"/>
        <v>0</v>
      </c>
      <c r="MR30" s="29" t="str">
        <f t="shared" si="254"/>
        <v>0.0</v>
      </c>
      <c r="MS30" s="162" t="str">
        <f t="shared" si="467"/>
        <v>F</v>
      </c>
      <c r="MT30" s="163">
        <f t="shared" si="468"/>
        <v>0</v>
      </c>
      <c r="MU30" s="56" t="str">
        <f t="shared" si="469"/>
        <v>0.0</v>
      </c>
      <c r="MV30" s="77">
        <v>3</v>
      </c>
      <c r="MW30" s="151"/>
      <c r="MX30" s="63">
        <v>0</v>
      </c>
      <c r="MY30" s="27"/>
      <c r="MZ30" s="28"/>
      <c r="NA30" s="30">
        <f t="shared" si="470"/>
        <v>0</v>
      </c>
      <c r="NB30" s="161">
        <f t="shared" si="471"/>
        <v>0</v>
      </c>
      <c r="NC30" s="29" t="str">
        <f t="shared" si="255"/>
        <v>0.0</v>
      </c>
      <c r="ND30" s="162" t="str">
        <f t="shared" si="472"/>
        <v>F</v>
      </c>
      <c r="NE30" s="163">
        <f t="shared" si="473"/>
        <v>0</v>
      </c>
      <c r="NF30" s="56" t="str">
        <f t="shared" si="474"/>
        <v>0.0</v>
      </c>
      <c r="NG30" s="77">
        <v>1</v>
      </c>
      <c r="NH30" s="151"/>
      <c r="NI30" s="24">
        <v>6</v>
      </c>
      <c r="NJ30" s="27">
        <v>6</v>
      </c>
      <c r="NK30" s="28"/>
      <c r="NL30" s="30">
        <f t="shared" si="475"/>
        <v>6</v>
      </c>
      <c r="NM30" s="31">
        <f t="shared" si="476"/>
        <v>6</v>
      </c>
      <c r="NN30" s="31" t="str">
        <f t="shared" si="477"/>
        <v>6.0</v>
      </c>
      <c r="NO30" s="35" t="str">
        <f t="shared" si="478"/>
        <v>C</v>
      </c>
      <c r="NP30" s="33">
        <f t="shared" si="479"/>
        <v>2</v>
      </c>
      <c r="NQ30" s="49" t="str">
        <f t="shared" si="480"/>
        <v>2.0</v>
      </c>
      <c r="NR30" s="77">
        <v>3</v>
      </c>
      <c r="NS30" s="151">
        <v>3</v>
      </c>
      <c r="NT30" s="63">
        <v>0</v>
      </c>
      <c r="NU30" s="214"/>
      <c r="NV30" s="28"/>
      <c r="NW30" s="30">
        <f t="shared" si="481"/>
        <v>0</v>
      </c>
      <c r="NX30" s="31">
        <f t="shared" si="482"/>
        <v>0</v>
      </c>
      <c r="NY30" s="31" t="str">
        <f t="shared" si="483"/>
        <v>0.0</v>
      </c>
      <c r="NZ30" s="35" t="str">
        <f t="shared" si="484"/>
        <v>F</v>
      </c>
      <c r="OA30" s="33">
        <f t="shared" si="485"/>
        <v>0</v>
      </c>
      <c r="OB30" s="49" t="str">
        <f t="shared" si="486"/>
        <v>0.0</v>
      </c>
      <c r="OC30" s="77">
        <v>2</v>
      </c>
      <c r="OD30" s="151"/>
      <c r="OE30" s="211">
        <f t="shared" si="259"/>
        <v>18</v>
      </c>
      <c r="OF30" s="43">
        <f t="shared" si="260"/>
        <v>1.3333333333333333</v>
      </c>
      <c r="OG30" s="45" t="str">
        <f t="shared" si="261"/>
        <v>1.33</v>
      </c>
      <c r="OH30" s="47" t="str">
        <f t="shared" si="309"/>
        <v>Lên lớp</v>
      </c>
      <c r="OI30" s="41">
        <f t="shared" si="262"/>
        <v>11</v>
      </c>
      <c r="OJ30" s="43">
        <f t="shared" si="263"/>
        <v>2.1818181818181817</v>
      </c>
      <c r="OK30" s="229">
        <f t="shared" si="264"/>
        <v>76</v>
      </c>
      <c r="OL30" s="230">
        <f t="shared" si="265"/>
        <v>54</v>
      </c>
      <c r="OM30" s="146">
        <f t="shared" si="266"/>
        <v>2.2222222222222223</v>
      </c>
      <c r="ON30" s="45" t="str">
        <f t="shared" si="52"/>
        <v>2.22</v>
      </c>
      <c r="OO30" s="47" t="str">
        <f t="shared" si="267"/>
        <v>Lên lớp</v>
      </c>
      <c r="OP30" s="47" t="s">
        <v>1143</v>
      </c>
      <c r="OQ30" s="24">
        <v>6</v>
      </c>
      <c r="OR30" s="27">
        <v>2</v>
      </c>
      <c r="OS30" s="28"/>
      <c r="OT30" s="30">
        <f t="shared" si="487"/>
        <v>3.6</v>
      </c>
      <c r="OU30" s="31">
        <f t="shared" si="488"/>
        <v>3.6</v>
      </c>
      <c r="OV30" s="31" t="str">
        <f t="shared" si="489"/>
        <v>3.6</v>
      </c>
      <c r="OW30" s="35" t="str">
        <f t="shared" si="490"/>
        <v>F</v>
      </c>
      <c r="OX30" s="33">
        <f t="shared" si="491"/>
        <v>0</v>
      </c>
      <c r="OY30" s="49" t="str">
        <f t="shared" si="492"/>
        <v>0.0</v>
      </c>
      <c r="OZ30" s="77">
        <v>2</v>
      </c>
      <c r="PA30" s="151"/>
      <c r="PB30" s="24">
        <v>7.2</v>
      </c>
      <c r="PC30" s="124"/>
      <c r="PD30" s="28">
        <v>8</v>
      </c>
      <c r="PE30" s="30">
        <f t="shared" si="493"/>
        <v>2.9</v>
      </c>
      <c r="PF30" s="31">
        <f t="shared" si="494"/>
        <v>7.7</v>
      </c>
      <c r="PG30" s="31" t="str">
        <f t="shared" si="495"/>
        <v>7.7</v>
      </c>
      <c r="PH30" s="35" t="str">
        <f t="shared" si="496"/>
        <v>B</v>
      </c>
      <c r="PI30" s="33">
        <f t="shared" si="497"/>
        <v>3</v>
      </c>
      <c r="PJ30" s="49" t="str">
        <f t="shared" si="498"/>
        <v>3.0</v>
      </c>
      <c r="PK30" s="77">
        <v>3</v>
      </c>
      <c r="PL30" s="151">
        <v>3</v>
      </c>
      <c r="PM30" s="24">
        <v>7.3</v>
      </c>
      <c r="PN30" s="124"/>
      <c r="PO30" s="28">
        <v>8</v>
      </c>
      <c r="PP30" s="30">
        <f t="shared" si="499"/>
        <v>2.9</v>
      </c>
      <c r="PQ30" s="31">
        <f t="shared" si="500"/>
        <v>7.7</v>
      </c>
      <c r="PR30" s="31" t="str">
        <f t="shared" si="501"/>
        <v>7.7</v>
      </c>
      <c r="PS30" s="35" t="str">
        <f t="shared" si="502"/>
        <v>B</v>
      </c>
      <c r="PT30" s="33">
        <f t="shared" si="503"/>
        <v>3</v>
      </c>
      <c r="PU30" s="49" t="str">
        <f t="shared" si="504"/>
        <v>3.0</v>
      </c>
      <c r="PV30" s="77">
        <v>2</v>
      </c>
      <c r="PW30" s="151">
        <v>2</v>
      </c>
      <c r="PX30" s="63">
        <v>0</v>
      </c>
      <c r="PY30" s="27"/>
      <c r="PZ30" s="28"/>
      <c r="QA30" s="30">
        <f t="shared" si="505"/>
        <v>0</v>
      </c>
      <c r="QB30" s="31">
        <f t="shared" si="506"/>
        <v>0</v>
      </c>
      <c r="QC30" s="31" t="str">
        <f t="shared" si="507"/>
        <v>0.0</v>
      </c>
      <c r="QD30" s="35" t="str">
        <f t="shared" si="546"/>
        <v>F</v>
      </c>
      <c r="QE30" s="33">
        <f t="shared" si="508"/>
        <v>0</v>
      </c>
      <c r="QF30" s="49" t="str">
        <f t="shared" si="509"/>
        <v>0.0</v>
      </c>
      <c r="QG30" s="77">
        <v>3</v>
      </c>
      <c r="QH30" s="151"/>
      <c r="QI30" s="63">
        <v>0</v>
      </c>
      <c r="QJ30" s="27"/>
      <c r="QK30" s="28"/>
      <c r="QL30" s="30">
        <f t="shared" si="564"/>
        <v>0</v>
      </c>
      <c r="QM30" s="31">
        <f t="shared" si="565"/>
        <v>0</v>
      </c>
      <c r="QN30" s="31" t="str">
        <f t="shared" si="566"/>
        <v>0.0</v>
      </c>
      <c r="QO30" s="35" t="str">
        <f t="shared" si="567"/>
        <v>F</v>
      </c>
      <c r="QP30" s="33">
        <f t="shared" si="568"/>
        <v>0</v>
      </c>
      <c r="QQ30" s="49" t="str">
        <f t="shared" si="569"/>
        <v>0.0</v>
      </c>
      <c r="QR30" s="77">
        <v>1</v>
      </c>
      <c r="QS30" s="151"/>
      <c r="QT30" s="24">
        <v>6</v>
      </c>
      <c r="QU30" s="124"/>
      <c r="QV30" s="28">
        <v>5</v>
      </c>
      <c r="QW30" s="30">
        <f t="shared" si="516"/>
        <v>2.4</v>
      </c>
      <c r="QX30" s="31">
        <f t="shared" si="517"/>
        <v>5.4</v>
      </c>
      <c r="QY30" s="31" t="str">
        <f t="shared" si="518"/>
        <v>5.4</v>
      </c>
      <c r="QZ30" s="35" t="str">
        <f t="shared" si="519"/>
        <v>D+</v>
      </c>
      <c r="RA30" s="33">
        <f t="shared" si="520"/>
        <v>1.5</v>
      </c>
      <c r="RB30" s="49" t="str">
        <f t="shared" si="521"/>
        <v>1.5</v>
      </c>
      <c r="RC30" s="77">
        <v>3</v>
      </c>
      <c r="RD30" s="151">
        <v>3</v>
      </c>
      <c r="RE30" s="24">
        <v>5</v>
      </c>
      <c r="RF30" s="124"/>
      <c r="RG30" s="28">
        <v>3</v>
      </c>
      <c r="RH30" s="30">
        <f t="shared" si="522"/>
        <v>2</v>
      </c>
      <c r="RI30" s="31">
        <f t="shared" si="523"/>
        <v>3.8</v>
      </c>
      <c r="RJ30" s="31" t="str">
        <f t="shared" si="524"/>
        <v>3.8</v>
      </c>
      <c r="RK30" s="35" t="str">
        <f t="shared" si="525"/>
        <v>F</v>
      </c>
      <c r="RL30" s="33">
        <f t="shared" si="526"/>
        <v>0</v>
      </c>
      <c r="RM30" s="49" t="str">
        <f t="shared" si="527"/>
        <v>0.0</v>
      </c>
      <c r="RN30" s="77">
        <v>1</v>
      </c>
      <c r="RO30" s="151"/>
      <c r="RP30" s="211">
        <f t="shared" si="275"/>
        <v>15</v>
      </c>
      <c r="RQ30" s="275">
        <f t="shared" si="276"/>
        <v>4.38</v>
      </c>
      <c r="RR30" s="43">
        <f t="shared" si="277"/>
        <v>1.3</v>
      </c>
      <c r="RS30" s="45" t="str">
        <f t="shared" si="278"/>
        <v>1.30</v>
      </c>
      <c r="RT30" s="47" t="str">
        <f t="shared" si="279"/>
        <v>Lên lớp</v>
      </c>
      <c r="RU30" s="41">
        <f t="shared" si="280"/>
        <v>8</v>
      </c>
      <c r="RV30" s="43">
        <f t="shared" si="281"/>
        <v>2.4375</v>
      </c>
      <c r="RW30" s="229">
        <f t="shared" si="282"/>
        <v>91</v>
      </c>
      <c r="RX30" s="230">
        <f t="shared" si="283"/>
        <v>62</v>
      </c>
      <c r="RY30" s="146">
        <f t="shared" si="284"/>
        <v>2.25</v>
      </c>
      <c r="RZ30" s="45" t="str">
        <f t="shared" si="285"/>
        <v>2.25</v>
      </c>
      <c r="SA30" s="47" t="str">
        <f t="shared" si="286"/>
        <v>Lên lớp</v>
      </c>
      <c r="SB30" s="47" t="s">
        <v>1143</v>
      </c>
      <c r="SC30" s="24"/>
      <c r="SD30" s="27"/>
      <c r="SE30" s="28"/>
      <c r="SF30" s="30">
        <f t="shared" si="528"/>
        <v>0</v>
      </c>
      <c r="SG30" s="31">
        <f t="shared" si="529"/>
        <v>0</v>
      </c>
      <c r="SH30" s="31" t="str">
        <f t="shared" si="530"/>
        <v>0.0</v>
      </c>
      <c r="SI30" s="35" t="str">
        <f t="shared" si="531"/>
        <v>F</v>
      </c>
      <c r="SJ30" s="33">
        <f t="shared" si="532"/>
        <v>0</v>
      </c>
      <c r="SK30" s="49" t="str">
        <f t="shared" si="533"/>
        <v>0.0</v>
      </c>
      <c r="SL30" s="77"/>
      <c r="SM30" s="151"/>
      <c r="SN30" s="24"/>
      <c r="SO30" s="27"/>
      <c r="SP30" s="28"/>
      <c r="SQ30" s="30">
        <f t="shared" si="534"/>
        <v>0</v>
      </c>
      <c r="SR30" s="31">
        <f t="shared" si="535"/>
        <v>0</v>
      </c>
      <c r="SS30" s="31" t="str">
        <f t="shared" si="536"/>
        <v>0.0</v>
      </c>
      <c r="ST30" s="35" t="str">
        <f t="shared" si="537"/>
        <v>F</v>
      </c>
      <c r="SU30" s="33">
        <f t="shared" si="538"/>
        <v>0</v>
      </c>
      <c r="SV30" s="49" t="str">
        <f t="shared" si="539"/>
        <v>0.0</v>
      </c>
      <c r="SW30" s="77"/>
      <c r="SX30" s="151"/>
      <c r="SY30" s="24">
        <v>7</v>
      </c>
      <c r="SZ30" s="27">
        <v>5</v>
      </c>
      <c r="TA30" s="28"/>
      <c r="TB30" s="30">
        <f t="shared" si="547"/>
        <v>5.8</v>
      </c>
      <c r="TC30" s="31">
        <f t="shared" si="548"/>
        <v>5.8</v>
      </c>
      <c r="TD30" s="31" t="str">
        <f t="shared" si="542"/>
        <v>5.8</v>
      </c>
      <c r="TE30" s="35" t="str">
        <f t="shared" si="543"/>
        <v>C</v>
      </c>
      <c r="TF30" s="33">
        <f t="shared" si="544"/>
        <v>2</v>
      </c>
      <c r="TG30" s="49" t="str">
        <f t="shared" si="545"/>
        <v>2.0</v>
      </c>
      <c r="TH30" s="77">
        <v>4</v>
      </c>
      <c r="TI30" s="151">
        <v>4</v>
      </c>
      <c r="TJ30" s="320"/>
      <c r="TK30" s="321"/>
      <c r="TL30" s="322"/>
      <c r="TM30" s="322"/>
      <c r="TN30" s="322"/>
      <c r="TO30" s="127">
        <f t="shared" si="549"/>
        <v>0</v>
      </c>
      <c r="TP30" s="29" t="str">
        <f t="shared" si="550"/>
        <v>0.0</v>
      </c>
      <c r="TQ30" s="35" t="str">
        <f t="shared" si="551"/>
        <v>F</v>
      </c>
      <c r="TR30" s="33">
        <f t="shared" si="552"/>
        <v>0</v>
      </c>
      <c r="TS30" s="49" t="str">
        <f t="shared" si="553"/>
        <v>0.0</v>
      </c>
      <c r="TT30" s="323"/>
      <c r="TU30" s="324"/>
      <c r="TV30" s="325">
        <f t="shared" si="554"/>
        <v>4</v>
      </c>
      <c r="TW30" s="341">
        <f t="shared" si="294"/>
        <v>5.8</v>
      </c>
      <c r="TX30" s="326">
        <f t="shared" si="555"/>
        <v>2</v>
      </c>
      <c r="TY30" s="45" t="str">
        <f t="shared" si="556"/>
        <v>2.00</v>
      </c>
      <c r="TZ30" s="47" t="str">
        <f t="shared" si="557"/>
        <v>Lên lớp</v>
      </c>
      <c r="UA30" s="41">
        <f t="shared" si="558"/>
        <v>4</v>
      </c>
      <c r="UB30" s="43">
        <f t="shared" si="559"/>
        <v>2</v>
      </c>
    </row>
    <row r="31" spans="1:548" ht="18">
      <c r="A31" s="11">
        <v>47</v>
      </c>
      <c r="B31" s="91" t="s">
        <v>1263</v>
      </c>
      <c r="C31" s="92" t="s">
        <v>1264</v>
      </c>
      <c r="D31" s="73" t="s">
        <v>1265</v>
      </c>
      <c r="E31" s="302" t="s">
        <v>108</v>
      </c>
      <c r="F31" s="123" t="s">
        <v>1266</v>
      </c>
      <c r="G31" s="118" t="s">
        <v>1358</v>
      </c>
      <c r="H31" s="102" t="s">
        <v>18</v>
      </c>
      <c r="I31" s="104" t="s">
        <v>1276</v>
      </c>
      <c r="J31" s="13">
        <v>5.3</v>
      </c>
      <c r="K31" s="29" t="str">
        <f t="shared" si="103"/>
        <v>5.3</v>
      </c>
      <c r="L31" s="35" t="str">
        <f t="shared" ref="L31:L32" si="716">IF(J31&gt;=8.5,"A",IF(J31&gt;=8,"B+",IF(J31&gt;=7,"B",IF(J31&gt;=6.5,"C+",IF(J31&gt;=5.5,"C",IF(J31&gt;=5,"D+",IF(J31&gt;=4,"D","F")))))))</f>
        <v>D+</v>
      </c>
      <c r="M31" s="33">
        <f t="shared" ref="M31:M32" si="717">IF(L31="A",4,IF(L31="B+",3.5,IF(L31="B",3,IF(L31="C+",2.5,IF(L31="C",2,IF(L31="D+",1.5,IF(L31="D",1,0)))))))</f>
        <v>1.5</v>
      </c>
      <c r="N31" s="49" t="str">
        <f t="shared" ref="N31:N32" si="718">TEXT(M31,"0.0")</f>
        <v>1.5</v>
      </c>
      <c r="O31" s="12">
        <v>2</v>
      </c>
      <c r="P31" s="19">
        <v>6</v>
      </c>
      <c r="Q31" s="29" t="str">
        <f t="shared" si="107"/>
        <v>6.0</v>
      </c>
      <c r="R31" s="35" t="str">
        <f t="shared" si="324"/>
        <v>C</v>
      </c>
      <c r="S31" s="33">
        <f t="shared" si="325"/>
        <v>2</v>
      </c>
      <c r="T31" s="49" t="str">
        <f t="shared" si="326"/>
        <v>2.0</v>
      </c>
      <c r="U31" s="12">
        <v>3</v>
      </c>
      <c r="V31" s="133">
        <v>5.3</v>
      </c>
      <c r="W31" s="125">
        <v>7</v>
      </c>
      <c r="X31" s="126"/>
      <c r="Y31" s="127">
        <f t="shared" si="573"/>
        <v>6.3</v>
      </c>
      <c r="Z31" s="128">
        <f t="shared" si="574"/>
        <v>6.3</v>
      </c>
      <c r="AA31" s="29" t="str">
        <f t="shared" si="113"/>
        <v>6.3</v>
      </c>
      <c r="AB31" s="129" t="str">
        <f t="shared" si="575"/>
        <v>C</v>
      </c>
      <c r="AC31" s="130">
        <f t="shared" si="576"/>
        <v>2</v>
      </c>
      <c r="AD31" s="131" t="str">
        <f t="shared" si="577"/>
        <v>2.0</v>
      </c>
      <c r="AE31" s="132">
        <v>5</v>
      </c>
      <c r="AF31" s="169">
        <v>5</v>
      </c>
      <c r="AG31" s="24">
        <v>6.1</v>
      </c>
      <c r="AH31" s="27">
        <v>4</v>
      </c>
      <c r="AI31" s="28"/>
      <c r="AJ31" s="30">
        <f t="shared" si="688"/>
        <v>4.8</v>
      </c>
      <c r="AK31" s="31">
        <f t="shared" si="689"/>
        <v>4.8</v>
      </c>
      <c r="AL31" s="29" t="str">
        <f t="shared" si="119"/>
        <v>4.8</v>
      </c>
      <c r="AM31" s="35" t="str">
        <f t="shared" si="578"/>
        <v>D</v>
      </c>
      <c r="AN31" s="33">
        <f t="shared" si="579"/>
        <v>1</v>
      </c>
      <c r="AO31" s="49" t="str">
        <f t="shared" si="580"/>
        <v>1.0</v>
      </c>
      <c r="AP31" s="77">
        <v>3</v>
      </c>
      <c r="AQ31" s="83">
        <v>3</v>
      </c>
      <c r="AR31" s="24">
        <v>5</v>
      </c>
      <c r="AS31" s="27">
        <v>6</v>
      </c>
      <c r="AT31" s="28"/>
      <c r="AU31" s="30">
        <f t="shared" si="690"/>
        <v>5.6</v>
      </c>
      <c r="AV31" s="31">
        <f t="shared" si="691"/>
        <v>5.6</v>
      </c>
      <c r="AW31" s="29" t="str">
        <f t="shared" si="123"/>
        <v>5.6</v>
      </c>
      <c r="AX31" s="35" t="str">
        <f t="shared" si="581"/>
        <v>C</v>
      </c>
      <c r="AY31" s="33">
        <f t="shared" si="582"/>
        <v>2</v>
      </c>
      <c r="AZ31" s="49" t="str">
        <f t="shared" si="583"/>
        <v>2.0</v>
      </c>
      <c r="BA31" s="77">
        <v>3</v>
      </c>
      <c r="BB31" s="83">
        <v>3</v>
      </c>
      <c r="BC31" s="24">
        <v>8.5</v>
      </c>
      <c r="BD31" s="27">
        <v>7</v>
      </c>
      <c r="BE31" s="28"/>
      <c r="BF31" s="30">
        <f t="shared" si="584"/>
        <v>7.6</v>
      </c>
      <c r="BG31" s="31">
        <f t="shared" si="585"/>
        <v>7.6</v>
      </c>
      <c r="BH31" s="29" t="str">
        <f t="shared" si="127"/>
        <v>7.6</v>
      </c>
      <c r="BI31" s="35" t="str">
        <f t="shared" si="586"/>
        <v>B</v>
      </c>
      <c r="BJ31" s="33">
        <f t="shared" si="587"/>
        <v>3</v>
      </c>
      <c r="BK31" s="49" t="str">
        <f t="shared" si="588"/>
        <v>3.0</v>
      </c>
      <c r="BL31" s="77">
        <v>3</v>
      </c>
      <c r="BM31" s="83">
        <v>3</v>
      </c>
      <c r="BN31" s="24">
        <v>7</v>
      </c>
      <c r="BO31" s="27">
        <v>8</v>
      </c>
      <c r="BP31" s="28"/>
      <c r="BQ31" s="30">
        <f t="shared" si="692"/>
        <v>7.6</v>
      </c>
      <c r="BR31" s="31">
        <f t="shared" si="693"/>
        <v>7.6</v>
      </c>
      <c r="BS31" s="29" t="str">
        <f t="shared" si="131"/>
        <v>7.6</v>
      </c>
      <c r="BT31" s="35" t="str">
        <f t="shared" si="589"/>
        <v>B</v>
      </c>
      <c r="BU31" s="33">
        <f t="shared" si="590"/>
        <v>3</v>
      </c>
      <c r="BV31" s="49" t="str">
        <f t="shared" si="591"/>
        <v>3.0</v>
      </c>
      <c r="BW31" s="77">
        <v>2</v>
      </c>
      <c r="BX31" s="136">
        <v>2</v>
      </c>
      <c r="BY31" s="41">
        <f t="shared" si="592"/>
        <v>16</v>
      </c>
      <c r="BZ31" s="43">
        <f t="shared" si="593"/>
        <v>2.125</v>
      </c>
      <c r="CA31" s="45" t="str">
        <f t="shared" si="594"/>
        <v>2.13</v>
      </c>
      <c r="CB31" s="47" t="str">
        <f t="shared" si="595"/>
        <v>Lên lớp</v>
      </c>
      <c r="CC31" s="145">
        <f t="shared" si="596"/>
        <v>16</v>
      </c>
      <c r="CD31" s="146">
        <f t="shared" si="597"/>
        <v>2.125</v>
      </c>
      <c r="CE31" s="47" t="str">
        <f t="shared" si="598"/>
        <v>Lên lớp</v>
      </c>
      <c r="CF31" s="167"/>
      <c r="CG31" s="24"/>
      <c r="CH31" s="27"/>
      <c r="CI31" s="28"/>
      <c r="CJ31" s="30">
        <f t="shared" si="599"/>
        <v>0</v>
      </c>
      <c r="CK31" s="31">
        <f t="shared" si="600"/>
        <v>0</v>
      </c>
      <c r="CL31" s="29" t="str">
        <f t="shared" si="144"/>
        <v>0.0</v>
      </c>
      <c r="CM31" s="35" t="str">
        <f t="shared" si="601"/>
        <v>F</v>
      </c>
      <c r="CN31" s="157">
        <f t="shared" si="602"/>
        <v>0</v>
      </c>
      <c r="CO31" s="49" t="str">
        <f t="shared" si="603"/>
        <v>0.0</v>
      </c>
      <c r="CP31" s="77">
        <v>3</v>
      </c>
      <c r="CQ31" s="151"/>
      <c r="CR31" s="24">
        <v>5</v>
      </c>
      <c r="CS31" s="27">
        <v>7</v>
      </c>
      <c r="CT31" s="28"/>
      <c r="CU31" s="30">
        <f t="shared" si="604"/>
        <v>6.2</v>
      </c>
      <c r="CV31" s="31">
        <f t="shared" si="605"/>
        <v>6.2</v>
      </c>
      <c r="CW31" s="29" t="str">
        <f t="shared" si="149"/>
        <v>6.2</v>
      </c>
      <c r="CX31" s="35" t="str">
        <f t="shared" si="606"/>
        <v>C</v>
      </c>
      <c r="CY31" s="157">
        <f t="shared" si="607"/>
        <v>2</v>
      </c>
      <c r="CZ31" s="49" t="str">
        <f t="shared" si="608"/>
        <v>2.0</v>
      </c>
      <c r="DA31" s="77">
        <v>2</v>
      </c>
      <c r="DB31" s="151">
        <v>2</v>
      </c>
      <c r="DC31" s="24">
        <v>5</v>
      </c>
      <c r="DD31" s="27">
        <v>3</v>
      </c>
      <c r="DE31" s="28">
        <v>5</v>
      </c>
      <c r="DF31" s="30">
        <f t="shared" si="609"/>
        <v>3.8</v>
      </c>
      <c r="DG31" s="31">
        <f t="shared" si="610"/>
        <v>5</v>
      </c>
      <c r="DH31" s="29" t="str">
        <f t="shared" si="155"/>
        <v>5.0</v>
      </c>
      <c r="DI31" s="35" t="str">
        <f t="shared" si="611"/>
        <v>D+</v>
      </c>
      <c r="DJ31" s="157">
        <f t="shared" si="612"/>
        <v>1.5</v>
      </c>
      <c r="DK31" s="49" t="str">
        <f t="shared" si="613"/>
        <v>1.5</v>
      </c>
      <c r="DL31" s="77">
        <v>4</v>
      </c>
      <c r="DM31" s="151">
        <v>4</v>
      </c>
      <c r="DN31" s="24">
        <v>6</v>
      </c>
      <c r="DO31" s="27">
        <v>5</v>
      </c>
      <c r="DP31" s="28"/>
      <c r="DQ31" s="30">
        <f t="shared" si="614"/>
        <v>5.4</v>
      </c>
      <c r="DR31" s="31">
        <f t="shared" si="615"/>
        <v>5.4</v>
      </c>
      <c r="DS31" s="29" t="str">
        <f t="shared" si="161"/>
        <v>5.4</v>
      </c>
      <c r="DT31" s="35" t="str">
        <f t="shared" si="616"/>
        <v>D+</v>
      </c>
      <c r="DU31" s="157">
        <f t="shared" si="617"/>
        <v>1.5</v>
      </c>
      <c r="DV31" s="49" t="str">
        <f t="shared" si="618"/>
        <v>1.5</v>
      </c>
      <c r="DW31" s="77">
        <v>3</v>
      </c>
      <c r="DX31" s="151">
        <v>3</v>
      </c>
      <c r="DY31" s="24">
        <v>5.7</v>
      </c>
      <c r="DZ31" s="27">
        <v>6</v>
      </c>
      <c r="EA31" s="28"/>
      <c r="EB31" s="30">
        <f t="shared" si="619"/>
        <v>5.9</v>
      </c>
      <c r="EC31" s="31">
        <f t="shared" si="620"/>
        <v>5.9</v>
      </c>
      <c r="ED31" s="29" t="str">
        <f t="shared" si="165"/>
        <v>5.9</v>
      </c>
      <c r="EE31" s="35" t="str">
        <f t="shared" si="621"/>
        <v>C</v>
      </c>
      <c r="EF31" s="157">
        <f t="shared" si="622"/>
        <v>2</v>
      </c>
      <c r="EG31" s="49" t="str">
        <f t="shared" si="623"/>
        <v>2.0</v>
      </c>
      <c r="EH31" s="77">
        <v>2</v>
      </c>
      <c r="EI31" s="151">
        <v>2</v>
      </c>
      <c r="EJ31" s="24">
        <v>6.4</v>
      </c>
      <c r="EK31" s="27">
        <v>3</v>
      </c>
      <c r="EL31" s="28"/>
      <c r="EM31" s="30">
        <f t="shared" si="624"/>
        <v>4.4000000000000004</v>
      </c>
      <c r="EN31" s="31">
        <f t="shared" si="625"/>
        <v>4.4000000000000004</v>
      </c>
      <c r="EO31" s="29" t="str">
        <f t="shared" si="170"/>
        <v>4.4</v>
      </c>
      <c r="EP31" s="35" t="str">
        <f t="shared" si="626"/>
        <v>D</v>
      </c>
      <c r="EQ31" s="157">
        <f t="shared" si="627"/>
        <v>1</v>
      </c>
      <c r="ER31" s="49" t="str">
        <f t="shared" si="628"/>
        <v>1.0</v>
      </c>
      <c r="ES31" s="77">
        <v>2</v>
      </c>
      <c r="ET31" s="151">
        <v>2</v>
      </c>
      <c r="EU31" s="24">
        <v>6.9</v>
      </c>
      <c r="EV31" s="27">
        <v>2</v>
      </c>
      <c r="EW31" s="28"/>
      <c r="EX31" s="30">
        <f t="shared" si="629"/>
        <v>4</v>
      </c>
      <c r="EY31" s="31">
        <f t="shared" si="630"/>
        <v>4</v>
      </c>
      <c r="EZ31" s="29" t="str">
        <f t="shared" si="175"/>
        <v>4.0</v>
      </c>
      <c r="FA31" s="35" t="str">
        <f t="shared" si="631"/>
        <v>D</v>
      </c>
      <c r="FB31" s="157">
        <f t="shared" si="632"/>
        <v>1</v>
      </c>
      <c r="FC31" s="49" t="str">
        <f t="shared" si="633"/>
        <v>1.0</v>
      </c>
      <c r="FD31" s="77">
        <v>3</v>
      </c>
      <c r="FE31" s="151">
        <v>3</v>
      </c>
      <c r="FF31" s="155">
        <v>7</v>
      </c>
      <c r="FG31" s="165">
        <v>8</v>
      </c>
      <c r="FH31" s="165"/>
      <c r="FI31" s="30">
        <f t="shared" ref="FI31" si="719">ROUND((FF31*0.4+FG31*0.6),1)</f>
        <v>7.6</v>
      </c>
      <c r="FJ31" s="31">
        <f t="shared" ref="FJ31" si="720">ROUND(MAX((FF31*0.4+FG31*0.6),(FF31*0.4+FH31*0.6)),1)</f>
        <v>7.6</v>
      </c>
      <c r="FK31" s="29" t="str">
        <f t="shared" si="181"/>
        <v>7.6</v>
      </c>
      <c r="FL31" s="35" t="str">
        <f t="shared" si="634"/>
        <v>B</v>
      </c>
      <c r="FM31" s="33">
        <f t="shared" si="635"/>
        <v>3</v>
      </c>
      <c r="FN31" s="49" t="str">
        <f t="shared" si="636"/>
        <v>3.0</v>
      </c>
      <c r="FO31" s="77">
        <v>1</v>
      </c>
      <c r="FP31" s="151">
        <v>1</v>
      </c>
      <c r="FQ31" s="41">
        <f t="shared" si="637"/>
        <v>20</v>
      </c>
      <c r="FR31" s="43">
        <f t="shared" si="638"/>
        <v>1.325</v>
      </c>
      <c r="FS31" s="45" t="str">
        <f t="shared" si="639"/>
        <v>1.33</v>
      </c>
      <c r="FT31" s="47" t="str">
        <f t="shared" si="640"/>
        <v>Lên lớp</v>
      </c>
      <c r="FU31" s="145">
        <f t="shared" si="641"/>
        <v>17</v>
      </c>
      <c r="FV31" s="146">
        <f t="shared" si="642"/>
        <v>1.5588235294117647</v>
      </c>
      <c r="FW31" s="174">
        <f t="shared" si="643"/>
        <v>36</v>
      </c>
      <c r="FX31" s="41">
        <f t="shared" si="644"/>
        <v>33</v>
      </c>
      <c r="FY31" s="43">
        <f t="shared" si="645"/>
        <v>1.8333333333333333</v>
      </c>
      <c r="FZ31" s="45" t="str">
        <f t="shared" si="646"/>
        <v>1.83</v>
      </c>
      <c r="GA31" s="47" t="str">
        <f t="shared" si="647"/>
        <v>Lên lớp</v>
      </c>
      <c r="GB31" s="47"/>
      <c r="GC31" s="24">
        <v>7</v>
      </c>
      <c r="GD31" s="27">
        <v>7</v>
      </c>
      <c r="GE31" s="28"/>
      <c r="GF31" s="30">
        <f t="shared" ref="GF31:GF32" si="721">ROUND((GC31*0.4+GD31*0.6),1)</f>
        <v>7</v>
      </c>
      <c r="GG31" s="31">
        <f t="shared" ref="GG31:GG32" si="722">ROUND(MAX((GC31*0.4+GD31*0.6),(GC31*0.4+GE31*0.6)),1)</f>
        <v>7</v>
      </c>
      <c r="GH31" s="29" t="str">
        <f t="shared" si="197"/>
        <v>7.0</v>
      </c>
      <c r="GI31" s="35" t="str">
        <f t="shared" ref="GI31:GI32" si="723">IF(GG31&gt;=8.5,"A",IF(GG31&gt;=8,"B+",IF(GG31&gt;=7,"B",IF(GG31&gt;=6.5,"C+",IF(GG31&gt;=5.5,"C",IF(GG31&gt;=5,"D+",IF(GG31&gt;=4,"D","F")))))))</f>
        <v>B</v>
      </c>
      <c r="GJ31" s="33">
        <f t="shared" ref="GJ31:GJ32" si="724">IF(GI31="A",4,IF(GI31="B+",3.5,IF(GI31="B",3,IF(GI31="C+",2.5,IF(GI31="C",2,IF(GI31="D+",1.5,IF(GI31="D",1,0)))))))</f>
        <v>3</v>
      </c>
      <c r="GK31" s="49" t="str">
        <f t="shared" ref="GK31:GK32" si="725">TEXT(GJ31,"0.0")</f>
        <v>3.0</v>
      </c>
      <c r="GL31" s="77">
        <v>2</v>
      </c>
      <c r="GM31" s="151">
        <v>2</v>
      </c>
      <c r="GN31" s="24">
        <v>7.3</v>
      </c>
      <c r="GO31" s="27">
        <v>6</v>
      </c>
      <c r="GP31" s="28"/>
      <c r="GQ31" s="30">
        <f t="shared" ref="GQ31:GQ32" si="726">ROUND((GN31*0.4+GO31*0.6),1)</f>
        <v>6.5</v>
      </c>
      <c r="GR31" s="31">
        <f t="shared" ref="GR31:GR32" si="727">ROUND(MAX((GN31*0.4+GO31*0.6),(GN31*0.4+GP31*0.6)),1)</f>
        <v>6.5</v>
      </c>
      <c r="GS31" s="29" t="str">
        <f t="shared" si="202"/>
        <v>6.5</v>
      </c>
      <c r="GT31" s="35" t="str">
        <f t="shared" ref="GT31:GT32" si="728">IF(GR31&gt;=8.5,"A",IF(GR31&gt;=8,"B+",IF(GR31&gt;=7,"B",IF(GR31&gt;=6.5,"C+",IF(GR31&gt;=5.5,"C",IF(GR31&gt;=5,"D+",IF(GR31&gt;=4,"D","F")))))))</f>
        <v>C+</v>
      </c>
      <c r="GU31" s="33">
        <f t="shared" ref="GU31:GU32" si="729">IF(GT31="A",4,IF(GT31="B+",3.5,IF(GT31="B",3,IF(GT31="C+",2.5,IF(GT31="C",2,IF(GT31="D+",1.5,IF(GT31="D",1,0)))))))</f>
        <v>2.5</v>
      </c>
      <c r="GV31" s="49" t="str">
        <f t="shared" ref="GV31:GV32" si="730">TEXT(GU31,"0.0")</f>
        <v>2.5</v>
      </c>
      <c r="GW31" s="77">
        <v>3</v>
      </c>
      <c r="GX31" s="151">
        <v>3</v>
      </c>
      <c r="GY31" s="24">
        <v>5</v>
      </c>
      <c r="GZ31" s="27">
        <v>3</v>
      </c>
      <c r="HA31" s="28">
        <v>4</v>
      </c>
      <c r="HB31" s="30">
        <f t="shared" si="694"/>
        <v>3.8</v>
      </c>
      <c r="HC31" s="31">
        <f t="shared" si="695"/>
        <v>4.4000000000000004</v>
      </c>
      <c r="HD31" s="29" t="str">
        <f t="shared" si="207"/>
        <v>4.4</v>
      </c>
      <c r="HE31" s="35" t="str">
        <f t="shared" si="696"/>
        <v>D</v>
      </c>
      <c r="HF31" s="33">
        <f t="shared" si="697"/>
        <v>1</v>
      </c>
      <c r="HG31" s="49" t="str">
        <f t="shared" si="698"/>
        <v>1.0</v>
      </c>
      <c r="HH31" s="77">
        <v>2</v>
      </c>
      <c r="HI31" s="151">
        <v>2</v>
      </c>
      <c r="HJ31" s="24">
        <v>5.2</v>
      </c>
      <c r="HK31" s="27">
        <v>5</v>
      </c>
      <c r="HL31" s="28"/>
      <c r="HM31" s="30">
        <f t="shared" si="699"/>
        <v>5.0999999999999996</v>
      </c>
      <c r="HN31" s="31">
        <f t="shared" si="700"/>
        <v>5.0999999999999996</v>
      </c>
      <c r="HO31" s="29" t="str">
        <f t="shared" si="212"/>
        <v>5.1</v>
      </c>
      <c r="HP31" s="35" t="str">
        <f t="shared" si="701"/>
        <v>D+</v>
      </c>
      <c r="HQ31" s="33">
        <f t="shared" si="702"/>
        <v>1.5</v>
      </c>
      <c r="HR31" s="49" t="str">
        <f t="shared" si="703"/>
        <v>1.5</v>
      </c>
      <c r="HS31" s="77">
        <v>2</v>
      </c>
      <c r="HT31" s="151">
        <v>2</v>
      </c>
      <c r="HU31" s="24">
        <v>6.8</v>
      </c>
      <c r="HV31" s="27">
        <v>5</v>
      </c>
      <c r="HW31" s="28"/>
      <c r="HX31" s="30">
        <f t="shared" ref="HX31:HX32" si="731">ROUND((HU31*0.4+HV31*0.6),1)</f>
        <v>5.7</v>
      </c>
      <c r="HY31" s="31">
        <f t="shared" ref="HY31:HY32" si="732">ROUND(MAX((HU31*0.4+HV31*0.6),(HU31*0.4+HW31*0.6)),1)</f>
        <v>5.7</v>
      </c>
      <c r="HZ31" s="29" t="str">
        <f t="shared" si="217"/>
        <v>5.7</v>
      </c>
      <c r="IA31" s="35" t="str">
        <f t="shared" ref="IA31:IA32" si="733">IF(HY31&gt;=8.5,"A",IF(HY31&gt;=8,"B+",IF(HY31&gt;=7,"B",IF(HY31&gt;=6.5,"C+",IF(HY31&gt;=5.5,"C",IF(HY31&gt;=5,"D+",IF(HY31&gt;=4,"D","F")))))))</f>
        <v>C</v>
      </c>
      <c r="IB31" s="33">
        <f t="shared" ref="IB31:IB32" si="734">IF(IA31="A",4,IF(IA31="B+",3.5,IF(IA31="B",3,IF(IA31="C+",2.5,IF(IA31="C",2,IF(IA31="D+",1.5,IF(IA31="D",1,0)))))))</f>
        <v>2</v>
      </c>
      <c r="IC31" s="49" t="str">
        <f t="shared" ref="IC31:IC32" si="735">TEXT(IB31,"0.0")</f>
        <v>2.0</v>
      </c>
      <c r="ID31" s="77">
        <v>3</v>
      </c>
      <c r="IE31" s="151">
        <v>3</v>
      </c>
      <c r="IF31" s="24"/>
      <c r="IG31" s="27"/>
      <c r="IH31" s="126"/>
      <c r="II31" s="30">
        <f t="shared" ref="II31:II32" si="736">ROUND((IF31*0.4+IG31*0.6),1)</f>
        <v>0</v>
      </c>
      <c r="IJ31" s="161">
        <f t="shared" ref="IJ31:IJ32" si="737">ROUND(MAX((IF31*0.4+IG31*0.6),(IF31*0.4+IH31*0.6)),1)</f>
        <v>0</v>
      </c>
      <c r="IK31" s="29" t="str">
        <f t="shared" si="222"/>
        <v>0.0</v>
      </c>
      <c r="IL31" s="162" t="str">
        <f t="shared" ref="IL31:IL32" si="738">IF(IJ31&gt;=8.5,"A",IF(IJ31&gt;=8,"B+",IF(IJ31&gt;=7,"B",IF(IJ31&gt;=6.5,"C+",IF(IJ31&gt;=5.5,"C",IF(IJ31&gt;=5,"D+",IF(IJ31&gt;=4,"D","F")))))))</f>
        <v>F</v>
      </c>
      <c r="IM31" s="33">
        <f t="shared" ref="IM31:IM32" si="739">IF(IL31="A",4,IF(IL31="B+",3.5,IF(IL31="B",3,IF(IL31="C+",2.5,IF(IL31="C",2,IF(IL31="D+",1.5,IF(IL31="D",1,0)))))))</f>
        <v>0</v>
      </c>
      <c r="IN31" s="49" t="str">
        <f t="shared" ref="IN31:IN32" si="740">TEXT(IM31,"0.0")</f>
        <v>0.0</v>
      </c>
      <c r="IO31" s="77">
        <v>2</v>
      </c>
      <c r="IP31" s="151"/>
      <c r="IQ31" s="24">
        <v>5.9</v>
      </c>
      <c r="IR31" s="27">
        <v>1</v>
      </c>
      <c r="IS31" s="28">
        <v>4</v>
      </c>
      <c r="IT31" s="30">
        <f t="shared" ref="IT31:IT32" si="741">ROUND((IQ31*0.4+IR31*0.6),1)</f>
        <v>3</v>
      </c>
      <c r="IU31" s="31">
        <f t="shared" ref="IU31:IU32" si="742">ROUND(MAX((IQ31*0.4+IR31*0.6),(IQ31*0.4+IS31*0.6)),1)</f>
        <v>4.8</v>
      </c>
      <c r="IV31" s="29" t="str">
        <f t="shared" si="226"/>
        <v>4.8</v>
      </c>
      <c r="IW31" s="35" t="str">
        <f t="shared" ref="IW31:IW32" si="743">IF(IU31&gt;=8.5,"A",IF(IU31&gt;=8,"B+",IF(IU31&gt;=7,"B",IF(IU31&gt;=6.5,"C+",IF(IU31&gt;=5.5,"C",IF(IU31&gt;=5,"D+",IF(IU31&gt;=4,"D","F")))))))</f>
        <v>D</v>
      </c>
      <c r="IX31" s="33">
        <f t="shared" ref="IX31:IX32" si="744">IF(IW31="A",4,IF(IW31="B+",3.5,IF(IW31="B",3,IF(IW31="C+",2.5,IF(IW31="C",2,IF(IW31="D+",1.5,IF(IW31="D",1,0)))))))</f>
        <v>1</v>
      </c>
      <c r="IY31" s="49" t="str">
        <f t="shared" ref="IY31:IY32" si="745">TEXT(IX31,"0.0")</f>
        <v>1.0</v>
      </c>
      <c r="IZ31" s="77">
        <v>3</v>
      </c>
      <c r="JA31" s="151">
        <v>3</v>
      </c>
      <c r="JB31" s="24"/>
      <c r="JC31" s="27"/>
      <c r="JD31" s="28"/>
      <c r="JE31" s="30">
        <f t="shared" si="704"/>
        <v>0</v>
      </c>
      <c r="JF31" s="31">
        <f t="shared" si="705"/>
        <v>0</v>
      </c>
      <c r="JG31" s="29" t="str">
        <f t="shared" si="230"/>
        <v>0.0</v>
      </c>
      <c r="JH31" s="35" t="str">
        <f t="shared" si="706"/>
        <v>F</v>
      </c>
      <c r="JI31" s="33">
        <f t="shared" si="707"/>
        <v>0</v>
      </c>
      <c r="JJ31" s="49" t="str">
        <f t="shared" si="708"/>
        <v>0.0</v>
      </c>
      <c r="JK31" s="77">
        <v>3</v>
      </c>
      <c r="JL31" s="151"/>
      <c r="JM31" s="24"/>
      <c r="JN31" s="214"/>
      <c r="JO31" s="140"/>
      <c r="JP31" s="30">
        <v>7.5</v>
      </c>
      <c r="JQ31" s="31">
        <v>7.5</v>
      </c>
      <c r="JR31" s="29" t="str">
        <f t="shared" si="234"/>
        <v>7.5</v>
      </c>
      <c r="JS31" s="35" t="str">
        <f t="shared" ref="JS31:JS32" si="746">IF(JQ31&gt;=8.5,"A",IF(JQ31&gt;=8,"B+",IF(JQ31&gt;=7,"B",IF(JQ31&gt;=6.5,"C+",IF(JQ31&gt;=5.5,"C",IF(JQ31&gt;=5,"D+",IF(JQ31&gt;=4,"D","F")))))))</f>
        <v>B</v>
      </c>
      <c r="JT31" s="33">
        <f t="shared" ref="JT31:JT32" si="747">IF(JS31="A",4,IF(JS31="B+",3.5,IF(JS31="B",3,IF(JS31="C+",2.5,IF(JS31="C",2,IF(JS31="D+",1.5,IF(JS31="D",1,0)))))))</f>
        <v>3</v>
      </c>
      <c r="JU31" s="49" t="str">
        <f t="shared" ref="JU31:JU32" si="748">TEXT(JT31,"0.0")</f>
        <v>3.0</v>
      </c>
      <c r="JV31" s="77">
        <v>2</v>
      </c>
      <c r="JW31" s="151">
        <v>2</v>
      </c>
      <c r="JX31" s="211">
        <f t="shared" ref="JX31:JX32" si="749">GL31+GW31+HH31+HS31+ID31+IO31+IZ31+JK31+JV31</f>
        <v>22</v>
      </c>
      <c r="JY31" s="43">
        <f t="shared" ref="JY31:JY32" si="750">(GJ31*GL31+GU31*GW31+HF31*HH31+HQ31*HS31+IB31*ID31+IM31*IO31+IX31*IZ31+JI31*JK31+JT31*JV31)/JX31</f>
        <v>1.5227272727272727</v>
      </c>
      <c r="JZ31" s="45" t="str">
        <f t="shared" ref="JZ31:JZ32" si="751">TEXT(JY31,"0.00")</f>
        <v>1.52</v>
      </c>
      <c r="KA31" s="47" t="str">
        <f t="shared" si="241"/>
        <v>Lên lớp</v>
      </c>
      <c r="KB31" s="41">
        <f t="shared" si="242"/>
        <v>17</v>
      </c>
      <c r="KC31" s="43">
        <f t="shared" si="243"/>
        <v>1.9705882352941178</v>
      </c>
      <c r="KD31" s="229">
        <f t="shared" si="244"/>
        <v>58</v>
      </c>
      <c r="KE31" s="230">
        <f t="shared" si="245"/>
        <v>50</v>
      </c>
      <c r="KF31" s="146">
        <f t="shared" si="246"/>
        <v>1.88</v>
      </c>
      <c r="KG31" s="45" t="str">
        <f t="shared" si="247"/>
        <v>1.88</v>
      </c>
      <c r="KH31" s="47" t="str">
        <f t="shared" si="248"/>
        <v>Lên lớp</v>
      </c>
      <c r="KI31" s="47" t="s">
        <v>1143</v>
      </c>
      <c r="KJ31" s="63">
        <v>2.4</v>
      </c>
      <c r="KK31" s="27"/>
      <c r="KL31" s="28"/>
      <c r="KM31" s="30">
        <f t="shared" si="437"/>
        <v>1</v>
      </c>
      <c r="KN31" s="31">
        <f t="shared" si="438"/>
        <v>1</v>
      </c>
      <c r="KO31" s="31" t="str">
        <f t="shared" si="439"/>
        <v>1.0</v>
      </c>
      <c r="KP31" s="35" t="str">
        <f t="shared" si="440"/>
        <v>F</v>
      </c>
      <c r="KQ31" s="33">
        <f t="shared" si="441"/>
        <v>0</v>
      </c>
      <c r="KR31" s="49" t="str">
        <f t="shared" si="442"/>
        <v>0.0</v>
      </c>
      <c r="KS31" s="77">
        <v>2</v>
      </c>
      <c r="KT31" s="151"/>
      <c r="KU31" s="63">
        <v>0</v>
      </c>
      <c r="KV31" s="27"/>
      <c r="KW31" s="28"/>
      <c r="KX31" s="30">
        <f t="shared" si="443"/>
        <v>0</v>
      </c>
      <c r="KY31" s="31">
        <f t="shared" si="444"/>
        <v>0</v>
      </c>
      <c r="KZ31" s="31" t="str">
        <f t="shared" si="445"/>
        <v>0.0</v>
      </c>
      <c r="LA31" s="35" t="str">
        <f t="shared" si="446"/>
        <v>F</v>
      </c>
      <c r="LB31" s="33">
        <f t="shared" si="447"/>
        <v>0</v>
      </c>
      <c r="LC31" s="49" t="str">
        <f t="shared" si="448"/>
        <v>0.0</v>
      </c>
      <c r="LD31" s="77">
        <v>2</v>
      </c>
      <c r="LE31" s="151"/>
      <c r="LF31" s="24">
        <v>6.7</v>
      </c>
      <c r="LG31" s="124"/>
      <c r="LH31" s="28">
        <v>2</v>
      </c>
      <c r="LI31" s="30">
        <f t="shared" si="449"/>
        <v>2.7</v>
      </c>
      <c r="LJ31" s="31">
        <f t="shared" si="450"/>
        <v>3.9</v>
      </c>
      <c r="LK31" s="31" t="str">
        <f t="shared" si="451"/>
        <v>3.9</v>
      </c>
      <c r="LL31" s="35" t="str">
        <f t="shared" si="452"/>
        <v>F</v>
      </c>
      <c r="LM31" s="33">
        <f t="shared" si="453"/>
        <v>0</v>
      </c>
      <c r="LN31" s="49" t="str">
        <f t="shared" si="454"/>
        <v>0.0</v>
      </c>
      <c r="LO31" s="77">
        <v>2</v>
      </c>
      <c r="LP31" s="151"/>
      <c r="LQ31" s="24">
        <v>7</v>
      </c>
      <c r="LR31" s="27">
        <v>5</v>
      </c>
      <c r="LS31" s="28"/>
      <c r="LT31" s="30">
        <f t="shared" si="455"/>
        <v>5.8</v>
      </c>
      <c r="LU31" s="31">
        <f t="shared" si="456"/>
        <v>5.8</v>
      </c>
      <c r="LV31" s="29" t="str">
        <f t="shared" si="252"/>
        <v>5.8</v>
      </c>
      <c r="LW31" s="35" t="str">
        <f t="shared" si="457"/>
        <v>C</v>
      </c>
      <c r="LX31" s="33">
        <f t="shared" si="458"/>
        <v>2</v>
      </c>
      <c r="LY31" s="49" t="str">
        <f t="shared" si="459"/>
        <v>2.0</v>
      </c>
      <c r="LZ31" s="77">
        <v>2</v>
      </c>
      <c r="MA31" s="151">
        <v>2</v>
      </c>
      <c r="MB31" s="24"/>
      <c r="MC31" s="27"/>
      <c r="MD31" s="28"/>
      <c r="ME31" s="30">
        <f t="shared" si="460"/>
        <v>0</v>
      </c>
      <c r="MF31" s="161">
        <f t="shared" si="461"/>
        <v>0</v>
      </c>
      <c r="MG31" s="29" t="str">
        <f t="shared" si="253"/>
        <v>0.0</v>
      </c>
      <c r="MH31" s="162" t="str">
        <f t="shared" si="462"/>
        <v>F</v>
      </c>
      <c r="MI31" s="163">
        <f t="shared" si="463"/>
        <v>0</v>
      </c>
      <c r="MJ31" s="56" t="str">
        <f t="shared" si="464"/>
        <v>0.0</v>
      </c>
      <c r="MK31" s="77">
        <v>1</v>
      </c>
      <c r="ML31" s="151"/>
      <c r="MM31" s="133">
        <v>6</v>
      </c>
      <c r="MN31" s="125">
        <v>5</v>
      </c>
      <c r="MO31" s="28"/>
      <c r="MP31" s="127">
        <f t="shared" si="465"/>
        <v>5.4</v>
      </c>
      <c r="MQ31" s="128">
        <f t="shared" si="466"/>
        <v>5.4</v>
      </c>
      <c r="MR31" s="29" t="str">
        <f t="shared" si="254"/>
        <v>5.4</v>
      </c>
      <c r="MS31" s="162" t="str">
        <f t="shared" si="467"/>
        <v>D+</v>
      </c>
      <c r="MT31" s="163">
        <f t="shared" si="468"/>
        <v>1.5</v>
      </c>
      <c r="MU31" s="56" t="str">
        <f t="shared" si="469"/>
        <v>1.5</v>
      </c>
      <c r="MV31" s="77">
        <v>3</v>
      </c>
      <c r="MW31" s="151">
        <v>3</v>
      </c>
      <c r="MX31" s="133">
        <v>7.3</v>
      </c>
      <c r="MY31" s="125">
        <v>5</v>
      </c>
      <c r="MZ31" s="28"/>
      <c r="NA31" s="127">
        <f t="shared" si="470"/>
        <v>5.9</v>
      </c>
      <c r="NB31" s="128">
        <f t="shared" si="471"/>
        <v>5.9</v>
      </c>
      <c r="NC31" s="29" t="str">
        <f t="shared" si="255"/>
        <v>5.9</v>
      </c>
      <c r="ND31" s="162" t="str">
        <f t="shared" si="472"/>
        <v>C</v>
      </c>
      <c r="NE31" s="163">
        <f t="shared" si="473"/>
        <v>2</v>
      </c>
      <c r="NF31" s="56" t="str">
        <f t="shared" si="474"/>
        <v>2.0</v>
      </c>
      <c r="NG31" s="77">
        <v>1</v>
      </c>
      <c r="NH31" s="151">
        <v>1</v>
      </c>
      <c r="NI31" s="24">
        <v>5.4</v>
      </c>
      <c r="NJ31" s="27">
        <v>4</v>
      </c>
      <c r="NK31" s="28"/>
      <c r="NL31" s="30">
        <f t="shared" si="475"/>
        <v>4.5999999999999996</v>
      </c>
      <c r="NM31" s="31">
        <f t="shared" si="476"/>
        <v>4.5999999999999996</v>
      </c>
      <c r="NN31" s="31" t="str">
        <f t="shared" si="477"/>
        <v>4.6</v>
      </c>
      <c r="NO31" s="35" t="str">
        <f t="shared" si="478"/>
        <v>D</v>
      </c>
      <c r="NP31" s="33">
        <f t="shared" si="479"/>
        <v>1</v>
      </c>
      <c r="NQ31" s="49" t="str">
        <f t="shared" si="480"/>
        <v>1.0</v>
      </c>
      <c r="NR31" s="77">
        <v>3</v>
      </c>
      <c r="NS31" s="151">
        <v>3</v>
      </c>
      <c r="NT31" s="24">
        <v>7</v>
      </c>
      <c r="NU31" s="214">
        <v>7.5</v>
      </c>
      <c r="NV31" s="28"/>
      <c r="NW31" s="30">
        <f t="shared" si="481"/>
        <v>7.3</v>
      </c>
      <c r="NX31" s="31">
        <f t="shared" si="482"/>
        <v>7.3</v>
      </c>
      <c r="NY31" s="31" t="str">
        <f t="shared" si="483"/>
        <v>7.3</v>
      </c>
      <c r="NZ31" s="35" t="str">
        <f t="shared" si="484"/>
        <v>B</v>
      </c>
      <c r="OA31" s="33">
        <f t="shared" si="485"/>
        <v>3</v>
      </c>
      <c r="OB31" s="49" t="str">
        <f t="shared" si="486"/>
        <v>3.0</v>
      </c>
      <c r="OC31" s="77">
        <v>2</v>
      </c>
      <c r="OD31" s="151">
        <v>2</v>
      </c>
      <c r="OE31" s="211">
        <f t="shared" si="259"/>
        <v>18</v>
      </c>
      <c r="OF31" s="43">
        <f t="shared" si="260"/>
        <v>1.0833333333333333</v>
      </c>
      <c r="OG31" s="45" t="str">
        <f t="shared" si="261"/>
        <v>1.08</v>
      </c>
      <c r="OH31" s="47" t="str">
        <f t="shared" si="309"/>
        <v>Lên lớp</v>
      </c>
      <c r="OI31" s="41">
        <f t="shared" si="262"/>
        <v>11</v>
      </c>
      <c r="OJ31" s="43">
        <f t="shared" si="263"/>
        <v>1.7727272727272727</v>
      </c>
      <c r="OK31" s="229">
        <f t="shared" si="264"/>
        <v>76</v>
      </c>
      <c r="OL31" s="230">
        <f t="shared" si="265"/>
        <v>61</v>
      </c>
      <c r="OM31" s="146">
        <f t="shared" si="266"/>
        <v>1.860655737704918</v>
      </c>
      <c r="ON31" s="45" t="str">
        <f t="shared" si="52"/>
        <v>1.86</v>
      </c>
      <c r="OO31" s="47" t="str">
        <f t="shared" si="267"/>
        <v>Lên lớp</v>
      </c>
      <c r="OP31" s="47" t="s">
        <v>1143</v>
      </c>
      <c r="OQ31" s="24">
        <v>6.2</v>
      </c>
      <c r="OR31" s="27">
        <v>3</v>
      </c>
      <c r="OS31" s="28"/>
      <c r="OT31" s="30">
        <f t="shared" si="487"/>
        <v>4.3</v>
      </c>
      <c r="OU31" s="31">
        <f t="shared" si="488"/>
        <v>4.3</v>
      </c>
      <c r="OV31" s="29" t="str">
        <f t="shared" si="489"/>
        <v>4.3</v>
      </c>
      <c r="OW31" s="35" t="str">
        <f t="shared" si="490"/>
        <v>D</v>
      </c>
      <c r="OX31" s="130">
        <f t="shared" si="491"/>
        <v>1</v>
      </c>
      <c r="OY31" s="49" t="str">
        <f t="shared" si="492"/>
        <v>1.0</v>
      </c>
      <c r="OZ31" s="77">
        <v>2</v>
      </c>
      <c r="PA31" s="151">
        <v>2</v>
      </c>
      <c r="PB31" s="24">
        <v>7.8</v>
      </c>
      <c r="PC31" s="27">
        <v>8</v>
      </c>
      <c r="PD31" s="28"/>
      <c r="PE31" s="22">
        <f t="shared" si="493"/>
        <v>7.9</v>
      </c>
      <c r="PF31" s="29">
        <f t="shared" si="494"/>
        <v>7.9</v>
      </c>
      <c r="PG31" s="29" t="str">
        <f t="shared" si="495"/>
        <v>7.9</v>
      </c>
      <c r="PH31" s="35" t="str">
        <f t="shared" si="496"/>
        <v>B</v>
      </c>
      <c r="PI31" s="33">
        <f t="shared" si="497"/>
        <v>3</v>
      </c>
      <c r="PJ31" s="49" t="str">
        <f t="shared" si="498"/>
        <v>3.0</v>
      </c>
      <c r="PK31" s="77">
        <v>3</v>
      </c>
      <c r="PL31" s="151">
        <v>3</v>
      </c>
      <c r="PM31" s="24">
        <v>5</v>
      </c>
      <c r="PN31" s="27">
        <v>8</v>
      </c>
      <c r="PO31" s="28"/>
      <c r="PP31" s="22">
        <f t="shared" si="499"/>
        <v>6.8</v>
      </c>
      <c r="PQ31" s="29">
        <f t="shared" si="500"/>
        <v>6.8</v>
      </c>
      <c r="PR31" s="29" t="str">
        <f t="shared" si="501"/>
        <v>6.8</v>
      </c>
      <c r="PS31" s="35" t="str">
        <f t="shared" si="502"/>
        <v>C+</v>
      </c>
      <c r="PT31" s="33">
        <f t="shared" si="503"/>
        <v>2.5</v>
      </c>
      <c r="PU31" s="49" t="str">
        <f t="shared" si="504"/>
        <v>2.5</v>
      </c>
      <c r="PV31" s="77">
        <v>2</v>
      </c>
      <c r="PW31" s="151">
        <v>2</v>
      </c>
      <c r="PX31" s="63">
        <v>0</v>
      </c>
      <c r="PY31" s="27"/>
      <c r="PZ31" s="28"/>
      <c r="QA31" s="30">
        <f t="shared" si="505"/>
        <v>0</v>
      </c>
      <c r="QB31" s="31">
        <f t="shared" si="506"/>
        <v>0</v>
      </c>
      <c r="QC31" s="31" t="str">
        <f t="shared" si="507"/>
        <v>0.0</v>
      </c>
      <c r="QD31" s="35" t="str">
        <f t="shared" si="546"/>
        <v>F</v>
      </c>
      <c r="QE31" s="33">
        <f t="shared" si="508"/>
        <v>0</v>
      </c>
      <c r="QF31" s="49" t="str">
        <f t="shared" si="509"/>
        <v>0.0</v>
      </c>
      <c r="QG31" s="77">
        <v>3</v>
      </c>
      <c r="QH31" s="151"/>
      <c r="QI31" s="63">
        <v>1.2</v>
      </c>
      <c r="QJ31" s="27"/>
      <c r="QK31" s="28"/>
      <c r="QL31" s="30">
        <f t="shared" si="564"/>
        <v>0.5</v>
      </c>
      <c r="QM31" s="31">
        <f t="shared" si="565"/>
        <v>0.5</v>
      </c>
      <c r="QN31" s="29" t="str">
        <f t="shared" si="566"/>
        <v>0.5</v>
      </c>
      <c r="QO31" s="35" t="str">
        <f t="shared" si="567"/>
        <v>F</v>
      </c>
      <c r="QP31" s="130">
        <f t="shared" si="568"/>
        <v>0</v>
      </c>
      <c r="QQ31" s="49" t="str">
        <f t="shared" si="569"/>
        <v>0.0</v>
      </c>
      <c r="QR31" s="77">
        <v>1</v>
      </c>
      <c r="QS31" s="151"/>
      <c r="QT31" s="24">
        <v>5</v>
      </c>
      <c r="QU31" s="27">
        <v>4</v>
      </c>
      <c r="QV31" s="28"/>
      <c r="QW31" s="22">
        <f t="shared" si="516"/>
        <v>4.4000000000000004</v>
      </c>
      <c r="QX31" s="29">
        <f t="shared" si="517"/>
        <v>4.4000000000000004</v>
      </c>
      <c r="QY31" s="29" t="str">
        <f t="shared" si="518"/>
        <v>4.4</v>
      </c>
      <c r="QZ31" s="35" t="str">
        <f t="shared" si="519"/>
        <v>D</v>
      </c>
      <c r="RA31" s="33">
        <f t="shared" si="520"/>
        <v>1</v>
      </c>
      <c r="RB31" s="49" t="str">
        <f t="shared" si="521"/>
        <v>1.0</v>
      </c>
      <c r="RC31" s="77">
        <v>3</v>
      </c>
      <c r="RD31" s="151">
        <v>3</v>
      </c>
      <c r="RE31" s="63">
        <v>2</v>
      </c>
      <c r="RF31" s="27"/>
      <c r="RG31" s="28"/>
      <c r="RH31" s="22">
        <f t="shared" si="522"/>
        <v>0.8</v>
      </c>
      <c r="RI31" s="29">
        <f t="shared" si="523"/>
        <v>0.8</v>
      </c>
      <c r="RJ31" s="29" t="str">
        <f t="shared" si="524"/>
        <v>0.8</v>
      </c>
      <c r="RK31" s="35" t="str">
        <f t="shared" si="525"/>
        <v>F</v>
      </c>
      <c r="RL31" s="33">
        <f t="shared" si="526"/>
        <v>0</v>
      </c>
      <c r="RM31" s="49" t="str">
        <f t="shared" si="527"/>
        <v>0.0</v>
      </c>
      <c r="RN31" s="77">
        <v>1</v>
      </c>
      <c r="RO31" s="151"/>
      <c r="RP31" s="211">
        <f t="shared" si="275"/>
        <v>15</v>
      </c>
      <c r="RQ31" s="275">
        <f t="shared" si="276"/>
        <v>4.0266666666666673</v>
      </c>
      <c r="RR31" s="43">
        <f t="shared" si="277"/>
        <v>1.2666666666666666</v>
      </c>
      <c r="RS31" s="45" t="str">
        <f t="shared" si="278"/>
        <v>1.27</v>
      </c>
      <c r="RT31" s="47" t="str">
        <f t="shared" si="279"/>
        <v>Lên lớp</v>
      </c>
      <c r="RU31" s="41">
        <f t="shared" si="280"/>
        <v>10</v>
      </c>
      <c r="RV31" s="43">
        <f t="shared" si="281"/>
        <v>1.9</v>
      </c>
      <c r="RW31" s="229">
        <f t="shared" si="282"/>
        <v>91</v>
      </c>
      <c r="RX31" s="230">
        <f t="shared" si="283"/>
        <v>71</v>
      </c>
      <c r="RY31" s="146">
        <f t="shared" si="284"/>
        <v>1.8661971830985915</v>
      </c>
      <c r="RZ31" s="45" t="str">
        <f t="shared" si="285"/>
        <v>1.87</v>
      </c>
      <c r="SA31" s="47" t="str">
        <f t="shared" si="286"/>
        <v>Lên lớp</v>
      </c>
      <c r="SB31" s="47" t="s">
        <v>1143</v>
      </c>
      <c r="SC31" s="63">
        <v>0</v>
      </c>
      <c r="SD31" s="27"/>
      <c r="SE31" s="28"/>
      <c r="SF31" s="22">
        <f t="shared" si="528"/>
        <v>0</v>
      </c>
      <c r="SG31" s="29">
        <f t="shared" si="529"/>
        <v>0</v>
      </c>
      <c r="SH31" s="29" t="str">
        <f t="shared" si="530"/>
        <v>0.0</v>
      </c>
      <c r="SI31" s="35" t="str">
        <f t="shared" si="531"/>
        <v>F</v>
      </c>
      <c r="SJ31" s="33">
        <f t="shared" si="532"/>
        <v>0</v>
      </c>
      <c r="SK31" s="49" t="str">
        <f t="shared" si="533"/>
        <v>0.0</v>
      </c>
      <c r="SL31" s="77">
        <v>2</v>
      </c>
      <c r="SM31" s="151"/>
      <c r="SN31" s="63">
        <v>0.9</v>
      </c>
      <c r="SO31" s="27"/>
      <c r="SP31" s="28"/>
      <c r="SQ31" s="22">
        <f t="shared" si="534"/>
        <v>0.4</v>
      </c>
      <c r="SR31" s="29">
        <f t="shared" si="535"/>
        <v>0.4</v>
      </c>
      <c r="SS31" s="31" t="str">
        <f t="shared" si="536"/>
        <v>0.4</v>
      </c>
      <c r="ST31" s="35" t="str">
        <f t="shared" si="537"/>
        <v>F</v>
      </c>
      <c r="SU31" s="33">
        <f t="shared" si="538"/>
        <v>0</v>
      </c>
      <c r="SV31" s="49" t="str">
        <f t="shared" si="539"/>
        <v>0.0</v>
      </c>
      <c r="SW31" s="77">
        <v>2</v>
      </c>
      <c r="SX31" s="151">
        <v>2</v>
      </c>
      <c r="SY31" s="24"/>
      <c r="SZ31" s="27"/>
      <c r="TA31" s="28"/>
      <c r="TB31" s="22">
        <f t="shared" ref="TB31" si="752">ROUND((SF31*0.5+SQ31*0.5),1)</f>
        <v>0.2</v>
      </c>
      <c r="TC31" s="29">
        <f t="shared" ref="TC31" si="753">ROUND((SG31*0.5+SR31*0.5),1)</f>
        <v>0.2</v>
      </c>
      <c r="TD31" s="29" t="str">
        <f t="shared" si="542"/>
        <v>0.2</v>
      </c>
      <c r="TE31" s="35" t="str">
        <f t="shared" si="543"/>
        <v>F</v>
      </c>
      <c r="TF31" s="130">
        <f t="shared" si="544"/>
        <v>0</v>
      </c>
      <c r="TG31" s="49" t="str">
        <f t="shared" si="545"/>
        <v>0.0</v>
      </c>
      <c r="TH31" s="77">
        <v>4</v>
      </c>
      <c r="TI31" s="151"/>
      <c r="TJ31" s="320"/>
      <c r="TK31" s="321"/>
      <c r="TL31" s="322"/>
      <c r="TM31" s="322"/>
      <c r="TN31" s="322"/>
      <c r="TO31" s="127">
        <f t="shared" si="549"/>
        <v>0</v>
      </c>
      <c r="TP31" s="29" t="str">
        <f t="shared" si="550"/>
        <v>0.0</v>
      </c>
      <c r="TQ31" s="35" t="str">
        <f t="shared" si="551"/>
        <v>F</v>
      </c>
      <c r="TR31" s="33">
        <f t="shared" si="552"/>
        <v>0</v>
      </c>
      <c r="TS31" s="49" t="str">
        <f t="shared" si="553"/>
        <v>0.0</v>
      </c>
      <c r="TT31" s="323"/>
      <c r="TU31" s="324"/>
      <c r="TV31" s="325">
        <f t="shared" si="554"/>
        <v>4</v>
      </c>
      <c r="TW31" s="341">
        <f t="shared" si="294"/>
        <v>0.2</v>
      </c>
      <c r="TX31" s="326">
        <f t="shared" si="555"/>
        <v>0</v>
      </c>
      <c r="TY31" s="45" t="str">
        <f t="shared" si="556"/>
        <v>0.00</v>
      </c>
      <c r="TZ31" s="47" t="str">
        <f t="shared" si="557"/>
        <v>Cảnh báo KQHT</v>
      </c>
      <c r="UA31" s="41">
        <f t="shared" si="558"/>
        <v>0</v>
      </c>
      <c r="UB31" s="43" t="e">
        <f t="shared" si="559"/>
        <v>#DIV/0!</v>
      </c>
    </row>
    <row r="32" spans="1:548" ht="18">
      <c r="A32" s="11">
        <v>48</v>
      </c>
      <c r="B32" s="70" t="s">
        <v>1097</v>
      </c>
      <c r="C32" s="14" t="s">
        <v>1389</v>
      </c>
      <c r="D32" s="57" t="s">
        <v>463</v>
      </c>
      <c r="E32" s="303" t="s">
        <v>216</v>
      </c>
      <c r="F32" s="123" t="s">
        <v>1390</v>
      </c>
      <c r="G32" s="58" t="s">
        <v>1479</v>
      </c>
      <c r="H32" s="58" t="s">
        <v>18</v>
      </c>
      <c r="I32" s="104" t="s">
        <v>690</v>
      </c>
      <c r="J32" s="140">
        <v>6</v>
      </c>
      <c r="K32" s="29" t="str">
        <f t="shared" si="103"/>
        <v>6.0</v>
      </c>
      <c r="L32" s="35" t="str">
        <f t="shared" si="716"/>
        <v>C</v>
      </c>
      <c r="M32" s="33">
        <f t="shared" si="717"/>
        <v>2</v>
      </c>
      <c r="N32" s="49" t="str">
        <f t="shared" si="718"/>
        <v>2.0</v>
      </c>
      <c r="O32" s="12">
        <v>2</v>
      </c>
      <c r="P32" s="19">
        <v>6</v>
      </c>
      <c r="Q32" s="29" t="str">
        <f t="shared" si="107"/>
        <v>6.0</v>
      </c>
      <c r="R32" s="35" t="str">
        <f t="shared" si="324"/>
        <v>C</v>
      </c>
      <c r="S32" s="33">
        <f t="shared" si="325"/>
        <v>2</v>
      </c>
      <c r="T32" s="49" t="str">
        <f t="shared" si="326"/>
        <v>2.0</v>
      </c>
      <c r="U32" s="12">
        <v>3</v>
      </c>
      <c r="V32" s="63"/>
      <c r="W32" s="27"/>
      <c r="X32" s="28"/>
      <c r="Y32" s="30">
        <f t="shared" si="573"/>
        <v>0</v>
      </c>
      <c r="Z32" s="161">
        <f t="shared" si="574"/>
        <v>0</v>
      </c>
      <c r="AA32" s="29" t="str">
        <f t="shared" si="113"/>
        <v>0.0</v>
      </c>
      <c r="AB32" s="162" t="str">
        <f t="shared" si="575"/>
        <v>F</v>
      </c>
      <c r="AC32" s="163">
        <f t="shared" si="576"/>
        <v>0</v>
      </c>
      <c r="AD32" s="56" t="str">
        <f t="shared" si="577"/>
        <v>0.0</v>
      </c>
      <c r="AE32" s="77">
        <v>5</v>
      </c>
      <c r="AF32" s="80"/>
      <c r="AG32" s="24">
        <v>5.7</v>
      </c>
      <c r="AH32" s="27">
        <v>1</v>
      </c>
      <c r="AI32" s="28">
        <v>5</v>
      </c>
      <c r="AJ32" s="30">
        <f t="shared" si="688"/>
        <v>2.9</v>
      </c>
      <c r="AK32" s="31">
        <f t="shared" si="689"/>
        <v>5.3</v>
      </c>
      <c r="AL32" s="29" t="str">
        <f t="shared" si="119"/>
        <v>5.3</v>
      </c>
      <c r="AM32" s="35" t="str">
        <f t="shared" si="578"/>
        <v>D+</v>
      </c>
      <c r="AN32" s="33">
        <f t="shared" si="579"/>
        <v>1.5</v>
      </c>
      <c r="AO32" s="49" t="str">
        <f t="shared" si="580"/>
        <v>1.5</v>
      </c>
      <c r="AP32" s="77">
        <v>3</v>
      </c>
      <c r="AQ32" s="83">
        <v>3</v>
      </c>
      <c r="AR32" s="24">
        <v>8</v>
      </c>
      <c r="AS32" s="27">
        <v>9</v>
      </c>
      <c r="AT32" s="28"/>
      <c r="AU32" s="30">
        <f t="shared" si="690"/>
        <v>8.6</v>
      </c>
      <c r="AV32" s="161">
        <f t="shared" si="691"/>
        <v>8.6</v>
      </c>
      <c r="AW32" s="29" t="str">
        <f t="shared" si="123"/>
        <v>8.6</v>
      </c>
      <c r="AX32" s="162" t="str">
        <f t="shared" si="581"/>
        <v>A</v>
      </c>
      <c r="AY32" s="163">
        <f t="shared" si="582"/>
        <v>4</v>
      </c>
      <c r="AZ32" s="56" t="str">
        <f t="shared" si="583"/>
        <v>4.0</v>
      </c>
      <c r="BA32" s="77">
        <v>3</v>
      </c>
      <c r="BB32" s="83">
        <v>3</v>
      </c>
      <c r="BC32" s="24">
        <v>7</v>
      </c>
      <c r="BD32" s="27">
        <v>6</v>
      </c>
      <c r="BE32" s="28"/>
      <c r="BF32" s="30">
        <f t="shared" si="584"/>
        <v>6.4</v>
      </c>
      <c r="BG32" s="161">
        <f t="shared" si="585"/>
        <v>6.4</v>
      </c>
      <c r="BH32" s="29" t="str">
        <f t="shared" si="127"/>
        <v>6.4</v>
      </c>
      <c r="BI32" s="162" t="str">
        <f t="shared" si="586"/>
        <v>C</v>
      </c>
      <c r="BJ32" s="163">
        <f t="shared" si="587"/>
        <v>2</v>
      </c>
      <c r="BK32" s="56" t="str">
        <f t="shared" si="588"/>
        <v>2.0</v>
      </c>
      <c r="BL32" s="77">
        <v>3</v>
      </c>
      <c r="BM32" s="83">
        <v>3</v>
      </c>
      <c r="BN32" s="24">
        <v>7</v>
      </c>
      <c r="BO32" s="27">
        <v>7</v>
      </c>
      <c r="BP32" s="28"/>
      <c r="BQ32" s="30">
        <f t="shared" si="692"/>
        <v>7</v>
      </c>
      <c r="BR32" s="31">
        <f t="shared" si="693"/>
        <v>7</v>
      </c>
      <c r="BS32" s="29" t="str">
        <f t="shared" si="131"/>
        <v>7.0</v>
      </c>
      <c r="BT32" s="35" t="str">
        <f t="shared" si="589"/>
        <v>B</v>
      </c>
      <c r="BU32" s="33">
        <f t="shared" si="590"/>
        <v>3</v>
      </c>
      <c r="BV32" s="49" t="str">
        <f t="shared" si="591"/>
        <v>3.0</v>
      </c>
      <c r="BW32" s="77">
        <v>2</v>
      </c>
      <c r="BX32" s="83">
        <v>2</v>
      </c>
      <c r="BY32" s="41">
        <f t="shared" si="592"/>
        <v>16</v>
      </c>
      <c r="BZ32" s="43">
        <f t="shared" si="593"/>
        <v>1.78125</v>
      </c>
      <c r="CA32" s="45" t="str">
        <f t="shared" si="594"/>
        <v>1.78</v>
      </c>
      <c r="CB32" s="47" t="str">
        <f t="shared" si="595"/>
        <v>Lên lớp</v>
      </c>
      <c r="CC32" s="145">
        <f t="shared" si="596"/>
        <v>11</v>
      </c>
      <c r="CD32" s="146">
        <f t="shared" si="597"/>
        <v>2.5909090909090908</v>
      </c>
      <c r="CE32" s="47" t="str">
        <f t="shared" si="598"/>
        <v>Lên lớp</v>
      </c>
      <c r="CF32" s="47" t="s">
        <v>1143</v>
      </c>
      <c r="CG32" s="63"/>
      <c r="CH32" s="27"/>
      <c r="CI32" s="28"/>
      <c r="CJ32" s="30">
        <f t="shared" si="599"/>
        <v>0</v>
      </c>
      <c r="CK32" s="31">
        <f t="shared" si="600"/>
        <v>0</v>
      </c>
      <c r="CL32" s="29" t="str">
        <f t="shared" si="144"/>
        <v>0.0</v>
      </c>
      <c r="CM32" s="35" t="str">
        <f t="shared" si="601"/>
        <v>F</v>
      </c>
      <c r="CN32" s="157">
        <f t="shared" si="602"/>
        <v>0</v>
      </c>
      <c r="CO32" s="49" t="str">
        <f t="shared" si="603"/>
        <v>0.0</v>
      </c>
      <c r="CP32" s="77">
        <v>3</v>
      </c>
      <c r="CQ32" s="151"/>
      <c r="CR32" s="24">
        <v>5</v>
      </c>
      <c r="CS32" s="27">
        <v>7</v>
      </c>
      <c r="CT32" s="28"/>
      <c r="CU32" s="30">
        <f t="shared" si="604"/>
        <v>6.2</v>
      </c>
      <c r="CV32" s="31">
        <f t="shared" si="605"/>
        <v>6.2</v>
      </c>
      <c r="CW32" s="29" t="str">
        <f t="shared" si="149"/>
        <v>6.2</v>
      </c>
      <c r="CX32" s="35" t="str">
        <f t="shared" si="606"/>
        <v>C</v>
      </c>
      <c r="CY32" s="157">
        <f t="shared" si="607"/>
        <v>2</v>
      </c>
      <c r="CZ32" s="49" t="str">
        <f t="shared" si="608"/>
        <v>2.0</v>
      </c>
      <c r="DA32" s="77">
        <v>2</v>
      </c>
      <c r="DB32" s="151">
        <v>2</v>
      </c>
      <c r="DC32" s="24"/>
      <c r="DD32" s="27"/>
      <c r="DE32" s="28"/>
      <c r="DF32" s="30">
        <f t="shared" si="609"/>
        <v>0</v>
      </c>
      <c r="DG32" s="31">
        <f t="shared" si="610"/>
        <v>0</v>
      </c>
      <c r="DH32" s="29" t="str">
        <f t="shared" si="155"/>
        <v>0.0</v>
      </c>
      <c r="DI32" s="35" t="str">
        <f t="shared" si="611"/>
        <v>F</v>
      </c>
      <c r="DJ32" s="157">
        <f t="shared" si="612"/>
        <v>0</v>
      </c>
      <c r="DK32" s="49" t="str">
        <f t="shared" si="613"/>
        <v>0.0</v>
      </c>
      <c r="DL32" s="77">
        <v>4</v>
      </c>
      <c r="DM32" s="151"/>
      <c r="DN32" s="24"/>
      <c r="DO32" s="27"/>
      <c r="DP32" s="28"/>
      <c r="DQ32" s="30">
        <f t="shared" si="614"/>
        <v>0</v>
      </c>
      <c r="DR32" s="31">
        <f t="shared" si="615"/>
        <v>0</v>
      </c>
      <c r="DS32" s="29" t="str">
        <f t="shared" si="161"/>
        <v>0.0</v>
      </c>
      <c r="DT32" s="35" t="str">
        <f t="shared" si="616"/>
        <v>F</v>
      </c>
      <c r="DU32" s="157">
        <f t="shared" si="617"/>
        <v>0</v>
      </c>
      <c r="DV32" s="49" t="str">
        <f t="shared" si="618"/>
        <v>0.0</v>
      </c>
      <c r="DW32" s="77">
        <v>3</v>
      </c>
      <c r="DX32" s="151"/>
      <c r="DY32" s="24">
        <v>6.7</v>
      </c>
      <c r="DZ32" s="27">
        <v>5</v>
      </c>
      <c r="EA32" s="28"/>
      <c r="EB32" s="30">
        <f t="shared" si="619"/>
        <v>5.7</v>
      </c>
      <c r="EC32" s="31">
        <f t="shared" si="620"/>
        <v>5.7</v>
      </c>
      <c r="ED32" s="29" t="str">
        <f t="shared" si="165"/>
        <v>5.7</v>
      </c>
      <c r="EE32" s="35" t="str">
        <f t="shared" si="621"/>
        <v>C</v>
      </c>
      <c r="EF32" s="157">
        <f t="shared" si="622"/>
        <v>2</v>
      </c>
      <c r="EG32" s="49" t="str">
        <f t="shared" si="623"/>
        <v>2.0</v>
      </c>
      <c r="EH32" s="77">
        <v>2</v>
      </c>
      <c r="EI32" s="151">
        <v>2</v>
      </c>
      <c r="EJ32" s="24">
        <v>6.2</v>
      </c>
      <c r="EK32" s="27">
        <v>7</v>
      </c>
      <c r="EL32" s="28"/>
      <c r="EM32" s="30">
        <f t="shared" si="624"/>
        <v>6.7</v>
      </c>
      <c r="EN32" s="31">
        <f t="shared" si="625"/>
        <v>6.7</v>
      </c>
      <c r="EO32" s="29" t="str">
        <f t="shared" si="170"/>
        <v>6.7</v>
      </c>
      <c r="EP32" s="35" t="str">
        <f t="shared" si="626"/>
        <v>C+</v>
      </c>
      <c r="EQ32" s="157">
        <f t="shared" si="627"/>
        <v>2.5</v>
      </c>
      <c r="ER32" s="49" t="str">
        <f t="shared" si="628"/>
        <v>2.5</v>
      </c>
      <c r="ES32" s="77">
        <v>2</v>
      </c>
      <c r="ET32" s="151">
        <v>2</v>
      </c>
      <c r="EU32" s="24">
        <v>6</v>
      </c>
      <c r="EV32" s="27">
        <v>4</v>
      </c>
      <c r="EW32" s="28"/>
      <c r="EX32" s="30">
        <f t="shared" si="629"/>
        <v>4.8</v>
      </c>
      <c r="EY32" s="31">
        <f t="shared" si="630"/>
        <v>4.8</v>
      </c>
      <c r="EZ32" s="29" t="str">
        <f t="shared" si="175"/>
        <v>4.8</v>
      </c>
      <c r="FA32" s="35" t="str">
        <f t="shared" si="631"/>
        <v>D</v>
      </c>
      <c r="FB32" s="157">
        <f t="shared" si="632"/>
        <v>1</v>
      </c>
      <c r="FC32" s="49" t="str">
        <f t="shared" si="633"/>
        <v>1.0</v>
      </c>
      <c r="FD32" s="77">
        <v>3</v>
      </c>
      <c r="FE32" s="151">
        <v>3</v>
      </c>
      <c r="FF32" s="155"/>
      <c r="FG32" s="165"/>
      <c r="FH32" s="165"/>
      <c r="FI32" s="30">
        <v>6.9</v>
      </c>
      <c r="FJ32" s="31">
        <v>6.9</v>
      </c>
      <c r="FK32" s="29" t="str">
        <f t="shared" si="181"/>
        <v>6.9</v>
      </c>
      <c r="FL32" s="35" t="str">
        <f t="shared" si="634"/>
        <v>C+</v>
      </c>
      <c r="FM32" s="33">
        <f t="shared" si="635"/>
        <v>2.5</v>
      </c>
      <c r="FN32" s="49" t="str">
        <f t="shared" si="636"/>
        <v>2.5</v>
      </c>
      <c r="FO32" s="77">
        <v>1</v>
      </c>
      <c r="FP32" s="151">
        <v>1</v>
      </c>
      <c r="FQ32" s="41">
        <f t="shared" si="637"/>
        <v>20</v>
      </c>
      <c r="FR32" s="43">
        <f t="shared" si="638"/>
        <v>0.92500000000000004</v>
      </c>
      <c r="FS32" s="45" t="str">
        <f t="shared" si="639"/>
        <v>0.93</v>
      </c>
      <c r="FT32" s="47" t="str">
        <f t="shared" si="640"/>
        <v>Cảnh báo KQHT</v>
      </c>
      <c r="FU32" s="145">
        <f t="shared" si="641"/>
        <v>10</v>
      </c>
      <c r="FV32" s="146">
        <f t="shared" si="642"/>
        <v>1.85</v>
      </c>
      <c r="FW32" s="174">
        <f t="shared" si="643"/>
        <v>36</v>
      </c>
      <c r="FX32" s="41">
        <f t="shared" si="644"/>
        <v>21</v>
      </c>
      <c r="FY32" s="43">
        <f t="shared" si="645"/>
        <v>2.2380952380952381</v>
      </c>
      <c r="FZ32" s="45" t="str">
        <f t="shared" si="646"/>
        <v>2.24</v>
      </c>
      <c r="GA32" s="47" t="str">
        <f t="shared" si="647"/>
        <v>Lên lớp</v>
      </c>
      <c r="GB32" s="47" t="s">
        <v>1143</v>
      </c>
      <c r="GC32" s="24">
        <v>5</v>
      </c>
      <c r="GD32" s="27">
        <v>6</v>
      </c>
      <c r="GE32" s="28"/>
      <c r="GF32" s="30">
        <f t="shared" si="721"/>
        <v>5.6</v>
      </c>
      <c r="GG32" s="31">
        <f t="shared" si="722"/>
        <v>5.6</v>
      </c>
      <c r="GH32" s="29" t="str">
        <f t="shared" si="197"/>
        <v>5.6</v>
      </c>
      <c r="GI32" s="35" t="str">
        <f t="shared" si="723"/>
        <v>C</v>
      </c>
      <c r="GJ32" s="33">
        <f t="shared" si="724"/>
        <v>2</v>
      </c>
      <c r="GK32" s="49" t="str">
        <f t="shared" si="725"/>
        <v>2.0</v>
      </c>
      <c r="GL32" s="77">
        <v>2</v>
      </c>
      <c r="GM32" s="151">
        <v>2</v>
      </c>
      <c r="GN32" s="24">
        <v>6.6</v>
      </c>
      <c r="GO32" s="27">
        <v>6</v>
      </c>
      <c r="GP32" s="28"/>
      <c r="GQ32" s="30">
        <f t="shared" si="726"/>
        <v>6.2</v>
      </c>
      <c r="GR32" s="31">
        <f t="shared" si="727"/>
        <v>6.2</v>
      </c>
      <c r="GS32" s="29" t="str">
        <f t="shared" si="202"/>
        <v>6.2</v>
      </c>
      <c r="GT32" s="35" t="str">
        <f t="shared" si="728"/>
        <v>C</v>
      </c>
      <c r="GU32" s="33">
        <f t="shared" si="729"/>
        <v>2</v>
      </c>
      <c r="GV32" s="49" t="str">
        <f t="shared" si="730"/>
        <v>2.0</v>
      </c>
      <c r="GW32" s="77">
        <v>3</v>
      </c>
      <c r="GX32" s="151">
        <v>3</v>
      </c>
      <c r="GY32" s="24"/>
      <c r="GZ32" s="27"/>
      <c r="HA32" s="28"/>
      <c r="HB32" s="30">
        <f t="shared" si="694"/>
        <v>0</v>
      </c>
      <c r="HC32" s="31">
        <f t="shared" si="695"/>
        <v>0</v>
      </c>
      <c r="HD32" s="29" t="str">
        <f t="shared" si="207"/>
        <v>0.0</v>
      </c>
      <c r="HE32" s="35" t="str">
        <f t="shared" si="696"/>
        <v>F</v>
      </c>
      <c r="HF32" s="33">
        <f t="shared" si="697"/>
        <v>0</v>
      </c>
      <c r="HG32" s="49" t="str">
        <f t="shared" si="698"/>
        <v>0.0</v>
      </c>
      <c r="HH32" s="77">
        <v>2</v>
      </c>
      <c r="HI32" s="151"/>
      <c r="HJ32" s="24"/>
      <c r="HK32" s="27"/>
      <c r="HL32" s="28"/>
      <c r="HM32" s="30">
        <f t="shared" si="699"/>
        <v>0</v>
      </c>
      <c r="HN32" s="31">
        <f t="shared" si="700"/>
        <v>0</v>
      </c>
      <c r="HO32" s="29" t="str">
        <f t="shared" si="212"/>
        <v>0.0</v>
      </c>
      <c r="HP32" s="35" t="str">
        <f t="shared" si="701"/>
        <v>F</v>
      </c>
      <c r="HQ32" s="33">
        <f t="shared" si="702"/>
        <v>0</v>
      </c>
      <c r="HR32" s="49" t="str">
        <f t="shared" si="703"/>
        <v>0.0</v>
      </c>
      <c r="HS32" s="77">
        <v>2</v>
      </c>
      <c r="HT32" s="151"/>
      <c r="HU32" s="24">
        <v>7.2</v>
      </c>
      <c r="HV32" s="27">
        <v>4</v>
      </c>
      <c r="HW32" s="28"/>
      <c r="HX32" s="30">
        <f t="shared" si="731"/>
        <v>5.3</v>
      </c>
      <c r="HY32" s="31">
        <f t="shared" si="732"/>
        <v>5.3</v>
      </c>
      <c r="HZ32" s="29" t="str">
        <f t="shared" si="217"/>
        <v>5.3</v>
      </c>
      <c r="IA32" s="35" t="str">
        <f t="shared" si="733"/>
        <v>D+</v>
      </c>
      <c r="IB32" s="33">
        <f t="shared" si="734"/>
        <v>1.5</v>
      </c>
      <c r="IC32" s="49" t="str">
        <f t="shared" si="735"/>
        <v>1.5</v>
      </c>
      <c r="ID32" s="77">
        <v>3</v>
      </c>
      <c r="IE32" s="151">
        <v>3</v>
      </c>
      <c r="IF32" s="24">
        <v>5</v>
      </c>
      <c r="IG32" s="27">
        <v>4</v>
      </c>
      <c r="IH32" s="28"/>
      <c r="II32" s="30">
        <f t="shared" si="736"/>
        <v>4.4000000000000004</v>
      </c>
      <c r="IJ32" s="31">
        <f t="shared" si="737"/>
        <v>4.4000000000000004</v>
      </c>
      <c r="IK32" s="29" t="str">
        <f t="shared" si="222"/>
        <v>4.4</v>
      </c>
      <c r="IL32" s="35" t="str">
        <f t="shared" si="738"/>
        <v>D</v>
      </c>
      <c r="IM32" s="33">
        <f t="shared" si="739"/>
        <v>1</v>
      </c>
      <c r="IN32" s="49" t="str">
        <f t="shared" si="740"/>
        <v>1.0</v>
      </c>
      <c r="IO32" s="77">
        <v>2</v>
      </c>
      <c r="IP32" s="151">
        <v>2</v>
      </c>
      <c r="IQ32" s="24">
        <v>5</v>
      </c>
      <c r="IR32" s="27">
        <v>1</v>
      </c>
      <c r="IS32" s="28">
        <v>1</v>
      </c>
      <c r="IT32" s="30">
        <f t="shared" si="741"/>
        <v>2.6</v>
      </c>
      <c r="IU32" s="31">
        <f t="shared" si="742"/>
        <v>2.6</v>
      </c>
      <c r="IV32" s="29" t="str">
        <f t="shared" si="226"/>
        <v>2.6</v>
      </c>
      <c r="IW32" s="35" t="str">
        <f t="shared" si="743"/>
        <v>F</v>
      </c>
      <c r="IX32" s="33">
        <f t="shared" si="744"/>
        <v>0</v>
      </c>
      <c r="IY32" s="49" t="str">
        <f t="shared" si="745"/>
        <v>0.0</v>
      </c>
      <c r="IZ32" s="77">
        <v>3</v>
      </c>
      <c r="JA32" s="151"/>
      <c r="JB32" s="24">
        <v>5.2</v>
      </c>
      <c r="JC32" s="27">
        <v>5</v>
      </c>
      <c r="JD32" s="28"/>
      <c r="JE32" s="30">
        <f t="shared" si="704"/>
        <v>5.0999999999999996</v>
      </c>
      <c r="JF32" s="31">
        <f t="shared" si="705"/>
        <v>5.0999999999999996</v>
      </c>
      <c r="JG32" s="29" t="str">
        <f t="shared" si="230"/>
        <v>5.1</v>
      </c>
      <c r="JH32" s="35" t="str">
        <f t="shared" si="706"/>
        <v>D+</v>
      </c>
      <c r="JI32" s="33">
        <f t="shared" si="707"/>
        <v>1.5</v>
      </c>
      <c r="JJ32" s="49" t="str">
        <f t="shared" si="708"/>
        <v>1.5</v>
      </c>
      <c r="JK32" s="77">
        <v>3</v>
      </c>
      <c r="JL32" s="151">
        <v>3</v>
      </c>
      <c r="JM32" s="24">
        <v>7.5</v>
      </c>
      <c r="JN32" s="214">
        <v>7</v>
      </c>
      <c r="JO32" s="140"/>
      <c r="JP32" s="30">
        <f t="shared" ref="JP32" si="754">ROUND((JM32*0.4+JN32*0.6),1)</f>
        <v>7.2</v>
      </c>
      <c r="JQ32" s="31">
        <f t="shared" ref="JQ32" si="755">ROUND(MAX((JM32*0.4+JN32*0.6),(JM32*0.4+JO32*0.6)),1)</f>
        <v>7.2</v>
      </c>
      <c r="JR32" s="29" t="str">
        <f t="shared" si="234"/>
        <v>7.2</v>
      </c>
      <c r="JS32" s="35" t="str">
        <f t="shared" si="746"/>
        <v>B</v>
      </c>
      <c r="JT32" s="33">
        <f t="shared" si="747"/>
        <v>3</v>
      </c>
      <c r="JU32" s="49" t="str">
        <f t="shared" si="748"/>
        <v>3.0</v>
      </c>
      <c r="JV32" s="77">
        <v>2</v>
      </c>
      <c r="JW32" s="151">
        <v>2</v>
      </c>
      <c r="JX32" s="211">
        <f t="shared" si="749"/>
        <v>22</v>
      </c>
      <c r="JY32" s="43">
        <f t="shared" si="750"/>
        <v>1.2272727272727273</v>
      </c>
      <c r="JZ32" s="45" t="str">
        <f t="shared" si="751"/>
        <v>1.23</v>
      </c>
      <c r="KA32" s="47" t="str">
        <f t="shared" si="241"/>
        <v>Lên lớp</v>
      </c>
      <c r="KB32" s="41">
        <f t="shared" si="242"/>
        <v>15</v>
      </c>
      <c r="KC32" s="43">
        <f t="shared" si="243"/>
        <v>1.8</v>
      </c>
      <c r="KD32" s="229">
        <f t="shared" si="244"/>
        <v>58</v>
      </c>
      <c r="KE32" s="230">
        <f t="shared" si="245"/>
        <v>36</v>
      </c>
      <c r="KF32" s="146">
        <f t="shared" si="246"/>
        <v>2.0555555555555554</v>
      </c>
      <c r="KG32" s="45" t="str">
        <f t="shared" si="247"/>
        <v>2.06</v>
      </c>
      <c r="KH32" s="47" t="str">
        <f t="shared" si="248"/>
        <v>Lên lớp</v>
      </c>
      <c r="KI32" s="47" t="s">
        <v>1143</v>
      </c>
      <c r="KJ32" s="24">
        <v>6</v>
      </c>
      <c r="KK32" s="27">
        <v>7</v>
      </c>
      <c r="KL32" s="28"/>
      <c r="KM32" s="30">
        <f t="shared" si="437"/>
        <v>6.6</v>
      </c>
      <c r="KN32" s="31">
        <f t="shared" si="438"/>
        <v>6.6</v>
      </c>
      <c r="KO32" s="31" t="str">
        <f t="shared" si="439"/>
        <v>6.6</v>
      </c>
      <c r="KP32" s="35" t="str">
        <f t="shared" si="440"/>
        <v>C+</v>
      </c>
      <c r="KQ32" s="33">
        <f t="shared" si="441"/>
        <v>2.5</v>
      </c>
      <c r="KR32" s="49" t="str">
        <f t="shared" si="442"/>
        <v>2.5</v>
      </c>
      <c r="KS32" s="77">
        <v>2</v>
      </c>
      <c r="KT32" s="151">
        <v>2</v>
      </c>
      <c r="KU32" s="24">
        <v>5.3</v>
      </c>
      <c r="KV32" s="27">
        <v>7</v>
      </c>
      <c r="KW32" s="28"/>
      <c r="KX32" s="30">
        <f t="shared" si="443"/>
        <v>6.3</v>
      </c>
      <c r="KY32" s="31">
        <f t="shared" si="444"/>
        <v>6.3</v>
      </c>
      <c r="KZ32" s="31" t="str">
        <f t="shared" si="445"/>
        <v>6.3</v>
      </c>
      <c r="LA32" s="35" t="str">
        <f t="shared" si="446"/>
        <v>C</v>
      </c>
      <c r="LB32" s="33">
        <f t="shared" si="447"/>
        <v>2</v>
      </c>
      <c r="LC32" s="49" t="str">
        <f t="shared" si="448"/>
        <v>2.0</v>
      </c>
      <c r="LD32" s="77">
        <v>2</v>
      </c>
      <c r="LE32" s="151">
        <v>2</v>
      </c>
      <c r="LF32" s="24"/>
      <c r="LG32" s="27"/>
      <c r="LH32" s="28"/>
      <c r="LI32" s="30">
        <f t="shared" si="449"/>
        <v>0</v>
      </c>
      <c r="LJ32" s="31">
        <f t="shared" si="450"/>
        <v>0</v>
      </c>
      <c r="LK32" s="31" t="str">
        <f t="shared" si="451"/>
        <v>0.0</v>
      </c>
      <c r="LL32" s="35" t="str">
        <f t="shared" si="452"/>
        <v>F</v>
      </c>
      <c r="LM32" s="33">
        <f t="shared" si="453"/>
        <v>0</v>
      </c>
      <c r="LN32" s="49" t="str">
        <f t="shared" si="454"/>
        <v>0.0</v>
      </c>
      <c r="LO32" s="77">
        <v>2</v>
      </c>
      <c r="LP32" s="151"/>
      <c r="LQ32" s="24"/>
      <c r="LR32" s="27"/>
      <c r="LS32" s="28"/>
      <c r="LT32" s="30">
        <f t="shared" si="455"/>
        <v>0</v>
      </c>
      <c r="LU32" s="31">
        <f t="shared" si="456"/>
        <v>0</v>
      </c>
      <c r="LV32" s="29" t="str">
        <f t="shared" si="252"/>
        <v>0.0</v>
      </c>
      <c r="LW32" s="35" t="str">
        <f t="shared" si="457"/>
        <v>F</v>
      </c>
      <c r="LX32" s="33">
        <f t="shared" si="458"/>
        <v>0</v>
      </c>
      <c r="LY32" s="49" t="str">
        <f t="shared" si="459"/>
        <v>0.0</v>
      </c>
      <c r="LZ32" s="77">
        <v>2</v>
      </c>
      <c r="MA32" s="151"/>
      <c r="MB32" s="63"/>
      <c r="MC32" s="27"/>
      <c r="MD32" s="28"/>
      <c r="ME32" s="30">
        <f t="shared" si="460"/>
        <v>0</v>
      </c>
      <c r="MF32" s="161">
        <f t="shared" si="461"/>
        <v>0</v>
      </c>
      <c r="MG32" s="29" t="str">
        <f t="shared" si="253"/>
        <v>0.0</v>
      </c>
      <c r="MH32" s="162" t="str">
        <f t="shared" si="462"/>
        <v>F</v>
      </c>
      <c r="MI32" s="163">
        <f t="shared" si="463"/>
        <v>0</v>
      </c>
      <c r="MJ32" s="56" t="str">
        <f t="shared" si="464"/>
        <v>0.0</v>
      </c>
      <c r="MK32" s="77">
        <v>1</v>
      </c>
      <c r="ML32" s="151"/>
      <c r="MM32" s="24"/>
      <c r="MN32" s="27"/>
      <c r="MO32" s="28"/>
      <c r="MP32" s="30">
        <f t="shared" si="465"/>
        <v>0</v>
      </c>
      <c r="MQ32" s="161">
        <f t="shared" si="466"/>
        <v>0</v>
      </c>
      <c r="MR32" s="29" t="str">
        <f t="shared" si="254"/>
        <v>0.0</v>
      </c>
      <c r="MS32" s="162" t="str">
        <f t="shared" si="467"/>
        <v>F</v>
      </c>
      <c r="MT32" s="163">
        <f t="shared" si="468"/>
        <v>0</v>
      </c>
      <c r="MU32" s="56" t="str">
        <f t="shared" si="469"/>
        <v>0.0</v>
      </c>
      <c r="MV32" s="77">
        <v>3</v>
      </c>
      <c r="MW32" s="151"/>
      <c r="MX32" s="63"/>
      <c r="MY32" s="27"/>
      <c r="MZ32" s="28"/>
      <c r="NA32" s="30">
        <f t="shared" si="470"/>
        <v>0</v>
      </c>
      <c r="NB32" s="161">
        <f t="shared" si="471"/>
        <v>0</v>
      </c>
      <c r="NC32" s="29" t="str">
        <f t="shared" si="255"/>
        <v>0.0</v>
      </c>
      <c r="ND32" s="162" t="str">
        <f t="shared" si="472"/>
        <v>F</v>
      </c>
      <c r="NE32" s="163">
        <f t="shared" si="473"/>
        <v>0</v>
      </c>
      <c r="NF32" s="56" t="str">
        <f t="shared" si="474"/>
        <v>0.0</v>
      </c>
      <c r="NG32" s="77">
        <v>1</v>
      </c>
      <c r="NH32" s="151"/>
      <c r="NI32" s="24">
        <v>5.8</v>
      </c>
      <c r="NJ32" s="27">
        <v>7</v>
      </c>
      <c r="NK32" s="28"/>
      <c r="NL32" s="30">
        <f t="shared" si="475"/>
        <v>6.5</v>
      </c>
      <c r="NM32" s="31">
        <f t="shared" si="476"/>
        <v>6.5</v>
      </c>
      <c r="NN32" s="31" t="str">
        <f t="shared" si="477"/>
        <v>6.5</v>
      </c>
      <c r="NO32" s="35" t="str">
        <f t="shared" si="478"/>
        <v>C+</v>
      </c>
      <c r="NP32" s="33">
        <f t="shared" si="479"/>
        <v>2.5</v>
      </c>
      <c r="NQ32" s="49" t="str">
        <f t="shared" si="480"/>
        <v>2.5</v>
      </c>
      <c r="NR32" s="77">
        <v>3</v>
      </c>
      <c r="NS32" s="151">
        <v>3</v>
      </c>
      <c r="NT32" s="24">
        <v>7</v>
      </c>
      <c r="NU32" s="214">
        <v>6.8</v>
      </c>
      <c r="NV32" s="28"/>
      <c r="NW32" s="30">
        <f t="shared" si="481"/>
        <v>6.9</v>
      </c>
      <c r="NX32" s="31">
        <f t="shared" si="482"/>
        <v>6.9</v>
      </c>
      <c r="NY32" s="31" t="str">
        <f t="shared" si="483"/>
        <v>6.9</v>
      </c>
      <c r="NZ32" s="35" t="str">
        <f t="shared" si="484"/>
        <v>C+</v>
      </c>
      <c r="OA32" s="33">
        <f t="shared" si="485"/>
        <v>2.5</v>
      </c>
      <c r="OB32" s="49" t="str">
        <f t="shared" si="486"/>
        <v>2.5</v>
      </c>
      <c r="OC32" s="77">
        <v>2</v>
      </c>
      <c r="OD32" s="151">
        <v>2</v>
      </c>
      <c r="OE32" s="211">
        <f t="shared" si="259"/>
        <v>18</v>
      </c>
      <c r="OF32" s="43">
        <f t="shared" si="260"/>
        <v>1.1944444444444444</v>
      </c>
      <c r="OG32" s="45" t="str">
        <f t="shared" si="261"/>
        <v>1.19</v>
      </c>
      <c r="OH32" s="47" t="str">
        <f t="shared" si="309"/>
        <v>Lên lớp</v>
      </c>
      <c r="OI32" s="41">
        <f t="shared" si="262"/>
        <v>9</v>
      </c>
      <c r="OJ32" s="43">
        <f t="shared" si="263"/>
        <v>2.3888888888888888</v>
      </c>
      <c r="OK32" s="229">
        <f t="shared" si="264"/>
        <v>76</v>
      </c>
      <c r="OL32" s="230">
        <f t="shared" si="265"/>
        <v>45</v>
      </c>
      <c r="OM32" s="146">
        <f t="shared" si="266"/>
        <v>2.1222222222222222</v>
      </c>
      <c r="ON32" s="45" t="str">
        <f t="shared" si="52"/>
        <v>2.12</v>
      </c>
      <c r="OO32" s="47" t="str">
        <f t="shared" si="267"/>
        <v>Lên lớp</v>
      </c>
      <c r="OP32" s="47"/>
      <c r="OQ32" s="24">
        <v>5.2</v>
      </c>
      <c r="OR32" s="27">
        <v>1</v>
      </c>
      <c r="OS32" s="28">
        <v>5</v>
      </c>
      <c r="OT32" s="30">
        <f t="shared" si="487"/>
        <v>2.7</v>
      </c>
      <c r="OU32" s="31">
        <f t="shared" si="488"/>
        <v>5.0999999999999996</v>
      </c>
      <c r="OV32" s="31" t="str">
        <f t="shared" si="489"/>
        <v>5.1</v>
      </c>
      <c r="OW32" s="35" t="str">
        <f t="shared" si="490"/>
        <v>D+</v>
      </c>
      <c r="OX32" s="33">
        <f t="shared" si="491"/>
        <v>1.5</v>
      </c>
      <c r="OY32" s="49" t="str">
        <f t="shared" si="492"/>
        <v>1.5</v>
      </c>
      <c r="OZ32" s="77">
        <v>2</v>
      </c>
      <c r="PA32" s="151">
        <v>2</v>
      </c>
      <c r="PB32" s="24">
        <v>5.2</v>
      </c>
      <c r="PC32" s="27">
        <v>8</v>
      </c>
      <c r="PD32" s="28"/>
      <c r="PE32" s="30">
        <f t="shared" si="493"/>
        <v>6.9</v>
      </c>
      <c r="PF32" s="31">
        <f t="shared" si="494"/>
        <v>6.9</v>
      </c>
      <c r="PG32" s="31" t="str">
        <f t="shared" si="495"/>
        <v>6.9</v>
      </c>
      <c r="PH32" s="35" t="str">
        <f t="shared" si="496"/>
        <v>C+</v>
      </c>
      <c r="PI32" s="130">
        <f t="shared" si="497"/>
        <v>2.5</v>
      </c>
      <c r="PJ32" s="49" t="str">
        <f t="shared" si="498"/>
        <v>2.5</v>
      </c>
      <c r="PK32" s="77">
        <v>3</v>
      </c>
      <c r="PL32" s="151">
        <v>3</v>
      </c>
      <c r="PM32" s="24">
        <v>6</v>
      </c>
      <c r="PN32" s="27">
        <v>7</v>
      </c>
      <c r="PO32" s="28"/>
      <c r="PP32" s="30">
        <f t="shared" si="499"/>
        <v>6.6</v>
      </c>
      <c r="PQ32" s="31">
        <f t="shared" si="500"/>
        <v>6.6</v>
      </c>
      <c r="PR32" s="31" t="str">
        <f t="shared" si="501"/>
        <v>6.6</v>
      </c>
      <c r="PS32" s="35" t="str">
        <f t="shared" si="502"/>
        <v>C+</v>
      </c>
      <c r="PT32" s="130">
        <f t="shared" si="503"/>
        <v>2.5</v>
      </c>
      <c r="PU32" s="49" t="str">
        <f t="shared" si="504"/>
        <v>2.5</v>
      </c>
      <c r="PV32" s="77">
        <v>2</v>
      </c>
      <c r="PW32" s="151">
        <v>2</v>
      </c>
      <c r="PX32" s="63">
        <v>0</v>
      </c>
      <c r="PY32" s="27"/>
      <c r="PZ32" s="28"/>
      <c r="QA32" s="30">
        <f t="shared" si="505"/>
        <v>0</v>
      </c>
      <c r="QB32" s="31">
        <f t="shared" si="506"/>
        <v>0</v>
      </c>
      <c r="QC32" s="31" t="str">
        <f t="shared" si="507"/>
        <v>0.0</v>
      </c>
      <c r="QD32" s="35" t="str">
        <f t="shared" si="546"/>
        <v>F</v>
      </c>
      <c r="QE32" s="33">
        <f t="shared" si="508"/>
        <v>0</v>
      </c>
      <c r="QF32" s="49" t="str">
        <f t="shared" si="509"/>
        <v>0.0</v>
      </c>
      <c r="QG32" s="77">
        <v>3</v>
      </c>
      <c r="QH32" s="151"/>
      <c r="QI32" s="63">
        <v>0</v>
      </c>
      <c r="QJ32" s="27"/>
      <c r="QK32" s="28"/>
      <c r="QL32" s="30">
        <f t="shared" si="564"/>
        <v>0</v>
      </c>
      <c r="QM32" s="31">
        <f t="shared" si="565"/>
        <v>0</v>
      </c>
      <c r="QN32" s="31" t="str">
        <f t="shared" si="566"/>
        <v>0.0</v>
      </c>
      <c r="QO32" s="35" t="str">
        <f t="shared" si="567"/>
        <v>F</v>
      </c>
      <c r="QP32" s="130">
        <f t="shared" si="568"/>
        <v>0</v>
      </c>
      <c r="QQ32" s="49" t="str">
        <f t="shared" si="569"/>
        <v>0.0</v>
      </c>
      <c r="QR32" s="77">
        <v>1</v>
      </c>
      <c r="QS32" s="151"/>
      <c r="QT32" s="24">
        <v>5</v>
      </c>
      <c r="QU32" s="27">
        <v>7</v>
      </c>
      <c r="QV32" s="28"/>
      <c r="QW32" s="30">
        <f t="shared" si="516"/>
        <v>6.2</v>
      </c>
      <c r="QX32" s="31">
        <f t="shared" si="517"/>
        <v>6.2</v>
      </c>
      <c r="QY32" s="31" t="str">
        <f t="shared" si="518"/>
        <v>6.2</v>
      </c>
      <c r="QZ32" s="35" t="str">
        <f t="shared" si="519"/>
        <v>C</v>
      </c>
      <c r="RA32" s="130">
        <f t="shared" si="520"/>
        <v>2</v>
      </c>
      <c r="RB32" s="49" t="str">
        <f t="shared" si="521"/>
        <v>2.0</v>
      </c>
      <c r="RC32" s="77">
        <v>3</v>
      </c>
      <c r="RD32" s="151">
        <v>3</v>
      </c>
      <c r="RE32" s="24"/>
      <c r="RF32" s="27"/>
      <c r="RG32" s="28"/>
      <c r="RH32" s="30">
        <f t="shared" si="522"/>
        <v>0</v>
      </c>
      <c r="RI32" s="31">
        <f t="shared" si="523"/>
        <v>0</v>
      </c>
      <c r="RJ32" s="31" t="str">
        <f t="shared" si="524"/>
        <v>0.0</v>
      </c>
      <c r="RK32" s="35" t="str">
        <f t="shared" si="525"/>
        <v>F</v>
      </c>
      <c r="RL32" s="130">
        <f t="shared" si="526"/>
        <v>0</v>
      </c>
      <c r="RM32" s="49" t="str">
        <f t="shared" si="527"/>
        <v>0.0</v>
      </c>
      <c r="RN32" s="77">
        <v>1</v>
      </c>
      <c r="RO32" s="151"/>
      <c r="RP32" s="211">
        <f t="shared" si="275"/>
        <v>15</v>
      </c>
      <c r="RQ32" s="275">
        <f t="shared" si="276"/>
        <v>4.1800000000000006</v>
      </c>
      <c r="RR32" s="43">
        <f t="shared" si="277"/>
        <v>1.4333333333333333</v>
      </c>
      <c r="RS32" s="45" t="str">
        <f t="shared" si="278"/>
        <v>1.43</v>
      </c>
      <c r="RT32" s="47" t="str">
        <f t="shared" si="279"/>
        <v>Lên lớp</v>
      </c>
      <c r="RU32" s="41">
        <f t="shared" si="280"/>
        <v>10</v>
      </c>
      <c r="RV32" s="43">
        <f t="shared" si="281"/>
        <v>2.15</v>
      </c>
      <c r="RW32" s="229">
        <f t="shared" si="282"/>
        <v>91</v>
      </c>
      <c r="RX32" s="230">
        <f t="shared" si="283"/>
        <v>55</v>
      </c>
      <c r="RY32" s="146">
        <f t="shared" si="284"/>
        <v>2.1272727272727274</v>
      </c>
      <c r="RZ32" s="45" t="str">
        <f t="shared" si="285"/>
        <v>2.13</v>
      </c>
      <c r="SA32" s="47" t="str">
        <f t="shared" si="286"/>
        <v>Lên lớp</v>
      </c>
      <c r="SB32" s="47" t="s">
        <v>1143</v>
      </c>
      <c r="SC32" s="24"/>
      <c r="SD32" s="27"/>
      <c r="SE32" s="28"/>
      <c r="SF32" s="30">
        <f t="shared" si="528"/>
        <v>0</v>
      </c>
      <c r="SG32" s="31">
        <f t="shared" si="529"/>
        <v>0</v>
      </c>
      <c r="SH32" s="31" t="str">
        <f t="shared" si="530"/>
        <v>0.0</v>
      </c>
      <c r="SI32" s="35" t="str">
        <f t="shared" si="531"/>
        <v>F</v>
      </c>
      <c r="SJ32" s="130">
        <f t="shared" si="532"/>
        <v>0</v>
      </c>
      <c r="SK32" s="49" t="str">
        <f t="shared" si="533"/>
        <v>0.0</v>
      </c>
      <c r="SL32" s="77">
        <v>2</v>
      </c>
      <c r="SM32" s="151"/>
      <c r="SN32" s="24"/>
      <c r="SO32" s="27"/>
      <c r="SP32" s="28"/>
      <c r="SQ32" s="30">
        <f t="shared" si="534"/>
        <v>0</v>
      </c>
      <c r="SR32" s="31">
        <f t="shared" si="535"/>
        <v>0</v>
      </c>
      <c r="SS32" s="29" t="str">
        <f t="shared" si="536"/>
        <v>0.0</v>
      </c>
      <c r="ST32" s="35" t="str">
        <f t="shared" si="537"/>
        <v>F</v>
      </c>
      <c r="SU32" s="130">
        <f t="shared" si="538"/>
        <v>0</v>
      </c>
      <c r="SV32" s="49" t="str">
        <f t="shared" si="539"/>
        <v>0.0</v>
      </c>
      <c r="SW32" s="77">
        <v>2</v>
      </c>
      <c r="SX32" s="151"/>
      <c r="SY32" s="24"/>
      <c r="SZ32" s="27"/>
      <c r="TA32" s="28"/>
      <c r="TB32" s="22">
        <f t="shared" ref="TB32" si="756">ROUND((SF32*0.5+SQ32*0.5),1)</f>
        <v>0</v>
      </c>
      <c r="TC32" s="29">
        <f t="shared" ref="TC32" si="757">ROUND((SG32*0.5+SR32*0.5),1)</f>
        <v>0</v>
      </c>
      <c r="TD32" s="31" t="str">
        <f t="shared" si="542"/>
        <v>0.0</v>
      </c>
      <c r="TE32" s="35" t="str">
        <f t="shared" si="543"/>
        <v>F</v>
      </c>
      <c r="TF32" s="33">
        <f t="shared" si="544"/>
        <v>0</v>
      </c>
      <c r="TG32" s="49" t="str">
        <f t="shared" si="545"/>
        <v>0.0</v>
      </c>
      <c r="TH32" s="77">
        <v>4</v>
      </c>
      <c r="TI32" s="151"/>
      <c r="TJ32" s="320"/>
      <c r="TK32" s="321"/>
      <c r="TL32" s="322"/>
      <c r="TM32" s="322"/>
      <c r="TN32" s="322"/>
      <c r="TO32" s="127">
        <f t="shared" si="549"/>
        <v>0</v>
      </c>
      <c r="TP32" s="29" t="str">
        <f t="shared" si="550"/>
        <v>0.0</v>
      </c>
      <c r="TQ32" s="35" t="str">
        <f t="shared" si="551"/>
        <v>F</v>
      </c>
      <c r="TR32" s="33">
        <f t="shared" si="552"/>
        <v>0</v>
      </c>
      <c r="TS32" s="49" t="str">
        <f t="shared" si="553"/>
        <v>0.0</v>
      </c>
      <c r="TT32" s="323"/>
      <c r="TU32" s="324"/>
      <c r="TV32" s="325">
        <f t="shared" si="554"/>
        <v>4</v>
      </c>
      <c r="TW32" s="341">
        <f t="shared" si="294"/>
        <v>0</v>
      </c>
      <c r="TX32" s="326">
        <f t="shared" si="555"/>
        <v>0</v>
      </c>
      <c r="TY32" s="45" t="str">
        <f t="shared" si="556"/>
        <v>0.00</v>
      </c>
      <c r="TZ32" s="47" t="str">
        <f t="shared" si="557"/>
        <v>Cảnh báo KQHT</v>
      </c>
      <c r="UA32" s="41">
        <f t="shared" si="558"/>
        <v>0</v>
      </c>
      <c r="UB32" s="43" t="e">
        <f t="shared" si="559"/>
        <v>#DIV/0!</v>
      </c>
    </row>
    <row r="33" spans="1:529">
      <c r="OP33" s="47"/>
    </row>
    <row r="34" spans="1:529">
      <c r="OP34" s="47"/>
    </row>
    <row r="35" spans="1:529">
      <c r="OP35" s="47"/>
    </row>
    <row r="36" spans="1:529">
      <c r="OP36" s="47"/>
    </row>
    <row r="37" spans="1:529" ht="18">
      <c r="A37" s="11">
        <v>12</v>
      </c>
      <c r="B37" s="70" t="s">
        <v>500</v>
      </c>
      <c r="C37" s="92" t="s">
        <v>521</v>
      </c>
      <c r="D37" s="73" t="s">
        <v>522</v>
      </c>
      <c r="E37" s="74" t="s">
        <v>523</v>
      </c>
      <c r="F37" s="123" t="s">
        <v>993</v>
      </c>
      <c r="G37" s="118" t="s">
        <v>910</v>
      </c>
      <c r="H37" s="102" t="s">
        <v>18</v>
      </c>
      <c r="I37" s="104" t="s">
        <v>944</v>
      </c>
      <c r="J37" s="13"/>
      <c r="K37" s="13"/>
      <c r="L37" s="35" t="str">
        <f t="shared" ref="L37" si="758">IF(J37&gt;=8.5,"A",IF(J37&gt;=8,"B+",IF(J37&gt;=7,"B",IF(J37&gt;=6.5,"C+",IF(J37&gt;=5.5,"C",IF(J37&gt;=5,"D+",IF(J37&gt;=4,"D","F")))))))</f>
        <v>F</v>
      </c>
      <c r="M37" s="33">
        <f t="shared" ref="M37" si="759">IF(L37="A",4,IF(L37="B+",3.5,IF(L37="B",3,IF(L37="C+",2.5,IF(L37="C",2,IF(L37="D+",1.5,IF(L37="D",1,0)))))))</f>
        <v>0</v>
      </c>
      <c r="N37" s="49" t="str">
        <f t="shared" ref="N37" si="760">TEXT(M37,"0.0")</f>
        <v>0.0</v>
      </c>
      <c r="O37" s="12">
        <v>2</v>
      </c>
      <c r="BN37" s="24">
        <v>5.7</v>
      </c>
      <c r="BO37" s="124"/>
      <c r="BP37" s="28"/>
      <c r="BQ37" s="30">
        <f t="shared" ref="BQ37:BQ42" si="761">ROUND((BN37*0.4+BO37*0.6),1)</f>
        <v>2.2999999999999998</v>
      </c>
      <c r="BR37" s="31">
        <f t="shared" ref="BR37:BR42" si="762">ROUND(MAX((BN37*0.4+BO37*0.6),(BN37*0.4+BP37*0.6)),1)</f>
        <v>2.2999999999999998</v>
      </c>
      <c r="BS37" s="31"/>
      <c r="BT37" s="35" t="str">
        <f t="shared" ref="BT37:BT42" si="763">IF(BR37&gt;=8.5,"A",IF(BR37&gt;=8,"B+",IF(BR37&gt;=7,"B",IF(BR37&gt;=6.5,"C+",IF(BR37&gt;=5.5,"C",IF(BR37&gt;=5,"D+",IF(BR37&gt;=4,"D","F")))))))</f>
        <v>F</v>
      </c>
      <c r="BU37" s="33">
        <f t="shared" ref="BU37:BU42" si="764">IF(BT37="A",4,IF(BT37="B+",3.5,IF(BT37="B",3,IF(BT37="C+",2.5,IF(BT37="C",2,IF(BT37="D+",1.5,IF(BT37="D",1,0)))))))</f>
        <v>0</v>
      </c>
      <c r="BV37" s="49" t="str">
        <f t="shared" ref="BV37:BV42" si="765">TEXT(BU37,"0.0")</f>
        <v>0.0</v>
      </c>
      <c r="BW37" s="77">
        <v>2</v>
      </c>
      <c r="BX37" s="12">
        <v>2</v>
      </c>
      <c r="OP37" s="47"/>
    </row>
    <row r="38" spans="1:529" ht="18">
      <c r="A38" s="11">
        <v>46</v>
      </c>
      <c r="B38" s="91" t="s">
        <v>1086</v>
      </c>
      <c r="C38" s="92" t="s">
        <v>1212</v>
      </c>
      <c r="D38" s="73" t="s">
        <v>1213</v>
      </c>
      <c r="E38" s="74" t="s">
        <v>547</v>
      </c>
      <c r="F38" s="123" t="s">
        <v>1399</v>
      </c>
      <c r="G38" s="118" t="s">
        <v>1357</v>
      </c>
      <c r="H38" s="102" t="s">
        <v>18</v>
      </c>
      <c r="I38" s="104" t="s">
        <v>1275</v>
      </c>
      <c r="J38" s="13">
        <v>6.5</v>
      </c>
      <c r="K38" s="13"/>
      <c r="L38" s="35" t="str">
        <f t="shared" ref="L38:L43" si="766">IF(J38&gt;=8.5,"A",IF(J38&gt;=8,"B+",IF(J38&gt;=7,"B",IF(J38&gt;=6.5,"C+",IF(J38&gt;=5.5,"C",IF(J38&gt;=5,"D+",IF(J38&gt;=4,"D","F")))))))</f>
        <v>C+</v>
      </c>
      <c r="M38" s="33">
        <f t="shared" ref="M38:M43" si="767">IF(L38="A",4,IF(L38="B+",3.5,IF(L38="B",3,IF(L38="C+",2.5,IF(L38="C",2,IF(L38="D+",1.5,IF(L38="D",1,0)))))))</f>
        <v>2.5</v>
      </c>
      <c r="N38" s="49" t="str">
        <f t="shared" ref="N38:N43" si="768">TEXT(M38,"0.0")</f>
        <v>2.5</v>
      </c>
      <c r="O38" s="12">
        <v>2</v>
      </c>
      <c r="P38" s="19">
        <v>6</v>
      </c>
      <c r="Q38" s="19"/>
      <c r="R38" s="35" t="str">
        <f t="shared" ref="R38:R43" si="769">IF(P38&gt;=8.5,"A",IF(P38&gt;=8,"B+",IF(P38&gt;=7,"B",IF(P38&gt;=6.5,"C+",IF(P38&gt;=5.5,"C",IF(P38&gt;=5,"D+",IF(P38&gt;=4,"D","F")))))))</f>
        <v>C</v>
      </c>
      <c r="S38" s="33">
        <f t="shared" ref="S38:S43" si="770">IF(R38="A",4,IF(R38="B+",3.5,IF(R38="B",3,IF(R38="C+",2.5,IF(R38="C",2,IF(R38="D+",1.5,IF(R38="D",1,0)))))))</f>
        <v>2</v>
      </c>
      <c r="T38" s="49" t="str">
        <f t="shared" ref="T38:T43" si="771">TEXT(S38,"0.0")</f>
        <v>2.0</v>
      </c>
      <c r="U38" s="12">
        <v>3</v>
      </c>
      <c r="V38" s="24">
        <v>7</v>
      </c>
      <c r="W38" s="27">
        <v>4</v>
      </c>
      <c r="X38" s="28"/>
      <c r="Y38" s="30">
        <f t="shared" ref="Y38:Y43" si="772">ROUND((V38*0.4+W38*0.6),1)</f>
        <v>5.2</v>
      </c>
      <c r="Z38" s="31">
        <f t="shared" ref="Z38:Z43" si="773">ROUND(MAX((V38*0.4+W38*0.6),(V38*0.4+X38*0.6)),1)</f>
        <v>5.2</v>
      </c>
      <c r="AA38" s="31"/>
      <c r="AB38" s="35" t="str">
        <f t="shared" ref="AB38:AB43" si="774">IF(Z38&gt;=8.5,"A",IF(Z38&gt;=8,"B+",IF(Z38&gt;=7,"B",IF(Z38&gt;=6.5,"C+",IF(Z38&gt;=5.5,"C",IF(Z38&gt;=5,"D+",IF(Z38&gt;=4,"D","F")))))))</f>
        <v>D+</v>
      </c>
      <c r="AC38" s="33">
        <f t="shared" ref="AC38:AC43" si="775">IF(AB38="A",4,IF(AB38="B+",3.5,IF(AB38="B",3,IF(AB38="C+",2.5,IF(AB38="C",2,IF(AB38="D+",1.5,IF(AB38="D",1,0)))))))</f>
        <v>1.5</v>
      </c>
      <c r="AD38" s="49" t="str">
        <f t="shared" ref="AD38:AD43" si="776">TEXT(AC38,"0.0")</f>
        <v>1.5</v>
      </c>
      <c r="AE38" s="77">
        <v>5</v>
      </c>
      <c r="AF38" s="80">
        <v>5</v>
      </c>
      <c r="AG38" s="24">
        <v>5.7</v>
      </c>
      <c r="AH38" s="27">
        <v>6</v>
      </c>
      <c r="AI38" s="28"/>
      <c r="AJ38" s="30">
        <f t="shared" ref="AJ38:AJ43" si="777">ROUND((AG38*0.4+AH38*0.6),1)</f>
        <v>5.9</v>
      </c>
      <c r="AK38" s="31">
        <f t="shared" ref="AK38:AK43" si="778">ROUND(MAX((AG38*0.4+AH38*0.6),(AG38*0.4+AI38*0.6)),1)</f>
        <v>5.9</v>
      </c>
      <c r="AL38" s="31"/>
      <c r="AM38" s="35" t="str">
        <f t="shared" ref="AM38:AM43" si="779">IF(AK38&gt;=8.5,"A",IF(AK38&gt;=8,"B+",IF(AK38&gt;=7,"B",IF(AK38&gt;=6.5,"C+",IF(AK38&gt;=5.5,"C",IF(AK38&gt;=5,"D+",IF(AK38&gt;=4,"D","F")))))))</f>
        <v>C</v>
      </c>
      <c r="AN38" s="33">
        <f t="shared" ref="AN38:AN43" si="780">IF(AM38="A",4,IF(AM38="B+",3.5,IF(AM38="B",3,IF(AM38="C+",2.5,IF(AM38="C",2,IF(AM38="D+",1.5,IF(AM38="D",1,0)))))))</f>
        <v>2</v>
      </c>
      <c r="AO38" s="49" t="str">
        <f t="shared" ref="AO38:AO43" si="781">TEXT(AN38,"0.0")</f>
        <v>2.0</v>
      </c>
      <c r="AP38" s="77">
        <v>3</v>
      </c>
      <c r="AQ38" s="83">
        <v>3</v>
      </c>
      <c r="AR38" s="24">
        <v>5</v>
      </c>
      <c r="AS38" s="27">
        <v>4</v>
      </c>
      <c r="AT38" s="28"/>
      <c r="AU38" s="30">
        <f t="shared" ref="AU38:AU43" si="782">ROUND((AR38*0.4+AS38*0.6),1)</f>
        <v>4.4000000000000004</v>
      </c>
      <c r="AV38" s="31">
        <f t="shared" ref="AV38:AV43" si="783">ROUND(MAX((AR38*0.4+AS38*0.6),(AR38*0.4+AT38*0.6)),1)</f>
        <v>4.4000000000000004</v>
      </c>
      <c r="AW38" s="31"/>
      <c r="AX38" s="35" t="str">
        <f t="shared" ref="AX38:AX43" si="784">IF(AV38&gt;=8.5,"A",IF(AV38&gt;=8,"B+",IF(AV38&gt;=7,"B",IF(AV38&gt;=6.5,"C+",IF(AV38&gt;=5.5,"C",IF(AV38&gt;=5,"D+",IF(AV38&gt;=4,"D","F")))))))</f>
        <v>D</v>
      </c>
      <c r="AY38" s="33">
        <f t="shared" ref="AY38:AY43" si="785">IF(AX38="A",4,IF(AX38="B+",3.5,IF(AX38="B",3,IF(AX38="C+",2.5,IF(AX38="C",2,IF(AX38="D+",1.5,IF(AX38="D",1,0)))))))</f>
        <v>1</v>
      </c>
      <c r="AZ38" s="49" t="str">
        <f t="shared" ref="AZ38:AZ43" si="786">TEXT(AY38,"0.0")</f>
        <v>1.0</v>
      </c>
      <c r="BA38" s="77">
        <v>3</v>
      </c>
      <c r="BB38" s="83">
        <v>3</v>
      </c>
      <c r="BC38" s="24">
        <v>5.2</v>
      </c>
      <c r="BD38" s="27">
        <v>5</v>
      </c>
      <c r="BE38" s="28"/>
      <c r="BF38" s="30">
        <f t="shared" ref="BF38:BF43" si="787">ROUND((BC38*0.4+BD38*0.6),1)</f>
        <v>5.0999999999999996</v>
      </c>
      <c r="BG38" s="31">
        <f t="shared" ref="BG38:BG43" si="788">ROUND(MAX((BC38*0.4+BD38*0.6),(BC38*0.4+BE38*0.6)),1)</f>
        <v>5.0999999999999996</v>
      </c>
      <c r="BH38" s="31"/>
      <c r="BI38" s="35" t="str">
        <f t="shared" ref="BI38:BI43" si="789">IF(BG38&gt;=8.5,"A",IF(BG38&gt;=8,"B+",IF(BG38&gt;=7,"B",IF(BG38&gt;=6.5,"C+",IF(BG38&gt;=5.5,"C",IF(BG38&gt;=5,"D+",IF(BG38&gt;=4,"D","F")))))))</f>
        <v>D+</v>
      </c>
      <c r="BJ38" s="33">
        <f t="shared" ref="BJ38:BJ43" si="790">IF(BI38="A",4,IF(BI38="B+",3.5,IF(BI38="B",3,IF(BI38="C+",2.5,IF(BI38="C",2,IF(BI38="D+",1.5,IF(BI38="D",1,0)))))))</f>
        <v>1.5</v>
      </c>
      <c r="BK38" s="49" t="str">
        <f t="shared" ref="BK38:BK43" si="791">TEXT(BJ38,"0.0")</f>
        <v>1.5</v>
      </c>
      <c r="BL38" s="77">
        <v>3</v>
      </c>
      <c r="BM38" s="83">
        <v>3</v>
      </c>
      <c r="BN38" s="24">
        <v>7</v>
      </c>
      <c r="BO38" s="27">
        <v>8</v>
      </c>
      <c r="BP38" s="28"/>
      <c r="BQ38" s="30">
        <f t="shared" si="761"/>
        <v>7.6</v>
      </c>
      <c r="BR38" s="31">
        <f t="shared" si="762"/>
        <v>7.6</v>
      </c>
      <c r="BS38" s="31"/>
      <c r="BT38" s="35" t="str">
        <f t="shared" si="763"/>
        <v>B</v>
      </c>
      <c r="BU38" s="33">
        <f t="shared" si="764"/>
        <v>3</v>
      </c>
      <c r="BV38" s="49" t="str">
        <f t="shared" si="765"/>
        <v>3.0</v>
      </c>
      <c r="BW38" s="77">
        <v>2</v>
      </c>
      <c r="BX38" s="136">
        <v>2</v>
      </c>
      <c r="BY38" s="41">
        <f t="shared" ref="BY38:BY43" si="792">AE38+AP38+BA38+BL38+BW38</f>
        <v>16</v>
      </c>
      <c r="BZ38" s="43">
        <f t="shared" ref="BZ38:BZ43" si="793">(AC38*AE38+AN38*AP38+AY38*BA38+BJ38*BL38+BU38*BW38)/BY38</f>
        <v>1.6875</v>
      </c>
      <c r="CA38" s="45" t="str">
        <f t="shared" ref="CA38:CA43" si="794">TEXT(BZ38,"0.00")</f>
        <v>1.69</v>
      </c>
      <c r="CB38" s="47" t="str">
        <f t="shared" ref="CB38:CB43" si="795">IF(AND(BZ38&lt;0.8),"Cảnh báo KQHT","Lên lớp")</f>
        <v>Lên lớp</v>
      </c>
      <c r="CC38" s="145">
        <f t="shared" ref="CC38:CC43" si="796">AF38+AQ38+BB38+BM38+BX38</f>
        <v>16</v>
      </c>
      <c r="CD38" s="146">
        <f t="shared" ref="CD38:CD43" si="797" xml:space="preserve"> (AC38*AF38+AN38*AQ38+AY38*BB38+BJ38*BM38+BU38*BX38)/CC38</f>
        <v>1.6875</v>
      </c>
      <c r="CE38" s="47" t="str">
        <f t="shared" ref="CE38:CE43" si="798">IF(AND(CD38&lt;1.2),"Cảnh báo KQHT","Lên lớp")</f>
        <v>Lên lớp</v>
      </c>
      <c r="CF38" s="142"/>
      <c r="CG38" s="24"/>
      <c r="CH38" s="27"/>
      <c r="CI38" s="28"/>
      <c r="CJ38" s="30">
        <f t="shared" ref="CJ38:CJ43" si="799">ROUND((CG38*0.4+CH38*0.6),1)</f>
        <v>0</v>
      </c>
      <c r="CK38" s="31">
        <f t="shared" ref="CK38:CK43" si="800">ROUND(MAX((CG38*0.4+CH38*0.6),(CG38*0.4+CI38*0.6)),1)</f>
        <v>0</v>
      </c>
      <c r="CL38" s="31"/>
      <c r="CM38" s="35" t="str">
        <f t="shared" ref="CM38:CM43" si="801">IF(CK38&gt;=8.5,"A",IF(CK38&gt;=8,"B+",IF(CK38&gt;=7,"B",IF(CK38&gt;=6.5,"C+",IF(CK38&gt;=5.5,"C",IF(CK38&gt;=5,"D+",IF(CK38&gt;=4,"D","F")))))))</f>
        <v>F</v>
      </c>
      <c r="CN38" s="157">
        <f t="shared" ref="CN38:CN43" si="802">IF(CM38="A",4,IF(CM38="B+",3.5,IF(CM38="B",3,IF(CM38="C+",2.5,IF(CM38="C",2,IF(CM38="D+",1.5,IF(CM38="D",1,0)))))))</f>
        <v>0</v>
      </c>
      <c r="CO38" s="49" t="str">
        <f t="shared" ref="CO38:CO43" si="803">TEXT(CN38,"0.0")</f>
        <v>0.0</v>
      </c>
      <c r="CP38" s="77">
        <v>3</v>
      </c>
      <c r="CQ38" s="151"/>
      <c r="CR38" s="24">
        <v>5.7</v>
      </c>
      <c r="CS38" s="27">
        <v>6</v>
      </c>
      <c r="CT38" s="28"/>
      <c r="CU38" s="30">
        <f t="shared" ref="CU38:CU43" si="804">ROUND((CR38*0.4+CS38*0.6),1)</f>
        <v>5.9</v>
      </c>
      <c r="CV38" s="31">
        <f t="shared" ref="CV38:CV43" si="805">ROUND(MAX((CR38*0.4+CS38*0.6),(CR38*0.4+CT38*0.6)),1)</f>
        <v>5.9</v>
      </c>
      <c r="CW38" s="31"/>
      <c r="CX38" s="35" t="str">
        <f t="shared" ref="CX38:CX43" si="806">IF(CV38&gt;=8.5,"A",IF(CV38&gt;=8,"B+",IF(CV38&gt;=7,"B",IF(CV38&gt;=6.5,"C+",IF(CV38&gt;=5.5,"C",IF(CV38&gt;=5,"D+",IF(CV38&gt;=4,"D","F")))))))</f>
        <v>C</v>
      </c>
      <c r="CY38" s="157">
        <f t="shared" ref="CY38:CY43" si="807">IF(CX38="A",4,IF(CX38="B+",3.5,IF(CX38="B",3,IF(CX38="C+",2.5,IF(CX38="C",2,IF(CX38="D+",1.5,IF(CX38="D",1,0)))))))</f>
        <v>2</v>
      </c>
      <c r="CZ38" s="49" t="str">
        <f t="shared" ref="CZ38:CZ43" si="808">TEXT(CY38,"0.0")</f>
        <v>2.0</v>
      </c>
      <c r="DA38" s="77">
        <v>2</v>
      </c>
      <c r="DB38" s="151">
        <v>2</v>
      </c>
      <c r="DC38" s="24"/>
      <c r="DD38" s="27"/>
      <c r="DE38" s="28"/>
      <c r="DF38" s="30">
        <f t="shared" ref="DF38:DF43" si="809">ROUND((DC38*0.4+DD38*0.6),1)</f>
        <v>0</v>
      </c>
      <c r="DG38" s="31">
        <f t="shared" ref="DG38:DG43" si="810">ROUND(MAX((DC38*0.4+DD38*0.6),(DC38*0.4+DE38*0.6)),1)</f>
        <v>0</v>
      </c>
      <c r="DH38" s="31"/>
      <c r="DI38" s="35" t="str">
        <f t="shared" ref="DI38:DI43" si="811">IF(DG38&gt;=8.5,"A",IF(DG38&gt;=8,"B+",IF(DG38&gt;=7,"B",IF(DG38&gt;=6.5,"C+",IF(DG38&gt;=5.5,"C",IF(DG38&gt;=5,"D+",IF(DG38&gt;=4,"D","F")))))))</f>
        <v>F</v>
      </c>
      <c r="DJ38" s="157">
        <f t="shared" ref="DJ38:DJ43" si="812">IF(DI38="A",4,IF(DI38="B+",3.5,IF(DI38="B",3,IF(DI38="C+",2.5,IF(DI38="C",2,IF(DI38="D+",1.5,IF(DI38="D",1,0)))))))</f>
        <v>0</v>
      </c>
      <c r="DK38" s="49" t="str">
        <f t="shared" ref="DK38:DK43" si="813">TEXT(DJ38,"0.0")</f>
        <v>0.0</v>
      </c>
      <c r="DL38" s="77">
        <v>4</v>
      </c>
      <c r="DM38" s="151"/>
      <c r="DN38" s="24">
        <v>6.3</v>
      </c>
      <c r="DO38" s="27">
        <v>4</v>
      </c>
      <c r="DP38" s="28"/>
      <c r="DQ38" s="30">
        <f t="shared" ref="DQ38:DQ43" si="814">ROUND((DN38*0.4+DO38*0.6),1)</f>
        <v>4.9000000000000004</v>
      </c>
      <c r="DR38" s="31">
        <f t="shared" ref="DR38:DR43" si="815">ROUND(MAX((DN38*0.4+DO38*0.6),(DN38*0.4+DP38*0.6)),1)</f>
        <v>4.9000000000000004</v>
      </c>
      <c r="DS38" s="31"/>
      <c r="DT38" s="35" t="str">
        <f t="shared" ref="DT38:DT43" si="816">IF(DR38&gt;=8.5,"A",IF(DR38&gt;=8,"B+",IF(DR38&gt;=7,"B",IF(DR38&gt;=6.5,"C+",IF(DR38&gt;=5.5,"C",IF(DR38&gt;=5,"D+",IF(DR38&gt;=4,"D","F")))))))</f>
        <v>D</v>
      </c>
      <c r="DU38" s="157">
        <f t="shared" ref="DU38:DU43" si="817">IF(DT38="A",4,IF(DT38="B+",3.5,IF(DT38="B",3,IF(DT38="C+",2.5,IF(DT38="C",2,IF(DT38="D+",1.5,IF(DT38="D",1,0)))))))</f>
        <v>1</v>
      </c>
      <c r="DV38" s="49" t="str">
        <f t="shared" ref="DV38:DV43" si="818">TEXT(DU38,"0.0")</f>
        <v>1.0</v>
      </c>
      <c r="DW38" s="77">
        <v>3</v>
      </c>
      <c r="DX38" s="151">
        <v>3</v>
      </c>
      <c r="DY38" s="24">
        <v>7.7</v>
      </c>
      <c r="DZ38" s="27">
        <v>5</v>
      </c>
      <c r="EA38" s="28"/>
      <c r="EB38" s="30">
        <f t="shared" ref="EB38:EB43" si="819">ROUND((DY38*0.4+DZ38*0.6),1)</f>
        <v>6.1</v>
      </c>
      <c r="EC38" s="31">
        <f t="shared" ref="EC38:EC43" si="820">ROUND(MAX((DY38*0.4+DZ38*0.6),(DY38*0.4+EA38*0.6)),1)</f>
        <v>6.1</v>
      </c>
      <c r="ED38" s="31"/>
      <c r="EE38" s="35" t="str">
        <f t="shared" ref="EE38:EE43" si="821">IF(EC38&gt;=8.5,"A",IF(EC38&gt;=8,"B+",IF(EC38&gt;=7,"B",IF(EC38&gt;=6.5,"C+",IF(EC38&gt;=5.5,"C",IF(EC38&gt;=5,"D+",IF(EC38&gt;=4,"D","F")))))))</f>
        <v>C</v>
      </c>
      <c r="EF38" s="157">
        <f t="shared" ref="EF38:EF43" si="822">IF(EE38="A",4,IF(EE38="B+",3.5,IF(EE38="B",3,IF(EE38="C+",2.5,IF(EE38="C",2,IF(EE38="D+",1.5,IF(EE38="D",1,0)))))))</f>
        <v>2</v>
      </c>
      <c r="EG38" s="49" t="str">
        <f t="shared" ref="EG38:EG43" si="823">TEXT(EF38,"0.0")</f>
        <v>2.0</v>
      </c>
      <c r="EH38" s="77">
        <v>2</v>
      </c>
      <c r="EI38" s="151">
        <v>2</v>
      </c>
      <c r="EJ38" s="24"/>
      <c r="EK38" s="27"/>
      <c r="EL38" s="28"/>
      <c r="EM38" s="30">
        <f t="shared" ref="EM38:EM43" si="824">ROUND((EJ38*0.4+EK38*0.6),1)</f>
        <v>0</v>
      </c>
      <c r="EN38" s="31">
        <f t="shared" ref="EN38:EN43" si="825">ROUND(MAX((EJ38*0.4+EK38*0.6),(EJ38*0.4+EL38*0.6)),1)</f>
        <v>0</v>
      </c>
      <c r="EO38" s="31"/>
      <c r="EP38" s="35" t="str">
        <f t="shared" ref="EP38:EP43" si="826">IF(EN38&gt;=8.5,"A",IF(EN38&gt;=8,"B+",IF(EN38&gt;=7,"B",IF(EN38&gt;=6.5,"C+",IF(EN38&gt;=5.5,"C",IF(EN38&gt;=5,"D+",IF(EN38&gt;=4,"D","F")))))))</f>
        <v>F</v>
      </c>
      <c r="EQ38" s="157">
        <f t="shared" ref="EQ38:EQ43" si="827">IF(EP38="A",4,IF(EP38="B+",3.5,IF(EP38="B",3,IF(EP38="C+",2.5,IF(EP38="C",2,IF(EP38="D+",1.5,IF(EP38="D",1,0)))))))</f>
        <v>0</v>
      </c>
      <c r="ER38" s="49" t="str">
        <f t="shared" ref="ER38:ER43" si="828">TEXT(EQ38,"0.0")</f>
        <v>0.0</v>
      </c>
      <c r="ES38" s="77">
        <v>2</v>
      </c>
      <c r="ET38" s="151"/>
      <c r="EU38" s="133">
        <v>5.6</v>
      </c>
      <c r="EV38" s="125">
        <v>8</v>
      </c>
      <c r="EW38" s="126"/>
      <c r="EX38" s="127">
        <f t="shared" ref="EX38:EX43" si="829">ROUND((EU38*0.4+EV38*0.6),1)</f>
        <v>7</v>
      </c>
      <c r="EY38" s="128">
        <f t="shared" ref="EY38:EY43" si="830">ROUND(MAX((EU38*0.4+EV38*0.6),(EU38*0.4+EW38*0.6)),1)</f>
        <v>7</v>
      </c>
      <c r="EZ38" s="128"/>
      <c r="FA38" s="129" t="str">
        <f t="shared" ref="FA38:FA43" si="831">IF(EY38&gt;=8.5,"A",IF(EY38&gt;=8,"B+",IF(EY38&gt;=7,"B",IF(EY38&gt;=6.5,"C+",IF(EY38&gt;=5.5,"C",IF(EY38&gt;=5,"D+",IF(EY38&gt;=4,"D","F")))))))</f>
        <v>B</v>
      </c>
      <c r="FB38" s="130">
        <f t="shared" ref="FB38:FB43" si="832">IF(FA38="A",4,IF(FA38="B+",3.5,IF(FA38="B",3,IF(FA38="C+",2.5,IF(FA38="C",2,IF(FA38="D+",1.5,IF(FA38="D",1,0)))))))</f>
        <v>3</v>
      </c>
      <c r="FC38" s="131" t="str">
        <f t="shared" ref="FC38:FC43" si="833">TEXT(FB38,"0.0")</f>
        <v>3.0</v>
      </c>
      <c r="FD38" s="132">
        <v>3</v>
      </c>
      <c r="FE38" s="170">
        <v>3</v>
      </c>
      <c r="FF38" s="307">
        <v>5.4</v>
      </c>
      <c r="FG38" s="308">
        <v>5.4</v>
      </c>
      <c r="FH38" s="308"/>
      <c r="FI38" s="127">
        <f>ROUND((FF38*0.4+FG38*0.6),1)</f>
        <v>5.4</v>
      </c>
      <c r="FJ38" s="128">
        <f>ROUND(MAX((FF38*0.4+FG38*0.6),(FF38*0.4+FH38*0.6)),1)</f>
        <v>5.4</v>
      </c>
      <c r="FK38" s="128"/>
      <c r="FL38" s="129" t="str">
        <f t="shared" ref="FL38:FL43" si="834">IF(FJ38&gt;=8.5,"A",IF(FJ38&gt;=8,"B+",IF(FJ38&gt;=7,"B",IF(FJ38&gt;=6.5,"C+",IF(FJ38&gt;=5.5,"C",IF(FJ38&gt;=5,"D+",IF(FJ38&gt;=4,"D","F")))))))</f>
        <v>D+</v>
      </c>
      <c r="FM38" s="130">
        <f t="shared" ref="FM38:FM43" si="835">IF(FL38="A",4,IF(FL38="B+",3.5,IF(FL38="B",3,IF(FL38="C+",2.5,IF(FL38="C",2,IF(FL38="D+",1.5,IF(FL38="D",1,0)))))))</f>
        <v>1.5</v>
      </c>
      <c r="FN38" s="131" t="str">
        <f t="shared" ref="FN38:FN43" si="836">TEXT(FM38,"0.0")</f>
        <v>1.5</v>
      </c>
      <c r="FO38" s="132">
        <v>1</v>
      </c>
      <c r="FP38" s="170">
        <v>1</v>
      </c>
      <c r="FQ38" s="41">
        <f t="shared" ref="FQ38:FQ43" si="837">CP38+DA38+DL38+DW38+EH38+ES38+FD38+FO38</f>
        <v>20</v>
      </c>
      <c r="FR38" s="43">
        <f t="shared" ref="FR38:FR43" si="838">(CN38*CP38+CY38*DA38+DJ38*DL38+DU38*DW38+EF38*EH38+EQ38*ES38+FB38*FD38+FM38*FO38)/FQ38</f>
        <v>1.075</v>
      </c>
      <c r="FS38" s="45" t="str">
        <f t="shared" ref="FS38:FS43" si="839">TEXT(FR38,"0.00")</f>
        <v>1.08</v>
      </c>
      <c r="FT38" s="47" t="str">
        <f t="shared" ref="FT38:FT43" si="840">IF(AND(FR38&lt;1),"Cảnh báo KQHT","Lên lớp")</f>
        <v>Lên lớp</v>
      </c>
      <c r="FU38" s="145">
        <f t="shared" ref="FU38:FU43" si="841">CQ38+DB38+DM38+DX38+EI38+ET38+FE38+FP38</f>
        <v>11</v>
      </c>
      <c r="FV38" s="146">
        <f t="shared" ref="FV38:FV43" si="842" xml:space="preserve"> (CN38*CQ38+CY38*DB38+DJ38*DM38+DU38*DX38+EF38*EI38+EQ38*ET38+FB38*FE38+FM38*FP38)/FU38</f>
        <v>1.9545454545454546</v>
      </c>
      <c r="FW38" s="174">
        <f t="shared" ref="FW38:FW43" si="843">BY38+FQ38</f>
        <v>36</v>
      </c>
      <c r="FX38" s="41">
        <f t="shared" ref="FX38:FX43" si="844">CC38+FU38</f>
        <v>27</v>
      </c>
      <c r="FY38" s="43">
        <f t="shared" ref="FY38:FY43" si="845">(CD38*CC38+FV38*FU38)/FX38</f>
        <v>1.7962962962962963</v>
      </c>
      <c r="FZ38" s="45" t="str">
        <f t="shared" ref="FZ38:FZ43" si="846">TEXT(FY38,"0.00")</f>
        <v>1.80</v>
      </c>
      <c r="GA38" s="47" t="str">
        <f t="shared" ref="GA38:GA43" si="847">IF(AND(FY38&lt;1.2),"Cảnh báo KQHT","Lên lớp")</f>
        <v>Lên lớp</v>
      </c>
      <c r="GB38" s="47"/>
      <c r="GC38" s="24"/>
      <c r="GD38" s="27"/>
      <c r="GE38" s="28"/>
      <c r="GF38" s="30">
        <f t="shared" ref="GF38:GF43" si="848">ROUND((GC38*0.4+GD38*0.6),1)</f>
        <v>0</v>
      </c>
      <c r="GG38" s="31">
        <f t="shared" ref="GG38:GG43" si="849">ROUND(MAX((GC38*0.4+GD38*0.6),(GC38*0.4+GE38*0.6)),1)</f>
        <v>0</v>
      </c>
      <c r="GH38" s="31"/>
      <c r="GI38" s="35" t="str">
        <f t="shared" ref="GI38:GI43" si="850">IF(GG38&gt;=8.5,"A",IF(GG38&gt;=8,"B+",IF(GG38&gt;=7,"B",IF(GG38&gt;=6.5,"C+",IF(GG38&gt;=5.5,"C",IF(GG38&gt;=5,"D+",IF(GG38&gt;=4,"D","F")))))))</f>
        <v>F</v>
      </c>
      <c r="GJ38" s="33">
        <f t="shared" ref="GJ38:GJ43" si="851">IF(GI38="A",4,IF(GI38="B+",3.5,IF(GI38="B",3,IF(GI38="C+",2.5,IF(GI38="C",2,IF(GI38="D+",1.5,IF(GI38="D",1,0)))))))</f>
        <v>0</v>
      </c>
      <c r="GK38" s="49" t="str">
        <f t="shared" ref="GK38:GK43" si="852">TEXT(GJ38,"0.0")</f>
        <v>0.0</v>
      </c>
      <c r="GL38" s="77">
        <v>2</v>
      </c>
      <c r="GM38" s="151"/>
      <c r="GN38" s="24">
        <v>6.6</v>
      </c>
      <c r="GO38" s="27">
        <v>4</v>
      </c>
      <c r="GP38" s="28"/>
      <c r="GQ38" s="30">
        <f t="shared" ref="GQ38:GQ43" si="853">ROUND((GN38*0.4+GO38*0.6),1)</f>
        <v>5</v>
      </c>
      <c r="GR38" s="31">
        <f t="shared" ref="GR38:GR43" si="854">ROUND(MAX((GN38*0.4+GO38*0.6),(GN38*0.4+GP38*0.6)),1)</f>
        <v>5</v>
      </c>
      <c r="GS38" s="31"/>
      <c r="GT38" s="35" t="str">
        <f t="shared" ref="GT38:GT43" si="855">IF(GR38&gt;=8.5,"A",IF(GR38&gt;=8,"B+",IF(GR38&gt;=7,"B",IF(GR38&gt;=6.5,"C+",IF(GR38&gt;=5.5,"C",IF(GR38&gt;=5,"D+",IF(GR38&gt;=4,"D","F")))))))</f>
        <v>D+</v>
      </c>
      <c r="GU38" s="33">
        <f t="shared" ref="GU38:GU43" si="856">IF(GT38="A",4,IF(GT38="B+",3.5,IF(GT38="B",3,IF(GT38="C+",2.5,IF(GT38="C",2,IF(GT38="D+",1.5,IF(GT38="D",1,0)))))))</f>
        <v>1.5</v>
      </c>
      <c r="GV38" s="49" t="str">
        <f t="shared" ref="GV38:GV43" si="857">TEXT(GU38,"0.0")</f>
        <v>1.5</v>
      </c>
      <c r="GW38" s="77">
        <v>3</v>
      </c>
      <c r="GX38" s="151">
        <v>3</v>
      </c>
      <c r="GY38" s="24">
        <v>5</v>
      </c>
      <c r="GZ38" s="27">
        <v>4</v>
      </c>
      <c r="HA38" s="28"/>
      <c r="HB38" s="30">
        <f t="shared" ref="HB38:HB43" si="858">ROUND((GY38*0.4+GZ38*0.6),1)</f>
        <v>4.4000000000000004</v>
      </c>
      <c r="HC38" s="31">
        <f t="shared" ref="HC38:HC43" si="859">ROUND(MAX((GY38*0.4+GZ38*0.6),(GY38*0.4+HA38*0.6)),1)</f>
        <v>4.4000000000000004</v>
      </c>
      <c r="HD38" s="31"/>
      <c r="HE38" s="35" t="str">
        <f t="shared" ref="HE38:HE43" si="860">IF(HC38&gt;=8.5,"A",IF(HC38&gt;=8,"B+",IF(HC38&gt;=7,"B",IF(HC38&gt;=6.5,"C+",IF(HC38&gt;=5.5,"C",IF(HC38&gt;=5,"D+",IF(HC38&gt;=4,"D","F")))))))</f>
        <v>D</v>
      </c>
      <c r="HF38" s="33">
        <f t="shared" ref="HF38:HF43" si="861">IF(HE38="A",4,IF(HE38="B+",3.5,IF(HE38="B",3,IF(HE38="C+",2.5,IF(HE38="C",2,IF(HE38="D+",1.5,IF(HE38="D",1,0)))))))</f>
        <v>1</v>
      </c>
      <c r="HG38" s="49" t="str">
        <f t="shared" ref="HG38:HG43" si="862">TEXT(HF38,"0.0")</f>
        <v>1.0</v>
      </c>
      <c r="HH38" s="77">
        <v>2</v>
      </c>
      <c r="HI38" s="151">
        <v>2</v>
      </c>
      <c r="HJ38" s="24"/>
      <c r="HK38" s="27"/>
      <c r="HL38" s="28"/>
      <c r="HM38" s="30">
        <f t="shared" ref="HM38:HM43" si="863">ROUND((HJ38*0.4+HK38*0.6),1)</f>
        <v>0</v>
      </c>
      <c r="HN38" s="31">
        <f t="shared" ref="HN38:HN43" si="864">ROUND(MAX((HJ38*0.4+HK38*0.6),(HJ38*0.4+HL38*0.6)),1)</f>
        <v>0</v>
      </c>
      <c r="HO38" s="31"/>
      <c r="HP38" s="35" t="str">
        <f t="shared" ref="HP38:HP43" si="865">IF(HN38&gt;=8.5,"A",IF(HN38&gt;=8,"B+",IF(HN38&gt;=7,"B",IF(HN38&gt;=6.5,"C+",IF(HN38&gt;=5.5,"C",IF(HN38&gt;=5,"D+",IF(HN38&gt;=4,"D","F")))))))</f>
        <v>F</v>
      </c>
      <c r="HQ38" s="33">
        <f t="shared" ref="HQ38:HQ43" si="866">IF(HP38="A",4,IF(HP38="B+",3.5,IF(HP38="B",3,IF(HP38="C+",2.5,IF(HP38="C",2,IF(HP38="D+",1.5,IF(HP38="D",1,0)))))))</f>
        <v>0</v>
      </c>
      <c r="HR38" s="49" t="str">
        <f t="shared" ref="HR38:HR43" si="867">TEXT(HQ38,"0.0")</f>
        <v>0.0</v>
      </c>
      <c r="HS38" s="77">
        <v>2</v>
      </c>
      <c r="HT38" s="151"/>
      <c r="HU38" s="24">
        <v>5.8</v>
      </c>
      <c r="HV38" s="27">
        <v>4</v>
      </c>
      <c r="HW38" s="28"/>
      <c r="HX38" s="22">
        <f t="shared" ref="HX38:HX43" si="868">ROUND((HU38*0.4+HV38*0.6),1)</f>
        <v>4.7</v>
      </c>
      <c r="HY38" s="29">
        <f t="shared" ref="HY38:HY43" si="869">ROUND(MAX((HU38*0.4+HV38*0.6),(HU38*0.4+HW38*0.6)),1)</f>
        <v>4.7</v>
      </c>
      <c r="HZ38" s="29"/>
      <c r="IA38" s="35" t="str">
        <f t="shared" ref="IA38:IA43" si="870">IF(HY38&gt;=8.5,"A",IF(HY38&gt;=8,"B+",IF(HY38&gt;=7,"B",IF(HY38&gt;=6.5,"C+",IF(HY38&gt;=5.5,"C",IF(HY38&gt;=5,"D+",IF(HY38&gt;=4,"D","F")))))))</f>
        <v>D</v>
      </c>
      <c r="IB38" s="33">
        <f t="shared" ref="IB38:IB43" si="871">IF(IA38="A",4,IF(IA38="B+",3.5,IF(IA38="B",3,IF(IA38="C+",2.5,IF(IA38="C",2,IF(IA38="D+",1.5,IF(IA38="D",1,0)))))))</f>
        <v>1</v>
      </c>
      <c r="IC38" s="49" t="str">
        <f t="shared" ref="IC38:IC43" si="872">TEXT(IB38,"0.0")</f>
        <v>1.0</v>
      </c>
      <c r="ID38" s="77">
        <v>3</v>
      </c>
      <c r="IE38" s="151">
        <v>3</v>
      </c>
      <c r="IF38" s="133">
        <v>6</v>
      </c>
      <c r="IG38" s="125"/>
      <c r="IH38" s="126"/>
      <c r="II38" s="127">
        <f t="shared" ref="II38:II43" si="873">ROUND((IF38*0.4+IG38*0.6),1)</f>
        <v>2.4</v>
      </c>
      <c r="IJ38" s="128">
        <f t="shared" ref="IJ38:IJ43" si="874">ROUND(MAX((IF38*0.4+IG38*0.6),(IF38*0.4+IH38*0.6)),1)</f>
        <v>2.4</v>
      </c>
      <c r="IK38" s="128"/>
      <c r="IL38" s="129" t="str">
        <f t="shared" ref="IL38:IL43" si="875">IF(IJ38&gt;=8.5,"A",IF(IJ38&gt;=8,"B+",IF(IJ38&gt;=7,"B",IF(IJ38&gt;=6.5,"C+",IF(IJ38&gt;=5.5,"C",IF(IJ38&gt;=5,"D+",IF(IJ38&gt;=4,"D","F")))))))</f>
        <v>F</v>
      </c>
      <c r="IM38" s="130">
        <f t="shared" ref="IM38:IM43" si="876">IF(IL38="A",4,IF(IL38="B+",3.5,IF(IL38="B",3,IF(IL38="C+",2.5,IF(IL38="C",2,IF(IL38="D+",1.5,IF(IL38="D",1,0)))))))</f>
        <v>0</v>
      </c>
      <c r="IN38" s="131" t="str">
        <f t="shared" ref="IN38:IN43" si="877">TEXT(IM38,"0.0")</f>
        <v>0.0</v>
      </c>
      <c r="IO38" s="132">
        <v>2</v>
      </c>
      <c r="IP38" s="151"/>
      <c r="IQ38" s="24"/>
      <c r="IR38" s="27"/>
      <c r="IS38" s="28"/>
      <c r="IT38" s="30">
        <f t="shared" ref="IT38:IT43" si="878">ROUND((IQ38*0.4+IR38*0.6),1)</f>
        <v>0</v>
      </c>
      <c r="IU38" s="31">
        <f t="shared" ref="IU38:IU43" si="879">ROUND(MAX((IQ38*0.4+IR38*0.6),(IQ38*0.4+IS38*0.6)),1)</f>
        <v>0</v>
      </c>
      <c r="IV38" s="31"/>
      <c r="IW38" s="35" t="str">
        <f t="shared" ref="IW38:IW43" si="880">IF(IU38&gt;=8.5,"A",IF(IU38&gt;=8,"B+",IF(IU38&gt;=7,"B",IF(IU38&gt;=6.5,"C+",IF(IU38&gt;=5.5,"C",IF(IU38&gt;=5,"D+",IF(IU38&gt;=4,"D","F")))))))</f>
        <v>F</v>
      </c>
      <c r="IX38" s="33">
        <f t="shared" ref="IX38:IX43" si="881">IF(IW38="A",4,IF(IW38="B+",3.5,IF(IW38="B",3,IF(IW38="C+",2.5,IF(IW38="C",2,IF(IW38="D+",1.5,IF(IW38="D",1,0)))))))</f>
        <v>0</v>
      </c>
      <c r="IY38" s="49" t="str">
        <f t="shared" ref="IY38:IY43" si="882">TEXT(IX38,"0.0")</f>
        <v>0.0</v>
      </c>
      <c r="IZ38" s="77">
        <v>3</v>
      </c>
      <c r="JA38" s="151"/>
      <c r="JB38" s="24">
        <v>5</v>
      </c>
      <c r="JC38" s="27">
        <v>6</v>
      </c>
      <c r="JD38" s="28"/>
      <c r="JE38" s="30">
        <f t="shared" ref="JE38:JE43" si="883">ROUND((JB38*0.4+JC38*0.6),1)</f>
        <v>5.6</v>
      </c>
      <c r="JF38" s="31">
        <f t="shared" ref="JF38:JF43" si="884">ROUND(MAX((JB38*0.4+JC38*0.6),(JB38*0.4+JD38*0.6)),1)</f>
        <v>5.6</v>
      </c>
      <c r="JG38" s="31"/>
      <c r="JH38" s="35" t="str">
        <f t="shared" ref="JH38:JH43" si="885">IF(JF38&gt;=8.5,"A",IF(JF38&gt;=8,"B+",IF(JF38&gt;=7,"B",IF(JF38&gt;=6.5,"C+",IF(JF38&gt;=5.5,"C",IF(JF38&gt;=5,"D+",IF(JF38&gt;=4,"D","F")))))))</f>
        <v>C</v>
      </c>
      <c r="JI38" s="33">
        <f t="shared" ref="JI38:JI43" si="886">IF(JH38="A",4,IF(JH38="B+",3.5,IF(JH38="B",3,IF(JH38="C+",2.5,IF(JH38="C",2,IF(JH38="D+",1.5,IF(JH38="D",1,0)))))))</f>
        <v>2</v>
      </c>
      <c r="JJ38" s="49" t="str">
        <f t="shared" ref="JJ38:JJ43" si="887">TEXT(JI38,"0.0")</f>
        <v>2.0</v>
      </c>
      <c r="JK38" s="77">
        <v>3</v>
      </c>
      <c r="JL38" s="151">
        <v>3</v>
      </c>
      <c r="JM38" s="24"/>
      <c r="JN38" s="214"/>
      <c r="JO38" s="140"/>
      <c r="JP38" s="30">
        <v>7.9</v>
      </c>
      <c r="JQ38" s="31">
        <v>7.9</v>
      </c>
      <c r="JR38" s="31"/>
      <c r="JS38" s="35" t="str">
        <f t="shared" ref="JS38:JS43" si="888">IF(JQ38&gt;=8.5,"A",IF(JQ38&gt;=8,"B+",IF(JQ38&gt;=7,"B",IF(JQ38&gt;=6.5,"C+",IF(JQ38&gt;=5.5,"C",IF(JQ38&gt;=5,"D+",IF(JQ38&gt;=4,"D","F")))))))</f>
        <v>B</v>
      </c>
      <c r="JT38" s="33">
        <f t="shared" ref="JT38:JT43" si="889">IF(JS38="A",4,IF(JS38="B+",3.5,IF(JS38="B",3,IF(JS38="C+",2.5,IF(JS38="C",2,IF(JS38="D+",1.5,IF(JS38="D",1,0)))))))</f>
        <v>3</v>
      </c>
      <c r="JU38" s="49" t="str">
        <f t="shared" ref="JU38:JU43" si="890">TEXT(JT38,"0.0")</f>
        <v>3.0</v>
      </c>
      <c r="JV38" s="77">
        <v>2</v>
      </c>
      <c r="JW38" s="151">
        <v>2</v>
      </c>
      <c r="JX38" s="211">
        <f t="shared" ref="JX38:JX43" si="891">GL38+GW38+HH38+HS38+ID38+IO38+IZ38+JK38+JV38</f>
        <v>22</v>
      </c>
      <c r="JY38" s="43">
        <f t="shared" ref="JY38:JY43" si="892">(GJ38*GL38+GU38*GW38+HF38*HH38+HQ38*HS38+IB38*ID38+IM38*IO38+IX38*IZ38+JI38*JK38+JT38*JV38)/JX38</f>
        <v>0.97727272727272729</v>
      </c>
      <c r="JZ38" s="45" t="str">
        <f t="shared" ref="JZ38:JZ43" si="893">TEXT(JY38,"0.00")</f>
        <v>0.98</v>
      </c>
      <c r="KA38" s="47" t="str">
        <f t="shared" ref="KA38:KA43" si="894">IF(AND(JY38&lt;1),"Cảnh báo KQHT","Lên lớp")</f>
        <v>Cảnh báo KQHT</v>
      </c>
      <c r="KB38" s="41">
        <f t="shared" ref="KB38:KB43" si="895">GM38+GX38+HI38+HT38+IE38+IP38+JA38+JL38+JW38</f>
        <v>13</v>
      </c>
      <c r="KC38" s="43">
        <f t="shared" ref="KC38:KC43" si="896">(GJ38*GM38+GU38*GX38+HF38*HI38+HQ38*HT38+IB38*IE38+IM38*IP38+IX38*JA38+JI38*JL38+JT38*JW38)/KB38</f>
        <v>1.6538461538461537</v>
      </c>
      <c r="KD38" s="229">
        <f t="shared" ref="KD38:KD43" si="897">BY38+FQ38+JX38</f>
        <v>58</v>
      </c>
      <c r="KE38" s="230">
        <f t="shared" ref="KE38:KE43" si="898">CC38+FU38+KB38</f>
        <v>40</v>
      </c>
      <c r="KF38" s="146">
        <f t="shared" ref="KF38:KF43" si="899" xml:space="preserve"> (CD38*CC38+FU38*FV38+KC38*KB38)/KE38</f>
        <v>1.75</v>
      </c>
      <c r="KG38" s="45" t="str">
        <f t="shared" ref="KG38:KG43" si="900">TEXT(KF38,"0.00")</f>
        <v>1.75</v>
      </c>
      <c r="KH38" s="47" t="str">
        <f t="shared" ref="KH38:KH43" si="901">IF(AND(KF38&lt;1.4),"Cảnh báo KQHT","Lên lớp")</f>
        <v>Lên lớp</v>
      </c>
      <c r="KI38" s="148" t="s">
        <v>1067</v>
      </c>
      <c r="KJ38" s="24">
        <v>5.6</v>
      </c>
      <c r="KK38" s="27">
        <v>5</v>
      </c>
      <c r="KL38" s="28"/>
      <c r="KM38" s="30">
        <f t="shared" ref="KM38:KM43" si="902">ROUND((KJ38*0.4+KK38*0.6),1)</f>
        <v>5.2</v>
      </c>
      <c r="KN38" s="31">
        <f t="shared" ref="KN38:KN43" si="903">ROUND(MAX((KJ38*0.4+KK38*0.6),(KJ38*0.4+KL38*0.6)),1)</f>
        <v>5.2</v>
      </c>
      <c r="KO38" s="29" t="str">
        <f t="shared" ref="KO38:KO43" si="904">TEXT(KN38,"0.0")</f>
        <v>5.2</v>
      </c>
      <c r="KP38" s="35" t="str">
        <f t="shared" ref="KP38:KP43" si="905">IF(KN38&gt;=8.5,"A",IF(KN38&gt;=8,"B+",IF(KN38&gt;=7,"B",IF(KN38&gt;=6.5,"C+",IF(KN38&gt;=5.5,"C",IF(KN38&gt;=5,"D+",IF(KN38&gt;=4,"D","F")))))))</f>
        <v>D+</v>
      </c>
      <c r="KQ38" s="33">
        <f t="shared" ref="KQ38:KQ43" si="906">IF(KP38="A",4,IF(KP38="B+",3.5,IF(KP38="B",3,IF(KP38="C+",2.5,IF(KP38="C",2,IF(KP38="D+",1.5,IF(KP38="D",1,0)))))))</f>
        <v>1.5</v>
      </c>
      <c r="KR38" s="49" t="str">
        <f t="shared" ref="KR38:KR43" si="907">TEXT(KQ38,"0.0")</f>
        <v>1.5</v>
      </c>
      <c r="KS38" s="77">
        <v>2</v>
      </c>
      <c r="KT38" s="151">
        <v>2</v>
      </c>
      <c r="KU38" s="24">
        <v>6.3</v>
      </c>
      <c r="KV38" s="27"/>
      <c r="KW38" s="138"/>
      <c r="KX38" s="30">
        <f t="shared" ref="KX38:KX43" si="908">ROUND((KU38*0.4+KV38*0.6),1)</f>
        <v>2.5</v>
      </c>
      <c r="KY38" s="31">
        <f t="shared" ref="KY38:KY43" si="909">ROUND(MAX((KU38*0.4+KV38*0.6),(KU38*0.4+KW38*0.6)),1)</f>
        <v>2.5</v>
      </c>
      <c r="KZ38" s="29" t="str">
        <f t="shared" ref="KZ38:KZ43" si="910">TEXT(KY38,"0.0")</f>
        <v>2.5</v>
      </c>
      <c r="LA38" s="35" t="str">
        <f t="shared" ref="LA38:LA43" si="911">IF(KY38&gt;=8.5,"A",IF(KY38&gt;=8,"B+",IF(KY38&gt;=7,"B",IF(KY38&gt;=6.5,"C+",IF(KY38&gt;=5.5,"C",IF(KY38&gt;=5,"D+",IF(KY38&gt;=4,"D","F")))))))</f>
        <v>F</v>
      </c>
      <c r="LB38" s="33">
        <f t="shared" ref="LB38:LB43" si="912">IF(LA38="A",4,IF(LA38="B+",3.5,IF(LA38="B",3,IF(LA38="C+",2.5,IF(LA38="C",2,IF(LA38="D+",1.5,IF(LA38="D",1,0)))))))</f>
        <v>0</v>
      </c>
      <c r="LC38" s="49" t="str">
        <f t="shared" ref="LC38:LC43" si="913">TEXT(LB38,"0.0")</f>
        <v>0.0</v>
      </c>
      <c r="LD38" s="77">
        <v>2</v>
      </c>
      <c r="LE38" s="151"/>
      <c r="LF38" s="24">
        <v>5</v>
      </c>
      <c r="LG38" s="27">
        <v>4</v>
      </c>
      <c r="LH38" s="28"/>
      <c r="LI38" s="30">
        <f t="shared" ref="LI38:LI43" si="914">ROUND((LF38*0.4+LG38*0.6),1)</f>
        <v>4.4000000000000004</v>
      </c>
      <c r="LJ38" s="31">
        <f t="shared" ref="LJ38:LJ43" si="915">ROUND(MAX((LF38*0.4+LG38*0.6),(LF38*0.4+LH38*0.6)),1)</f>
        <v>4.4000000000000004</v>
      </c>
      <c r="LK38" s="31" t="str">
        <f t="shared" ref="LK38:LK43" si="916">TEXT(LJ38,"0.0")</f>
        <v>4.4</v>
      </c>
      <c r="LL38" s="35" t="str">
        <f t="shared" ref="LL38:LL43" si="917">IF(LJ38&gt;=8.5,"A",IF(LJ38&gt;=8,"B+",IF(LJ38&gt;=7,"B",IF(LJ38&gt;=6.5,"C+",IF(LJ38&gt;=5.5,"C",IF(LJ38&gt;=5,"D+",IF(LJ38&gt;=4,"D","F")))))))</f>
        <v>D</v>
      </c>
      <c r="LM38" s="33">
        <f t="shared" ref="LM38:LM43" si="918">IF(LL38="A",4,IF(LL38="B+",3.5,IF(LL38="B",3,IF(LL38="C+",2.5,IF(LL38="C",2,IF(LL38="D+",1.5,IF(LL38="D",1,0)))))))</f>
        <v>1</v>
      </c>
      <c r="LN38" s="49" t="str">
        <f t="shared" ref="LN38:LN43" si="919">TEXT(LM38,"0.0")</f>
        <v>1.0</v>
      </c>
      <c r="LO38" s="77">
        <v>2</v>
      </c>
      <c r="LP38" s="151">
        <v>2</v>
      </c>
      <c r="LQ38" s="24">
        <v>7</v>
      </c>
      <c r="LR38" s="124"/>
      <c r="LS38" s="138"/>
      <c r="LT38" s="30">
        <f t="shared" ref="LT38:LT43" si="920">ROUND((LQ38*0.4+LR38*0.6),1)</f>
        <v>2.8</v>
      </c>
      <c r="LU38" s="31">
        <f t="shared" ref="LU38:LU43" si="921">ROUND(MAX((LQ38*0.4+LR38*0.6),(LQ38*0.4+LS38*0.6)),1)</f>
        <v>2.8</v>
      </c>
      <c r="LV38" s="31"/>
      <c r="LW38" s="35" t="str">
        <f t="shared" ref="LW38:LW43" si="922">IF(LU38&gt;=8.5,"A",IF(LU38&gt;=8,"B+",IF(LU38&gt;=7,"B",IF(LU38&gt;=6.5,"C+",IF(LU38&gt;=5.5,"C",IF(LU38&gt;=5,"D+",IF(LU38&gt;=4,"D","F")))))))</f>
        <v>F</v>
      </c>
      <c r="LX38" s="33">
        <f t="shared" ref="LX38:LX43" si="923">IF(LW38="A",4,IF(LW38="B+",3.5,IF(LW38="B",3,IF(LW38="C+",2.5,IF(LW38="C",2,IF(LW38="D+",1.5,IF(LW38="D",1,0)))))))</f>
        <v>0</v>
      </c>
      <c r="LY38" s="49" t="str">
        <f t="shared" ref="LY38:LY43" si="924">TEXT(LX38,"0.0")</f>
        <v>0.0</v>
      </c>
      <c r="LZ38" s="77">
        <v>2</v>
      </c>
      <c r="MA38" s="151"/>
      <c r="MB38" s="24">
        <v>5</v>
      </c>
      <c r="MC38" s="124"/>
      <c r="MD38" s="138"/>
      <c r="ME38" s="30">
        <f t="shared" ref="ME38:ME43" si="925">ROUND((MB38*0.4+MC38*0.6),1)</f>
        <v>2</v>
      </c>
      <c r="MF38" s="161">
        <f t="shared" ref="MF38:MF43" si="926">ROUND(MAX((MB38*0.4+MC38*0.6),(MB38*0.4+MD38*0.6)),1)</f>
        <v>2</v>
      </c>
      <c r="MG38" s="161"/>
      <c r="MH38" s="162" t="str">
        <f t="shared" ref="MH38:MH43" si="927">IF(MF38&gt;=8.5,"A",IF(MF38&gt;=8,"B+",IF(MF38&gt;=7,"B",IF(MF38&gt;=6.5,"C+",IF(MF38&gt;=5.5,"C",IF(MF38&gt;=5,"D+",IF(MF38&gt;=4,"D","F")))))))</f>
        <v>F</v>
      </c>
      <c r="MI38" s="163">
        <f t="shared" ref="MI38:MI43" si="928">IF(MH38="A",4,IF(MH38="B+",3.5,IF(MH38="B",3,IF(MH38="C+",2.5,IF(MH38="C",2,IF(MH38="D+",1.5,IF(MH38="D",1,0)))))))</f>
        <v>0</v>
      </c>
      <c r="MJ38" s="56" t="str">
        <f t="shared" ref="MJ38:MJ43" si="929">TEXT(MI38,"0.0")</f>
        <v>0.0</v>
      </c>
      <c r="MK38" s="77">
        <v>1</v>
      </c>
      <c r="ML38" s="151"/>
      <c r="MM38" s="24">
        <v>5.0999999999999996</v>
      </c>
      <c r="MN38" s="27">
        <v>0</v>
      </c>
      <c r="MO38" s="28">
        <v>4</v>
      </c>
      <c r="MP38" s="30">
        <f t="shared" ref="MP38:MP43" si="930">ROUND((MM38*0.4+MN38*0.6),1)</f>
        <v>2</v>
      </c>
      <c r="MQ38" s="161">
        <f t="shared" ref="MQ38:MQ43" si="931">ROUND(MAX((MM38*0.4+MN38*0.6),(MM38*0.4+MO38*0.6)),1)</f>
        <v>4.4000000000000004</v>
      </c>
      <c r="MR38" s="161"/>
      <c r="MS38" s="162" t="str">
        <f t="shared" ref="MS38:MS43" si="932">IF(MQ38&gt;=8.5,"A",IF(MQ38&gt;=8,"B+",IF(MQ38&gt;=7,"B",IF(MQ38&gt;=6.5,"C+",IF(MQ38&gt;=5.5,"C",IF(MQ38&gt;=5,"D+",IF(MQ38&gt;=4,"D","F")))))))</f>
        <v>D</v>
      </c>
      <c r="MT38" s="163">
        <f t="shared" ref="MT38:MT43" si="933">IF(MS38="A",4,IF(MS38="B+",3.5,IF(MS38="B",3,IF(MS38="C+",2.5,IF(MS38="C",2,IF(MS38="D+",1.5,IF(MS38="D",1,0)))))))</f>
        <v>1</v>
      </c>
      <c r="MU38" s="56" t="str">
        <f t="shared" ref="MU38:MU43" si="934">TEXT(MT38,"0.0")</f>
        <v>1.0</v>
      </c>
      <c r="MV38" s="77">
        <v>3</v>
      </c>
      <c r="MW38" s="151">
        <v>3</v>
      </c>
      <c r="MX38" s="63">
        <v>0</v>
      </c>
      <c r="MY38" s="27"/>
      <c r="MZ38" s="28"/>
      <c r="NA38" s="30">
        <f t="shared" ref="NA38:NA43" si="935">ROUND((MX38*0.4+MY38*0.6),1)</f>
        <v>0</v>
      </c>
      <c r="NB38" s="161">
        <f t="shared" ref="NB38:NB43" si="936">ROUND(MAX((MX38*0.4+MY38*0.6),(MX38*0.4+MZ38*0.6)),1)</f>
        <v>0</v>
      </c>
      <c r="NC38" s="161"/>
      <c r="ND38" s="162" t="str">
        <f t="shared" ref="ND38:ND43" si="937">IF(NB38&gt;=8.5,"A",IF(NB38&gt;=8,"B+",IF(NB38&gt;=7,"B",IF(NB38&gt;=6.5,"C+",IF(NB38&gt;=5.5,"C",IF(NB38&gt;=5,"D+",IF(NB38&gt;=4,"D","F")))))))</f>
        <v>F</v>
      </c>
      <c r="NE38" s="163">
        <f t="shared" ref="NE38:NE43" si="938">IF(ND38="A",4,IF(ND38="B+",3.5,IF(ND38="B",3,IF(ND38="C+",2.5,IF(ND38="C",2,IF(ND38="D+",1.5,IF(ND38="D",1,0)))))))</f>
        <v>0</v>
      </c>
      <c r="NF38" s="56" t="str">
        <f t="shared" ref="NF38:NF43" si="939">TEXT(NE38,"0.0")</f>
        <v>0.0</v>
      </c>
      <c r="NG38" s="77">
        <v>1</v>
      </c>
      <c r="NH38" s="151"/>
      <c r="NI38" s="24">
        <v>5.6</v>
      </c>
      <c r="NJ38" s="27">
        <v>5</v>
      </c>
      <c r="NK38" s="28"/>
      <c r="NL38" s="30">
        <f t="shared" ref="NL38:NL43" si="940">ROUND((NI38*0.4+NJ38*0.6),1)</f>
        <v>5.2</v>
      </c>
      <c r="NM38" s="31">
        <f t="shared" ref="NM38:NM43" si="941">ROUND(MAX((NI38*0.4+NJ38*0.6),(NI38*0.4+NK38*0.6)),1)</f>
        <v>5.2</v>
      </c>
      <c r="NN38" s="29" t="str">
        <f t="shared" ref="NN38:NN43" si="942">TEXT(NM38,"0.0")</f>
        <v>5.2</v>
      </c>
      <c r="NO38" s="35" t="str">
        <f t="shared" ref="NO38:NO43" si="943">IF(NM38&gt;=8.5,"A",IF(NM38&gt;=8,"B+",IF(NM38&gt;=7,"B",IF(NM38&gt;=6.5,"C+",IF(NM38&gt;=5.5,"C",IF(NM38&gt;=5,"D+",IF(NM38&gt;=4,"D","F")))))))</f>
        <v>D+</v>
      </c>
      <c r="NP38" s="33">
        <f t="shared" ref="NP38:NP43" si="944">IF(NO38="A",4,IF(NO38="B+",3.5,IF(NO38="B",3,IF(NO38="C+",2.5,IF(NO38="C",2,IF(NO38="D+",1.5,IF(NO38="D",1,0)))))))</f>
        <v>1.5</v>
      </c>
      <c r="NQ38" s="49" t="str">
        <f t="shared" ref="NQ38:NQ43" si="945">TEXT(NP38,"0.0")</f>
        <v>1.5</v>
      </c>
      <c r="NR38" s="77">
        <v>3</v>
      </c>
      <c r="NS38" s="151">
        <v>3</v>
      </c>
      <c r="NT38" s="24">
        <v>7.5</v>
      </c>
      <c r="NU38" s="214">
        <v>6.1</v>
      </c>
      <c r="NV38" s="28"/>
      <c r="NW38" s="30">
        <f t="shared" ref="NW38:NW43" si="946">ROUND((NT38*0.4+NU38*0.6),1)</f>
        <v>6.7</v>
      </c>
      <c r="NX38" s="31">
        <f t="shared" ref="NX38:NX43" si="947">ROUND(MAX((NT38*0.4+NU38*0.6),(NT38*0.4+NV38*0.6)),1)</f>
        <v>6.7</v>
      </c>
      <c r="NY38" s="29" t="str">
        <f t="shared" ref="NY38:NY43" si="948">TEXT(NX38,"0.0")</f>
        <v>6.7</v>
      </c>
      <c r="NZ38" s="35" t="str">
        <f t="shared" ref="NZ38:NZ43" si="949">IF(NX38&gt;=8.5,"A",IF(NX38&gt;=8,"B+",IF(NX38&gt;=7,"B",IF(NX38&gt;=6.5,"C+",IF(NX38&gt;=5.5,"C",IF(NX38&gt;=5,"D+",IF(NX38&gt;=4,"D","F")))))))</f>
        <v>C+</v>
      </c>
      <c r="OA38" s="33">
        <f t="shared" ref="OA38:OA43" si="950">IF(NZ38="A",4,IF(NZ38="B+",3.5,IF(NZ38="B",3,IF(NZ38="C+",2.5,IF(NZ38="C",2,IF(NZ38="D+",1.5,IF(NZ38="D",1,0)))))))</f>
        <v>2.5</v>
      </c>
      <c r="OB38" s="49" t="str">
        <f t="shared" ref="OB38:OB43" si="951">TEXT(OA38,"0.0")</f>
        <v>2.5</v>
      </c>
      <c r="OC38" s="77">
        <v>2</v>
      </c>
      <c r="OD38" s="151">
        <v>2</v>
      </c>
      <c r="OE38" s="211">
        <f t="shared" ref="OE38:OE43" si="952">KS38+LD38+LO38+LZ38+MK38+MV38+NG38+NR38+OC38</f>
        <v>18</v>
      </c>
      <c r="OF38" s="43">
        <f t="shared" ref="OF38:OF43" si="953">(KQ38*KS38+LB38*LD38+LM38*LO38+LX38*LZ38+MI38*MK38+MT38*MV38+NE38*NG38+NP38*NR38+OA38*OC38)/OE38</f>
        <v>0.97222222222222221</v>
      </c>
      <c r="OG38" s="45" t="str">
        <f t="shared" ref="OG38:OG43" si="954">TEXT(OF38,"0.00")</f>
        <v>0.97</v>
      </c>
      <c r="OH38" s="47" t="str">
        <f t="shared" ref="OH38:OH43" si="955">IF(AND(OF38&lt;1),"Cảnh báo KQHT","Lên lớp")</f>
        <v>Cảnh báo KQHT</v>
      </c>
      <c r="OI38" s="41">
        <f t="shared" ref="OI38:OI43" si="956">KT38+LE38+LP38+MA38+ML38+MW38+NH38+NS38+OD38</f>
        <v>12</v>
      </c>
      <c r="OJ38" s="43">
        <f t="shared" ref="OJ38:OJ43" si="957">(KQ38*KT38+LB38*LE38+LM38*LP38+LX38*MA38+MI38*ML38+MT38*MW38+NE38*NH38+NP38*NS38+OA38*OD38)/OI38</f>
        <v>1.4583333333333333</v>
      </c>
      <c r="OK38" s="229">
        <f t="shared" ref="OK38:OK43" si="958">KD38+OE38</f>
        <v>76</v>
      </c>
      <c r="OL38" s="230">
        <f t="shared" ref="OL38:OL43" si="959">KE38+OI38</f>
        <v>52</v>
      </c>
      <c r="OM38" s="146">
        <f t="shared" ref="OM38:OM43" si="960" xml:space="preserve"> (KF38*KE38+OJ38*OI38)/OL38</f>
        <v>1.6826923076923077</v>
      </c>
      <c r="ON38" s="45" t="str">
        <f t="shared" ref="ON38:ON43" si="961">TEXT(OM38,"0.00")</f>
        <v>1.68</v>
      </c>
      <c r="OO38" s="47" t="str">
        <f t="shared" ref="OO38:OO43" si="962">IF(AND(OM38&lt;1.4),"Cảnh báo KQHT","Lên lớp")</f>
        <v>Lên lớp</v>
      </c>
      <c r="OP38" s="47"/>
    </row>
    <row r="39" spans="1:529" ht="18">
      <c r="A39" s="11">
        <v>25</v>
      </c>
      <c r="B39" s="91" t="s">
        <v>500</v>
      </c>
      <c r="C39" s="92" t="s">
        <v>548</v>
      </c>
      <c r="D39" s="73" t="s">
        <v>549</v>
      </c>
      <c r="E39" s="74" t="s">
        <v>550</v>
      </c>
      <c r="F39" s="123" t="s">
        <v>1401</v>
      </c>
      <c r="G39" s="118" t="s">
        <v>919</v>
      </c>
      <c r="H39" s="102" t="s">
        <v>18</v>
      </c>
      <c r="I39" s="104" t="s">
        <v>692</v>
      </c>
      <c r="J39" s="13">
        <v>6</v>
      </c>
      <c r="K39" s="13"/>
      <c r="L39" s="35" t="str">
        <f t="shared" si="766"/>
        <v>C</v>
      </c>
      <c r="M39" s="33">
        <f t="shared" si="767"/>
        <v>2</v>
      </c>
      <c r="N39" s="49" t="str">
        <f t="shared" si="768"/>
        <v>2.0</v>
      </c>
      <c r="O39" s="12">
        <v>2</v>
      </c>
      <c r="P39" s="19">
        <v>7.3</v>
      </c>
      <c r="Q39" s="19"/>
      <c r="R39" s="35" t="str">
        <f t="shared" si="769"/>
        <v>B</v>
      </c>
      <c r="S39" s="33">
        <f t="shared" si="770"/>
        <v>3</v>
      </c>
      <c r="T39" s="49" t="str">
        <f t="shared" si="771"/>
        <v>3.0</v>
      </c>
      <c r="U39" s="12">
        <v>3</v>
      </c>
      <c r="V39" s="24">
        <v>6</v>
      </c>
      <c r="W39" s="27">
        <v>5</v>
      </c>
      <c r="X39" s="28"/>
      <c r="Y39" s="22">
        <f t="shared" si="772"/>
        <v>5.4</v>
      </c>
      <c r="Z39" s="29">
        <f t="shared" si="773"/>
        <v>5.4</v>
      </c>
      <c r="AA39" s="29"/>
      <c r="AB39" s="35" t="str">
        <f t="shared" si="774"/>
        <v>D+</v>
      </c>
      <c r="AC39" s="33">
        <f t="shared" si="775"/>
        <v>1.5</v>
      </c>
      <c r="AD39" s="49" t="str">
        <f t="shared" si="776"/>
        <v>1.5</v>
      </c>
      <c r="AE39" s="77">
        <v>5</v>
      </c>
      <c r="AF39" s="80">
        <v>5</v>
      </c>
      <c r="AG39" s="24">
        <v>5</v>
      </c>
      <c r="AH39" s="27">
        <v>3</v>
      </c>
      <c r="AI39" s="28">
        <v>6</v>
      </c>
      <c r="AJ39" s="22">
        <f t="shared" si="777"/>
        <v>3.8</v>
      </c>
      <c r="AK39" s="29">
        <f t="shared" si="778"/>
        <v>5.6</v>
      </c>
      <c r="AL39" s="29"/>
      <c r="AM39" s="35" t="str">
        <f t="shared" si="779"/>
        <v>C</v>
      </c>
      <c r="AN39" s="33">
        <f t="shared" si="780"/>
        <v>2</v>
      </c>
      <c r="AO39" s="49" t="str">
        <f t="shared" si="781"/>
        <v>2.0</v>
      </c>
      <c r="AP39" s="77">
        <v>3</v>
      </c>
      <c r="AQ39" s="83">
        <v>3</v>
      </c>
      <c r="AR39" s="24">
        <v>6.6</v>
      </c>
      <c r="AS39" s="27">
        <v>6</v>
      </c>
      <c r="AT39" s="28"/>
      <c r="AU39" s="22">
        <f t="shared" si="782"/>
        <v>6.2</v>
      </c>
      <c r="AV39" s="29">
        <f t="shared" si="783"/>
        <v>6.2</v>
      </c>
      <c r="AW39" s="29"/>
      <c r="AX39" s="35" t="str">
        <f t="shared" si="784"/>
        <v>C</v>
      </c>
      <c r="AY39" s="33">
        <f t="shared" si="785"/>
        <v>2</v>
      </c>
      <c r="AZ39" s="49" t="str">
        <f t="shared" si="786"/>
        <v>2.0</v>
      </c>
      <c r="BA39" s="77">
        <v>3</v>
      </c>
      <c r="BB39" s="83">
        <v>3</v>
      </c>
      <c r="BC39" s="24">
        <v>7.2</v>
      </c>
      <c r="BD39" s="27">
        <v>6</v>
      </c>
      <c r="BE39" s="28"/>
      <c r="BF39" s="22">
        <f t="shared" si="787"/>
        <v>6.5</v>
      </c>
      <c r="BG39" s="29">
        <f t="shared" si="788"/>
        <v>6.5</v>
      </c>
      <c r="BH39" s="29"/>
      <c r="BI39" s="35" t="str">
        <f t="shared" si="789"/>
        <v>C+</v>
      </c>
      <c r="BJ39" s="33">
        <f t="shared" si="790"/>
        <v>2.5</v>
      </c>
      <c r="BK39" s="49" t="str">
        <f t="shared" si="791"/>
        <v>2.5</v>
      </c>
      <c r="BL39" s="77">
        <v>3</v>
      </c>
      <c r="BM39" s="83">
        <v>3</v>
      </c>
      <c r="BN39" s="24">
        <v>7.7</v>
      </c>
      <c r="BO39" s="27">
        <v>9</v>
      </c>
      <c r="BP39" s="28"/>
      <c r="BQ39" s="30">
        <f t="shared" si="761"/>
        <v>8.5</v>
      </c>
      <c r="BR39" s="31">
        <f t="shared" si="762"/>
        <v>8.5</v>
      </c>
      <c r="BS39" s="31"/>
      <c r="BT39" s="35" t="str">
        <f t="shared" si="763"/>
        <v>A</v>
      </c>
      <c r="BU39" s="33">
        <f t="shared" si="764"/>
        <v>4</v>
      </c>
      <c r="BV39" s="49" t="str">
        <f t="shared" si="765"/>
        <v>4.0</v>
      </c>
      <c r="BW39" s="77">
        <v>2</v>
      </c>
      <c r="BX39" s="136">
        <v>2</v>
      </c>
      <c r="BY39" s="41">
        <f t="shared" si="792"/>
        <v>16</v>
      </c>
      <c r="BZ39" s="43">
        <f t="shared" si="793"/>
        <v>2.1875</v>
      </c>
      <c r="CA39" s="45" t="str">
        <f t="shared" si="794"/>
        <v>2.19</v>
      </c>
      <c r="CB39" s="47" t="str">
        <f t="shared" si="795"/>
        <v>Lên lớp</v>
      </c>
      <c r="CC39" s="145">
        <f t="shared" si="796"/>
        <v>16</v>
      </c>
      <c r="CD39" s="146">
        <f t="shared" si="797"/>
        <v>2.1875</v>
      </c>
      <c r="CE39" s="47" t="str">
        <f t="shared" si="798"/>
        <v>Lên lớp</v>
      </c>
      <c r="CF39" s="142" t="s">
        <v>1143</v>
      </c>
      <c r="CG39" s="24">
        <v>6</v>
      </c>
      <c r="CH39" s="27">
        <v>6</v>
      </c>
      <c r="CI39" s="28"/>
      <c r="CJ39" s="30">
        <f t="shared" si="799"/>
        <v>6</v>
      </c>
      <c r="CK39" s="31">
        <f t="shared" si="800"/>
        <v>6</v>
      </c>
      <c r="CL39" s="31"/>
      <c r="CM39" s="35" t="str">
        <f t="shared" si="801"/>
        <v>C</v>
      </c>
      <c r="CN39" s="157">
        <f t="shared" si="802"/>
        <v>2</v>
      </c>
      <c r="CO39" s="49" t="str">
        <f t="shared" si="803"/>
        <v>2.0</v>
      </c>
      <c r="CP39" s="77">
        <v>3</v>
      </c>
      <c r="CQ39" s="151">
        <v>3</v>
      </c>
      <c r="CR39" s="24">
        <v>5.3</v>
      </c>
      <c r="CS39" s="27">
        <v>5</v>
      </c>
      <c r="CT39" s="28"/>
      <c r="CU39" s="30">
        <f t="shared" si="804"/>
        <v>5.0999999999999996</v>
      </c>
      <c r="CV39" s="31">
        <f t="shared" si="805"/>
        <v>5.0999999999999996</v>
      </c>
      <c r="CW39" s="31"/>
      <c r="CX39" s="35" t="str">
        <f t="shared" si="806"/>
        <v>D+</v>
      </c>
      <c r="CY39" s="157">
        <f t="shared" si="807"/>
        <v>1.5</v>
      </c>
      <c r="CZ39" s="49" t="str">
        <f t="shared" si="808"/>
        <v>1.5</v>
      </c>
      <c r="DA39" s="77">
        <v>2</v>
      </c>
      <c r="DB39" s="151">
        <v>2</v>
      </c>
      <c r="DC39" s="24">
        <v>5</v>
      </c>
      <c r="DD39" s="27">
        <v>6</v>
      </c>
      <c r="DE39" s="28"/>
      <c r="DF39" s="30">
        <f t="shared" si="809"/>
        <v>5.6</v>
      </c>
      <c r="DG39" s="31">
        <f t="shared" si="810"/>
        <v>5.6</v>
      </c>
      <c r="DH39" s="31"/>
      <c r="DI39" s="35" t="str">
        <f t="shared" si="811"/>
        <v>C</v>
      </c>
      <c r="DJ39" s="157">
        <f t="shared" si="812"/>
        <v>2</v>
      </c>
      <c r="DK39" s="49" t="str">
        <f t="shared" si="813"/>
        <v>2.0</v>
      </c>
      <c r="DL39" s="77">
        <v>4</v>
      </c>
      <c r="DM39" s="151">
        <v>4</v>
      </c>
      <c r="DN39" s="24">
        <v>5.3</v>
      </c>
      <c r="DO39" s="27">
        <v>5</v>
      </c>
      <c r="DP39" s="28"/>
      <c r="DQ39" s="30">
        <f t="shared" si="814"/>
        <v>5.0999999999999996</v>
      </c>
      <c r="DR39" s="31">
        <f t="shared" si="815"/>
        <v>5.0999999999999996</v>
      </c>
      <c r="DS39" s="31"/>
      <c r="DT39" s="35" t="str">
        <f t="shared" si="816"/>
        <v>D+</v>
      </c>
      <c r="DU39" s="157">
        <f t="shared" si="817"/>
        <v>1.5</v>
      </c>
      <c r="DV39" s="49" t="str">
        <f t="shared" si="818"/>
        <v>1.5</v>
      </c>
      <c r="DW39" s="77">
        <v>3</v>
      </c>
      <c r="DX39" s="151">
        <v>3</v>
      </c>
      <c r="DY39" s="24">
        <v>6.7</v>
      </c>
      <c r="DZ39" s="27">
        <v>6</v>
      </c>
      <c r="EA39" s="28"/>
      <c r="EB39" s="30">
        <f t="shared" si="819"/>
        <v>6.3</v>
      </c>
      <c r="EC39" s="31">
        <f t="shared" si="820"/>
        <v>6.3</v>
      </c>
      <c r="ED39" s="31"/>
      <c r="EE39" s="35" t="str">
        <f t="shared" si="821"/>
        <v>C</v>
      </c>
      <c r="EF39" s="157">
        <f t="shared" si="822"/>
        <v>2</v>
      </c>
      <c r="EG39" s="49" t="str">
        <f t="shared" si="823"/>
        <v>2.0</v>
      </c>
      <c r="EH39" s="77">
        <v>2</v>
      </c>
      <c r="EI39" s="151">
        <v>2</v>
      </c>
      <c r="EJ39" s="24">
        <v>7</v>
      </c>
      <c r="EK39" s="27">
        <v>3</v>
      </c>
      <c r="EL39" s="28"/>
      <c r="EM39" s="30">
        <f t="shared" si="824"/>
        <v>4.5999999999999996</v>
      </c>
      <c r="EN39" s="31">
        <f t="shared" si="825"/>
        <v>4.5999999999999996</v>
      </c>
      <c r="EO39" s="31"/>
      <c r="EP39" s="35" t="str">
        <f t="shared" si="826"/>
        <v>D</v>
      </c>
      <c r="EQ39" s="157">
        <f t="shared" si="827"/>
        <v>1</v>
      </c>
      <c r="ER39" s="49" t="str">
        <f t="shared" si="828"/>
        <v>1.0</v>
      </c>
      <c r="ES39" s="77">
        <v>2</v>
      </c>
      <c r="ET39" s="151">
        <v>2</v>
      </c>
      <c r="EU39" s="24">
        <v>6.8</v>
      </c>
      <c r="EV39" s="27">
        <v>7</v>
      </c>
      <c r="EW39" s="28"/>
      <c r="EX39" s="30">
        <f t="shared" si="829"/>
        <v>6.9</v>
      </c>
      <c r="EY39" s="31">
        <f t="shared" si="830"/>
        <v>6.9</v>
      </c>
      <c r="EZ39" s="31"/>
      <c r="FA39" s="35" t="str">
        <f t="shared" si="831"/>
        <v>C+</v>
      </c>
      <c r="FB39" s="157">
        <f t="shared" si="832"/>
        <v>2.5</v>
      </c>
      <c r="FC39" s="49" t="str">
        <f t="shared" si="833"/>
        <v>2.5</v>
      </c>
      <c r="FD39" s="77">
        <v>3</v>
      </c>
      <c r="FE39" s="151">
        <v>3</v>
      </c>
      <c r="FF39" s="155">
        <v>8</v>
      </c>
      <c r="FG39" s="165">
        <v>7.4</v>
      </c>
      <c r="FH39" s="165"/>
      <c r="FI39" s="22">
        <f>ROUND((FF39*0.4+FG39*0.6),1)</f>
        <v>7.6</v>
      </c>
      <c r="FJ39" s="29">
        <f>ROUND(MAX((FF39*0.4+FG39*0.6),(FF39*0.4+FH39*0.6)),1)</f>
        <v>7.6</v>
      </c>
      <c r="FK39" s="29"/>
      <c r="FL39" s="35" t="str">
        <f t="shared" si="834"/>
        <v>B</v>
      </c>
      <c r="FM39" s="33">
        <f t="shared" si="835"/>
        <v>3</v>
      </c>
      <c r="FN39" s="49" t="str">
        <f t="shared" si="836"/>
        <v>3.0</v>
      </c>
      <c r="FO39" s="77">
        <v>1</v>
      </c>
      <c r="FP39" s="151">
        <v>1</v>
      </c>
      <c r="FQ39" s="41">
        <f t="shared" si="837"/>
        <v>20</v>
      </c>
      <c r="FR39" s="43">
        <f t="shared" si="838"/>
        <v>1.9</v>
      </c>
      <c r="FS39" s="45" t="str">
        <f t="shared" si="839"/>
        <v>1.90</v>
      </c>
      <c r="FT39" s="47" t="str">
        <f t="shared" si="840"/>
        <v>Lên lớp</v>
      </c>
      <c r="FU39" s="145">
        <f t="shared" si="841"/>
        <v>20</v>
      </c>
      <c r="FV39" s="146">
        <f t="shared" si="842"/>
        <v>1.9</v>
      </c>
      <c r="FW39" s="174">
        <f t="shared" si="843"/>
        <v>36</v>
      </c>
      <c r="FX39" s="41">
        <f t="shared" si="844"/>
        <v>36</v>
      </c>
      <c r="FY39" s="43">
        <f t="shared" si="845"/>
        <v>2.0277777777777777</v>
      </c>
      <c r="FZ39" s="45" t="str">
        <f t="shared" si="846"/>
        <v>2.03</v>
      </c>
      <c r="GA39" s="47" t="str">
        <f t="shared" si="847"/>
        <v>Lên lớp</v>
      </c>
      <c r="GB39" s="47" t="s">
        <v>1143</v>
      </c>
      <c r="GC39" s="24">
        <v>6</v>
      </c>
      <c r="GD39" s="27">
        <v>7</v>
      </c>
      <c r="GE39" s="28"/>
      <c r="GF39" s="22">
        <f t="shared" si="848"/>
        <v>6.6</v>
      </c>
      <c r="GG39" s="29">
        <f t="shared" si="849"/>
        <v>6.6</v>
      </c>
      <c r="GH39" s="29"/>
      <c r="GI39" s="35" t="str">
        <f t="shared" si="850"/>
        <v>C+</v>
      </c>
      <c r="GJ39" s="33">
        <f t="shared" si="851"/>
        <v>2.5</v>
      </c>
      <c r="GK39" s="49" t="str">
        <f t="shared" si="852"/>
        <v>2.5</v>
      </c>
      <c r="GL39" s="77">
        <v>2</v>
      </c>
      <c r="GM39" s="151">
        <v>2</v>
      </c>
      <c r="GN39" s="24">
        <v>8</v>
      </c>
      <c r="GO39" s="27">
        <v>6</v>
      </c>
      <c r="GP39" s="28"/>
      <c r="GQ39" s="30">
        <f t="shared" si="853"/>
        <v>6.8</v>
      </c>
      <c r="GR39" s="31">
        <f t="shared" si="854"/>
        <v>6.8</v>
      </c>
      <c r="GS39" s="31"/>
      <c r="GT39" s="35" t="str">
        <f t="shared" si="855"/>
        <v>C+</v>
      </c>
      <c r="GU39" s="33">
        <f t="shared" si="856"/>
        <v>2.5</v>
      </c>
      <c r="GV39" s="49" t="str">
        <f t="shared" si="857"/>
        <v>2.5</v>
      </c>
      <c r="GW39" s="77">
        <v>3</v>
      </c>
      <c r="GX39" s="151">
        <v>3</v>
      </c>
      <c r="GY39" s="24">
        <v>6.4</v>
      </c>
      <c r="GZ39" s="27">
        <v>6</v>
      </c>
      <c r="HA39" s="28"/>
      <c r="HB39" s="22">
        <f t="shared" si="858"/>
        <v>6.2</v>
      </c>
      <c r="HC39" s="29">
        <f t="shared" si="859"/>
        <v>6.2</v>
      </c>
      <c r="HD39" s="29"/>
      <c r="HE39" s="35" t="str">
        <f t="shared" si="860"/>
        <v>C</v>
      </c>
      <c r="HF39" s="33">
        <f t="shared" si="861"/>
        <v>2</v>
      </c>
      <c r="HG39" s="49" t="str">
        <f t="shared" si="862"/>
        <v>2.0</v>
      </c>
      <c r="HH39" s="77">
        <v>2</v>
      </c>
      <c r="HI39" s="151">
        <v>2</v>
      </c>
      <c r="HJ39" s="24">
        <v>8</v>
      </c>
      <c r="HK39" s="215">
        <v>2</v>
      </c>
      <c r="HL39" s="28">
        <v>7</v>
      </c>
      <c r="HM39" s="22">
        <f t="shared" si="863"/>
        <v>4.4000000000000004</v>
      </c>
      <c r="HN39" s="29">
        <f t="shared" si="864"/>
        <v>7.4</v>
      </c>
      <c r="HO39" s="29"/>
      <c r="HP39" s="35" t="str">
        <f t="shared" si="865"/>
        <v>B</v>
      </c>
      <c r="HQ39" s="33">
        <f t="shared" si="866"/>
        <v>3</v>
      </c>
      <c r="HR39" s="49" t="str">
        <f t="shared" si="867"/>
        <v>3.0</v>
      </c>
      <c r="HS39" s="77">
        <v>2</v>
      </c>
      <c r="HT39" s="151">
        <v>2</v>
      </c>
      <c r="HU39" s="24">
        <v>7</v>
      </c>
      <c r="HV39" s="27">
        <v>5</v>
      </c>
      <c r="HW39" s="28"/>
      <c r="HX39" s="22">
        <f t="shared" si="868"/>
        <v>5.8</v>
      </c>
      <c r="HY39" s="29">
        <f t="shared" si="869"/>
        <v>5.8</v>
      </c>
      <c r="HZ39" s="29"/>
      <c r="IA39" s="35" t="str">
        <f t="shared" si="870"/>
        <v>C</v>
      </c>
      <c r="IB39" s="33">
        <f t="shared" si="871"/>
        <v>2</v>
      </c>
      <c r="IC39" s="49" t="str">
        <f t="shared" si="872"/>
        <v>2.0</v>
      </c>
      <c r="ID39" s="77">
        <v>3</v>
      </c>
      <c r="IE39" s="151">
        <v>3</v>
      </c>
      <c r="IF39" s="63">
        <v>3</v>
      </c>
      <c r="IG39" s="27"/>
      <c r="IH39" s="126"/>
      <c r="II39" s="22">
        <f t="shared" si="873"/>
        <v>1.2</v>
      </c>
      <c r="IJ39" s="54">
        <f t="shared" si="874"/>
        <v>1.2</v>
      </c>
      <c r="IK39" s="54"/>
      <c r="IL39" s="162" t="str">
        <f t="shared" si="875"/>
        <v>F</v>
      </c>
      <c r="IM39" s="33">
        <f t="shared" si="876"/>
        <v>0</v>
      </c>
      <c r="IN39" s="49" t="str">
        <f t="shared" si="877"/>
        <v>0.0</v>
      </c>
      <c r="IO39" s="77">
        <v>2</v>
      </c>
      <c r="IP39" s="151"/>
      <c r="IQ39" s="133">
        <v>5.4</v>
      </c>
      <c r="IR39" s="269"/>
      <c r="IS39" s="126"/>
      <c r="IT39" s="127">
        <f t="shared" si="878"/>
        <v>2.2000000000000002</v>
      </c>
      <c r="IU39" s="128">
        <f t="shared" si="879"/>
        <v>2.2000000000000002</v>
      </c>
      <c r="IV39" s="128"/>
      <c r="IW39" s="129" t="str">
        <f t="shared" si="880"/>
        <v>F</v>
      </c>
      <c r="IX39" s="130">
        <f t="shared" si="881"/>
        <v>0</v>
      </c>
      <c r="IY39" s="131" t="str">
        <f t="shared" si="882"/>
        <v>0.0</v>
      </c>
      <c r="IZ39" s="132">
        <v>3</v>
      </c>
      <c r="JA39" s="170"/>
      <c r="JB39" s="24">
        <v>6.6</v>
      </c>
      <c r="JC39" s="27">
        <v>6</v>
      </c>
      <c r="JD39" s="28"/>
      <c r="JE39" s="30">
        <f t="shared" si="883"/>
        <v>6.2</v>
      </c>
      <c r="JF39" s="31">
        <f t="shared" si="884"/>
        <v>6.2</v>
      </c>
      <c r="JG39" s="31"/>
      <c r="JH39" s="35" t="str">
        <f t="shared" si="885"/>
        <v>C</v>
      </c>
      <c r="JI39" s="33">
        <f t="shared" si="886"/>
        <v>2</v>
      </c>
      <c r="JJ39" s="49" t="str">
        <f t="shared" si="887"/>
        <v>2.0</v>
      </c>
      <c r="JK39" s="77">
        <v>3</v>
      </c>
      <c r="JL39" s="151">
        <v>3</v>
      </c>
      <c r="JM39" s="24">
        <v>8</v>
      </c>
      <c r="JN39" s="214">
        <v>5.4</v>
      </c>
      <c r="JO39" s="140"/>
      <c r="JP39" s="30">
        <f>ROUND((JM39*0.4+JN39*0.6),1)</f>
        <v>6.4</v>
      </c>
      <c r="JQ39" s="31">
        <f>ROUND(MAX((JM39*0.4+JN39*0.6),(JM39*0.4+JO39*0.6)),1)</f>
        <v>6.4</v>
      </c>
      <c r="JR39" s="31"/>
      <c r="JS39" s="35" t="str">
        <f t="shared" si="888"/>
        <v>C</v>
      </c>
      <c r="JT39" s="33">
        <f t="shared" si="889"/>
        <v>2</v>
      </c>
      <c r="JU39" s="49" t="str">
        <f t="shared" si="890"/>
        <v>2.0</v>
      </c>
      <c r="JV39" s="77">
        <v>2</v>
      </c>
      <c r="JW39" s="151">
        <v>2</v>
      </c>
      <c r="JX39" s="211">
        <f t="shared" si="891"/>
        <v>22</v>
      </c>
      <c r="JY39" s="43">
        <f t="shared" si="892"/>
        <v>1.75</v>
      </c>
      <c r="JZ39" s="45" t="str">
        <f t="shared" si="893"/>
        <v>1.75</v>
      </c>
      <c r="KA39" s="47" t="str">
        <f t="shared" si="894"/>
        <v>Lên lớp</v>
      </c>
      <c r="KB39" s="41">
        <f t="shared" si="895"/>
        <v>17</v>
      </c>
      <c r="KC39" s="43">
        <f t="shared" si="896"/>
        <v>2.2647058823529411</v>
      </c>
      <c r="KD39" s="229">
        <f t="shared" si="897"/>
        <v>58</v>
      </c>
      <c r="KE39" s="230">
        <f t="shared" si="898"/>
        <v>53</v>
      </c>
      <c r="KF39" s="146">
        <f t="shared" si="899"/>
        <v>2.1037735849056602</v>
      </c>
      <c r="KG39" s="45" t="str">
        <f t="shared" si="900"/>
        <v>2.10</v>
      </c>
      <c r="KH39" s="47" t="str">
        <f t="shared" si="901"/>
        <v>Lên lớp</v>
      </c>
      <c r="KI39" s="47" t="s">
        <v>1143</v>
      </c>
      <c r="KJ39" s="24">
        <v>5.8</v>
      </c>
      <c r="KK39" s="27">
        <v>6</v>
      </c>
      <c r="KL39" s="28"/>
      <c r="KM39" s="30">
        <f t="shared" si="902"/>
        <v>5.9</v>
      </c>
      <c r="KN39" s="31">
        <f t="shared" si="903"/>
        <v>5.9</v>
      </c>
      <c r="KO39" s="31" t="str">
        <f t="shared" si="904"/>
        <v>5.9</v>
      </c>
      <c r="KP39" s="35" t="str">
        <f t="shared" si="905"/>
        <v>C</v>
      </c>
      <c r="KQ39" s="33">
        <f t="shared" si="906"/>
        <v>2</v>
      </c>
      <c r="KR39" s="49" t="str">
        <f t="shared" si="907"/>
        <v>2.0</v>
      </c>
      <c r="KS39" s="77">
        <v>2</v>
      </c>
      <c r="KT39" s="151">
        <v>2</v>
      </c>
      <c r="KU39" s="24">
        <v>8</v>
      </c>
      <c r="KV39" s="27">
        <v>7</v>
      </c>
      <c r="KW39" s="28"/>
      <c r="KX39" s="30">
        <f t="shared" si="908"/>
        <v>7.4</v>
      </c>
      <c r="KY39" s="31">
        <f t="shared" si="909"/>
        <v>7.4</v>
      </c>
      <c r="KZ39" s="31" t="str">
        <f t="shared" si="910"/>
        <v>7.4</v>
      </c>
      <c r="LA39" s="35" t="str">
        <f t="shared" si="911"/>
        <v>B</v>
      </c>
      <c r="LB39" s="33">
        <f t="shared" si="912"/>
        <v>3</v>
      </c>
      <c r="LC39" s="49" t="str">
        <f t="shared" si="913"/>
        <v>3.0</v>
      </c>
      <c r="LD39" s="77">
        <v>2</v>
      </c>
      <c r="LE39" s="151">
        <v>2</v>
      </c>
      <c r="LF39" s="24">
        <v>8.3000000000000007</v>
      </c>
      <c r="LG39" s="27">
        <v>2</v>
      </c>
      <c r="LH39" s="28"/>
      <c r="LI39" s="30">
        <f t="shared" si="914"/>
        <v>4.5</v>
      </c>
      <c r="LJ39" s="31">
        <f t="shared" si="915"/>
        <v>4.5</v>
      </c>
      <c r="LK39" s="31" t="str">
        <f t="shared" si="916"/>
        <v>4.5</v>
      </c>
      <c r="LL39" s="35" t="str">
        <f t="shared" si="917"/>
        <v>D</v>
      </c>
      <c r="LM39" s="33">
        <f t="shared" si="918"/>
        <v>1</v>
      </c>
      <c r="LN39" s="49" t="str">
        <f t="shared" si="919"/>
        <v>1.0</v>
      </c>
      <c r="LO39" s="77">
        <v>2</v>
      </c>
      <c r="LP39" s="151">
        <v>2</v>
      </c>
      <c r="LQ39" s="24">
        <v>7</v>
      </c>
      <c r="LR39" s="27">
        <v>5</v>
      </c>
      <c r="LS39" s="28"/>
      <c r="LT39" s="30">
        <f t="shared" si="920"/>
        <v>5.8</v>
      </c>
      <c r="LU39" s="31">
        <f t="shared" si="921"/>
        <v>5.8</v>
      </c>
      <c r="LV39" s="31"/>
      <c r="LW39" s="35" t="str">
        <f t="shared" si="922"/>
        <v>C</v>
      </c>
      <c r="LX39" s="33">
        <f t="shared" si="923"/>
        <v>2</v>
      </c>
      <c r="LY39" s="49" t="str">
        <f t="shared" si="924"/>
        <v>2.0</v>
      </c>
      <c r="LZ39" s="77">
        <v>2</v>
      </c>
      <c r="MA39" s="151">
        <v>2</v>
      </c>
      <c r="MB39" s="24">
        <v>7</v>
      </c>
      <c r="MC39" s="124"/>
      <c r="MD39" s="138"/>
      <c r="ME39" s="30">
        <f t="shared" si="925"/>
        <v>2.8</v>
      </c>
      <c r="MF39" s="161">
        <f t="shared" si="926"/>
        <v>2.8</v>
      </c>
      <c r="MG39" s="161"/>
      <c r="MH39" s="162" t="str">
        <f t="shared" si="927"/>
        <v>F</v>
      </c>
      <c r="MI39" s="163">
        <f t="shared" si="928"/>
        <v>0</v>
      </c>
      <c r="MJ39" s="56" t="str">
        <f t="shared" si="929"/>
        <v>0.0</v>
      </c>
      <c r="MK39" s="77">
        <v>1</v>
      </c>
      <c r="ML39" s="151"/>
      <c r="MM39" s="24">
        <v>6.6</v>
      </c>
      <c r="MN39" s="27">
        <v>1</v>
      </c>
      <c r="MO39" s="28">
        <v>4</v>
      </c>
      <c r="MP39" s="30">
        <f t="shared" si="930"/>
        <v>3.2</v>
      </c>
      <c r="MQ39" s="161">
        <f t="shared" si="931"/>
        <v>5</v>
      </c>
      <c r="MR39" s="161"/>
      <c r="MS39" s="162" t="str">
        <f t="shared" si="932"/>
        <v>D+</v>
      </c>
      <c r="MT39" s="163">
        <f t="shared" si="933"/>
        <v>1.5</v>
      </c>
      <c r="MU39" s="56" t="str">
        <f t="shared" si="934"/>
        <v>1.5</v>
      </c>
      <c r="MV39" s="77">
        <v>3</v>
      </c>
      <c r="MW39" s="151">
        <v>3</v>
      </c>
      <c r="MX39" s="63">
        <v>0</v>
      </c>
      <c r="MY39" s="27"/>
      <c r="MZ39" s="28"/>
      <c r="NA39" s="30">
        <f t="shared" si="935"/>
        <v>0</v>
      </c>
      <c r="NB39" s="161">
        <f t="shared" si="936"/>
        <v>0</v>
      </c>
      <c r="NC39" s="161"/>
      <c r="ND39" s="162" t="str">
        <f t="shared" si="937"/>
        <v>F</v>
      </c>
      <c r="NE39" s="163">
        <f t="shared" si="938"/>
        <v>0</v>
      </c>
      <c r="NF39" s="56" t="str">
        <f t="shared" si="939"/>
        <v>0.0</v>
      </c>
      <c r="NG39" s="77">
        <v>1</v>
      </c>
      <c r="NH39" s="151"/>
      <c r="NI39" s="24">
        <v>6.8</v>
      </c>
      <c r="NJ39" s="27">
        <v>4</v>
      </c>
      <c r="NK39" s="28"/>
      <c r="NL39" s="30">
        <f t="shared" si="940"/>
        <v>5.0999999999999996</v>
      </c>
      <c r="NM39" s="31">
        <f t="shared" si="941"/>
        <v>5.0999999999999996</v>
      </c>
      <c r="NN39" s="31" t="str">
        <f t="shared" si="942"/>
        <v>5.1</v>
      </c>
      <c r="NO39" s="35" t="str">
        <f t="shared" si="943"/>
        <v>D+</v>
      </c>
      <c r="NP39" s="33">
        <f t="shared" si="944"/>
        <v>1.5</v>
      </c>
      <c r="NQ39" s="49" t="str">
        <f t="shared" si="945"/>
        <v>1.5</v>
      </c>
      <c r="NR39" s="77">
        <v>3</v>
      </c>
      <c r="NS39" s="151">
        <v>3</v>
      </c>
      <c r="NT39" s="24">
        <v>8</v>
      </c>
      <c r="NU39" s="214">
        <v>6</v>
      </c>
      <c r="NV39" s="28"/>
      <c r="NW39" s="30">
        <f t="shared" si="946"/>
        <v>6.8</v>
      </c>
      <c r="NX39" s="31">
        <f t="shared" si="947"/>
        <v>6.8</v>
      </c>
      <c r="NY39" s="31" t="str">
        <f t="shared" si="948"/>
        <v>6.8</v>
      </c>
      <c r="NZ39" s="35" t="str">
        <f t="shared" si="949"/>
        <v>C+</v>
      </c>
      <c r="OA39" s="33">
        <f t="shared" si="950"/>
        <v>2.5</v>
      </c>
      <c r="OB39" s="49" t="str">
        <f t="shared" si="951"/>
        <v>2.5</v>
      </c>
      <c r="OC39" s="77">
        <v>2</v>
      </c>
      <c r="OD39" s="151">
        <v>2</v>
      </c>
      <c r="OE39" s="211">
        <f t="shared" si="952"/>
        <v>18</v>
      </c>
      <c r="OF39" s="43">
        <f t="shared" si="953"/>
        <v>1.6666666666666667</v>
      </c>
      <c r="OG39" s="45" t="str">
        <f t="shared" si="954"/>
        <v>1.67</v>
      </c>
      <c r="OH39" s="47" t="str">
        <f t="shared" si="955"/>
        <v>Lên lớp</v>
      </c>
      <c r="OI39" s="41">
        <f t="shared" si="956"/>
        <v>16</v>
      </c>
      <c r="OJ39" s="43">
        <f t="shared" si="957"/>
        <v>1.875</v>
      </c>
      <c r="OK39" s="229">
        <f t="shared" si="958"/>
        <v>76</v>
      </c>
      <c r="OL39" s="230">
        <f t="shared" si="959"/>
        <v>69</v>
      </c>
      <c r="OM39" s="146">
        <f t="shared" si="960"/>
        <v>2.0507246376811592</v>
      </c>
      <c r="ON39" s="45" t="str">
        <f t="shared" si="961"/>
        <v>2.05</v>
      </c>
      <c r="OO39" s="47" t="str">
        <f t="shared" si="962"/>
        <v>Lên lớp</v>
      </c>
      <c r="OP39" s="47"/>
    </row>
    <row r="40" spans="1:529" ht="18">
      <c r="A40" s="11">
        <v>20</v>
      </c>
      <c r="B40" s="91" t="s">
        <v>500</v>
      </c>
      <c r="C40" s="92" t="s">
        <v>538</v>
      </c>
      <c r="D40" s="73" t="s">
        <v>539</v>
      </c>
      <c r="E40" s="74" t="s">
        <v>540</v>
      </c>
      <c r="F40" s="123" t="s">
        <v>1464</v>
      </c>
      <c r="G40" s="118" t="s">
        <v>913</v>
      </c>
      <c r="H40" s="102" t="s">
        <v>18</v>
      </c>
      <c r="I40" s="104" t="s">
        <v>676</v>
      </c>
      <c r="J40" s="13">
        <v>7</v>
      </c>
      <c r="K40" s="13"/>
      <c r="L40" s="35" t="str">
        <f t="shared" si="766"/>
        <v>B</v>
      </c>
      <c r="M40" s="33">
        <f t="shared" si="767"/>
        <v>3</v>
      </c>
      <c r="N40" s="49" t="str">
        <f t="shared" si="768"/>
        <v>3.0</v>
      </c>
      <c r="O40" s="12">
        <v>2</v>
      </c>
      <c r="P40" s="264">
        <v>0</v>
      </c>
      <c r="Q40" s="264"/>
      <c r="R40" s="35" t="str">
        <f t="shared" si="769"/>
        <v>F</v>
      </c>
      <c r="S40" s="33">
        <f t="shared" si="770"/>
        <v>0</v>
      </c>
      <c r="T40" s="49" t="str">
        <f t="shared" si="771"/>
        <v>0.0</v>
      </c>
      <c r="U40" s="12">
        <v>3</v>
      </c>
      <c r="V40" s="24">
        <v>8</v>
      </c>
      <c r="W40" s="27">
        <v>6</v>
      </c>
      <c r="X40" s="28"/>
      <c r="Y40" s="22">
        <f t="shared" si="772"/>
        <v>6.8</v>
      </c>
      <c r="Z40" s="29">
        <f t="shared" si="773"/>
        <v>6.8</v>
      </c>
      <c r="AA40" s="29"/>
      <c r="AB40" s="35" t="str">
        <f t="shared" si="774"/>
        <v>C+</v>
      </c>
      <c r="AC40" s="33">
        <f t="shared" si="775"/>
        <v>2.5</v>
      </c>
      <c r="AD40" s="49" t="str">
        <f t="shared" si="776"/>
        <v>2.5</v>
      </c>
      <c r="AE40" s="77">
        <v>5</v>
      </c>
      <c r="AF40" s="80">
        <v>5</v>
      </c>
      <c r="AG40" s="24">
        <v>5.2</v>
      </c>
      <c r="AH40" s="27">
        <v>4</v>
      </c>
      <c r="AI40" s="28"/>
      <c r="AJ40" s="22">
        <f t="shared" si="777"/>
        <v>4.5</v>
      </c>
      <c r="AK40" s="29">
        <f t="shared" si="778"/>
        <v>4.5</v>
      </c>
      <c r="AL40" s="29"/>
      <c r="AM40" s="35" t="str">
        <f t="shared" si="779"/>
        <v>D</v>
      </c>
      <c r="AN40" s="33">
        <f t="shared" si="780"/>
        <v>1</v>
      </c>
      <c r="AO40" s="49" t="str">
        <f t="shared" si="781"/>
        <v>1.0</v>
      </c>
      <c r="AP40" s="77">
        <v>3</v>
      </c>
      <c r="AQ40" s="83">
        <v>3</v>
      </c>
      <c r="AR40" s="24">
        <v>5.3</v>
      </c>
      <c r="AS40" s="27">
        <v>3</v>
      </c>
      <c r="AT40" s="28">
        <v>3</v>
      </c>
      <c r="AU40" s="22">
        <f t="shared" si="782"/>
        <v>3.9</v>
      </c>
      <c r="AV40" s="29">
        <f t="shared" si="783"/>
        <v>3.9</v>
      </c>
      <c r="AW40" s="29"/>
      <c r="AX40" s="35" t="str">
        <f t="shared" si="784"/>
        <v>F</v>
      </c>
      <c r="AY40" s="33">
        <f t="shared" si="785"/>
        <v>0</v>
      </c>
      <c r="AZ40" s="49" t="str">
        <f t="shared" si="786"/>
        <v>0.0</v>
      </c>
      <c r="BA40" s="77">
        <v>3</v>
      </c>
      <c r="BB40" s="83"/>
      <c r="BC40" s="24">
        <v>6.5</v>
      </c>
      <c r="BD40" s="27">
        <v>6</v>
      </c>
      <c r="BE40" s="28"/>
      <c r="BF40" s="22">
        <f t="shared" si="787"/>
        <v>6.2</v>
      </c>
      <c r="BG40" s="29">
        <f t="shared" si="788"/>
        <v>6.2</v>
      </c>
      <c r="BH40" s="29"/>
      <c r="BI40" s="35" t="str">
        <f t="shared" si="789"/>
        <v>C</v>
      </c>
      <c r="BJ40" s="33">
        <f t="shared" si="790"/>
        <v>2</v>
      </c>
      <c r="BK40" s="49" t="str">
        <f t="shared" si="791"/>
        <v>2.0</v>
      </c>
      <c r="BL40" s="77">
        <v>3</v>
      </c>
      <c r="BM40" s="83">
        <v>3</v>
      </c>
      <c r="BN40" s="24">
        <v>7</v>
      </c>
      <c r="BO40" s="27">
        <v>8</v>
      </c>
      <c r="BP40" s="28"/>
      <c r="BQ40" s="22">
        <f t="shared" si="761"/>
        <v>7.6</v>
      </c>
      <c r="BR40" s="29">
        <f t="shared" si="762"/>
        <v>7.6</v>
      </c>
      <c r="BS40" s="29"/>
      <c r="BT40" s="35" t="str">
        <f t="shared" si="763"/>
        <v>B</v>
      </c>
      <c r="BU40" s="33">
        <f t="shared" si="764"/>
        <v>3</v>
      </c>
      <c r="BV40" s="49" t="str">
        <f t="shared" si="765"/>
        <v>3.0</v>
      </c>
      <c r="BW40" s="77">
        <v>2</v>
      </c>
      <c r="BX40" s="136">
        <v>2</v>
      </c>
      <c r="BY40" s="41">
        <f t="shared" si="792"/>
        <v>16</v>
      </c>
      <c r="BZ40" s="43">
        <f t="shared" si="793"/>
        <v>1.71875</v>
      </c>
      <c r="CA40" s="45" t="str">
        <f t="shared" si="794"/>
        <v>1.72</v>
      </c>
      <c r="CB40" s="47" t="str">
        <f t="shared" si="795"/>
        <v>Lên lớp</v>
      </c>
      <c r="CC40" s="145">
        <f t="shared" si="796"/>
        <v>13</v>
      </c>
      <c r="CD40" s="146">
        <f t="shared" si="797"/>
        <v>2.1153846153846154</v>
      </c>
      <c r="CE40" s="47" t="str">
        <f t="shared" si="798"/>
        <v>Lên lớp</v>
      </c>
      <c r="CF40" s="142" t="s">
        <v>1143</v>
      </c>
      <c r="CG40" s="24">
        <v>5.4</v>
      </c>
      <c r="CH40" s="27">
        <v>5</v>
      </c>
      <c r="CI40" s="28"/>
      <c r="CJ40" s="30">
        <f t="shared" si="799"/>
        <v>5.2</v>
      </c>
      <c r="CK40" s="31">
        <f t="shared" si="800"/>
        <v>5.2</v>
      </c>
      <c r="CL40" s="31"/>
      <c r="CM40" s="35" t="str">
        <f t="shared" si="801"/>
        <v>D+</v>
      </c>
      <c r="CN40" s="157">
        <f t="shared" si="802"/>
        <v>1.5</v>
      </c>
      <c r="CO40" s="49" t="str">
        <f t="shared" si="803"/>
        <v>1.5</v>
      </c>
      <c r="CP40" s="77">
        <v>3</v>
      </c>
      <c r="CQ40" s="151">
        <v>3</v>
      </c>
      <c r="CR40" s="24">
        <v>5.7</v>
      </c>
      <c r="CS40" s="27">
        <v>5</v>
      </c>
      <c r="CT40" s="28"/>
      <c r="CU40" s="30">
        <f t="shared" si="804"/>
        <v>5.3</v>
      </c>
      <c r="CV40" s="31">
        <f t="shared" si="805"/>
        <v>5.3</v>
      </c>
      <c r="CW40" s="31"/>
      <c r="CX40" s="35" t="str">
        <f t="shared" si="806"/>
        <v>D+</v>
      </c>
      <c r="CY40" s="157">
        <f t="shared" si="807"/>
        <v>1.5</v>
      </c>
      <c r="CZ40" s="49" t="str">
        <f t="shared" si="808"/>
        <v>1.5</v>
      </c>
      <c r="DA40" s="77">
        <v>2</v>
      </c>
      <c r="DB40" s="151">
        <v>2</v>
      </c>
      <c r="DC40" s="24">
        <v>5</v>
      </c>
      <c r="DD40" s="27">
        <v>3</v>
      </c>
      <c r="DE40" s="28">
        <v>4</v>
      </c>
      <c r="DF40" s="30">
        <f t="shared" si="809"/>
        <v>3.8</v>
      </c>
      <c r="DG40" s="31">
        <f t="shared" si="810"/>
        <v>4.4000000000000004</v>
      </c>
      <c r="DH40" s="31"/>
      <c r="DI40" s="35" t="str">
        <f t="shared" si="811"/>
        <v>D</v>
      </c>
      <c r="DJ40" s="157">
        <f t="shared" si="812"/>
        <v>1</v>
      </c>
      <c r="DK40" s="49" t="str">
        <f t="shared" si="813"/>
        <v>1.0</v>
      </c>
      <c r="DL40" s="77">
        <v>4</v>
      </c>
      <c r="DM40" s="151">
        <v>4</v>
      </c>
      <c r="DN40" s="24">
        <v>5</v>
      </c>
      <c r="DO40" s="27">
        <v>3</v>
      </c>
      <c r="DP40" s="28">
        <v>4</v>
      </c>
      <c r="DQ40" s="30">
        <f t="shared" si="814"/>
        <v>3.8</v>
      </c>
      <c r="DR40" s="31">
        <f t="shared" si="815"/>
        <v>4.4000000000000004</v>
      </c>
      <c r="DS40" s="31"/>
      <c r="DT40" s="35" t="str">
        <f t="shared" si="816"/>
        <v>D</v>
      </c>
      <c r="DU40" s="157">
        <f t="shared" si="817"/>
        <v>1</v>
      </c>
      <c r="DV40" s="49" t="str">
        <f t="shared" si="818"/>
        <v>1.0</v>
      </c>
      <c r="DW40" s="77">
        <v>3</v>
      </c>
      <c r="DX40" s="151">
        <v>3</v>
      </c>
      <c r="DY40" s="24">
        <v>5.3</v>
      </c>
      <c r="DZ40" s="27">
        <v>6</v>
      </c>
      <c r="EA40" s="28"/>
      <c r="EB40" s="30">
        <f t="shared" si="819"/>
        <v>5.7</v>
      </c>
      <c r="EC40" s="31">
        <f t="shared" si="820"/>
        <v>5.7</v>
      </c>
      <c r="ED40" s="31"/>
      <c r="EE40" s="35" t="str">
        <f t="shared" si="821"/>
        <v>C</v>
      </c>
      <c r="EF40" s="157">
        <f t="shared" si="822"/>
        <v>2</v>
      </c>
      <c r="EG40" s="49" t="str">
        <f t="shared" si="823"/>
        <v>2.0</v>
      </c>
      <c r="EH40" s="77">
        <v>2</v>
      </c>
      <c r="EI40" s="151">
        <v>2</v>
      </c>
      <c r="EJ40" s="24">
        <v>7</v>
      </c>
      <c r="EK40" s="27">
        <v>9</v>
      </c>
      <c r="EL40" s="28"/>
      <c r="EM40" s="30">
        <f t="shared" si="824"/>
        <v>8.1999999999999993</v>
      </c>
      <c r="EN40" s="31">
        <f t="shared" si="825"/>
        <v>8.1999999999999993</v>
      </c>
      <c r="EO40" s="31"/>
      <c r="EP40" s="35" t="str">
        <f t="shared" si="826"/>
        <v>B+</v>
      </c>
      <c r="EQ40" s="157">
        <f t="shared" si="827"/>
        <v>3.5</v>
      </c>
      <c r="ER40" s="49" t="str">
        <f t="shared" si="828"/>
        <v>3.5</v>
      </c>
      <c r="ES40" s="77">
        <v>2</v>
      </c>
      <c r="ET40" s="151">
        <v>2</v>
      </c>
      <c r="EU40" s="63">
        <v>1.9</v>
      </c>
      <c r="EV40" s="27"/>
      <c r="EW40" s="28"/>
      <c r="EX40" s="30">
        <f t="shared" si="829"/>
        <v>0.8</v>
      </c>
      <c r="EY40" s="31">
        <f t="shared" si="830"/>
        <v>0.8</v>
      </c>
      <c r="EZ40" s="31"/>
      <c r="FA40" s="35" t="str">
        <f t="shared" si="831"/>
        <v>F</v>
      </c>
      <c r="FB40" s="157">
        <f t="shared" si="832"/>
        <v>0</v>
      </c>
      <c r="FC40" s="49" t="str">
        <f t="shared" si="833"/>
        <v>0.0</v>
      </c>
      <c r="FD40" s="77">
        <v>3</v>
      </c>
      <c r="FE40" s="151"/>
      <c r="FF40" s="155">
        <v>5.5</v>
      </c>
      <c r="FG40" s="165">
        <v>5.3</v>
      </c>
      <c r="FH40" s="165"/>
      <c r="FI40" s="22">
        <f>ROUND((FF40*0.4+FG40*0.6),1)</f>
        <v>5.4</v>
      </c>
      <c r="FJ40" s="29">
        <f>ROUND(MAX((FF40*0.4+FG40*0.6),(FF40*0.4+FH40*0.6)),1)</f>
        <v>5.4</v>
      </c>
      <c r="FK40" s="29"/>
      <c r="FL40" s="35" t="str">
        <f t="shared" si="834"/>
        <v>D+</v>
      </c>
      <c r="FM40" s="33">
        <f t="shared" si="835"/>
        <v>1.5</v>
      </c>
      <c r="FN40" s="49" t="str">
        <f t="shared" si="836"/>
        <v>1.5</v>
      </c>
      <c r="FO40" s="77">
        <v>1</v>
      </c>
      <c r="FP40" s="151">
        <v>1</v>
      </c>
      <c r="FQ40" s="41">
        <f t="shared" si="837"/>
        <v>20</v>
      </c>
      <c r="FR40" s="43">
        <f t="shared" si="838"/>
        <v>1.35</v>
      </c>
      <c r="FS40" s="45" t="str">
        <f t="shared" si="839"/>
        <v>1.35</v>
      </c>
      <c r="FT40" s="47" t="str">
        <f t="shared" si="840"/>
        <v>Lên lớp</v>
      </c>
      <c r="FU40" s="145">
        <f t="shared" si="841"/>
        <v>17</v>
      </c>
      <c r="FV40" s="146">
        <f t="shared" si="842"/>
        <v>1.588235294117647</v>
      </c>
      <c r="FW40" s="174">
        <f t="shared" si="843"/>
        <v>36</v>
      </c>
      <c r="FX40" s="41">
        <f t="shared" si="844"/>
        <v>30</v>
      </c>
      <c r="FY40" s="43">
        <f t="shared" si="845"/>
        <v>1.8166666666666667</v>
      </c>
      <c r="FZ40" s="45" t="str">
        <f t="shared" si="846"/>
        <v>1.82</v>
      </c>
      <c r="GA40" s="47" t="str">
        <f t="shared" si="847"/>
        <v>Lên lớp</v>
      </c>
      <c r="GB40" s="47" t="s">
        <v>1143</v>
      </c>
      <c r="GC40" s="63">
        <v>0</v>
      </c>
      <c r="GD40" s="27"/>
      <c r="GE40" s="28"/>
      <c r="GF40" s="22">
        <f t="shared" si="848"/>
        <v>0</v>
      </c>
      <c r="GG40" s="29">
        <f t="shared" si="849"/>
        <v>0</v>
      </c>
      <c r="GH40" s="29"/>
      <c r="GI40" s="35" t="str">
        <f t="shared" si="850"/>
        <v>F</v>
      </c>
      <c r="GJ40" s="33">
        <f t="shared" si="851"/>
        <v>0</v>
      </c>
      <c r="GK40" s="49" t="str">
        <f t="shared" si="852"/>
        <v>0.0</v>
      </c>
      <c r="GL40" s="77">
        <v>2</v>
      </c>
      <c r="GM40" s="151"/>
      <c r="GN40" s="24">
        <v>8</v>
      </c>
      <c r="GO40" s="27">
        <v>6</v>
      </c>
      <c r="GP40" s="28"/>
      <c r="GQ40" s="30">
        <f t="shared" si="853"/>
        <v>6.8</v>
      </c>
      <c r="GR40" s="31">
        <f t="shared" si="854"/>
        <v>6.8</v>
      </c>
      <c r="GS40" s="31"/>
      <c r="GT40" s="35" t="str">
        <f t="shared" si="855"/>
        <v>C+</v>
      </c>
      <c r="GU40" s="33">
        <f t="shared" si="856"/>
        <v>2.5</v>
      </c>
      <c r="GV40" s="49" t="str">
        <f t="shared" si="857"/>
        <v>2.5</v>
      </c>
      <c r="GW40" s="77">
        <v>3</v>
      </c>
      <c r="GX40" s="151">
        <v>3</v>
      </c>
      <c r="GY40" s="63">
        <v>1.4</v>
      </c>
      <c r="GZ40" s="27"/>
      <c r="HA40" s="28"/>
      <c r="HB40" s="30">
        <f t="shared" si="858"/>
        <v>0.6</v>
      </c>
      <c r="HC40" s="31">
        <f t="shared" si="859"/>
        <v>0.6</v>
      </c>
      <c r="HD40" s="31"/>
      <c r="HE40" s="35" t="str">
        <f t="shared" si="860"/>
        <v>F</v>
      </c>
      <c r="HF40" s="33">
        <f t="shared" si="861"/>
        <v>0</v>
      </c>
      <c r="HG40" s="49" t="str">
        <f t="shared" si="862"/>
        <v>0.0</v>
      </c>
      <c r="HH40" s="77">
        <v>2</v>
      </c>
      <c r="HI40" s="151"/>
      <c r="HJ40" s="24">
        <v>5</v>
      </c>
      <c r="HK40" s="27">
        <v>1</v>
      </c>
      <c r="HL40" s="28">
        <v>3</v>
      </c>
      <c r="HM40" s="22">
        <f t="shared" si="863"/>
        <v>2.6</v>
      </c>
      <c r="HN40" s="29">
        <f t="shared" si="864"/>
        <v>3.8</v>
      </c>
      <c r="HO40" s="29"/>
      <c r="HP40" s="35" t="str">
        <f t="shared" si="865"/>
        <v>F</v>
      </c>
      <c r="HQ40" s="33">
        <f t="shared" si="866"/>
        <v>0</v>
      </c>
      <c r="HR40" s="49" t="str">
        <f t="shared" si="867"/>
        <v>0.0</v>
      </c>
      <c r="HS40" s="77">
        <v>2</v>
      </c>
      <c r="HT40" s="151"/>
      <c r="HU40" s="24">
        <v>5.2</v>
      </c>
      <c r="HV40" s="27">
        <v>4</v>
      </c>
      <c r="HW40" s="28"/>
      <c r="HX40" s="22">
        <f t="shared" si="868"/>
        <v>4.5</v>
      </c>
      <c r="HY40" s="29">
        <f t="shared" si="869"/>
        <v>4.5</v>
      </c>
      <c r="HZ40" s="29"/>
      <c r="IA40" s="35" t="str">
        <f t="shared" si="870"/>
        <v>D</v>
      </c>
      <c r="IB40" s="33">
        <f t="shared" si="871"/>
        <v>1</v>
      </c>
      <c r="IC40" s="49" t="str">
        <f t="shared" si="872"/>
        <v>1.0</v>
      </c>
      <c r="ID40" s="77">
        <v>3</v>
      </c>
      <c r="IE40" s="151">
        <v>3</v>
      </c>
      <c r="IF40" s="63">
        <v>0.7</v>
      </c>
      <c r="IG40" s="27"/>
      <c r="IH40" s="126"/>
      <c r="II40" s="22">
        <f t="shared" si="873"/>
        <v>0.3</v>
      </c>
      <c r="IJ40" s="54">
        <f t="shared" si="874"/>
        <v>0.3</v>
      </c>
      <c r="IK40" s="54"/>
      <c r="IL40" s="162" t="str">
        <f t="shared" si="875"/>
        <v>F</v>
      </c>
      <c r="IM40" s="33">
        <f t="shared" si="876"/>
        <v>0</v>
      </c>
      <c r="IN40" s="49" t="str">
        <f t="shared" si="877"/>
        <v>0.0</v>
      </c>
      <c r="IO40" s="77">
        <v>2</v>
      </c>
      <c r="IP40" s="151"/>
      <c r="IQ40" s="24">
        <v>5.7</v>
      </c>
      <c r="IR40" s="27">
        <v>3</v>
      </c>
      <c r="IS40" s="28"/>
      <c r="IT40" s="30">
        <f t="shared" si="878"/>
        <v>4.0999999999999996</v>
      </c>
      <c r="IU40" s="31">
        <f t="shared" si="879"/>
        <v>4.0999999999999996</v>
      </c>
      <c r="IV40" s="31"/>
      <c r="IW40" s="35" t="str">
        <f t="shared" si="880"/>
        <v>D</v>
      </c>
      <c r="IX40" s="33">
        <f t="shared" si="881"/>
        <v>1</v>
      </c>
      <c r="IY40" s="49" t="str">
        <f t="shared" si="882"/>
        <v>1.0</v>
      </c>
      <c r="IZ40" s="77">
        <v>3</v>
      </c>
      <c r="JA40" s="151">
        <v>3</v>
      </c>
      <c r="JB40" s="24">
        <v>6</v>
      </c>
      <c r="JC40" s="27">
        <v>4</v>
      </c>
      <c r="JD40" s="28"/>
      <c r="JE40" s="30">
        <f t="shared" si="883"/>
        <v>4.8</v>
      </c>
      <c r="JF40" s="31">
        <f t="shared" si="884"/>
        <v>4.8</v>
      </c>
      <c r="JG40" s="31"/>
      <c r="JH40" s="35" t="str">
        <f t="shared" si="885"/>
        <v>D</v>
      </c>
      <c r="JI40" s="33">
        <f t="shared" si="886"/>
        <v>1</v>
      </c>
      <c r="JJ40" s="49" t="str">
        <f t="shared" si="887"/>
        <v>1.0</v>
      </c>
      <c r="JK40" s="77">
        <v>3</v>
      </c>
      <c r="JL40" s="151">
        <v>3</v>
      </c>
      <c r="JM40" s="24">
        <v>7</v>
      </c>
      <c r="JN40" s="214">
        <v>6.7</v>
      </c>
      <c r="JO40" s="140"/>
      <c r="JP40" s="30">
        <f>ROUND((JM40*0.4+JN40*0.6),1)</f>
        <v>6.8</v>
      </c>
      <c r="JQ40" s="31">
        <f>ROUND(MAX((JM40*0.4+JN40*0.6),(JM40*0.4+JO40*0.6)),1)</f>
        <v>6.8</v>
      </c>
      <c r="JR40" s="31"/>
      <c r="JS40" s="35" t="str">
        <f t="shared" si="888"/>
        <v>C+</v>
      </c>
      <c r="JT40" s="33">
        <f t="shared" si="889"/>
        <v>2.5</v>
      </c>
      <c r="JU40" s="49" t="str">
        <f t="shared" si="890"/>
        <v>2.5</v>
      </c>
      <c r="JV40" s="77">
        <v>2</v>
      </c>
      <c r="JW40" s="151">
        <v>2</v>
      </c>
      <c r="JX40" s="211">
        <f t="shared" si="891"/>
        <v>22</v>
      </c>
      <c r="JY40" s="43">
        <f t="shared" si="892"/>
        <v>0.97727272727272729</v>
      </c>
      <c r="JZ40" s="45" t="str">
        <f t="shared" si="893"/>
        <v>0.98</v>
      </c>
      <c r="KA40" s="47" t="str">
        <f t="shared" si="894"/>
        <v>Cảnh báo KQHT</v>
      </c>
      <c r="KB40" s="41">
        <f t="shared" si="895"/>
        <v>14</v>
      </c>
      <c r="KC40" s="43">
        <f t="shared" si="896"/>
        <v>1.5357142857142858</v>
      </c>
      <c r="KD40" s="229">
        <f t="shared" si="897"/>
        <v>58</v>
      </c>
      <c r="KE40" s="230">
        <f t="shared" si="898"/>
        <v>44</v>
      </c>
      <c r="KF40" s="146">
        <f t="shared" si="899"/>
        <v>1.7272727272727273</v>
      </c>
      <c r="KG40" s="45" t="str">
        <f t="shared" si="900"/>
        <v>1.73</v>
      </c>
      <c r="KH40" s="47" t="str">
        <f t="shared" si="901"/>
        <v>Lên lớp</v>
      </c>
      <c r="KI40" s="148" t="s">
        <v>1067</v>
      </c>
      <c r="KJ40" s="24">
        <v>5</v>
      </c>
      <c r="KK40" s="27">
        <v>4</v>
      </c>
      <c r="KL40" s="28"/>
      <c r="KM40" s="30">
        <f t="shared" si="902"/>
        <v>4.4000000000000004</v>
      </c>
      <c r="KN40" s="31">
        <f t="shared" si="903"/>
        <v>4.4000000000000004</v>
      </c>
      <c r="KO40" s="31" t="str">
        <f t="shared" si="904"/>
        <v>4.4</v>
      </c>
      <c r="KP40" s="35" t="str">
        <f t="shared" si="905"/>
        <v>D</v>
      </c>
      <c r="KQ40" s="33">
        <f t="shared" si="906"/>
        <v>1</v>
      </c>
      <c r="KR40" s="49" t="str">
        <f t="shared" si="907"/>
        <v>1.0</v>
      </c>
      <c r="KS40" s="77">
        <v>2</v>
      </c>
      <c r="KT40" s="151">
        <v>2</v>
      </c>
      <c r="KU40" s="63">
        <v>0</v>
      </c>
      <c r="KV40" s="27"/>
      <c r="KW40" s="28"/>
      <c r="KX40" s="30">
        <f t="shared" si="908"/>
        <v>0</v>
      </c>
      <c r="KY40" s="31">
        <f t="shared" si="909"/>
        <v>0</v>
      </c>
      <c r="KZ40" s="31" t="str">
        <f t="shared" si="910"/>
        <v>0.0</v>
      </c>
      <c r="LA40" s="35" t="str">
        <f t="shared" si="911"/>
        <v>F</v>
      </c>
      <c r="LB40" s="33">
        <f t="shared" si="912"/>
        <v>0</v>
      </c>
      <c r="LC40" s="49" t="str">
        <f t="shared" si="913"/>
        <v>0.0</v>
      </c>
      <c r="LD40" s="77">
        <v>2</v>
      </c>
      <c r="LE40" s="151"/>
      <c r="LF40" s="63">
        <v>0</v>
      </c>
      <c r="LG40" s="27"/>
      <c r="LH40" s="28"/>
      <c r="LI40" s="30">
        <f t="shared" si="914"/>
        <v>0</v>
      </c>
      <c r="LJ40" s="31">
        <f t="shared" si="915"/>
        <v>0</v>
      </c>
      <c r="LK40" s="31" t="str">
        <f t="shared" si="916"/>
        <v>0.0</v>
      </c>
      <c r="LL40" s="35" t="str">
        <f t="shared" si="917"/>
        <v>F</v>
      </c>
      <c r="LM40" s="33">
        <f t="shared" si="918"/>
        <v>0</v>
      </c>
      <c r="LN40" s="49" t="str">
        <f t="shared" si="919"/>
        <v>0.0</v>
      </c>
      <c r="LO40" s="77">
        <v>2</v>
      </c>
      <c r="LP40" s="151"/>
      <c r="LQ40" s="63">
        <v>2.2999999999999998</v>
      </c>
      <c r="LR40" s="27"/>
      <c r="LS40" s="28"/>
      <c r="LT40" s="30">
        <f t="shared" si="920"/>
        <v>0.9</v>
      </c>
      <c r="LU40" s="31">
        <f t="shared" si="921"/>
        <v>0.9</v>
      </c>
      <c r="LV40" s="31"/>
      <c r="LW40" s="35" t="str">
        <f t="shared" si="922"/>
        <v>F</v>
      </c>
      <c r="LX40" s="33">
        <f t="shared" si="923"/>
        <v>0</v>
      </c>
      <c r="LY40" s="49" t="str">
        <f t="shared" si="924"/>
        <v>0.0</v>
      </c>
      <c r="LZ40" s="77">
        <v>2</v>
      </c>
      <c r="MA40" s="151"/>
      <c r="MB40" s="63">
        <v>2.2999999999999998</v>
      </c>
      <c r="MC40" s="27"/>
      <c r="MD40" s="28"/>
      <c r="ME40" s="30">
        <f t="shared" si="925"/>
        <v>0.9</v>
      </c>
      <c r="MF40" s="161">
        <f t="shared" si="926"/>
        <v>0.9</v>
      </c>
      <c r="MG40" s="161"/>
      <c r="MH40" s="162" t="str">
        <f t="shared" si="927"/>
        <v>F</v>
      </c>
      <c r="MI40" s="163">
        <f t="shared" si="928"/>
        <v>0</v>
      </c>
      <c r="MJ40" s="56" t="str">
        <f t="shared" si="929"/>
        <v>0.0</v>
      </c>
      <c r="MK40" s="77">
        <v>1</v>
      </c>
      <c r="ML40" s="151"/>
      <c r="MM40" s="63">
        <v>0</v>
      </c>
      <c r="MN40" s="27"/>
      <c r="MO40" s="28"/>
      <c r="MP40" s="30">
        <f t="shared" si="930"/>
        <v>0</v>
      </c>
      <c r="MQ40" s="161">
        <f t="shared" si="931"/>
        <v>0</v>
      </c>
      <c r="MR40" s="161"/>
      <c r="MS40" s="162" t="str">
        <f t="shared" si="932"/>
        <v>F</v>
      </c>
      <c r="MT40" s="163">
        <f t="shared" si="933"/>
        <v>0</v>
      </c>
      <c r="MU40" s="56" t="str">
        <f t="shared" si="934"/>
        <v>0.0</v>
      </c>
      <c r="MV40" s="77">
        <v>3</v>
      </c>
      <c r="MW40" s="151"/>
      <c r="MX40" s="63">
        <v>0</v>
      </c>
      <c r="MY40" s="27"/>
      <c r="MZ40" s="28"/>
      <c r="NA40" s="30">
        <f t="shared" si="935"/>
        <v>0</v>
      </c>
      <c r="NB40" s="161">
        <f t="shared" si="936"/>
        <v>0</v>
      </c>
      <c r="NC40" s="161"/>
      <c r="ND40" s="162" t="str">
        <f t="shared" si="937"/>
        <v>F</v>
      </c>
      <c r="NE40" s="163">
        <f t="shared" si="938"/>
        <v>0</v>
      </c>
      <c r="NF40" s="56" t="str">
        <f t="shared" si="939"/>
        <v>0.0</v>
      </c>
      <c r="NG40" s="77">
        <v>1</v>
      </c>
      <c r="NH40" s="151"/>
      <c r="NI40" s="63">
        <v>0</v>
      </c>
      <c r="NJ40" s="27"/>
      <c r="NK40" s="28"/>
      <c r="NL40" s="30">
        <f t="shared" si="940"/>
        <v>0</v>
      </c>
      <c r="NM40" s="31">
        <f t="shared" si="941"/>
        <v>0</v>
      </c>
      <c r="NN40" s="31" t="str">
        <f t="shared" si="942"/>
        <v>0.0</v>
      </c>
      <c r="NO40" s="35" t="str">
        <f t="shared" si="943"/>
        <v>F</v>
      </c>
      <c r="NP40" s="33">
        <f t="shared" si="944"/>
        <v>0</v>
      </c>
      <c r="NQ40" s="49" t="str">
        <f t="shared" si="945"/>
        <v>0.0</v>
      </c>
      <c r="NR40" s="77">
        <v>3</v>
      </c>
      <c r="NS40" s="151"/>
      <c r="NT40" s="63">
        <v>0</v>
      </c>
      <c r="NU40" s="214"/>
      <c r="NV40" s="28"/>
      <c r="NW40" s="30">
        <f t="shared" si="946"/>
        <v>0</v>
      </c>
      <c r="NX40" s="31">
        <f t="shared" si="947"/>
        <v>0</v>
      </c>
      <c r="NY40" s="31" t="str">
        <f t="shared" si="948"/>
        <v>0.0</v>
      </c>
      <c r="NZ40" s="35" t="str">
        <f t="shared" si="949"/>
        <v>F</v>
      </c>
      <c r="OA40" s="33">
        <f t="shared" si="950"/>
        <v>0</v>
      </c>
      <c r="OB40" s="49" t="str">
        <f t="shared" si="951"/>
        <v>0.0</v>
      </c>
      <c r="OC40" s="77">
        <v>2</v>
      </c>
      <c r="OD40" s="151"/>
      <c r="OE40" s="211">
        <f t="shared" si="952"/>
        <v>18</v>
      </c>
      <c r="OF40" s="43">
        <f t="shared" si="953"/>
        <v>0.1111111111111111</v>
      </c>
      <c r="OG40" s="45" t="str">
        <f t="shared" si="954"/>
        <v>0.11</v>
      </c>
      <c r="OH40" s="47" t="str">
        <f t="shared" si="955"/>
        <v>Cảnh báo KQHT</v>
      </c>
      <c r="OI40" s="41">
        <f t="shared" si="956"/>
        <v>2</v>
      </c>
      <c r="OJ40" s="43">
        <f t="shared" si="957"/>
        <v>1</v>
      </c>
      <c r="OK40" s="229">
        <f t="shared" si="958"/>
        <v>76</v>
      </c>
      <c r="OL40" s="230">
        <f t="shared" si="959"/>
        <v>46</v>
      </c>
      <c r="OM40" s="146">
        <f t="shared" si="960"/>
        <v>1.6956521739130435</v>
      </c>
      <c r="ON40" s="45" t="str">
        <f t="shared" si="961"/>
        <v>1.70</v>
      </c>
      <c r="OO40" s="47" t="str">
        <f t="shared" si="962"/>
        <v>Lên lớp</v>
      </c>
      <c r="OP40" s="47"/>
      <c r="OQ40" s="24"/>
      <c r="OR40" s="27"/>
      <c r="OS40" s="28"/>
      <c r="OT40" s="30">
        <f>ROUND((OQ40*0.4+OR40*0.6),1)</f>
        <v>0</v>
      </c>
      <c r="OU40" s="31">
        <f>ROUND(MAX((OQ40*0.4+OR40*0.6),(OQ40*0.4+OS40*0.6)),1)</f>
        <v>0</v>
      </c>
      <c r="OV40" s="31" t="str">
        <f>TEXT(OU40,"0.0")</f>
        <v>0.0</v>
      </c>
      <c r="OW40" s="35" t="str">
        <f>IF(OU40&gt;=8.5,"A",IF(OU40&gt;=8,"B+",IF(OU40&gt;=7,"B",IF(OU40&gt;=6.5,"C+",IF(OU40&gt;=5.5,"C",IF(OU40&gt;=5,"D+",IF(OU40&gt;=4,"D","F")))))))</f>
        <v>F</v>
      </c>
      <c r="OX40" s="33">
        <f>IF(OW40="A",4,IF(OW40="B+",3.5,IF(OW40="B",3,IF(OW40="C+",2.5,IF(OW40="C",2,IF(OW40="D+",1.5,IF(OW40="D",1,0)))))))</f>
        <v>0</v>
      </c>
      <c r="OY40" s="49" t="str">
        <f>TEXT(OX40,"0.0")</f>
        <v>0.0</v>
      </c>
      <c r="OZ40" s="77">
        <v>2</v>
      </c>
      <c r="PA40" s="151">
        <v>2</v>
      </c>
      <c r="PB40" s="24">
        <v>8</v>
      </c>
      <c r="PC40" s="27">
        <v>9</v>
      </c>
      <c r="PD40" s="28"/>
      <c r="PE40" s="30">
        <f t="shared" ref="PE40" si="963">ROUND((PB40*0.4+PC40*0.6),1)</f>
        <v>8.6</v>
      </c>
      <c r="PF40" s="31">
        <f t="shared" ref="PF40" si="964">ROUND(MAX((PB40*0.4+PC40*0.6),(PB40*0.4+PD40*0.6)),1)</f>
        <v>8.6</v>
      </c>
      <c r="PG40" s="31" t="str">
        <f t="shared" ref="PG40" si="965">TEXT(PF40,"0.0")</f>
        <v>8.6</v>
      </c>
      <c r="PH40" s="35" t="str">
        <f t="shared" ref="PH40" si="966">IF(PF40&gt;=8.5,"A",IF(PF40&gt;=8,"B+",IF(PF40&gt;=7,"B",IF(PF40&gt;=6.5,"C+",IF(PF40&gt;=5.5,"C",IF(PF40&gt;=5,"D+",IF(PF40&gt;=4,"D","F")))))))</f>
        <v>A</v>
      </c>
      <c r="PI40" s="130">
        <f t="shared" ref="PI40" si="967">IF(PH40="A",4,IF(PH40="B+",3.5,IF(PH40="B",3,IF(PH40="C+",2.5,IF(PH40="C",2,IF(PH40="D+",1.5,IF(PH40="D",1,0)))))))</f>
        <v>4</v>
      </c>
      <c r="PJ40" s="49" t="str">
        <f t="shared" ref="PJ40" si="968">TEXT(PI40,"0.0")</f>
        <v>4.0</v>
      </c>
      <c r="PK40" s="77">
        <v>3</v>
      </c>
      <c r="PL40" s="151">
        <v>3</v>
      </c>
      <c r="PM40" s="24">
        <v>5.7</v>
      </c>
      <c r="PN40" s="27">
        <v>3</v>
      </c>
      <c r="PO40" s="28"/>
      <c r="PP40" s="30">
        <f t="shared" ref="PP40:PP42" si="969">ROUND((PM40*0.4+PN40*0.6),1)</f>
        <v>4.0999999999999996</v>
      </c>
      <c r="PQ40" s="31">
        <f t="shared" ref="PQ40:PQ42" si="970">ROUND(MAX((PM40*0.4+PN40*0.6),(PM40*0.4+PO40*0.6)),1)</f>
        <v>4.0999999999999996</v>
      </c>
      <c r="PR40" s="31" t="str">
        <f t="shared" ref="PR40:PR42" si="971">TEXT(PQ40,"0.0")</f>
        <v>4.1</v>
      </c>
      <c r="PS40" s="35" t="str">
        <f t="shared" ref="PS40:PS42" si="972">IF(PQ40&gt;=8.5,"A",IF(PQ40&gt;=8,"B+",IF(PQ40&gt;=7,"B",IF(PQ40&gt;=6.5,"C+",IF(PQ40&gt;=5.5,"C",IF(PQ40&gt;=5,"D+",IF(PQ40&gt;=4,"D","F")))))))</f>
        <v>D</v>
      </c>
      <c r="PT40" s="33">
        <f t="shared" ref="PT40:PT42" si="973">IF(PS40="A",4,IF(PS40="B+",3.5,IF(PS40="B",3,IF(PS40="C+",2.5,IF(PS40="C",2,IF(PS40="D+",1.5,IF(PS40="D",1,0)))))))</f>
        <v>1</v>
      </c>
      <c r="PU40" s="49" t="str">
        <f t="shared" ref="PU40:PU42" si="974">TEXT(PT40,"0.0")</f>
        <v>1.0</v>
      </c>
      <c r="PV40" s="77">
        <v>2</v>
      </c>
      <c r="PW40" s="151">
        <v>2</v>
      </c>
      <c r="QI40" s="24">
        <v>5.5</v>
      </c>
      <c r="QJ40" s="124"/>
      <c r="QK40" s="138"/>
      <c r="QL40" s="30">
        <f t="shared" ref="QL40:QL42" si="975">ROUND((QI40*0.4+QJ40*0.6),1)</f>
        <v>2.2000000000000002</v>
      </c>
      <c r="QM40" s="31">
        <f t="shared" ref="QM40:QM42" si="976">ROUND(MAX((QI40*0.4+QJ40*0.6),(QI40*0.4+QK40*0.6)),1)</f>
        <v>2.2000000000000002</v>
      </c>
      <c r="QN40" s="31" t="str">
        <f t="shared" ref="QN40:QN42" si="977">TEXT(QM40,"0.0")</f>
        <v>2.2</v>
      </c>
      <c r="QO40" s="35" t="str">
        <f t="shared" ref="QO40:QO42" si="978">IF(QM40&gt;=8.5,"A",IF(QM40&gt;=8,"B+",IF(QM40&gt;=7,"B",IF(QM40&gt;=6.5,"C+",IF(QM40&gt;=5.5,"C",IF(QM40&gt;=5,"D+",IF(QM40&gt;=4,"D","F")))))))</f>
        <v>F</v>
      </c>
      <c r="QP40" s="33">
        <f t="shared" ref="QP40:QP42" si="979">IF(QO40="A",4,IF(QO40="B+",3.5,IF(QO40="B",3,IF(QO40="C+",2.5,IF(QO40="C",2,IF(QO40="D+",1.5,IF(QO40="D",1,0)))))))</f>
        <v>0</v>
      </c>
      <c r="QQ40" s="49" t="str">
        <f t="shared" ref="QQ40:QQ42" si="980">TEXT(QP40,"0.0")</f>
        <v>0.0</v>
      </c>
      <c r="QR40" s="77">
        <v>1</v>
      </c>
      <c r="QS40" s="151">
        <v>1</v>
      </c>
      <c r="QT40" s="24">
        <v>6</v>
      </c>
      <c r="QU40" s="27">
        <v>4</v>
      </c>
      <c r="QV40" s="28"/>
      <c r="QW40" s="30">
        <f t="shared" ref="QW40" si="981">ROUND((QT40*0.4+QU40*0.6),1)</f>
        <v>4.8</v>
      </c>
      <c r="QX40" s="31">
        <f t="shared" ref="QX40" si="982">ROUND(MAX((QT40*0.4+QU40*0.6),(QT40*0.4+QV40*0.6)),1)</f>
        <v>4.8</v>
      </c>
      <c r="QY40" s="31" t="str">
        <f t="shared" ref="QY40" si="983">TEXT(QX40,"0.0")</f>
        <v>4.8</v>
      </c>
      <c r="QZ40" s="35" t="str">
        <f t="shared" ref="QZ40" si="984">IF(QX40&gt;=8.5,"A",IF(QX40&gt;=8,"B+",IF(QX40&gt;=7,"B",IF(QX40&gt;=6.5,"C+",IF(QX40&gt;=5.5,"C",IF(QX40&gt;=5,"D+",IF(QX40&gt;=4,"D","F")))))))</f>
        <v>D</v>
      </c>
      <c r="RA40" s="130">
        <f t="shared" ref="RA40" si="985">IF(QZ40="A",4,IF(QZ40="B+",3.5,IF(QZ40="B",3,IF(QZ40="C+",2.5,IF(QZ40="C",2,IF(QZ40="D+",1.5,IF(QZ40="D",1,0)))))))</f>
        <v>1</v>
      </c>
      <c r="RB40" s="49" t="str">
        <f t="shared" ref="RB40" si="986">TEXT(RA40,"0.0")</f>
        <v>1.0</v>
      </c>
      <c r="RC40" s="77">
        <v>3</v>
      </c>
      <c r="RD40" s="151">
        <v>3</v>
      </c>
    </row>
    <row r="41" spans="1:529" ht="18">
      <c r="A41" s="11">
        <v>42</v>
      </c>
      <c r="B41" s="91" t="s">
        <v>1101</v>
      </c>
      <c r="C41" s="92" t="s">
        <v>1207</v>
      </c>
      <c r="D41" s="73" t="s">
        <v>19</v>
      </c>
      <c r="E41" s="74" t="s">
        <v>557</v>
      </c>
      <c r="F41" s="123" t="s">
        <v>1465</v>
      </c>
      <c r="G41" s="118" t="s">
        <v>1467</v>
      </c>
      <c r="H41" s="102" t="s">
        <v>18</v>
      </c>
      <c r="I41" s="104" t="s">
        <v>838</v>
      </c>
      <c r="J41" s="13">
        <v>7</v>
      </c>
      <c r="K41" s="13"/>
      <c r="L41" s="35" t="str">
        <f t="shared" si="766"/>
        <v>B</v>
      </c>
      <c r="M41" s="33">
        <f t="shared" si="767"/>
        <v>3</v>
      </c>
      <c r="N41" s="49" t="str">
        <f t="shared" si="768"/>
        <v>3.0</v>
      </c>
      <c r="O41" s="12">
        <v>2</v>
      </c>
      <c r="P41" s="19">
        <v>6</v>
      </c>
      <c r="Q41" s="19"/>
      <c r="R41" s="35" t="str">
        <f t="shared" si="769"/>
        <v>C</v>
      </c>
      <c r="S41" s="33">
        <f t="shared" si="770"/>
        <v>2</v>
      </c>
      <c r="T41" s="49" t="str">
        <f t="shared" si="771"/>
        <v>2.0</v>
      </c>
      <c r="U41" s="12">
        <v>3</v>
      </c>
      <c r="V41" s="24">
        <v>6.1</v>
      </c>
      <c r="W41" s="27">
        <v>8</v>
      </c>
      <c r="X41" s="28"/>
      <c r="Y41" s="30">
        <f t="shared" si="772"/>
        <v>7.2</v>
      </c>
      <c r="Z41" s="31">
        <f t="shared" si="773"/>
        <v>7.2</v>
      </c>
      <c r="AA41" s="31"/>
      <c r="AB41" s="35" t="str">
        <f t="shared" si="774"/>
        <v>B</v>
      </c>
      <c r="AC41" s="33">
        <f t="shared" si="775"/>
        <v>3</v>
      </c>
      <c r="AD41" s="49" t="str">
        <f t="shared" si="776"/>
        <v>3.0</v>
      </c>
      <c r="AE41" s="77">
        <v>5</v>
      </c>
      <c r="AF41" s="80">
        <v>5</v>
      </c>
      <c r="AG41" s="24"/>
      <c r="AH41" s="27"/>
      <c r="AI41" s="28"/>
      <c r="AJ41" s="30">
        <f t="shared" si="777"/>
        <v>0</v>
      </c>
      <c r="AK41" s="31">
        <f t="shared" si="778"/>
        <v>0</v>
      </c>
      <c r="AL41" s="31"/>
      <c r="AM41" s="35" t="str">
        <f t="shared" si="779"/>
        <v>F</v>
      </c>
      <c r="AN41" s="33">
        <f t="shared" si="780"/>
        <v>0</v>
      </c>
      <c r="AO41" s="49" t="str">
        <f t="shared" si="781"/>
        <v>0.0</v>
      </c>
      <c r="AP41" s="77">
        <v>3</v>
      </c>
      <c r="AQ41" s="83"/>
      <c r="AR41" s="24">
        <v>7.1</v>
      </c>
      <c r="AS41" s="27">
        <v>8</v>
      </c>
      <c r="AT41" s="28"/>
      <c r="AU41" s="30">
        <f t="shared" si="782"/>
        <v>7.6</v>
      </c>
      <c r="AV41" s="31">
        <f t="shared" si="783"/>
        <v>7.6</v>
      </c>
      <c r="AW41" s="31"/>
      <c r="AX41" s="35" t="str">
        <f t="shared" si="784"/>
        <v>B</v>
      </c>
      <c r="AY41" s="33">
        <f t="shared" si="785"/>
        <v>3</v>
      </c>
      <c r="AZ41" s="49" t="str">
        <f t="shared" si="786"/>
        <v>3.0</v>
      </c>
      <c r="BA41" s="77">
        <v>3</v>
      </c>
      <c r="BB41" s="83">
        <v>3</v>
      </c>
      <c r="BC41" s="139">
        <v>0</v>
      </c>
      <c r="BD41" s="125"/>
      <c r="BE41" s="126"/>
      <c r="BF41" s="127">
        <f t="shared" si="787"/>
        <v>0</v>
      </c>
      <c r="BG41" s="128">
        <f t="shared" si="788"/>
        <v>0</v>
      </c>
      <c r="BH41" s="128"/>
      <c r="BI41" s="129" t="str">
        <f t="shared" si="789"/>
        <v>F</v>
      </c>
      <c r="BJ41" s="130">
        <f t="shared" si="790"/>
        <v>0</v>
      </c>
      <c r="BK41" s="131" t="str">
        <f t="shared" si="791"/>
        <v>0.0</v>
      </c>
      <c r="BL41" s="132">
        <v>3</v>
      </c>
      <c r="BM41" s="158"/>
      <c r="BN41" s="24">
        <v>7</v>
      </c>
      <c r="BO41" s="27">
        <v>7</v>
      </c>
      <c r="BP41" s="28"/>
      <c r="BQ41" s="30">
        <f t="shared" si="761"/>
        <v>7</v>
      </c>
      <c r="BR41" s="31">
        <f t="shared" si="762"/>
        <v>7</v>
      </c>
      <c r="BS41" s="31"/>
      <c r="BT41" s="35" t="str">
        <f t="shared" si="763"/>
        <v>B</v>
      </c>
      <c r="BU41" s="33">
        <f t="shared" si="764"/>
        <v>3</v>
      </c>
      <c r="BV41" s="49" t="str">
        <f t="shared" si="765"/>
        <v>3.0</v>
      </c>
      <c r="BW41" s="77">
        <v>2</v>
      </c>
      <c r="BX41" s="136">
        <v>2</v>
      </c>
      <c r="BY41" s="41">
        <f t="shared" si="792"/>
        <v>16</v>
      </c>
      <c r="BZ41" s="43">
        <f t="shared" si="793"/>
        <v>1.875</v>
      </c>
      <c r="CA41" s="45" t="str">
        <f t="shared" si="794"/>
        <v>1.88</v>
      </c>
      <c r="CB41" s="47" t="str">
        <f t="shared" si="795"/>
        <v>Lên lớp</v>
      </c>
      <c r="CC41" s="145">
        <f t="shared" si="796"/>
        <v>10</v>
      </c>
      <c r="CD41" s="146">
        <f t="shared" si="797"/>
        <v>3</v>
      </c>
      <c r="CE41" s="47" t="str">
        <f t="shared" si="798"/>
        <v>Lên lớp</v>
      </c>
      <c r="CF41" s="142"/>
      <c r="CG41" s="24"/>
      <c r="CH41" s="27"/>
      <c r="CI41" s="28"/>
      <c r="CJ41" s="30">
        <f t="shared" si="799"/>
        <v>0</v>
      </c>
      <c r="CK41" s="31">
        <f t="shared" si="800"/>
        <v>0</v>
      </c>
      <c r="CL41" s="31"/>
      <c r="CM41" s="35" t="str">
        <f t="shared" si="801"/>
        <v>F</v>
      </c>
      <c r="CN41" s="157">
        <f t="shared" si="802"/>
        <v>0</v>
      </c>
      <c r="CO41" s="49" t="str">
        <f t="shared" si="803"/>
        <v>0.0</v>
      </c>
      <c r="CP41" s="77">
        <v>3</v>
      </c>
      <c r="CQ41" s="151"/>
      <c r="CR41" s="24">
        <v>7</v>
      </c>
      <c r="CS41" s="27">
        <v>6</v>
      </c>
      <c r="CT41" s="28"/>
      <c r="CU41" s="30">
        <f t="shared" si="804"/>
        <v>6.4</v>
      </c>
      <c r="CV41" s="31">
        <f t="shared" si="805"/>
        <v>6.4</v>
      </c>
      <c r="CW41" s="31"/>
      <c r="CX41" s="35" t="str">
        <f t="shared" si="806"/>
        <v>C</v>
      </c>
      <c r="CY41" s="157">
        <f t="shared" si="807"/>
        <v>2</v>
      </c>
      <c r="CZ41" s="49" t="str">
        <f t="shared" si="808"/>
        <v>2.0</v>
      </c>
      <c r="DA41" s="77">
        <v>2</v>
      </c>
      <c r="DB41" s="151">
        <v>2</v>
      </c>
      <c r="DC41" s="24">
        <v>6</v>
      </c>
      <c r="DD41" s="27">
        <v>6</v>
      </c>
      <c r="DE41" s="28"/>
      <c r="DF41" s="30">
        <f t="shared" si="809"/>
        <v>6</v>
      </c>
      <c r="DG41" s="31">
        <f t="shared" si="810"/>
        <v>6</v>
      </c>
      <c r="DH41" s="31"/>
      <c r="DI41" s="35" t="str">
        <f t="shared" si="811"/>
        <v>C</v>
      </c>
      <c r="DJ41" s="157">
        <f t="shared" si="812"/>
        <v>2</v>
      </c>
      <c r="DK41" s="49" t="str">
        <f t="shared" si="813"/>
        <v>2.0</v>
      </c>
      <c r="DL41" s="77">
        <v>4</v>
      </c>
      <c r="DM41" s="151">
        <v>4</v>
      </c>
      <c r="DN41" s="133">
        <v>5</v>
      </c>
      <c r="DO41" s="125">
        <v>7</v>
      </c>
      <c r="DP41" s="126"/>
      <c r="DQ41" s="127">
        <f t="shared" si="814"/>
        <v>6.2</v>
      </c>
      <c r="DR41" s="128">
        <f t="shared" si="815"/>
        <v>6.2</v>
      </c>
      <c r="DS41" s="128"/>
      <c r="DT41" s="129" t="str">
        <f t="shared" si="816"/>
        <v>C</v>
      </c>
      <c r="DU41" s="130">
        <f t="shared" si="817"/>
        <v>2</v>
      </c>
      <c r="DV41" s="131" t="str">
        <f t="shared" si="818"/>
        <v>2.0</v>
      </c>
      <c r="DW41" s="132">
        <v>3</v>
      </c>
      <c r="DX41" s="170">
        <v>3</v>
      </c>
      <c r="DY41" s="24">
        <v>5.7</v>
      </c>
      <c r="DZ41" s="27">
        <v>6</v>
      </c>
      <c r="EA41" s="28"/>
      <c r="EB41" s="30">
        <f t="shared" si="819"/>
        <v>5.9</v>
      </c>
      <c r="EC41" s="31">
        <f t="shared" si="820"/>
        <v>5.9</v>
      </c>
      <c r="ED41" s="31"/>
      <c r="EE41" s="35" t="str">
        <f t="shared" si="821"/>
        <v>C</v>
      </c>
      <c r="EF41" s="157">
        <f t="shared" si="822"/>
        <v>2</v>
      </c>
      <c r="EG41" s="49" t="str">
        <f t="shared" si="823"/>
        <v>2.0</v>
      </c>
      <c r="EH41" s="77">
        <v>2</v>
      </c>
      <c r="EI41" s="151">
        <v>2</v>
      </c>
      <c r="EJ41" s="24">
        <v>7.4</v>
      </c>
      <c r="EK41" s="124"/>
      <c r="EL41" s="28">
        <v>8</v>
      </c>
      <c r="EM41" s="30">
        <f t="shared" si="824"/>
        <v>3</v>
      </c>
      <c r="EN41" s="31">
        <f t="shared" si="825"/>
        <v>7.8</v>
      </c>
      <c r="EO41" s="31"/>
      <c r="EP41" s="35" t="str">
        <f t="shared" si="826"/>
        <v>B</v>
      </c>
      <c r="EQ41" s="157">
        <f t="shared" si="827"/>
        <v>3</v>
      </c>
      <c r="ER41" s="49" t="str">
        <f t="shared" si="828"/>
        <v>3.0</v>
      </c>
      <c r="ES41" s="77">
        <v>2</v>
      </c>
      <c r="ET41" s="151">
        <v>2</v>
      </c>
      <c r="EU41" s="133">
        <v>6.1</v>
      </c>
      <c r="EV41" s="125">
        <v>9</v>
      </c>
      <c r="EW41" s="126"/>
      <c r="EX41" s="127">
        <f t="shared" si="829"/>
        <v>7.8</v>
      </c>
      <c r="EY41" s="128">
        <f t="shared" si="830"/>
        <v>7.8</v>
      </c>
      <c r="EZ41" s="128"/>
      <c r="FA41" s="129" t="str">
        <f t="shared" si="831"/>
        <v>B</v>
      </c>
      <c r="FB41" s="130">
        <f t="shared" si="832"/>
        <v>3</v>
      </c>
      <c r="FC41" s="131" t="str">
        <f t="shared" si="833"/>
        <v>3.0</v>
      </c>
      <c r="FD41" s="132">
        <v>3</v>
      </c>
      <c r="FE41" s="170">
        <v>3</v>
      </c>
      <c r="FF41" s="155"/>
      <c r="FG41" s="165"/>
      <c r="FH41" s="165"/>
      <c r="FI41" s="30">
        <f>ROUND((FF41*0.4+FG41*0.6),1)</f>
        <v>0</v>
      </c>
      <c r="FJ41" s="31">
        <f>ROUND(MAX((FF41*0.4+FG41*0.6),(FF41*0.4+FH41*0.6)),1)</f>
        <v>0</v>
      </c>
      <c r="FK41" s="31"/>
      <c r="FL41" s="35" t="str">
        <f t="shared" si="834"/>
        <v>F</v>
      </c>
      <c r="FM41" s="33">
        <f t="shared" si="835"/>
        <v>0</v>
      </c>
      <c r="FN41" s="49" t="str">
        <f t="shared" si="836"/>
        <v>0.0</v>
      </c>
      <c r="FO41" s="77">
        <v>1</v>
      </c>
      <c r="FP41" s="151"/>
      <c r="FQ41" s="41">
        <f t="shared" si="837"/>
        <v>20</v>
      </c>
      <c r="FR41" s="43">
        <f t="shared" si="838"/>
        <v>1.85</v>
      </c>
      <c r="FS41" s="45" t="str">
        <f t="shared" si="839"/>
        <v>1.85</v>
      </c>
      <c r="FT41" s="47" t="str">
        <f t="shared" si="840"/>
        <v>Lên lớp</v>
      </c>
      <c r="FU41" s="145">
        <f t="shared" si="841"/>
        <v>16</v>
      </c>
      <c r="FV41" s="146">
        <f t="shared" si="842"/>
        <v>2.3125</v>
      </c>
      <c r="FW41" s="174">
        <f t="shared" si="843"/>
        <v>36</v>
      </c>
      <c r="FX41" s="41">
        <f t="shared" si="844"/>
        <v>26</v>
      </c>
      <c r="FY41" s="43">
        <f t="shared" si="845"/>
        <v>2.5769230769230771</v>
      </c>
      <c r="FZ41" s="45" t="str">
        <f t="shared" si="846"/>
        <v>2.58</v>
      </c>
      <c r="GA41" s="47" t="str">
        <f t="shared" si="847"/>
        <v>Lên lớp</v>
      </c>
      <c r="GB41" s="47"/>
      <c r="GC41" s="24">
        <v>5</v>
      </c>
      <c r="GD41" s="124"/>
      <c r="GE41" s="28">
        <v>5</v>
      </c>
      <c r="GF41" s="30">
        <f t="shared" si="848"/>
        <v>2</v>
      </c>
      <c r="GG41" s="31">
        <f t="shared" si="849"/>
        <v>5</v>
      </c>
      <c r="GH41" s="31"/>
      <c r="GI41" s="35" t="str">
        <f t="shared" si="850"/>
        <v>D+</v>
      </c>
      <c r="GJ41" s="33">
        <f t="shared" si="851"/>
        <v>1.5</v>
      </c>
      <c r="GK41" s="49" t="str">
        <f t="shared" si="852"/>
        <v>1.5</v>
      </c>
      <c r="GL41" s="77">
        <v>2</v>
      </c>
      <c r="GM41" s="151">
        <v>2</v>
      </c>
      <c r="GN41" s="24">
        <v>5.3</v>
      </c>
      <c r="GO41" s="27">
        <v>5</v>
      </c>
      <c r="GP41" s="28"/>
      <c r="GQ41" s="30">
        <f t="shared" si="853"/>
        <v>5.0999999999999996</v>
      </c>
      <c r="GR41" s="31">
        <f t="shared" si="854"/>
        <v>5.0999999999999996</v>
      </c>
      <c r="GS41" s="31"/>
      <c r="GT41" s="35" t="str">
        <f t="shared" si="855"/>
        <v>D+</v>
      </c>
      <c r="GU41" s="33">
        <f t="shared" si="856"/>
        <v>1.5</v>
      </c>
      <c r="GV41" s="49" t="str">
        <f t="shared" si="857"/>
        <v>1.5</v>
      </c>
      <c r="GW41" s="77">
        <v>3</v>
      </c>
      <c r="GX41" s="151">
        <v>3</v>
      </c>
      <c r="GY41" s="24">
        <v>5</v>
      </c>
      <c r="GZ41" s="27">
        <v>5</v>
      </c>
      <c r="HA41" s="28"/>
      <c r="HB41" s="30">
        <f t="shared" si="858"/>
        <v>5</v>
      </c>
      <c r="HC41" s="31">
        <f t="shared" si="859"/>
        <v>5</v>
      </c>
      <c r="HD41" s="31"/>
      <c r="HE41" s="35" t="str">
        <f t="shared" si="860"/>
        <v>D+</v>
      </c>
      <c r="HF41" s="33">
        <f t="shared" si="861"/>
        <v>1.5</v>
      </c>
      <c r="HG41" s="49" t="str">
        <f t="shared" si="862"/>
        <v>1.5</v>
      </c>
      <c r="HH41" s="77">
        <v>2</v>
      </c>
      <c r="HI41" s="151">
        <v>2</v>
      </c>
      <c r="HJ41" s="63">
        <v>0</v>
      </c>
      <c r="HK41" s="27"/>
      <c r="HL41" s="28"/>
      <c r="HM41" s="30">
        <f t="shared" si="863"/>
        <v>0</v>
      </c>
      <c r="HN41" s="31">
        <f t="shared" si="864"/>
        <v>0</v>
      </c>
      <c r="HO41" s="31"/>
      <c r="HP41" s="35" t="str">
        <f t="shared" si="865"/>
        <v>F</v>
      </c>
      <c r="HQ41" s="33">
        <f t="shared" si="866"/>
        <v>0</v>
      </c>
      <c r="HR41" s="49" t="str">
        <f t="shared" si="867"/>
        <v>0.0</v>
      </c>
      <c r="HS41" s="77">
        <v>2</v>
      </c>
      <c r="HT41" s="151"/>
      <c r="HU41" s="63">
        <v>0</v>
      </c>
      <c r="HV41" s="27"/>
      <c r="HW41" s="28"/>
      <c r="HX41" s="30">
        <f t="shared" si="868"/>
        <v>0</v>
      </c>
      <c r="HY41" s="31">
        <f t="shared" si="869"/>
        <v>0</v>
      </c>
      <c r="HZ41" s="31"/>
      <c r="IA41" s="35" t="str">
        <f t="shared" si="870"/>
        <v>F</v>
      </c>
      <c r="IB41" s="33">
        <f t="shared" si="871"/>
        <v>0</v>
      </c>
      <c r="IC41" s="49" t="str">
        <f t="shared" si="872"/>
        <v>0.0</v>
      </c>
      <c r="ID41" s="77">
        <v>3</v>
      </c>
      <c r="IE41" s="151"/>
      <c r="IF41" s="139">
        <v>3.7</v>
      </c>
      <c r="IG41" s="125"/>
      <c r="IH41" s="126"/>
      <c r="II41" s="127">
        <f t="shared" si="873"/>
        <v>1.5</v>
      </c>
      <c r="IJ41" s="128">
        <f t="shared" si="874"/>
        <v>1.5</v>
      </c>
      <c r="IK41" s="128"/>
      <c r="IL41" s="129" t="str">
        <f t="shared" si="875"/>
        <v>F</v>
      </c>
      <c r="IM41" s="130">
        <f t="shared" si="876"/>
        <v>0</v>
      </c>
      <c r="IN41" s="131" t="str">
        <f t="shared" si="877"/>
        <v>0.0</v>
      </c>
      <c r="IO41" s="132">
        <v>2</v>
      </c>
      <c r="IP41" s="151"/>
      <c r="IQ41" s="24"/>
      <c r="IR41" s="27"/>
      <c r="IS41" s="28"/>
      <c r="IT41" s="30">
        <f t="shared" si="878"/>
        <v>0</v>
      </c>
      <c r="IU41" s="31">
        <f t="shared" si="879"/>
        <v>0</v>
      </c>
      <c r="IV41" s="31"/>
      <c r="IW41" s="35" t="str">
        <f t="shared" si="880"/>
        <v>F</v>
      </c>
      <c r="IX41" s="33">
        <f t="shared" si="881"/>
        <v>0</v>
      </c>
      <c r="IY41" s="49" t="str">
        <f t="shared" si="882"/>
        <v>0.0</v>
      </c>
      <c r="IZ41" s="77">
        <v>3</v>
      </c>
      <c r="JA41" s="151"/>
      <c r="JB41" s="24"/>
      <c r="JC41" s="27"/>
      <c r="JD41" s="28"/>
      <c r="JE41" s="30">
        <f t="shared" si="883"/>
        <v>0</v>
      </c>
      <c r="JF41" s="31">
        <f t="shared" si="884"/>
        <v>0</v>
      </c>
      <c r="JG41" s="31"/>
      <c r="JH41" s="35" t="str">
        <f t="shared" si="885"/>
        <v>F</v>
      </c>
      <c r="JI41" s="33">
        <f t="shared" si="886"/>
        <v>0</v>
      </c>
      <c r="JJ41" s="49" t="str">
        <f t="shared" si="887"/>
        <v>0.0</v>
      </c>
      <c r="JK41" s="77">
        <v>3</v>
      </c>
      <c r="JL41" s="151"/>
      <c r="JM41" s="63">
        <v>0</v>
      </c>
      <c r="JN41" s="214"/>
      <c r="JO41" s="140"/>
      <c r="JP41" s="30">
        <f>ROUND((JM41*0.4+JN41*0.6),1)</f>
        <v>0</v>
      </c>
      <c r="JQ41" s="31">
        <f>ROUND(MAX((JM41*0.4+JN41*0.6),(JM41*0.4+JO41*0.6)),1)</f>
        <v>0</v>
      </c>
      <c r="JR41" s="31"/>
      <c r="JS41" s="35" t="str">
        <f t="shared" si="888"/>
        <v>F</v>
      </c>
      <c r="JT41" s="33">
        <f t="shared" si="889"/>
        <v>0</v>
      </c>
      <c r="JU41" s="49" t="str">
        <f t="shared" si="890"/>
        <v>0.0</v>
      </c>
      <c r="JV41" s="77">
        <v>2</v>
      </c>
      <c r="JW41" s="151"/>
      <c r="JX41" s="211">
        <f t="shared" si="891"/>
        <v>22</v>
      </c>
      <c r="JY41" s="43">
        <f t="shared" si="892"/>
        <v>0.47727272727272729</v>
      </c>
      <c r="JZ41" s="45" t="str">
        <f t="shared" si="893"/>
        <v>0.48</v>
      </c>
      <c r="KA41" s="47" t="str">
        <f t="shared" si="894"/>
        <v>Cảnh báo KQHT</v>
      </c>
      <c r="KB41" s="41">
        <f t="shared" si="895"/>
        <v>7</v>
      </c>
      <c r="KC41" s="43">
        <f t="shared" si="896"/>
        <v>1.5</v>
      </c>
      <c r="KD41" s="229">
        <f t="shared" si="897"/>
        <v>58</v>
      </c>
      <c r="KE41" s="230">
        <f t="shared" si="898"/>
        <v>33</v>
      </c>
      <c r="KF41" s="146">
        <f t="shared" si="899"/>
        <v>2.3484848484848486</v>
      </c>
      <c r="KG41" s="45" t="str">
        <f t="shared" si="900"/>
        <v>2.35</v>
      </c>
      <c r="KH41" s="47" t="str">
        <f t="shared" si="901"/>
        <v>Lên lớp</v>
      </c>
      <c r="KI41" s="148" t="s">
        <v>1067</v>
      </c>
      <c r="KJ41" s="24">
        <v>5.4</v>
      </c>
      <c r="KK41" s="27">
        <v>6</v>
      </c>
      <c r="KL41" s="28"/>
      <c r="KM41" s="30">
        <f t="shared" si="902"/>
        <v>5.8</v>
      </c>
      <c r="KN41" s="31">
        <f t="shared" si="903"/>
        <v>5.8</v>
      </c>
      <c r="KO41" s="31" t="str">
        <f t="shared" si="904"/>
        <v>5.8</v>
      </c>
      <c r="KP41" s="35" t="str">
        <f t="shared" si="905"/>
        <v>C</v>
      </c>
      <c r="KQ41" s="33">
        <f t="shared" si="906"/>
        <v>2</v>
      </c>
      <c r="KR41" s="49" t="str">
        <f t="shared" si="907"/>
        <v>2.0</v>
      </c>
      <c r="KS41" s="77">
        <v>2</v>
      </c>
      <c r="KT41" s="151">
        <v>2</v>
      </c>
      <c r="KU41" s="24">
        <v>6.7</v>
      </c>
      <c r="KV41" s="217"/>
      <c r="KW41" s="28"/>
      <c r="KX41" s="30">
        <f t="shared" si="908"/>
        <v>2.7</v>
      </c>
      <c r="KY41" s="31">
        <f t="shared" si="909"/>
        <v>2.7</v>
      </c>
      <c r="KZ41" s="31" t="str">
        <f t="shared" si="910"/>
        <v>2.7</v>
      </c>
      <c r="LA41" s="35" t="str">
        <f t="shared" si="911"/>
        <v>F</v>
      </c>
      <c r="LB41" s="33">
        <f t="shared" si="912"/>
        <v>0</v>
      </c>
      <c r="LC41" s="49" t="str">
        <f t="shared" si="913"/>
        <v>0.0</v>
      </c>
      <c r="LD41" s="77">
        <v>2</v>
      </c>
      <c r="LE41" s="151"/>
      <c r="LF41" s="24">
        <v>7</v>
      </c>
      <c r="LG41" s="27">
        <v>2</v>
      </c>
      <c r="LH41" s="28"/>
      <c r="LI41" s="30">
        <f t="shared" si="914"/>
        <v>4</v>
      </c>
      <c r="LJ41" s="31">
        <f t="shared" si="915"/>
        <v>4</v>
      </c>
      <c r="LK41" s="31" t="str">
        <f t="shared" si="916"/>
        <v>4.0</v>
      </c>
      <c r="LL41" s="35" t="str">
        <f t="shared" si="917"/>
        <v>D</v>
      </c>
      <c r="LM41" s="33">
        <f t="shared" si="918"/>
        <v>1</v>
      </c>
      <c r="LN41" s="49" t="str">
        <f t="shared" si="919"/>
        <v>1.0</v>
      </c>
      <c r="LO41" s="77">
        <v>2</v>
      </c>
      <c r="LP41" s="151">
        <v>2</v>
      </c>
      <c r="LQ41" s="24">
        <v>6.3</v>
      </c>
      <c r="LR41" s="27">
        <v>2</v>
      </c>
      <c r="LS41" s="28">
        <v>1</v>
      </c>
      <c r="LT41" s="30">
        <f t="shared" si="920"/>
        <v>3.7</v>
      </c>
      <c r="LU41" s="31">
        <f t="shared" si="921"/>
        <v>3.7</v>
      </c>
      <c r="LV41" s="31"/>
      <c r="LW41" s="35" t="str">
        <f t="shared" si="922"/>
        <v>F</v>
      </c>
      <c r="LX41" s="33">
        <f t="shared" si="923"/>
        <v>0</v>
      </c>
      <c r="LY41" s="49" t="str">
        <f t="shared" si="924"/>
        <v>0.0</v>
      </c>
      <c r="LZ41" s="77">
        <v>2</v>
      </c>
      <c r="MA41" s="151"/>
      <c r="MB41" s="63">
        <v>2.1</v>
      </c>
      <c r="MC41" s="27"/>
      <c r="MD41" s="28"/>
      <c r="ME41" s="30">
        <f t="shared" si="925"/>
        <v>0.8</v>
      </c>
      <c r="MF41" s="161">
        <f t="shared" si="926"/>
        <v>0.8</v>
      </c>
      <c r="MG41" s="161"/>
      <c r="MH41" s="162" t="str">
        <f t="shared" si="927"/>
        <v>F</v>
      </c>
      <c r="MI41" s="163">
        <f t="shared" si="928"/>
        <v>0</v>
      </c>
      <c r="MJ41" s="56" t="str">
        <f t="shared" si="929"/>
        <v>0.0</v>
      </c>
      <c r="MK41" s="77">
        <v>1</v>
      </c>
      <c r="ML41" s="151"/>
      <c r="MM41" s="24">
        <v>5.6</v>
      </c>
      <c r="MN41" s="124"/>
      <c r="MO41" s="138"/>
      <c r="MP41" s="30">
        <f t="shared" si="930"/>
        <v>2.2000000000000002</v>
      </c>
      <c r="MQ41" s="161">
        <f t="shared" si="931"/>
        <v>2.2000000000000002</v>
      </c>
      <c r="MR41" s="161"/>
      <c r="MS41" s="162" t="str">
        <f t="shared" si="932"/>
        <v>F</v>
      </c>
      <c r="MT41" s="163">
        <f t="shared" si="933"/>
        <v>0</v>
      </c>
      <c r="MU41" s="56" t="str">
        <f t="shared" si="934"/>
        <v>0.0</v>
      </c>
      <c r="MV41" s="77">
        <v>3</v>
      </c>
      <c r="MW41" s="151"/>
      <c r="MX41" s="63">
        <v>0</v>
      </c>
      <c r="MY41" s="27"/>
      <c r="MZ41" s="28"/>
      <c r="NA41" s="30">
        <f t="shared" si="935"/>
        <v>0</v>
      </c>
      <c r="NB41" s="161">
        <f t="shared" si="936"/>
        <v>0</v>
      </c>
      <c r="NC41" s="161"/>
      <c r="ND41" s="162" t="str">
        <f t="shared" si="937"/>
        <v>F</v>
      </c>
      <c r="NE41" s="163">
        <f t="shared" si="938"/>
        <v>0</v>
      </c>
      <c r="NF41" s="56" t="str">
        <f t="shared" si="939"/>
        <v>0.0</v>
      </c>
      <c r="NG41" s="77">
        <v>1</v>
      </c>
      <c r="NH41" s="151"/>
      <c r="NI41" s="24">
        <v>5.6</v>
      </c>
      <c r="NJ41" s="124"/>
      <c r="NK41" s="28"/>
      <c r="NL41" s="30">
        <f t="shared" si="940"/>
        <v>2.2000000000000002</v>
      </c>
      <c r="NM41" s="31">
        <f t="shared" si="941"/>
        <v>2.2000000000000002</v>
      </c>
      <c r="NN41" s="31" t="str">
        <f t="shared" si="942"/>
        <v>2.2</v>
      </c>
      <c r="NO41" s="35" t="str">
        <f t="shared" si="943"/>
        <v>F</v>
      </c>
      <c r="NP41" s="33">
        <f t="shared" si="944"/>
        <v>0</v>
      </c>
      <c r="NQ41" s="49" t="str">
        <f t="shared" si="945"/>
        <v>0.0</v>
      </c>
      <c r="NR41" s="77">
        <v>3</v>
      </c>
      <c r="NS41" s="151"/>
      <c r="NT41" s="63">
        <v>1.5</v>
      </c>
      <c r="NU41" s="214"/>
      <c r="NV41" s="28"/>
      <c r="NW41" s="30">
        <f t="shared" si="946"/>
        <v>0.6</v>
      </c>
      <c r="NX41" s="31">
        <f t="shared" si="947"/>
        <v>0.6</v>
      </c>
      <c r="NY41" s="31" t="str">
        <f t="shared" si="948"/>
        <v>0.6</v>
      </c>
      <c r="NZ41" s="35" t="str">
        <f t="shared" si="949"/>
        <v>F</v>
      </c>
      <c r="OA41" s="33">
        <f t="shared" si="950"/>
        <v>0</v>
      </c>
      <c r="OB41" s="49" t="str">
        <f t="shared" si="951"/>
        <v>0.0</v>
      </c>
      <c r="OC41" s="77">
        <v>2</v>
      </c>
      <c r="OD41" s="151"/>
      <c r="OE41" s="211">
        <f t="shared" si="952"/>
        <v>18</v>
      </c>
      <c r="OF41" s="43">
        <f t="shared" si="953"/>
        <v>0.33333333333333331</v>
      </c>
      <c r="OG41" s="45" t="str">
        <f t="shared" si="954"/>
        <v>0.33</v>
      </c>
      <c r="OH41" s="47" t="str">
        <f t="shared" si="955"/>
        <v>Cảnh báo KQHT</v>
      </c>
      <c r="OI41" s="41">
        <f t="shared" si="956"/>
        <v>4</v>
      </c>
      <c r="OJ41" s="43">
        <f t="shared" si="957"/>
        <v>1.5</v>
      </c>
      <c r="OK41" s="229">
        <f t="shared" si="958"/>
        <v>76</v>
      </c>
      <c r="OL41" s="230">
        <f t="shared" si="959"/>
        <v>37</v>
      </c>
      <c r="OM41" s="146">
        <f t="shared" si="960"/>
        <v>2.2567567567567566</v>
      </c>
      <c r="ON41" s="45" t="str">
        <f t="shared" si="961"/>
        <v>2.26</v>
      </c>
      <c r="OO41" s="47" t="str">
        <f t="shared" si="962"/>
        <v>Lên lớp</v>
      </c>
      <c r="OP41" s="47"/>
      <c r="OQ41" s="24"/>
      <c r="OR41" s="27"/>
      <c r="OS41" s="28"/>
      <c r="OT41" s="30">
        <f>ROUND((OQ41*0.4+OR41*0.6),1)</f>
        <v>0</v>
      </c>
      <c r="OU41" s="31">
        <f>ROUND(MAX((OQ41*0.4+OR41*0.6),(OQ41*0.4+OS41*0.6)),1)</f>
        <v>0</v>
      </c>
      <c r="OV41" s="31" t="str">
        <f>TEXT(OU41,"0.0")</f>
        <v>0.0</v>
      </c>
      <c r="OW41" s="35" t="str">
        <f>IF(OU41&gt;=8.5,"A",IF(OU41&gt;=8,"B+",IF(OU41&gt;=7,"B",IF(OU41&gt;=6.5,"C+",IF(OU41&gt;=5.5,"C",IF(OU41&gt;=5,"D+",IF(OU41&gt;=4,"D","F")))))))</f>
        <v>F</v>
      </c>
      <c r="OX41" s="33">
        <f>IF(OW41="A",4,IF(OW41="B+",3.5,IF(OW41="B",3,IF(OW41="C+",2.5,IF(OW41="C",2,IF(OW41="D+",1.5,IF(OW41="D",1,0)))))))</f>
        <v>0</v>
      </c>
      <c r="OY41" s="49" t="str">
        <f>TEXT(OX41,"0.0")</f>
        <v>0.0</v>
      </c>
      <c r="OZ41" s="77">
        <v>2</v>
      </c>
      <c r="PA41" s="151">
        <v>2</v>
      </c>
      <c r="PM41" s="24">
        <v>5</v>
      </c>
      <c r="PN41" s="27">
        <v>5</v>
      </c>
      <c r="PO41" s="28"/>
      <c r="PP41" s="22">
        <f t="shared" si="969"/>
        <v>5</v>
      </c>
      <c r="PQ41" s="29">
        <f t="shared" si="970"/>
        <v>5</v>
      </c>
      <c r="PR41" s="29" t="str">
        <f t="shared" si="971"/>
        <v>5.0</v>
      </c>
      <c r="PS41" s="35" t="str">
        <f t="shared" si="972"/>
        <v>D+</v>
      </c>
      <c r="PT41" s="33">
        <f t="shared" si="973"/>
        <v>1.5</v>
      </c>
      <c r="PU41" s="49" t="str">
        <f t="shared" si="974"/>
        <v>1.5</v>
      </c>
      <c r="PV41" s="77">
        <v>2</v>
      </c>
      <c r="PW41" s="151">
        <v>2</v>
      </c>
      <c r="QI41" s="63">
        <v>1.2</v>
      </c>
      <c r="QJ41" s="27"/>
      <c r="QK41" s="28"/>
      <c r="QL41" s="30">
        <f t="shared" si="975"/>
        <v>0.5</v>
      </c>
      <c r="QM41" s="31">
        <f t="shared" si="976"/>
        <v>0.5</v>
      </c>
      <c r="QN41" s="31" t="str">
        <f t="shared" si="977"/>
        <v>0.5</v>
      </c>
      <c r="QO41" s="35" t="str">
        <f t="shared" si="978"/>
        <v>F</v>
      </c>
      <c r="QP41" s="33">
        <f t="shared" si="979"/>
        <v>0</v>
      </c>
      <c r="QQ41" s="49" t="str">
        <f t="shared" si="980"/>
        <v>0.0</v>
      </c>
      <c r="QR41" s="77">
        <v>1</v>
      </c>
      <c r="QS41" s="151">
        <v>1</v>
      </c>
      <c r="QT41" s="63">
        <v>0</v>
      </c>
      <c r="QU41" s="27"/>
      <c r="QV41" s="28"/>
      <c r="QW41" s="30">
        <f t="shared" ref="QW41:QW42" si="987">ROUND((QT41*0.4+QU41*0.6),1)</f>
        <v>0</v>
      </c>
      <c r="QX41" s="31">
        <f t="shared" ref="QX41:QX42" si="988">ROUND(MAX((QT41*0.4+QU41*0.6),(QT41*0.4+QV41*0.6)),1)</f>
        <v>0</v>
      </c>
      <c r="QY41" s="31" t="str">
        <f t="shared" ref="QY41:QY42" si="989">TEXT(QX41,"0.0")</f>
        <v>0.0</v>
      </c>
      <c r="QZ41" s="35" t="str">
        <f t="shared" ref="QZ41:QZ42" si="990">IF(QX41&gt;=8.5,"A",IF(QX41&gt;=8,"B+",IF(QX41&gt;=7,"B",IF(QX41&gt;=6.5,"C+",IF(QX41&gt;=5.5,"C",IF(QX41&gt;=5,"D+",IF(QX41&gt;=4,"D","F")))))))</f>
        <v>F</v>
      </c>
      <c r="RA41" s="130">
        <f t="shared" ref="RA41:RA42" si="991">IF(QZ41="A",4,IF(QZ41="B+",3.5,IF(QZ41="B",3,IF(QZ41="C+",2.5,IF(QZ41="C",2,IF(QZ41="D+",1.5,IF(QZ41="D",1,0)))))))</f>
        <v>0</v>
      </c>
      <c r="RB41" s="49" t="str">
        <f t="shared" ref="RB41:RB42" si="992">TEXT(RA41,"0.0")</f>
        <v>0.0</v>
      </c>
      <c r="RC41" s="77">
        <v>3</v>
      </c>
      <c r="RD41" s="151"/>
    </row>
    <row r="42" spans="1:529" ht="18">
      <c r="A42" s="11">
        <v>43</v>
      </c>
      <c r="B42" s="91" t="s">
        <v>1101</v>
      </c>
      <c r="C42" s="92" t="s">
        <v>1208</v>
      </c>
      <c r="D42" s="73" t="s">
        <v>1209</v>
      </c>
      <c r="E42" s="74" t="s">
        <v>1210</v>
      </c>
      <c r="F42" s="123" t="s">
        <v>1466</v>
      </c>
      <c r="G42" s="118" t="s">
        <v>1357</v>
      </c>
      <c r="H42" s="102" t="s">
        <v>18</v>
      </c>
      <c r="I42" s="104" t="s">
        <v>1270</v>
      </c>
      <c r="J42" s="13">
        <v>7.5</v>
      </c>
      <c r="K42" s="13"/>
      <c r="L42" s="35" t="str">
        <f t="shared" si="766"/>
        <v>B</v>
      </c>
      <c r="M42" s="33">
        <f t="shared" si="767"/>
        <v>3</v>
      </c>
      <c r="N42" s="49" t="str">
        <f t="shared" si="768"/>
        <v>3.0</v>
      </c>
      <c r="O42" s="12">
        <v>2</v>
      </c>
      <c r="P42" s="19">
        <v>5</v>
      </c>
      <c r="Q42" s="19"/>
      <c r="R42" s="35" t="str">
        <f t="shared" si="769"/>
        <v>D+</v>
      </c>
      <c r="S42" s="33">
        <f t="shared" si="770"/>
        <v>1.5</v>
      </c>
      <c r="T42" s="49" t="str">
        <f t="shared" si="771"/>
        <v>1.5</v>
      </c>
      <c r="U42" s="12">
        <v>3</v>
      </c>
      <c r="V42" s="24">
        <v>6.4</v>
      </c>
      <c r="W42" s="27">
        <v>7</v>
      </c>
      <c r="X42" s="28"/>
      <c r="Y42" s="30">
        <f t="shared" si="772"/>
        <v>6.8</v>
      </c>
      <c r="Z42" s="31">
        <f t="shared" si="773"/>
        <v>6.8</v>
      </c>
      <c r="AA42" s="31"/>
      <c r="AB42" s="35" t="str">
        <f t="shared" si="774"/>
        <v>C+</v>
      </c>
      <c r="AC42" s="33">
        <f t="shared" si="775"/>
        <v>2.5</v>
      </c>
      <c r="AD42" s="49" t="str">
        <f t="shared" si="776"/>
        <v>2.5</v>
      </c>
      <c r="AE42" s="77">
        <v>5</v>
      </c>
      <c r="AF42" s="80">
        <v>5</v>
      </c>
      <c r="AG42" s="24">
        <v>5.3</v>
      </c>
      <c r="AH42" s="27">
        <v>5</v>
      </c>
      <c r="AI42" s="28"/>
      <c r="AJ42" s="30">
        <f t="shared" si="777"/>
        <v>5.0999999999999996</v>
      </c>
      <c r="AK42" s="31">
        <f t="shared" si="778"/>
        <v>5.0999999999999996</v>
      </c>
      <c r="AL42" s="31"/>
      <c r="AM42" s="35" t="str">
        <f t="shared" si="779"/>
        <v>D+</v>
      </c>
      <c r="AN42" s="33">
        <f t="shared" si="780"/>
        <v>1.5</v>
      </c>
      <c r="AO42" s="49" t="str">
        <f t="shared" si="781"/>
        <v>1.5</v>
      </c>
      <c r="AP42" s="77">
        <v>3</v>
      </c>
      <c r="AQ42" s="83">
        <v>3</v>
      </c>
      <c r="AR42" s="24">
        <v>6</v>
      </c>
      <c r="AS42" s="27">
        <v>5</v>
      </c>
      <c r="AT42" s="28"/>
      <c r="AU42" s="30">
        <f t="shared" si="782"/>
        <v>5.4</v>
      </c>
      <c r="AV42" s="31">
        <f t="shared" si="783"/>
        <v>5.4</v>
      </c>
      <c r="AW42" s="31"/>
      <c r="AX42" s="35" t="str">
        <f t="shared" si="784"/>
        <v>D+</v>
      </c>
      <c r="AY42" s="33">
        <f t="shared" si="785"/>
        <v>1.5</v>
      </c>
      <c r="AZ42" s="49" t="str">
        <f t="shared" si="786"/>
        <v>1.5</v>
      </c>
      <c r="BA42" s="77">
        <v>3</v>
      </c>
      <c r="BB42" s="83">
        <v>3</v>
      </c>
      <c r="BC42" s="24">
        <v>6.8</v>
      </c>
      <c r="BD42" s="27">
        <v>6</v>
      </c>
      <c r="BE42" s="28"/>
      <c r="BF42" s="30">
        <f t="shared" si="787"/>
        <v>6.3</v>
      </c>
      <c r="BG42" s="31">
        <f t="shared" si="788"/>
        <v>6.3</v>
      </c>
      <c r="BH42" s="31"/>
      <c r="BI42" s="35" t="str">
        <f t="shared" si="789"/>
        <v>C</v>
      </c>
      <c r="BJ42" s="33">
        <f t="shared" si="790"/>
        <v>2</v>
      </c>
      <c r="BK42" s="49" t="str">
        <f t="shared" si="791"/>
        <v>2.0</v>
      </c>
      <c r="BL42" s="77">
        <v>3</v>
      </c>
      <c r="BM42" s="83">
        <v>3</v>
      </c>
      <c r="BN42" s="24">
        <v>6.7</v>
      </c>
      <c r="BO42" s="27">
        <v>9</v>
      </c>
      <c r="BP42" s="28"/>
      <c r="BQ42" s="30">
        <f t="shared" si="761"/>
        <v>8.1</v>
      </c>
      <c r="BR42" s="31">
        <f t="shared" si="762"/>
        <v>8.1</v>
      </c>
      <c r="BS42" s="31"/>
      <c r="BT42" s="35" t="str">
        <f t="shared" si="763"/>
        <v>B+</v>
      </c>
      <c r="BU42" s="33">
        <f t="shared" si="764"/>
        <v>3.5</v>
      </c>
      <c r="BV42" s="49" t="str">
        <f t="shared" si="765"/>
        <v>3.5</v>
      </c>
      <c r="BW42" s="77">
        <v>2</v>
      </c>
      <c r="BX42" s="136">
        <v>2</v>
      </c>
      <c r="BY42" s="41">
        <f t="shared" si="792"/>
        <v>16</v>
      </c>
      <c r="BZ42" s="43">
        <f t="shared" si="793"/>
        <v>2.15625</v>
      </c>
      <c r="CA42" s="45" t="str">
        <f t="shared" si="794"/>
        <v>2.16</v>
      </c>
      <c r="CB42" s="47" t="str">
        <f t="shared" si="795"/>
        <v>Lên lớp</v>
      </c>
      <c r="CC42" s="145">
        <f t="shared" si="796"/>
        <v>16</v>
      </c>
      <c r="CD42" s="146">
        <f t="shared" si="797"/>
        <v>2.15625</v>
      </c>
      <c r="CE42" s="47" t="str">
        <f t="shared" si="798"/>
        <v>Lên lớp</v>
      </c>
      <c r="CF42" s="142"/>
      <c r="CG42" s="24">
        <v>5.9</v>
      </c>
      <c r="CH42" s="27">
        <v>3</v>
      </c>
      <c r="CI42" s="28"/>
      <c r="CJ42" s="30">
        <f t="shared" si="799"/>
        <v>4.2</v>
      </c>
      <c r="CK42" s="31">
        <f t="shared" si="800"/>
        <v>4.2</v>
      </c>
      <c r="CL42" s="31"/>
      <c r="CM42" s="35" t="str">
        <f t="shared" si="801"/>
        <v>D</v>
      </c>
      <c r="CN42" s="157">
        <f t="shared" si="802"/>
        <v>1</v>
      </c>
      <c r="CO42" s="49" t="str">
        <f t="shared" si="803"/>
        <v>1.0</v>
      </c>
      <c r="CP42" s="77">
        <v>3</v>
      </c>
      <c r="CQ42" s="151">
        <v>3</v>
      </c>
      <c r="CR42" s="24">
        <v>6</v>
      </c>
      <c r="CS42" s="27">
        <v>5</v>
      </c>
      <c r="CT42" s="28"/>
      <c r="CU42" s="30">
        <f t="shared" si="804"/>
        <v>5.4</v>
      </c>
      <c r="CV42" s="31">
        <f t="shared" si="805"/>
        <v>5.4</v>
      </c>
      <c r="CW42" s="31"/>
      <c r="CX42" s="35" t="str">
        <f t="shared" si="806"/>
        <v>D+</v>
      </c>
      <c r="CY42" s="157">
        <f t="shared" si="807"/>
        <v>1.5</v>
      </c>
      <c r="CZ42" s="49" t="str">
        <f t="shared" si="808"/>
        <v>1.5</v>
      </c>
      <c r="DA42" s="77">
        <v>2</v>
      </c>
      <c r="DB42" s="151">
        <v>2</v>
      </c>
      <c r="DC42" s="24">
        <v>6</v>
      </c>
      <c r="DD42" s="27">
        <v>3</v>
      </c>
      <c r="DE42" s="28"/>
      <c r="DF42" s="30">
        <f t="shared" si="809"/>
        <v>4.2</v>
      </c>
      <c r="DG42" s="31">
        <f t="shared" si="810"/>
        <v>4.2</v>
      </c>
      <c r="DH42" s="31"/>
      <c r="DI42" s="35" t="str">
        <f t="shared" si="811"/>
        <v>D</v>
      </c>
      <c r="DJ42" s="157">
        <f t="shared" si="812"/>
        <v>1</v>
      </c>
      <c r="DK42" s="49" t="str">
        <f t="shared" si="813"/>
        <v>1.0</v>
      </c>
      <c r="DL42" s="77">
        <v>4</v>
      </c>
      <c r="DM42" s="151">
        <v>4</v>
      </c>
      <c r="DN42" s="24">
        <v>6.2</v>
      </c>
      <c r="DO42" s="27">
        <v>5</v>
      </c>
      <c r="DP42" s="28"/>
      <c r="DQ42" s="30">
        <f t="shared" si="814"/>
        <v>5.5</v>
      </c>
      <c r="DR42" s="31">
        <f t="shared" si="815"/>
        <v>5.5</v>
      </c>
      <c r="DS42" s="31"/>
      <c r="DT42" s="35" t="str">
        <f t="shared" si="816"/>
        <v>C</v>
      </c>
      <c r="DU42" s="157">
        <f t="shared" si="817"/>
        <v>2</v>
      </c>
      <c r="DV42" s="49" t="str">
        <f t="shared" si="818"/>
        <v>2.0</v>
      </c>
      <c r="DW42" s="77">
        <v>3</v>
      </c>
      <c r="DX42" s="151">
        <v>3</v>
      </c>
      <c r="DY42" s="24">
        <v>5</v>
      </c>
      <c r="DZ42" s="27">
        <v>4</v>
      </c>
      <c r="EA42" s="28"/>
      <c r="EB42" s="30">
        <f t="shared" si="819"/>
        <v>4.4000000000000004</v>
      </c>
      <c r="EC42" s="31">
        <f t="shared" si="820"/>
        <v>4.4000000000000004</v>
      </c>
      <c r="ED42" s="31"/>
      <c r="EE42" s="35" t="str">
        <f t="shared" si="821"/>
        <v>D</v>
      </c>
      <c r="EF42" s="157">
        <f t="shared" si="822"/>
        <v>1</v>
      </c>
      <c r="EG42" s="49" t="str">
        <f t="shared" si="823"/>
        <v>1.0</v>
      </c>
      <c r="EH42" s="77">
        <v>2</v>
      </c>
      <c r="EI42" s="151">
        <v>2</v>
      </c>
      <c r="EJ42" s="24">
        <v>7</v>
      </c>
      <c r="EK42" s="27">
        <v>6</v>
      </c>
      <c r="EL42" s="28"/>
      <c r="EM42" s="30">
        <f t="shared" si="824"/>
        <v>6.4</v>
      </c>
      <c r="EN42" s="31">
        <f t="shared" si="825"/>
        <v>6.4</v>
      </c>
      <c r="EO42" s="31"/>
      <c r="EP42" s="35" t="str">
        <f t="shared" si="826"/>
        <v>C</v>
      </c>
      <c r="EQ42" s="157">
        <f t="shared" si="827"/>
        <v>2</v>
      </c>
      <c r="ER42" s="49" t="str">
        <f t="shared" si="828"/>
        <v>2.0</v>
      </c>
      <c r="ES42" s="77">
        <v>2</v>
      </c>
      <c r="ET42" s="151">
        <v>2</v>
      </c>
      <c r="EU42" s="24"/>
      <c r="EV42" s="27"/>
      <c r="EW42" s="28"/>
      <c r="EX42" s="30">
        <f t="shared" si="829"/>
        <v>0</v>
      </c>
      <c r="EY42" s="31">
        <f t="shared" si="830"/>
        <v>0</v>
      </c>
      <c r="EZ42" s="31"/>
      <c r="FA42" s="35" t="str">
        <f t="shared" si="831"/>
        <v>F</v>
      </c>
      <c r="FB42" s="157">
        <f t="shared" si="832"/>
        <v>0</v>
      </c>
      <c r="FC42" s="49" t="str">
        <f t="shared" si="833"/>
        <v>0.0</v>
      </c>
      <c r="FD42" s="77">
        <v>3</v>
      </c>
      <c r="FE42" s="151"/>
      <c r="FF42" s="155"/>
      <c r="FG42" s="165"/>
      <c r="FH42" s="165"/>
      <c r="FI42" s="30">
        <v>7.7</v>
      </c>
      <c r="FJ42" s="31">
        <v>7.7</v>
      </c>
      <c r="FK42" s="31"/>
      <c r="FL42" s="35" t="str">
        <f t="shared" si="834"/>
        <v>B</v>
      </c>
      <c r="FM42" s="33">
        <f t="shared" si="835"/>
        <v>3</v>
      </c>
      <c r="FN42" s="49" t="str">
        <f t="shared" si="836"/>
        <v>3.0</v>
      </c>
      <c r="FO42" s="77">
        <v>1</v>
      </c>
      <c r="FP42" s="151">
        <v>1</v>
      </c>
      <c r="FQ42" s="41">
        <f t="shared" si="837"/>
        <v>20</v>
      </c>
      <c r="FR42" s="43">
        <f t="shared" si="838"/>
        <v>1.25</v>
      </c>
      <c r="FS42" s="45" t="str">
        <f t="shared" si="839"/>
        <v>1.25</v>
      </c>
      <c r="FT42" s="47" t="str">
        <f t="shared" si="840"/>
        <v>Lên lớp</v>
      </c>
      <c r="FU42" s="145">
        <f t="shared" si="841"/>
        <v>17</v>
      </c>
      <c r="FV42" s="146">
        <f t="shared" si="842"/>
        <v>1.4705882352941178</v>
      </c>
      <c r="FW42" s="174">
        <f t="shared" si="843"/>
        <v>36</v>
      </c>
      <c r="FX42" s="41">
        <f t="shared" si="844"/>
        <v>33</v>
      </c>
      <c r="FY42" s="43">
        <f t="shared" si="845"/>
        <v>1.803030303030303</v>
      </c>
      <c r="FZ42" s="45" t="str">
        <f t="shared" si="846"/>
        <v>1.80</v>
      </c>
      <c r="GA42" s="47" t="str">
        <f t="shared" si="847"/>
        <v>Lên lớp</v>
      </c>
      <c r="GB42" s="47"/>
      <c r="GC42" s="24"/>
      <c r="GD42" s="27"/>
      <c r="GE42" s="28"/>
      <c r="GF42" s="30">
        <f t="shared" si="848"/>
        <v>0</v>
      </c>
      <c r="GG42" s="31">
        <f t="shared" si="849"/>
        <v>0</v>
      </c>
      <c r="GH42" s="31"/>
      <c r="GI42" s="35" t="str">
        <f t="shared" si="850"/>
        <v>F</v>
      </c>
      <c r="GJ42" s="33">
        <f t="shared" si="851"/>
        <v>0</v>
      </c>
      <c r="GK42" s="49" t="str">
        <f t="shared" si="852"/>
        <v>0.0</v>
      </c>
      <c r="GL42" s="77">
        <v>2</v>
      </c>
      <c r="GM42" s="151"/>
      <c r="GN42" s="24">
        <v>6.4</v>
      </c>
      <c r="GO42" s="27">
        <v>5</v>
      </c>
      <c r="GP42" s="28"/>
      <c r="GQ42" s="30">
        <f t="shared" si="853"/>
        <v>5.6</v>
      </c>
      <c r="GR42" s="31">
        <f t="shared" si="854"/>
        <v>5.6</v>
      </c>
      <c r="GS42" s="31"/>
      <c r="GT42" s="35" t="str">
        <f t="shared" si="855"/>
        <v>C</v>
      </c>
      <c r="GU42" s="33">
        <f t="shared" si="856"/>
        <v>2</v>
      </c>
      <c r="GV42" s="49" t="str">
        <f t="shared" si="857"/>
        <v>2.0</v>
      </c>
      <c r="GW42" s="77">
        <v>3</v>
      </c>
      <c r="GX42" s="151">
        <v>3</v>
      </c>
      <c r="GY42" s="24">
        <v>5</v>
      </c>
      <c r="GZ42" s="27">
        <v>4</v>
      </c>
      <c r="HA42" s="28"/>
      <c r="HB42" s="30">
        <f t="shared" si="858"/>
        <v>4.4000000000000004</v>
      </c>
      <c r="HC42" s="31">
        <f t="shared" si="859"/>
        <v>4.4000000000000004</v>
      </c>
      <c r="HD42" s="31"/>
      <c r="HE42" s="35" t="str">
        <f t="shared" si="860"/>
        <v>D</v>
      </c>
      <c r="HF42" s="33">
        <f t="shared" si="861"/>
        <v>1</v>
      </c>
      <c r="HG42" s="49" t="str">
        <f t="shared" si="862"/>
        <v>1.0</v>
      </c>
      <c r="HH42" s="77">
        <v>2</v>
      </c>
      <c r="HI42" s="151">
        <v>2</v>
      </c>
      <c r="HJ42" s="24"/>
      <c r="HK42" s="27"/>
      <c r="HL42" s="28"/>
      <c r="HM42" s="30">
        <f t="shared" si="863"/>
        <v>0</v>
      </c>
      <c r="HN42" s="31">
        <f t="shared" si="864"/>
        <v>0</v>
      </c>
      <c r="HO42" s="31"/>
      <c r="HP42" s="35" t="str">
        <f t="shared" si="865"/>
        <v>F</v>
      </c>
      <c r="HQ42" s="33">
        <f t="shared" si="866"/>
        <v>0</v>
      </c>
      <c r="HR42" s="49" t="str">
        <f t="shared" si="867"/>
        <v>0.0</v>
      </c>
      <c r="HS42" s="77">
        <v>2</v>
      </c>
      <c r="HT42" s="151"/>
      <c r="HU42" s="24">
        <v>8.1999999999999993</v>
      </c>
      <c r="HV42" s="27">
        <v>2</v>
      </c>
      <c r="HW42" s="28"/>
      <c r="HX42" s="22">
        <f t="shared" si="868"/>
        <v>4.5</v>
      </c>
      <c r="HY42" s="29">
        <f t="shared" si="869"/>
        <v>4.5</v>
      </c>
      <c r="HZ42" s="29"/>
      <c r="IA42" s="35" t="str">
        <f t="shared" si="870"/>
        <v>D</v>
      </c>
      <c r="IB42" s="33">
        <f t="shared" si="871"/>
        <v>1</v>
      </c>
      <c r="IC42" s="49" t="str">
        <f t="shared" si="872"/>
        <v>1.0</v>
      </c>
      <c r="ID42" s="77">
        <v>3</v>
      </c>
      <c r="IE42" s="151">
        <v>3</v>
      </c>
      <c r="IF42" s="63">
        <v>0</v>
      </c>
      <c r="IG42" s="27"/>
      <c r="IH42" s="126"/>
      <c r="II42" s="30">
        <f t="shared" si="873"/>
        <v>0</v>
      </c>
      <c r="IJ42" s="161">
        <f t="shared" si="874"/>
        <v>0</v>
      </c>
      <c r="IK42" s="161"/>
      <c r="IL42" s="162" t="str">
        <f t="shared" si="875"/>
        <v>F</v>
      </c>
      <c r="IM42" s="33">
        <f t="shared" si="876"/>
        <v>0</v>
      </c>
      <c r="IN42" s="49" t="str">
        <f t="shared" si="877"/>
        <v>0.0</v>
      </c>
      <c r="IO42" s="77">
        <v>2</v>
      </c>
      <c r="IP42" s="151"/>
      <c r="IQ42" s="24"/>
      <c r="IR42" s="27"/>
      <c r="IS42" s="28"/>
      <c r="IT42" s="30">
        <f t="shared" si="878"/>
        <v>0</v>
      </c>
      <c r="IU42" s="31">
        <f t="shared" si="879"/>
        <v>0</v>
      </c>
      <c r="IV42" s="31"/>
      <c r="IW42" s="35" t="str">
        <f t="shared" si="880"/>
        <v>F</v>
      </c>
      <c r="IX42" s="33">
        <f t="shared" si="881"/>
        <v>0</v>
      </c>
      <c r="IY42" s="49" t="str">
        <f t="shared" si="882"/>
        <v>0.0</v>
      </c>
      <c r="IZ42" s="77">
        <v>3</v>
      </c>
      <c r="JA42" s="151"/>
      <c r="JB42" s="24"/>
      <c r="JC42" s="27"/>
      <c r="JD42" s="28"/>
      <c r="JE42" s="30">
        <f t="shared" si="883"/>
        <v>0</v>
      </c>
      <c r="JF42" s="31">
        <f t="shared" si="884"/>
        <v>0</v>
      </c>
      <c r="JG42" s="31"/>
      <c r="JH42" s="35" t="str">
        <f t="shared" si="885"/>
        <v>F</v>
      </c>
      <c r="JI42" s="33">
        <f t="shared" si="886"/>
        <v>0</v>
      </c>
      <c r="JJ42" s="49" t="str">
        <f t="shared" si="887"/>
        <v>0.0</v>
      </c>
      <c r="JK42" s="77">
        <v>3</v>
      </c>
      <c r="JL42" s="151"/>
      <c r="JM42" s="24">
        <v>8</v>
      </c>
      <c r="JN42" s="214">
        <v>6.7</v>
      </c>
      <c r="JO42" s="140"/>
      <c r="JP42" s="30">
        <f>ROUND((JM42*0.4+JN42*0.6),1)</f>
        <v>7.2</v>
      </c>
      <c r="JQ42" s="31">
        <f>ROUND(MAX((JM42*0.4+JN42*0.6),(JM42*0.4+JO42*0.6)),1)</f>
        <v>7.2</v>
      </c>
      <c r="JR42" s="31"/>
      <c r="JS42" s="35" t="str">
        <f t="shared" si="888"/>
        <v>B</v>
      </c>
      <c r="JT42" s="33">
        <f t="shared" si="889"/>
        <v>3</v>
      </c>
      <c r="JU42" s="49" t="str">
        <f t="shared" si="890"/>
        <v>3.0</v>
      </c>
      <c r="JV42" s="77">
        <v>2</v>
      </c>
      <c r="JW42" s="151">
        <v>2</v>
      </c>
      <c r="JX42" s="211">
        <f t="shared" si="891"/>
        <v>22</v>
      </c>
      <c r="JY42" s="43">
        <f t="shared" si="892"/>
        <v>0.77272727272727271</v>
      </c>
      <c r="JZ42" s="45" t="str">
        <f t="shared" si="893"/>
        <v>0.77</v>
      </c>
      <c r="KA42" s="47" t="str">
        <f t="shared" si="894"/>
        <v>Cảnh báo KQHT</v>
      </c>
      <c r="KB42" s="41">
        <f t="shared" si="895"/>
        <v>10</v>
      </c>
      <c r="KC42" s="43">
        <f t="shared" si="896"/>
        <v>1.7</v>
      </c>
      <c r="KD42" s="229">
        <f t="shared" si="897"/>
        <v>58</v>
      </c>
      <c r="KE42" s="230">
        <f t="shared" si="898"/>
        <v>43</v>
      </c>
      <c r="KF42" s="146">
        <f t="shared" si="899"/>
        <v>1.7790697674418605</v>
      </c>
      <c r="KG42" s="45" t="str">
        <f t="shared" si="900"/>
        <v>1.78</v>
      </c>
      <c r="KH42" s="47" t="str">
        <f t="shared" si="901"/>
        <v>Lên lớp</v>
      </c>
      <c r="KI42" s="148" t="s">
        <v>1067</v>
      </c>
      <c r="KJ42" s="24">
        <v>5</v>
      </c>
      <c r="KK42" s="124"/>
      <c r="KL42" s="28"/>
      <c r="KM42" s="30">
        <f t="shared" si="902"/>
        <v>2</v>
      </c>
      <c r="KN42" s="31">
        <f t="shared" si="903"/>
        <v>2</v>
      </c>
      <c r="KO42" s="29" t="str">
        <f t="shared" si="904"/>
        <v>2.0</v>
      </c>
      <c r="KP42" s="35" t="str">
        <f t="shared" si="905"/>
        <v>F</v>
      </c>
      <c r="KQ42" s="33">
        <f t="shared" si="906"/>
        <v>0</v>
      </c>
      <c r="KR42" s="49" t="str">
        <f t="shared" si="907"/>
        <v>0.0</v>
      </c>
      <c r="KS42" s="77">
        <v>2</v>
      </c>
      <c r="KT42" s="151"/>
      <c r="KU42" s="24">
        <v>6.7</v>
      </c>
      <c r="KV42" s="27">
        <v>7</v>
      </c>
      <c r="KW42" s="28"/>
      <c r="KX42" s="30">
        <f t="shared" si="908"/>
        <v>6.9</v>
      </c>
      <c r="KY42" s="31">
        <f t="shared" si="909"/>
        <v>6.9</v>
      </c>
      <c r="KZ42" s="29" t="str">
        <f t="shared" si="910"/>
        <v>6.9</v>
      </c>
      <c r="LA42" s="35" t="str">
        <f t="shared" si="911"/>
        <v>C+</v>
      </c>
      <c r="LB42" s="33">
        <f t="shared" si="912"/>
        <v>2.5</v>
      </c>
      <c r="LC42" s="49" t="str">
        <f t="shared" si="913"/>
        <v>2.5</v>
      </c>
      <c r="LD42" s="77">
        <v>2</v>
      </c>
      <c r="LE42" s="151">
        <v>2</v>
      </c>
      <c r="LF42" s="24">
        <v>5.7</v>
      </c>
      <c r="LG42" s="27">
        <v>2</v>
      </c>
      <c r="LH42" s="138"/>
      <c r="LI42" s="30">
        <f t="shared" si="914"/>
        <v>3.5</v>
      </c>
      <c r="LJ42" s="31">
        <f t="shared" si="915"/>
        <v>3.5</v>
      </c>
      <c r="LK42" s="31" t="str">
        <f t="shared" si="916"/>
        <v>3.5</v>
      </c>
      <c r="LL42" s="35" t="str">
        <f t="shared" si="917"/>
        <v>F</v>
      </c>
      <c r="LM42" s="33">
        <f t="shared" si="918"/>
        <v>0</v>
      </c>
      <c r="LN42" s="49" t="str">
        <f t="shared" si="919"/>
        <v>0.0</v>
      </c>
      <c r="LO42" s="77">
        <v>2</v>
      </c>
      <c r="LP42" s="151"/>
      <c r="LQ42" s="24">
        <v>6.3</v>
      </c>
      <c r="LR42" s="27">
        <v>0</v>
      </c>
      <c r="LS42" s="138"/>
      <c r="LT42" s="30">
        <f t="shared" si="920"/>
        <v>2.5</v>
      </c>
      <c r="LU42" s="31">
        <f t="shared" si="921"/>
        <v>2.5</v>
      </c>
      <c r="LV42" s="31"/>
      <c r="LW42" s="35" t="str">
        <f t="shared" si="922"/>
        <v>F</v>
      </c>
      <c r="LX42" s="33">
        <f t="shared" si="923"/>
        <v>0</v>
      </c>
      <c r="LY42" s="49" t="str">
        <f t="shared" si="924"/>
        <v>0.0</v>
      </c>
      <c r="LZ42" s="77">
        <v>2</v>
      </c>
      <c r="MA42" s="151"/>
      <c r="MB42" s="63">
        <v>0</v>
      </c>
      <c r="MC42" s="27"/>
      <c r="MD42" s="28"/>
      <c r="ME42" s="30">
        <f t="shared" si="925"/>
        <v>0</v>
      </c>
      <c r="MF42" s="161">
        <f t="shared" si="926"/>
        <v>0</v>
      </c>
      <c r="MG42" s="161"/>
      <c r="MH42" s="162" t="str">
        <f t="shared" si="927"/>
        <v>F</v>
      </c>
      <c r="MI42" s="163">
        <f t="shared" si="928"/>
        <v>0</v>
      </c>
      <c r="MJ42" s="56" t="str">
        <f t="shared" si="929"/>
        <v>0.0</v>
      </c>
      <c r="MK42" s="77">
        <v>1</v>
      </c>
      <c r="ML42" s="151"/>
      <c r="MM42" s="24">
        <v>5</v>
      </c>
      <c r="MN42" s="27">
        <v>1</v>
      </c>
      <c r="MO42" s="138"/>
      <c r="MP42" s="30">
        <f t="shared" si="930"/>
        <v>2.6</v>
      </c>
      <c r="MQ42" s="161">
        <f t="shared" si="931"/>
        <v>2.6</v>
      </c>
      <c r="MR42" s="161"/>
      <c r="MS42" s="162" t="str">
        <f t="shared" si="932"/>
        <v>F</v>
      </c>
      <c r="MT42" s="163">
        <f t="shared" si="933"/>
        <v>0</v>
      </c>
      <c r="MU42" s="56" t="str">
        <f t="shared" si="934"/>
        <v>0.0</v>
      </c>
      <c r="MV42" s="77">
        <v>3</v>
      </c>
      <c r="MW42" s="151"/>
      <c r="MX42" s="63">
        <v>0</v>
      </c>
      <c r="MY42" s="27"/>
      <c r="MZ42" s="28"/>
      <c r="NA42" s="30">
        <f t="shared" si="935"/>
        <v>0</v>
      </c>
      <c r="NB42" s="161">
        <f t="shared" si="936"/>
        <v>0</v>
      </c>
      <c r="NC42" s="161"/>
      <c r="ND42" s="162" t="str">
        <f t="shared" si="937"/>
        <v>F</v>
      </c>
      <c r="NE42" s="163">
        <f t="shared" si="938"/>
        <v>0</v>
      </c>
      <c r="NF42" s="56" t="str">
        <f t="shared" si="939"/>
        <v>0.0</v>
      </c>
      <c r="NG42" s="77">
        <v>1</v>
      </c>
      <c r="NH42" s="151"/>
      <c r="NI42" s="24"/>
      <c r="NJ42" s="27"/>
      <c r="NK42" s="28"/>
      <c r="NL42" s="30">
        <f t="shared" si="940"/>
        <v>0</v>
      </c>
      <c r="NM42" s="31">
        <f t="shared" si="941"/>
        <v>0</v>
      </c>
      <c r="NN42" s="31" t="str">
        <f t="shared" si="942"/>
        <v>0.0</v>
      </c>
      <c r="NO42" s="35" t="str">
        <f t="shared" si="943"/>
        <v>F</v>
      </c>
      <c r="NP42" s="33">
        <f t="shared" si="944"/>
        <v>0</v>
      </c>
      <c r="NQ42" s="49" t="str">
        <f t="shared" si="945"/>
        <v>0.0</v>
      </c>
      <c r="NR42" s="77"/>
      <c r="NS42" s="151"/>
      <c r="NT42" s="24"/>
      <c r="NU42" s="214"/>
      <c r="NV42" s="28"/>
      <c r="NW42" s="30">
        <f t="shared" si="946"/>
        <v>0</v>
      </c>
      <c r="NX42" s="31">
        <f t="shared" si="947"/>
        <v>0</v>
      </c>
      <c r="NY42" s="29" t="str">
        <f t="shared" si="948"/>
        <v>0.0</v>
      </c>
      <c r="NZ42" s="35" t="str">
        <f t="shared" si="949"/>
        <v>F</v>
      </c>
      <c r="OA42" s="33">
        <f t="shared" si="950"/>
        <v>0</v>
      </c>
      <c r="OB42" s="49" t="str">
        <f t="shared" si="951"/>
        <v>0.0</v>
      </c>
      <c r="OC42" s="77">
        <v>2</v>
      </c>
      <c r="OD42" s="151"/>
      <c r="OE42" s="211">
        <f t="shared" si="952"/>
        <v>15</v>
      </c>
      <c r="OF42" s="43">
        <f t="shared" si="953"/>
        <v>0.33333333333333331</v>
      </c>
      <c r="OG42" s="45" t="str">
        <f t="shared" si="954"/>
        <v>0.33</v>
      </c>
      <c r="OH42" s="47" t="str">
        <f t="shared" si="955"/>
        <v>Cảnh báo KQHT</v>
      </c>
      <c r="OI42" s="41">
        <f t="shared" si="956"/>
        <v>2</v>
      </c>
      <c r="OJ42" s="43">
        <f t="shared" si="957"/>
        <v>2.5</v>
      </c>
      <c r="OK42" s="229">
        <f t="shared" si="958"/>
        <v>73</v>
      </c>
      <c r="OL42" s="230">
        <f t="shared" si="959"/>
        <v>45</v>
      </c>
      <c r="OM42" s="146">
        <f t="shared" si="960"/>
        <v>1.8111111111111111</v>
      </c>
      <c r="ON42" s="45" t="str">
        <f t="shared" si="961"/>
        <v>1.81</v>
      </c>
      <c r="OO42" s="47" t="str">
        <f t="shared" si="962"/>
        <v>Lên lớp</v>
      </c>
      <c r="OP42" s="47"/>
      <c r="OQ42" s="24"/>
      <c r="OR42" s="27"/>
      <c r="OS42" s="28"/>
      <c r="OT42" s="30">
        <f>ROUND((OQ42*0.4+OR42*0.6),1)</f>
        <v>0</v>
      </c>
      <c r="OU42" s="31">
        <f>ROUND(MAX((OQ42*0.4+OR42*0.6),(OQ42*0.4+OS42*0.6)),1)</f>
        <v>0</v>
      </c>
      <c r="OV42" s="29" t="str">
        <f>TEXT(OU42,"0.0")</f>
        <v>0.0</v>
      </c>
      <c r="OW42" s="35" t="str">
        <f>IF(OU42&gt;=8.5,"A",IF(OU42&gt;=8,"B+",IF(OU42&gt;=7,"B",IF(OU42&gt;=6.5,"C+",IF(OU42&gt;=5.5,"C",IF(OU42&gt;=5,"D+",IF(OU42&gt;=4,"D","F")))))))</f>
        <v>F</v>
      </c>
      <c r="OX42" s="130">
        <f>IF(OW42="A",4,IF(OW42="B+",3.5,IF(OW42="B",3,IF(OW42="C+",2.5,IF(OW42="C",2,IF(OW42="D+",1.5,IF(OW42="D",1,0)))))))</f>
        <v>0</v>
      </c>
      <c r="OY42" s="49" t="str">
        <f>TEXT(OX42,"0.0")</f>
        <v>0.0</v>
      </c>
      <c r="OZ42" s="77">
        <v>2</v>
      </c>
      <c r="PA42" s="151">
        <v>2</v>
      </c>
      <c r="PM42" s="24">
        <v>5</v>
      </c>
      <c r="PN42" s="27">
        <v>7</v>
      </c>
      <c r="PO42" s="28"/>
      <c r="PP42" s="30">
        <f t="shared" si="969"/>
        <v>6.2</v>
      </c>
      <c r="PQ42" s="31">
        <f t="shared" si="970"/>
        <v>6.2</v>
      </c>
      <c r="PR42" s="31" t="str">
        <f t="shared" si="971"/>
        <v>6.2</v>
      </c>
      <c r="PS42" s="35" t="str">
        <f t="shared" si="972"/>
        <v>C</v>
      </c>
      <c r="PT42" s="130">
        <f t="shared" si="973"/>
        <v>2</v>
      </c>
      <c r="PU42" s="49" t="str">
        <f t="shared" si="974"/>
        <v>2.0</v>
      </c>
      <c r="PV42" s="77">
        <v>2</v>
      </c>
      <c r="PW42" s="151">
        <v>2</v>
      </c>
      <c r="QI42" s="24"/>
      <c r="QJ42" s="27"/>
      <c r="QK42" s="28"/>
      <c r="QL42" s="30">
        <f t="shared" si="975"/>
        <v>0</v>
      </c>
      <c r="QM42" s="31">
        <f t="shared" si="976"/>
        <v>0</v>
      </c>
      <c r="QN42" s="29" t="str">
        <f t="shared" si="977"/>
        <v>0.0</v>
      </c>
      <c r="QO42" s="35" t="str">
        <f t="shared" si="978"/>
        <v>F</v>
      </c>
      <c r="QP42" s="130">
        <f t="shared" si="979"/>
        <v>0</v>
      </c>
      <c r="QQ42" s="49" t="str">
        <f t="shared" si="980"/>
        <v>0.0</v>
      </c>
      <c r="QR42" s="77">
        <v>1</v>
      </c>
      <c r="QS42" s="151">
        <v>1</v>
      </c>
      <c r="QT42" s="63">
        <v>0</v>
      </c>
      <c r="QU42" s="27"/>
      <c r="QV42" s="28"/>
      <c r="QW42" s="30">
        <f t="shared" si="987"/>
        <v>0</v>
      </c>
      <c r="QX42" s="31">
        <f t="shared" si="988"/>
        <v>0</v>
      </c>
      <c r="QY42" s="31" t="str">
        <f t="shared" si="989"/>
        <v>0.0</v>
      </c>
      <c r="QZ42" s="35" t="str">
        <f t="shared" si="990"/>
        <v>F</v>
      </c>
      <c r="RA42" s="130">
        <f t="shared" si="991"/>
        <v>0</v>
      </c>
      <c r="RB42" s="49" t="str">
        <f t="shared" si="992"/>
        <v>0.0</v>
      </c>
      <c r="RC42" s="77">
        <v>3</v>
      </c>
      <c r="RD42" s="151"/>
    </row>
    <row r="43" spans="1:529" ht="18">
      <c r="A43" s="11">
        <v>28</v>
      </c>
      <c r="B43" s="91" t="s">
        <v>500</v>
      </c>
      <c r="C43" s="14" t="s">
        <v>556</v>
      </c>
      <c r="D43" s="71" t="s">
        <v>278</v>
      </c>
      <c r="E43" s="302" t="s">
        <v>557</v>
      </c>
      <c r="F43" s="123" t="s">
        <v>1522</v>
      </c>
      <c r="G43" s="118" t="s">
        <v>920</v>
      </c>
      <c r="H43" s="102" t="s">
        <v>18</v>
      </c>
      <c r="I43" s="104" t="s">
        <v>674</v>
      </c>
      <c r="J43" s="13">
        <v>6</v>
      </c>
      <c r="K43" s="13"/>
      <c r="L43" s="35" t="str">
        <f t="shared" si="766"/>
        <v>C</v>
      </c>
      <c r="M43" s="33">
        <f t="shared" si="767"/>
        <v>2</v>
      </c>
      <c r="N43" s="49" t="str">
        <f t="shared" si="768"/>
        <v>2.0</v>
      </c>
      <c r="O43" s="12">
        <v>2</v>
      </c>
      <c r="P43" s="264">
        <v>0</v>
      </c>
      <c r="Q43" s="264"/>
      <c r="R43" s="35" t="str">
        <f t="shared" si="769"/>
        <v>F</v>
      </c>
      <c r="S43" s="33">
        <f t="shared" si="770"/>
        <v>0</v>
      </c>
      <c r="T43" s="49" t="str">
        <f t="shared" si="771"/>
        <v>0.0</v>
      </c>
      <c r="U43" s="12">
        <v>3</v>
      </c>
      <c r="V43" s="24">
        <v>8.6999999999999993</v>
      </c>
      <c r="W43" s="27">
        <v>8</v>
      </c>
      <c r="X43" s="28"/>
      <c r="Y43" s="22">
        <f t="shared" si="772"/>
        <v>8.3000000000000007</v>
      </c>
      <c r="Z43" s="29">
        <f t="shared" si="773"/>
        <v>8.3000000000000007</v>
      </c>
      <c r="AA43" s="29"/>
      <c r="AB43" s="35" t="str">
        <f t="shared" si="774"/>
        <v>B+</v>
      </c>
      <c r="AC43" s="33">
        <f t="shared" si="775"/>
        <v>3.5</v>
      </c>
      <c r="AD43" s="49" t="str">
        <f t="shared" si="776"/>
        <v>3.5</v>
      </c>
      <c r="AE43" s="77">
        <v>5</v>
      </c>
      <c r="AF43" s="80">
        <v>5</v>
      </c>
      <c r="AG43" s="24">
        <v>5.3</v>
      </c>
      <c r="AH43" s="27">
        <v>6</v>
      </c>
      <c r="AI43" s="28"/>
      <c r="AJ43" s="22">
        <f t="shared" si="777"/>
        <v>5.7</v>
      </c>
      <c r="AK43" s="29">
        <f t="shared" si="778"/>
        <v>5.7</v>
      </c>
      <c r="AL43" s="29"/>
      <c r="AM43" s="35" t="str">
        <f t="shared" si="779"/>
        <v>C</v>
      </c>
      <c r="AN43" s="33">
        <f t="shared" si="780"/>
        <v>2</v>
      </c>
      <c r="AO43" s="49" t="str">
        <f t="shared" si="781"/>
        <v>2.0</v>
      </c>
      <c r="AP43" s="77">
        <v>3</v>
      </c>
      <c r="AQ43" s="83">
        <v>3</v>
      </c>
      <c r="AR43" s="24">
        <v>5.3</v>
      </c>
      <c r="AS43" s="27">
        <v>3</v>
      </c>
      <c r="AT43" s="28">
        <v>4</v>
      </c>
      <c r="AU43" s="22">
        <f t="shared" si="782"/>
        <v>3.9</v>
      </c>
      <c r="AV43" s="29">
        <f t="shared" si="783"/>
        <v>4.5</v>
      </c>
      <c r="AW43" s="29"/>
      <c r="AX43" s="35" t="str">
        <f t="shared" si="784"/>
        <v>D</v>
      </c>
      <c r="AY43" s="33">
        <f t="shared" si="785"/>
        <v>1</v>
      </c>
      <c r="AZ43" s="49" t="str">
        <f t="shared" si="786"/>
        <v>1.0</v>
      </c>
      <c r="BA43" s="77">
        <v>3</v>
      </c>
      <c r="BB43" s="83">
        <v>3</v>
      </c>
      <c r="BC43" s="24">
        <v>7.5</v>
      </c>
      <c r="BD43" s="27">
        <v>7</v>
      </c>
      <c r="BE43" s="28"/>
      <c r="BF43" s="22">
        <f t="shared" si="787"/>
        <v>7.2</v>
      </c>
      <c r="BG43" s="29">
        <f t="shared" si="788"/>
        <v>7.2</v>
      </c>
      <c r="BH43" s="29"/>
      <c r="BI43" s="35" t="str">
        <f t="shared" si="789"/>
        <v>B</v>
      </c>
      <c r="BJ43" s="33">
        <f t="shared" si="790"/>
        <v>3</v>
      </c>
      <c r="BK43" s="49" t="str">
        <f t="shared" si="791"/>
        <v>3.0</v>
      </c>
      <c r="BL43" s="77">
        <v>3</v>
      </c>
      <c r="BM43" s="83">
        <v>3</v>
      </c>
      <c r="BN43" s="24">
        <v>7.7</v>
      </c>
      <c r="BO43" s="27">
        <v>8</v>
      </c>
      <c r="BP43" s="28"/>
      <c r="BQ43" s="22">
        <f>ROUND((BN43*0.4+BO43*0.6),1)</f>
        <v>7.9</v>
      </c>
      <c r="BR43" s="29">
        <f>ROUND(MAX((BN43*0.4+BO43*0.6),(BN43*0.4+BP43*0.6)),1)</f>
        <v>7.9</v>
      </c>
      <c r="BS43" s="29"/>
      <c r="BT43" s="35" t="str">
        <f>IF(BR43&gt;=8.5,"A",IF(BR43&gt;=8,"B+",IF(BR43&gt;=7,"B",IF(BR43&gt;=6.5,"C+",IF(BR43&gt;=5.5,"C",IF(BR43&gt;=5,"D+",IF(BR43&gt;=4,"D","F")))))))</f>
        <v>B</v>
      </c>
      <c r="BU43" s="33">
        <f>IF(BT43="A",4,IF(BT43="B+",3.5,IF(BT43="B",3,IF(BT43="C+",2.5,IF(BT43="C",2,IF(BT43="D+",1.5,IF(BT43="D",1,0)))))))</f>
        <v>3</v>
      </c>
      <c r="BV43" s="49" t="str">
        <f>TEXT(BU43,"0.0")</f>
        <v>3.0</v>
      </c>
      <c r="BW43" s="77">
        <v>2</v>
      </c>
      <c r="BX43" s="136">
        <v>2</v>
      </c>
      <c r="BY43" s="41">
        <f t="shared" si="792"/>
        <v>16</v>
      </c>
      <c r="BZ43" s="43">
        <f t="shared" si="793"/>
        <v>2.59375</v>
      </c>
      <c r="CA43" s="45" t="str">
        <f t="shared" si="794"/>
        <v>2.59</v>
      </c>
      <c r="CB43" s="47" t="str">
        <f t="shared" si="795"/>
        <v>Lên lớp</v>
      </c>
      <c r="CC43" s="145">
        <f t="shared" si="796"/>
        <v>16</v>
      </c>
      <c r="CD43" s="146">
        <f t="shared" si="797"/>
        <v>2.59375</v>
      </c>
      <c r="CE43" s="47" t="str">
        <f t="shared" si="798"/>
        <v>Lên lớp</v>
      </c>
      <c r="CF43" s="142" t="s">
        <v>1143</v>
      </c>
      <c r="CG43" s="24">
        <v>5.7</v>
      </c>
      <c r="CH43" s="27">
        <v>4</v>
      </c>
      <c r="CI43" s="28"/>
      <c r="CJ43" s="30">
        <f t="shared" si="799"/>
        <v>4.7</v>
      </c>
      <c r="CK43" s="31">
        <f t="shared" si="800"/>
        <v>4.7</v>
      </c>
      <c r="CL43" s="31"/>
      <c r="CM43" s="35" t="str">
        <f t="shared" si="801"/>
        <v>D</v>
      </c>
      <c r="CN43" s="157">
        <f t="shared" si="802"/>
        <v>1</v>
      </c>
      <c r="CO43" s="49" t="str">
        <f t="shared" si="803"/>
        <v>1.0</v>
      </c>
      <c r="CP43" s="77">
        <v>3</v>
      </c>
      <c r="CQ43" s="151">
        <v>3</v>
      </c>
      <c r="CR43" s="24">
        <v>5.7</v>
      </c>
      <c r="CS43" s="27">
        <v>6</v>
      </c>
      <c r="CT43" s="28"/>
      <c r="CU43" s="30">
        <f t="shared" si="804"/>
        <v>5.9</v>
      </c>
      <c r="CV43" s="31">
        <f t="shared" si="805"/>
        <v>5.9</v>
      </c>
      <c r="CW43" s="31"/>
      <c r="CX43" s="35" t="str">
        <f t="shared" si="806"/>
        <v>C</v>
      </c>
      <c r="CY43" s="157">
        <f t="shared" si="807"/>
        <v>2</v>
      </c>
      <c r="CZ43" s="49" t="str">
        <f t="shared" si="808"/>
        <v>2.0</v>
      </c>
      <c r="DA43" s="77">
        <v>2</v>
      </c>
      <c r="DB43" s="151">
        <v>2</v>
      </c>
      <c r="DC43" s="63">
        <v>2.2999999999999998</v>
      </c>
      <c r="DD43" s="27"/>
      <c r="DE43" s="28"/>
      <c r="DF43" s="30">
        <f t="shared" si="809"/>
        <v>0.9</v>
      </c>
      <c r="DG43" s="31">
        <f t="shared" si="810"/>
        <v>0.9</v>
      </c>
      <c r="DH43" s="31"/>
      <c r="DI43" s="35" t="str">
        <f t="shared" si="811"/>
        <v>F</v>
      </c>
      <c r="DJ43" s="157">
        <f t="shared" si="812"/>
        <v>0</v>
      </c>
      <c r="DK43" s="49" t="str">
        <f t="shared" si="813"/>
        <v>0.0</v>
      </c>
      <c r="DL43" s="77">
        <v>4</v>
      </c>
      <c r="DM43" s="151"/>
      <c r="DN43" s="24">
        <v>5</v>
      </c>
      <c r="DO43" s="27">
        <v>6</v>
      </c>
      <c r="DP43" s="28"/>
      <c r="DQ43" s="30">
        <f t="shared" si="814"/>
        <v>5.6</v>
      </c>
      <c r="DR43" s="31">
        <f t="shared" si="815"/>
        <v>5.6</v>
      </c>
      <c r="DS43" s="31"/>
      <c r="DT43" s="35" t="str">
        <f t="shared" si="816"/>
        <v>C</v>
      </c>
      <c r="DU43" s="157">
        <f t="shared" si="817"/>
        <v>2</v>
      </c>
      <c r="DV43" s="49" t="str">
        <f t="shared" si="818"/>
        <v>2.0</v>
      </c>
      <c r="DW43" s="77">
        <v>3</v>
      </c>
      <c r="DX43" s="151">
        <v>3</v>
      </c>
      <c r="DY43" s="24">
        <v>6</v>
      </c>
      <c r="DZ43" s="27">
        <v>4</v>
      </c>
      <c r="EA43" s="28"/>
      <c r="EB43" s="30">
        <f t="shared" si="819"/>
        <v>4.8</v>
      </c>
      <c r="EC43" s="31">
        <f t="shared" si="820"/>
        <v>4.8</v>
      </c>
      <c r="ED43" s="31"/>
      <c r="EE43" s="35" t="str">
        <f t="shared" si="821"/>
        <v>D</v>
      </c>
      <c r="EF43" s="157">
        <f t="shared" si="822"/>
        <v>1</v>
      </c>
      <c r="EG43" s="49" t="str">
        <f t="shared" si="823"/>
        <v>1.0</v>
      </c>
      <c r="EH43" s="77">
        <v>2</v>
      </c>
      <c r="EI43" s="151">
        <v>2</v>
      </c>
      <c r="EJ43" s="24">
        <v>6.2</v>
      </c>
      <c r="EK43" s="27">
        <v>8</v>
      </c>
      <c r="EL43" s="28"/>
      <c r="EM43" s="30">
        <f t="shared" si="824"/>
        <v>7.3</v>
      </c>
      <c r="EN43" s="31">
        <f t="shared" si="825"/>
        <v>7.3</v>
      </c>
      <c r="EO43" s="31"/>
      <c r="EP43" s="35" t="str">
        <f t="shared" si="826"/>
        <v>B</v>
      </c>
      <c r="EQ43" s="157">
        <f t="shared" si="827"/>
        <v>3</v>
      </c>
      <c r="ER43" s="49" t="str">
        <f t="shared" si="828"/>
        <v>3.0</v>
      </c>
      <c r="ES43" s="77">
        <v>2</v>
      </c>
      <c r="ET43" s="151">
        <v>2</v>
      </c>
      <c r="EU43" s="24">
        <v>6.4</v>
      </c>
      <c r="EV43" s="27">
        <v>5</v>
      </c>
      <c r="EW43" s="28"/>
      <c r="EX43" s="30">
        <f t="shared" si="829"/>
        <v>5.6</v>
      </c>
      <c r="EY43" s="31">
        <f t="shared" si="830"/>
        <v>5.6</v>
      </c>
      <c r="EZ43" s="31"/>
      <c r="FA43" s="35" t="str">
        <f t="shared" si="831"/>
        <v>C</v>
      </c>
      <c r="FB43" s="157">
        <f t="shared" si="832"/>
        <v>2</v>
      </c>
      <c r="FC43" s="49" t="str">
        <f t="shared" si="833"/>
        <v>2.0</v>
      </c>
      <c r="FD43" s="77">
        <v>3</v>
      </c>
      <c r="FE43" s="151">
        <v>3</v>
      </c>
      <c r="FF43" s="155">
        <v>8</v>
      </c>
      <c r="FG43" s="165">
        <v>6</v>
      </c>
      <c r="FH43" s="165"/>
      <c r="FI43" s="22">
        <f>ROUND((FF43*0.4+FG43*0.6),1)</f>
        <v>6.8</v>
      </c>
      <c r="FJ43" s="29">
        <f>ROUND(MAX((FF43*0.4+FG43*0.6),(FF43*0.4+FH43*0.6)),1)</f>
        <v>6.8</v>
      </c>
      <c r="FK43" s="29"/>
      <c r="FL43" s="35" t="str">
        <f t="shared" si="834"/>
        <v>C+</v>
      </c>
      <c r="FM43" s="33">
        <f t="shared" si="835"/>
        <v>2.5</v>
      </c>
      <c r="FN43" s="49" t="str">
        <f t="shared" si="836"/>
        <v>2.5</v>
      </c>
      <c r="FO43" s="77">
        <v>1</v>
      </c>
      <c r="FP43" s="151">
        <v>1</v>
      </c>
      <c r="FQ43" s="41">
        <f t="shared" si="837"/>
        <v>20</v>
      </c>
      <c r="FR43" s="43">
        <f t="shared" si="838"/>
        <v>1.4750000000000001</v>
      </c>
      <c r="FS43" s="45" t="str">
        <f t="shared" si="839"/>
        <v>1.48</v>
      </c>
      <c r="FT43" s="47" t="str">
        <f t="shared" si="840"/>
        <v>Lên lớp</v>
      </c>
      <c r="FU43" s="145">
        <f t="shared" si="841"/>
        <v>16</v>
      </c>
      <c r="FV43" s="146">
        <f t="shared" si="842"/>
        <v>1.84375</v>
      </c>
      <c r="FW43" s="174">
        <f t="shared" si="843"/>
        <v>36</v>
      </c>
      <c r="FX43" s="41">
        <f t="shared" si="844"/>
        <v>32</v>
      </c>
      <c r="FY43" s="43">
        <f t="shared" si="845"/>
        <v>2.21875</v>
      </c>
      <c r="FZ43" s="45" t="str">
        <f t="shared" si="846"/>
        <v>2.22</v>
      </c>
      <c r="GA43" s="47" t="str">
        <f t="shared" si="847"/>
        <v>Lên lớp</v>
      </c>
      <c r="GB43" s="47" t="s">
        <v>1143</v>
      </c>
      <c r="GC43" s="24">
        <v>5.2</v>
      </c>
      <c r="GD43" s="27">
        <v>5</v>
      </c>
      <c r="GE43" s="28"/>
      <c r="GF43" s="22">
        <f t="shared" si="848"/>
        <v>5.0999999999999996</v>
      </c>
      <c r="GG43" s="29">
        <f t="shared" si="849"/>
        <v>5.0999999999999996</v>
      </c>
      <c r="GH43" s="29"/>
      <c r="GI43" s="35" t="str">
        <f t="shared" si="850"/>
        <v>D+</v>
      </c>
      <c r="GJ43" s="33">
        <f t="shared" si="851"/>
        <v>1.5</v>
      </c>
      <c r="GK43" s="49" t="str">
        <f t="shared" si="852"/>
        <v>1.5</v>
      </c>
      <c r="GL43" s="77">
        <v>2</v>
      </c>
      <c r="GM43" s="151">
        <v>2</v>
      </c>
      <c r="GN43" s="24">
        <v>8</v>
      </c>
      <c r="GO43" s="27">
        <v>6</v>
      </c>
      <c r="GP43" s="28"/>
      <c r="GQ43" s="30">
        <f t="shared" si="853"/>
        <v>6.8</v>
      </c>
      <c r="GR43" s="31">
        <f t="shared" si="854"/>
        <v>6.8</v>
      </c>
      <c r="GS43" s="31"/>
      <c r="GT43" s="35" t="str">
        <f t="shared" si="855"/>
        <v>C+</v>
      </c>
      <c r="GU43" s="33">
        <f t="shared" si="856"/>
        <v>2.5</v>
      </c>
      <c r="GV43" s="49" t="str">
        <f t="shared" si="857"/>
        <v>2.5</v>
      </c>
      <c r="GW43" s="77">
        <v>3</v>
      </c>
      <c r="GX43" s="151">
        <v>3</v>
      </c>
      <c r="GY43" s="63">
        <v>2.4</v>
      </c>
      <c r="GZ43" s="27"/>
      <c r="HA43" s="28"/>
      <c r="HB43" s="30">
        <f t="shared" si="858"/>
        <v>1</v>
      </c>
      <c r="HC43" s="31">
        <f t="shared" si="859"/>
        <v>1</v>
      </c>
      <c r="HD43" s="31"/>
      <c r="HE43" s="35" t="str">
        <f t="shared" si="860"/>
        <v>F</v>
      </c>
      <c r="HF43" s="33">
        <f t="shared" si="861"/>
        <v>0</v>
      </c>
      <c r="HG43" s="49" t="str">
        <f t="shared" si="862"/>
        <v>0.0</v>
      </c>
      <c r="HH43" s="77">
        <v>2</v>
      </c>
      <c r="HI43" s="151"/>
      <c r="HJ43" s="24">
        <v>5</v>
      </c>
      <c r="HK43" s="27">
        <v>0</v>
      </c>
      <c r="HL43" s="28">
        <v>2</v>
      </c>
      <c r="HM43" s="22">
        <f t="shared" si="863"/>
        <v>2</v>
      </c>
      <c r="HN43" s="29">
        <f t="shared" si="864"/>
        <v>3.2</v>
      </c>
      <c r="HO43" s="29"/>
      <c r="HP43" s="35" t="str">
        <f t="shared" si="865"/>
        <v>F</v>
      </c>
      <c r="HQ43" s="33">
        <f t="shared" si="866"/>
        <v>0</v>
      </c>
      <c r="HR43" s="49" t="str">
        <f t="shared" si="867"/>
        <v>0.0</v>
      </c>
      <c r="HS43" s="77">
        <v>2</v>
      </c>
      <c r="HT43" s="151"/>
      <c r="HU43" s="24">
        <v>6.3</v>
      </c>
      <c r="HV43" s="27">
        <v>6</v>
      </c>
      <c r="HW43" s="28"/>
      <c r="HX43" s="22">
        <f t="shared" si="868"/>
        <v>6.1</v>
      </c>
      <c r="HY43" s="29">
        <f t="shared" si="869"/>
        <v>6.1</v>
      </c>
      <c r="HZ43" s="29"/>
      <c r="IA43" s="35" t="str">
        <f t="shared" si="870"/>
        <v>C</v>
      </c>
      <c r="IB43" s="33">
        <f t="shared" si="871"/>
        <v>2</v>
      </c>
      <c r="IC43" s="49" t="str">
        <f t="shared" si="872"/>
        <v>2.0</v>
      </c>
      <c r="ID43" s="77">
        <v>3</v>
      </c>
      <c r="IE43" s="151">
        <v>3</v>
      </c>
      <c r="IF43" s="63">
        <v>3</v>
      </c>
      <c r="IG43" s="27"/>
      <c r="IH43" s="126"/>
      <c r="II43" s="22">
        <f t="shared" si="873"/>
        <v>1.2</v>
      </c>
      <c r="IJ43" s="54">
        <f t="shared" si="874"/>
        <v>1.2</v>
      </c>
      <c r="IK43" s="54"/>
      <c r="IL43" s="162" t="str">
        <f t="shared" si="875"/>
        <v>F</v>
      </c>
      <c r="IM43" s="33">
        <f t="shared" si="876"/>
        <v>0</v>
      </c>
      <c r="IN43" s="49" t="str">
        <f t="shared" si="877"/>
        <v>0.0</v>
      </c>
      <c r="IO43" s="77">
        <v>2</v>
      </c>
      <c r="IP43" s="151"/>
      <c r="IQ43" s="24">
        <v>5</v>
      </c>
      <c r="IR43" s="27">
        <v>3</v>
      </c>
      <c r="IS43" s="28">
        <v>2</v>
      </c>
      <c r="IT43" s="30">
        <f t="shared" si="878"/>
        <v>3.8</v>
      </c>
      <c r="IU43" s="31">
        <f t="shared" si="879"/>
        <v>3.8</v>
      </c>
      <c r="IV43" s="31"/>
      <c r="IW43" s="35" t="str">
        <f t="shared" si="880"/>
        <v>F</v>
      </c>
      <c r="IX43" s="33">
        <f t="shared" si="881"/>
        <v>0</v>
      </c>
      <c r="IY43" s="49" t="str">
        <f t="shared" si="882"/>
        <v>0.0</v>
      </c>
      <c r="IZ43" s="77">
        <v>3</v>
      </c>
      <c r="JA43" s="151"/>
      <c r="JB43" s="24">
        <v>6.4</v>
      </c>
      <c r="JC43" s="27">
        <v>5</v>
      </c>
      <c r="JD43" s="28"/>
      <c r="JE43" s="30">
        <f t="shared" si="883"/>
        <v>5.6</v>
      </c>
      <c r="JF43" s="31">
        <f t="shared" si="884"/>
        <v>5.6</v>
      </c>
      <c r="JG43" s="31"/>
      <c r="JH43" s="35" t="str">
        <f t="shared" si="885"/>
        <v>C</v>
      </c>
      <c r="JI43" s="33">
        <f t="shared" si="886"/>
        <v>2</v>
      </c>
      <c r="JJ43" s="49" t="str">
        <f t="shared" si="887"/>
        <v>2.0</v>
      </c>
      <c r="JK43" s="77">
        <v>3</v>
      </c>
      <c r="JL43" s="151">
        <v>3</v>
      </c>
      <c r="JM43" s="24">
        <v>8</v>
      </c>
      <c r="JN43" s="214">
        <v>6.4</v>
      </c>
      <c r="JO43" s="140"/>
      <c r="JP43" s="30">
        <f>ROUND((JM43*0.4+JN43*0.6),1)</f>
        <v>7</v>
      </c>
      <c r="JQ43" s="31">
        <f>ROUND(MAX((JM43*0.4+JN43*0.6),(JM43*0.4+JO43*0.6)),1)</f>
        <v>7</v>
      </c>
      <c r="JR43" s="31"/>
      <c r="JS43" s="35" t="str">
        <f t="shared" si="888"/>
        <v>B</v>
      </c>
      <c r="JT43" s="33">
        <f t="shared" si="889"/>
        <v>3</v>
      </c>
      <c r="JU43" s="49" t="str">
        <f t="shared" si="890"/>
        <v>3.0</v>
      </c>
      <c r="JV43" s="77">
        <v>2</v>
      </c>
      <c r="JW43" s="151">
        <v>2</v>
      </c>
      <c r="JX43" s="211">
        <f t="shared" si="891"/>
        <v>22</v>
      </c>
      <c r="JY43" s="43">
        <f t="shared" si="892"/>
        <v>1.2954545454545454</v>
      </c>
      <c r="JZ43" s="45" t="str">
        <f t="shared" si="893"/>
        <v>1.30</v>
      </c>
      <c r="KA43" s="47" t="str">
        <f t="shared" si="894"/>
        <v>Lên lớp</v>
      </c>
      <c r="KB43" s="41">
        <f t="shared" si="895"/>
        <v>13</v>
      </c>
      <c r="KC43" s="43">
        <f t="shared" si="896"/>
        <v>2.1923076923076925</v>
      </c>
      <c r="KD43" s="229">
        <f t="shared" si="897"/>
        <v>58</v>
      </c>
      <c r="KE43" s="230">
        <f t="shared" si="898"/>
        <v>45</v>
      </c>
      <c r="KF43" s="146">
        <f t="shared" si="899"/>
        <v>2.2111111111111112</v>
      </c>
      <c r="KG43" s="45" t="str">
        <f t="shared" si="900"/>
        <v>2.21</v>
      </c>
      <c r="KH43" s="47" t="str">
        <f t="shared" si="901"/>
        <v>Lên lớp</v>
      </c>
      <c r="KI43" s="47" t="s">
        <v>1143</v>
      </c>
      <c r="KJ43" s="24">
        <v>5</v>
      </c>
      <c r="KK43" s="27">
        <v>3</v>
      </c>
      <c r="KL43" s="28">
        <v>5</v>
      </c>
      <c r="KM43" s="30">
        <f t="shared" si="902"/>
        <v>3.8</v>
      </c>
      <c r="KN43" s="31">
        <f t="shared" si="903"/>
        <v>5</v>
      </c>
      <c r="KO43" s="29" t="str">
        <f t="shared" si="904"/>
        <v>5.0</v>
      </c>
      <c r="KP43" s="35" t="str">
        <f t="shared" si="905"/>
        <v>D+</v>
      </c>
      <c r="KQ43" s="33">
        <f t="shared" si="906"/>
        <v>1.5</v>
      </c>
      <c r="KR43" s="49" t="str">
        <f t="shared" si="907"/>
        <v>1.5</v>
      </c>
      <c r="KS43" s="77">
        <v>2</v>
      </c>
      <c r="KT43" s="151">
        <v>2</v>
      </c>
      <c r="KU43" s="63">
        <v>0</v>
      </c>
      <c r="KV43" s="27"/>
      <c r="KW43" s="28"/>
      <c r="KX43" s="30">
        <f t="shared" si="908"/>
        <v>0</v>
      </c>
      <c r="KY43" s="31">
        <f t="shared" si="909"/>
        <v>0</v>
      </c>
      <c r="KZ43" s="29" t="str">
        <f t="shared" si="910"/>
        <v>0.0</v>
      </c>
      <c r="LA43" s="35" t="str">
        <f t="shared" si="911"/>
        <v>F</v>
      </c>
      <c r="LB43" s="33">
        <f t="shared" si="912"/>
        <v>0</v>
      </c>
      <c r="LC43" s="49" t="str">
        <f t="shared" si="913"/>
        <v>0.0</v>
      </c>
      <c r="LD43" s="77">
        <v>2</v>
      </c>
      <c r="LE43" s="151"/>
      <c r="LF43" s="24">
        <v>7</v>
      </c>
      <c r="LG43" s="27">
        <v>2</v>
      </c>
      <c r="LH43" s="28"/>
      <c r="LI43" s="30">
        <f t="shared" si="914"/>
        <v>4</v>
      </c>
      <c r="LJ43" s="31">
        <f t="shared" si="915"/>
        <v>4</v>
      </c>
      <c r="LK43" s="31" t="str">
        <f t="shared" si="916"/>
        <v>4.0</v>
      </c>
      <c r="LL43" s="35" t="str">
        <f t="shared" si="917"/>
        <v>D</v>
      </c>
      <c r="LM43" s="33">
        <f t="shared" si="918"/>
        <v>1</v>
      </c>
      <c r="LN43" s="49" t="str">
        <f t="shared" si="919"/>
        <v>1.0</v>
      </c>
      <c r="LO43" s="77">
        <v>2</v>
      </c>
      <c r="LP43" s="151">
        <v>2</v>
      </c>
      <c r="LQ43" s="24">
        <v>5</v>
      </c>
      <c r="LR43" s="27">
        <v>1</v>
      </c>
      <c r="LS43" s="28">
        <v>4</v>
      </c>
      <c r="LT43" s="30">
        <f t="shared" si="920"/>
        <v>2.6</v>
      </c>
      <c r="LU43" s="31">
        <f t="shared" si="921"/>
        <v>4.4000000000000004</v>
      </c>
      <c r="LV43" s="31"/>
      <c r="LW43" s="35" t="str">
        <f t="shared" si="922"/>
        <v>D</v>
      </c>
      <c r="LX43" s="33">
        <f t="shared" si="923"/>
        <v>1</v>
      </c>
      <c r="LY43" s="49" t="str">
        <f t="shared" si="924"/>
        <v>1.0</v>
      </c>
      <c r="LZ43" s="77">
        <v>2</v>
      </c>
      <c r="MA43" s="151">
        <v>2</v>
      </c>
      <c r="MB43" s="24">
        <v>6</v>
      </c>
      <c r="MC43" s="124"/>
      <c r="MD43" s="138"/>
      <c r="ME43" s="30">
        <f t="shared" si="925"/>
        <v>2.4</v>
      </c>
      <c r="MF43" s="161">
        <f t="shared" si="926"/>
        <v>2.4</v>
      </c>
      <c r="MG43" s="161"/>
      <c r="MH43" s="162" t="str">
        <f t="shared" si="927"/>
        <v>F</v>
      </c>
      <c r="MI43" s="163">
        <f t="shared" si="928"/>
        <v>0</v>
      </c>
      <c r="MJ43" s="56" t="str">
        <f t="shared" si="929"/>
        <v>0.0</v>
      </c>
      <c r="MK43" s="77">
        <v>1</v>
      </c>
      <c r="ML43" s="151"/>
      <c r="MM43" s="24">
        <v>5.3</v>
      </c>
      <c r="MN43" s="27">
        <v>1</v>
      </c>
      <c r="MO43" s="28">
        <v>1</v>
      </c>
      <c r="MP43" s="30">
        <f t="shared" si="930"/>
        <v>2.7</v>
      </c>
      <c r="MQ43" s="161">
        <f t="shared" si="931"/>
        <v>2.7</v>
      </c>
      <c r="MR43" s="161"/>
      <c r="MS43" s="162" t="str">
        <f t="shared" si="932"/>
        <v>F</v>
      </c>
      <c r="MT43" s="163">
        <f t="shared" si="933"/>
        <v>0</v>
      </c>
      <c r="MU43" s="56" t="str">
        <f t="shared" si="934"/>
        <v>0.0</v>
      </c>
      <c r="MV43" s="77">
        <v>3</v>
      </c>
      <c r="MW43" s="151"/>
      <c r="MX43" s="63">
        <v>3</v>
      </c>
      <c r="MY43" s="27"/>
      <c r="MZ43" s="28"/>
      <c r="NA43" s="30">
        <f t="shared" si="935"/>
        <v>1.2</v>
      </c>
      <c r="NB43" s="161">
        <f t="shared" si="936"/>
        <v>1.2</v>
      </c>
      <c r="NC43" s="161"/>
      <c r="ND43" s="162" t="str">
        <f t="shared" si="937"/>
        <v>F</v>
      </c>
      <c r="NE43" s="163">
        <f t="shared" si="938"/>
        <v>0</v>
      </c>
      <c r="NF43" s="56" t="str">
        <f t="shared" si="939"/>
        <v>0.0</v>
      </c>
      <c r="NG43" s="77">
        <v>1</v>
      </c>
      <c r="NH43" s="151"/>
      <c r="NI43" s="24">
        <v>5.6</v>
      </c>
      <c r="NJ43" s="27">
        <v>4</v>
      </c>
      <c r="NK43" s="28"/>
      <c r="NL43" s="30">
        <f t="shared" si="940"/>
        <v>4.5999999999999996</v>
      </c>
      <c r="NM43" s="31">
        <f t="shared" si="941"/>
        <v>4.5999999999999996</v>
      </c>
      <c r="NN43" s="29" t="str">
        <f t="shared" si="942"/>
        <v>4.6</v>
      </c>
      <c r="NO43" s="35" t="str">
        <f t="shared" si="943"/>
        <v>D</v>
      </c>
      <c r="NP43" s="33">
        <f t="shared" si="944"/>
        <v>1</v>
      </c>
      <c r="NQ43" s="49" t="str">
        <f t="shared" si="945"/>
        <v>1.0</v>
      </c>
      <c r="NR43" s="77">
        <v>3</v>
      </c>
      <c r="NS43" s="151">
        <v>3</v>
      </c>
      <c r="NT43" s="24">
        <v>8</v>
      </c>
      <c r="NU43" s="214">
        <v>5.5</v>
      </c>
      <c r="NV43" s="28"/>
      <c r="NW43" s="30">
        <f t="shared" si="946"/>
        <v>6.5</v>
      </c>
      <c r="NX43" s="31">
        <f t="shared" si="947"/>
        <v>6.5</v>
      </c>
      <c r="NY43" s="29" t="str">
        <f t="shared" si="948"/>
        <v>6.5</v>
      </c>
      <c r="NZ43" s="35" t="str">
        <f t="shared" si="949"/>
        <v>C+</v>
      </c>
      <c r="OA43" s="33">
        <f t="shared" si="950"/>
        <v>2.5</v>
      </c>
      <c r="OB43" s="49" t="str">
        <f t="shared" si="951"/>
        <v>2.5</v>
      </c>
      <c r="OC43" s="77">
        <v>2</v>
      </c>
      <c r="OD43" s="151">
        <v>2</v>
      </c>
      <c r="OE43" s="211">
        <f t="shared" si="952"/>
        <v>18</v>
      </c>
      <c r="OF43" s="43">
        <f t="shared" si="953"/>
        <v>0.83333333333333337</v>
      </c>
      <c r="OG43" s="45" t="str">
        <f t="shared" si="954"/>
        <v>0.83</v>
      </c>
      <c r="OH43" s="47" t="str">
        <f t="shared" si="955"/>
        <v>Cảnh báo KQHT</v>
      </c>
      <c r="OI43" s="41">
        <f t="shared" si="956"/>
        <v>11</v>
      </c>
      <c r="OJ43" s="43">
        <f t="shared" si="957"/>
        <v>1.3636363636363635</v>
      </c>
      <c r="OK43" s="229">
        <f t="shared" si="958"/>
        <v>76</v>
      </c>
      <c r="OL43" s="230">
        <f t="shared" si="959"/>
        <v>56</v>
      </c>
      <c r="OM43" s="146">
        <f t="shared" si="960"/>
        <v>2.0446428571428572</v>
      </c>
      <c r="ON43" s="45" t="str">
        <f t="shared" si="961"/>
        <v>2.04</v>
      </c>
      <c r="OO43" s="47" t="str">
        <f t="shared" si="962"/>
        <v>Lên lớp</v>
      </c>
      <c r="OP43" s="148" t="s">
        <v>1067</v>
      </c>
      <c r="OQ43" s="24">
        <v>5</v>
      </c>
      <c r="OR43" s="27">
        <v>1</v>
      </c>
      <c r="OS43" s="138"/>
      <c r="OT43" s="30">
        <f>ROUND((OQ43*0.4+OR43*0.6),1)</f>
        <v>2.6</v>
      </c>
      <c r="OU43" s="31">
        <f>ROUND(MAX((OQ43*0.4+OR43*0.6),(OQ43*0.4+OS43*0.6)),1)</f>
        <v>2.6</v>
      </c>
      <c r="OV43" s="29" t="str">
        <f>TEXT(OU43,"0.0")</f>
        <v>2.6</v>
      </c>
      <c r="OW43" s="35" t="str">
        <f>IF(OU43&gt;=8.5,"A",IF(OU43&gt;=8,"B+",IF(OU43&gt;=7,"B",IF(OU43&gt;=6.5,"C+",IF(OU43&gt;=5.5,"C",IF(OU43&gt;=5,"D+",IF(OU43&gt;=4,"D","F")))))))</f>
        <v>F</v>
      </c>
      <c r="OX43" s="130">
        <f>IF(OW43="A",4,IF(OW43="B+",3.5,IF(OW43="B",3,IF(OW43="C+",2.5,IF(OW43="C",2,IF(OW43="D+",1.5,IF(OW43="D",1,0)))))))</f>
        <v>0</v>
      </c>
      <c r="OY43" s="49" t="str">
        <f>TEXT(OX43,"0.0")</f>
        <v>0.0</v>
      </c>
      <c r="OZ43" s="77">
        <v>2</v>
      </c>
      <c r="PA43" s="151"/>
      <c r="PB43" s="24">
        <v>8.4</v>
      </c>
      <c r="PC43" s="27">
        <v>3</v>
      </c>
      <c r="PD43" s="28"/>
      <c r="PE43" s="30">
        <f>ROUND((PB43*0.4+PC43*0.6),1)</f>
        <v>5.2</v>
      </c>
      <c r="PF43" s="31">
        <f>ROUND(MAX((PB43*0.4+PC43*0.6),(PB43*0.4+PD43*0.6)),1)</f>
        <v>5.2</v>
      </c>
      <c r="PG43" s="31" t="str">
        <f>TEXT(PF43,"0.0")</f>
        <v>5.2</v>
      </c>
      <c r="PH43" s="35" t="str">
        <f>IF(PF43&gt;=8.5,"A",IF(PF43&gt;=8,"B+",IF(PF43&gt;=7,"B",IF(PF43&gt;=6.5,"C+",IF(PF43&gt;=5.5,"C",IF(PF43&gt;=5,"D+",IF(PF43&gt;=4,"D","F")))))))</f>
        <v>D+</v>
      </c>
      <c r="PI43" s="33">
        <f>IF(PH43="A",4,IF(PH43="B+",3.5,IF(PH43="B",3,IF(PH43="C+",2.5,IF(PH43="C",2,IF(PH43="D+",1.5,IF(PH43="D",1,0)))))))</f>
        <v>1.5</v>
      </c>
      <c r="PJ43" s="49" t="str">
        <f>TEXT(PI43,"0.0")</f>
        <v>1.5</v>
      </c>
      <c r="PK43" s="77">
        <v>3</v>
      </c>
      <c r="PL43" s="151">
        <v>3</v>
      </c>
      <c r="PM43" s="24">
        <v>5.3</v>
      </c>
      <c r="PN43" s="27">
        <v>7</v>
      </c>
      <c r="PO43" s="28"/>
      <c r="PP43" s="30">
        <f>ROUND((PM43*0.4+PN43*0.6),1)</f>
        <v>6.3</v>
      </c>
      <c r="PQ43" s="31">
        <f>ROUND(MAX((PM43*0.4+PN43*0.6),(PM43*0.4+PO43*0.6)),1)</f>
        <v>6.3</v>
      </c>
      <c r="PR43" s="31" t="str">
        <f>TEXT(PQ43,"0.0")</f>
        <v>6.3</v>
      </c>
      <c r="PS43" s="35" t="str">
        <f>IF(PQ43&gt;=8.5,"A",IF(PQ43&gt;=8,"B+",IF(PQ43&gt;=7,"B",IF(PQ43&gt;=6.5,"C+",IF(PQ43&gt;=5.5,"C",IF(PQ43&gt;=5,"D+",IF(PQ43&gt;=4,"D","F")))))))</f>
        <v>C</v>
      </c>
      <c r="PT43" s="33">
        <f>IF(PS43="A",4,IF(PS43="B+",3.5,IF(PS43="B",3,IF(PS43="C+",2.5,IF(PS43="C",2,IF(PS43="D+",1.5,IF(PS43="D",1,0)))))))</f>
        <v>2</v>
      </c>
      <c r="PU43" s="49" t="str">
        <f>TEXT(PT43,"0.0")</f>
        <v>2.0</v>
      </c>
      <c r="PV43" s="77">
        <v>2</v>
      </c>
      <c r="PW43" s="151">
        <v>2</v>
      </c>
      <c r="PX43" s="63">
        <v>0</v>
      </c>
      <c r="PY43" s="27"/>
      <c r="PZ43" s="28"/>
      <c r="QA43" s="22">
        <f>ROUND((PX43*0.4+PY43*0.6),1)</f>
        <v>0</v>
      </c>
      <c r="QB43" s="29">
        <f>ROUND(MAX((PX43*0.4+PY43*0.6),(PX43*0.4+PZ43*0.6)),1)</f>
        <v>0</v>
      </c>
      <c r="QC43" s="29" t="str">
        <f>TEXT(QB43,"0.0")</f>
        <v>0.0</v>
      </c>
      <c r="QD43" s="35" t="str">
        <f>IF(QB43&gt;=8.5,"A",IF(QB43&gt;=8,"B+",IF(QB43&gt;=7,"B",IF(QB43&gt;=6.5,"C+",IF(QB43&gt;=5.5,"C",IF(QB43&gt;=5,"D+",IF(QB43&gt;=4,"D","F")))))))</f>
        <v>F</v>
      </c>
      <c r="QE43" s="33">
        <f>IF(QD43="A",4,IF(QD43="B+",3.5,IF(QD43="B",3,IF(QD43="C+",2.5,IF(QD43="C",2,IF(QD43="D+",1.5,IF(QD43="D",1,0)))))))</f>
        <v>0</v>
      </c>
      <c r="QF43" s="49" t="str">
        <f>TEXT(QE43,"0.0")</f>
        <v>0.0</v>
      </c>
      <c r="QG43" s="77">
        <v>3</v>
      </c>
      <c r="QH43" s="151"/>
      <c r="QI43" s="63">
        <v>1.2</v>
      </c>
      <c r="QJ43" s="27"/>
      <c r="QK43" s="28"/>
      <c r="QL43" s="30">
        <f>ROUND((QI43*0.4+QJ43*0.6),1)</f>
        <v>0.5</v>
      </c>
      <c r="QM43" s="31">
        <f>ROUND(MAX((QI43*0.4+QJ43*0.6),(QI43*0.4+QK43*0.6)),1)</f>
        <v>0.5</v>
      </c>
      <c r="QN43" s="29" t="str">
        <f>TEXT(QM43,"0.0")</f>
        <v>0.5</v>
      </c>
      <c r="QO43" s="35" t="str">
        <f>IF(QM43&gt;=8.5,"A",IF(QM43&gt;=8,"B+",IF(QM43&gt;=7,"B",IF(QM43&gt;=6.5,"C+",IF(QM43&gt;=5.5,"C",IF(QM43&gt;=5,"D+",IF(QM43&gt;=4,"D","F")))))))</f>
        <v>F</v>
      </c>
      <c r="QP43" s="130">
        <f>IF(QO43="A",4,IF(QO43="B+",3.5,IF(QO43="B",3,IF(QO43="C+",2.5,IF(QO43="C",2,IF(QO43="D+",1.5,IF(QO43="D",1,0)))))))</f>
        <v>0</v>
      </c>
      <c r="QQ43" s="49" t="str">
        <f>TEXT(QP43,"0.0")</f>
        <v>0.0</v>
      </c>
      <c r="QR43" s="77">
        <v>1</v>
      </c>
      <c r="QS43" s="151"/>
      <c r="QT43" s="24">
        <v>6.4</v>
      </c>
      <c r="QU43" s="27">
        <v>2</v>
      </c>
      <c r="QV43" s="28">
        <v>6</v>
      </c>
      <c r="QW43" s="30">
        <f>ROUND((QT43*0.4+QU43*0.6),1)</f>
        <v>3.8</v>
      </c>
      <c r="QX43" s="31">
        <f>ROUND(MAX((QT43*0.4+QU43*0.6),(QT43*0.4+QV43*0.6)),1)</f>
        <v>6.2</v>
      </c>
      <c r="QY43" s="31" t="str">
        <f>TEXT(QX43,"0.0")</f>
        <v>6.2</v>
      </c>
      <c r="QZ43" s="35" t="str">
        <f>IF(QX43&gt;=8.5,"A",IF(QX43&gt;=8,"B+",IF(QX43&gt;=7,"B",IF(QX43&gt;=6.5,"C+",IF(QX43&gt;=5.5,"C",IF(QX43&gt;=5,"D+",IF(QX43&gt;=4,"D","F")))))))</f>
        <v>C</v>
      </c>
      <c r="RA43" s="33">
        <f>IF(QZ43="A",4,IF(QZ43="B+",3.5,IF(QZ43="B",3,IF(QZ43="C+",2.5,IF(QZ43="C",2,IF(QZ43="D+",1.5,IF(QZ43="D",1,0)))))))</f>
        <v>2</v>
      </c>
      <c r="RB43" s="49" t="str">
        <f>TEXT(RA43,"0.0")</f>
        <v>2.0</v>
      </c>
      <c r="RC43" s="77">
        <v>3</v>
      </c>
      <c r="RD43" s="151">
        <v>3</v>
      </c>
      <c r="RE43" s="63">
        <v>2</v>
      </c>
      <c r="RF43" s="27"/>
      <c r="RG43" s="28"/>
      <c r="RH43" s="30">
        <f>ROUND((RE43*0.4+RF43*0.6),1)</f>
        <v>0.8</v>
      </c>
      <c r="RI43" s="31">
        <f>ROUND(MAX((RE43*0.4+RF43*0.6),(RE43*0.4+RG43*0.6)),1)</f>
        <v>0.8</v>
      </c>
      <c r="RJ43" s="31" t="str">
        <f>TEXT(RI43,"0.0")</f>
        <v>0.8</v>
      </c>
      <c r="RK43" s="35" t="str">
        <f>IF(RI43&gt;=8.5,"A",IF(RI43&gt;=8,"B+",IF(RI43&gt;=7,"B",IF(RI43&gt;=6.5,"C+",IF(RI43&gt;=5.5,"C",IF(RI43&gt;=5,"D+",IF(RI43&gt;=4,"D","F")))))))</f>
        <v>F</v>
      </c>
      <c r="RL43" s="33">
        <f>IF(RK43="A",4,IF(RK43="B+",3.5,IF(RK43="B",3,IF(RK43="C+",2.5,IF(RK43="C",2,IF(RK43="D+",1.5,IF(RK43="D",1,0)))))))</f>
        <v>0</v>
      </c>
      <c r="RM43" s="49" t="str">
        <f>TEXT(RL43,"0.0")</f>
        <v>0.0</v>
      </c>
      <c r="RN43" s="77">
        <v>1</v>
      </c>
      <c r="RO43" s="151"/>
      <c r="RP43" s="211">
        <f>OZ43+PK43+PV43+QG43+QR43+RC43+RN43</f>
        <v>15</v>
      </c>
      <c r="RQ43" s="275">
        <f>(OU43*OZ43+PF43*PK43+PQ43*PV43+QB43*QG43+QM43*QR43+QX43*RC43+RI43*RN43)/RP43</f>
        <v>3.5533333333333332</v>
      </c>
      <c r="RR43" s="43">
        <f>(OX43*OZ43+PI43*PK43+PT43*PV43+QE43*QG43+QP43*QR43+RA43*RC43+RL43*RN43)/RP43</f>
        <v>0.96666666666666667</v>
      </c>
      <c r="RS43" s="45" t="str">
        <f>TEXT(RR43,"0.00")</f>
        <v>0.97</v>
      </c>
      <c r="RT43" s="47" t="str">
        <f>IF(AND(RR43&lt;1),"Cảnh báo KQHT","Lên lớp")</f>
        <v>Cảnh báo KQHT</v>
      </c>
      <c r="RU43" s="41">
        <f>PA43+PL43+PW43+QH43+QS43+RD43+RO43</f>
        <v>8</v>
      </c>
      <c r="RV43" s="43">
        <f>(OX43*PA43+PI43*PL43+PT43*PW43+QE43*QH43+QP43*QS43+RA43*RD43+RL43*RO43)/RU43</f>
        <v>1.8125</v>
      </c>
      <c r="RW43" s="229">
        <f>OK43+RP43</f>
        <v>91</v>
      </c>
      <c r="RX43" s="230">
        <f>OL43+RU43</f>
        <v>64</v>
      </c>
      <c r="RY43" s="146">
        <f xml:space="preserve"> (OM43*OL43+RV43*RU43)/RX43</f>
        <v>2.015625</v>
      </c>
      <c r="RZ43" s="45" t="str">
        <f>TEXT(RY43,"0.00")</f>
        <v>2.02</v>
      </c>
      <c r="SA43" s="47" t="str">
        <f>IF(AND(RY43&lt;1.6),"Cảnh báo KQHT","Lên lớp")</f>
        <v>Lên lớp</v>
      </c>
      <c r="SB43" s="148" t="s">
        <v>1513</v>
      </c>
      <c r="SC43" s="63">
        <v>0.7</v>
      </c>
      <c r="SD43" s="27"/>
      <c r="SE43" s="28"/>
      <c r="SF43" s="30">
        <f>ROUND((SC43*0.4+SD43*0.6),1)</f>
        <v>0.3</v>
      </c>
      <c r="SG43" s="31">
        <f>ROUND(MAX((SC43*0.4+SD43*0.6),(SC43*0.4+SE43*0.6)),1)</f>
        <v>0.3</v>
      </c>
      <c r="SH43" s="31" t="str">
        <f>TEXT(SG43,"0.0")</f>
        <v>0.3</v>
      </c>
      <c r="SI43" s="35" t="str">
        <f>IF(SG43&gt;=8.5,"A",IF(SG43&gt;=8,"B+",IF(SG43&gt;=7,"B",IF(SG43&gt;=6.5,"C+",IF(SG43&gt;=5.5,"C",IF(SG43&gt;=5,"D+",IF(SG43&gt;=4,"D","F")))))))</f>
        <v>F</v>
      </c>
      <c r="SJ43" s="33">
        <f>IF(SI43="A",4,IF(SI43="B+",3.5,IF(SI43="B",3,IF(SI43="C+",2.5,IF(SI43="C",2,IF(SI43="D+",1.5,IF(SI43="D",1,0)))))))</f>
        <v>0</v>
      </c>
      <c r="SK43" s="49" t="str">
        <f>TEXT(SJ43,"0.0")</f>
        <v>0.0</v>
      </c>
      <c r="SL43" s="77">
        <v>2</v>
      </c>
      <c r="SM43" s="151"/>
      <c r="SN43" s="63">
        <v>0</v>
      </c>
      <c r="SO43" s="27"/>
      <c r="SP43" s="28"/>
      <c r="SQ43" s="30">
        <f>ROUND((SN43*0.4+SO43*0.6),1)</f>
        <v>0</v>
      </c>
      <c r="SR43" s="31">
        <f>ROUND(MAX((SN43*0.4+SO43*0.6),(SN43*0.4+SP43*0.6)),1)</f>
        <v>0</v>
      </c>
      <c r="SS43" s="31" t="str">
        <f>TEXT(SR43,"0.0")</f>
        <v>0.0</v>
      </c>
      <c r="ST43" s="35" t="str">
        <f>IF(SR43&gt;=8.5,"A",IF(SR43&gt;=8,"B+",IF(SR43&gt;=7,"B",IF(SR43&gt;=6.5,"C+",IF(SR43&gt;=5.5,"C",IF(SR43&gt;=5,"D+",IF(SR43&gt;=4,"D","F")))))))</f>
        <v>F</v>
      </c>
      <c r="SU43" s="33">
        <f>IF(ST43="A",4,IF(ST43="B+",3.5,IF(ST43="B",3,IF(ST43="C+",2.5,IF(ST43="C",2,IF(ST43="D+",1.5,IF(ST43="D",1,0)))))))</f>
        <v>0</v>
      </c>
      <c r="SV43" s="49" t="str">
        <f>TEXT(SU43,"0.0")</f>
        <v>0.0</v>
      </c>
      <c r="SW43" s="77">
        <v>2</v>
      </c>
      <c r="SX43" s="151"/>
      <c r="SY43" s="24"/>
      <c r="SZ43" s="27"/>
      <c r="TA43" s="28"/>
      <c r="TB43" s="22">
        <f>ROUND((SF43*0.5+SQ43*0.5),1)</f>
        <v>0.2</v>
      </c>
      <c r="TC43" s="29">
        <f>ROUND((SG43*0.5+SR43*0.5),1)</f>
        <v>0.2</v>
      </c>
      <c r="TD43" s="31" t="str">
        <f>TEXT(TC43,"0.0")</f>
        <v>0.2</v>
      </c>
      <c r="TE43" s="35" t="str">
        <f>IF(TC43&gt;=8.5,"A",IF(TC43&gt;=8,"B+",IF(TC43&gt;=7,"B",IF(TC43&gt;=6.5,"C+",IF(TC43&gt;=5.5,"C",IF(TC43&gt;=5,"D+",IF(TC43&gt;=4,"D","F")))))))</f>
        <v>F</v>
      </c>
      <c r="TF43" s="33">
        <f>IF(TE43="A",4,IF(TE43="B+",3.5,IF(TE43="B",3,IF(TE43="C+",2.5,IF(TE43="C",2,IF(TE43="D+",1.5,IF(TE43="D",1,0)))))))</f>
        <v>0</v>
      </c>
      <c r="TG43" s="49" t="str">
        <f>TEXT(TF43,"0.0")</f>
        <v>0.0</v>
      </c>
      <c r="TH43" s="77">
        <v>4</v>
      </c>
      <c r="TI43" s="151"/>
    </row>
    <row r="44" spans="1:529">
      <c r="OP44" s="47"/>
    </row>
    <row r="45" spans="1:529">
      <c r="OP45" s="47"/>
    </row>
    <row r="46" spans="1:529">
      <c r="OP46" s="47"/>
    </row>
    <row r="47" spans="1:529" ht="18">
      <c r="A47" s="11">
        <v>22</v>
      </c>
      <c r="B47" s="91" t="s">
        <v>500</v>
      </c>
      <c r="C47" s="92" t="s">
        <v>543</v>
      </c>
      <c r="D47" s="73" t="s">
        <v>203</v>
      </c>
      <c r="E47" s="74" t="s">
        <v>544</v>
      </c>
      <c r="F47" s="123" t="s">
        <v>1038</v>
      </c>
      <c r="G47" s="118" t="s">
        <v>915</v>
      </c>
      <c r="H47" s="102" t="s">
        <v>18</v>
      </c>
      <c r="I47" s="104" t="s">
        <v>833</v>
      </c>
      <c r="J47" s="13">
        <v>6</v>
      </c>
      <c r="K47" s="13"/>
      <c r="L47" s="35" t="str">
        <f t="shared" ref="L47" si="993">IF(J47&gt;=8.5,"A",IF(J47&gt;=8,"B+",IF(J47&gt;=7,"B",IF(J47&gt;=6.5,"C+",IF(J47&gt;=5.5,"C",IF(J47&gt;=5,"D+",IF(J47&gt;=4,"D","F")))))))</f>
        <v>C</v>
      </c>
      <c r="M47" s="33">
        <f t="shared" ref="M47" si="994">IF(L47="A",4,IF(L47="B+",3.5,IF(L47="B",3,IF(L47="C+",2.5,IF(L47="C",2,IF(L47="D+",1.5,IF(L47="D",1,0)))))))</f>
        <v>2</v>
      </c>
      <c r="N47" s="49" t="str">
        <f t="shared" ref="N47" si="995">TEXT(M47,"0.0")</f>
        <v>2.0</v>
      </c>
      <c r="O47" s="12">
        <v>2</v>
      </c>
      <c r="V47" s="63">
        <v>0</v>
      </c>
      <c r="W47" s="27"/>
      <c r="X47" s="28"/>
      <c r="Y47" s="30">
        <f t="shared" ref="Y47:Y53" si="996">ROUND((V47*0.4+W47*0.6),1)</f>
        <v>0</v>
      </c>
      <c r="Z47" s="31">
        <f t="shared" ref="Z47:Z53" si="997">ROUND(MAX((V47*0.4+W47*0.6),(V47*0.4+X47*0.6)),1)</f>
        <v>0</v>
      </c>
      <c r="AA47" s="31"/>
      <c r="AB47" s="35" t="str">
        <f t="shared" ref="AB47:AB53" si="998">IF(Z47&gt;=8.5,"A",IF(Z47&gt;=8,"B+",IF(Z47&gt;=7,"B",IF(Z47&gt;=6.5,"C+",IF(Z47&gt;=5.5,"C",IF(Z47&gt;=5,"D+",IF(Z47&gt;=4,"D","F")))))))</f>
        <v>F</v>
      </c>
      <c r="AC47" s="33">
        <f t="shared" ref="AC47:AC53" si="999">IF(AB47="A",4,IF(AB47="B+",3.5,IF(AB47="B",3,IF(AB47="C+",2.5,IF(AB47="C",2,IF(AB47="D+",1.5,IF(AB47="D",1,0)))))))</f>
        <v>0</v>
      </c>
      <c r="AD47" s="49" t="str">
        <f t="shared" ref="AD47:AD53" si="1000">TEXT(AC47,"0.0")</f>
        <v>0.0</v>
      </c>
      <c r="AE47" s="77">
        <v>5</v>
      </c>
      <c r="AF47" s="80"/>
      <c r="AG47" s="63">
        <v>0</v>
      </c>
      <c r="AH47" s="27"/>
      <c r="AI47" s="28"/>
      <c r="AJ47" s="22">
        <f t="shared" ref="AJ47:AJ53" si="1001">ROUND((AG47*0.4+AH47*0.6),1)</f>
        <v>0</v>
      </c>
      <c r="AK47" s="29">
        <f t="shared" ref="AK47:AK53" si="1002">ROUND(MAX((AG47*0.4+AH47*0.6),(AG47*0.4+AI47*0.6)),1)</f>
        <v>0</v>
      </c>
      <c r="AL47" s="29"/>
      <c r="AM47" s="35" t="str">
        <f t="shared" ref="AM47:AM53" si="1003">IF(AK47&gt;=8.5,"A",IF(AK47&gt;=8,"B+",IF(AK47&gt;=7,"B",IF(AK47&gt;=6.5,"C+",IF(AK47&gt;=5.5,"C",IF(AK47&gt;=5,"D+",IF(AK47&gt;=4,"D","F")))))))</f>
        <v>F</v>
      </c>
      <c r="AN47" s="33">
        <f t="shared" ref="AN47:AN53" si="1004">IF(AM47="A",4,IF(AM47="B+",3.5,IF(AM47="B",3,IF(AM47="C+",2.5,IF(AM47="C",2,IF(AM47="D+",1.5,IF(AM47="D",1,0)))))))</f>
        <v>0</v>
      </c>
      <c r="AO47" s="49" t="str">
        <f t="shared" ref="AO47:AO53" si="1005">TEXT(AN47,"0.0")</f>
        <v>0.0</v>
      </c>
      <c r="AP47" s="77">
        <v>3</v>
      </c>
      <c r="AQ47" s="83"/>
      <c r="AR47" s="63">
        <v>0</v>
      </c>
      <c r="AS47" s="27"/>
      <c r="AT47" s="28"/>
      <c r="AU47" s="22">
        <f t="shared" ref="AU47:AU53" si="1006">ROUND((AR47*0.4+AS47*0.6),1)</f>
        <v>0</v>
      </c>
      <c r="AV47" s="29">
        <f t="shared" ref="AV47:AV53" si="1007">ROUND(MAX((AR47*0.4+AS47*0.6),(AR47*0.4+AT47*0.6)),1)</f>
        <v>0</v>
      </c>
      <c r="AW47" s="29"/>
      <c r="AX47" s="35" t="str">
        <f t="shared" ref="AX47:AX53" si="1008">IF(AV47&gt;=8.5,"A",IF(AV47&gt;=8,"B+",IF(AV47&gt;=7,"B",IF(AV47&gt;=6.5,"C+",IF(AV47&gt;=5.5,"C",IF(AV47&gt;=5,"D+",IF(AV47&gt;=4,"D","F")))))))</f>
        <v>F</v>
      </c>
      <c r="AY47" s="33">
        <f t="shared" ref="AY47:AY53" si="1009">IF(AX47="A",4,IF(AX47="B+",3.5,IF(AX47="B",3,IF(AX47="C+",2.5,IF(AX47="C",2,IF(AX47="D+",1.5,IF(AX47="D",1,0)))))))</f>
        <v>0</v>
      </c>
      <c r="AZ47" s="49" t="str">
        <f t="shared" ref="AZ47:AZ53" si="1010">TEXT(AY47,"0.0")</f>
        <v>0.0</v>
      </c>
      <c r="BA47" s="77">
        <v>3</v>
      </c>
      <c r="BB47" s="83"/>
      <c r="BC47" s="63">
        <v>0</v>
      </c>
      <c r="BD47" s="27"/>
      <c r="BE47" s="28"/>
      <c r="BF47" s="30">
        <f t="shared" ref="BF47:BF53" si="1011">ROUND((BC47*0.4+BD47*0.6),1)</f>
        <v>0</v>
      </c>
      <c r="BG47" s="31">
        <f t="shared" ref="BG47:BG53" si="1012">ROUND(MAX((BC47*0.4+BD47*0.6),(BC47*0.4+BE47*0.6)),1)</f>
        <v>0</v>
      </c>
      <c r="BH47" s="31"/>
      <c r="BI47" s="35" t="str">
        <f t="shared" ref="BI47:BI53" si="1013">IF(BG47&gt;=8.5,"A",IF(BG47&gt;=8,"B+",IF(BG47&gt;=7,"B",IF(BG47&gt;=6.5,"C+",IF(BG47&gt;=5.5,"C",IF(BG47&gt;=5,"D+",IF(BG47&gt;=4,"D","F")))))))</f>
        <v>F</v>
      </c>
      <c r="BJ47" s="33">
        <f t="shared" ref="BJ47:BJ53" si="1014">IF(BI47="A",4,IF(BI47="B+",3.5,IF(BI47="B",3,IF(BI47="C+",2.5,IF(BI47="C",2,IF(BI47="D+",1.5,IF(BI47="D",1,0)))))))</f>
        <v>0</v>
      </c>
      <c r="BK47" s="49" t="str">
        <f t="shared" ref="BK47:BK53" si="1015">TEXT(BJ47,"0.0")</f>
        <v>0.0</v>
      </c>
      <c r="BL47" s="77">
        <v>3</v>
      </c>
      <c r="BM47" s="83"/>
      <c r="BN47" s="63">
        <v>0</v>
      </c>
      <c r="BO47" s="27"/>
      <c r="BP47" s="28"/>
      <c r="BQ47" s="22">
        <f t="shared" ref="BQ47:BQ53" si="1016">ROUND((BN47*0.4+BO47*0.6),1)</f>
        <v>0</v>
      </c>
      <c r="BR47" s="29">
        <f t="shared" ref="BR47:BR53" si="1017">ROUND(MAX((BN47*0.4+BO47*0.6),(BN47*0.4+BP47*0.6)),1)</f>
        <v>0</v>
      </c>
      <c r="BS47" s="29"/>
      <c r="BT47" s="35" t="str">
        <f t="shared" ref="BT47:BT53" si="1018">IF(BR47&gt;=8.5,"A",IF(BR47&gt;=8,"B+",IF(BR47&gt;=7,"B",IF(BR47&gt;=6.5,"C+",IF(BR47&gt;=5.5,"C",IF(BR47&gt;=5,"D+",IF(BR47&gt;=4,"D","F")))))))</f>
        <v>F</v>
      </c>
      <c r="BU47" s="33">
        <f t="shared" ref="BU47:BU53" si="1019">IF(BT47="A",4,IF(BT47="B+",3.5,IF(BT47="B",3,IF(BT47="C+",2.5,IF(BT47="C",2,IF(BT47="D+",1.5,IF(BT47="D",1,0)))))))</f>
        <v>0</v>
      </c>
      <c r="BV47" s="49" t="str">
        <f t="shared" ref="BV47:BV53" si="1020">TEXT(BU47,"0.0")</f>
        <v>0.0</v>
      </c>
      <c r="BW47" s="77">
        <v>2</v>
      </c>
      <c r="BX47" s="136"/>
      <c r="OP47" s="47"/>
    </row>
    <row r="48" spans="1:529" ht="18">
      <c r="A48" s="11">
        <v>12</v>
      </c>
      <c r="B48" s="70" t="s">
        <v>500</v>
      </c>
      <c r="C48" s="92" t="s">
        <v>524</v>
      </c>
      <c r="D48" s="73" t="s">
        <v>525</v>
      </c>
      <c r="E48" s="74" t="s">
        <v>444</v>
      </c>
      <c r="F48" s="123" t="s">
        <v>1038</v>
      </c>
      <c r="G48" s="118" t="s">
        <v>651</v>
      </c>
      <c r="H48" s="102" t="s">
        <v>18</v>
      </c>
      <c r="I48" s="104" t="s">
        <v>894</v>
      </c>
      <c r="J48" s="13">
        <v>8</v>
      </c>
      <c r="K48" s="13"/>
      <c r="L48" s="35" t="str">
        <f t="shared" ref="L48" si="1021">IF(J48&gt;=8.5,"A",IF(J48&gt;=8,"B+",IF(J48&gt;=7,"B",IF(J48&gt;=6.5,"C+",IF(J48&gt;=5.5,"C",IF(J48&gt;=5,"D+",IF(J48&gt;=4,"D","F")))))))</f>
        <v>B+</v>
      </c>
      <c r="M48" s="33">
        <f t="shared" ref="M48" si="1022">IF(L48="A",4,IF(L48="B+",3.5,IF(L48="B",3,IF(L48="C+",2.5,IF(L48="C",2,IF(L48="D+",1.5,IF(L48="D",1,0)))))))</f>
        <v>3.5</v>
      </c>
      <c r="N48" s="49" t="str">
        <f t="shared" ref="N48" si="1023">TEXT(M48,"0.0")</f>
        <v>3.5</v>
      </c>
      <c r="O48" s="12">
        <v>2</v>
      </c>
      <c r="V48" s="63">
        <v>0</v>
      </c>
      <c r="W48" s="27"/>
      <c r="X48" s="28"/>
      <c r="Y48" s="22">
        <f t="shared" si="996"/>
        <v>0</v>
      </c>
      <c r="Z48" s="29">
        <f t="shared" si="997"/>
        <v>0</v>
      </c>
      <c r="AA48" s="29"/>
      <c r="AB48" s="35" t="str">
        <f t="shared" si="998"/>
        <v>F</v>
      </c>
      <c r="AC48" s="33">
        <f t="shared" si="999"/>
        <v>0</v>
      </c>
      <c r="AD48" s="49" t="str">
        <f t="shared" si="1000"/>
        <v>0.0</v>
      </c>
      <c r="AE48" s="77">
        <v>5</v>
      </c>
      <c r="AF48" s="80"/>
      <c r="AG48" s="63">
        <v>0</v>
      </c>
      <c r="AH48" s="27"/>
      <c r="AI48" s="28"/>
      <c r="AJ48" s="30">
        <f t="shared" si="1001"/>
        <v>0</v>
      </c>
      <c r="AK48" s="31">
        <f t="shared" si="1002"/>
        <v>0</v>
      </c>
      <c r="AL48" s="31"/>
      <c r="AM48" s="35" t="str">
        <f t="shared" si="1003"/>
        <v>F</v>
      </c>
      <c r="AN48" s="33">
        <f t="shared" si="1004"/>
        <v>0</v>
      </c>
      <c r="AO48" s="49" t="str">
        <f t="shared" si="1005"/>
        <v>0.0</v>
      </c>
      <c r="AP48" s="77">
        <v>3</v>
      </c>
      <c r="AQ48" s="83"/>
      <c r="AR48" s="63">
        <v>0</v>
      </c>
      <c r="AS48" s="27"/>
      <c r="AT48" s="28"/>
      <c r="AU48" s="30">
        <f t="shared" si="1006"/>
        <v>0</v>
      </c>
      <c r="AV48" s="31">
        <f t="shared" si="1007"/>
        <v>0</v>
      </c>
      <c r="AW48" s="31"/>
      <c r="AX48" s="35" t="str">
        <f t="shared" si="1008"/>
        <v>F</v>
      </c>
      <c r="AY48" s="33">
        <f t="shared" si="1009"/>
        <v>0</v>
      </c>
      <c r="AZ48" s="49" t="str">
        <f t="shared" si="1010"/>
        <v>0.0</v>
      </c>
      <c r="BA48" s="77">
        <v>3</v>
      </c>
      <c r="BB48" s="83"/>
      <c r="BC48" s="63">
        <v>0</v>
      </c>
      <c r="BD48" s="27"/>
      <c r="BE48" s="28"/>
      <c r="BF48" s="22">
        <f t="shared" si="1011"/>
        <v>0</v>
      </c>
      <c r="BG48" s="29">
        <f t="shared" si="1012"/>
        <v>0</v>
      </c>
      <c r="BH48" s="29"/>
      <c r="BI48" s="35" t="str">
        <f t="shared" si="1013"/>
        <v>F</v>
      </c>
      <c r="BJ48" s="33">
        <f t="shared" si="1014"/>
        <v>0</v>
      </c>
      <c r="BK48" s="49" t="str">
        <f t="shared" si="1015"/>
        <v>0.0</v>
      </c>
      <c r="BL48" s="77">
        <v>3</v>
      </c>
      <c r="BM48" s="83"/>
      <c r="BN48" s="63">
        <v>0</v>
      </c>
      <c r="BO48" s="27"/>
      <c r="BP48" s="28"/>
      <c r="BQ48" s="22">
        <f t="shared" si="1016"/>
        <v>0</v>
      </c>
      <c r="BR48" s="29">
        <f t="shared" si="1017"/>
        <v>0</v>
      </c>
      <c r="BS48" s="29"/>
      <c r="BT48" s="35" t="str">
        <f t="shared" si="1018"/>
        <v>F</v>
      </c>
      <c r="BU48" s="33">
        <f t="shared" si="1019"/>
        <v>0</v>
      </c>
      <c r="BV48" s="49" t="str">
        <f t="shared" si="1020"/>
        <v>0.0</v>
      </c>
      <c r="BW48" s="77">
        <v>2</v>
      </c>
      <c r="BX48" s="136">
        <v>2</v>
      </c>
      <c r="OP48" s="47"/>
    </row>
    <row r="49" spans="1:529" ht="18">
      <c r="A49" s="11">
        <v>24</v>
      </c>
      <c r="B49" s="91" t="s">
        <v>500</v>
      </c>
      <c r="C49" s="92" t="s">
        <v>546</v>
      </c>
      <c r="D49" s="73" t="s">
        <v>107</v>
      </c>
      <c r="E49" s="74" t="s">
        <v>547</v>
      </c>
      <c r="F49" s="123" t="s">
        <v>1166</v>
      </c>
      <c r="G49" s="118" t="s">
        <v>918</v>
      </c>
      <c r="H49" s="102" t="s">
        <v>18</v>
      </c>
      <c r="I49" s="104" t="s">
        <v>683</v>
      </c>
      <c r="J49" s="13">
        <v>8</v>
      </c>
      <c r="K49" s="13"/>
      <c r="L49" s="35" t="str">
        <f t="shared" ref="L49:L55" si="1024">IF(J49&gt;=8.5,"A",IF(J49&gt;=8,"B+",IF(J49&gt;=7,"B",IF(J49&gt;=6.5,"C+",IF(J49&gt;=5.5,"C",IF(J49&gt;=5,"D+",IF(J49&gt;=4,"D","F")))))))</f>
        <v>B+</v>
      </c>
      <c r="M49" s="33">
        <f t="shared" ref="M49:M55" si="1025">IF(L49="A",4,IF(L49="B+",3.5,IF(L49="B",3,IF(L49="C+",2.5,IF(L49="C",2,IF(L49="D+",1.5,IF(L49="D",1,0)))))))</f>
        <v>3.5</v>
      </c>
      <c r="N49" s="49" t="str">
        <f t="shared" ref="N49:N55" si="1026">TEXT(M49,"0.0")</f>
        <v>3.5</v>
      </c>
      <c r="O49" s="12">
        <v>2</v>
      </c>
      <c r="V49" s="24">
        <v>6.1</v>
      </c>
      <c r="W49" s="27">
        <v>5</v>
      </c>
      <c r="X49" s="28"/>
      <c r="Y49" s="22">
        <f t="shared" si="996"/>
        <v>5.4</v>
      </c>
      <c r="Z49" s="29">
        <f t="shared" si="997"/>
        <v>5.4</v>
      </c>
      <c r="AA49" s="29"/>
      <c r="AB49" s="35" t="str">
        <f t="shared" si="998"/>
        <v>D+</v>
      </c>
      <c r="AC49" s="33">
        <f t="shared" si="999"/>
        <v>1.5</v>
      </c>
      <c r="AD49" s="49" t="str">
        <f t="shared" si="1000"/>
        <v>1.5</v>
      </c>
      <c r="AE49" s="77">
        <v>5</v>
      </c>
      <c r="AF49" s="80">
        <v>5</v>
      </c>
      <c r="AG49" s="24">
        <v>5.2</v>
      </c>
      <c r="AH49" s="27">
        <v>4</v>
      </c>
      <c r="AI49" s="28"/>
      <c r="AJ49" s="30">
        <f t="shared" si="1001"/>
        <v>4.5</v>
      </c>
      <c r="AK49" s="31">
        <f t="shared" si="1002"/>
        <v>4.5</v>
      </c>
      <c r="AL49" s="31"/>
      <c r="AM49" s="35" t="str">
        <f t="shared" si="1003"/>
        <v>D</v>
      </c>
      <c r="AN49" s="33">
        <f t="shared" si="1004"/>
        <v>1</v>
      </c>
      <c r="AO49" s="49" t="str">
        <f t="shared" si="1005"/>
        <v>1.0</v>
      </c>
      <c r="AP49" s="77">
        <v>3</v>
      </c>
      <c r="AQ49" s="83">
        <v>3</v>
      </c>
      <c r="AR49" s="24">
        <v>5.6</v>
      </c>
      <c r="AS49" s="27">
        <v>4</v>
      </c>
      <c r="AT49" s="28"/>
      <c r="AU49" s="30">
        <f t="shared" si="1006"/>
        <v>4.5999999999999996</v>
      </c>
      <c r="AV49" s="31">
        <f t="shared" si="1007"/>
        <v>4.5999999999999996</v>
      </c>
      <c r="AW49" s="31"/>
      <c r="AX49" s="35" t="str">
        <f t="shared" si="1008"/>
        <v>D</v>
      </c>
      <c r="AY49" s="33">
        <f t="shared" si="1009"/>
        <v>1</v>
      </c>
      <c r="AZ49" s="49" t="str">
        <f t="shared" si="1010"/>
        <v>1.0</v>
      </c>
      <c r="BA49" s="77">
        <v>3</v>
      </c>
      <c r="BB49" s="83">
        <v>3</v>
      </c>
      <c r="BC49" s="24">
        <v>6.5</v>
      </c>
      <c r="BD49" s="27">
        <v>5</v>
      </c>
      <c r="BE49" s="28"/>
      <c r="BF49" s="22">
        <f t="shared" si="1011"/>
        <v>5.6</v>
      </c>
      <c r="BG49" s="29">
        <f t="shared" si="1012"/>
        <v>5.6</v>
      </c>
      <c r="BH49" s="29"/>
      <c r="BI49" s="35" t="str">
        <f t="shared" si="1013"/>
        <v>C</v>
      </c>
      <c r="BJ49" s="33">
        <f t="shared" si="1014"/>
        <v>2</v>
      </c>
      <c r="BK49" s="49" t="str">
        <f t="shared" si="1015"/>
        <v>2.0</v>
      </c>
      <c r="BL49" s="77">
        <v>3</v>
      </c>
      <c r="BM49" s="83">
        <v>3</v>
      </c>
      <c r="BN49" s="24">
        <v>6.3</v>
      </c>
      <c r="BO49" s="27">
        <v>8</v>
      </c>
      <c r="BP49" s="28"/>
      <c r="BQ49" s="22">
        <f t="shared" si="1016"/>
        <v>7.3</v>
      </c>
      <c r="BR49" s="29">
        <f t="shared" si="1017"/>
        <v>7.3</v>
      </c>
      <c r="BS49" s="29"/>
      <c r="BT49" s="35" t="str">
        <f t="shared" si="1018"/>
        <v>B</v>
      </c>
      <c r="BU49" s="33">
        <f t="shared" si="1019"/>
        <v>3</v>
      </c>
      <c r="BV49" s="49" t="str">
        <f t="shared" si="1020"/>
        <v>3.0</v>
      </c>
      <c r="BW49" s="77">
        <v>2</v>
      </c>
      <c r="BX49" s="136">
        <v>2</v>
      </c>
      <c r="BY49" s="41">
        <f t="shared" ref="BY49:BY55" si="1027">AE49+AP49+BA49+BL49+BW49</f>
        <v>16</v>
      </c>
      <c r="BZ49" s="43">
        <f t="shared" ref="BZ49:BZ55" si="1028">(AC49*AE49+AN49*AP49+AY49*BA49+BJ49*BL49+BU49*BW49)/BY49</f>
        <v>1.59375</v>
      </c>
      <c r="CA49" s="45" t="str">
        <f t="shared" ref="CA49:CA55" si="1029">TEXT(BZ49,"0.00")</f>
        <v>1.59</v>
      </c>
      <c r="CB49" s="47" t="str">
        <f t="shared" ref="CB49:CB55" si="1030">IF(AND(BZ49&lt;0.8),"Cảnh báo KQHT","Lên lớp")</f>
        <v>Lên lớp</v>
      </c>
      <c r="CC49" s="145">
        <f t="shared" ref="CC49:CC55" si="1031">AF49+AQ49+BB49+BM49+BX49</f>
        <v>16</v>
      </c>
      <c r="CD49" s="146">
        <f t="shared" ref="CD49:CD55" si="1032" xml:space="preserve"> (AC49*AF49+AN49*AQ49+AY49*BB49+BJ49*BM49+BU49*BX49)/CC49</f>
        <v>1.59375</v>
      </c>
      <c r="CE49" s="47" t="str">
        <f t="shared" ref="CE49:CE55" si="1033">IF(AND(CD49&lt;1.2),"Cảnh báo KQHT","Lên lớp")</f>
        <v>Lên lớp</v>
      </c>
      <c r="CF49" s="142" t="s">
        <v>1143</v>
      </c>
      <c r="CG49" s="24">
        <v>5.2</v>
      </c>
      <c r="CH49" s="124"/>
      <c r="CI49" s="28"/>
      <c r="CJ49" s="30">
        <f t="shared" ref="CJ49:CJ55" si="1034">ROUND((CG49*0.4+CH49*0.6),1)</f>
        <v>2.1</v>
      </c>
      <c r="CK49" s="31">
        <f t="shared" ref="CK49:CK55" si="1035">ROUND(MAX((CG49*0.4+CH49*0.6),(CG49*0.4+CI49*0.6)),1)</f>
        <v>2.1</v>
      </c>
      <c r="CL49" s="31"/>
      <c r="CM49" s="35" t="str">
        <f t="shared" ref="CM49:CM55" si="1036">IF(CK49&gt;=8.5,"A",IF(CK49&gt;=8,"B+",IF(CK49&gt;=7,"B",IF(CK49&gt;=6.5,"C+",IF(CK49&gt;=5.5,"C",IF(CK49&gt;=5,"D+",IF(CK49&gt;=4,"D","F")))))))</f>
        <v>F</v>
      </c>
      <c r="CN49" s="157">
        <f t="shared" ref="CN49:CN55" si="1037">IF(CM49="A",4,IF(CM49="B+",3.5,IF(CM49="B",3,IF(CM49="C+",2.5,IF(CM49="C",2,IF(CM49="D+",1.5,IF(CM49="D",1,0)))))))</f>
        <v>0</v>
      </c>
      <c r="CO49" s="49" t="str">
        <f t="shared" ref="CO49:CO55" si="1038">TEXT(CN49,"0.0")</f>
        <v>0.0</v>
      </c>
      <c r="CP49" s="77">
        <v>3</v>
      </c>
      <c r="CQ49" s="151"/>
      <c r="CR49" s="24">
        <v>5.7</v>
      </c>
      <c r="CS49" s="27">
        <v>6</v>
      </c>
      <c r="CT49" s="28"/>
      <c r="CU49" s="30">
        <f t="shared" ref="CU49:CU55" si="1039">ROUND((CR49*0.4+CS49*0.6),1)</f>
        <v>5.9</v>
      </c>
      <c r="CV49" s="31">
        <f t="shared" ref="CV49:CV55" si="1040">ROUND(MAX((CR49*0.4+CS49*0.6),(CR49*0.4+CT49*0.6)),1)</f>
        <v>5.9</v>
      </c>
      <c r="CW49" s="31"/>
      <c r="CX49" s="35" t="str">
        <f t="shared" ref="CX49:CX55" si="1041">IF(CV49&gt;=8.5,"A",IF(CV49&gt;=8,"B+",IF(CV49&gt;=7,"B",IF(CV49&gt;=6.5,"C+",IF(CV49&gt;=5.5,"C",IF(CV49&gt;=5,"D+",IF(CV49&gt;=4,"D","F")))))))</f>
        <v>C</v>
      </c>
      <c r="CY49" s="157">
        <f t="shared" ref="CY49:CY55" si="1042">IF(CX49="A",4,IF(CX49="B+",3.5,IF(CX49="B",3,IF(CX49="C+",2.5,IF(CX49="C",2,IF(CX49="D+",1.5,IF(CX49="D",1,0)))))))</f>
        <v>2</v>
      </c>
      <c r="CZ49" s="49" t="str">
        <f t="shared" ref="CZ49:CZ55" si="1043">TEXT(CY49,"0.0")</f>
        <v>2.0</v>
      </c>
      <c r="DA49" s="77">
        <v>2</v>
      </c>
      <c r="DB49" s="151">
        <v>2</v>
      </c>
      <c r="DC49" s="63">
        <v>2.9</v>
      </c>
      <c r="DD49" s="27"/>
      <c r="DE49" s="28"/>
      <c r="DF49" s="30">
        <f t="shared" ref="DF49:DF55" si="1044">ROUND((DC49*0.4+DD49*0.6),1)</f>
        <v>1.2</v>
      </c>
      <c r="DG49" s="31">
        <f t="shared" ref="DG49:DG55" si="1045">ROUND(MAX((DC49*0.4+DD49*0.6),(DC49*0.4+DE49*0.6)),1)</f>
        <v>1.2</v>
      </c>
      <c r="DH49" s="31"/>
      <c r="DI49" s="35" t="str">
        <f t="shared" ref="DI49:DI55" si="1046">IF(DG49&gt;=8.5,"A",IF(DG49&gt;=8,"B+",IF(DG49&gt;=7,"B",IF(DG49&gt;=6.5,"C+",IF(DG49&gt;=5.5,"C",IF(DG49&gt;=5,"D+",IF(DG49&gt;=4,"D","F")))))))</f>
        <v>F</v>
      </c>
      <c r="DJ49" s="157">
        <f t="shared" ref="DJ49:DJ55" si="1047">IF(DI49="A",4,IF(DI49="B+",3.5,IF(DI49="B",3,IF(DI49="C+",2.5,IF(DI49="C",2,IF(DI49="D+",1.5,IF(DI49="D",1,0)))))))</f>
        <v>0</v>
      </c>
      <c r="DK49" s="49" t="str">
        <f t="shared" ref="DK49:DK55" si="1048">TEXT(DJ49,"0.0")</f>
        <v>0.0</v>
      </c>
      <c r="DL49" s="77">
        <v>4</v>
      </c>
      <c r="DM49" s="151"/>
      <c r="DN49" s="24">
        <v>5</v>
      </c>
      <c r="DO49" s="124"/>
      <c r="DP49" s="28"/>
      <c r="DQ49" s="30">
        <f t="shared" ref="DQ49:DQ55" si="1049">ROUND((DN49*0.4+DO49*0.6),1)</f>
        <v>2</v>
      </c>
      <c r="DR49" s="31">
        <f t="shared" ref="DR49:DR55" si="1050">ROUND(MAX((DN49*0.4+DO49*0.6),(DN49*0.4+DP49*0.6)),1)</f>
        <v>2</v>
      </c>
      <c r="DS49" s="31"/>
      <c r="DT49" s="35" t="str">
        <f t="shared" ref="DT49:DT55" si="1051">IF(DR49&gt;=8.5,"A",IF(DR49&gt;=8,"B+",IF(DR49&gt;=7,"B",IF(DR49&gt;=6.5,"C+",IF(DR49&gt;=5.5,"C",IF(DR49&gt;=5,"D+",IF(DR49&gt;=4,"D","F")))))))</f>
        <v>F</v>
      </c>
      <c r="DU49" s="157">
        <f t="shared" ref="DU49:DU55" si="1052">IF(DT49="A",4,IF(DT49="B+",3.5,IF(DT49="B",3,IF(DT49="C+",2.5,IF(DT49="C",2,IF(DT49="D+",1.5,IF(DT49="D",1,0)))))))</f>
        <v>0</v>
      </c>
      <c r="DV49" s="49" t="str">
        <f t="shared" ref="DV49:DV55" si="1053">TEXT(DU49,"0.0")</f>
        <v>0.0</v>
      </c>
      <c r="DW49" s="77">
        <v>3</v>
      </c>
      <c r="DX49" s="151"/>
      <c r="DY49" s="63">
        <v>0</v>
      </c>
      <c r="DZ49" s="27"/>
      <c r="EA49" s="28"/>
      <c r="EB49" s="30">
        <f t="shared" ref="EB49:EB55" si="1054">ROUND((DY49*0.4+DZ49*0.6),1)</f>
        <v>0</v>
      </c>
      <c r="EC49" s="31">
        <f t="shared" ref="EC49:EC55" si="1055">ROUND(MAX((DY49*0.4+DZ49*0.6),(DY49*0.4+EA49*0.6)),1)</f>
        <v>0</v>
      </c>
      <c r="ED49" s="31"/>
      <c r="EE49" s="35" t="str">
        <f t="shared" ref="EE49:EE55" si="1056">IF(EC49&gt;=8.5,"A",IF(EC49&gt;=8,"B+",IF(EC49&gt;=7,"B",IF(EC49&gt;=6.5,"C+",IF(EC49&gt;=5.5,"C",IF(EC49&gt;=5,"D+",IF(EC49&gt;=4,"D","F")))))))</f>
        <v>F</v>
      </c>
      <c r="EF49" s="157">
        <f t="shared" ref="EF49:EF55" si="1057">IF(EE49="A",4,IF(EE49="B+",3.5,IF(EE49="B",3,IF(EE49="C+",2.5,IF(EE49="C",2,IF(EE49="D+",1.5,IF(EE49="D",1,0)))))))</f>
        <v>0</v>
      </c>
      <c r="EG49" s="49" t="str">
        <f t="shared" ref="EG49:EG55" si="1058">TEXT(EF49,"0.0")</f>
        <v>0.0</v>
      </c>
      <c r="EH49" s="77">
        <v>2</v>
      </c>
      <c r="EI49" s="151"/>
      <c r="EJ49" s="24">
        <v>6</v>
      </c>
      <c r="EK49" s="27">
        <v>3</v>
      </c>
      <c r="EL49" s="28"/>
      <c r="EM49" s="30">
        <f t="shared" ref="EM49:EM55" si="1059">ROUND((EJ49*0.4+EK49*0.6),1)</f>
        <v>4.2</v>
      </c>
      <c r="EN49" s="31">
        <f t="shared" ref="EN49:EN55" si="1060">ROUND(MAX((EJ49*0.4+EK49*0.6),(EJ49*0.4+EL49*0.6)),1)</f>
        <v>4.2</v>
      </c>
      <c r="EO49" s="31"/>
      <c r="EP49" s="35" t="str">
        <f t="shared" ref="EP49:EP55" si="1061">IF(EN49&gt;=8.5,"A",IF(EN49&gt;=8,"B+",IF(EN49&gt;=7,"B",IF(EN49&gt;=6.5,"C+",IF(EN49&gt;=5.5,"C",IF(EN49&gt;=5,"D+",IF(EN49&gt;=4,"D","F")))))))</f>
        <v>D</v>
      </c>
      <c r="EQ49" s="157">
        <f t="shared" ref="EQ49:EQ55" si="1062">IF(EP49="A",4,IF(EP49="B+",3.5,IF(EP49="B",3,IF(EP49="C+",2.5,IF(EP49="C",2,IF(EP49="D+",1.5,IF(EP49="D",1,0)))))))</f>
        <v>1</v>
      </c>
      <c r="ER49" s="49" t="str">
        <f t="shared" ref="ER49:ER55" si="1063">TEXT(EQ49,"0.0")</f>
        <v>1.0</v>
      </c>
      <c r="ES49" s="77">
        <v>2</v>
      </c>
      <c r="ET49" s="151">
        <v>2</v>
      </c>
      <c r="EU49" s="63">
        <v>3.1</v>
      </c>
      <c r="EV49" s="27"/>
      <c r="EW49" s="28"/>
      <c r="EX49" s="30">
        <f t="shared" ref="EX49:EX55" si="1064">ROUND((EU49*0.4+EV49*0.6),1)</f>
        <v>1.2</v>
      </c>
      <c r="EY49" s="31">
        <f t="shared" ref="EY49:EY55" si="1065">ROUND(MAX((EU49*0.4+EV49*0.6),(EU49*0.4+EW49*0.6)),1)</f>
        <v>1.2</v>
      </c>
      <c r="EZ49" s="31"/>
      <c r="FA49" s="35" t="str">
        <f t="shared" ref="FA49:FA55" si="1066">IF(EY49&gt;=8.5,"A",IF(EY49&gt;=8,"B+",IF(EY49&gt;=7,"B",IF(EY49&gt;=6.5,"C+",IF(EY49&gt;=5.5,"C",IF(EY49&gt;=5,"D+",IF(EY49&gt;=4,"D","F")))))))</f>
        <v>F</v>
      </c>
      <c r="FB49" s="157">
        <f t="shared" ref="FB49:FB55" si="1067">IF(FA49="A",4,IF(FA49="B+",3.5,IF(FA49="B",3,IF(FA49="C+",2.5,IF(FA49="C",2,IF(FA49="D+",1.5,IF(FA49="D",1,0)))))))</f>
        <v>0</v>
      </c>
      <c r="FC49" s="49" t="str">
        <f t="shared" ref="FC49:FC55" si="1068">TEXT(FB49,"0.0")</f>
        <v>0.0</v>
      </c>
      <c r="FD49" s="77">
        <v>3</v>
      </c>
      <c r="FE49" s="151"/>
      <c r="FF49" s="155">
        <v>6.5</v>
      </c>
      <c r="FG49" s="165">
        <v>5.4</v>
      </c>
      <c r="FH49" s="165"/>
      <c r="FI49" s="22">
        <f t="shared" ref="FI49:FI54" si="1069">ROUND((FF49*0.4+FG49*0.6),1)</f>
        <v>5.8</v>
      </c>
      <c r="FJ49" s="29">
        <f t="shared" ref="FJ49:FJ54" si="1070">ROUND(MAX((FF49*0.4+FG49*0.6),(FF49*0.4+FH49*0.6)),1)</f>
        <v>5.8</v>
      </c>
      <c r="FK49" s="29"/>
      <c r="FL49" s="35" t="str">
        <f t="shared" ref="FL49:FL55" si="1071">IF(FJ49&gt;=8.5,"A",IF(FJ49&gt;=8,"B+",IF(FJ49&gt;=7,"B",IF(FJ49&gt;=6.5,"C+",IF(FJ49&gt;=5.5,"C",IF(FJ49&gt;=5,"D+",IF(FJ49&gt;=4,"D","F")))))))</f>
        <v>C</v>
      </c>
      <c r="FM49" s="33">
        <f t="shared" ref="FM49:FM55" si="1072">IF(FL49="A",4,IF(FL49="B+",3.5,IF(FL49="B",3,IF(FL49="C+",2.5,IF(FL49="C",2,IF(FL49="D+",1.5,IF(FL49="D",1,0)))))))</f>
        <v>2</v>
      </c>
      <c r="FN49" s="49" t="str">
        <f t="shared" ref="FN49:FN55" si="1073">TEXT(FM49,"0.0")</f>
        <v>2.0</v>
      </c>
      <c r="FO49" s="77">
        <v>1</v>
      </c>
      <c r="FP49" s="151">
        <v>1</v>
      </c>
      <c r="FQ49" s="41">
        <f t="shared" ref="FQ49:FQ55" si="1074">CP49+DA49+DL49+DW49+EH49+ES49+FD49+FO49</f>
        <v>20</v>
      </c>
      <c r="FR49" s="43">
        <f t="shared" ref="FR49:FR55" si="1075">(CN49*CP49+CY49*DA49+DJ49*DL49+DU49*DW49+EF49*EH49+EQ49*ES49+FB49*FD49+FM49*FO49)/FQ49</f>
        <v>0.4</v>
      </c>
      <c r="FS49" s="45" t="str">
        <f t="shared" ref="FS49:FS55" si="1076">TEXT(FR49,"0.00")</f>
        <v>0.40</v>
      </c>
      <c r="FT49" s="148" t="str">
        <f t="shared" ref="FT49:FT55" si="1077">IF(AND(FR49&lt;1),"Cảnh báo KQHT","Lên lớp")</f>
        <v>Cảnh báo KQHT</v>
      </c>
      <c r="FU49" s="145">
        <f t="shared" ref="FU49:FU55" si="1078">CQ49+DB49+DM49+DX49+EI49+ET49+FE49+FP49</f>
        <v>5</v>
      </c>
      <c r="FV49" s="146">
        <f t="shared" ref="FV49:FV55" si="1079" xml:space="preserve"> (CN49*CQ49+CY49*DB49+DJ49*DM49+DU49*DX49+EF49*EI49+EQ49*ET49+FB49*FE49+FM49*FP49)/FU49</f>
        <v>1.6</v>
      </c>
      <c r="FW49" s="174">
        <f t="shared" ref="FW49:FW55" si="1080">BY49+FQ49</f>
        <v>36</v>
      </c>
      <c r="FX49" s="41">
        <f t="shared" ref="FX49:FX55" si="1081">CC49+FU49</f>
        <v>21</v>
      </c>
      <c r="FY49" s="43">
        <f t="shared" ref="FY49:FY55" si="1082">(CD49*CC49+FV49*FU49)/FX49</f>
        <v>1.5952380952380953</v>
      </c>
      <c r="FZ49" s="45" t="str">
        <f t="shared" ref="FZ49:FZ55" si="1083">TEXT(FY49,"0.00")</f>
        <v>1.60</v>
      </c>
      <c r="GA49" s="47" t="str">
        <f t="shared" ref="GA49:GA55" si="1084">IF(AND(FY49&lt;1.2),"Cảnh báo KQHT","Lên lớp")</f>
        <v>Lên lớp</v>
      </c>
      <c r="GB49" s="209" t="s">
        <v>1135</v>
      </c>
      <c r="OP49" s="47"/>
    </row>
    <row r="50" spans="1:529" ht="18">
      <c r="A50" s="11">
        <v>31</v>
      </c>
      <c r="B50" s="91" t="s">
        <v>500</v>
      </c>
      <c r="C50" s="14" t="s">
        <v>562</v>
      </c>
      <c r="D50" s="71" t="s">
        <v>563</v>
      </c>
      <c r="E50" s="72" t="s">
        <v>312</v>
      </c>
      <c r="F50" s="123" t="s">
        <v>1166</v>
      </c>
      <c r="G50" s="118" t="s">
        <v>922</v>
      </c>
      <c r="H50" s="102" t="s">
        <v>18</v>
      </c>
      <c r="I50" s="104" t="s">
        <v>826</v>
      </c>
      <c r="J50" s="13">
        <v>6</v>
      </c>
      <c r="K50" s="13"/>
      <c r="L50" s="35" t="str">
        <f t="shared" si="1024"/>
        <v>C</v>
      </c>
      <c r="M50" s="33">
        <f t="shared" si="1025"/>
        <v>2</v>
      </c>
      <c r="N50" s="49" t="str">
        <f t="shared" si="1026"/>
        <v>2.0</v>
      </c>
      <c r="O50" s="12">
        <v>2</v>
      </c>
      <c r="V50" s="24">
        <v>6.7</v>
      </c>
      <c r="W50" s="27">
        <v>7</v>
      </c>
      <c r="X50" s="28"/>
      <c r="Y50" s="22">
        <f t="shared" si="996"/>
        <v>6.9</v>
      </c>
      <c r="Z50" s="29">
        <f t="shared" si="997"/>
        <v>6.9</v>
      </c>
      <c r="AA50" s="29"/>
      <c r="AB50" s="35" t="str">
        <f t="shared" si="998"/>
        <v>C+</v>
      </c>
      <c r="AC50" s="33">
        <f t="shared" si="999"/>
        <v>2.5</v>
      </c>
      <c r="AD50" s="49" t="str">
        <f t="shared" si="1000"/>
        <v>2.5</v>
      </c>
      <c r="AE50" s="77">
        <v>5</v>
      </c>
      <c r="AF50" s="80">
        <v>5</v>
      </c>
      <c r="AG50" s="24">
        <v>5</v>
      </c>
      <c r="AH50" s="27">
        <v>7</v>
      </c>
      <c r="AI50" s="28"/>
      <c r="AJ50" s="22">
        <f t="shared" si="1001"/>
        <v>6.2</v>
      </c>
      <c r="AK50" s="29">
        <f t="shared" si="1002"/>
        <v>6.2</v>
      </c>
      <c r="AL50" s="29"/>
      <c r="AM50" s="35" t="str">
        <f t="shared" si="1003"/>
        <v>C</v>
      </c>
      <c r="AN50" s="33">
        <f t="shared" si="1004"/>
        <v>2</v>
      </c>
      <c r="AO50" s="49" t="str">
        <f t="shared" si="1005"/>
        <v>2.0</v>
      </c>
      <c r="AP50" s="77">
        <v>3</v>
      </c>
      <c r="AQ50" s="83">
        <v>3</v>
      </c>
      <c r="AR50" s="24">
        <v>6</v>
      </c>
      <c r="AS50" s="27">
        <v>5</v>
      </c>
      <c r="AT50" s="28"/>
      <c r="AU50" s="22">
        <f t="shared" si="1006"/>
        <v>5.4</v>
      </c>
      <c r="AV50" s="29">
        <f t="shared" si="1007"/>
        <v>5.4</v>
      </c>
      <c r="AW50" s="29"/>
      <c r="AX50" s="35" t="str">
        <f t="shared" si="1008"/>
        <v>D+</v>
      </c>
      <c r="AY50" s="33">
        <f t="shared" si="1009"/>
        <v>1.5</v>
      </c>
      <c r="AZ50" s="49" t="str">
        <f t="shared" si="1010"/>
        <v>1.5</v>
      </c>
      <c r="BA50" s="77">
        <v>3</v>
      </c>
      <c r="BB50" s="83">
        <v>3</v>
      </c>
      <c r="BC50" s="24">
        <v>6.8</v>
      </c>
      <c r="BD50" s="27">
        <v>6</v>
      </c>
      <c r="BE50" s="28"/>
      <c r="BF50" s="22">
        <f t="shared" si="1011"/>
        <v>6.3</v>
      </c>
      <c r="BG50" s="29">
        <f t="shared" si="1012"/>
        <v>6.3</v>
      </c>
      <c r="BH50" s="29"/>
      <c r="BI50" s="35" t="str">
        <f t="shared" si="1013"/>
        <v>C</v>
      </c>
      <c r="BJ50" s="33">
        <f t="shared" si="1014"/>
        <v>2</v>
      </c>
      <c r="BK50" s="49" t="str">
        <f t="shared" si="1015"/>
        <v>2.0</v>
      </c>
      <c r="BL50" s="77">
        <v>3</v>
      </c>
      <c r="BM50" s="83">
        <v>3</v>
      </c>
      <c r="BN50" s="24">
        <v>8.3000000000000007</v>
      </c>
      <c r="BO50" s="27">
        <v>8</v>
      </c>
      <c r="BP50" s="28"/>
      <c r="BQ50" s="30">
        <f t="shared" si="1016"/>
        <v>8.1</v>
      </c>
      <c r="BR50" s="31">
        <f t="shared" si="1017"/>
        <v>8.1</v>
      </c>
      <c r="BS50" s="31"/>
      <c r="BT50" s="35" t="str">
        <f t="shared" si="1018"/>
        <v>B+</v>
      </c>
      <c r="BU50" s="33">
        <f t="shared" si="1019"/>
        <v>3.5</v>
      </c>
      <c r="BV50" s="49" t="str">
        <f t="shared" si="1020"/>
        <v>3.5</v>
      </c>
      <c r="BW50" s="77">
        <v>2</v>
      </c>
      <c r="BX50" s="136">
        <v>2</v>
      </c>
      <c r="BY50" s="41">
        <f t="shared" si="1027"/>
        <v>16</v>
      </c>
      <c r="BZ50" s="43">
        <f t="shared" si="1028"/>
        <v>2.25</v>
      </c>
      <c r="CA50" s="45" t="str">
        <f t="shared" si="1029"/>
        <v>2.25</v>
      </c>
      <c r="CB50" s="47" t="str">
        <f t="shared" si="1030"/>
        <v>Lên lớp</v>
      </c>
      <c r="CC50" s="145">
        <f t="shared" si="1031"/>
        <v>16</v>
      </c>
      <c r="CD50" s="146">
        <f t="shared" si="1032"/>
        <v>2.25</v>
      </c>
      <c r="CE50" s="47" t="str">
        <f t="shared" si="1033"/>
        <v>Lên lớp</v>
      </c>
      <c r="CF50" s="142" t="s">
        <v>1143</v>
      </c>
      <c r="CG50" s="24">
        <v>5.6</v>
      </c>
      <c r="CH50" s="27">
        <v>3</v>
      </c>
      <c r="CI50" s="28"/>
      <c r="CJ50" s="30">
        <f t="shared" si="1034"/>
        <v>4</v>
      </c>
      <c r="CK50" s="31">
        <f t="shared" si="1035"/>
        <v>4</v>
      </c>
      <c r="CL50" s="31"/>
      <c r="CM50" s="35" t="str">
        <f t="shared" si="1036"/>
        <v>D</v>
      </c>
      <c r="CN50" s="157">
        <f t="shared" si="1037"/>
        <v>1</v>
      </c>
      <c r="CO50" s="49" t="str">
        <f t="shared" si="1038"/>
        <v>1.0</v>
      </c>
      <c r="CP50" s="77">
        <v>3</v>
      </c>
      <c r="CQ50" s="151">
        <v>3</v>
      </c>
      <c r="CR50" s="24">
        <v>6.3</v>
      </c>
      <c r="CS50" s="27">
        <v>6</v>
      </c>
      <c r="CT50" s="28"/>
      <c r="CU50" s="30">
        <f t="shared" si="1039"/>
        <v>6.1</v>
      </c>
      <c r="CV50" s="31">
        <f t="shared" si="1040"/>
        <v>6.1</v>
      </c>
      <c r="CW50" s="31"/>
      <c r="CX50" s="35" t="str">
        <f t="shared" si="1041"/>
        <v>C</v>
      </c>
      <c r="CY50" s="157">
        <f t="shared" si="1042"/>
        <v>2</v>
      </c>
      <c r="CZ50" s="49" t="str">
        <f t="shared" si="1043"/>
        <v>2.0</v>
      </c>
      <c r="DA50" s="77">
        <v>2</v>
      </c>
      <c r="DB50" s="151">
        <v>2</v>
      </c>
      <c r="DC50" s="24">
        <v>5</v>
      </c>
      <c r="DD50" s="27">
        <v>5</v>
      </c>
      <c r="DE50" s="28"/>
      <c r="DF50" s="30">
        <f t="shared" si="1044"/>
        <v>5</v>
      </c>
      <c r="DG50" s="31">
        <f t="shared" si="1045"/>
        <v>5</v>
      </c>
      <c r="DH50" s="31"/>
      <c r="DI50" s="35" t="str">
        <f t="shared" si="1046"/>
        <v>D+</v>
      </c>
      <c r="DJ50" s="157">
        <f t="shared" si="1047"/>
        <v>1.5</v>
      </c>
      <c r="DK50" s="49" t="str">
        <f t="shared" si="1048"/>
        <v>1.5</v>
      </c>
      <c r="DL50" s="77">
        <v>4</v>
      </c>
      <c r="DM50" s="151">
        <v>4</v>
      </c>
      <c r="DN50" s="24">
        <v>5.4</v>
      </c>
      <c r="DO50" s="27">
        <v>5</v>
      </c>
      <c r="DP50" s="28"/>
      <c r="DQ50" s="30">
        <f t="shared" si="1049"/>
        <v>5.2</v>
      </c>
      <c r="DR50" s="31">
        <f t="shared" si="1050"/>
        <v>5.2</v>
      </c>
      <c r="DS50" s="31"/>
      <c r="DT50" s="35" t="str">
        <f t="shared" si="1051"/>
        <v>D+</v>
      </c>
      <c r="DU50" s="157">
        <f t="shared" si="1052"/>
        <v>1.5</v>
      </c>
      <c r="DV50" s="49" t="str">
        <f t="shared" si="1053"/>
        <v>1.5</v>
      </c>
      <c r="DW50" s="77">
        <v>3</v>
      </c>
      <c r="DX50" s="151">
        <v>3</v>
      </c>
      <c r="DY50" s="24">
        <v>6.7</v>
      </c>
      <c r="DZ50" s="27">
        <v>3</v>
      </c>
      <c r="EA50" s="28"/>
      <c r="EB50" s="30">
        <f t="shared" si="1054"/>
        <v>4.5</v>
      </c>
      <c r="EC50" s="31">
        <f t="shared" si="1055"/>
        <v>4.5</v>
      </c>
      <c r="ED50" s="31"/>
      <c r="EE50" s="35" t="str">
        <f t="shared" si="1056"/>
        <v>D</v>
      </c>
      <c r="EF50" s="157">
        <f t="shared" si="1057"/>
        <v>1</v>
      </c>
      <c r="EG50" s="49" t="str">
        <f t="shared" si="1058"/>
        <v>1.0</v>
      </c>
      <c r="EH50" s="77">
        <v>2</v>
      </c>
      <c r="EI50" s="151">
        <v>2</v>
      </c>
      <c r="EJ50" s="24">
        <v>6.8</v>
      </c>
      <c r="EK50" s="27">
        <v>7</v>
      </c>
      <c r="EL50" s="28"/>
      <c r="EM50" s="30">
        <f t="shared" si="1059"/>
        <v>6.9</v>
      </c>
      <c r="EN50" s="31">
        <f t="shared" si="1060"/>
        <v>6.9</v>
      </c>
      <c r="EO50" s="31"/>
      <c r="EP50" s="35" t="str">
        <f t="shared" si="1061"/>
        <v>C+</v>
      </c>
      <c r="EQ50" s="157">
        <f t="shared" si="1062"/>
        <v>2.5</v>
      </c>
      <c r="ER50" s="49" t="str">
        <f t="shared" si="1063"/>
        <v>2.5</v>
      </c>
      <c r="ES50" s="77">
        <v>2</v>
      </c>
      <c r="ET50" s="151">
        <v>2</v>
      </c>
      <c r="EU50" s="24">
        <v>6</v>
      </c>
      <c r="EV50" s="27">
        <v>5</v>
      </c>
      <c r="EW50" s="28"/>
      <c r="EX50" s="30">
        <f t="shared" si="1064"/>
        <v>5.4</v>
      </c>
      <c r="EY50" s="31">
        <f t="shared" si="1065"/>
        <v>5.4</v>
      </c>
      <c r="EZ50" s="31"/>
      <c r="FA50" s="35" t="str">
        <f t="shared" si="1066"/>
        <v>D+</v>
      </c>
      <c r="FB50" s="157">
        <f t="shared" si="1067"/>
        <v>1.5</v>
      </c>
      <c r="FC50" s="49" t="str">
        <f t="shared" si="1068"/>
        <v>1.5</v>
      </c>
      <c r="FD50" s="77">
        <v>3</v>
      </c>
      <c r="FE50" s="151">
        <v>3</v>
      </c>
      <c r="FF50" s="155">
        <v>8</v>
      </c>
      <c r="FG50" s="165">
        <v>6.3</v>
      </c>
      <c r="FH50" s="165"/>
      <c r="FI50" s="22">
        <f t="shared" si="1069"/>
        <v>7</v>
      </c>
      <c r="FJ50" s="29">
        <f t="shared" si="1070"/>
        <v>7</v>
      </c>
      <c r="FK50" s="29"/>
      <c r="FL50" s="35" t="str">
        <f t="shared" si="1071"/>
        <v>B</v>
      </c>
      <c r="FM50" s="33">
        <f t="shared" si="1072"/>
        <v>3</v>
      </c>
      <c r="FN50" s="49" t="str">
        <f t="shared" si="1073"/>
        <v>3.0</v>
      </c>
      <c r="FO50" s="77">
        <v>1</v>
      </c>
      <c r="FP50" s="151">
        <v>1</v>
      </c>
      <c r="FQ50" s="41">
        <f t="shared" si="1074"/>
        <v>20</v>
      </c>
      <c r="FR50" s="43">
        <f t="shared" si="1075"/>
        <v>1.6</v>
      </c>
      <c r="FS50" s="45" t="str">
        <f t="shared" si="1076"/>
        <v>1.60</v>
      </c>
      <c r="FT50" s="47" t="str">
        <f t="shared" si="1077"/>
        <v>Lên lớp</v>
      </c>
      <c r="FU50" s="145">
        <f t="shared" si="1078"/>
        <v>20</v>
      </c>
      <c r="FV50" s="146">
        <f t="shared" si="1079"/>
        <v>1.6</v>
      </c>
      <c r="FW50" s="174">
        <f t="shared" si="1080"/>
        <v>36</v>
      </c>
      <c r="FX50" s="41">
        <f t="shared" si="1081"/>
        <v>36</v>
      </c>
      <c r="FY50" s="43">
        <f t="shared" si="1082"/>
        <v>1.8888888888888888</v>
      </c>
      <c r="FZ50" s="45" t="str">
        <f t="shared" si="1083"/>
        <v>1.89</v>
      </c>
      <c r="GA50" s="47" t="str">
        <f t="shared" si="1084"/>
        <v>Lên lớp</v>
      </c>
      <c r="OP50" s="47"/>
    </row>
    <row r="51" spans="1:529" ht="18">
      <c r="A51" s="11">
        <v>41</v>
      </c>
      <c r="B51" s="91" t="s">
        <v>1101</v>
      </c>
      <c r="C51" s="92" t="s">
        <v>1206</v>
      </c>
      <c r="D51" s="73" t="s">
        <v>1249</v>
      </c>
      <c r="E51" s="74" t="s">
        <v>544</v>
      </c>
      <c r="F51" s="123" t="s">
        <v>1280</v>
      </c>
      <c r="G51" s="118" t="s">
        <v>1268</v>
      </c>
      <c r="H51" s="102" t="s">
        <v>18</v>
      </c>
      <c r="I51" s="104" t="s">
        <v>1269</v>
      </c>
      <c r="J51" s="13">
        <v>7</v>
      </c>
      <c r="K51" s="13"/>
      <c r="L51" s="35" t="str">
        <f t="shared" si="1024"/>
        <v>B</v>
      </c>
      <c r="M51" s="33">
        <f t="shared" si="1025"/>
        <v>3</v>
      </c>
      <c r="N51" s="49" t="str">
        <f t="shared" si="1026"/>
        <v>3.0</v>
      </c>
      <c r="O51" s="12">
        <v>2</v>
      </c>
      <c r="P51" s="19"/>
      <c r="Q51" s="19"/>
      <c r="R51" s="35" t="str">
        <f t="shared" ref="R51:R56" si="1085">IF(P51&gt;=8.5,"A",IF(P51&gt;=8,"B+",IF(P51&gt;=7,"B",IF(P51&gt;=6.5,"C+",IF(P51&gt;=5.5,"C",IF(P51&gt;=5,"D+",IF(P51&gt;=4,"D","F")))))))</f>
        <v>F</v>
      </c>
      <c r="S51" s="33">
        <f t="shared" ref="S51:S56" si="1086">IF(R51="A",4,IF(R51="B+",3.5,IF(R51="B",3,IF(R51="C+",2.5,IF(R51="C",2,IF(R51="D+",1.5,IF(R51="D",1,0)))))))</f>
        <v>0</v>
      </c>
      <c r="T51" s="49" t="str">
        <f t="shared" ref="T51:T56" si="1087">TEXT(S51,"0.0")</f>
        <v>0.0</v>
      </c>
      <c r="U51" s="12">
        <v>3</v>
      </c>
      <c r="V51" s="24">
        <v>6.8</v>
      </c>
      <c r="W51" s="27">
        <v>6</v>
      </c>
      <c r="X51" s="28"/>
      <c r="Y51" s="30">
        <f t="shared" si="996"/>
        <v>6.3</v>
      </c>
      <c r="Z51" s="31">
        <f t="shared" si="997"/>
        <v>6.3</v>
      </c>
      <c r="AA51" s="31"/>
      <c r="AB51" s="35" t="str">
        <f t="shared" si="998"/>
        <v>C</v>
      </c>
      <c r="AC51" s="33">
        <f t="shared" si="999"/>
        <v>2</v>
      </c>
      <c r="AD51" s="49" t="str">
        <f t="shared" si="1000"/>
        <v>2.0</v>
      </c>
      <c r="AE51" s="77">
        <v>5</v>
      </c>
      <c r="AF51" s="80">
        <v>5</v>
      </c>
      <c r="AG51" s="24">
        <v>7.3</v>
      </c>
      <c r="AH51" s="27">
        <v>5</v>
      </c>
      <c r="AI51" s="28"/>
      <c r="AJ51" s="30">
        <f t="shared" si="1001"/>
        <v>5.9</v>
      </c>
      <c r="AK51" s="31">
        <f t="shared" si="1002"/>
        <v>5.9</v>
      </c>
      <c r="AL51" s="31"/>
      <c r="AM51" s="35" t="str">
        <f t="shared" si="1003"/>
        <v>C</v>
      </c>
      <c r="AN51" s="33">
        <f t="shared" si="1004"/>
        <v>2</v>
      </c>
      <c r="AO51" s="49" t="str">
        <f t="shared" si="1005"/>
        <v>2.0</v>
      </c>
      <c r="AP51" s="77">
        <v>3</v>
      </c>
      <c r="AQ51" s="83">
        <v>3</v>
      </c>
      <c r="AR51" s="24">
        <v>5.7</v>
      </c>
      <c r="AS51" s="27">
        <v>3</v>
      </c>
      <c r="AT51" s="28"/>
      <c r="AU51" s="30">
        <f t="shared" si="1006"/>
        <v>4.0999999999999996</v>
      </c>
      <c r="AV51" s="31">
        <f t="shared" si="1007"/>
        <v>4.0999999999999996</v>
      </c>
      <c r="AW51" s="31"/>
      <c r="AX51" s="35" t="str">
        <f t="shared" si="1008"/>
        <v>D</v>
      </c>
      <c r="AY51" s="33">
        <f t="shared" si="1009"/>
        <v>1</v>
      </c>
      <c r="AZ51" s="49" t="str">
        <f t="shared" si="1010"/>
        <v>1.0</v>
      </c>
      <c r="BA51" s="77">
        <v>3</v>
      </c>
      <c r="BB51" s="83">
        <v>3</v>
      </c>
      <c r="BC51" s="24">
        <v>7.2</v>
      </c>
      <c r="BD51" s="27">
        <v>6</v>
      </c>
      <c r="BE51" s="28"/>
      <c r="BF51" s="30">
        <f t="shared" si="1011"/>
        <v>6.5</v>
      </c>
      <c r="BG51" s="31">
        <f t="shared" si="1012"/>
        <v>6.5</v>
      </c>
      <c r="BH51" s="31"/>
      <c r="BI51" s="35" t="str">
        <f t="shared" si="1013"/>
        <v>C+</v>
      </c>
      <c r="BJ51" s="33">
        <f t="shared" si="1014"/>
        <v>2.5</v>
      </c>
      <c r="BK51" s="49" t="str">
        <f t="shared" si="1015"/>
        <v>2.5</v>
      </c>
      <c r="BL51" s="77">
        <v>3</v>
      </c>
      <c r="BM51" s="83">
        <v>3</v>
      </c>
      <c r="BN51" s="24">
        <v>8</v>
      </c>
      <c r="BO51" s="27">
        <v>6</v>
      </c>
      <c r="BP51" s="28"/>
      <c r="BQ51" s="30">
        <f t="shared" si="1016"/>
        <v>6.8</v>
      </c>
      <c r="BR51" s="31">
        <f t="shared" si="1017"/>
        <v>6.8</v>
      </c>
      <c r="BS51" s="31"/>
      <c r="BT51" s="35" t="str">
        <f t="shared" si="1018"/>
        <v>C+</v>
      </c>
      <c r="BU51" s="33">
        <f t="shared" si="1019"/>
        <v>2.5</v>
      </c>
      <c r="BV51" s="49" t="str">
        <f t="shared" si="1020"/>
        <v>2.5</v>
      </c>
      <c r="BW51" s="77">
        <v>2</v>
      </c>
      <c r="BX51" s="136">
        <v>2</v>
      </c>
      <c r="BY51" s="41">
        <f t="shared" si="1027"/>
        <v>16</v>
      </c>
      <c r="BZ51" s="43">
        <f t="shared" si="1028"/>
        <v>1.96875</v>
      </c>
      <c r="CA51" s="45" t="str">
        <f t="shared" si="1029"/>
        <v>1.97</v>
      </c>
      <c r="CB51" s="47" t="str">
        <f t="shared" si="1030"/>
        <v>Lên lớp</v>
      </c>
      <c r="CC51" s="145">
        <f t="shared" si="1031"/>
        <v>16</v>
      </c>
      <c r="CD51" s="146">
        <f t="shared" si="1032"/>
        <v>1.96875</v>
      </c>
      <c r="CE51" s="47" t="str">
        <f t="shared" si="1033"/>
        <v>Lên lớp</v>
      </c>
      <c r="CF51" s="142"/>
      <c r="CG51" s="24"/>
      <c r="CH51" s="27"/>
      <c r="CI51" s="28"/>
      <c r="CJ51" s="30">
        <f t="shared" si="1034"/>
        <v>0</v>
      </c>
      <c r="CK51" s="31">
        <f t="shared" si="1035"/>
        <v>0</v>
      </c>
      <c r="CL51" s="31"/>
      <c r="CM51" s="35" t="str">
        <f t="shared" si="1036"/>
        <v>F</v>
      </c>
      <c r="CN51" s="157">
        <f t="shared" si="1037"/>
        <v>0</v>
      </c>
      <c r="CO51" s="49" t="str">
        <f t="shared" si="1038"/>
        <v>0.0</v>
      </c>
      <c r="CP51" s="77">
        <v>3</v>
      </c>
      <c r="CQ51" s="151"/>
      <c r="CR51" s="24">
        <v>5</v>
      </c>
      <c r="CS51" s="27">
        <v>5</v>
      </c>
      <c r="CT51" s="28"/>
      <c r="CU51" s="30">
        <f t="shared" si="1039"/>
        <v>5</v>
      </c>
      <c r="CV51" s="31">
        <f t="shared" si="1040"/>
        <v>5</v>
      </c>
      <c r="CW51" s="31"/>
      <c r="CX51" s="35" t="str">
        <f t="shared" si="1041"/>
        <v>D+</v>
      </c>
      <c r="CY51" s="157">
        <f t="shared" si="1042"/>
        <v>1.5</v>
      </c>
      <c r="CZ51" s="49" t="str">
        <f t="shared" si="1043"/>
        <v>1.5</v>
      </c>
      <c r="DA51" s="77">
        <v>2</v>
      </c>
      <c r="DB51" s="151">
        <v>2</v>
      </c>
      <c r="DC51" s="24">
        <v>5</v>
      </c>
      <c r="DD51" s="27">
        <v>4</v>
      </c>
      <c r="DE51" s="28"/>
      <c r="DF51" s="30">
        <f t="shared" si="1044"/>
        <v>4.4000000000000004</v>
      </c>
      <c r="DG51" s="31">
        <f t="shared" si="1045"/>
        <v>4.4000000000000004</v>
      </c>
      <c r="DH51" s="31"/>
      <c r="DI51" s="35" t="str">
        <f t="shared" si="1046"/>
        <v>D</v>
      </c>
      <c r="DJ51" s="157">
        <f t="shared" si="1047"/>
        <v>1</v>
      </c>
      <c r="DK51" s="49" t="str">
        <f t="shared" si="1048"/>
        <v>1.0</v>
      </c>
      <c r="DL51" s="77">
        <v>4</v>
      </c>
      <c r="DM51" s="151">
        <v>4</v>
      </c>
      <c r="DN51" s="24"/>
      <c r="DO51" s="27"/>
      <c r="DP51" s="28"/>
      <c r="DQ51" s="30">
        <f t="shared" si="1049"/>
        <v>0</v>
      </c>
      <c r="DR51" s="31">
        <f t="shared" si="1050"/>
        <v>0</v>
      </c>
      <c r="DS51" s="31"/>
      <c r="DT51" s="35" t="str">
        <f t="shared" si="1051"/>
        <v>F</v>
      </c>
      <c r="DU51" s="157">
        <f t="shared" si="1052"/>
        <v>0</v>
      </c>
      <c r="DV51" s="49" t="str">
        <f t="shared" si="1053"/>
        <v>0.0</v>
      </c>
      <c r="DW51" s="77">
        <v>3</v>
      </c>
      <c r="DX51" s="151"/>
      <c r="DY51" s="24">
        <v>5</v>
      </c>
      <c r="DZ51" s="27">
        <v>5</v>
      </c>
      <c r="EA51" s="28"/>
      <c r="EB51" s="30">
        <f t="shared" si="1054"/>
        <v>5</v>
      </c>
      <c r="EC51" s="31">
        <f t="shared" si="1055"/>
        <v>5</v>
      </c>
      <c r="ED51" s="31"/>
      <c r="EE51" s="35" t="str">
        <f t="shared" si="1056"/>
        <v>D+</v>
      </c>
      <c r="EF51" s="157">
        <f t="shared" si="1057"/>
        <v>1.5</v>
      </c>
      <c r="EG51" s="49" t="str">
        <f t="shared" si="1058"/>
        <v>1.5</v>
      </c>
      <c r="EH51" s="77">
        <v>2</v>
      </c>
      <c r="EI51" s="151">
        <v>2</v>
      </c>
      <c r="EJ51" s="24">
        <v>7.4</v>
      </c>
      <c r="EK51" s="27">
        <v>5</v>
      </c>
      <c r="EL51" s="28"/>
      <c r="EM51" s="30">
        <f t="shared" si="1059"/>
        <v>6</v>
      </c>
      <c r="EN51" s="31">
        <f t="shared" si="1060"/>
        <v>6</v>
      </c>
      <c r="EO51" s="31"/>
      <c r="EP51" s="35" t="str">
        <f t="shared" si="1061"/>
        <v>C</v>
      </c>
      <c r="EQ51" s="157">
        <f t="shared" si="1062"/>
        <v>2</v>
      </c>
      <c r="ER51" s="49" t="str">
        <f t="shared" si="1063"/>
        <v>2.0</v>
      </c>
      <c r="ES51" s="77">
        <v>2</v>
      </c>
      <c r="ET51" s="151">
        <v>2</v>
      </c>
      <c r="EU51" s="24"/>
      <c r="EV51" s="27"/>
      <c r="EW51" s="28"/>
      <c r="EX51" s="30">
        <f t="shared" si="1064"/>
        <v>0</v>
      </c>
      <c r="EY51" s="31">
        <f t="shared" si="1065"/>
        <v>0</v>
      </c>
      <c r="EZ51" s="31"/>
      <c r="FA51" s="35" t="str">
        <f t="shared" si="1066"/>
        <v>F</v>
      </c>
      <c r="FB51" s="157">
        <f t="shared" si="1067"/>
        <v>0</v>
      </c>
      <c r="FC51" s="49" t="str">
        <f t="shared" si="1068"/>
        <v>0.0</v>
      </c>
      <c r="FD51" s="77">
        <v>3</v>
      </c>
      <c r="FE51" s="151"/>
      <c r="FF51" s="155"/>
      <c r="FG51" s="165"/>
      <c r="FH51" s="165"/>
      <c r="FI51" s="30">
        <f t="shared" si="1069"/>
        <v>0</v>
      </c>
      <c r="FJ51" s="31">
        <f t="shared" si="1070"/>
        <v>0</v>
      </c>
      <c r="FK51" s="31"/>
      <c r="FL51" s="35" t="str">
        <f t="shared" si="1071"/>
        <v>F</v>
      </c>
      <c r="FM51" s="33">
        <f t="shared" si="1072"/>
        <v>0</v>
      </c>
      <c r="FN51" s="49" t="str">
        <f t="shared" si="1073"/>
        <v>0.0</v>
      </c>
      <c r="FO51" s="77">
        <v>1</v>
      </c>
      <c r="FP51" s="151"/>
      <c r="FQ51" s="41">
        <f t="shared" si="1074"/>
        <v>20</v>
      </c>
      <c r="FR51" s="43">
        <f t="shared" si="1075"/>
        <v>0.7</v>
      </c>
      <c r="FS51" s="45" t="str">
        <f t="shared" si="1076"/>
        <v>0.70</v>
      </c>
      <c r="FT51" s="47" t="str">
        <f t="shared" si="1077"/>
        <v>Cảnh báo KQHT</v>
      </c>
      <c r="FU51" s="145">
        <f t="shared" si="1078"/>
        <v>10</v>
      </c>
      <c r="FV51" s="146">
        <f t="shared" si="1079"/>
        <v>1.4</v>
      </c>
      <c r="FW51" s="174">
        <f t="shared" si="1080"/>
        <v>36</v>
      </c>
      <c r="FX51" s="41">
        <f t="shared" si="1081"/>
        <v>26</v>
      </c>
      <c r="FY51" s="43">
        <f t="shared" si="1082"/>
        <v>1.75</v>
      </c>
      <c r="FZ51" s="45" t="str">
        <f t="shared" si="1083"/>
        <v>1.75</v>
      </c>
      <c r="GA51" s="47" t="str">
        <f t="shared" si="1084"/>
        <v>Lên lớp</v>
      </c>
      <c r="GB51" s="47"/>
      <c r="GC51" s="24"/>
      <c r="GD51" s="27"/>
      <c r="GE51" s="28"/>
      <c r="GF51" s="30">
        <f>ROUND((GC51*0.4+GD51*0.6),1)</f>
        <v>0</v>
      </c>
      <c r="GG51" s="31">
        <f>ROUND(MAX((GC51*0.4+GD51*0.6),(GC51*0.4+GE51*0.6)),1)</f>
        <v>0</v>
      </c>
      <c r="GH51" s="31"/>
      <c r="GI51" s="35" t="str">
        <f>IF(GG51&gt;=8.5,"A",IF(GG51&gt;=8,"B+",IF(GG51&gt;=7,"B",IF(GG51&gt;=6.5,"C+",IF(GG51&gt;=5.5,"C",IF(GG51&gt;=5,"D+",IF(GG51&gt;=4,"D","F")))))))</f>
        <v>F</v>
      </c>
      <c r="GJ51" s="33">
        <f>IF(GI51="A",4,IF(GI51="B+",3.5,IF(GI51="B",3,IF(GI51="C+",2.5,IF(GI51="C",2,IF(GI51="D+",1.5,IF(GI51="D",1,0)))))))</f>
        <v>0</v>
      </c>
      <c r="GK51" s="49" t="str">
        <f>TEXT(GJ51,"0.0")</f>
        <v>0.0</v>
      </c>
      <c r="GL51" s="77">
        <v>2</v>
      </c>
      <c r="GM51" s="151"/>
      <c r="GN51" s="24">
        <v>6</v>
      </c>
      <c r="GO51" s="124"/>
      <c r="GP51" s="28">
        <v>4</v>
      </c>
      <c r="GQ51" s="30">
        <f t="shared" ref="GQ51:GQ56" si="1088">ROUND((GN51*0.4+GO51*0.6),1)</f>
        <v>2.4</v>
      </c>
      <c r="GR51" s="31">
        <f t="shared" ref="GR51:GR56" si="1089">ROUND(MAX((GN51*0.4+GO51*0.6),(GN51*0.4+GP51*0.6)),1)</f>
        <v>4.8</v>
      </c>
      <c r="GS51" s="31"/>
      <c r="GT51" s="35" t="str">
        <f t="shared" ref="GT51:GT56" si="1090">IF(GR51&gt;=8.5,"A",IF(GR51&gt;=8,"B+",IF(GR51&gt;=7,"B",IF(GR51&gt;=6.5,"C+",IF(GR51&gt;=5.5,"C",IF(GR51&gt;=5,"D+",IF(GR51&gt;=4,"D","F")))))))</f>
        <v>D</v>
      </c>
      <c r="GU51" s="33">
        <f t="shared" ref="GU51:GU56" si="1091">IF(GT51="A",4,IF(GT51="B+",3.5,IF(GT51="B",3,IF(GT51="C+",2.5,IF(GT51="C",2,IF(GT51="D+",1.5,IF(GT51="D",1,0)))))))</f>
        <v>1</v>
      </c>
      <c r="GV51" s="49" t="str">
        <f t="shared" ref="GV51:GV56" si="1092">TEXT(GU51,"0.0")</f>
        <v>1.0</v>
      </c>
      <c r="GW51" s="77">
        <v>3</v>
      </c>
      <c r="GX51" s="151"/>
      <c r="GY51" s="24">
        <v>5</v>
      </c>
      <c r="GZ51" s="27">
        <v>6</v>
      </c>
      <c r="HA51" s="28"/>
      <c r="HB51" s="30">
        <f t="shared" ref="HB51:HB56" si="1093">ROUND((GY51*0.4+GZ51*0.6),1)</f>
        <v>5.6</v>
      </c>
      <c r="HC51" s="31">
        <f t="shared" ref="HC51:HC56" si="1094">ROUND(MAX((GY51*0.4+GZ51*0.6),(GY51*0.4+HA51*0.6)),1)</f>
        <v>5.6</v>
      </c>
      <c r="HD51" s="31"/>
      <c r="HE51" s="35" t="str">
        <f t="shared" ref="HE51:HE56" si="1095">IF(HC51&gt;=8.5,"A",IF(HC51&gt;=8,"B+",IF(HC51&gt;=7,"B",IF(HC51&gt;=6.5,"C+",IF(HC51&gt;=5.5,"C",IF(HC51&gt;=5,"D+",IF(HC51&gt;=4,"D","F")))))))</f>
        <v>C</v>
      </c>
      <c r="HF51" s="33">
        <f t="shared" ref="HF51:HF56" si="1096">IF(HE51="A",4,IF(HE51="B+",3.5,IF(HE51="B",3,IF(HE51="C+",2.5,IF(HE51="C",2,IF(HE51="D+",1.5,IF(HE51="D",1,0)))))))</f>
        <v>2</v>
      </c>
      <c r="HG51" s="49" t="str">
        <f t="shared" ref="HG51:HG56" si="1097">TEXT(HF51,"0.0")</f>
        <v>2.0</v>
      </c>
      <c r="HH51" s="77">
        <v>2</v>
      </c>
      <c r="HI51" s="151"/>
      <c r="HJ51" s="24"/>
      <c r="HK51" s="27"/>
      <c r="HL51" s="28"/>
      <c r="HM51" s="30">
        <f t="shared" ref="HM51:HM56" si="1098">ROUND((HJ51*0.4+HK51*0.6),1)</f>
        <v>0</v>
      </c>
      <c r="HN51" s="31">
        <f t="shared" ref="HN51:HN56" si="1099">ROUND(MAX((HJ51*0.4+HK51*0.6),(HJ51*0.4+HL51*0.6)),1)</f>
        <v>0</v>
      </c>
      <c r="HO51" s="31"/>
      <c r="HP51" s="35" t="str">
        <f t="shared" ref="HP51:HP56" si="1100">IF(HN51&gt;=8.5,"A",IF(HN51&gt;=8,"B+",IF(HN51&gt;=7,"B",IF(HN51&gt;=6.5,"C+",IF(HN51&gt;=5.5,"C",IF(HN51&gt;=5,"D+",IF(HN51&gt;=4,"D","F")))))))</f>
        <v>F</v>
      </c>
      <c r="HQ51" s="33">
        <f t="shared" ref="HQ51:HQ56" si="1101">IF(HP51="A",4,IF(HP51="B+",3.5,IF(HP51="B",3,IF(HP51="C+",2.5,IF(HP51="C",2,IF(HP51="D+",1.5,IF(HP51="D",1,0)))))))</f>
        <v>0</v>
      </c>
      <c r="HR51" s="49" t="str">
        <f t="shared" ref="HR51:HR56" si="1102">TEXT(HQ51,"0.0")</f>
        <v>0.0</v>
      </c>
      <c r="HS51" s="77">
        <v>2</v>
      </c>
      <c r="HT51" s="151"/>
      <c r="HU51" s="24">
        <v>5.2</v>
      </c>
      <c r="HV51" s="27">
        <v>5</v>
      </c>
      <c r="HW51" s="28"/>
      <c r="HX51" s="22">
        <f t="shared" ref="HX51:HX56" si="1103">ROUND((HU51*0.4+HV51*0.6),1)</f>
        <v>5.0999999999999996</v>
      </c>
      <c r="HY51" s="29">
        <f t="shared" ref="HY51:HY56" si="1104">ROUND(MAX((HU51*0.4+HV51*0.6),(HU51*0.4+HW51*0.6)),1)</f>
        <v>5.0999999999999996</v>
      </c>
      <c r="HZ51" s="29"/>
      <c r="IA51" s="35" t="str">
        <f t="shared" ref="IA51:IA56" si="1105">IF(HY51&gt;=8.5,"A",IF(HY51&gt;=8,"B+",IF(HY51&gt;=7,"B",IF(HY51&gt;=6.5,"C+",IF(HY51&gt;=5.5,"C",IF(HY51&gt;=5,"D+",IF(HY51&gt;=4,"D","F")))))))</f>
        <v>D+</v>
      </c>
      <c r="IB51" s="33">
        <f t="shared" ref="IB51:IB56" si="1106">IF(IA51="A",4,IF(IA51="B+",3.5,IF(IA51="B",3,IF(IA51="C+",2.5,IF(IA51="C",2,IF(IA51="D+",1.5,IF(IA51="D",1,0)))))))</f>
        <v>1.5</v>
      </c>
      <c r="IC51" s="49" t="str">
        <f t="shared" ref="IC51:IC56" si="1107">TEXT(IB51,"0.0")</f>
        <v>1.5</v>
      </c>
      <c r="ID51" s="77">
        <v>3</v>
      </c>
      <c r="IE51" s="151"/>
      <c r="IF51" s="63">
        <v>0</v>
      </c>
      <c r="IG51" s="27"/>
      <c r="IH51" s="126"/>
      <c r="II51" s="30">
        <f t="shared" ref="II51:II56" si="1108">ROUND((IF51*0.4+IG51*0.6),1)</f>
        <v>0</v>
      </c>
      <c r="IJ51" s="161">
        <f t="shared" ref="IJ51:IJ56" si="1109">ROUND(MAX((IF51*0.4+IG51*0.6),(IF51*0.4+IH51*0.6)),1)</f>
        <v>0</v>
      </c>
      <c r="IK51" s="161"/>
      <c r="IL51" s="162" t="str">
        <f t="shared" ref="IL51:IL56" si="1110">IF(IJ51&gt;=8.5,"A",IF(IJ51&gt;=8,"B+",IF(IJ51&gt;=7,"B",IF(IJ51&gt;=6.5,"C+",IF(IJ51&gt;=5.5,"C",IF(IJ51&gt;=5,"D+",IF(IJ51&gt;=4,"D","F")))))))</f>
        <v>F</v>
      </c>
      <c r="IM51" s="33">
        <f t="shared" ref="IM51:IM56" si="1111">IF(IL51="A",4,IF(IL51="B+",3.5,IF(IL51="B",3,IF(IL51="C+",2.5,IF(IL51="C",2,IF(IL51="D+",1.5,IF(IL51="D",1,0)))))))</f>
        <v>0</v>
      </c>
      <c r="IN51" s="49" t="str">
        <f t="shared" ref="IN51:IN56" si="1112">TEXT(IM51,"0.0")</f>
        <v>0.0</v>
      </c>
      <c r="IO51" s="77">
        <v>2</v>
      </c>
      <c r="IP51" s="170"/>
      <c r="IQ51" s="24"/>
      <c r="IR51" s="27"/>
      <c r="IS51" s="28"/>
      <c r="IT51" s="30">
        <f>ROUND((IQ51*0.4+IR51*0.6),1)</f>
        <v>0</v>
      </c>
      <c r="IU51" s="31">
        <f>ROUND(MAX((IQ51*0.4+IR51*0.6),(IQ51*0.4+IS51*0.6)),1)</f>
        <v>0</v>
      </c>
      <c r="IV51" s="31"/>
      <c r="IW51" s="35" t="str">
        <f>IF(IU51&gt;=8.5,"A",IF(IU51&gt;=8,"B+",IF(IU51&gt;=7,"B",IF(IU51&gt;=6.5,"C+",IF(IU51&gt;=5.5,"C",IF(IU51&gt;=5,"D+",IF(IU51&gt;=4,"D","F")))))))</f>
        <v>F</v>
      </c>
      <c r="IX51" s="33">
        <f>IF(IW51="A",4,IF(IW51="B+",3.5,IF(IW51="B",3,IF(IW51="C+",2.5,IF(IW51="C",2,IF(IW51="D+",1.5,IF(IW51="D",1,0)))))))</f>
        <v>0</v>
      </c>
      <c r="IY51" s="49" t="str">
        <f>TEXT(IX51,"0.0")</f>
        <v>0.0</v>
      </c>
      <c r="IZ51" s="77">
        <v>3</v>
      </c>
      <c r="JA51" s="151"/>
      <c r="JB51" s="24"/>
      <c r="JC51" s="27"/>
      <c r="JD51" s="28"/>
      <c r="JE51" s="30">
        <f t="shared" ref="JE51:JE56" si="1113">ROUND((JB51*0.4+JC51*0.6),1)</f>
        <v>0</v>
      </c>
      <c r="JF51" s="31">
        <f t="shared" ref="JF51:JF56" si="1114">ROUND(MAX((JB51*0.4+JC51*0.6),(JB51*0.4+JD51*0.6)),1)</f>
        <v>0</v>
      </c>
      <c r="JG51" s="31"/>
      <c r="JH51" s="35" t="str">
        <f t="shared" ref="JH51:JH56" si="1115">IF(JF51&gt;=8.5,"A",IF(JF51&gt;=8,"B+",IF(JF51&gt;=7,"B",IF(JF51&gt;=6.5,"C+",IF(JF51&gt;=5.5,"C",IF(JF51&gt;=5,"D+",IF(JF51&gt;=4,"D","F")))))))</f>
        <v>F</v>
      </c>
      <c r="JI51" s="33">
        <f t="shared" ref="JI51:JI56" si="1116">IF(JH51="A",4,IF(JH51="B+",3.5,IF(JH51="B",3,IF(JH51="C+",2.5,IF(JH51="C",2,IF(JH51="D+",1.5,IF(JH51="D",1,0)))))))</f>
        <v>0</v>
      </c>
      <c r="JJ51" s="49" t="str">
        <f t="shared" ref="JJ51:JJ56" si="1117">TEXT(JI51,"0.0")</f>
        <v>0.0</v>
      </c>
      <c r="JK51" s="77">
        <v>3</v>
      </c>
      <c r="JL51" s="151"/>
      <c r="JM51" s="63">
        <v>0</v>
      </c>
      <c r="JN51" s="214"/>
      <c r="JO51" s="140"/>
      <c r="JP51" s="30">
        <f t="shared" ref="JP51:JP56" si="1118">ROUND((JM51*0.4+JN51*0.6),1)</f>
        <v>0</v>
      </c>
      <c r="JQ51" s="31">
        <f t="shared" ref="JQ51:JQ56" si="1119">ROUND(MAX((JM51*0.4+JN51*0.6),(JM51*0.4+JO51*0.6)),1)</f>
        <v>0</v>
      </c>
      <c r="JR51" s="31"/>
      <c r="JS51" s="35" t="str">
        <f t="shared" ref="JS51:JS56" si="1120">IF(JQ51&gt;=8.5,"A",IF(JQ51&gt;=8,"B+",IF(JQ51&gt;=7,"B",IF(JQ51&gt;=6.5,"C+",IF(JQ51&gt;=5.5,"C",IF(JQ51&gt;=5,"D+",IF(JQ51&gt;=4,"D","F")))))))</f>
        <v>F</v>
      </c>
      <c r="JT51" s="33">
        <f t="shared" ref="JT51:JT56" si="1121">IF(JS51="A",4,IF(JS51="B+",3.5,IF(JS51="B",3,IF(JS51="C+",2.5,IF(JS51="C",2,IF(JS51="D+",1.5,IF(JS51="D",1,0)))))))</f>
        <v>0</v>
      </c>
      <c r="JU51" s="49" t="str">
        <f t="shared" ref="JU51:JU56" si="1122">TEXT(JT51,"0.0")</f>
        <v>0.0</v>
      </c>
      <c r="JV51" s="77">
        <v>2</v>
      </c>
      <c r="JW51" s="151"/>
      <c r="JX51" s="211">
        <f t="shared" ref="JX51:JX56" si="1123">GL51+GW51+HH51+HS51+ID51+IO51+IZ51+JK51+JV51</f>
        <v>22</v>
      </c>
      <c r="JY51" s="43">
        <f t="shared" ref="JY51:JY56" si="1124">(GJ51*GL51+GU51*GW51+HF51*HH51+HQ51*HS51+IB51*ID51+IM51*IO51+IX51*IZ51+JI51*JK51+JT51*JV51)/JX51</f>
        <v>0.52272727272727271</v>
      </c>
      <c r="JZ51" s="45" t="str">
        <f t="shared" ref="JZ51:JZ56" si="1125">TEXT(JY51,"0.00")</f>
        <v>0.52</v>
      </c>
      <c r="OP51" s="47"/>
    </row>
    <row r="52" spans="1:529" ht="18">
      <c r="A52" s="11">
        <v>39</v>
      </c>
      <c r="B52" s="91" t="s">
        <v>1243</v>
      </c>
      <c r="C52" s="92" t="s">
        <v>1244</v>
      </c>
      <c r="D52" s="73" t="s">
        <v>311</v>
      </c>
      <c r="E52" s="74" t="s">
        <v>312</v>
      </c>
      <c r="F52" s="123" t="s">
        <v>1279</v>
      </c>
      <c r="G52" s="118" t="s">
        <v>1259</v>
      </c>
      <c r="H52" s="102" t="s">
        <v>18</v>
      </c>
      <c r="I52" s="104" t="s">
        <v>963</v>
      </c>
      <c r="J52" s="13">
        <v>5</v>
      </c>
      <c r="K52" s="13"/>
      <c r="L52" s="35" t="str">
        <f t="shared" si="1024"/>
        <v>D+</v>
      </c>
      <c r="M52" s="33">
        <f t="shared" si="1025"/>
        <v>1.5</v>
      </c>
      <c r="N52" s="49" t="str">
        <f t="shared" si="1026"/>
        <v>1.5</v>
      </c>
      <c r="O52" s="12">
        <v>2</v>
      </c>
      <c r="P52" s="19">
        <v>5</v>
      </c>
      <c r="Q52" s="19"/>
      <c r="R52" s="35" t="str">
        <f t="shared" si="1085"/>
        <v>D+</v>
      </c>
      <c r="S52" s="33">
        <f t="shared" si="1086"/>
        <v>1.5</v>
      </c>
      <c r="T52" s="49" t="str">
        <f t="shared" si="1087"/>
        <v>1.5</v>
      </c>
      <c r="U52" s="12">
        <v>3</v>
      </c>
      <c r="V52" s="24">
        <v>6.8</v>
      </c>
      <c r="W52" s="27">
        <v>6</v>
      </c>
      <c r="X52" s="28"/>
      <c r="Y52" s="30">
        <f t="shared" si="996"/>
        <v>6.3</v>
      </c>
      <c r="Z52" s="31">
        <f t="shared" si="997"/>
        <v>6.3</v>
      </c>
      <c r="AA52" s="31"/>
      <c r="AB52" s="35" t="str">
        <f t="shared" si="998"/>
        <v>C</v>
      </c>
      <c r="AC52" s="33">
        <f t="shared" si="999"/>
        <v>2</v>
      </c>
      <c r="AD52" s="49" t="str">
        <f t="shared" si="1000"/>
        <v>2.0</v>
      </c>
      <c r="AE52" s="77">
        <v>5</v>
      </c>
      <c r="AF52" s="80">
        <v>5</v>
      </c>
      <c r="AG52" s="24"/>
      <c r="AH52" s="27"/>
      <c r="AI52" s="28"/>
      <c r="AJ52" s="30">
        <f t="shared" si="1001"/>
        <v>0</v>
      </c>
      <c r="AK52" s="31">
        <f t="shared" si="1002"/>
        <v>0</v>
      </c>
      <c r="AL52" s="31"/>
      <c r="AM52" s="35" t="str">
        <f t="shared" si="1003"/>
        <v>F</v>
      </c>
      <c r="AN52" s="33">
        <f t="shared" si="1004"/>
        <v>0</v>
      </c>
      <c r="AO52" s="49" t="str">
        <f t="shared" si="1005"/>
        <v>0.0</v>
      </c>
      <c r="AP52" s="77">
        <v>3</v>
      </c>
      <c r="AQ52" s="83"/>
      <c r="AR52" s="24">
        <v>5.4</v>
      </c>
      <c r="AS52" s="27">
        <v>5</v>
      </c>
      <c r="AT52" s="28"/>
      <c r="AU52" s="30">
        <f t="shared" si="1006"/>
        <v>5.2</v>
      </c>
      <c r="AV52" s="31">
        <f t="shared" si="1007"/>
        <v>5.2</v>
      </c>
      <c r="AW52" s="31"/>
      <c r="AX52" s="35" t="str">
        <f t="shared" si="1008"/>
        <v>D+</v>
      </c>
      <c r="AY52" s="33">
        <f t="shared" si="1009"/>
        <v>1.5</v>
      </c>
      <c r="AZ52" s="49" t="str">
        <f t="shared" si="1010"/>
        <v>1.5</v>
      </c>
      <c r="BA52" s="77">
        <v>3</v>
      </c>
      <c r="BB52" s="83">
        <v>3</v>
      </c>
      <c r="BC52" s="24"/>
      <c r="BD52" s="27"/>
      <c r="BE52" s="28"/>
      <c r="BF52" s="30">
        <f t="shared" si="1011"/>
        <v>0</v>
      </c>
      <c r="BG52" s="31">
        <f t="shared" si="1012"/>
        <v>0</v>
      </c>
      <c r="BH52" s="31"/>
      <c r="BI52" s="35" t="str">
        <f t="shared" si="1013"/>
        <v>F</v>
      </c>
      <c r="BJ52" s="33">
        <f t="shared" si="1014"/>
        <v>0</v>
      </c>
      <c r="BK52" s="49" t="str">
        <f t="shared" si="1015"/>
        <v>0.0</v>
      </c>
      <c r="BL52" s="77">
        <v>3</v>
      </c>
      <c r="BM52" s="83"/>
      <c r="BN52" s="24">
        <v>7</v>
      </c>
      <c r="BO52" s="27">
        <v>6</v>
      </c>
      <c r="BP52" s="28"/>
      <c r="BQ52" s="30">
        <f t="shared" si="1016"/>
        <v>6.4</v>
      </c>
      <c r="BR52" s="31">
        <f t="shared" si="1017"/>
        <v>6.4</v>
      </c>
      <c r="BS52" s="31"/>
      <c r="BT52" s="35" t="str">
        <f t="shared" si="1018"/>
        <v>C</v>
      </c>
      <c r="BU52" s="33">
        <f t="shared" si="1019"/>
        <v>2</v>
      </c>
      <c r="BV52" s="49" t="str">
        <f t="shared" si="1020"/>
        <v>2.0</v>
      </c>
      <c r="BW52" s="77">
        <v>2</v>
      </c>
      <c r="BX52" s="136">
        <v>2</v>
      </c>
      <c r="BY52" s="41">
        <f t="shared" si="1027"/>
        <v>16</v>
      </c>
      <c r="BZ52" s="43">
        <f t="shared" si="1028"/>
        <v>1.15625</v>
      </c>
      <c r="CA52" s="45" t="str">
        <f t="shared" si="1029"/>
        <v>1.16</v>
      </c>
      <c r="CB52" s="47" t="str">
        <f t="shared" si="1030"/>
        <v>Lên lớp</v>
      </c>
      <c r="CC52" s="145">
        <f t="shared" si="1031"/>
        <v>10</v>
      </c>
      <c r="CD52" s="146">
        <f t="shared" si="1032"/>
        <v>1.85</v>
      </c>
      <c r="CE52" s="47" t="str">
        <f t="shared" si="1033"/>
        <v>Lên lớp</v>
      </c>
      <c r="CF52" s="142"/>
      <c r="CG52" s="24"/>
      <c r="CH52" s="27"/>
      <c r="CI52" s="28"/>
      <c r="CJ52" s="30">
        <f t="shared" si="1034"/>
        <v>0</v>
      </c>
      <c r="CK52" s="31">
        <f t="shared" si="1035"/>
        <v>0</v>
      </c>
      <c r="CL52" s="31"/>
      <c r="CM52" s="35" t="str">
        <f t="shared" si="1036"/>
        <v>F</v>
      </c>
      <c r="CN52" s="157">
        <f t="shared" si="1037"/>
        <v>0</v>
      </c>
      <c r="CO52" s="49" t="str">
        <f t="shared" si="1038"/>
        <v>0.0</v>
      </c>
      <c r="CP52" s="77">
        <v>3</v>
      </c>
      <c r="CQ52" s="151"/>
      <c r="CR52" s="24"/>
      <c r="CS52" s="27"/>
      <c r="CT52" s="28"/>
      <c r="CU52" s="30">
        <f t="shared" si="1039"/>
        <v>0</v>
      </c>
      <c r="CV52" s="31">
        <f t="shared" si="1040"/>
        <v>0</v>
      </c>
      <c r="CW52" s="31"/>
      <c r="CX52" s="35" t="str">
        <f t="shared" si="1041"/>
        <v>F</v>
      </c>
      <c r="CY52" s="157">
        <f t="shared" si="1042"/>
        <v>0</v>
      </c>
      <c r="CZ52" s="49" t="str">
        <f t="shared" si="1043"/>
        <v>0.0</v>
      </c>
      <c r="DA52" s="77">
        <v>2</v>
      </c>
      <c r="DB52" s="151"/>
      <c r="DC52" s="24"/>
      <c r="DD52" s="27"/>
      <c r="DE52" s="28"/>
      <c r="DF52" s="30">
        <f t="shared" si="1044"/>
        <v>0</v>
      </c>
      <c r="DG52" s="31">
        <f t="shared" si="1045"/>
        <v>0</v>
      </c>
      <c r="DH52" s="31"/>
      <c r="DI52" s="35" t="str">
        <f t="shared" si="1046"/>
        <v>F</v>
      </c>
      <c r="DJ52" s="157">
        <f t="shared" si="1047"/>
        <v>0</v>
      </c>
      <c r="DK52" s="49" t="str">
        <f t="shared" si="1048"/>
        <v>0.0</v>
      </c>
      <c r="DL52" s="77">
        <v>4</v>
      </c>
      <c r="DM52" s="151"/>
      <c r="DN52" s="24"/>
      <c r="DO52" s="27"/>
      <c r="DP52" s="28"/>
      <c r="DQ52" s="30">
        <f t="shared" si="1049"/>
        <v>0</v>
      </c>
      <c r="DR52" s="31">
        <f t="shared" si="1050"/>
        <v>0</v>
      </c>
      <c r="DS52" s="31"/>
      <c r="DT52" s="35" t="str">
        <f t="shared" si="1051"/>
        <v>F</v>
      </c>
      <c r="DU52" s="157">
        <f t="shared" si="1052"/>
        <v>0</v>
      </c>
      <c r="DV52" s="49" t="str">
        <f t="shared" si="1053"/>
        <v>0.0</v>
      </c>
      <c r="DW52" s="77">
        <v>3</v>
      </c>
      <c r="DX52" s="151"/>
      <c r="DY52" s="24">
        <v>5.7</v>
      </c>
      <c r="DZ52" s="27">
        <v>5</v>
      </c>
      <c r="EA52" s="28"/>
      <c r="EB52" s="30">
        <f t="shared" si="1054"/>
        <v>5.3</v>
      </c>
      <c r="EC52" s="31">
        <f t="shared" si="1055"/>
        <v>5.3</v>
      </c>
      <c r="ED52" s="31"/>
      <c r="EE52" s="35" t="str">
        <f t="shared" si="1056"/>
        <v>D+</v>
      </c>
      <c r="EF52" s="157">
        <f t="shared" si="1057"/>
        <v>1.5</v>
      </c>
      <c r="EG52" s="49" t="str">
        <f t="shared" si="1058"/>
        <v>1.5</v>
      </c>
      <c r="EH52" s="77">
        <v>2</v>
      </c>
      <c r="EI52" s="151">
        <v>2</v>
      </c>
      <c r="EJ52" s="24">
        <v>8.4</v>
      </c>
      <c r="EK52" s="27">
        <v>6</v>
      </c>
      <c r="EL52" s="28"/>
      <c r="EM52" s="30">
        <f t="shared" si="1059"/>
        <v>7</v>
      </c>
      <c r="EN52" s="31">
        <f t="shared" si="1060"/>
        <v>7</v>
      </c>
      <c r="EO52" s="31"/>
      <c r="EP52" s="35" t="str">
        <f t="shared" si="1061"/>
        <v>B</v>
      </c>
      <c r="EQ52" s="157">
        <f t="shared" si="1062"/>
        <v>3</v>
      </c>
      <c r="ER52" s="49" t="str">
        <f t="shared" si="1063"/>
        <v>3.0</v>
      </c>
      <c r="ES52" s="77">
        <v>2</v>
      </c>
      <c r="ET52" s="151">
        <v>2</v>
      </c>
      <c r="EU52" s="24">
        <v>5.3</v>
      </c>
      <c r="EV52" s="27">
        <v>4</v>
      </c>
      <c r="EW52" s="28"/>
      <c r="EX52" s="30">
        <f t="shared" si="1064"/>
        <v>4.5</v>
      </c>
      <c r="EY52" s="31">
        <f t="shared" si="1065"/>
        <v>4.5</v>
      </c>
      <c r="EZ52" s="31"/>
      <c r="FA52" s="35" t="str">
        <f t="shared" si="1066"/>
        <v>D</v>
      </c>
      <c r="FB52" s="157">
        <f t="shared" si="1067"/>
        <v>1</v>
      </c>
      <c r="FC52" s="49" t="str">
        <f t="shared" si="1068"/>
        <v>1.0</v>
      </c>
      <c r="FD52" s="77">
        <v>3</v>
      </c>
      <c r="FE52" s="151">
        <v>3</v>
      </c>
      <c r="FF52" s="155"/>
      <c r="FG52" s="165"/>
      <c r="FH52" s="165"/>
      <c r="FI52" s="30">
        <f t="shared" si="1069"/>
        <v>0</v>
      </c>
      <c r="FJ52" s="31">
        <f t="shared" si="1070"/>
        <v>0</v>
      </c>
      <c r="FK52" s="31"/>
      <c r="FL52" s="35" t="str">
        <f t="shared" si="1071"/>
        <v>F</v>
      </c>
      <c r="FM52" s="33">
        <f t="shared" si="1072"/>
        <v>0</v>
      </c>
      <c r="FN52" s="49" t="str">
        <f t="shared" si="1073"/>
        <v>0.0</v>
      </c>
      <c r="FO52" s="77">
        <v>1</v>
      </c>
      <c r="FP52" s="151"/>
      <c r="FQ52" s="41">
        <f t="shared" si="1074"/>
        <v>20</v>
      </c>
      <c r="FR52" s="43">
        <f t="shared" si="1075"/>
        <v>0.6</v>
      </c>
      <c r="FS52" s="45" t="str">
        <f t="shared" si="1076"/>
        <v>0.60</v>
      </c>
      <c r="FT52" s="47" t="str">
        <f t="shared" si="1077"/>
        <v>Cảnh báo KQHT</v>
      </c>
      <c r="FU52" s="145">
        <f t="shared" si="1078"/>
        <v>7</v>
      </c>
      <c r="FV52" s="146">
        <f t="shared" si="1079"/>
        <v>1.7142857142857142</v>
      </c>
      <c r="FW52" s="174">
        <f t="shared" si="1080"/>
        <v>36</v>
      </c>
      <c r="FX52" s="41">
        <f t="shared" si="1081"/>
        <v>17</v>
      </c>
      <c r="FY52" s="43">
        <f t="shared" si="1082"/>
        <v>1.7941176470588236</v>
      </c>
      <c r="FZ52" s="45" t="str">
        <f t="shared" si="1083"/>
        <v>1.79</v>
      </c>
      <c r="GA52" s="47" t="str">
        <f t="shared" si="1084"/>
        <v>Lên lớp</v>
      </c>
      <c r="GB52" s="47"/>
      <c r="GC52" s="24"/>
      <c r="GD52" s="27"/>
      <c r="GE52" s="28"/>
      <c r="GF52" s="30">
        <f>ROUND((GC52*0.4+GD52*0.6),1)</f>
        <v>0</v>
      </c>
      <c r="GG52" s="31">
        <f>ROUND(MAX((GC52*0.4+GD52*0.6),(GC52*0.4+GE52*0.6)),1)</f>
        <v>0</v>
      </c>
      <c r="GH52" s="31"/>
      <c r="GI52" s="35" t="str">
        <f>IF(GG52&gt;=8.5,"A",IF(GG52&gt;=8,"B+",IF(GG52&gt;=7,"B",IF(GG52&gt;=6.5,"C+",IF(GG52&gt;=5.5,"C",IF(GG52&gt;=5,"D+",IF(GG52&gt;=4,"D","F")))))))</f>
        <v>F</v>
      </c>
      <c r="GJ52" s="33">
        <f>IF(GI52="A",4,IF(GI52="B+",3.5,IF(GI52="B",3,IF(GI52="C+",2.5,IF(GI52="C",2,IF(GI52="D+",1.5,IF(GI52="D",1,0)))))))</f>
        <v>0</v>
      </c>
      <c r="GK52" s="49" t="str">
        <f>TEXT(GJ52,"0.0")</f>
        <v>0.0</v>
      </c>
      <c r="GL52" s="77">
        <v>2</v>
      </c>
      <c r="GM52" s="151"/>
      <c r="GN52" s="24">
        <v>7</v>
      </c>
      <c r="GO52" s="27">
        <v>7</v>
      </c>
      <c r="GP52" s="28"/>
      <c r="GQ52" s="30">
        <f t="shared" si="1088"/>
        <v>7</v>
      </c>
      <c r="GR52" s="31">
        <f t="shared" si="1089"/>
        <v>7</v>
      </c>
      <c r="GS52" s="31"/>
      <c r="GT52" s="35" t="str">
        <f t="shared" si="1090"/>
        <v>B</v>
      </c>
      <c r="GU52" s="33">
        <f t="shared" si="1091"/>
        <v>3</v>
      </c>
      <c r="GV52" s="49" t="str">
        <f t="shared" si="1092"/>
        <v>3.0</v>
      </c>
      <c r="GW52" s="77">
        <v>3</v>
      </c>
      <c r="GX52" s="151"/>
      <c r="GY52" s="24">
        <v>5</v>
      </c>
      <c r="GZ52" s="124"/>
      <c r="HA52" s="28">
        <v>6</v>
      </c>
      <c r="HB52" s="30">
        <f t="shared" si="1093"/>
        <v>2</v>
      </c>
      <c r="HC52" s="31">
        <f t="shared" si="1094"/>
        <v>5.6</v>
      </c>
      <c r="HD52" s="31"/>
      <c r="HE52" s="35" t="str">
        <f t="shared" si="1095"/>
        <v>C</v>
      </c>
      <c r="HF52" s="33">
        <f t="shared" si="1096"/>
        <v>2</v>
      </c>
      <c r="HG52" s="49" t="str">
        <f t="shared" si="1097"/>
        <v>2.0</v>
      </c>
      <c r="HH52" s="77">
        <v>2</v>
      </c>
      <c r="HI52" s="151"/>
      <c r="HJ52" s="24"/>
      <c r="HK52" s="27"/>
      <c r="HL52" s="28"/>
      <c r="HM52" s="30">
        <f t="shared" si="1098"/>
        <v>0</v>
      </c>
      <c r="HN52" s="31">
        <f t="shared" si="1099"/>
        <v>0</v>
      </c>
      <c r="HO52" s="31"/>
      <c r="HP52" s="35" t="str">
        <f t="shared" si="1100"/>
        <v>F</v>
      </c>
      <c r="HQ52" s="33">
        <f t="shared" si="1101"/>
        <v>0</v>
      </c>
      <c r="HR52" s="49" t="str">
        <f t="shared" si="1102"/>
        <v>0.0</v>
      </c>
      <c r="HS52" s="77">
        <v>2</v>
      </c>
      <c r="HT52" s="151"/>
      <c r="HU52" s="24">
        <v>6.5</v>
      </c>
      <c r="HV52" s="124"/>
      <c r="HW52" s="28">
        <v>4</v>
      </c>
      <c r="HX52" s="30">
        <f t="shared" si="1103"/>
        <v>2.6</v>
      </c>
      <c r="HY52" s="31">
        <f t="shared" si="1104"/>
        <v>5</v>
      </c>
      <c r="HZ52" s="31"/>
      <c r="IA52" s="35" t="str">
        <f t="shared" si="1105"/>
        <v>D+</v>
      </c>
      <c r="IB52" s="33">
        <f t="shared" si="1106"/>
        <v>1.5</v>
      </c>
      <c r="IC52" s="49" t="str">
        <f t="shared" si="1107"/>
        <v>1.5</v>
      </c>
      <c r="ID52" s="77">
        <v>3</v>
      </c>
      <c r="IE52" s="151"/>
      <c r="IF52" s="63">
        <v>0</v>
      </c>
      <c r="IG52" s="27"/>
      <c r="IH52" s="126"/>
      <c r="II52" s="30">
        <f t="shared" si="1108"/>
        <v>0</v>
      </c>
      <c r="IJ52" s="161">
        <f t="shared" si="1109"/>
        <v>0</v>
      </c>
      <c r="IK52" s="161"/>
      <c r="IL52" s="162" t="str">
        <f t="shared" si="1110"/>
        <v>F</v>
      </c>
      <c r="IM52" s="33">
        <f t="shared" si="1111"/>
        <v>0</v>
      </c>
      <c r="IN52" s="49" t="str">
        <f t="shared" si="1112"/>
        <v>0.0</v>
      </c>
      <c r="IO52" s="77">
        <v>2</v>
      </c>
      <c r="IP52" s="170"/>
      <c r="IQ52" s="24"/>
      <c r="IR52" s="27"/>
      <c r="IS52" s="28"/>
      <c r="IT52" s="30">
        <f>ROUND((IQ52*0.4+IR52*0.6),1)</f>
        <v>0</v>
      </c>
      <c r="IU52" s="31">
        <f>ROUND(MAX((IQ52*0.4+IR52*0.6),(IQ52*0.4+IS52*0.6)),1)</f>
        <v>0</v>
      </c>
      <c r="IV52" s="31"/>
      <c r="IW52" s="35" t="str">
        <f>IF(IU52&gt;=8.5,"A",IF(IU52&gt;=8,"B+",IF(IU52&gt;=7,"B",IF(IU52&gt;=6.5,"C+",IF(IU52&gt;=5.5,"C",IF(IU52&gt;=5,"D+",IF(IU52&gt;=4,"D","F")))))))</f>
        <v>F</v>
      </c>
      <c r="IX52" s="33">
        <f>IF(IW52="A",4,IF(IW52="B+",3.5,IF(IW52="B",3,IF(IW52="C+",2.5,IF(IW52="C",2,IF(IW52="D+",1.5,IF(IW52="D",1,0)))))))</f>
        <v>0</v>
      </c>
      <c r="IY52" s="49" t="str">
        <f>TEXT(IX52,"0.0")</f>
        <v>0.0</v>
      </c>
      <c r="IZ52" s="77">
        <v>3</v>
      </c>
      <c r="JA52" s="151"/>
      <c r="JB52" s="24"/>
      <c r="JC52" s="27"/>
      <c r="JD52" s="28"/>
      <c r="JE52" s="30">
        <f t="shared" si="1113"/>
        <v>0</v>
      </c>
      <c r="JF52" s="31">
        <f t="shared" si="1114"/>
        <v>0</v>
      </c>
      <c r="JG52" s="31"/>
      <c r="JH52" s="35" t="str">
        <f t="shared" si="1115"/>
        <v>F</v>
      </c>
      <c r="JI52" s="33">
        <f t="shared" si="1116"/>
        <v>0</v>
      </c>
      <c r="JJ52" s="49" t="str">
        <f t="shared" si="1117"/>
        <v>0.0</v>
      </c>
      <c r="JK52" s="77">
        <v>3</v>
      </c>
      <c r="JL52" s="151"/>
      <c r="JM52" s="24">
        <v>7</v>
      </c>
      <c r="JN52" s="214">
        <v>6.3</v>
      </c>
      <c r="JO52" s="140"/>
      <c r="JP52" s="30">
        <f t="shared" si="1118"/>
        <v>6.6</v>
      </c>
      <c r="JQ52" s="31">
        <f t="shared" si="1119"/>
        <v>6.6</v>
      </c>
      <c r="JR52" s="31"/>
      <c r="JS52" s="35" t="str">
        <f t="shared" si="1120"/>
        <v>C+</v>
      </c>
      <c r="JT52" s="33">
        <f t="shared" si="1121"/>
        <v>2.5</v>
      </c>
      <c r="JU52" s="49" t="str">
        <f t="shared" si="1122"/>
        <v>2.5</v>
      </c>
      <c r="JV52" s="77">
        <v>2</v>
      </c>
      <c r="JW52" s="151"/>
      <c r="JX52" s="211">
        <f t="shared" si="1123"/>
        <v>22</v>
      </c>
      <c r="JY52" s="43">
        <f t="shared" si="1124"/>
        <v>1.0227272727272727</v>
      </c>
      <c r="JZ52" s="45" t="str">
        <f t="shared" si="1125"/>
        <v>1.02</v>
      </c>
      <c r="OP52" s="47"/>
    </row>
    <row r="53" spans="1:529" ht="18">
      <c r="A53" s="11">
        <v>13</v>
      </c>
      <c r="B53" s="70" t="s">
        <v>500</v>
      </c>
      <c r="C53" s="92" t="s">
        <v>526</v>
      </c>
      <c r="D53" s="73" t="s">
        <v>527</v>
      </c>
      <c r="E53" s="74" t="s">
        <v>444</v>
      </c>
      <c r="F53" s="123" t="s">
        <v>1278</v>
      </c>
      <c r="G53" s="119" t="s">
        <v>934</v>
      </c>
      <c r="H53" s="102" t="s">
        <v>18</v>
      </c>
      <c r="I53" s="104" t="s">
        <v>949</v>
      </c>
      <c r="J53" s="13">
        <v>6</v>
      </c>
      <c r="K53" s="13"/>
      <c r="L53" s="35" t="str">
        <f t="shared" si="1024"/>
        <v>C</v>
      </c>
      <c r="M53" s="33">
        <f t="shared" si="1025"/>
        <v>2</v>
      </c>
      <c r="N53" s="49" t="str">
        <f t="shared" si="1026"/>
        <v>2.0</v>
      </c>
      <c r="O53" s="12">
        <v>2</v>
      </c>
      <c r="P53" s="19"/>
      <c r="Q53" s="19"/>
      <c r="R53" s="35" t="str">
        <f t="shared" si="1085"/>
        <v>F</v>
      </c>
      <c r="S53" s="33">
        <f t="shared" si="1086"/>
        <v>0</v>
      </c>
      <c r="T53" s="49" t="str">
        <f t="shared" si="1087"/>
        <v>0.0</v>
      </c>
      <c r="U53" s="12">
        <v>3</v>
      </c>
      <c r="V53" s="24">
        <v>7.6</v>
      </c>
      <c r="W53" s="27">
        <v>5</v>
      </c>
      <c r="X53" s="28"/>
      <c r="Y53" s="22">
        <f t="shared" si="996"/>
        <v>6</v>
      </c>
      <c r="Z53" s="29">
        <f t="shared" si="997"/>
        <v>6</v>
      </c>
      <c r="AA53" s="29"/>
      <c r="AB53" s="35" t="str">
        <f t="shared" si="998"/>
        <v>C</v>
      </c>
      <c r="AC53" s="33">
        <f t="shared" si="999"/>
        <v>2</v>
      </c>
      <c r="AD53" s="49" t="str">
        <f t="shared" si="1000"/>
        <v>2.0</v>
      </c>
      <c r="AE53" s="77">
        <v>5</v>
      </c>
      <c r="AF53" s="80">
        <v>5</v>
      </c>
      <c r="AG53" s="24">
        <v>5</v>
      </c>
      <c r="AH53" s="27">
        <v>4</v>
      </c>
      <c r="AI53" s="28"/>
      <c r="AJ53" s="22">
        <f t="shared" si="1001"/>
        <v>4.4000000000000004</v>
      </c>
      <c r="AK53" s="29">
        <f t="shared" si="1002"/>
        <v>4.4000000000000004</v>
      </c>
      <c r="AL53" s="29"/>
      <c r="AM53" s="35" t="str">
        <f t="shared" si="1003"/>
        <v>D</v>
      </c>
      <c r="AN53" s="33">
        <f t="shared" si="1004"/>
        <v>1</v>
      </c>
      <c r="AO53" s="49" t="str">
        <f t="shared" si="1005"/>
        <v>1.0</v>
      </c>
      <c r="AP53" s="77">
        <v>3</v>
      </c>
      <c r="AQ53" s="83">
        <v>3</v>
      </c>
      <c r="AR53" s="24">
        <v>6</v>
      </c>
      <c r="AS53" s="27">
        <v>3</v>
      </c>
      <c r="AT53" s="28"/>
      <c r="AU53" s="22">
        <f t="shared" si="1006"/>
        <v>4.2</v>
      </c>
      <c r="AV53" s="29">
        <f t="shared" si="1007"/>
        <v>4.2</v>
      </c>
      <c r="AW53" s="29"/>
      <c r="AX53" s="35" t="str">
        <f t="shared" si="1008"/>
        <v>D</v>
      </c>
      <c r="AY53" s="33">
        <f t="shared" si="1009"/>
        <v>1</v>
      </c>
      <c r="AZ53" s="49" t="str">
        <f t="shared" si="1010"/>
        <v>1.0</v>
      </c>
      <c r="BA53" s="77">
        <v>3</v>
      </c>
      <c r="BB53" s="83">
        <v>3</v>
      </c>
      <c r="BC53" s="24">
        <v>6.7</v>
      </c>
      <c r="BD53" s="27">
        <v>6</v>
      </c>
      <c r="BE53" s="28"/>
      <c r="BF53" s="22">
        <f t="shared" si="1011"/>
        <v>6.3</v>
      </c>
      <c r="BG53" s="29">
        <f t="shared" si="1012"/>
        <v>6.3</v>
      </c>
      <c r="BH53" s="29"/>
      <c r="BI53" s="35" t="str">
        <f t="shared" si="1013"/>
        <v>C</v>
      </c>
      <c r="BJ53" s="33">
        <f t="shared" si="1014"/>
        <v>2</v>
      </c>
      <c r="BK53" s="49" t="str">
        <f t="shared" si="1015"/>
        <v>2.0</v>
      </c>
      <c r="BL53" s="77">
        <v>3</v>
      </c>
      <c r="BM53" s="83">
        <v>3</v>
      </c>
      <c r="BN53" s="24">
        <v>6.3</v>
      </c>
      <c r="BO53" s="27">
        <v>8</v>
      </c>
      <c r="BP53" s="28"/>
      <c r="BQ53" s="30">
        <f t="shared" si="1016"/>
        <v>7.3</v>
      </c>
      <c r="BR53" s="31">
        <f t="shared" si="1017"/>
        <v>7.3</v>
      </c>
      <c r="BS53" s="31"/>
      <c r="BT53" s="35" t="str">
        <f t="shared" si="1018"/>
        <v>B</v>
      </c>
      <c r="BU53" s="33">
        <f t="shared" si="1019"/>
        <v>3</v>
      </c>
      <c r="BV53" s="49" t="str">
        <f t="shared" si="1020"/>
        <v>3.0</v>
      </c>
      <c r="BW53" s="77">
        <v>2</v>
      </c>
      <c r="BX53" s="136">
        <v>2</v>
      </c>
      <c r="BY53" s="41">
        <f t="shared" si="1027"/>
        <v>16</v>
      </c>
      <c r="BZ53" s="43">
        <f t="shared" si="1028"/>
        <v>1.75</v>
      </c>
      <c r="CA53" s="45" t="str">
        <f t="shared" si="1029"/>
        <v>1.75</v>
      </c>
      <c r="CB53" s="47" t="str">
        <f t="shared" si="1030"/>
        <v>Lên lớp</v>
      </c>
      <c r="CC53" s="145">
        <f t="shared" si="1031"/>
        <v>16</v>
      </c>
      <c r="CD53" s="146">
        <f t="shared" si="1032"/>
        <v>1.75</v>
      </c>
      <c r="CE53" s="47" t="str">
        <f t="shared" si="1033"/>
        <v>Lên lớp</v>
      </c>
      <c r="CF53" s="142" t="s">
        <v>1143</v>
      </c>
      <c r="CG53" s="63">
        <v>0</v>
      </c>
      <c r="CH53" s="27"/>
      <c r="CI53" s="28"/>
      <c r="CJ53" s="30">
        <f t="shared" si="1034"/>
        <v>0</v>
      </c>
      <c r="CK53" s="31">
        <f t="shared" si="1035"/>
        <v>0</v>
      </c>
      <c r="CL53" s="31"/>
      <c r="CM53" s="35" t="str">
        <f t="shared" si="1036"/>
        <v>F</v>
      </c>
      <c r="CN53" s="157">
        <f t="shared" si="1037"/>
        <v>0</v>
      </c>
      <c r="CO53" s="49" t="str">
        <f t="shared" si="1038"/>
        <v>0.0</v>
      </c>
      <c r="CP53" s="77">
        <v>3</v>
      </c>
      <c r="CQ53" s="151"/>
      <c r="CR53" s="24">
        <v>6.7</v>
      </c>
      <c r="CS53" s="27">
        <v>5</v>
      </c>
      <c r="CT53" s="28"/>
      <c r="CU53" s="22">
        <f t="shared" si="1039"/>
        <v>5.7</v>
      </c>
      <c r="CV53" s="29">
        <f t="shared" si="1040"/>
        <v>5.7</v>
      </c>
      <c r="CW53" s="29"/>
      <c r="CX53" s="35" t="str">
        <f t="shared" si="1041"/>
        <v>C</v>
      </c>
      <c r="CY53" s="157">
        <f t="shared" si="1042"/>
        <v>2</v>
      </c>
      <c r="CZ53" s="49" t="str">
        <f t="shared" si="1043"/>
        <v>2.0</v>
      </c>
      <c r="DA53" s="77">
        <v>2</v>
      </c>
      <c r="DB53" s="151">
        <v>2</v>
      </c>
      <c r="DC53" s="63">
        <v>3.3</v>
      </c>
      <c r="DD53" s="27"/>
      <c r="DE53" s="28"/>
      <c r="DF53" s="30">
        <f t="shared" si="1044"/>
        <v>1.3</v>
      </c>
      <c r="DG53" s="31">
        <f t="shared" si="1045"/>
        <v>1.3</v>
      </c>
      <c r="DH53" s="31"/>
      <c r="DI53" s="35" t="str">
        <f t="shared" si="1046"/>
        <v>F</v>
      </c>
      <c r="DJ53" s="157">
        <f t="shared" si="1047"/>
        <v>0</v>
      </c>
      <c r="DK53" s="49" t="str">
        <f t="shared" si="1048"/>
        <v>0.0</v>
      </c>
      <c r="DL53" s="77">
        <v>4</v>
      </c>
      <c r="DM53" s="151"/>
      <c r="DN53" s="63">
        <v>0</v>
      </c>
      <c r="DO53" s="27"/>
      <c r="DP53" s="28"/>
      <c r="DQ53" s="30">
        <f t="shared" si="1049"/>
        <v>0</v>
      </c>
      <c r="DR53" s="31">
        <f t="shared" si="1050"/>
        <v>0</v>
      </c>
      <c r="DS53" s="31"/>
      <c r="DT53" s="35" t="str">
        <f t="shared" si="1051"/>
        <v>F</v>
      </c>
      <c r="DU53" s="157">
        <f t="shared" si="1052"/>
        <v>0</v>
      </c>
      <c r="DV53" s="49" t="str">
        <f t="shared" si="1053"/>
        <v>0.0</v>
      </c>
      <c r="DW53" s="77">
        <v>3</v>
      </c>
      <c r="DX53" s="151"/>
      <c r="DY53" s="63">
        <v>0</v>
      </c>
      <c r="DZ53" s="27"/>
      <c r="EA53" s="28"/>
      <c r="EB53" s="22">
        <f t="shared" si="1054"/>
        <v>0</v>
      </c>
      <c r="EC53" s="29">
        <f t="shared" si="1055"/>
        <v>0</v>
      </c>
      <c r="ED53" s="29"/>
      <c r="EE53" s="35" t="str">
        <f t="shared" si="1056"/>
        <v>F</v>
      </c>
      <c r="EF53" s="157">
        <f t="shared" si="1057"/>
        <v>0</v>
      </c>
      <c r="EG53" s="49" t="str">
        <f t="shared" si="1058"/>
        <v>0.0</v>
      </c>
      <c r="EH53" s="77">
        <v>2</v>
      </c>
      <c r="EI53" s="151"/>
      <c r="EJ53" s="24">
        <v>6.4</v>
      </c>
      <c r="EK53" s="27">
        <v>6</v>
      </c>
      <c r="EL53" s="28"/>
      <c r="EM53" s="30">
        <f t="shared" si="1059"/>
        <v>6.2</v>
      </c>
      <c r="EN53" s="31">
        <f t="shared" si="1060"/>
        <v>6.2</v>
      </c>
      <c r="EO53" s="31"/>
      <c r="EP53" s="35" t="str">
        <f t="shared" si="1061"/>
        <v>C</v>
      </c>
      <c r="EQ53" s="157">
        <f t="shared" si="1062"/>
        <v>2</v>
      </c>
      <c r="ER53" s="49" t="str">
        <f t="shared" si="1063"/>
        <v>2.0</v>
      </c>
      <c r="ES53" s="77">
        <v>2</v>
      </c>
      <c r="ET53" s="151">
        <v>2</v>
      </c>
      <c r="EU53" s="63">
        <v>0</v>
      </c>
      <c r="EV53" s="27"/>
      <c r="EW53" s="28"/>
      <c r="EX53" s="30">
        <f t="shared" si="1064"/>
        <v>0</v>
      </c>
      <c r="EY53" s="31">
        <f t="shared" si="1065"/>
        <v>0</v>
      </c>
      <c r="EZ53" s="31"/>
      <c r="FA53" s="35" t="str">
        <f t="shared" si="1066"/>
        <v>F</v>
      </c>
      <c r="FB53" s="157">
        <f t="shared" si="1067"/>
        <v>0</v>
      </c>
      <c r="FC53" s="49" t="str">
        <f t="shared" si="1068"/>
        <v>0.0</v>
      </c>
      <c r="FD53" s="77">
        <v>3</v>
      </c>
      <c r="FE53" s="151"/>
      <c r="FF53" s="155">
        <v>8</v>
      </c>
      <c r="FG53" s="165">
        <v>7.2</v>
      </c>
      <c r="FH53" s="165"/>
      <c r="FI53" s="22">
        <f t="shared" si="1069"/>
        <v>7.5</v>
      </c>
      <c r="FJ53" s="29">
        <f t="shared" si="1070"/>
        <v>7.5</v>
      </c>
      <c r="FK53" s="29"/>
      <c r="FL53" s="35" t="str">
        <f t="shared" si="1071"/>
        <v>B</v>
      </c>
      <c r="FM53" s="33">
        <f t="shared" si="1072"/>
        <v>3</v>
      </c>
      <c r="FN53" s="49" t="str">
        <f t="shared" si="1073"/>
        <v>3.0</v>
      </c>
      <c r="FO53" s="77">
        <v>1</v>
      </c>
      <c r="FP53" s="151">
        <v>1</v>
      </c>
      <c r="FQ53" s="41">
        <f t="shared" si="1074"/>
        <v>20</v>
      </c>
      <c r="FR53" s="43">
        <f t="shared" si="1075"/>
        <v>0.55000000000000004</v>
      </c>
      <c r="FS53" s="45" t="str">
        <f t="shared" si="1076"/>
        <v>0.55</v>
      </c>
      <c r="FT53" s="148" t="str">
        <f t="shared" si="1077"/>
        <v>Cảnh báo KQHT</v>
      </c>
      <c r="FU53" s="145">
        <f t="shared" si="1078"/>
        <v>5</v>
      </c>
      <c r="FV53" s="146">
        <f t="shared" si="1079"/>
        <v>2.2000000000000002</v>
      </c>
      <c r="FW53" s="174">
        <f t="shared" si="1080"/>
        <v>36</v>
      </c>
      <c r="FX53" s="41">
        <f t="shared" si="1081"/>
        <v>21</v>
      </c>
      <c r="FY53" s="43">
        <f t="shared" si="1082"/>
        <v>1.8571428571428572</v>
      </c>
      <c r="FZ53" s="45" t="str">
        <f t="shared" si="1083"/>
        <v>1.86</v>
      </c>
      <c r="GA53" s="47" t="str">
        <f t="shared" si="1084"/>
        <v>Lên lớp</v>
      </c>
      <c r="GB53" s="209" t="s">
        <v>1135</v>
      </c>
      <c r="GC53" s="24"/>
      <c r="GD53" s="27"/>
      <c r="GE53" s="28"/>
      <c r="GF53" s="22">
        <f>ROUND((GC53*0.4+GD53*0.6),1)</f>
        <v>0</v>
      </c>
      <c r="GG53" s="29">
        <f>ROUND(MAX((GC53*0.4+GD53*0.6),(GC53*0.4+GE53*0.6)),1)</f>
        <v>0</v>
      </c>
      <c r="GH53" s="29"/>
      <c r="GI53" s="35" t="str">
        <f>IF(GG53&gt;=8.5,"A",IF(GG53&gt;=8,"B+",IF(GG53&gt;=7,"B",IF(GG53&gt;=6.5,"C+",IF(GG53&gt;=5.5,"C",IF(GG53&gt;=5,"D+",IF(GG53&gt;=4,"D","F")))))))</f>
        <v>F</v>
      </c>
      <c r="GJ53" s="33">
        <f>IF(GI53="A",4,IF(GI53="B+",3.5,IF(GI53="B",3,IF(GI53="C+",2.5,IF(GI53="C",2,IF(GI53="D+",1.5,IF(GI53="D",1,0)))))))</f>
        <v>0</v>
      </c>
      <c r="GK53" s="49" t="str">
        <f>TEXT(GJ53,"0.0")</f>
        <v>0.0</v>
      </c>
      <c r="GL53" s="77"/>
      <c r="GM53" s="151"/>
      <c r="GN53" s="24"/>
      <c r="GO53" s="27"/>
      <c r="GP53" s="28"/>
      <c r="GQ53" s="22">
        <f t="shared" si="1088"/>
        <v>0</v>
      </c>
      <c r="GR53" s="29">
        <f t="shared" si="1089"/>
        <v>0</v>
      </c>
      <c r="GS53" s="29"/>
      <c r="GT53" s="35" t="str">
        <f t="shared" si="1090"/>
        <v>F</v>
      </c>
      <c r="GU53" s="33">
        <f t="shared" si="1091"/>
        <v>0</v>
      </c>
      <c r="GV53" s="49" t="str">
        <f t="shared" si="1092"/>
        <v>0.0</v>
      </c>
      <c r="GW53" s="77">
        <v>3</v>
      </c>
      <c r="GX53" s="151"/>
      <c r="GY53" s="24"/>
      <c r="GZ53" s="27"/>
      <c r="HA53" s="28"/>
      <c r="HB53" s="22">
        <f t="shared" si="1093"/>
        <v>0</v>
      </c>
      <c r="HC53" s="29">
        <f t="shared" si="1094"/>
        <v>0</v>
      </c>
      <c r="HD53" s="29"/>
      <c r="HE53" s="35" t="str">
        <f t="shared" si="1095"/>
        <v>F</v>
      </c>
      <c r="HF53" s="33">
        <f t="shared" si="1096"/>
        <v>0</v>
      </c>
      <c r="HG53" s="49" t="str">
        <f t="shared" si="1097"/>
        <v>0.0</v>
      </c>
      <c r="HH53" s="77"/>
      <c r="HI53" s="151"/>
      <c r="HJ53" s="24"/>
      <c r="HK53" s="27"/>
      <c r="HL53" s="28"/>
      <c r="HM53" s="22">
        <f t="shared" si="1098"/>
        <v>0</v>
      </c>
      <c r="HN53" s="29">
        <f t="shared" si="1099"/>
        <v>0</v>
      </c>
      <c r="HO53" s="29"/>
      <c r="HP53" s="35" t="str">
        <f t="shared" si="1100"/>
        <v>F</v>
      </c>
      <c r="HQ53" s="33">
        <f t="shared" si="1101"/>
        <v>0</v>
      </c>
      <c r="HR53" s="49" t="str">
        <f t="shared" si="1102"/>
        <v>0.0</v>
      </c>
      <c r="HS53" s="77"/>
      <c r="HT53" s="151"/>
      <c r="HU53" s="24"/>
      <c r="HV53" s="27"/>
      <c r="HW53" s="28"/>
      <c r="HX53" s="22">
        <f t="shared" si="1103"/>
        <v>0</v>
      </c>
      <c r="HY53" s="29">
        <f t="shared" si="1104"/>
        <v>0</v>
      </c>
      <c r="HZ53" s="29"/>
      <c r="IA53" s="35" t="str">
        <f t="shared" si="1105"/>
        <v>F</v>
      </c>
      <c r="IB53" s="33">
        <f t="shared" si="1106"/>
        <v>0</v>
      </c>
      <c r="IC53" s="49" t="str">
        <f t="shared" si="1107"/>
        <v>0.0</v>
      </c>
      <c r="ID53" s="77">
        <v>3</v>
      </c>
      <c r="IE53" s="151"/>
      <c r="IF53" s="24"/>
      <c r="IG53" s="27"/>
      <c r="IH53" s="28"/>
      <c r="II53" s="22">
        <f t="shared" si="1108"/>
        <v>0</v>
      </c>
      <c r="IJ53" s="29">
        <f t="shared" si="1109"/>
        <v>0</v>
      </c>
      <c r="IK53" s="29"/>
      <c r="IL53" s="35" t="str">
        <f t="shared" si="1110"/>
        <v>F</v>
      </c>
      <c r="IM53" s="33">
        <f t="shared" si="1111"/>
        <v>0</v>
      </c>
      <c r="IN53" s="49" t="str">
        <f t="shared" si="1112"/>
        <v>0.0</v>
      </c>
      <c r="IO53" s="77"/>
      <c r="IP53" s="151"/>
      <c r="IQ53" s="24"/>
      <c r="IR53" s="27"/>
      <c r="IS53" s="28"/>
      <c r="IT53" s="22">
        <f>ROUND((IQ53*0.4+IR53*0.6),1)</f>
        <v>0</v>
      </c>
      <c r="IU53" s="29">
        <f>ROUND(MAX((IQ53*0.4+IR53*0.6),(IQ53*0.4+IS53*0.6)),1)</f>
        <v>0</v>
      </c>
      <c r="IV53" s="29"/>
      <c r="IW53" s="35" t="str">
        <f>IF(IU53&gt;=8.5,"A",IF(IU53&gt;=8,"B+",IF(IU53&gt;=7,"B",IF(IU53&gt;=6.5,"C+",IF(IU53&gt;=5.5,"C",IF(IU53&gt;=5,"D+",IF(IU53&gt;=4,"D","F")))))))</f>
        <v>F</v>
      </c>
      <c r="IX53" s="33">
        <f>IF(IW53="A",4,IF(IW53="B+",3.5,IF(IW53="B",3,IF(IW53="C+",2.5,IF(IW53="C",2,IF(IW53="D+",1.5,IF(IW53="D",1,0)))))))</f>
        <v>0</v>
      </c>
      <c r="IY53" s="49" t="str">
        <f>TEXT(IX53,"0.0")</f>
        <v>0.0</v>
      </c>
      <c r="IZ53" s="77">
        <v>3</v>
      </c>
      <c r="JA53" s="151"/>
      <c r="JB53" s="24"/>
      <c r="JC53" s="27"/>
      <c r="JD53" s="28"/>
      <c r="JE53" s="22">
        <f t="shared" si="1113"/>
        <v>0</v>
      </c>
      <c r="JF53" s="29">
        <f t="shared" si="1114"/>
        <v>0</v>
      </c>
      <c r="JG53" s="29"/>
      <c r="JH53" s="35" t="str">
        <f t="shared" si="1115"/>
        <v>F</v>
      </c>
      <c r="JI53" s="33">
        <f t="shared" si="1116"/>
        <v>0</v>
      </c>
      <c r="JJ53" s="49" t="str">
        <f t="shared" si="1117"/>
        <v>0.0</v>
      </c>
      <c r="JK53" s="77"/>
      <c r="JL53" s="151"/>
      <c r="JM53" s="24"/>
      <c r="JN53" s="214"/>
      <c r="JO53" s="140"/>
      <c r="JP53" s="22">
        <f t="shared" si="1118"/>
        <v>0</v>
      </c>
      <c r="JQ53" s="29">
        <f t="shared" si="1119"/>
        <v>0</v>
      </c>
      <c r="JR53" s="29"/>
      <c r="JS53" s="35" t="str">
        <f t="shared" si="1120"/>
        <v>F</v>
      </c>
      <c r="JT53" s="33">
        <f t="shared" si="1121"/>
        <v>0</v>
      </c>
      <c r="JU53" s="49" t="str">
        <f t="shared" si="1122"/>
        <v>0.0</v>
      </c>
      <c r="JV53" s="77">
        <v>2</v>
      </c>
      <c r="JW53" s="151"/>
      <c r="JX53" s="211">
        <f t="shared" si="1123"/>
        <v>11</v>
      </c>
      <c r="JY53" s="43">
        <f t="shared" si="1124"/>
        <v>0</v>
      </c>
      <c r="JZ53" s="45" t="str">
        <f t="shared" si="1125"/>
        <v>0.00</v>
      </c>
      <c r="OP53" s="47"/>
    </row>
    <row r="54" spans="1:529" ht="18">
      <c r="A54" s="11">
        <v>27</v>
      </c>
      <c r="B54" s="91" t="s">
        <v>500</v>
      </c>
      <c r="C54" s="92" t="s">
        <v>553</v>
      </c>
      <c r="D54" s="73" t="s">
        <v>554</v>
      </c>
      <c r="E54" s="74" t="s">
        <v>555</v>
      </c>
      <c r="F54" s="123" t="s">
        <v>1312</v>
      </c>
      <c r="G54" s="118" t="s">
        <v>739</v>
      </c>
      <c r="H54" s="102" t="s">
        <v>18</v>
      </c>
      <c r="I54" s="104" t="s">
        <v>948</v>
      </c>
      <c r="J54" s="13">
        <v>8</v>
      </c>
      <c r="K54" s="13"/>
      <c r="L54" s="35" t="str">
        <f t="shared" si="1024"/>
        <v>B+</v>
      </c>
      <c r="M54" s="33">
        <f t="shared" si="1025"/>
        <v>3.5</v>
      </c>
      <c r="N54" s="49" t="str">
        <f t="shared" si="1026"/>
        <v>3.5</v>
      </c>
      <c r="O54" s="12">
        <v>2</v>
      </c>
      <c r="P54" s="19"/>
      <c r="Q54" s="19"/>
      <c r="R54" s="35" t="str">
        <f t="shared" si="1085"/>
        <v>F</v>
      </c>
      <c r="S54" s="33">
        <f t="shared" si="1086"/>
        <v>0</v>
      </c>
      <c r="T54" s="49" t="str">
        <f t="shared" si="1087"/>
        <v>0.0</v>
      </c>
      <c r="U54" s="12">
        <v>3</v>
      </c>
      <c r="V54" s="24">
        <v>6.7</v>
      </c>
      <c r="W54" s="27">
        <v>5</v>
      </c>
      <c r="X54" s="28"/>
      <c r="Y54" s="22">
        <f t="shared" ref="Y54:Y59" si="1126">ROUND((V54*0.4+W54*0.6),1)</f>
        <v>5.7</v>
      </c>
      <c r="Z54" s="29">
        <f t="shared" ref="Z54:Z59" si="1127">ROUND(MAX((V54*0.4+W54*0.6),(V54*0.4+X54*0.6)),1)</f>
        <v>5.7</v>
      </c>
      <c r="AA54" s="29"/>
      <c r="AB54" s="35" t="str">
        <f t="shared" ref="AB54:AB59" si="1128">IF(Z54&gt;=8.5,"A",IF(Z54&gt;=8,"B+",IF(Z54&gt;=7,"B",IF(Z54&gt;=6.5,"C+",IF(Z54&gt;=5.5,"C",IF(Z54&gt;=5,"D+",IF(Z54&gt;=4,"D","F")))))))</f>
        <v>C</v>
      </c>
      <c r="AC54" s="33">
        <f t="shared" ref="AC54:AC59" si="1129">IF(AB54="A",4,IF(AB54="B+",3.5,IF(AB54="B",3,IF(AB54="C+",2.5,IF(AB54="C",2,IF(AB54="D+",1.5,IF(AB54="D",1,0)))))))</f>
        <v>2</v>
      </c>
      <c r="AD54" s="49" t="str">
        <f t="shared" ref="AD54:AD59" si="1130">TEXT(AC54,"0.0")</f>
        <v>2.0</v>
      </c>
      <c r="AE54" s="77">
        <v>5</v>
      </c>
      <c r="AF54" s="80">
        <v>5</v>
      </c>
      <c r="AG54" s="24">
        <v>5.2</v>
      </c>
      <c r="AH54" s="27">
        <v>7</v>
      </c>
      <c r="AI54" s="28"/>
      <c r="AJ54" s="30">
        <f>ROUND((AG54*0.4+AH54*0.6),1)</f>
        <v>6.3</v>
      </c>
      <c r="AK54" s="31">
        <f>ROUND(MAX((AG54*0.4+AH54*0.6),(AG54*0.4+AI54*0.6)),1)</f>
        <v>6.3</v>
      </c>
      <c r="AL54" s="31"/>
      <c r="AM54" s="35" t="str">
        <f t="shared" ref="AM54:AM59" si="1131">IF(AK54&gt;=8.5,"A",IF(AK54&gt;=8,"B+",IF(AK54&gt;=7,"B",IF(AK54&gt;=6.5,"C+",IF(AK54&gt;=5.5,"C",IF(AK54&gt;=5,"D+",IF(AK54&gt;=4,"D","F")))))))</f>
        <v>C</v>
      </c>
      <c r="AN54" s="33">
        <f t="shared" ref="AN54:AN59" si="1132">IF(AM54="A",4,IF(AM54="B+",3.5,IF(AM54="B",3,IF(AM54="C+",2.5,IF(AM54="C",2,IF(AM54="D+",1.5,IF(AM54="D",1,0)))))))</f>
        <v>2</v>
      </c>
      <c r="AO54" s="49" t="str">
        <f t="shared" ref="AO54:AO59" si="1133">TEXT(AN54,"0.0")</f>
        <v>2.0</v>
      </c>
      <c r="AP54" s="77">
        <v>3</v>
      </c>
      <c r="AQ54" s="83">
        <v>3</v>
      </c>
      <c r="AR54" s="24">
        <v>6.3</v>
      </c>
      <c r="AS54" s="27">
        <v>4</v>
      </c>
      <c r="AT54" s="28"/>
      <c r="AU54" s="30">
        <f>ROUND((AR54*0.4+AS54*0.6),1)</f>
        <v>4.9000000000000004</v>
      </c>
      <c r="AV54" s="31">
        <f>ROUND(MAX((AR54*0.4+AS54*0.6),(AR54*0.4+AT54*0.6)),1)</f>
        <v>4.9000000000000004</v>
      </c>
      <c r="AW54" s="31"/>
      <c r="AX54" s="35" t="str">
        <f t="shared" ref="AX54:AX59" si="1134">IF(AV54&gt;=8.5,"A",IF(AV54&gt;=8,"B+",IF(AV54&gt;=7,"B",IF(AV54&gt;=6.5,"C+",IF(AV54&gt;=5.5,"C",IF(AV54&gt;=5,"D+",IF(AV54&gt;=4,"D","F")))))))</f>
        <v>D</v>
      </c>
      <c r="AY54" s="33">
        <f t="shared" ref="AY54:AY59" si="1135">IF(AX54="A",4,IF(AX54="B+",3.5,IF(AX54="B",3,IF(AX54="C+",2.5,IF(AX54="C",2,IF(AX54="D+",1.5,IF(AX54="D",1,0)))))))</f>
        <v>1</v>
      </c>
      <c r="AZ54" s="49" t="str">
        <f t="shared" ref="AZ54:AZ59" si="1136">TEXT(AY54,"0.0")</f>
        <v>1.0</v>
      </c>
      <c r="BA54" s="77">
        <v>3</v>
      </c>
      <c r="BB54" s="83">
        <v>3</v>
      </c>
      <c r="BC54" s="24">
        <v>6.5</v>
      </c>
      <c r="BD54" s="27">
        <v>5</v>
      </c>
      <c r="BE54" s="28"/>
      <c r="BF54" s="22">
        <f>ROUND((BC54*0.4+BD54*0.6),1)</f>
        <v>5.6</v>
      </c>
      <c r="BG54" s="29">
        <f>ROUND(MAX((BC54*0.4+BD54*0.6),(BC54*0.4+BE54*0.6)),1)</f>
        <v>5.6</v>
      </c>
      <c r="BH54" s="29"/>
      <c r="BI54" s="35" t="str">
        <f t="shared" ref="BI54:BI59" si="1137">IF(BG54&gt;=8.5,"A",IF(BG54&gt;=8,"B+",IF(BG54&gt;=7,"B",IF(BG54&gt;=6.5,"C+",IF(BG54&gt;=5.5,"C",IF(BG54&gt;=5,"D+",IF(BG54&gt;=4,"D","F")))))))</f>
        <v>C</v>
      </c>
      <c r="BJ54" s="33">
        <f t="shared" ref="BJ54:BJ59" si="1138">IF(BI54="A",4,IF(BI54="B+",3.5,IF(BI54="B",3,IF(BI54="C+",2.5,IF(BI54="C",2,IF(BI54="D+",1.5,IF(BI54="D",1,0)))))))</f>
        <v>2</v>
      </c>
      <c r="BK54" s="49" t="str">
        <f t="shared" ref="BK54:BK59" si="1139">TEXT(BJ54,"0.0")</f>
        <v>2.0</v>
      </c>
      <c r="BL54" s="77">
        <v>3</v>
      </c>
      <c r="BM54" s="83">
        <v>3</v>
      </c>
      <c r="BN54" s="24">
        <v>5.7</v>
      </c>
      <c r="BO54" s="27">
        <v>9</v>
      </c>
      <c r="BP54" s="28"/>
      <c r="BQ54" s="30">
        <f>ROUND((BN54*0.4+BO54*0.6),1)</f>
        <v>7.7</v>
      </c>
      <c r="BR54" s="31">
        <f>ROUND(MAX((BN54*0.4+BO54*0.6),(BN54*0.4+BP54*0.6)),1)</f>
        <v>7.7</v>
      </c>
      <c r="BS54" s="31"/>
      <c r="BT54" s="35" t="str">
        <f t="shared" ref="BT54:BT59" si="1140">IF(BR54&gt;=8.5,"A",IF(BR54&gt;=8,"B+",IF(BR54&gt;=7,"B",IF(BR54&gt;=6.5,"C+",IF(BR54&gt;=5.5,"C",IF(BR54&gt;=5,"D+",IF(BR54&gt;=4,"D","F")))))))</f>
        <v>B</v>
      </c>
      <c r="BU54" s="33">
        <f t="shared" ref="BU54:BU59" si="1141">IF(BT54="A",4,IF(BT54="B+",3.5,IF(BT54="B",3,IF(BT54="C+",2.5,IF(BT54="C",2,IF(BT54="D+",1.5,IF(BT54="D",1,0)))))))</f>
        <v>3</v>
      </c>
      <c r="BV54" s="49" t="str">
        <f t="shared" ref="BV54:BV59" si="1142">TEXT(BU54,"0.0")</f>
        <v>3.0</v>
      </c>
      <c r="BW54" s="77">
        <v>2</v>
      </c>
      <c r="BX54" s="136">
        <v>2</v>
      </c>
      <c r="BY54" s="41">
        <f t="shared" si="1027"/>
        <v>16</v>
      </c>
      <c r="BZ54" s="43">
        <f t="shared" si="1028"/>
        <v>1.9375</v>
      </c>
      <c r="CA54" s="45" t="str">
        <f t="shared" si="1029"/>
        <v>1.94</v>
      </c>
      <c r="CB54" s="47" t="str">
        <f t="shared" si="1030"/>
        <v>Lên lớp</v>
      </c>
      <c r="CC54" s="145">
        <f t="shared" si="1031"/>
        <v>16</v>
      </c>
      <c r="CD54" s="146">
        <f t="shared" si="1032"/>
        <v>1.9375</v>
      </c>
      <c r="CE54" s="47" t="str">
        <f t="shared" si="1033"/>
        <v>Lên lớp</v>
      </c>
      <c r="CF54" s="142" t="s">
        <v>1143</v>
      </c>
      <c r="CG54" s="24">
        <v>5.2</v>
      </c>
      <c r="CH54" s="124"/>
      <c r="CI54" s="28"/>
      <c r="CJ54" s="30">
        <f t="shared" si="1034"/>
        <v>2.1</v>
      </c>
      <c r="CK54" s="31">
        <f t="shared" si="1035"/>
        <v>2.1</v>
      </c>
      <c r="CL54" s="31"/>
      <c r="CM54" s="35" t="str">
        <f t="shared" si="1036"/>
        <v>F</v>
      </c>
      <c r="CN54" s="157">
        <f t="shared" si="1037"/>
        <v>0</v>
      </c>
      <c r="CO54" s="49" t="str">
        <f t="shared" si="1038"/>
        <v>0.0</v>
      </c>
      <c r="CP54" s="77">
        <v>3</v>
      </c>
      <c r="CQ54" s="151"/>
      <c r="CR54" s="24">
        <v>6.3</v>
      </c>
      <c r="CS54" s="27">
        <v>5</v>
      </c>
      <c r="CT54" s="28"/>
      <c r="CU54" s="30">
        <f t="shared" si="1039"/>
        <v>5.5</v>
      </c>
      <c r="CV54" s="31">
        <f t="shared" si="1040"/>
        <v>5.5</v>
      </c>
      <c r="CW54" s="31"/>
      <c r="CX54" s="35" t="str">
        <f t="shared" si="1041"/>
        <v>C</v>
      </c>
      <c r="CY54" s="157">
        <f t="shared" si="1042"/>
        <v>2</v>
      </c>
      <c r="CZ54" s="49" t="str">
        <f t="shared" si="1043"/>
        <v>2.0</v>
      </c>
      <c r="DA54" s="77">
        <v>2</v>
      </c>
      <c r="DB54" s="151">
        <v>2</v>
      </c>
      <c r="DC54" s="63">
        <v>2.2000000000000002</v>
      </c>
      <c r="DD54" s="27"/>
      <c r="DE54" s="28"/>
      <c r="DF54" s="30">
        <f t="shared" si="1044"/>
        <v>0.9</v>
      </c>
      <c r="DG54" s="31">
        <f t="shared" si="1045"/>
        <v>0.9</v>
      </c>
      <c r="DH54" s="31"/>
      <c r="DI54" s="35" t="str">
        <f t="shared" si="1046"/>
        <v>F</v>
      </c>
      <c r="DJ54" s="157">
        <f t="shared" si="1047"/>
        <v>0</v>
      </c>
      <c r="DK54" s="49" t="str">
        <f t="shared" si="1048"/>
        <v>0.0</v>
      </c>
      <c r="DL54" s="77">
        <v>4</v>
      </c>
      <c r="DM54" s="151"/>
      <c r="DN54" s="63">
        <v>2</v>
      </c>
      <c r="DO54" s="27"/>
      <c r="DP54" s="28"/>
      <c r="DQ54" s="30">
        <f t="shared" si="1049"/>
        <v>0.8</v>
      </c>
      <c r="DR54" s="31">
        <f t="shared" si="1050"/>
        <v>0.8</v>
      </c>
      <c r="DS54" s="31"/>
      <c r="DT54" s="35" t="str">
        <f t="shared" si="1051"/>
        <v>F</v>
      </c>
      <c r="DU54" s="157">
        <f t="shared" si="1052"/>
        <v>0</v>
      </c>
      <c r="DV54" s="49" t="str">
        <f t="shared" si="1053"/>
        <v>0.0</v>
      </c>
      <c r="DW54" s="77">
        <v>3</v>
      </c>
      <c r="DX54" s="151"/>
      <c r="DY54" s="24">
        <v>5.3</v>
      </c>
      <c r="DZ54" s="124"/>
      <c r="EA54" s="28"/>
      <c r="EB54" s="30">
        <f t="shared" si="1054"/>
        <v>2.1</v>
      </c>
      <c r="EC54" s="31">
        <f t="shared" si="1055"/>
        <v>2.1</v>
      </c>
      <c r="ED54" s="31"/>
      <c r="EE54" s="35" t="str">
        <f t="shared" si="1056"/>
        <v>F</v>
      </c>
      <c r="EF54" s="157">
        <f t="shared" si="1057"/>
        <v>0</v>
      </c>
      <c r="EG54" s="49" t="str">
        <f t="shared" si="1058"/>
        <v>0.0</v>
      </c>
      <c r="EH54" s="77">
        <v>2</v>
      </c>
      <c r="EI54" s="151"/>
      <c r="EJ54" s="24">
        <v>7</v>
      </c>
      <c r="EK54" s="27">
        <v>5</v>
      </c>
      <c r="EL54" s="28"/>
      <c r="EM54" s="30">
        <f t="shared" si="1059"/>
        <v>5.8</v>
      </c>
      <c r="EN54" s="31">
        <f t="shared" si="1060"/>
        <v>5.8</v>
      </c>
      <c r="EO54" s="31"/>
      <c r="EP54" s="35" t="str">
        <f t="shared" si="1061"/>
        <v>C</v>
      </c>
      <c r="EQ54" s="157">
        <f t="shared" si="1062"/>
        <v>2</v>
      </c>
      <c r="ER54" s="49" t="str">
        <f t="shared" si="1063"/>
        <v>2.0</v>
      </c>
      <c r="ES54" s="77">
        <v>2</v>
      </c>
      <c r="ET54" s="151">
        <v>2</v>
      </c>
      <c r="EU54" s="63">
        <v>0</v>
      </c>
      <c r="EV54" s="27"/>
      <c r="EW54" s="28"/>
      <c r="EX54" s="30">
        <f t="shared" si="1064"/>
        <v>0</v>
      </c>
      <c r="EY54" s="31">
        <f t="shared" si="1065"/>
        <v>0</v>
      </c>
      <c r="EZ54" s="31"/>
      <c r="FA54" s="35" t="str">
        <f t="shared" si="1066"/>
        <v>F</v>
      </c>
      <c r="FB54" s="157">
        <f t="shared" si="1067"/>
        <v>0</v>
      </c>
      <c r="FC54" s="49" t="str">
        <f t="shared" si="1068"/>
        <v>0.0</v>
      </c>
      <c r="FD54" s="77">
        <v>3</v>
      </c>
      <c r="FE54" s="151"/>
      <c r="FF54" s="155">
        <v>5.5</v>
      </c>
      <c r="FG54" s="165">
        <v>7</v>
      </c>
      <c r="FH54" s="165"/>
      <c r="FI54" s="22">
        <f t="shared" si="1069"/>
        <v>6.4</v>
      </c>
      <c r="FJ54" s="29">
        <f t="shared" si="1070"/>
        <v>6.4</v>
      </c>
      <c r="FK54" s="29"/>
      <c r="FL54" s="35" t="str">
        <f t="shared" si="1071"/>
        <v>C</v>
      </c>
      <c r="FM54" s="33">
        <f t="shared" si="1072"/>
        <v>2</v>
      </c>
      <c r="FN54" s="49" t="str">
        <f t="shared" si="1073"/>
        <v>2.0</v>
      </c>
      <c r="FO54" s="77">
        <v>1</v>
      </c>
      <c r="FP54" s="151">
        <v>1</v>
      </c>
      <c r="FQ54" s="41">
        <f t="shared" si="1074"/>
        <v>20</v>
      </c>
      <c r="FR54" s="43">
        <f t="shared" si="1075"/>
        <v>0.5</v>
      </c>
      <c r="FS54" s="45" t="str">
        <f t="shared" si="1076"/>
        <v>0.50</v>
      </c>
      <c r="FT54" s="148" t="str">
        <f t="shared" si="1077"/>
        <v>Cảnh báo KQHT</v>
      </c>
      <c r="FU54" s="145">
        <f t="shared" si="1078"/>
        <v>5</v>
      </c>
      <c r="FV54" s="146">
        <f t="shared" si="1079"/>
        <v>2</v>
      </c>
      <c r="FW54" s="174">
        <f t="shared" si="1080"/>
        <v>36</v>
      </c>
      <c r="FX54" s="41">
        <f t="shared" si="1081"/>
        <v>21</v>
      </c>
      <c r="FY54" s="43">
        <f t="shared" si="1082"/>
        <v>1.9523809523809523</v>
      </c>
      <c r="FZ54" s="45" t="str">
        <f t="shared" si="1083"/>
        <v>1.95</v>
      </c>
      <c r="GA54" s="47" t="str">
        <f t="shared" si="1084"/>
        <v>Lên lớp</v>
      </c>
      <c r="GB54" s="209" t="s">
        <v>1135</v>
      </c>
      <c r="GC54" s="63">
        <v>0</v>
      </c>
      <c r="GD54" s="27"/>
      <c r="GE54" s="28"/>
      <c r="GF54" s="22">
        <f>ROUND((GC54*0.4+GD54*0.6),1)</f>
        <v>0</v>
      </c>
      <c r="GG54" s="29">
        <f>ROUND(MAX((GC54*0.4+GD54*0.6),(GC54*0.4+GE54*0.6)),1)</f>
        <v>0</v>
      </c>
      <c r="GH54" s="29"/>
      <c r="GI54" s="35" t="str">
        <f>IF(GG54&gt;=8.5,"A",IF(GG54&gt;=8,"B+",IF(GG54&gt;=7,"B",IF(GG54&gt;=6.5,"C+",IF(GG54&gt;=5.5,"C",IF(GG54&gt;=5,"D+",IF(GG54&gt;=4,"D","F")))))))</f>
        <v>F</v>
      </c>
      <c r="GJ54" s="33">
        <f>IF(GI54="A",4,IF(GI54="B+",3.5,IF(GI54="B",3,IF(GI54="C+",2.5,IF(GI54="C",2,IF(GI54="D+",1.5,IF(GI54="D",1,0)))))))</f>
        <v>0</v>
      </c>
      <c r="GK54" s="49" t="str">
        <f>TEXT(GJ54,"0.0")</f>
        <v>0.0</v>
      </c>
      <c r="GL54" s="77">
        <v>2</v>
      </c>
      <c r="GM54" s="151"/>
      <c r="GN54" s="24"/>
      <c r="GO54" s="27"/>
      <c r="GP54" s="28"/>
      <c r="GQ54" s="22">
        <f t="shared" si="1088"/>
        <v>0</v>
      </c>
      <c r="GR54" s="29">
        <f t="shared" si="1089"/>
        <v>0</v>
      </c>
      <c r="GS54" s="29"/>
      <c r="GT54" s="35" t="str">
        <f t="shared" si="1090"/>
        <v>F</v>
      </c>
      <c r="GU54" s="33">
        <f t="shared" si="1091"/>
        <v>0</v>
      </c>
      <c r="GV54" s="49" t="str">
        <f t="shared" si="1092"/>
        <v>0.0</v>
      </c>
      <c r="GW54" s="77">
        <v>3</v>
      </c>
      <c r="GX54" s="151"/>
      <c r="GY54" s="24"/>
      <c r="GZ54" s="27"/>
      <c r="HA54" s="28"/>
      <c r="HB54" s="22">
        <f t="shared" si="1093"/>
        <v>0</v>
      </c>
      <c r="HC54" s="29">
        <f t="shared" si="1094"/>
        <v>0</v>
      </c>
      <c r="HD54" s="29"/>
      <c r="HE54" s="35" t="str">
        <f t="shared" si="1095"/>
        <v>F</v>
      </c>
      <c r="HF54" s="33">
        <f t="shared" si="1096"/>
        <v>0</v>
      </c>
      <c r="HG54" s="49" t="str">
        <f t="shared" si="1097"/>
        <v>0.0</v>
      </c>
      <c r="HH54" s="77"/>
      <c r="HI54" s="151"/>
      <c r="HJ54" s="24"/>
      <c r="HK54" s="27"/>
      <c r="HL54" s="28"/>
      <c r="HM54" s="22">
        <f t="shared" si="1098"/>
        <v>0</v>
      </c>
      <c r="HN54" s="29">
        <f t="shared" si="1099"/>
        <v>0</v>
      </c>
      <c r="HO54" s="29"/>
      <c r="HP54" s="35" t="str">
        <f t="shared" si="1100"/>
        <v>F</v>
      </c>
      <c r="HQ54" s="33">
        <f t="shared" si="1101"/>
        <v>0</v>
      </c>
      <c r="HR54" s="49" t="str">
        <f t="shared" si="1102"/>
        <v>0.0</v>
      </c>
      <c r="HS54" s="77"/>
      <c r="HT54" s="151"/>
      <c r="HU54" s="24"/>
      <c r="HV54" s="27"/>
      <c r="HW54" s="28"/>
      <c r="HX54" s="22">
        <f t="shared" si="1103"/>
        <v>0</v>
      </c>
      <c r="HY54" s="29">
        <f t="shared" si="1104"/>
        <v>0</v>
      </c>
      <c r="HZ54" s="29"/>
      <c r="IA54" s="35" t="str">
        <f t="shared" si="1105"/>
        <v>F</v>
      </c>
      <c r="IB54" s="33">
        <f t="shared" si="1106"/>
        <v>0</v>
      </c>
      <c r="IC54" s="49" t="str">
        <f t="shared" si="1107"/>
        <v>0.0</v>
      </c>
      <c r="ID54" s="77">
        <v>3</v>
      </c>
      <c r="IE54" s="151"/>
      <c r="IF54" s="24"/>
      <c r="IG54" s="27"/>
      <c r="IH54" s="28"/>
      <c r="II54" s="22">
        <f t="shared" si="1108"/>
        <v>0</v>
      </c>
      <c r="IJ54" s="29">
        <f t="shared" si="1109"/>
        <v>0</v>
      </c>
      <c r="IK54" s="29"/>
      <c r="IL54" s="35" t="str">
        <f t="shared" si="1110"/>
        <v>F</v>
      </c>
      <c r="IM54" s="33">
        <f t="shared" si="1111"/>
        <v>0</v>
      </c>
      <c r="IN54" s="49" t="str">
        <f t="shared" si="1112"/>
        <v>0.0</v>
      </c>
      <c r="IO54" s="77">
        <v>2</v>
      </c>
      <c r="IP54" s="151"/>
      <c r="IQ54" s="24"/>
      <c r="IR54" s="27"/>
      <c r="IS54" s="28"/>
      <c r="IT54" s="22">
        <f>ROUND((IQ54*0.4+IR54*0.6),1)</f>
        <v>0</v>
      </c>
      <c r="IU54" s="29">
        <f>ROUND(MAX((IQ54*0.4+IR54*0.6),(IQ54*0.4+IS54*0.6)),1)</f>
        <v>0</v>
      </c>
      <c r="IV54" s="29"/>
      <c r="IW54" s="35" t="str">
        <f>IF(IU54&gt;=8.5,"A",IF(IU54&gt;=8,"B+",IF(IU54&gt;=7,"B",IF(IU54&gt;=6.5,"C+",IF(IU54&gt;=5.5,"C",IF(IU54&gt;=5,"D+",IF(IU54&gt;=4,"D","F")))))))</f>
        <v>F</v>
      </c>
      <c r="IX54" s="33">
        <f>IF(IW54="A",4,IF(IW54="B+",3.5,IF(IW54="B",3,IF(IW54="C+",2.5,IF(IW54="C",2,IF(IW54="D+",1.5,IF(IW54="D",1,0)))))))</f>
        <v>0</v>
      </c>
      <c r="IY54" s="49" t="str">
        <f>TEXT(IX54,"0.0")</f>
        <v>0.0</v>
      </c>
      <c r="IZ54" s="77">
        <v>3</v>
      </c>
      <c r="JA54" s="151"/>
      <c r="JB54" s="24"/>
      <c r="JC54" s="27"/>
      <c r="JD54" s="28"/>
      <c r="JE54" s="22">
        <f t="shared" si="1113"/>
        <v>0</v>
      </c>
      <c r="JF54" s="29">
        <f t="shared" si="1114"/>
        <v>0</v>
      </c>
      <c r="JG54" s="29"/>
      <c r="JH54" s="35" t="str">
        <f t="shared" si="1115"/>
        <v>F</v>
      </c>
      <c r="JI54" s="33">
        <f t="shared" si="1116"/>
        <v>0</v>
      </c>
      <c r="JJ54" s="49" t="str">
        <f t="shared" si="1117"/>
        <v>0.0</v>
      </c>
      <c r="JK54" s="77"/>
      <c r="JL54" s="151"/>
      <c r="JM54" s="24"/>
      <c r="JN54" s="214"/>
      <c r="JO54" s="140"/>
      <c r="JP54" s="22">
        <f t="shared" si="1118"/>
        <v>0</v>
      </c>
      <c r="JQ54" s="29">
        <f t="shared" si="1119"/>
        <v>0</v>
      </c>
      <c r="JR54" s="29"/>
      <c r="JS54" s="35" t="str">
        <f t="shared" si="1120"/>
        <v>F</v>
      </c>
      <c r="JT54" s="33">
        <f t="shared" si="1121"/>
        <v>0</v>
      </c>
      <c r="JU54" s="49" t="str">
        <f t="shared" si="1122"/>
        <v>0.0</v>
      </c>
      <c r="JV54" s="77">
        <v>2</v>
      </c>
      <c r="JW54" s="151"/>
      <c r="JX54" s="211">
        <f t="shared" si="1123"/>
        <v>15</v>
      </c>
      <c r="JY54" s="43">
        <f t="shared" si="1124"/>
        <v>0</v>
      </c>
      <c r="JZ54" s="45" t="str">
        <f t="shared" si="1125"/>
        <v>0.00</v>
      </c>
      <c r="KA54" s="47" t="str">
        <f t="shared" ref="KA54:KA59" si="1143">IF(AND(JY54&lt;1),"Cảnh báo KQHT","Lên lớp")</f>
        <v>Cảnh báo KQHT</v>
      </c>
      <c r="KB54" s="41">
        <f t="shared" ref="KB54:KB59" si="1144">GM54+GX54+HI54+HT54+IE54+IP54+JA54+JL54+JW54</f>
        <v>0</v>
      </c>
      <c r="KC54" s="43" t="e">
        <f t="shared" ref="KC54:KC59" si="1145">(GJ54*GM54+GU54*GX54+HF54*HI54+HQ54*HT54+IB54*IE54+IM54*IP54+IX54*JA54+JI54*JL54+JT54*JW54)/KB54</f>
        <v>#DIV/0!</v>
      </c>
      <c r="KD54" s="229">
        <f t="shared" ref="KD54:KD59" si="1146">BY54+FQ54+JX54</f>
        <v>51</v>
      </c>
      <c r="KE54" s="230">
        <f t="shared" ref="KE54:KE59" si="1147">CC54+FU54+KB54</f>
        <v>21</v>
      </c>
      <c r="KF54" s="146" t="e">
        <f t="shared" ref="KF54:KF59" si="1148" xml:space="preserve"> (CD54*CC54+FU54*FV54+KC54*KB54)/KE54</f>
        <v>#DIV/0!</v>
      </c>
      <c r="KG54" s="45" t="e">
        <f t="shared" ref="KG54:KG59" si="1149">TEXT(KF54,"0.00")</f>
        <v>#DIV/0!</v>
      </c>
      <c r="KH54" s="47" t="e">
        <f t="shared" ref="KH54:KH59" si="1150">IF(AND(KF54&lt;1.4),"Cảnh báo KQHT","Lên lớp")</f>
        <v>#DIV/0!</v>
      </c>
      <c r="KI54" s="47"/>
      <c r="OP54" s="47"/>
    </row>
    <row r="55" spans="1:529" ht="18">
      <c r="A55" s="11">
        <v>45</v>
      </c>
      <c r="B55" s="91" t="s">
        <v>1243</v>
      </c>
      <c r="C55" s="92" t="s">
        <v>1211</v>
      </c>
      <c r="D55" s="73" t="s">
        <v>141</v>
      </c>
      <c r="E55" s="74" t="s">
        <v>287</v>
      </c>
      <c r="F55" s="123" t="s">
        <v>1313</v>
      </c>
      <c r="G55" s="118" t="s">
        <v>1274</v>
      </c>
      <c r="H55" s="102" t="s">
        <v>18</v>
      </c>
      <c r="I55" s="104" t="s">
        <v>965</v>
      </c>
      <c r="J55" s="13">
        <v>5.3</v>
      </c>
      <c r="K55" s="13"/>
      <c r="L55" s="35" t="str">
        <f t="shared" si="1024"/>
        <v>D+</v>
      </c>
      <c r="M55" s="33">
        <f t="shared" si="1025"/>
        <v>1.5</v>
      </c>
      <c r="N55" s="49" t="str">
        <f t="shared" si="1026"/>
        <v>1.5</v>
      </c>
      <c r="O55" s="12">
        <v>2</v>
      </c>
      <c r="P55" s="19">
        <v>5</v>
      </c>
      <c r="Q55" s="19"/>
      <c r="R55" s="35" t="str">
        <f t="shared" si="1085"/>
        <v>D+</v>
      </c>
      <c r="S55" s="33">
        <f t="shared" si="1086"/>
        <v>1.5</v>
      </c>
      <c r="T55" s="49" t="str">
        <f t="shared" si="1087"/>
        <v>1.5</v>
      </c>
      <c r="U55" s="12">
        <v>3</v>
      </c>
      <c r="V55" s="24">
        <v>7.3</v>
      </c>
      <c r="W55" s="27">
        <v>8</v>
      </c>
      <c r="X55" s="28"/>
      <c r="Y55" s="30">
        <f t="shared" si="1126"/>
        <v>7.7</v>
      </c>
      <c r="Z55" s="31">
        <f t="shared" si="1127"/>
        <v>7.7</v>
      </c>
      <c r="AA55" s="31"/>
      <c r="AB55" s="35" t="str">
        <f t="shared" si="1128"/>
        <v>B</v>
      </c>
      <c r="AC55" s="33">
        <f t="shared" si="1129"/>
        <v>3</v>
      </c>
      <c r="AD55" s="49" t="str">
        <f t="shared" si="1130"/>
        <v>3.0</v>
      </c>
      <c r="AE55" s="77">
        <v>5</v>
      </c>
      <c r="AF55" s="80">
        <v>5</v>
      </c>
      <c r="AG55" s="24">
        <v>5.7</v>
      </c>
      <c r="AH55" s="27">
        <v>3</v>
      </c>
      <c r="AI55" s="28"/>
      <c r="AJ55" s="30">
        <f>ROUND((AG55*0.4+AH55*0.6),1)</f>
        <v>4.0999999999999996</v>
      </c>
      <c r="AK55" s="31">
        <f>ROUND(MAX((AG55*0.4+AH55*0.6),(AG55*0.4+AI55*0.6)),1)</f>
        <v>4.0999999999999996</v>
      </c>
      <c r="AL55" s="31"/>
      <c r="AM55" s="35" t="str">
        <f t="shared" si="1131"/>
        <v>D</v>
      </c>
      <c r="AN55" s="33">
        <f t="shared" si="1132"/>
        <v>1</v>
      </c>
      <c r="AO55" s="49" t="str">
        <f t="shared" si="1133"/>
        <v>1.0</v>
      </c>
      <c r="AP55" s="77">
        <v>3</v>
      </c>
      <c r="AQ55" s="83">
        <v>3</v>
      </c>
      <c r="AR55" s="24">
        <v>5</v>
      </c>
      <c r="AS55" s="27">
        <v>2</v>
      </c>
      <c r="AT55" s="28">
        <v>4</v>
      </c>
      <c r="AU55" s="30">
        <f>ROUND((AR55*0.4+AS55*0.6),1)</f>
        <v>3.2</v>
      </c>
      <c r="AV55" s="31">
        <f>ROUND(MAX((AR55*0.4+AS55*0.6),(AR55*0.4+AT55*0.6)),1)</f>
        <v>4.4000000000000004</v>
      </c>
      <c r="AW55" s="31"/>
      <c r="AX55" s="35" t="str">
        <f t="shared" si="1134"/>
        <v>D</v>
      </c>
      <c r="AY55" s="33">
        <f t="shared" si="1135"/>
        <v>1</v>
      </c>
      <c r="AZ55" s="49" t="str">
        <f t="shared" si="1136"/>
        <v>1.0</v>
      </c>
      <c r="BA55" s="77">
        <v>3</v>
      </c>
      <c r="BB55" s="83">
        <v>3</v>
      </c>
      <c r="BC55" s="24">
        <v>6.5</v>
      </c>
      <c r="BD55" s="27">
        <v>3</v>
      </c>
      <c r="BE55" s="28"/>
      <c r="BF55" s="30">
        <f>ROUND((BC55*0.4+BD55*0.6),1)</f>
        <v>4.4000000000000004</v>
      </c>
      <c r="BG55" s="31">
        <f>ROUND(MAX((BC55*0.4+BD55*0.6),(BC55*0.4+BE55*0.6)),1)</f>
        <v>4.4000000000000004</v>
      </c>
      <c r="BH55" s="31"/>
      <c r="BI55" s="35" t="str">
        <f t="shared" si="1137"/>
        <v>D</v>
      </c>
      <c r="BJ55" s="33">
        <f t="shared" si="1138"/>
        <v>1</v>
      </c>
      <c r="BK55" s="49" t="str">
        <f t="shared" si="1139"/>
        <v>1.0</v>
      </c>
      <c r="BL55" s="77">
        <v>3</v>
      </c>
      <c r="BM55" s="83">
        <v>3</v>
      </c>
      <c r="BN55" s="24">
        <v>7</v>
      </c>
      <c r="BO55" s="27">
        <v>8</v>
      </c>
      <c r="BP55" s="28"/>
      <c r="BQ55" s="30">
        <f>ROUND((BN55*0.4+BO55*0.6),1)</f>
        <v>7.6</v>
      </c>
      <c r="BR55" s="31">
        <f>ROUND(MAX((BN55*0.4+BO55*0.6),(BN55*0.4+BP55*0.6)),1)</f>
        <v>7.6</v>
      </c>
      <c r="BS55" s="31"/>
      <c r="BT55" s="35" t="str">
        <f t="shared" si="1140"/>
        <v>B</v>
      </c>
      <c r="BU55" s="33">
        <f t="shared" si="1141"/>
        <v>3</v>
      </c>
      <c r="BV55" s="49" t="str">
        <f t="shared" si="1142"/>
        <v>3.0</v>
      </c>
      <c r="BW55" s="77">
        <v>2</v>
      </c>
      <c r="BX55" s="136">
        <v>2</v>
      </c>
      <c r="BY55" s="41">
        <f t="shared" si="1027"/>
        <v>16</v>
      </c>
      <c r="BZ55" s="43">
        <f t="shared" si="1028"/>
        <v>1.875</v>
      </c>
      <c r="CA55" s="45" t="str">
        <f t="shared" si="1029"/>
        <v>1.88</v>
      </c>
      <c r="CB55" s="47" t="str">
        <f t="shared" si="1030"/>
        <v>Lên lớp</v>
      </c>
      <c r="CC55" s="145">
        <f t="shared" si="1031"/>
        <v>16</v>
      </c>
      <c r="CD55" s="146">
        <f t="shared" si="1032"/>
        <v>1.875</v>
      </c>
      <c r="CE55" s="47" t="str">
        <f t="shared" si="1033"/>
        <v>Lên lớp</v>
      </c>
      <c r="CF55" s="142"/>
      <c r="CG55" s="24"/>
      <c r="CH55" s="27"/>
      <c r="CI55" s="28"/>
      <c r="CJ55" s="30">
        <f t="shared" si="1034"/>
        <v>0</v>
      </c>
      <c r="CK55" s="31">
        <f t="shared" si="1035"/>
        <v>0</v>
      </c>
      <c r="CL55" s="31"/>
      <c r="CM55" s="35" t="str">
        <f t="shared" si="1036"/>
        <v>F</v>
      </c>
      <c r="CN55" s="157">
        <f t="shared" si="1037"/>
        <v>0</v>
      </c>
      <c r="CO55" s="49" t="str">
        <f t="shared" si="1038"/>
        <v>0.0</v>
      </c>
      <c r="CP55" s="77">
        <v>3</v>
      </c>
      <c r="CQ55" s="151"/>
      <c r="CR55" s="24">
        <v>6</v>
      </c>
      <c r="CS55" s="27">
        <v>6</v>
      </c>
      <c r="CT55" s="28"/>
      <c r="CU55" s="30">
        <f t="shared" si="1039"/>
        <v>6</v>
      </c>
      <c r="CV55" s="31">
        <f t="shared" si="1040"/>
        <v>6</v>
      </c>
      <c r="CW55" s="31"/>
      <c r="CX55" s="35" t="str">
        <f t="shared" si="1041"/>
        <v>C</v>
      </c>
      <c r="CY55" s="157">
        <f t="shared" si="1042"/>
        <v>2</v>
      </c>
      <c r="CZ55" s="49" t="str">
        <f t="shared" si="1043"/>
        <v>2.0</v>
      </c>
      <c r="DA55" s="77">
        <v>2</v>
      </c>
      <c r="DB55" s="151">
        <v>2</v>
      </c>
      <c r="DC55" s="24"/>
      <c r="DD55" s="27"/>
      <c r="DE55" s="28"/>
      <c r="DF55" s="30">
        <f t="shared" si="1044"/>
        <v>0</v>
      </c>
      <c r="DG55" s="31">
        <f t="shared" si="1045"/>
        <v>0</v>
      </c>
      <c r="DH55" s="31"/>
      <c r="DI55" s="35" t="str">
        <f t="shared" si="1046"/>
        <v>F</v>
      </c>
      <c r="DJ55" s="157">
        <f t="shared" si="1047"/>
        <v>0</v>
      </c>
      <c r="DK55" s="49" t="str">
        <f t="shared" si="1048"/>
        <v>0.0</v>
      </c>
      <c r="DL55" s="77">
        <v>4</v>
      </c>
      <c r="DM55" s="151"/>
      <c r="DN55" s="24">
        <v>5.8</v>
      </c>
      <c r="DO55" s="27">
        <v>4</v>
      </c>
      <c r="DP55" s="28"/>
      <c r="DQ55" s="30">
        <f t="shared" si="1049"/>
        <v>4.7</v>
      </c>
      <c r="DR55" s="31">
        <f t="shared" si="1050"/>
        <v>4.7</v>
      </c>
      <c r="DS55" s="31"/>
      <c r="DT55" s="35" t="str">
        <f t="shared" si="1051"/>
        <v>D</v>
      </c>
      <c r="DU55" s="157">
        <f t="shared" si="1052"/>
        <v>1</v>
      </c>
      <c r="DV55" s="49" t="str">
        <f t="shared" si="1053"/>
        <v>1.0</v>
      </c>
      <c r="DW55" s="77">
        <v>3</v>
      </c>
      <c r="DX55" s="151">
        <v>3</v>
      </c>
      <c r="DY55" s="24">
        <v>5.3</v>
      </c>
      <c r="DZ55" s="27"/>
      <c r="EA55" s="28">
        <v>5</v>
      </c>
      <c r="EB55" s="30">
        <f t="shared" si="1054"/>
        <v>2.1</v>
      </c>
      <c r="EC55" s="31">
        <f t="shared" si="1055"/>
        <v>5.0999999999999996</v>
      </c>
      <c r="ED55" s="31"/>
      <c r="EE55" s="35" t="str">
        <f t="shared" si="1056"/>
        <v>D+</v>
      </c>
      <c r="EF55" s="157">
        <f t="shared" si="1057"/>
        <v>1.5</v>
      </c>
      <c r="EG55" s="49" t="str">
        <f t="shared" si="1058"/>
        <v>1.5</v>
      </c>
      <c r="EH55" s="77">
        <v>2</v>
      </c>
      <c r="EI55" s="151">
        <v>2</v>
      </c>
      <c r="EJ55" s="24">
        <v>7.6</v>
      </c>
      <c r="EK55" s="27">
        <v>6</v>
      </c>
      <c r="EL55" s="28"/>
      <c r="EM55" s="30">
        <f t="shared" si="1059"/>
        <v>6.6</v>
      </c>
      <c r="EN55" s="31">
        <f t="shared" si="1060"/>
        <v>6.6</v>
      </c>
      <c r="EO55" s="31"/>
      <c r="EP55" s="35" t="str">
        <f t="shared" si="1061"/>
        <v>C+</v>
      </c>
      <c r="EQ55" s="157">
        <f t="shared" si="1062"/>
        <v>2.5</v>
      </c>
      <c r="ER55" s="49" t="str">
        <f t="shared" si="1063"/>
        <v>2.5</v>
      </c>
      <c r="ES55" s="77">
        <v>2</v>
      </c>
      <c r="ET55" s="151">
        <v>2</v>
      </c>
      <c r="EU55" s="24">
        <v>5.0999999999999996</v>
      </c>
      <c r="EV55" s="27">
        <v>4</v>
      </c>
      <c r="EW55" s="28"/>
      <c r="EX55" s="30">
        <f t="shared" si="1064"/>
        <v>4.4000000000000004</v>
      </c>
      <c r="EY55" s="31">
        <f t="shared" si="1065"/>
        <v>4.4000000000000004</v>
      </c>
      <c r="EZ55" s="31"/>
      <c r="FA55" s="35" t="str">
        <f t="shared" si="1066"/>
        <v>D</v>
      </c>
      <c r="FB55" s="157">
        <f t="shared" si="1067"/>
        <v>1</v>
      </c>
      <c r="FC55" s="49" t="str">
        <f t="shared" si="1068"/>
        <v>1.0</v>
      </c>
      <c r="FD55" s="77">
        <v>3</v>
      </c>
      <c r="FE55" s="151">
        <v>3</v>
      </c>
      <c r="FF55" s="155"/>
      <c r="FG55" s="165"/>
      <c r="FH55" s="165"/>
      <c r="FI55" s="30">
        <v>5.4</v>
      </c>
      <c r="FJ55" s="31">
        <v>5.4</v>
      </c>
      <c r="FK55" s="31"/>
      <c r="FL55" s="35" t="str">
        <f t="shared" si="1071"/>
        <v>D+</v>
      </c>
      <c r="FM55" s="33">
        <f t="shared" si="1072"/>
        <v>1.5</v>
      </c>
      <c r="FN55" s="49" t="str">
        <f t="shared" si="1073"/>
        <v>1.5</v>
      </c>
      <c r="FO55" s="77">
        <v>1</v>
      </c>
      <c r="FP55" s="151">
        <v>1</v>
      </c>
      <c r="FQ55" s="41">
        <f t="shared" si="1074"/>
        <v>20</v>
      </c>
      <c r="FR55" s="43">
        <f t="shared" si="1075"/>
        <v>0.97499999999999998</v>
      </c>
      <c r="FS55" s="45" t="str">
        <f t="shared" si="1076"/>
        <v>0.98</v>
      </c>
      <c r="FT55" s="47" t="str">
        <f t="shared" si="1077"/>
        <v>Cảnh báo KQHT</v>
      </c>
      <c r="FU55" s="145">
        <f t="shared" si="1078"/>
        <v>13</v>
      </c>
      <c r="FV55" s="146">
        <f t="shared" si="1079"/>
        <v>1.5</v>
      </c>
      <c r="FW55" s="174">
        <f t="shared" si="1080"/>
        <v>36</v>
      </c>
      <c r="FX55" s="41">
        <f t="shared" si="1081"/>
        <v>29</v>
      </c>
      <c r="FY55" s="43">
        <f t="shared" si="1082"/>
        <v>1.7068965517241379</v>
      </c>
      <c r="FZ55" s="45" t="str">
        <f t="shared" si="1083"/>
        <v>1.71</v>
      </c>
      <c r="GA55" s="47" t="str">
        <f t="shared" si="1084"/>
        <v>Lên lớp</v>
      </c>
      <c r="GB55" s="47"/>
      <c r="GC55" s="24"/>
      <c r="GD55" s="27"/>
      <c r="GE55" s="28"/>
      <c r="GF55" s="30">
        <f t="shared" ref="GF55" si="1151">ROUND((GC55*0.4+GD55*0.6),1)</f>
        <v>0</v>
      </c>
      <c r="GG55" s="31">
        <f t="shared" ref="GG55" si="1152">ROUND(MAX((GC55*0.4+GD55*0.6),(GC55*0.4+GE55*0.6)),1)</f>
        <v>0</v>
      </c>
      <c r="GH55" s="31"/>
      <c r="GI55" s="35" t="str">
        <f t="shared" ref="GI55" si="1153">IF(GG55&gt;=8.5,"A",IF(GG55&gt;=8,"B+",IF(GG55&gt;=7,"B",IF(GG55&gt;=6.5,"C+",IF(GG55&gt;=5.5,"C",IF(GG55&gt;=5,"D+",IF(GG55&gt;=4,"D","F")))))))</f>
        <v>F</v>
      </c>
      <c r="GJ55" s="33">
        <f t="shared" ref="GJ55" si="1154">IF(GI55="A",4,IF(GI55="B+",3.5,IF(GI55="B",3,IF(GI55="C+",2.5,IF(GI55="C",2,IF(GI55="D+",1.5,IF(GI55="D",1,0)))))))</f>
        <v>0</v>
      </c>
      <c r="GK55" s="49" t="str">
        <f t="shared" ref="GK55" si="1155">TEXT(GJ55,"0.0")</f>
        <v>0.0</v>
      </c>
      <c r="GL55" s="77">
        <v>2</v>
      </c>
      <c r="GM55" s="151"/>
      <c r="GN55" s="24">
        <v>7</v>
      </c>
      <c r="GO55" s="27">
        <v>3</v>
      </c>
      <c r="GP55" s="28"/>
      <c r="GQ55" s="30">
        <f t="shared" si="1088"/>
        <v>4.5999999999999996</v>
      </c>
      <c r="GR55" s="31">
        <f t="shared" si="1089"/>
        <v>4.5999999999999996</v>
      </c>
      <c r="GS55" s="31"/>
      <c r="GT55" s="35" t="str">
        <f t="shared" si="1090"/>
        <v>D</v>
      </c>
      <c r="GU55" s="33">
        <f t="shared" si="1091"/>
        <v>1</v>
      </c>
      <c r="GV55" s="49" t="str">
        <f t="shared" si="1092"/>
        <v>1.0</v>
      </c>
      <c r="GW55" s="77">
        <v>3</v>
      </c>
      <c r="GX55" s="151">
        <v>3</v>
      </c>
      <c r="GY55" s="24">
        <v>5</v>
      </c>
      <c r="GZ55" s="27">
        <v>5</v>
      </c>
      <c r="HA55" s="28"/>
      <c r="HB55" s="30">
        <f t="shared" si="1093"/>
        <v>5</v>
      </c>
      <c r="HC55" s="31">
        <f t="shared" si="1094"/>
        <v>5</v>
      </c>
      <c r="HD55" s="31"/>
      <c r="HE55" s="35" t="str">
        <f t="shared" si="1095"/>
        <v>D+</v>
      </c>
      <c r="HF55" s="33">
        <f t="shared" si="1096"/>
        <v>1.5</v>
      </c>
      <c r="HG55" s="49" t="str">
        <f t="shared" si="1097"/>
        <v>1.5</v>
      </c>
      <c r="HH55" s="77">
        <v>2</v>
      </c>
      <c r="HI55" s="151">
        <v>2</v>
      </c>
      <c r="HJ55" s="24"/>
      <c r="HK55" s="27"/>
      <c r="HL55" s="28"/>
      <c r="HM55" s="30">
        <f t="shared" si="1098"/>
        <v>0</v>
      </c>
      <c r="HN55" s="31">
        <f t="shared" si="1099"/>
        <v>0</v>
      </c>
      <c r="HO55" s="31"/>
      <c r="HP55" s="35" t="str">
        <f t="shared" si="1100"/>
        <v>F</v>
      </c>
      <c r="HQ55" s="33">
        <f t="shared" si="1101"/>
        <v>0</v>
      </c>
      <c r="HR55" s="49" t="str">
        <f t="shared" si="1102"/>
        <v>0.0</v>
      </c>
      <c r="HS55" s="77">
        <v>2</v>
      </c>
      <c r="HT55" s="151"/>
      <c r="HU55" s="24">
        <v>6.8</v>
      </c>
      <c r="HV55" s="27">
        <v>3</v>
      </c>
      <c r="HW55" s="28"/>
      <c r="HX55" s="30">
        <f t="shared" si="1103"/>
        <v>4.5</v>
      </c>
      <c r="HY55" s="31">
        <f t="shared" si="1104"/>
        <v>4.5</v>
      </c>
      <c r="HZ55" s="31"/>
      <c r="IA55" s="35" t="str">
        <f t="shared" si="1105"/>
        <v>D</v>
      </c>
      <c r="IB55" s="33">
        <f t="shared" si="1106"/>
        <v>1</v>
      </c>
      <c r="IC55" s="49" t="str">
        <f t="shared" si="1107"/>
        <v>1.0</v>
      </c>
      <c r="ID55" s="77">
        <v>3</v>
      </c>
      <c r="IE55" s="151">
        <v>3</v>
      </c>
      <c r="IF55" s="63">
        <v>0</v>
      </c>
      <c r="IG55" s="27"/>
      <c r="IH55" s="126"/>
      <c r="II55" s="30">
        <f t="shared" si="1108"/>
        <v>0</v>
      </c>
      <c r="IJ55" s="161">
        <f t="shared" si="1109"/>
        <v>0</v>
      </c>
      <c r="IK55" s="161"/>
      <c r="IL55" s="162" t="str">
        <f t="shared" si="1110"/>
        <v>F</v>
      </c>
      <c r="IM55" s="33">
        <f t="shared" si="1111"/>
        <v>0</v>
      </c>
      <c r="IN55" s="49" t="str">
        <f t="shared" si="1112"/>
        <v>0.0</v>
      </c>
      <c r="IO55" s="77">
        <v>2</v>
      </c>
      <c r="IP55" s="151"/>
      <c r="IQ55" s="24">
        <v>5</v>
      </c>
      <c r="IR55" s="27">
        <v>3</v>
      </c>
      <c r="IS55" s="28">
        <v>2</v>
      </c>
      <c r="IT55" s="30">
        <f t="shared" ref="IT55" si="1156">ROUND((IQ55*0.4+IR55*0.6),1)</f>
        <v>3.8</v>
      </c>
      <c r="IU55" s="31">
        <f t="shared" ref="IU55" si="1157">ROUND(MAX((IQ55*0.4+IR55*0.6),(IQ55*0.4+IS55*0.6)),1)</f>
        <v>3.8</v>
      </c>
      <c r="IV55" s="31"/>
      <c r="IW55" s="35" t="str">
        <f t="shared" ref="IW55" si="1158">IF(IU55&gt;=8.5,"A",IF(IU55&gt;=8,"B+",IF(IU55&gt;=7,"B",IF(IU55&gt;=6.5,"C+",IF(IU55&gt;=5.5,"C",IF(IU55&gt;=5,"D+",IF(IU55&gt;=4,"D","F")))))))</f>
        <v>F</v>
      </c>
      <c r="IX55" s="33">
        <f t="shared" ref="IX55" si="1159">IF(IW55="A",4,IF(IW55="B+",3.5,IF(IW55="B",3,IF(IW55="C+",2.5,IF(IW55="C",2,IF(IW55="D+",1.5,IF(IW55="D",1,0)))))))</f>
        <v>0</v>
      </c>
      <c r="IY55" s="49" t="str">
        <f t="shared" ref="IY55" si="1160">TEXT(IX55,"0.0")</f>
        <v>0.0</v>
      </c>
      <c r="IZ55" s="77">
        <v>3</v>
      </c>
      <c r="JA55" s="151"/>
      <c r="JB55" s="24">
        <v>5.8</v>
      </c>
      <c r="JC55" s="27">
        <v>5</v>
      </c>
      <c r="JD55" s="28"/>
      <c r="JE55" s="30">
        <f t="shared" si="1113"/>
        <v>5.3</v>
      </c>
      <c r="JF55" s="31">
        <f t="shared" si="1114"/>
        <v>5.3</v>
      </c>
      <c r="JG55" s="31"/>
      <c r="JH55" s="35" t="str">
        <f t="shared" si="1115"/>
        <v>D+</v>
      </c>
      <c r="JI55" s="33">
        <f t="shared" si="1116"/>
        <v>1.5</v>
      </c>
      <c r="JJ55" s="49" t="str">
        <f t="shared" si="1117"/>
        <v>1.5</v>
      </c>
      <c r="JK55" s="77">
        <v>3</v>
      </c>
      <c r="JL55" s="151">
        <v>3</v>
      </c>
      <c r="JM55" s="24">
        <v>7</v>
      </c>
      <c r="JN55" s="214">
        <v>6.7</v>
      </c>
      <c r="JO55" s="140"/>
      <c r="JP55" s="30">
        <f t="shared" si="1118"/>
        <v>6.8</v>
      </c>
      <c r="JQ55" s="31">
        <f t="shared" si="1119"/>
        <v>6.8</v>
      </c>
      <c r="JR55" s="31"/>
      <c r="JS55" s="35" t="str">
        <f t="shared" si="1120"/>
        <v>C+</v>
      </c>
      <c r="JT55" s="33">
        <f t="shared" si="1121"/>
        <v>2.5</v>
      </c>
      <c r="JU55" s="49" t="str">
        <f t="shared" si="1122"/>
        <v>2.5</v>
      </c>
      <c r="JV55" s="77">
        <v>2</v>
      </c>
      <c r="JW55" s="151">
        <v>2</v>
      </c>
      <c r="JX55" s="211">
        <f t="shared" si="1123"/>
        <v>22</v>
      </c>
      <c r="JY55" s="43">
        <f t="shared" si="1124"/>
        <v>0.84090909090909094</v>
      </c>
      <c r="JZ55" s="45" t="str">
        <f t="shared" si="1125"/>
        <v>0.84</v>
      </c>
      <c r="KA55" s="47" t="str">
        <f t="shared" si="1143"/>
        <v>Cảnh báo KQHT</v>
      </c>
      <c r="KB55" s="41">
        <f t="shared" si="1144"/>
        <v>13</v>
      </c>
      <c r="KC55" s="43">
        <f t="shared" si="1145"/>
        <v>1.4230769230769231</v>
      </c>
      <c r="KD55" s="229">
        <f t="shared" si="1146"/>
        <v>58</v>
      </c>
      <c r="KE55" s="230">
        <f t="shared" si="1147"/>
        <v>42</v>
      </c>
      <c r="KF55" s="146">
        <f t="shared" si="1148"/>
        <v>1.6190476190476191</v>
      </c>
      <c r="KG55" s="45" t="str">
        <f t="shared" si="1149"/>
        <v>1.62</v>
      </c>
      <c r="KH55" s="47" t="str">
        <f t="shared" si="1150"/>
        <v>Lên lớp</v>
      </c>
      <c r="KI55" s="47"/>
      <c r="OP55" s="47"/>
    </row>
    <row r="56" spans="1:529" ht="18">
      <c r="A56" s="11">
        <v>6</v>
      </c>
      <c r="B56" s="70" t="s">
        <v>500</v>
      </c>
      <c r="C56" s="92" t="s">
        <v>509</v>
      </c>
      <c r="D56" s="73" t="s">
        <v>510</v>
      </c>
      <c r="E56" s="74" t="s">
        <v>125</v>
      </c>
      <c r="F56" s="123" t="s">
        <v>1400</v>
      </c>
      <c r="G56" s="118" t="s">
        <v>905</v>
      </c>
      <c r="H56" s="102" t="s">
        <v>18</v>
      </c>
      <c r="I56" s="104" t="s">
        <v>939</v>
      </c>
      <c r="J56" s="13">
        <v>8</v>
      </c>
      <c r="K56" s="13"/>
      <c r="L56" s="35" t="str">
        <f>IF(J56&gt;=8.5,"A",IF(J56&gt;=8,"B+",IF(J56&gt;=7,"B",IF(J56&gt;=6.5,"C+",IF(J56&gt;=5.5,"C",IF(J56&gt;=5,"D+",IF(J56&gt;=4,"D","F")))))))</f>
        <v>B+</v>
      </c>
      <c r="M56" s="33">
        <f>IF(L56="A",4,IF(L56="B+",3.5,IF(L56="B",3,IF(L56="C+",2.5,IF(L56="C",2,IF(L56="D+",1.5,IF(L56="D",1,0)))))))</f>
        <v>3.5</v>
      </c>
      <c r="N56" s="49" t="str">
        <f>TEXT(M56,"0.0")</f>
        <v>3.5</v>
      </c>
      <c r="O56" s="12">
        <v>2</v>
      </c>
      <c r="P56" s="19">
        <v>7.3</v>
      </c>
      <c r="Q56" s="19"/>
      <c r="R56" s="35" t="str">
        <f t="shared" si="1085"/>
        <v>B</v>
      </c>
      <c r="S56" s="33">
        <f t="shared" si="1086"/>
        <v>3</v>
      </c>
      <c r="T56" s="49" t="str">
        <f t="shared" si="1087"/>
        <v>3.0</v>
      </c>
      <c r="U56" s="12">
        <v>3</v>
      </c>
      <c r="V56" s="24">
        <v>8.3000000000000007</v>
      </c>
      <c r="W56" s="27">
        <v>6</v>
      </c>
      <c r="X56" s="28"/>
      <c r="Y56" s="30">
        <f t="shared" si="1126"/>
        <v>6.9</v>
      </c>
      <c r="Z56" s="31">
        <f t="shared" si="1127"/>
        <v>6.9</v>
      </c>
      <c r="AA56" s="31"/>
      <c r="AB56" s="35" t="str">
        <f t="shared" si="1128"/>
        <v>C+</v>
      </c>
      <c r="AC56" s="33">
        <f t="shared" si="1129"/>
        <v>2.5</v>
      </c>
      <c r="AD56" s="49" t="str">
        <f t="shared" si="1130"/>
        <v>2.5</v>
      </c>
      <c r="AE56" s="77">
        <v>5</v>
      </c>
      <c r="AF56" s="80">
        <v>5</v>
      </c>
      <c r="AG56" s="24">
        <v>5.2</v>
      </c>
      <c r="AH56" s="27">
        <v>8</v>
      </c>
      <c r="AI56" s="28"/>
      <c r="AJ56" s="30">
        <f>ROUND((AG56*0.4+AH56*0.6),1)</f>
        <v>6.9</v>
      </c>
      <c r="AK56" s="31">
        <f>ROUND(MAX((AG56*0.4+AH56*0.6),(AG56*0.4+AI56*0.6)),1)</f>
        <v>6.9</v>
      </c>
      <c r="AL56" s="31"/>
      <c r="AM56" s="35" t="str">
        <f t="shared" si="1131"/>
        <v>C+</v>
      </c>
      <c r="AN56" s="33">
        <f t="shared" si="1132"/>
        <v>2.5</v>
      </c>
      <c r="AO56" s="49" t="str">
        <f t="shared" si="1133"/>
        <v>2.5</v>
      </c>
      <c r="AP56" s="77">
        <v>3</v>
      </c>
      <c r="AQ56" s="83">
        <v>3</v>
      </c>
      <c r="AR56" s="24">
        <v>7.1</v>
      </c>
      <c r="AS56" s="27">
        <v>8</v>
      </c>
      <c r="AT56" s="28"/>
      <c r="AU56" s="30">
        <f>ROUND((AR56*0.4+AS56*0.6),1)</f>
        <v>7.6</v>
      </c>
      <c r="AV56" s="31">
        <f>ROUND(MAX((AR56*0.4+AS56*0.6),(AR56*0.4+AT56*0.6)),1)</f>
        <v>7.6</v>
      </c>
      <c r="AW56" s="31"/>
      <c r="AX56" s="35" t="str">
        <f t="shared" si="1134"/>
        <v>B</v>
      </c>
      <c r="AY56" s="33">
        <f t="shared" si="1135"/>
        <v>3</v>
      </c>
      <c r="AZ56" s="49" t="str">
        <f t="shared" si="1136"/>
        <v>3.0</v>
      </c>
      <c r="BA56" s="77">
        <v>3</v>
      </c>
      <c r="BB56" s="83">
        <v>3</v>
      </c>
      <c r="BC56" s="24">
        <v>7.7</v>
      </c>
      <c r="BD56" s="27">
        <v>6</v>
      </c>
      <c r="BE56" s="28"/>
      <c r="BF56" s="30">
        <f>ROUND((BC56*0.4+BD56*0.6),1)</f>
        <v>6.7</v>
      </c>
      <c r="BG56" s="31">
        <f>ROUND(MAX((BC56*0.4+BD56*0.6),(BC56*0.4+BE56*0.6)),1)</f>
        <v>6.7</v>
      </c>
      <c r="BH56" s="31"/>
      <c r="BI56" s="35" t="str">
        <f t="shared" si="1137"/>
        <v>C+</v>
      </c>
      <c r="BJ56" s="33">
        <f t="shared" si="1138"/>
        <v>2.5</v>
      </c>
      <c r="BK56" s="49" t="str">
        <f t="shared" si="1139"/>
        <v>2.5</v>
      </c>
      <c r="BL56" s="77">
        <v>3</v>
      </c>
      <c r="BM56" s="83">
        <v>3</v>
      </c>
      <c r="BN56" s="24">
        <v>6.3</v>
      </c>
      <c r="BO56" s="27">
        <v>9</v>
      </c>
      <c r="BP56" s="28"/>
      <c r="BQ56" s="30">
        <f>ROUND((BN56*0.4+BO56*0.6),1)</f>
        <v>7.9</v>
      </c>
      <c r="BR56" s="31">
        <f>ROUND(MAX((BN56*0.4+BO56*0.6),(BN56*0.4+BP56*0.6)),1)</f>
        <v>7.9</v>
      </c>
      <c r="BS56" s="31"/>
      <c r="BT56" s="35" t="str">
        <f t="shared" si="1140"/>
        <v>B</v>
      </c>
      <c r="BU56" s="33">
        <f t="shared" si="1141"/>
        <v>3</v>
      </c>
      <c r="BV56" s="49" t="str">
        <f t="shared" si="1142"/>
        <v>3.0</v>
      </c>
      <c r="BW56" s="77">
        <v>2</v>
      </c>
      <c r="BX56" s="136">
        <v>2</v>
      </c>
      <c r="BY56" s="41">
        <f>AE56+AP56+BA56+BL56+BW56</f>
        <v>16</v>
      </c>
      <c r="BZ56" s="43">
        <f>(AC56*AE56+AN56*AP56+AY56*BA56+BJ56*BL56+BU56*BW56)/BY56</f>
        <v>2.65625</v>
      </c>
      <c r="CA56" s="45" t="str">
        <f>TEXT(BZ56,"0.00")</f>
        <v>2.66</v>
      </c>
      <c r="CB56" s="47" t="str">
        <f>IF(AND(BZ56&lt;0.8),"Cảnh báo KQHT","Lên lớp")</f>
        <v>Lên lớp</v>
      </c>
      <c r="CC56" s="145">
        <f>AF56+AQ56+BB56+BM56+BX56</f>
        <v>16</v>
      </c>
      <c r="CD56" s="146">
        <f xml:space="preserve"> (AC56*AF56+AN56*AQ56+AY56*BB56+BJ56*BM56+BU56*BX56)/CC56</f>
        <v>2.65625</v>
      </c>
      <c r="CE56" s="47" t="str">
        <f>IF(AND(CD56&lt;1.2),"Cảnh báo KQHT","Lên lớp")</f>
        <v>Lên lớp</v>
      </c>
      <c r="CF56" s="142" t="s">
        <v>1143</v>
      </c>
      <c r="CG56" s="24">
        <v>6</v>
      </c>
      <c r="CH56" s="27">
        <v>6</v>
      </c>
      <c r="CI56" s="28"/>
      <c r="CJ56" s="30">
        <f>ROUND((CG56*0.4+CH56*0.6),1)</f>
        <v>6</v>
      </c>
      <c r="CK56" s="31">
        <f>ROUND(MAX((CG56*0.4+CH56*0.6),(CG56*0.4+CI56*0.6)),1)</f>
        <v>6</v>
      </c>
      <c r="CL56" s="31"/>
      <c r="CM56" s="35" t="str">
        <f>IF(CK56&gt;=8.5,"A",IF(CK56&gt;=8,"B+",IF(CK56&gt;=7,"B",IF(CK56&gt;=6.5,"C+",IF(CK56&gt;=5.5,"C",IF(CK56&gt;=5,"D+",IF(CK56&gt;=4,"D","F")))))))</f>
        <v>C</v>
      </c>
      <c r="CN56" s="157">
        <f>IF(CM56="A",4,IF(CM56="B+",3.5,IF(CM56="B",3,IF(CM56="C+",2.5,IF(CM56="C",2,IF(CM56="D+",1.5,IF(CM56="D",1,0)))))))</f>
        <v>2</v>
      </c>
      <c r="CO56" s="49" t="str">
        <f>TEXT(CN56,"0.0")</f>
        <v>2.0</v>
      </c>
      <c r="CP56" s="77">
        <v>3</v>
      </c>
      <c r="CQ56" s="151">
        <v>3</v>
      </c>
      <c r="CR56" s="24">
        <v>6.7</v>
      </c>
      <c r="CS56" s="27">
        <v>6</v>
      </c>
      <c r="CT56" s="28"/>
      <c r="CU56" s="30">
        <f>ROUND((CR56*0.4+CS56*0.6),1)</f>
        <v>6.3</v>
      </c>
      <c r="CV56" s="31">
        <f>ROUND(MAX((CR56*0.4+CS56*0.6),(CR56*0.4+CT56*0.6)),1)</f>
        <v>6.3</v>
      </c>
      <c r="CW56" s="31"/>
      <c r="CX56" s="35" t="str">
        <f>IF(CV56&gt;=8.5,"A",IF(CV56&gt;=8,"B+",IF(CV56&gt;=7,"B",IF(CV56&gt;=6.5,"C+",IF(CV56&gt;=5.5,"C",IF(CV56&gt;=5,"D+",IF(CV56&gt;=4,"D","F")))))))</f>
        <v>C</v>
      </c>
      <c r="CY56" s="157">
        <f>IF(CX56="A",4,IF(CX56="B+",3.5,IF(CX56="B",3,IF(CX56="C+",2.5,IF(CX56="C",2,IF(CX56="D+",1.5,IF(CX56="D",1,0)))))))</f>
        <v>2</v>
      </c>
      <c r="CZ56" s="49" t="str">
        <f>TEXT(CY56,"0.0")</f>
        <v>2.0</v>
      </c>
      <c r="DA56" s="77">
        <v>2</v>
      </c>
      <c r="DB56" s="151">
        <v>2</v>
      </c>
      <c r="DC56" s="24">
        <v>5.2</v>
      </c>
      <c r="DD56" s="27">
        <v>7</v>
      </c>
      <c r="DE56" s="28"/>
      <c r="DF56" s="30">
        <f>ROUND((DC56*0.4+DD56*0.6),1)</f>
        <v>6.3</v>
      </c>
      <c r="DG56" s="31">
        <f>ROUND(MAX((DC56*0.4+DD56*0.6),(DC56*0.4+DE56*0.6)),1)</f>
        <v>6.3</v>
      </c>
      <c r="DH56" s="31"/>
      <c r="DI56" s="35" t="str">
        <f>IF(DG56&gt;=8.5,"A",IF(DG56&gt;=8,"B+",IF(DG56&gt;=7,"B",IF(DG56&gt;=6.5,"C+",IF(DG56&gt;=5.5,"C",IF(DG56&gt;=5,"D+",IF(DG56&gt;=4,"D","F")))))))</f>
        <v>C</v>
      </c>
      <c r="DJ56" s="157">
        <f>IF(DI56="A",4,IF(DI56="B+",3.5,IF(DI56="B",3,IF(DI56="C+",2.5,IF(DI56="C",2,IF(DI56="D+",1.5,IF(DI56="D",1,0)))))))</f>
        <v>2</v>
      </c>
      <c r="DK56" s="49" t="str">
        <f>TEXT(DJ56,"0.0")</f>
        <v>2.0</v>
      </c>
      <c r="DL56" s="77">
        <v>4</v>
      </c>
      <c r="DM56" s="151">
        <v>4</v>
      </c>
      <c r="DN56" s="24">
        <v>6.2</v>
      </c>
      <c r="DO56" s="27">
        <v>5</v>
      </c>
      <c r="DP56" s="28"/>
      <c r="DQ56" s="30">
        <f>ROUND((DN56*0.4+DO56*0.6),1)</f>
        <v>5.5</v>
      </c>
      <c r="DR56" s="31">
        <f>ROUND(MAX((DN56*0.4+DO56*0.6),(DN56*0.4+DP56*0.6)),1)</f>
        <v>5.5</v>
      </c>
      <c r="DS56" s="31"/>
      <c r="DT56" s="35" t="str">
        <f>IF(DR56&gt;=8.5,"A",IF(DR56&gt;=8,"B+",IF(DR56&gt;=7,"B",IF(DR56&gt;=6.5,"C+",IF(DR56&gt;=5.5,"C",IF(DR56&gt;=5,"D+",IF(DR56&gt;=4,"D","F")))))))</f>
        <v>C</v>
      </c>
      <c r="DU56" s="157">
        <f>IF(DT56="A",4,IF(DT56="B+",3.5,IF(DT56="B",3,IF(DT56="C+",2.5,IF(DT56="C",2,IF(DT56="D+",1.5,IF(DT56="D",1,0)))))))</f>
        <v>2</v>
      </c>
      <c r="DV56" s="49" t="str">
        <f>TEXT(DU56,"0.0")</f>
        <v>2.0</v>
      </c>
      <c r="DW56" s="77">
        <v>3</v>
      </c>
      <c r="DX56" s="151">
        <v>3</v>
      </c>
      <c r="DY56" s="24">
        <v>7.3</v>
      </c>
      <c r="DZ56" s="27">
        <v>6</v>
      </c>
      <c r="EA56" s="28"/>
      <c r="EB56" s="30">
        <f>ROUND((DY56*0.4+DZ56*0.6),1)</f>
        <v>6.5</v>
      </c>
      <c r="EC56" s="31">
        <f>ROUND(MAX((DY56*0.4+DZ56*0.6),(DY56*0.4+EA56*0.6)),1)</f>
        <v>6.5</v>
      </c>
      <c r="ED56" s="31"/>
      <c r="EE56" s="35" t="str">
        <f>IF(EC56&gt;=8.5,"A",IF(EC56&gt;=8,"B+",IF(EC56&gt;=7,"B",IF(EC56&gt;=6.5,"C+",IF(EC56&gt;=5.5,"C",IF(EC56&gt;=5,"D+",IF(EC56&gt;=4,"D","F")))))))</f>
        <v>C+</v>
      </c>
      <c r="EF56" s="157">
        <f>IF(EE56="A",4,IF(EE56="B+",3.5,IF(EE56="B",3,IF(EE56="C+",2.5,IF(EE56="C",2,IF(EE56="D+",1.5,IF(EE56="D",1,0)))))))</f>
        <v>2.5</v>
      </c>
      <c r="EG56" s="49" t="str">
        <f>TEXT(EF56,"0.0")</f>
        <v>2.5</v>
      </c>
      <c r="EH56" s="77">
        <v>2</v>
      </c>
      <c r="EI56" s="151">
        <v>2</v>
      </c>
      <c r="EJ56" s="24">
        <v>7.2</v>
      </c>
      <c r="EK56" s="27">
        <v>7</v>
      </c>
      <c r="EL56" s="28"/>
      <c r="EM56" s="30">
        <f>ROUND((EJ56*0.4+EK56*0.6),1)</f>
        <v>7.1</v>
      </c>
      <c r="EN56" s="31">
        <f>ROUND(MAX((EJ56*0.4+EK56*0.6),(EJ56*0.4+EL56*0.6)),1)</f>
        <v>7.1</v>
      </c>
      <c r="EO56" s="31"/>
      <c r="EP56" s="35" t="str">
        <f>IF(EN56&gt;=8.5,"A",IF(EN56&gt;=8,"B+",IF(EN56&gt;=7,"B",IF(EN56&gt;=6.5,"C+",IF(EN56&gt;=5.5,"C",IF(EN56&gt;=5,"D+",IF(EN56&gt;=4,"D","F")))))))</f>
        <v>B</v>
      </c>
      <c r="EQ56" s="157">
        <f>IF(EP56="A",4,IF(EP56="B+",3.5,IF(EP56="B",3,IF(EP56="C+",2.5,IF(EP56="C",2,IF(EP56="D+",1.5,IF(EP56="D",1,0)))))))</f>
        <v>3</v>
      </c>
      <c r="ER56" s="49" t="str">
        <f>TEXT(EQ56,"0.0")</f>
        <v>3.0</v>
      </c>
      <c r="ES56" s="77">
        <v>2</v>
      </c>
      <c r="ET56" s="151">
        <v>2</v>
      </c>
      <c r="EU56" s="24">
        <v>6.8</v>
      </c>
      <c r="EV56" s="27">
        <v>8</v>
      </c>
      <c r="EW56" s="28"/>
      <c r="EX56" s="30">
        <f>ROUND((EU56*0.4+EV56*0.6),1)</f>
        <v>7.5</v>
      </c>
      <c r="EY56" s="31">
        <f>ROUND(MAX((EU56*0.4+EV56*0.6),(EU56*0.4+EW56*0.6)),1)</f>
        <v>7.5</v>
      </c>
      <c r="EZ56" s="31"/>
      <c r="FA56" s="35" t="str">
        <f>IF(EY56&gt;=8.5,"A",IF(EY56&gt;=8,"B+",IF(EY56&gt;=7,"B",IF(EY56&gt;=6.5,"C+",IF(EY56&gt;=5.5,"C",IF(EY56&gt;=5,"D+",IF(EY56&gt;=4,"D","F")))))))</f>
        <v>B</v>
      </c>
      <c r="FB56" s="157">
        <f>IF(FA56="A",4,IF(FA56="B+",3.5,IF(FA56="B",3,IF(FA56="C+",2.5,IF(FA56="C",2,IF(FA56="D+",1.5,IF(FA56="D",1,0)))))))</f>
        <v>3</v>
      </c>
      <c r="FC56" s="49" t="str">
        <f>TEXT(FB56,"0.0")</f>
        <v>3.0</v>
      </c>
      <c r="FD56" s="77">
        <v>3</v>
      </c>
      <c r="FE56" s="151">
        <v>3</v>
      </c>
      <c r="FF56" s="155">
        <v>8</v>
      </c>
      <c r="FG56" s="165">
        <v>7.8</v>
      </c>
      <c r="FH56" s="165"/>
      <c r="FI56" s="22">
        <f>ROUND((FF56*0.4+FG56*0.6),1)</f>
        <v>7.9</v>
      </c>
      <c r="FJ56" s="29">
        <f>ROUND(MAX((FF56*0.4+FG56*0.6),(FF56*0.4+FH56*0.6)),1)</f>
        <v>7.9</v>
      </c>
      <c r="FK56" s="29"/>
      <c r="FL56" s="35" t="str">
        <f>IF(FJ56&gt;=8.5,"A",IF(FJ56&gt;=8,"B+",IF(FJ56&gt;=7,"B",IF(FJ56&gt;=6.5,"C+",IF(FJ56&gt;=5.5,"C",IF(FJ56&gt;=5,"D+",IF(FJ56&gt;=4,"D","F")))))))</f>
        <v>B</v>
      </c>
      <c r="FM56" s="33">
        <f>IF(FL56="A",4,IF(FL56="B+",3.5,IF(FL56="B",3,IF(FL56="C+",2.5,IF(FL56="C",2,IF(FL56="D+",1.5,IF(FL56="D",1,0)))))))</f>
        <v>3</v>
      </c>
      <c r="FN56" s="49" t="str">
        <f>TEXT(FM56,"0.0")</f>
        <v>3.0</v>
      </c>
      <c r="FO56" s="77">
        <v>1</v>
      </c>
      <c r="FP56" s="151">
        <v>1</v>
      </c>
      <c r="FQ56" s="41">
        <f>CP56+DA56+DL56+DW56+EH56+ES56+FD56+FO56</f>
        <v>20</v>
      </c>
      <c r="FR56" s="43">
        <f>(CN56*CP56+CY56*DA56+DJ56*DL56+DU56*DW56+EF56*EH56+EQ56*ES56+FB56*FD56+FM56*FO56)/FQ56</f>
        <v>2.35</v>
      </c>
      <c r="FS56" s="45" t="str">
        <f>TEXT(FR56,"0.00")</f>
        <v>2.35</v>
      </c>
      <c r="FT56" s="47" t="str">
        <f>IF(AND(FR56&lt;1),"Cảnh báo KQHT","Lên lớp")</f>
        <v>Lên lớp</v>
      </c>
      <c r="FU56" s="145">
        <f>CQ56+DB56+DM56+DX56+EI56+ET56+FE56+FP56</f>
        <v>20</v>
      </c>
      <c r="FV56" s="146">
        <f xml:space="preserve"> (CN56*CQ56+CY56*DB56+DJ56*DM56+DU56*DX56+EF56*EI56+EQ56*ET56+FB56*FE56+FM56*FP56)/FU56</f>
        <v>2.35</v>
      </c>
      <c r="FW56" s="174">
        <f>BY56+FQ56</f>
        <v>36</v>
      </c>
      <c r="FX56" s="41">
        <f>CC56+FU56</f>
        <v>36</v>
      </c>
      <c r="FY56" s="43">
        <f>(CD56*CC56+FV56*FU56)/FX56</f>
        <v>2.4861111111111112</v>
      </c>
      <c r="FZ56" s="45" t="str">
        <f>TEXT(FY56,"0.00")</f>
        <v>2.49</v>
      </c>
      <c r="GA56" s="47" t="str">
        <f>IF(AND(FY56&lt;1.2),"Cảnh báo KQHT","Lên lớp")</f>
        <v>Lên lớp</v>
      </c>
      <c r="GB56" s="47" t="s">
        <v>1143</v>
      </c>
      <c r="GC56" s="24">
        <v>5.7</v>
      </c>
      <c r="GD56" s="27">
        <v>6</v>
      </c>
      <c r="GE56" s="28"/>
      <c r="GF56" s="22">
        <f>ROUND((GC56*0.4+GD56*0.6),1)</f>
        <v>5.9</v>
      </c>
      <c r="GG56" s="29">
        <f>ROUND(MAX((GC56*0.4+GD56*0.6),(GC56*0.4+GE56*0.6)),1)</f>
        <v>5.9</v>
      </c>
      <c r="GH56" s="29"/>
      <c r="GI56" s="35" t="str">
        <f>IF(GG56&gt;=8.5,"A",IF(GG56&gt;=8,"B+",IF(GG56&gt;=7,"B",IF(GG56&gt;=6.5,"C+",IF(GG56&gt;=5.5,"C",IF(GG56&gt;=5,"D+",IF(GG56&gt;=4,"D","F")))))))</f>
        <v>C</v>
      </c>
      <c r="GJ56" s="33">
        <f>IF(GI56="A",4,IF(GI56="B+",3.5,IF(GI56="B",3,IF(GI56="C+",2.5,IF(GI56="C",2,IF(GI56="D+",1.5,IF(GI56="D",1,0)))))))</f>
        <v>2</v>
      </c>
      <c r="GK56" s="49" t="str">
        <f>TEXT(GJ56,"0.0")</f>
        <v>2.0</v>
      </c>
      <c r="GL56" s="77">
        <v>2</v>
      </c>
      <c r="GM56" s="151">
        <v>2</v>
      </c>
      <c r="GN56" s="24">
        <v>8</v>
      </c>
      <c r="GO56" s="27">
        <v>3</v>
      </c>
      <c r="GP56" s="28"/>
      <c r="GQ56" s="22">
        <f t="shared" si="1088"/>
        <v>5</v>
      </c>
      <c r="GR56" s="29">
        <f t="shared" si="1089"/>
        <v>5</v>
      </c>
      <c r="GS56" s="29"/>
      <c r="GT56" s="35" t="str">
        <f t="shared" si="1090"/>
        <v>D+</v>
      </c>
      <c r="GU56" s="33">
        <f t="shared" si="1091"/>
        <v>1.5</v>
      </c>
      <c r="GV56" s="49" t="str">
        <f t="shared" si="1092"/>
        <v>1.5</v>
      </c>
      <c r="GW56" s="77">
        <v>3</v>
      </c>
      <c r="GX56" s="151">
        <v>3</v>
      </c>
      <c r="GY56" s="63">
        <v>4</v>
      </c>
      <c r="GZ56" s="27"/>
      <c r="HA56" s="28"/>
      <c r="HB56" s="22">
        <f t="shared" si="1093"/>
        <v>1.6</v>
      </c>
      <c r="HC56" s="29">
        <f t="shared" si="1094"/>
        <v>1.6</v>
      </c>
      <c r="HD56" s="29"/>
      <c r="HE56" s="35" t="str">
        <f t="shared" si="1095"/>
        <v>F</v>
      </c>
      <c r="HF56" s="33">
        <f t="shared" si="1096"/>
        <v>0</v>
      </c>
      <c r="HG56" s="49" t="str">
        <f t="shared" si="1097"/>
        <v>0.0</v>
      </c>
      <c r="HH56" s="77">
        <v>2</v>
      </c>
      <c r="HI56" s="151"/>
      <c r="HJ56" s="24">
        <v>7.6</v>
      </c>
      <c r="HK56" s="27">
        <v>7</v>
      </c>
      <c r="HL56" s="28"/>
      <c r="HM56" s="22">
        <f t="shared" si="1098"/>
        <v>7.2</v>
      </c>
      <c r="HN56" s="29">
        <f t="shared" si="1099"/>
        <v>7.2</v>
      </c>
      <c r="HO56" s="29"/>
      <c r="HP56" s="35" t="str">
        <f t="shared" si="1100"/>
        <v>B</v>
      </c>
      <c r="HQ56" s="33">
        <f t="shared" si="1101"/>
        <v>3</v>
      </c>
      <c r="HR56" s="49" t="str">
        <f t="shared" si="1102"/>
        <v>3.0</v>
      </c>
      <c r="HS56" s="77">
        <v>2</v>
      </c>
      <c r="HT56" s="151">
        <v>2</v>
      </c>
      <c r="HU56" s="24">
        <v>7.2</v>
      </c>
      <c r="HV56" s="27">
        <v>6</v>
      </c>
      <c r="HW56" s="28"/>
      <c r="HX56" s="22">
        <f t="shared" si="1103"/>
        <v>6.5</v>
      </c>
      <c r="HY56" s="29">
        <f t="shared" si="1104"/>
        <v>6.5</v>
      </c>
      <c r="HZ56" s="29"/>
      <c r="IA56" s="35" t="str">
        <f t="shared" si="1105"/>
        <v>C+</v>
      </c>
      <c r="IB56" s="33">
        <f t="shared" si="1106"/>
        <v>2.5</v>
      </c>
      <c r="IC56" s="49" t="str">
        <f t="shared" si="1107"/>
        <v>2.5</v>
      </c>
      <c r="ID56" s="77">
        <v>3</v>
      </c>
      <c r="IE56" s="151">
        <v>3</v>
      </c>
      <c r="IF56" s="63">
        <v>3.3</v>
      </c>
      <c r="IG56" s="27"/>
      <c r="IH56" s="28"/>
      <c r="II56" s="22">
        <f t="shared" si="1108"/>
        <v>1.3</v>
      </c>
      <c r="IJ56" s="29">
        <f t="shared" si="1109"/>
        <v>1.3</v>
      </c>
      <c r="IK56" s="29"/>
      <c r="IL56" s="35" t="str">
        <f t="shared" si="1110"/>
        <v>F</v>
      </c>
      <c r="IM56" s="33">
        <f t="shared" si="1111"/>
        <v>0</v>
      </c>
      <c r="IN56" s="49" t="str">
        <f t="shared" si="1112"/>
        <v>0.0</v>
      </c>
      <c r="IO56" s="77">
        <v>2</v>
      </c>
      <c r="IP56" s="151"/>
      <c r="IQ56" s="24">
        <v>5</v>
      </c>
      <c r="IR56" s="27">
        <v>3</v>
      </c>
      <c r="IS56" s="28">
        <v>3</v>
      </c>
      <c r="IT56" s="22">
        <f>ROUND((IQ56*0.4+IR56*0.6),1)</f>
        <v>3.8</v>
      </c>
      <c r="IU56" s="29">
        <f>ROUND(MAX((IQ56*0.4+IR56*0.6),(IQ56*0.4+IS56*0.6)),1)</f>
        <v>3.8</v>
      </c>
      <c r="IV56" s="29"/>
      <c r="IW56" s="35" t="str">
        <f>IF(IU56&gt;=8.5,"A",IF(IU56&gt;=8,"B+",IF(IU56&gt;=7,"B",IF(IU56&gt;=6.5,"C+",IF(IU56&gt;=5.5,"C",IF(IU56&gt;=5,"D+",IF(IU56&gt;=4,"D","F")))))))</f>
        <v>F</v>
      </c>
      <c r="IX56" s="33">
        <f>IF(IW56="A",4,IF(IW56="B+",3.5,IF(IW56="B",3,IF(IW56="C+",2.5,IF(IW56="C",2,IF(IW56="D+",1.5,IF(IW56="D",1,0)))))))</f>
        <v>0</v>
      </c>
      <c r="IY56" s="49" t="str">
        <f>TEXT(IX56,"0.0")</f>
        <v>0.0</v>
      </c>
      <c r="IZ56" s="77">
        <v>3</v>
      </c>
      <c r="JA56" s="151"/>
      <c r="JB56" s="24">
        <v>6.8</v>
      </c>
      <c r="JC56" s="27">
        <v>4</v>
      </c>
      <c r="JD56" s="28"/>
      <c r="JE56" s="22">
        <f t="shared" si="1113"/>
        <v>5.0999999999999996</v>
      </c>
      <c r="JF56" s="29">
        <f t="shared" si="1114"/>
        <v>5.0999999999999996</v>
      </c>
      <c r="JG56" s="29"/>
      <c r="JH56" s="35" t="str">
        <f t="shared" si="1115"/>
        <v>D+</v>
      </c>
      <c r="JI56" s="33">
        <f t="shared" si="1116"/>
        <v>1.5</v>
      </c>
      <c r="JJ56" s="49" t="str">
        <f t="shared" si="1117"/>
        <v>1.5</v>
      </c>
      <c r="JK56" s="77">
        <v>3</v>
      </c>
      <c r="JL56" s="151">
        <v>3</v>
      </c>
      <c r="JM56" s="24">
        <v>8</v>
      </c>
      <c r="JN56" s="214">
        <v>6.4</v>
      </c>
      <c r="JO56" s="140"/>
      <c r="JP56" s="22">
        <f t="shared" si="1118"/>
        <v>7</v>
      </c>
      <c r="JQ56" s="29">
        <f t="shared" si="1119"/>
        <v>7</v>
      </c>
      <c r="JR56" s="29"/>
      <c r="JS56" s="35" t="str">
        <f t="shared" si="1120"/>
        <v>B</v>
      </c>
      <c r="JT56" s="33">
        <f t="shared" si="1121"/>
        <v>3</v>
      </c>
      <c r="JU56" s="49" t="str">
        <f t="shared" si="1122"/>
        <v>3.0</v>
      </c>
      <c r="JV56" s="77">
        <v>2</v>
      </c>
      <c r="JW56" s="151">
        <v>2</v>
      </c>
      <c r="JX56" s="211">
        <f t="shared" si="1123"/>
        <v>22</v>
      </c>
      <c r="JY56" s="43">
        <f t="shared" si="1124"/>
        <v>1.4772727272727273</v>
      </c>
      <c r="JZ56" s="45" t="str">
        <f t="shared" si="1125"/>
        <v>1.48</v>
      </c>
      <c r="KA56" s="47" t="str">
        <f t="shared" si="1143"/>
        <v>Lên lớp</v>
      </c>
      <c r="KB56" s="41">
        <f t="shared" si="1144"/>
        <v>15</v>
      </c>
      <c r="KC56" s="43">
        <f t="shared" si="1145"/>
        <v>2.1666666666666665</v>
      </c>
      <c r="KD56" s="229">
        <f t="shared" si="1146"/>
        <v>58</v>
      </c>
      <c r="KE56" s="230">
        <f t="shared" si="1147"/>
        <v>51</v>
      </c>
      <c r="KF56" s="146">
        <f t="shared" si="1148"/>
        <v>2.392156862745098</v>
      </c>
      <c r="KG56" s="45" t="str">
        <f t="shared" si="1149"/>
        <v>2.39</v>
      </c>
      <c r="KH56" s="47" t="str">
        <f t="shared" si="1150"/>
        <v>Lên lớp</v>
      </c>
      <c r="KI56" s="47"/>
      <c r="KJ56" s="24">
        <v>5.6</v>
      </c>
      <c r="KK56" s="27">
        <v>5</v>
      </c>
      <c r="KL56" s="28"/>
      <c r="KM56" s="30">
        <f>ROUND((KJ56*0.4+KK56*0.6),1)</f>
        <v>5.2</v>
      </c>
      <c r="KN56" s="31">
        <f>ROUND(MAX((KJ56*0.4+KK56*0.6),(KJ56*0.4+KL56*0.6)),1)</f>
        <v>5.2</v>
      </c>
      <c r="KO56" s="31" t="str">
        <f>TEXT(KN56,"0.0")</f>
        <v>5.2</v>
      </c>
      <c r="KP56" s="35" t="str">
        <f>IF(KN56&gt;=8.5,"A",IF(KN56&gt;=8,"B+",IF(KN56&gt;=7,"B",IF(KN56&gt;=6.5,"C+",IF(KN56&gt;=5.5,"C",IF(KN56&gt;=5,"D+",IF(KN56&gt;=4,"D","F")))))))</f>
        <v>D+</v>
      </c>
      <c r="KQ56" s="33">
        <f>IF(KP56="A",4,IF(KP56="B+",3.5,IF(KP56="B",3,IF(KP56="C+",2.5,IF(KP56="C",2,IF(KP56="D+",1.5,IF(KP56="D",1,0)))))))</f>
        <v>1.5</v>
      </c>
      <c r="KR56" s="49" t="str">
        <f>TEXT(KQ56,"0.0")</f>
        <v>1.5</v>
      </c>
      <c r="KS56" s="77">
        <v>2</v>
      </c>
      <c r="KT56" s="151">
        <v>2</v>
      </c>
      <c r="KU56" s="24">
        <v>8</v>
      </c>
      <c r="KV56" s="27">
        <v>8</v>
      </c>
      <c r="KW56" s="28"/>
      <c r="KX56" s="30">
        <f>ROUND((KU56*0.4+KV56*0.6),1)</f>
        <v>8</v>
      </c>
      <c r="KY56" s="31">
        <f>ROUND(MAX((KU56*0.4+KV56*0.6),(KU56*0.4+KW56*0.6)),1)</f>
        <v>8</v>
      </c>
      <c r="KZ56" s="31" t="str">
        <f>TEXT(KY56,"0.0")</f>
        <v>8.0</v>
      </c>
      <c r="LA56" s="35" t="str">
        <f>IF(KY56&gt;=8.5,"A",IF(KY56&gt;=8,"B+",IF(KY56&gt;=7,"B",IF(KY56&gt;=6.5,"C+",IF(KY56&gt;=5.5,"C",IF(KY56&gt;=5,"D+",IF(KY56&gt;=4,"D","F")))))))</f>
        <v>B+</v>
      </c>
      <c r="LB56" s="33">
        <f>IF(LA56="A",4,IF(LA56="B+",3.5,IF(LA56="B",3,IF(LA56="C+",2.5,IF(LA56="C",2,IF(LA56="D+",1.5,IF(LA56="D",1,0)))))))</f>
        <v>3.5</v>
      </c>
      <c r="LC56" s="49" t="str">
        <f>TEXT(LB56,"0.0")</f>
        <v>3.5</v>
      </c>
      <c r="LD56" s="77">
        <v>2</v>
      </c>
      <c r="LE56" s="151">
        <v>2</v>
      </c>
      <c r="LF56" s="63">
        <v>0</v>
      </c>
      <c r="LG56" s="27"/>
      <c r="LH56" s="28"/>
      <c r="LI56" s="30">
        <f>ROUND((LF56*0.4+LG56*0.6),1)</f>
        <v>0</v>
      </c>
      <c r="LJ56" s="31">
        <f>ROUND(MAX((LF56*0.4+LG56*0.6),(LF56*0.4+LH56*0.6)),1)</f>
        <v>0</v>
      </c>
      <c r="LK56" s="31" t="str">
        <f>TEXT(LJ56,"0.0")</f>
        <v>0.0</v>
      </c>
      <c r="LL56" s="35" t="str">
        <f>IF(LJ56&gt;=8.5,"A",IF(LJ56&gt;=8,"B+",IF(LJ56&gt;=7,"B",IF(LJ56&gt;=6.5,"C+",IF(LJ56&gt;=5.5,"C",IF(LJ56&gt;=5,"D+",IF(LJ56&gt;=4,"D","F")))))))</f>
        <v>F</v>
      </c>
      <c r="LM56" s="33">
        <f>IF(LL56="A",4,IF(LL56="B+",3.5,IF(LL56="B",3,IF(LL56="C+",2.5,IF(LL56="C",2,IF(LL56="D+",1.5,IF(LL56="D",1,0)))))))</f>
        <v>0</v>
      </c>
      <c r="LN56" s="49" t="str">
        <f>TEXT(LM56,"0.0")</f>
        <v>0.0</v>
      </c>
      <c r="LO56" s="77">
        <v>2</v>
      </c>
      <c r="LP56" s="151"/>
      <c r="LQ56" s="24">
        <v>5.7</v>
      </c>
      <c r="LR56" s="27">
        <v>1</v>
      </c>
      <c r="LS56" s="28">
        <v>4</v>
      </c>
      <c r="LT56" s="30">
        <f>ROUND((LQ56*0.4+LR56*0.6),1)</f>
        <v>2.9</v>
      </c>
      <c r="LU56" s="31">
        <f>ROUND(MAX((LQ56*0.4+LR56*0.6),(LQ56*0.4+LS56*0.6)),1)</f>
        <v>4.7</v>
      </c>
      <c r="LV56" s="31"/>
      <c r="LW56" s="35" t="str">
        <f>IF(LU56&gt;=8.5,"A",IF(LU56&gt;=8,"B+",IF(LU56&gt;=7,"B",IF(LU56&gt;=6.5,"C+",IF(LU56&gt;=5.5,"C",IF(LU56&gt;=5,"D+",IF(LU56&gt;=4,"D","F")))))))</f>
        <v>D</v>
      </c>
      <c r="LX56" s="33">
        <f>IF(LW56="A",4,IF(LW56="B+",3.5,IF(LW56="B",3,IF(LW56="C+",2.5,IF(LW56="C",2,IF(LW56="D+",1.5,IF(LW56="D",1,0)))))))</f>
        <v>1</v>
      </c>
      <c r="LY56" s="49" t="str">
        <f>TEXT(LX56,"0.0")</f>
        <v>1.0</v>
      </c>
      <c r="LZ56" s="77">
        <v>2</v>
      </c>
      <c r="MA56" s="151">
        <v>2</v>
      </c>
      <c r="MB56" s="63">
        <v>2.1</v>
      </c>
      <c r="MC56" s="27"/>
      <c r="MD56" s="28"/>
      <c r="ME56" s="30">
        <f>ROUND((MB56*0.4+MC56*0.6),1)</f>
        <v>0.8</v>
      </c>
      <c r="MF56" s="161">
        <f>ROUND(MAX((MB56*0.4+MC56*0.6),(MB56*0.4+MD56*0.6)),1)</f>
        <v>0.8</v>
      </c>
      <c r="MG56" s="161"/>
      <c r="MH56" s="162" t="str">
        <f>IF(MF56&gt;=8.5,"A",IF(MF56&gt;=8,"B+",IF(MF56&gt;=7,"B",IF(MF56&gt;=6.5,"C+",IF(MF56&gt;=5.5,"C",IF(MF56&gt;=5,"D+",IF(MF56&gt;=4,"D","F")))))))</f>
        <v>F</v>
      </c>
      <c r="MI56" s="163">
        <f>IF(MH56="A",4,IF(MH56="B+",3.5,IF(MH56="B",3,IF(MH56="C+",2.5,IF(MH56="C",2,IF(MH56="D+",1.5,IF(MH56="D",1,0)))))))</f>
        <v>0</v>
      </c>
      <c r="MJ56" s="56" t="str">
        <f>TEXT(MI56,"0.0")</f>
        <v>0.0</v>
      </c>
      <c r="MK56" s="77">
        <v>1</v>
      </c>
      <c r="ML56" s="151"/>
      <c r="MM56" s="63">
        <v>0</v>
      </c>
      <c r="MN56" s="27"/>
      <c r="MO56" s="28"/>
      <c r="MP56" s="30">
        <f>ROUND((MM56*0.4+MN56*0.6),1)</f>
        <v>0</v>
      </c>
      <c r="MQ56" s="161">
        <f>ROUND(MAX((MM56*0.4+MN56*0.6),(MM56*0.4+MO56*0.6)),1)</f>
        <v>0</v>
      </c>
      <c r="MR56" s="161"/>
      <c r="MS56" s="162" t="str">
        <f>IF(MQ56&gt;=8.5,"A",IF(MQ56&gt;=8,"B+",IF(MQ56&gt;=7,"B",IF(MQ56&gt;=6.5,"C+",IF(MQ56&gt;=5.5,"C",IF(MQ56&gt;=5,"D+",IF(MQ56&gt;=4,"D","F")))))))</f>
        <v>F</v>
      </c>
      <c r="MT56" s="163">
        <f>IF(MS56="A",4,IF(MS56="B+",3.5,IF(MS56="B",3,IF(MS56="C+",2.5,IF(MS56="C",2,IF(MS56="D+",1.5,IF(MS56="D",1,0)))))))</f>
        <v>0</v>
      </c>
      <c r="MU56" s="56" t="str">
        <f>TEXT(MT56,"0.0")</f>
        <v>0.0</v>
      </c>
      <c r="MV56" s="77">
        <v>3</v>
      </c>
      <c r="MW56" s="151"/>
      <c r="MX56" s="63">
        <v>0</v>
      </c>
      <c r="MY56" s="27"/>
      <c r="MZ56" s="28"/>
      <c r="NA56" s="30">
        <f>ROUND((MX56*0.4+MY56*0.6),1)</f>
        <v>0</v>
      </c>
      <c r="NB56" s="161">
        <f>ROUND(MAX((MX56*0.4+MY56*0.6),(MX56*0.4+MZ56*0.6)),1)</f>
        <v>0</v>
      </c>
      <c r="NC56" s="161"/>
      <c r="ND56" s="162" t="str">
        <f>IF(NB56&gt;=8.5,"A",IF(NB56&gt;=8,"B+",IF(NB56&gt;=7,"B",IF(NB56&gt;=6.5,"C+",IF(NB56&gt;=5.5,"C",IF(NB56&gt;=5,"D+",IF(NB56&gt;=4,"D","F")))))))</f>
        <v>F</v>
      </c>
      <c r="NE56" s="163">
        <f>IF(ND56="A",4,IF(ND56="B+",3.5,IF(ND56="B",3,IF(ND56="C+",2.5,IF(ND56="C",2,IF(ND56="D+",1.5,IF(ND56="D",1,0)))))))</f>
        <v>0</v>
      </c>
      <c r="NF56" s="56" t="str">
        <f>TEXT(NE56,"0.0")</f>
        <v>0.0</v>
      </c>
      <c r="NG56" s="77">
        <v>1</v>
      </c>
      <c r="NH56" s="151"/>
      <c r="NI56" s="63">
        <v>3.6</v>
      </c>
      <c r="NJ56" s="27"/>
      <c r="NK56" s="28"/>
      <c r="NL56" s="30">
        <f>ROUND((NI56*0.4+NJ56*0.6),1)</f>
        <v>1.4</v>
      </c>
      <c r="NM56" s="31">
        <f>ROUND(MAX((NI56*0.4+NJ56*0.6),(NI56*0.4+NK56*0.6)),1)</f>
        <v>1.4</v>
      </c>
      <c r="NN56" s="31" t="str">
        <f>TEXT(NM56,"0.0")</f>
        <v>1.4</v>
      </c>
      <c r="NO56" s="35" t="str">
        <f>IF(NM56&gt;=8.5,"A",IF(NM56&gt;=8,"B+",IF(NM56&gt;=7,"B",IF(NM56&gt;=6.5,"C+",IF(NM56&gt;=5.5,"C",IF(NM56&gt;=5,"D+",IF(NM56&gt;=4,"D","F")))))))</f>
        <v>F</v>
      </c>
      <c r="NP56" s="33">
        <f>IF(NO56="A",4,IF(NO56="B+",3.5,IF(NO56="B",3,IF(NO56="C+",2.5,IF(NO56="C",2,IF(NO56="D+",1.5,IF(NO56="D",1,0)))))))</f>
        <v>0</v>
      </c>
      <c r="NQ56" s="49" t="str">
        <f>TEXT(NP56,"0.0")</f>
        <v>0.0</v>
      </c>
      <c r="NR56" s="77">
        <v>3</v>
      </c>
      <c r="NS56" s="151"/>
      <c r="NT56" s="24">
        <v>7</v>
      </c>
      <c r="NU56" s="214">
        <v>6.2</v>
      </c>
      <c r="NV56" s="28"/>
      <c r="NW56" s="30">
        <f>ROUND((NT56*0.4+NU56*0.6),1)</f>
        <v>6.5</v>
      </c>
      <c r="NX56" s="31">
        <f>ROUND(MAX((NT56*0.4+NU56*0.6),(NT56*0.4+NV56*0.6)),1)</f>
        <v>6.5</v>
      </c>
      <c r="NY56" s="31" t="str">
        <f>TEXT(NX56,"0.0")</f>
        <v>6.5</v>
      </c>
      <c r="NZ56" s="35" t="str">
        <f>IF(NX56&gt;=8.5,"A",IF(NX56&gt;=8,"B+",IF(NX56&gt;=7,"B",IF(NX56&gt;=6.5,"C+",IF(NX56&gt;=5.5,"C",IF(NX56&gt;=5,"D+",IF(NX56&gt;=4,"D","F")))))))</f>
        <v>C+</v>
      </c>
      <c r="OA56" s="33">
        <f>IF(NZ56="A",4,IF(NZ56="B+",3.5,IF(NZ56="B",3,IF(NZ56="C+",2.5,IF(NZ56="C",2,IF(NZ56="D+",1.5,IF(NZ56="D",1,0)))))))</f>
        <v>2.5</v>
      </c>
      <c r="OB56" s="49" t="str">
        <f>TEXT(OA56,"0.0")</f>
        <v>2.5</v>
      </c>
      <c r="OC56" s="77">
        <v>2</v>
      </c>
      <c r="OD56" s="151">
        <v>2</v>
      </c>
      <c r="OE56" s="211">
        <f>KS56+LD56+LO56+LZ56+MK56+MV56+NG56+NR56+OC56</f>
        <v>18</v>
      </c>
      <c r="OF56" s="43">
        <f>(KQ56*KS56+LB56*LD56+LM56*LO56+LX56*LZ56+MI56*MK56+MT56*MV56+NE56*NG56+NP56*NR56+OA56*OC56)/OE56</f>
        <v>0.94444444444444442</v>
      </c>
      <c r="OG56" s="45" t="str">
        <f>TEXT(OF56,"0.00")</f>
        <v>0.94</v>
      </c>
      <c r="OP56" s="47"/>
    </row>
    <row r="57" spans="1:529" ht="18">
      <c r="A57" s="11">
        <v>49</v>
      </c>
      <c r="B57" s="70" t="s">
        <v>1097</v>
      </c>
      <c r="C57" s="14" t="s">
        <v>1391</v>
      </c>
      <c r="D57" s="57" t="s">
        <v>19</v>
      </c>
      <c r="E57" s="15" t="s">
        <v>292</v>
      </c>
      <c r="F57" s="123" t="s">
        <v>1478</v>
      </c>
      <c r="G57" s="58" t="s">
        <v>1480</v>
      </c>
      <c r="H57" s="58" t="s">
        <v>18</v>
      </c>
      <c r="I57" s="104" t="s">
        <v>1481</v>
      </c>
      <c r="J57" s="140">
        <v>6</v>
      </c>
      <c r="K57" s="140"/>
      <c r="L57" s="35" t="str">
        <f>IF(J57&gt;=8.5,"A",IF(J57&gt;=8,"B+",IF(J57&gt;=7,"B",IF(J57&gt;=6.5,"C+",IF(J57&gt;=5.5,"C",IF(J57&gt;=5,"D+",IF(J57&gt;=4,"D","F")))))))</f>
        <v>C</v>
      </c>
      <c r="M57" s="33">
        <f>IF(L57="A",4,IF(L57="B+",3.5,IF(L57="B",3,IF(L57="C+",2.5,IF(L57="C",2,IF(L57="D+",1.5,IF(L57="D",1,0)))))))</f>
        <v>2</v>
      </c>
      <c r="N57" s="49" t="str">
        <f>TEXT(M57,"0.0")</f>
        <v>2.0</v>
      </c>
      <c r="O57" s="12">
        <v>2</v>
      </c>
      <c r="P57" s="19">
        <v>6</v>
      </c>
      <c r="Q57" s="19"/>
      <c r="R57" s="35" t="str">
        <f>IF(P57&gt;=8.5,"A",IF(P57&gt;=8,"B+",IF(P57&gt;=7,"B",IF(P57&gt;=6.5,"C+",IF(P57&gt;=5.5,"C",IF(P57&gt;=5,"D+",IF(P57&gt;=4,"D","F")))))))</f>
        <v>C</v>
      </c>
      <c r="S57" s="33">
        <f>IF(R57="A",4,IF(R57="B+",3.5,IF(R57="B",3,IF(R57="C+",2.5,IF(R57="C",2,IF(R57="D+",1.5,IF(R57="D",1,0)))))))</f>
        <v>2</v>
      </c>
      <c r="T57" s="49" t="str">
        <f>TEXT(S57,"0.0")</f>
        <v>2.0</v>
      </c>
      <c r="U57" s="12">
        <v>3</v>
      </c>
      <c r="V57" s="63"/>
      <c r="W57" s="27"/>
      <c r="X57" s="28"/>
      <c r="Y57" s="30">
        <f t="shared" si="1126"/>
        <v>0</v>
      </c>
      <c r="Z57" s="161">
        <f t="shared" si="1127"/>
        <v>0</v>
      </c>
      <c r="AA57" s="161"/>
      <c r="AB57" s="162" t="str">
        <f t="shared" si="1128"/>
        <v>F</v>
      </c>
      <c r="AC57" s="163">
        <f t="shared" si="1129"/>
        <v>0</v>
      </c>
      <c r="AD57" s="56" t="str">
        <f t="shared" si="1130"/>
        <v>0.0</v>
      </c>
      <c r="AE57" s="77">
        <v>5</v>
      </c>
      <c r="AF57" s="80"/>
      <c r="AG57" s="24"/>
      <c r="AH57" s="27"/>
      <c r="AI57" s="28"/>
      <c r="AJ57" s="30">
        <v>6</v>
      </c>
      <c r="AK57" s="31">
        <v>6</v>
      </c>
      <c r="AL57" s="31"/>
      <c r="AM57" s="35" t="str">
        <f t="shared" si="1131"/>
        <v>C</v>
      </c>
      <c r="AN57" s="33">
        <f t="shared" si="1132"/>
        <v>2</v>
      </c>
      <c r="AO57" s="49" t="str">
        <f t="shared" si="1133"/>
        <v>2.0</v>
      </c>
      <c r="AP57" s="77">
        <v>3</v>
      </c>
      <c r="AQ57" s="83">
        <v>3</v>
      </c>
      <c r="AR57" s="24"/>
      <c r="AS57" s="27"/>
      <c r="AT57" s="28"/>
      <c r="AU57" s="30">
        <v>6</v>
      </c>
      <c r="AV57" s="161">
        <v>6</v>
      </c>
      <c r="AW57" s="161"/>
      <c r="AX57" s="162" t="str">
        <f t="shared" si="1134"/>
        <v>C</v>
      </c>
      <c r="AY57" s="163">
        <f t="shared" si="1135"/>
        <v>2</v>
      </c>
      <c r="AZ57" s="56" t="str">
        <f t="shared" si="1136"/>
        <v>2.0</v>
      </c>
      <c r="BA57" s="77">
        <v>3</v>
      </c>
      <c r="BB57" s="83">
        <v>3</v>
      </c>
      <c r="BC57" s="24"/>
      <c r="BD57" s="27"/>
      <c r="BE57" s="28"/>
      <c r="BF57" s="30">
        <v>7.3</v>
      </c>
      <c r="BG57" s="161">
        <v>7.3</v>
      </c>
      <c r="BH57" s="161"/>
      <c r="BI57" s="162" t="str">
        <f t="shared" si="1137"/>
        <v>B</v>
      </c>
      <c r="BJ57" s="163">
        <f t="shared" si="1138"/>
        <v>3</v>
      </c>
      <c r="BK57" s="56" t="str">
        <f t="shared" si="1139"/>
        <v>3.0</v>
      </c>
      <c r="BL57" s="77">
        <v>3</v>
      </c>
      <c r="BM57" s="83">
        <v>3</v>
      </c>
      <c r="BN57" s="24"/>
      <c r="BO57" s="27"/>
      <c r="BP57" s="28"/>
      <c r="BQ57" s="30">
        <v>3</v>
      </c>
      <c r="BR57" s="31">
        <v>5</v>
      </c>
      <c r="BS57" s="31"/>
      <c r="BT57" s="35" t="str">
        <f t="shared" si="1140"/>
        <v>D+</v>
      </c>
      <c r="BU57" s="33">
        <f t="shared" si="1141"/>
        <v>1.5</v>
      </c>
      <c r="BV57" s="49" t="str">
        <f t="shared" si="1142"/>
        <v>1.5</v>
      </c>
      <c r="BW57" s="77">
        <v>2</v>
      </c>
      <c r="BX57" s="83">
        <v>2</v>
      </c>
      <c r="BY57" s="41">
        <f>AE57+AP57+BA57+BL57+BW57</f>
        <v>16</v>
      </c>
      <c r="BZ57" s="43">
        <f>(AC57*AE57+AN57*AP57+AY57*BA57+BJ57*BL57+BU57*BW57)/BY57</f>
        <v>1.5</v>
      </c>
      <c r="CA57" s="45" t="str">
        <f>TEXT(BZ57,"0.00")</f>
        <v>1.50</v>
      </c>
      <c r="CB57" s="47" t="str">
        <f>IF(AND(BZ57&lt;0.8),"Cảnh báo KQHT","Lên lớp")</f>
        <v>Lên lớp</v>
      </c>
      <c r="CC57" s="145">
        <f>AF57+AQ57+BB57+BM57+BX57</f>
        <v>11</v>
      </c>
      <c r="CD57" s="146">
        <f xml:space="preserve"> (AC57*AF57+AN57*AQ57+AY57*BB57+BJ57*BM57+BU57*BX57)/CC57</f>
        <v>2.1818181818181817</v>
      </c>
      <c r="CE57" s="47" t="str">
        <f>IF(AND(CD57&lt;1.2),"Cảnh báo KQHT","Lên lớp")</f>
        <v>Lên lớp</v>
      </c>
      <c r="CF57" s="47" t="s">
        <v>1143</v>
      </c>
      <c r="CG57" s="63"/>
      <c r="CH57" s="27"/>
      <c r="CI57" s="28"/>
      <c r="CJ57" s="30">
        <f>ROUND((CG57*0.4+CH57*0.6),1)</f>
        <v>0</v>
      </c>
      <c r="CK57" s="31">
        <f>ROUND(MAX((CG57*0.4+CH57*0.6),(CG57*0.4+CI57*0.6)),1)</f>
        <v>0</v>
      </c>
      <c r="CL57" s="31"/>
      <c r="CM57" s="35" t="str">
        <f>IF(CK57&gt;=8.5,"A",IF(CK57&gt;=8,"B+",IF(CK57&gt;=7,"B",IF(CK57&gt;=6.5,"C+",IF(CK57&gt;=5.5,"C",IF(CK57&gt;=5,"D+",IF(CK57&gt;=4,"D","F")))))))</f>
        <v>F</v>
      </c>
      <c r="CN57" s="157">
        <f>IF(CM57="A",4,IF(CM57="B+",3.5,IF(CM57="B",3,IF(CM57="C+",2.5,IF(CM57="C",2,IF(CM57="D+",1.5,IF(CM57="D",1,0)))))))</f>
        <v>0</v>
      </c>
      <c r="CO57" s="49" t="str">
        <f>TEXT(CN57,"0.0")</f>
        <v>0.0</v>
      </c>
      <c r="CP57" s="77">
        <v>3</v>
      </c>
      <c r="CQ57" s="151"/>
      <c r="CR57" s="24"/>
      <c r="CS57" s="27"/>
      <c r="CT57" s="28"/>
      <c r="CU57" s="30">
        <v>6</v>
      </c>
      <c r="CV57" s="31">
        <v>6</v>
      </c>
      <c r="CW57" s="31"/>
      <c r="CX57" s="35" t="str">
        <f>IF(CV57&gt;=8.5,"A",IF(CV57&gt;=8,"B+",IF(CV57&gt;=7,"B",IF(CV57&gt;=6.5,"C+",IF(CV57&gt;=5.5,"C",IF(CV57&gt;=5,"D+",IF(CV57&gt;=4,"D","F")))))))</f>
        <v>C</v>
      </c>
      <c r="CY57" s="157">
        <f>IF(CX57="A",4,IF(CX57="B+",3.5,IF(CX57="B",3,IF(CX57="C+",2.5,IF(CX57="C",2,IF(CX57="D+",1.5,IF(CX57="D",1,0)))))))</f>
        <v>2</v>
      </c>
      <c r="CZ57" s="49" t="str">
        <f>TEXT(CY57,"0.0")</f>
        <v>2.0</v>
      </c>
      <c r="DA57" s="77">
        <v>2</v>
      </c>
      <c r="DB57" s="151">
        <v>2</v>
      </c>
      <c r="DC57" s="24"/>
      <c r="DD57" s="27"/>
      <c r="DE57" s="28"/>
      <c r="DF57" s="30">
        <v>6</v>
      </c>
      <c r="DG57" s="31">
        <v>6</v>
      </c>
      <c r="DH57" s="31"/>
      <c r="DI57" s="35" t="str">
        <f>IF(DG57&gt;=8.5,"A",IF(DG57&gt;=8,"B+",IF(DG57&gt;=7,"B",IF(DG57&gt;=6.5,"C+",IF(DG57&gt;=5.5,"C",IF(DG57&gt;=5,"D+",IF(DG57&gt;=4,"D","F")))))))</f>
        <v>C</v>
      </c>
      <c r="DJ57" s="157">
        <f>IF(DI57="A",4,IF(DI57="B+",3.5,IF(DI57="B",3,IF(DI57="C+",2.5,IF(DI57="C",2,IF(DI57="D+",1.5,IF(DI57="D",1,0)))))))</f>
        <v>2</v>
      </c>
      <c r="DK57" s="49" t="str">
        <f>TEXT(DJ57,"0.0")</f>
        <v>2.0</v>
      </c>
      <c r="DL57" s="77">
        <v>4</v>
      </c>
      <c r="DM57" s="151">
        <v>4</v>
      </c>
      <c r="DN57" s="24"/>
      <c r="DO57" s="27"/>
      <c r="DP57" s="28"/>
      <c r="DQ57" s="30">
        <v>5.3</v>
      </c>
      <c r="DR57" s="31">
        <v>5.3</v>
      </c>
      <c r="DS57" s="31"/>
      <c r="DT57" s="35" t="str">
        <f>IF(DR57&gt;=8.5,"A",IF(DR57&gt;=8,"B+",IF(DR57&gt;=7,"B",IF(DR57&gt;=6.5,"C+",IF(DR57&gt;=5.5,"C",IF(DR57&gt;=5,"D+",IF(DR57&gt;=4,"D","F")))))))</f>
        <v>D+</v>
      </c>
      <c r="DU57" s="157">
        <f>IF(DT57="A",4,IF(DT57="B+",3.5,IF(DT57="B",3,IF(DT57="C+",2.5,IF(DT57="C",2,IF(DT57="D+",1.5,IF(DT57="D",1,0)))))))</f>
        <v>1.5</v>
      </c>
      <c r="DV57" s="49" t="str">
        <f>TEXT(DU57,"0.0")</f>
        <v>1.5</v>
      </c>
      <c r="DW57" s="77">
        <v>3</v>
      </c>
      <c r="DX57" s="151">
        <v>3</v>
      </c>
      <c r="DY57" s="24"/>
      <c r="DZ57" s="27"/>
      <c r="EA57" s="28"/>
      <c r="EB57" s="30">
        <v>2</v>
      </c>
      <c r="EC57" s="31">
        <v>6</v>
      </c>
      <c r="ED57" s="31"/>
      <c r="EE57" s="35" t="str">
        <f>IF(EC57&gt;=8.5,"A",IF(EC57&gt;=8,"B+",IF(EC57&gt;=7,"B",IF(EC57&gt;=6.5,"C+",IF(EC57&gt;=5.5,"C",IF(EC57&gt;=5,"D+",IF(EC57&gt;=4,"D","F")))))))</f>
        <v>C</v>
      </c>
      <c r="EF57" s="157">
        <f>IF(EE57="A",4,IF(EE57="B+",3.5,IF(EE57="B",3,IF(EE57="C+",2.5,IF(EE57="C",2,IF(EE57="D+",1.5,IF(EE57="D",1,0)))))))</f>
        <v>2</v>
      </c>
      <c r="EG57" s="49" t="str">
        <f>TEXT(EF57,"0.0")</f>
        <v>2.0</v>
      </c>
      <c r="EH57" s="77">
        <v>2</v>
      </c>
      <c r="EI57" s="151">
        <v>2</v>
      </c>
      <c r="EJ57" s="24"/>
      <c r="EK57" s="27"/>
      <c r="EL57" s="28"/>
      <c r="EM57" s="30">
        <v>7</v>
      </c>
      <c r="EN57" s="31">
        <v>7</v>
      </c>
      <c r="EO57" s="31"/>
      <c r="EP57" s="35" t="str">
        <f>IF(EN57&gt;=8.5,"A",IF(EN57&gt;=8,"B+",IF(EN57&gt;=7,"B",IF(EN57&gt;=6.5,"C+",IF(EN57&gt;=5.5,"C",IF(EN57&gt;=5,"D+",IF(EN57&gt;=4,"D","F")))))))</f>
        <v>B</v>
      </c>
      <c r="EQ57" s="157">
        <f>IF(EP57="A",4,IF(EP57="B+",3.5,IF(EP57="B",3,IF(EP57="C+",2.5,IF(EP57="C",2,IF(EP57="D+",1.5,IF(EP57="D",1,0)))))))</f>
        <v>3</v>
      </c>
      <c r="ER57" s="49" t="str">
        <f>TEXT(EQ57,"0.0")</f>
        <v>3.0</v>
      </c>
      <c r="ES57" s="77">
        <v>2</v>
      </c>
      <c r="ET57" s="151">
        <v>2</v>
      </c>
      <c r="EU57" s="24"/>
      <c r="EV57" s="27"/>
      <c r="EW57" s="28"/>
      <c r="EX57" s="30">
        <f>ROUND((EU57*0.4+EV57*0.6),1)</f>
        <v>0</v>
      </c>
      <c r="EY57" s="31">
        <f>ROUND(MAX((EU57*0.4+EV57*0.6),(EU57*0.4+EW57*0.6)),1)</f>
        <v>0</v>
      </c>
      <c r="EZ57" s="31"/>
      <c r="FA57" s="35" t="str">
        <f>IF(EY57&gt;=8.5,"A",IF(EY57&gt;=8,"B+",IF(EY57&gt;=7,"B",IF(EY57&gt;=6.5,"C+",IF(EY57&gt;=5.5,"C",IF(EY57&gt;=5,"D+",IF(EY57&gt;=4,"D","F")))))))</f>
        <v>F</v>
      </c>
      <c r="FB57" s="157">
        <f>IF(FA57="A",4,IF(FA57="B+",3.5,IF(FA57="B",3,IF(FA57="C+",2.5,IF(FA57="C",2,IF(FA57="D+",1.5,IF(FA57="D",1,0)))))))</f>
        <v>0</v>
      </c>
      <c r="FC57" s="49" t="str">
        <f>TEXT(FB57,"0.0")</f>
        <v>0.0</v>
      </c>
      <c r="FD57" s="77">
        <v>3</v>
      </c>
      <c r="FE57" s="151"/>
      <c r="FF57" s="155"/>
      <c r="FG57" s="165"/>
      <c r="FH57" s="165"/>
      <c r="FI57" s="30">
        <v>7.1</v>
      </c>
      <c r="FJ57" s="31">
        <v>7.1</v>
      </c>
      <c r="FK57" s="31"/>
      <c r="FL57" s="35" t="str">
        <f>IF(FJ57&gt;=8.5,"A",IF(FJ57&gt;=8,"B+",IF(FJ57&gt;=7,"B",IF(FJ57&gt;=6.5,"C+",IF(FJ57&gt;=5.5,"C",IF(FJ57&gt;=5,"D+",IF(FJ57&gt;=4,"D","F")))))))</f>
        <v>B</v>
      </c>
      <c r="FM57" s="33">
        <f>IF(FL57="A",4,IF(FL57="B+",3.5,IF(FL57="B",3,IF(FL57="C+",2.5,IF(FL57="C",2,IF(FL57="D+",1.5,IF(FL57="D",1,0)))))))</f>
        <v>3</v>
      </c>
      <c r="FN57" s="49" t="str">
        <f>TEXT(FM57,"0.0")</f>
        <v>3.0</v>
      </c>
      <c r="FO57" s="77">
        <v>1</v>
      </c>
      <c r="FP57" s="151">
        <v>1</v>
      </c>
      <c r="FQ57" s="41">
        <f>CP57+DA57+DL57+DW57+EH57+ES57+FD57+FO57</f>
        <v>20</v>
      </c>
      <c r="FR57" s="43">
        <f>(CN57*CP57+CY57*DA57+DJ57*DL57+DU57*DW57+EF57*EH57+EQ57*ES57+FB57*FD57+FM57*FO57)/FQ57</f>
        <v>1.4750000000000001</v>
      </c>
      <c r="FS57" s="45" t="str">
        <f>TEXT(FR57,"0.00")</f>
        <v>1.48</v>
      </c>
      <c r="FT57" s="47" t="str">
        <f>IF(AND(FR57&lt;1),"Cảnh báo KQHT","Lên lớp")</f>
        <v>Lên lớp</v>
      </c>
      <c r="FU57" s="145">
        <f>CQ57+DB57+DM57+DX57+EI57+ET57+FE57+FP57</f>
        <v>14</v>
      </c>
      <c r="FV57" s="146">
        <f xml:space="preserve"> (CN57*CQ57+CY57*DB57+DJ57*DM57+DU57*DX57+EF57*EI57+EQ57*ET57+FB57*FE57+FM57*FP57)/FU57</f>
        <v>2.1071428571428572</v>
      </c>
      <c r="FW57" s="174">
        <f>BY57+FQ57</f>
        <v>36</v>
      </c>
      <c r="FX57" s="41">
        <f>CC57+FU57</f>
        <v>25</v>
      </c>
      <c r="FY57" s="43">
        <f>(CD57*CC57+FV57*FU57)/FX57</f>
        <v>2.14</v>
      </c>
      <c r="FZ57" s="45" t="str">
        <f>TEXT(FY57,"0.00")</f>
        <v>2.14</v>
      </c>
      <c r="GA57" s="47" t="str">
        <f>IF(AND(FY57&lt;1.2),"Cảnh báo KQHT","Lên lớp")</f>
        <v>Lên lớp</v>
      </c>
      <c r="GB57" s="47" t="s">
        <v>1143</v>
      </c>
      <c r="GC57" s="24"/>
      <c r="GD57" s="27"/>
      <c r="GE57" s="28"/>
      <c r="GF57" s="30">
        <f>ROUND((GC57*0.4+GD57*0.6),1)</f>
        <v>0</v>
      </c>
      <c r="GG57" s="31">
        <f>ROUND(MAX((GC57*0.4+GD57*0.6),(GC57*0.4+GE57*0.6)),1)</f>
        <v>0</v>
      </c>
      <c r="GH57" s="31"/>
      <c r="GI57" s="35" t="str">
        <f>IF(GG57&gt;=8.5,"A",IF(GG57&gt;=8,"B+",IF(GG57&gt;=7,"B",IF(GG57&gt;=6.5,"C+",IF(GG57&gt;=5.5,"C",IF(GG57&gt;=5,"D+",IF(GG57&gt;=4,"D","F")))))))</f>
        <v>F</v>
      </c>
      <c r="GJ57" s="33">
        <f>IF(GI57="A",4,IF(GI57="B+",3.5,IF(GI57="B",3,IF(GI57="C+",2.5,IF(GI57="C",2,IF(GI57="D+",1.5,IF(GI57="D",1,0)))))))</f>
        <v>0</v>
      </c>
      <c r="GK57" s="49" t="str">
        <f>TEXT(GJ57,"0.0")</f>
        <v>0.0</v>
      </c>
      <c r="GL57" s="77">
        <v>2</v>
      </c>
      <c r="GM57" s="151"/>
      <c r="GN57" s="24"/>
      <c r="GO57" s="27"/>
      <c r="GP57" s="28"/>
      <c r="GQ57" s="30">
        <v>5</v>
      </c>
      <c r="GR57" s="31">
        <v>5</v>
      </c>
      <c r="GS57" s="31"/>
      <c r="GT57" s="35" t="str">
        <f>IF(GR57&gt;=8.5,"A",IF(GR57&gt;=8,"B+",IF(GR57&gt;=7,"B",IF(GR57&gt;=6.5,"C+",IF(GR57&gt;=5.5,"C",IF(GR57&gt;=5,"D+",IF(GR57&gt;=4,"D","F")))))))</f>
        <v>D+</v>
      </c>
      <c r="GU57" s="33">
        <f>IF(GT57="A",4,IF(GT57="B+",3.5,IF(GT57="B",3,IF(GT57="C+",2.5,IF(GT57="C",2,IF(GT57="D+",1.5,IF(GT57="D",1,0)))))))</f>
        <v>1.5</v>
      </c>
      <c r="GV57" s="49" t="str">
        <f>TEXT(GU57,"0.0")</f>
        <v>1.5</v>
      </c>
      <c r="GW57" s="77">
        <v>3</v>
      </c>
      <c r="GX57" s="151">
        <v>3</v>
      </c>
      <c r="GY57" s="24"/>
      <c r="GZ57" s="27"/>
      <c r="HA57" s="28"/>
      <c r="HB57" s="30">
        <v>4</v>
      </c>
      <c r="HC57" s="31">
        <v>6</v>
      </c>
      <c r="HD57" s="31"/>
      <c r="HE57" s="35" t="str">
        <f>IF(HC57&gt;=8.5,"A",IF(HC57&gt;=8,"B+",IF(HC57&gt;=7,"B",IF(HC57&gt;=6.5,"C+",IF(HC57&gt;=5.5,"C",IF(HC57&gt;=5,"D+",IF(HC57&gt;=4,"D","F")))))))</f>
        <v>C</v>
      </c>
      <c r="HF57" s="33">
        <f>IF(HE57="A",4,IF(HE57="B+",3.5,IF(HE57="B",3,IF(HE57="C+",2.5,IF(HE57="C",2,IF(HE57="D+",1.5,IF(HE57="D",1,0)))))))</f>
        <v>2</v>
      </c>
      <c r="HG57" s="49" t="str">
        <f>TEXT(HF57,"0.0")</f>
        <v>2.0</v>
      </c>
      <c r="HH57" s="77">
        <v>2</v>
      </c>
      <c r="HI57" s="151">
        <v>2</v>
      </c>
      <c r="HJ57" s="24"/>
      <c r="HK57" s="27"/>
      <c r="HL57" s="28"/>
      <c r="HM57" s="30">
        <v>6</v>
      </c>
      <c r="HN57" s="31">
        <v>6</v>
      </c>
      <c r="HO57" s="31"/>
      <c r="HP57" s="35" t="str">
        <f>IF(HN57&gt;=8.5,"A",IF(HN57&gt;=8,"B+",IF(HN57&gt;=7,"B",IF(HN57&gt;=6.5,"C+",IF(HN57&gt;=5.5,"C",IF(HN57&gt;=5,"D+",IF(HN57&gt;=4,"D","F")))))))</f>
        <v>C</v>
      </c>
      <c r="HQ57" s="33">
        <f>IF(HP57="A",4,IF(HP57="B+",3.5,IF(HP57="B",3,IF(HP57="C+",2.5,IF(HP57="C",2,IF(HP57="D+",1.5,IF(HP57="D",1,0)))))))</f>
        <v>2</v>
      </c>
      <c r="HR57" s="49" t="str">
        <f>TEXT(HQ57,"0.0")</f>
        <v>2.0</v>
      </c>
      <c r="HS57" s="77">
        <v>2</v>
      </c>
      <c r="HT57" s="151">
        <v>2</v>
      </c>
      <c r="HU57" s="24"/>
      <c r="HV57" s="27"/>
      <c r="HW57" s="28"/>
      <c r="HX57" s="30">
        <v>7.3</v>
      </c>
      <c r="HY57" s="31">
        <v>7.3</v>
      </c>
      <c r="HZ57" s="31"/>
      <c r="IA57" s="35" t="str">
        <f>IF(HY57&gt;=8.5,"A",IF(HY57&gt;=8,"B+",IF(HY57&gt;=7,"B",IF(HY57&gt;=6.5,"C+",IF(HY57&gt;=5.5,"C",IF(HY57&gt;=5,"D+",IF(HY57&gt;=4,"D","F")))))))</f>
        <v>B</v>
      </c>
      <c r="IB57" s="33">
        <f>IF(IA57="A",4,IF(IA57="B+",3.5,IF(IA57="B",3,IF(IA57="C+",2.5,IF(IA57="C",2,IF(IA57="D+",1.5,IF(IA57="D",1,0)))))))</f>
        <v>3</v>
      </c>
      <c r="IC57" s="49" t="str">
        <f>TEXT(IB57,"0.0")</f>
        <v>3.0</v>
      </c>
      <c r="ID57" s="77">
        <v>3</v>
      </c>
      <c r="IE57" s="151">
        <v>3</v>
      </c>
      <c r="IF57" s="24"/>
      <c r="IG57" s="27"/>
      <c r="IH57" s="28"/>
      <c r="II57" s="30">
        <v>4</v>
      </c>
      <c r="IJ57" s="31">
        <v>4</v>
      </c>
      <c r="IK57" s="31"/>
      <c r="IL57" s="35" t="str">
        <f>IF(IJ57&gt;=8.5,"A",IF(IJ57&gt;=8,"B+",IF(IJ57&gt;=7,"B",IF(IJ57&gt;=6.5,"C+",IF(IJ57&gt;=5.5,"C",IF(IJ57&gt;=5,"D+",IF(IJ57&gt;=4,"D","F")))))))</f>
        <v>D</v>
      </c>
      <c r="IM57" s="33">
        <f>IF(IL57="A",4,IF(IL57="B+",3.5,IF(IL57="B",3,IF(IL57="C+",2.5,IF(IL57="C",2,IF(IL57="D+",1.5,IF(IL57="D",1,0)))))))</f>
        <v>1</v>
      </c>
      <c r="IN57" s="49" t="str">
        <f>TEXT(IM57,"0.0")</f>
        <v>1.0</v>
      </c>
      <c r="IO57" s="77">
        <v>2</v>
      </c>
      <c r="IP57" s="151">
        <v>2</v>
      </c>
      <c r="IQ57" s="63"/>
      <c r="IR57" s="27"/>
      <c r="IS57" s="28"/>
      <c r="IT57" s="30">
        <f>ROUND((IQ57*0.4+IR57*0.6),1)</f>
        <v>0</v>
      </c>
      <c r="IU57" s="31">
        <f>ROUND(MAX((IQ57*0.4+IR57*0.6),(IQ57*0.4+IS57*0.6)),1)</f>
        <v>0</v>
      </c>
      <c r="IV57" s="31"/>
      <c r="IW57" s="35" t="str">
        <f>IF(IU57&gt;=8.5,"A",IF(IU57&gt;=8,"B+",IF(IU57&gt;=7,"B",IF(IU57&gt;=6.5,"C+",IF(IU57&gt;=5.5,"C",IF(IU57&gt;=5,"D+",IF(IU57&gt;=4,"D","F")))))))</f>
        <v>F</v>
      </c>
      <c r="IX57" s="33">
        <f>IF(IW57="A",4,IF(IW57="B+",3.5,IF(IW57="B",3,IF(IW57="C+",2.5,IF(IW57="C",2,IF(IW57="D+",1.5,IF(IW57="D",1,0)))))))</f>
        <v>0</v>
      </c>
      <c r="IY57" s="49" t="str">
        <f>TEXT(IX57,"0.0")</f>
        <v>0.0</v>
      </c>
      <c r="IZ57" s="77">
        <v>3</v>
      </c>
      <c r="JA57" s="151"/>
      <c r="JB57" s="24"/>
      <c r="JC57" s="27"/>
      <c r="JD57" s="28"/>
      <c r="JE57" s="30">
        <v>6</v>
      </c>
      <c r="JF57" s="31">
        <v>6</v>
      </c>
      <c r="JG57" s="31"/>
      <c r="JH57" s="35" t="str">
        <f>IF(JF57&gt;=8.5,"A",IF(JF57&gt;=8,"B+",IF(JF57&gt;=7,"B",IF(JF57&gt;=6.5,"C+",IF(JF57&gt;=5.5,"C",IF(JF57&gt;=5,"D+",IF(JF57&gt;=4,"D","F")))))))</f>
        <v>C</v>
      </c>
      <c r="JI57" s="33">
        <f>IF(JH57="A",4,IF(JH57="B+",3.5,IF(JH57="B",3,IF(JH57="C+",2.5,IF(JH57="C",2,IF(JH57="D+",1.5,IF(JH57="D",1,0)))))))</f>
        <v>2</v>
      </c>
      <c r="JJ57" s="49" t="str">
        <f>TEXT(JI57,"0.0")</f>
        <v>2.0</v>
      </c>
      <c r="JK57" s="77">
        <v>3</v>
      </c>
      <c r="JL57" s="151">
        <v>3</v>
      </c>
      <c r="JM57" s="24"/>
      <c r="JN57" s="214"/>
      <c r="JO57" s="140"/>
      <c r="JP57" s="30">
        <v>4.3</v>
      </c>
      <c r="JQ57" s="31">
        <v>6.4</v>
      </c>
      <c r="JR57" s="31"/>
      <c r="JS57" s="35" t="str">
        <f>IF(JQ57&gt;=8.5,"A",IF(JQ57&gt;=8,"B+",IF(JQ57&gt;=7,"B",IF(JQ57&gt;=6.5,"C+",IF(JQ57&gt;=5.5,"C",IF(JQ57&gt;=5,"D+",IF(JQ57&gt;=4,"D","F")))))))</f>
        <v>C</v>
      </c>
      <c r="JT57" s="33">
        <f>IF(JS57="A",4,IF(JS57="B+",3.5,IF(JS57="B",3,IF(JS57="C+",2.5,IF(JS57="C",2,IF(JS57="D+",1.5,IF(JS57="D",1,0)))))))</f>
        <v>2</v>
      </c>
      <c r="JU57" s="49" t="str">
        <f>TEXT(JT57,"0.0")</f>
        <v>2.0</v>
      </c>
      <c r="JV57" s="77">
        <v>2</v>
      </c>
      <c r="JW57" s="151">
        <v>2</v>
      </c>
      <c r="JX57" s="211">
        <f>GL57+GW57+HH57+HS57+ID57+IO57+IZ57+JK57+JV57</f>
        <v>22</v>
      </c>
      <c r="JY57" s="43">
        <f>(GJ57*GL57+GU57*GW57+HF57*HH57+HQ57*HS57+IB57*ID57+IM57*IO57+IX57*IZ57+JI57*JK57+JT57*JV57)/JX57</f>
        <v>1.5227272727272727</v>
      </c>
      <c r="JZ57" s="45" t="str">
        <f>TEXT(JY57,"0.00")</f>
        <v>1.52</v>
      </c>
      <c r="KA57" s="47" t="str">
        <f t="shared" si="1143"/>
        <v>Lên lớp</v>
      </c>
      <c r="KB57" s="41">
        <f t="shared" si="1144"/>
        <v>17</v>
      </c>
      <c r="KC57" s="43">
        <f t="shared" si="1145"/>
        <v>1.9705882352941178</v>
      </c>
      <c r="KD57" s="229">
        <f t="shared" si="1146"/>
        <v>58</v>
      </c>
      <c r="KE57" s="230">
        <f t="shared" si="1147"/>
        <v>42</v>
      </c>
      <c r="KF57" s="146">
        <f t="shared" si="1148"/>
        <v>2.0714285714285716</v>
      </c>
      <c r="KG57" s="45" t="str">
        <f t="shared" si="1149"/>
        <v>2.07</v>
      </c>
      <c r="KH57" s="47" t="str">
        <f t="shared" si="1150"/>
        <v>Lên lớp</v>
      </c>
      <c r="KI57" s="47" t="s">
        <v>1143</v>
      </c>
      <c r="KJ57" s="24"/>
      <c r="KK57" s="27"/>
      <c r="KL57" s="28"/>
      <c r="KM57" s="30">
        <v>6</v>
      </c>
      <c r="KN57" s="31">
        <v>6</v>
      </c>
      <c r="KO57" s="31" t="str">
        <f>TEXT(KN57,"0.0")</f>
        <v>6.0</v>
      </c>
      <c r="KP57" s="35" t="str">
        <f>IF(KN57&gt;=8.5,"A",IF(KN57&gt;=8,"B+",IF(KN57&gt;=7,"B",IF(KN57&gt;=6.5,"C+",IF(KN57&gt;=5.5,"C",IF(KN57&gt;=5,"D+",IF(KN57&gt;=4,"D","F")))))))</f>
        <v>C</v>
      </c>
      <c r="KQ57" s="33">
        <f>IF(KP57="A",4,IF(KP57="B+",3.5,IF(KP57="B",3,IF(KP57="C+",2.5,IF(KP57="C",2,IF(KP57="D+",1.5,IF(KP57="D",1,0)))))))</f>
        <v>2</v>
      </c>
      <c r="KR57" s="49" t="str">
        <f>TEXT(KQ57,"0.0")</f>
        <v>2.0</v>
      </c>
      <c r="KS57" s="77">
        <v>2</v>
      </c>
      <c r="KT57" s="151">
        <v>2</v>
      </c>
      <c r="KU57" s="24"/>
      <c r="KV57" s="27"/>
      <c r="KW57" s="28"/>
      <c r="KX57" s="30">
        <f>ROUND((KU57*0.4+KV57*0.6),1)</f>
        <v>0</v>
      </c>
      <c r="KY57" s="31">
        <f>ROUND(MAX((KU57*0.4+KV57*0.6),(KU57*0.4+KW57*0.6)),1)</f>
        <v>0</v>
      </c>
      <c r="KZ57" s="31" t="str">
        <f>TEXT(KY57,"0.0")</f>
        <v>0.0</v>
      </c>
      <c r="LA57" s="35" t="str">
        <f>IF(KY57&gt;=8.5,"A",IF(KY57&gt;=8,"B+",IF(KY57&gt;=7,"B",IF(KY57&gt;=6.5,"C+",IF(KY57&gt;=5.5,"C",IF(KY57&gt;=5,"D+",IF(KY57&gt;=4,"D","F")))))))</f>
        <v>F</v>
      </c>
      <c r="LB57" s="33">
        <f>IF(LA57="A",4,IF(LA57="B+",3.5,IF(LA57="B",3,IF(LA57="C+",2.5,IF(LA57="C",2,IF(LA57="D+",1.5,IF(LA57="D",1,0)))))))</f>
        <v>0</v>
      </c>
      <c r="LC57" s="49" t="str">
        <f>TEXT(LB57,"0.0")</f>
        <v>0.0</v>
      </c>
      <c r="LD57" s="77">
        <v>2</v>
      </c>
      <c r="LE57" s="151"/>
      <c r="LF57" s="24"/>
      <c r="LG57" s="27"/>
      <c r="LH57" s="28"/>
      <c r="LI57" s="30">
        <v>5</v>
      </c>
      <c r="LJ57" s="31">
        <v>5</v>
      </c>
      <c r="LK57" s="31" t="str">
        <f>TEXT(LJ57,"0.0")</f>
        <v>5.0</v>
      </c>
      <c r="LL57" s="35" t="str">
        <f>IF(LJ57&gt;=8.5,"A",IF(LJ57&gt;=8,"B+",IF(LJ57&gt;=7,"B",IF(LJ57&gt;=6.5,"C+",IF(LJ57&gt;=5.5,"C",IF(LJ57&gt;=5,"D+",IF(LJ57&gt;=4,"D","F")))))))</f>
        <v>D+</v>
      </c>
      <c r="LM57" s="33">
        <f>IF(LL57="A",4,IF(LL57="B+",3.5,IF(LL57="B",3,IF(LL57="C+",2.5,IF(LL57="C",2,IF(LL57="D+",1.5,IF(LL57="D",1,0)))))))</f>
        <v>1.5</v>
      </c>
      <c r="LN57" s="49" t="str">
        <f>TEXT(LM57,"0.0")</f>
        <v>1.5</v>
      </c>
      <c r="LO57" s="77">
        <v>2</v>
      </c>
      <c r="LP57" s="151">
        <v>2</v>
      </c>
      <c r="LQ57" s="24"/>
      <c r="LR57" s="27"/>
      <c r="LS57" s="28"/>
      <c r="LT57" s="30">
        <v>6</v>
      </c>
      <c r="LU57" s="31">
        <v>6</v>
      </c>
      <c r="LV57" s="31"/>
      <c r="LW57" s="35" t="str">
        <f>IF(LU57&gt;=8.5,"A",IF(LU57&gt;=8,"B+",IF(LU57&gt;=7,"B",IF(LU57&gt;=6.5,"C+",IF(LU57&gt;=5.5,"C",IF(LU57&gt;=5,"D+",IF(LU57&gt;=4,"D","F")))))))</f>
        <v>C</v>
      </c>
      <c r="LX57" s="33">
        <f>IF(LW57="A",4,IF(LW57="B+",3.5,IF(LW57="B",3,IF(LW57="C+",2.5,IF(LW57="C",2,IF(LW57="D+",1.5,IF(LW57="D",1,0)))))))</f>
        <v>2</v>
      </c>
      <c r="LY57" s="49" t="str">
        <f>TEXT(LX57,"0.0")</f>
        <v>2.0</v>
      </c>
      <c r="LZ57" s="77">
        <v>2</v>
      </c>
      <c r="MA57" s="151">
        <v>2</v>
      </c>
      <c r="MB57" s="63"/>
      <c r="MC57" s="27"/>
      <c r="MD57" s="28"/>
      <c r="ME57" s="30">
        <f>ROUND((MB57*0.4+MC57*0.6),1)</f>
        <v>0</v>
      </c>
      <c r="MF57" s="161">
        <f>ROUND(MAX((MB57*0.4+MC57*0.6),(MB57*0.4+MD57*0.6)),1)</f>
        <v>0</v>
      </c>
      <c r="MG57" s="161"/>
      <c r="MH57" s="162" t="str">
        <f>IF(MF57&gt;=8.5,"A",IF(MF57&gt;=8,"B+",IF(MF57&gt;=7,"B",IF(MF57&gt;=6.5,"C+",IF(MF57&gt;=5.5,"C",IF(MF57&gt;=5,"D+",IF(MF57&gt;=4,"D","F")))))))</f>
        <v>F</v>
      </c>
      <c r="MI57" s="163">
        <f>IF(MH57="A",4,IF(MH57="B+",3.5,IF(MH57="B",3,IF(MH57="C+",2.5,IF(MH57="C",2,IF(MH57="D+",1.5,IF(MH57="D",1,0)))))))</f>
        <v>0</v>
      </c>
      <c r="MJ57" s="56" t="str">
        <f>TEXT(MI57,"0.0")</f>
        <v>0.0</v>
      </c>
      <c r="MK57" s="77">
        <v>1</v>
      </c>
      <c r="ML57" s="151"/>
      <c r="MM57" s="24"/>
      <c r="MN57" s="27"/>
      <c r="MO57" s="28"/>
      <c r="MP57" s="30">
        <v>5</v>
      </c>
      <c r="MQ57" s="161">
        <v>5</v>
      </c>
      <c r="MR57" s="161"/>
      <c r="MS57" s="162" t="str">
        <f>IF(MQ57&gt;=8.5,"A",IF(MQ57&gt;=8,"B+",IF(MQ57&gt;=7,"B",IF(MQ57&gt;=6.5,"C+",IF(MQ57&gt;=5.5,"C",IF(MQ57&gt;=5,"D+",IF(MQ57&gt;=4,"D","F")))))))</f>
        <v>D+</v>
      </c>
      <c r="MT57" s="163">
        <f>IF(MS57="A",4,IF(MS57="B+",3.5,IF(MS57="B",3,IF(MS57="C+",2.5,IF(MS57="C",2,IF(MS57="D+",1.5,IF(MS57="D",1,0)))))))</f>
        <v>1.5</v>
      </c>
      <c r="MU57" s="56" t="str">
        <f>TEXT(MT57,"0.0")</f>
        <v>1.5</v>
      </c>
      <c r="MV57" s="77">
        <v>3</v>
      </c>
      <c r="MW57" s="151">
        <v>3</v>
      </c>
      <c r="MX57" s="63"/>
      <c r="MY57" s="27"/>
      <c r="MZ57" s="28"/>
      <c r="NA57" s="30">
        <f>ROUND((MX57*0.4+MY57*0.6),1)</f>
        <v>0</v>
      </c>
      <c r="NB57" s="161">
        <f>ROUND(MAX((MX57*0.4+MY57*0.6),(MX57*0.4+MZ57*0.6)),1)</f>
        <v>0</v>
      </c>
      <c r="NC57" s="161"/>
      <c r="ND57" s="162" t="str">
        <f>IF(NB57&gt;=8.5,"A",IF(NB57&gt;=8,"B+",IF(NB57&gt;=7,"B",IF(NB57&gt;=6.5,"C+",IF(NB57&gt;=5.5,"C",IF(NB57&gt;=5,"D+",IF(NB57&gt;=4,"D","F")))))))</f>
        <v>F</v>
      </c>
      <c r="NE57" s="163">
        <f>IF(ND57="A",4,IF(ND57="B+",3.5,IF(ND57="B",3,IF(ND57="C+",2.5,IF(ND57="C",2,IF(ND57="D+",1.5,IF(ND57="D",1,0)))))))</f>
        <v>0</v>
      </c>
      <c r="NF57" s="56" t="str">
        <f>TEXT(NE57,"0.0")</f>
        <v>0.0</v>
      </c>
      <c r="NG57" s="77">
        <v>1</v>
      </c>
      <c r="NH57" s="151"/>
      <c r="NI57" s="24"/>
      <c r="NJ57" s="27"/>
      <c r="NK57" s="28"/>
      <c r="NL57" s="30">
        <v>7</v>
      </c>
      <c r="NM57" s="31">
        <v>7</v>
      </c>
      <c r="NN57" s="31" t="str">
        <f>TEXT(NM57,"0.0")</f>
        <v>7.0</v>
      </c>
      <c r="NO57" s="35" t="str">
        <f>IF(NM57&gt;=8.5,"A",IF(NM57&gt;=8,"B+",IF(NM57&gt;=7,"B",IF(NM57&gt;=6.5,"C+",IF(NM57&gt;=5.5,"C",IF(NM57&gt;=5,"D+",IF(NM57&gt;=4,"D","F")))))))</f>
        <v>B</v>
      </c>
      <c r="NP57" s="33">
        <f>IF(NO57="A",4,IF(NO57="B+",3.5,IF(NO57="B",3,IF(NO57="C+",2.5,IF(NO57="C",2,IF(NO57="D+",1.5,IF(NO57="D",1,0)))))))</f>
        <v>3</v>
      </c>
      <c r="NQ57" s="49" t="str">
        <f>TEXT(NP57,"0.0")</f>
        <v>3.0</v>
      </c>
      <c r="NR57" s="77">
        <v>3</v>
      </c>
      <c r="NS57" s="151">
        <v>3</v>
      </c>
      <c r="NT57" s="24">
        <v>6</v>
      </c>
      <c r="NU57" s="214">
        <v>6.5</v>
      </c>
      <c r="NV57" s="28"/>
      <c r="NW57" s="30">
        <f>ROUND((NT57*0.4+NU57*0.6),1)</f>
        <v>6.3</v>
      </c>
      <c r="NX57" s="31">
        <f>ROUND(MAX((NT57*0.4+NU57*0.6),(NT57*0.4+NV57*0.6)),1)</f>
        <v>6.3</v>
      </c>
      <c r="NY57" s="31" t="str">
        <f>TEXT(NX57,"0.0")</f>
        <v>6.3</v>
      </c>
      <c r="NZ57" s="35" t="str">
        <f>IF(NX57&gt;=8.5,"A",IF(NX57&gt;=8,"B+",IF(NX57&gt;=7,"B",IF(NX57&gt;=6.5,"C+",IF(NX57&gt;=5.5,"C",IF(NX57&gt;=5,"D+",IF(NX57&gt;=4,"D","F")))))))</f>
        <v>C</v>
      </c>
      <c r="OA57" s="33">
        <f>IF(NZ57="A",4,IF(NZ57="B+",3.5,IF(NZ57="B",3,IF(NZ57="C+",2.5,IF(NZ57="C",2,IF(NZ57="D+",1.5,IF(NZ57="D",1,0)))))))</f>
        <v>2</v>
      </c>
      <c r="OB57" s="49" t="str">
        <f>TEXT(OA57,"0.0")</f>
        <v>2.0</v>
      </c>
      <c r="OC57" s="77">
        <v>2</v>
      </c>
      <c r="OD57" s="151">
        <v>2</v>
      </c>
      <c r="OE57" s="211">
        <f>KS57+LD57+LO57+LZ57+MK57+MV57+NG57+NR57+OC57</f>
        <v>18</v>
      </c>
      <c r="OF57" s="43">
        <f>(KQ57*KS57+LB57*LD57+LM57*LO57+LX57*LZ57+MI57*MK57+MT57*MV57+NE57*NG57+NP57*NR57+OA57*OC57)/OE57</f>
        <v>1.5833333333333333</v>
      </c>
      <c r="OG57" s="45" t="str">
        <f>TEXT(OF57,"0.00")</f>
        <v>1.58</v>
      </c>
      <c r="OH57" s="47" t="str">
        <f>IF(AND(OF57&lt;1),"Cảnh báo KQHT","Lên lớp")</f>
        <v>Lên lớp</v>
      </c>
      <c r="OI57" s="41">
        <f>KT57+LE57+LP57+MA57+ML57+MW57+NH57+NS57+OD57</f>
        <v>14</v>
      </c>
      <c r="OJ57" s="43">
        <f>(KQ57*KT57+LB57*LE57+LM57*LP57+LX57*MA57+MI57*ML57+MT57*MW57+NE57*NH57+NP57*NS57+OA57*OD57)/OI57</f>
        <v>2.0357142857142856</v>
      </c>
      <c r="OK57" s="229">
        <f>KD57+OE57</f>
        <v>76</v>
      </c>
      <c r="OL57" s="230">
        <f>KE57+OI57</f>
        <v>56</v>
      </c>
      <c r="OM57" s="146">
        <f xml:space="preserve"> (KF57*KE57+OJ57*OI57)/OL57</f>
        <v>2.0625000000000004</v>
      </c>
      <c r="ON57" s="45" t="str">
        <f>TEXT(OM57,"0.00")</f>
        <v>2.06</v>
      </c>
      <c r="OO57" s="47" t="str">
        <f>IF(AND(OM57&lt;1.4),"Cảnh báo KQHT","Lên lớp")</f>
        <v>Lên lớp</v>
      </c>
      <c r="OP57" s="47"/>
      <c r="PB57" s="24">
        <v>6.2</v>
      </c>
      <c r="PC57" s="124"/>
      <c r="PD57" s="28">
        <v>8</v>
      </c>
      <c r="PE57" s="30">
        <f t="shared" ref="PE57" si="1161">ROUND((PB57*0.4+PC57*0.6),1)</f>
        <v>2.5</v>
      </c>
      <c r="PF57" s="31">
        <f t="shared" ref="PF57" si="1162">ROUND(MAX((PB57*0.4+PC57*0.6),(PB57*0.4+PD57*0.6)),1)</f>
        <v>7.3</v>
      </c>
      <c r="PG57" s="31" t="str">
        <f t="shared" ref="PG57" si="1163">TEXT(PF57,"0.0")</f>
        <v>7.3</v>
      </c>
      <c r="PH57" s="35" t="str">
        <f t="shared" ref="PH57" si="1164">IF(PF57&gt;=8.5,"A",IF(PF57&gt;=8,"B+",IF(PF57&gt;=7,"B",IF(PF57&gt;=6.5,"C+",IF(PF57&gt;=5.5,"C",IF(PF57&gt;=5,"D+",IF(PF57&gt;=4,"D","F")))))))</f>
        <v>B</v>
      </c>
      <c r="PI57" s="130">
        <f t="shared" ref="PI57" si="1165">IF(PH57="A",4,IF(PH57="B+",3.5,IF(PH57="B",3,IF(PH57="C+",2.5,IF(PH57="C",2,IF(PH57="D+",1.5,IF(PH57="D",1,0)))))))</f>
        <v>3</v>
      </c>
      <c r="PJ57" s="49" t="str">
        <f t="shared" ref="PJ57" si="1166">TEXT(PI57,"0.0")</f>
        <v>3.0</v>
      </c>
      <c r="PK57" s="77">
        <v>3</v>
      </c>
      <c r="PL57" s="151">
        <v>3</v>
      </c>
    </row>
    <row r="58" spans="1:529" ht="18">
      <c r="A58" s="11">
        <v>11</v>
      </c>
      <c r="B58" s="70" t="s">
        <v>500</v>
      </c>
      <c r="C58" s="92" t="s">
        <v>519</v>
      </c>
      <c r="D58" s="73" t="s">
        <v>453</v>
      </c>
      <c r="E58" s="302" t="s">
        <v>520</v>
      </c>
      <c r="F58" s="123" t="s">
        <v>1506</v>
      </c>
      <c r="G58" s="118" t="s">
        <v>909</v>
      </c>
      <c r="H58" s="102" t="s">
        <v>18</v>
      </c>
      <c r="I58" s="104" t="s">
        <v>943</v>
      </c>
      <c r="J58" s="13">
        <v>7</v>
      </c>
      <c r="K58" s="13"/>
      <c r="L58" s="35" t="str">
        <f>IF(J58&gt;=8.5,"A",IF(J58&gt;=8,"B+",IF(J58&gt;=7,"B",IF(J58&gt;=6.5,"C+",IF(J58&gt;=5.5,"C",IF(J58&gt;=5,"D+",IF(J58&gt;=4,"D","F")))))))</f>
        <v>B</v>
      </c>
      <c r="M58" s="33">
        <f>IF(L58="A",4,IF(L58="B+",3.5,IF(L58="B",3,IF(L58="C+",2.5,IF(L58="C",2,IF(L58="D+",1.5,IF(L58="D",1,0)))))))</f>
        <v>3</v>
      </c>
      <c r="N58" s="49" t="str">
        <f>TEXT(M58,"0.0")</f>
        <v>3.0</v>
      </c>
      <c r="O58" s="12">
        <v>2</v>
      </c>
      <c r="P58" s="19">
        <v>6.5</v>
      </c>
      <c r="Q58" s="19"/>
      <c r="R58" s="35" t="str">
        <f>IF(P58&gt;=8.5,"A",IF(P58&gt;=8,"B+",IF(P58&gt;=7,"B",IF(P58&gt;=6.5,"C+",IF(P58&gt;=5.5,"C",IF(P58&gt;=5,"D+",IF(P58&gt;=4,"D","F")))))))</f>
        <v>C+</v>
      </c>
      <c r="S58" s="33">
        <f>IF(R58="A",4,IF(R58="B+",3.5,IF(R58="B",3,IF(R58="C+",2.5,IF(R58="C",2,IF(R58="D+",1.5,IF(R58="D",1,0)))))))</f>
        <v>2.5</v>
      </c>
      <c r="T58" s="49" t="str">
        <f>TEXT(S58,"0.0")</f>
        <v>2.5</v>
      </c>
      <c r="U58" s="12">
        <v>3</v>
      </c>
      <c r="V58" s="24">
        <v>9.1</v>
      </c>
      <c r="W58" s="27">
        <v>8</v>
      </c>
      <c r="X58" s="28"/>
      <c r="Y58" s="22">
        <f t="shared" si="1126"/>
        <v>8.4</v>
      </c>
      <c r="Z58" s="29">
        <f t="shared" si="1127"/>
        <v>8.4</v>
      </c>
      <c r="AA58" s="29"/>
      <c r="AB58" s="35" t="str">
        <f t="shared" si="1128"/>
        <v>B+</v>
      </c>
      <c r="AC58" s="33">
        <f t="shared" si="1129"/>
        <v>3.5</v>
      </c>
      <c r="AD58" s="49" t="str">
        <f t="shared" si="1130"/>
        <v>3.5</v>
      </c>
      <c r="AE58" s="77">
        <v>5</v>
      </c>
      <c r="AF58" s="80">
        <v>5</v>
      </c>
      <c r="AG58" s="24">
        <v>5</v>
      </c>
      <c r="AH58" s="27">
        <v>6</v>
      </c>
      <c r="AI58" s="28"/>
      <c r="AJ58" s="22">
        <f>ROUND((AG58*0.4+AH58*0.6),1)</f>
        <v>5.6</v>
      </c>
      <c r="AK58" s="29">
        <f>ROUND(MAX((AG58*0.4+AH58*0.6),(AG58*0.4+AI58*0.6)),1)</f>
        <v>5.6</v>
      </c>
      <c r="AL58" s="29"/>
      <c r="AM58" s="35" t="str">
        <f t="shared" si="1131"/>
        <v>C</v>
      </c>
      <c r="AN58" s="33">
        <f t="shared" si="1132"/>
        <v>2</v>
      </c>
      <c r="AO58" s="49" t="str">
        <f t="shared" si="1133"/>
        <v>2.0</v>
      </c>
      <c r="AP58" s="77">
        <v>3</v>
      </c>
      <c r="AQ58" s="83">
        <v>3</v>
      </c>
      <c r="AR58" s="24">
        <v>7.6</v>
      </c>
      <c r="AS58" s="27">
        <v>8</v>
      </c>
      <c r="AT58" s="28"/>
      <c r="AU58" s="22">
        <f>ROUND((AR58*0.4+AS58*0.6),1)</f>
        <v>7.8</v>
      </c>
      <c r="AV58" s="29">
        <f>ROUND(MAX((AR58*0.4+AS58*0.6),(AR58*0.4+AT58*0.6)),1)</f>
        <v>7.8</v>
      </c>
      <c r="AW58" s="29"/>
      <c r="AX58" s="35" t="str">
        <f t="shared" si="1134"/>
        <v>B</v>
      </c>
      <c r="AY58" s="33">
        <f t="shared" si="1135"/>
        <v>3</v>
      </c>
      <c r="AZ58" s="49" t="str">
        <f t="shared" si="1136"/>
        <v>3.0</v>
      </c>
      <c r="BA58" s="77">
        <v>3</v>
      </c>
      <c r="BB58" s="83">
        <v>3</v>
      </c>
      <c r="BC58" s="24">
        <v>7.3</v>
      </c>
      <c r="BD58" s="27">
        <v>7</v>
      </c>
      <c r="BE58" s="28"/>
      <c r="BF58" s="22">
        <f>ROUND((BC58*0.4+BD58*0.6),1)</f>
        <v>7.1</v>
      </c>
      <c r="BG58" s="29">
        <f>ROUND(MAX((BC58*0.4+BD58*0.6),(BC58*0.4+BE58*0.6)),1)</f>
        <v>7.1</v>
      </c>
      <c r="BH58" s="29"/>
      <c r="BI58" s="35" t="str">
        <f t="shared" si="1137"/>
        <v>B</v>
      </c>
      <c r="BJ58" s="33">
        <f t="shared" si="1138"/>
        <v>3</v>
      </c>
      <c r="BK58" s="49" t="str">
        <f t="shared" si="1139"/>
        <v>3.0</v>
      </c>
      <c r="BL58" s="77">
        <v>3</v>
      </c>
      <c r="BM58" s="83">
        <v>3</v>
      </c>
      <c r="BN58" s="24">
        <v>7.7</v>
      </c>
      <c r="BO58" s="27">
        <v>8</v>
      </c>
      <c r="BP58" s="28"/>
      <c r="BQ58" s="22">
        <f>ROUND((BN58*0.4+BO58*0.6),1)</f>
        <v>7.9</v>
      </c>
      <c r="BR58" s="29">
        <f>ROUND(MAX((BN58*0.4+BO58*0.6),(BN58*0.4+BP58*0.6)),1)</f>
        <v>7.9</v>
      </c>
      <c r="BS58" s="29"/>
      <c r="BT58" s="35" t="str">
        <f t="shared" si="1140"/>
        <v>B</v>
      </c>
      <c r="BU58" s="33">
        <f t="shared" si="1141"/>
        <v>3</v>
      </c>
      <c r="BV58" s="49" t="str">
        <f t="shared" si="1142"/>
        <v>3.0</v>
      </c>
      <c r="BW58" s="77">
        <v>2</v>
      </c>
      <c r="BX58" s="136">
        <v>2</v>
      </c>
      <c r="BY58" s="41">
        <f>AE58+AP58+BA58+BL58+BW58</f>
        <v>16</v>
      </c>
      <c r="BZ58" s="43">
        <f>(AC58*AE58+AN58*AP58+AY58*BA58+BJ58*BL58+BU58*BW58)/BY58</f>
        <v>2.96875</v>
      </c>
      <c r="CA58" s="45" t="str">
        <f>TEXT(BZ58,"0.00")</f>
        <v>2.97</v>
      </c>
      <c r="CB58" s="47" t="str">
        <f>IF(AND(BZ58&lt;0.8),"Cảnh báo KQHT","Lên lớp")</f>
        <v>Lên lớp</v>
      </c>
      <c r="CC58" s="145">
        <f>AF58+AQ58+BB58+BM58+BX58</f>
        <v>16</v>
      </c>
      <c r="CD58" s="146">
        <f xml:space="preserve"> (AC58*AF58+AN58*AQ58+AY58*BB58+BJ58*BM58+BU58*BX58)/CC58</f>
        <v>2.96875</v>
      </c>
      <c r="CE58" s="47" t="str">
        <f>IF(AND(CD58&lt;1.2),"Cảnh báo KQHT","Lên lớp")</f>
        <v>Lên lớp</v>
      </c>
      <c r="CF58" s="142" t="s">
        <v>1143</v>
      </c>
      <c r="CG58" s="24">
        <v>5.2</v>
      </c>
      <c r="CH58" s="124"/>
      <c r="CI58" s="28">
        <v>5</v>
      </c>
      <c r="CJ58" s="30">
        <f>ROUND((CG58*0.4+CH58*0.6),1)</f>
        <v>2.1</v>
      </c>
      <c r="CK58" s="31">
        <f>ROUND(MAX((CG58*0.4+CH58*0.6),(CG58*0.4+CI58*0.6)),1)</f>
        <v>5.0999999999999996</v>
      </c>
      <c r="CL58" s="31"/>
      <c r="CM58" s="35" t="str">
        <f>IF(CK58&gt;=8.5,"A",IF(CK58&gt;=8,"B+",IF(CK58&gt;=7,"B",IF(CK58&gt;=6.5,"C+",IF(CK58&gt;=5.5,"C",IF(CK58&gt;=5,"D+",IF(CK58&gt;=4,"D","F")))))))</f>
        <v>D+</v>
      </c>
      <c r="CN58" s="157">
        <f>IF(CM58="A",4,IF(CM58="B+",3.5,IF(CM58="B",3,IF(CM58="C+",2.5,IF(CM58="C",2,IF(CM58="D+",1.5,IF(CM58="D",1,0)))))))</f>
        <v>1.5</v>
      </c>
      <c r="CO58" s="49" t="str">
        <f>TEXT(CN58,"0.0")</f>
        <v>1.5</v>
      </c>
      <c r="CP58" s="77">
        <v>3</v>
      </c>
      <c r="CQ58" s="151">
        <v>3</v>
      </c>
      <c r="CR58" s="24">
        <v>6.3</v>
      </c>
      <c r="CS58" s="124"/>
      <c r="CT58" s="138"/>
      <c r="CU58" s="30">
        <f>ROUND((CR58*0.4+CS58*0.6),1)</f>
        <v>2.5</v>
      </c>
      <c r="CV58" s="31">
        <f>ROUND(MAX((CR58*0.4+CS58*0.6),(CR58*0.4+CT58*0.6)),1)</f>
        <v>2.5</v>
      </c>
      <c r="CW58" s="31"/>
      <c r="CX58" s="35" t="str">
        <f>IF(CV58&gt;=8.5,"A",IF(CV58&gt;=8,"B+",IF(CV58&gt;=7,"B",IF(CV58&gt;=6.5,"C+",IF(CV58&gt;=5.5,"C",IF(CV58&gt;=5,"D+",IF(CV58&gt;=4,"D","F")))))))</f>
        <v>F</v>
      </c>
      <c r="CY58" s="157">
        <f>IF(CX58="A",4,IF(CX58="B+",3.5,IF(CX58="B",3,IF(CX58="C+",2.5,IF(CX58="C",2,IF(CX58="D+",1.5,IF(CX58="D",1,0)))))))</f>
        <v>0</v>
      </c>
      <c r="CZ58" s="49" t="str">
        <f>TEXT(CY58,"0.0")</f>
        <v>0.0</v>
      </c>
      <c r="DA58" s="77">
        <v>2</v>
      </c>
      <c r="DB58" s="151"/>
      <c r="DC58" s="24">
        <v>5.4</v>
      </c>
      <c r="DD58" s="27">
        <v>2</v>
      </c>
      <c r="DE58" s="28">
        <v>6</v>
      </c>
      <c r="DF58" s="30">
        <f>ROUND((DC58*0.4+DD58*0.6),1)</f>
        <v>3.4</v>
      </c>
      <c r="DG58" s="31">
        <f>ROUND(MAX((DC58*0.4+DD58*0.6),(DC58*0.4+DE58*0.6)),1)</f>
        <v>5.8</v>
      </c>
      <c r="DH58" s="31"/>
      <c r="DI58" s="35" t="str">
        <f>IF(DG58&gt;=8.5,"A",IF(DG58&gt;=8,"B+",IF(DG58&gt;=7,"B",IF(DG58&gt;=6.5,"C+",IF(DG58&gt;=5.5,"C",IF(DG58&gt;=5,"D+",IF(DG58&gt;=4,"D","F")))))))</f>
        <v>C</v>
      </c>
      <c r="DJ58" s="157">
        <f>IF(DI58="A",4,IF(DI58="B+",3.5,IF(DI58="B",3,IF(DI58="C+",2.5,IF(DI58="C",2,IF(DI58="D+",1.5,IF(DI58="D",1,0)))))))</f>
        <v>2</v>
      </c>
      <c r="DK58" s="49" t="str">
        <f>TEXT(DJ58,"0.0")</f>
        <v>2.0</v>
      </c>
      <c r="DL58" s="77">
        <v>4</v>
      </c>
      <c r="DM58" s="151">
        <v>4</v>
      </c>
      <c r="DN58" s="24">
        <v>5</v>
      </c>
      <c r="DO58" s="27">
        <v>4</v>
      </c>
      <c r="DP58" s="28"/>
      <c r="DQ58" s="30">
        <f>ROUND((DN58*0.4+DO58*0.6),1)</f>
        <v>4.4000000000000004</v>
      </c>
      <c r="DR58" s="31">
        <f>ROUND(MAX((DN58*0.4+DO58*0.6),(DN58*0.4+DP58*0.6)),1)</f>
        <v>4.4000000000000004</v>
      </c>
      <c r="DS58" s="31"/>
      <c r="DT58" s="35" t="str">
        <f>IF(DR58&gt;=8.5,"A",IF(DR58&gt;=8,"B+",IF(DR58&gt;=7,"B",IF(DR58&gt;=6.5,"C+",IF(DR58&gt;=5.5,"C",IF(DR58&gt;=5,"D+",IF(DR58&gt;=4,"D","F")))))))</f>
        <v>D</v>
      </c>
      <c r="DU58" s="157">
        <f>IF(DT58="A",4,IF(DT58="B+",3.5,IF(DT58="B",3,IF(DT58="C+",2.5,IF(DT58="C",2,IF(DT58="D+",1.5,IF(DT58="D",1,0)))))))</f>
        <v>1</v>
      </c>
      <c r="DV58" s="49" t="str">
        <f>TEXT(DU58,"0.0")</f>
        <v>1.0</v>
      </c>
      <c r="DW58" s="77">
        <v>3</v>
      </c>
      <c r="DX58" s="151">
        <v>3</v>
      </c>
      <c r="DY58" s="24">
        <v>6</v>
      </c>
      <c r="DZ58" s="27">
        <v>4</v>
      </c>
      <c r="EA58" s="28"/>
      <c r="EB58" s="30">
        <f>ROUND((DY58*0.4+DZ58*0.6),1)</f>
        <v>4.8</v>
      </c>
      <c r="EC58" s="31">
        <f>ROUND(MAX((DY58*0.4+DZ58*0.6),(DY58*0.4+EA58*0.6)),1)</f>
        <v>4.8</v>
      </c>
      <c r="ED58" s="31"/>
      <c r="EE58" s="35" t="str">
        <f>IF(EC58&gt;=8.5,"A",IF(EC58&gt;=8,"B+",IF(EC58&gt;=7,"B",IF(EC58&gt;=6.5,"C+",IF(EC58&gt;=5.5,"C",IF(EC58&gt;=5,"D+",IF(EC58&gt;=4,"D","F")))))))</f>
        <v>D</v>
      </c>
      <c r="EF58" s="157">
        <f>IF(EE58="A",4,IF(EE58="B+",3.5,IF(EE58="B",3,IF(EE58="C+",2.5,IF(EE58="C",2,IF(EE58="D+",1.5,IF(EE58="D",1,0)))))))</f>
        <v>1</v>
      </c>
      <c r="EG58" s="49" t="str">
        <f>TEXT(EF58,"0.0")</f>
        <v>1.0</v>
      </c>
      <c r="EH58" s="77">
        <v>2</v>
      </c>
      <c r="EI58" s="151">
        <v>2</v>
      </c>
      <c r="EJ58" s="24">
        <v>6.8</v>
      </c>
      <c r="EK58" s="27">
        <v>3</v>
      </c>
      <c r="EL58" s="28"/>
      <c r="EM58" s="30">
        <f>ROUND((EJ58*0.4+EK58*0.6),1)</f>
        <v>4.5</v>
      </c>
      <c r="EN58" s="31">
        <f>ROUND(MAX((EJ58*0.4+EK58*0.6),(EJ58*0.4+EL58*0.6)),1)</f>
        <v>4.5</v>
      </c>
      <c r="EO58" s="31"/>
      <c r="EP58" s="35" t="str">
        <f>IF(EN58&gt;=8.5,"A",IF(EN58&gt;=8,"B+",IF(EN58&gt;=7,"B",IF(EN58&gt;=6.5,"C+",IF(EN58&gt;=5.5,"C",IF(EN58&gt;=5,"D+",IF(EN58&gt;=4,"D","F")))))))</f>
        <v>D</v>
      </c>
      <c r="EQ58" s="157">
        <f>IF(EP58="A",4,IF(EP58="B+",3.5,IF(EP58="B",3,IF(EP58="C+",2.5,IF(EP58="C",2,IF(EP58="D+",1.5,IF(EP58="D",1,0)))))))</f>
        <v>1</v>
      </c>
      <c r="ER58" s="49" t="str">
        <f>TEXT(EQ58,"0.0")</f>
        <v>1.0</v>
      </c>
      <c r="ES58" s="77">
        <v>2</v>
      </c>
      <c r="ET58" s="151">
        <v>2</v>
      </c>
      <c r="EU58" s="24">
        <v>5</v>
      </c>
      <c r="EV58" s="27">
        <v>6</v>
      </c>
      <c r="EW58" s="28"/>
      <c r="EX58" s="30">
        <f>ROUND((EU58*0.4+EV58*0.6),1)</f>
        <v>5.6</v>
      </c>
      <c r="EY58" s="31">
        <f>ROUND(MAX((EU58*0.4+EV58*0.6),(EU58*0.4+EW58*0.6)),1)</f>
        <v>5.6</v>
      </c>
      <c r="EZ58" s="31"/>
      <c r="FA58" s="35" t="str">
        <f>IF(EY58&gt;=8.5,"A",IF(EY58&gt;=8,"B+",IF(EY58&gt;=7,"B",IF(EY58&gt;=6.5,"C+",IF(EY58&gt;=5.5,"C",IF(EY58&gt;=5,"D+",IF(EY58&gt;=4,"D","F")))))))</f>
        <v>C</v>
      </c>
      <c r="FB58" s="157">
        <f>IF(FA58="A",4,IF(FA58="B+",3.5,IF(FA58="B",3,IF(FA58="C+",2.5,IF(FA58="C",2,IF(FA58="D+",1.5,IF(FA58="D",1,0)))))))</f>
        <v>2</v>
      </c>
      <c r="FC58" s="49" t="str">
        <f>TEXT(FB58,"0.0")</f>
        <v>2.0</v>
      </c>
      <c r="FD58" s="77">
        <v>3</v>
      </c>
      <c r="FE58" s="151">
        <v>3</v>
      </c>
      <c r="FF58" s="155">
        <v>5</v>
      </c>
      <c r="FG58" s="165">
        <v>5.5</v>
      </c>
      <c r="FH58" s="165"/>
      <c r="FI58" s="22">
        <f>ROUND((FF58*0.4+FG58*0.6),1)</f>
        <v>5.3</v>
      </c>
      <c r="FJ58" s="29">
        <f>ROUND(MAX((FF58*0.4+FG58*0.6),(FF58*0.4+FH58*0.6)),1)</f>
        <v>5.3</v>
      </c>
      <c r="FK58" s="29"/>
      <c r="FL58" s="35" t="str">
        <f>IF(FJ58&gt;=8.5,"A",IF(FJ58&gt;=8,"B+",IF(FJ58&gt;=7,"B",IF(FJ58&gt;=6.5,"C+",IF(FJ58&gt;=5.5,"C",IF(FJ58&gt;=5,"D+",IF(FJ58&gt;=4,"D","F")))))))</f>
        <v>D+</v>
      </c>
      <c r="FM58" s="33">
        <f>IF(FL58="A",4,IF(FL58="B+",3.5,IF(FL58="B",3,IF(FL58="C+",2.5,IF(FL58="C",2,IF(FL58="D+",1.5,IF(FL58="D",1,0)))))))</f>
        <v>1.5</v>
      </c>
      <c r="FN58" s="49" t="str">
        <f>TEXT(FM58,"0.0")</f>
        <v>1.5</v>
      </c>
      <c r="FO58" s="77">
        <v>1</v>
      </c>
      <c r="FP58" s="151">
        <v>1</v>
      </c>
      <c r="FQ58" s="41">
        <f>CP58+DA58+DL58+DW58+EH58+ES58+FD58+FO58</f>
        <v>20</v>
      </c>
      <c r="FR58" s="43">
        <f>(CN58*CP58+CY58*DA58+DJ58*DL58+DU58*DW58+EF58*EH58+EQ58*ES58+FB58*FD58+FM58*FO58)/FQ58</f>
        <v>1.35</v>
      </c>
      <c r="FS58" s="45" t="str">
        <f>TEXT(FR58,"0.00")</f>
        <v>1.35</v>
      </c>
      <c r="FT58" s="47" t="str">
        <f>IF(AND(FR58&lt;1),"Cảnh báo KQHT","Lên lớp")</f>
        <v>Lên lớp</v>
      </c>
      <c r="FU58" s="145">
        <f>CQ58+DB58+DM58+DX58+EI58+ET58+FE58+FP58</f>
        <v>18</v>
      </c>
      <c r="FV58" s="146">
        <f xml:space="preserve"> (CN58*CQ58+CY58*DB58+DJ58*DM58+DU58*DX58+EF58*EI58+EQ58*ET58+FB58*FE58+FM58*FP58)/FU58</f>
        <v>1.5</v>
      </c>
      <c r="FW58" s="174">
        <f>BY58+FQ58</f>
        <v>36</v>
      </c>
      <c r="FX58" s="41">
        <f>CC58+FU58</f>
        <v>34</v>
      </c>
      <c r="FY58" s="43">
        <f>(CD58*CC58+FV58*FU58)/FX58</f>
        <v>2.1911764705882355</v>
      </c>
      <c r="FZ58" s="45" t="str">
        <f>TEXT(FY58,"0.00")</f>
        <v>2.19</v>
      </c>
      <c r="GA58" s="47" t="str">
        <f>IF(AND(FY58&lt;1.2),"Cảnh báo KQHT","Lên lớp")</f>
        <v>Lên lớp</v>
      </c>
      <c r="GB58" s="47" t="s">
        <v>1143</v>
      </c>
      <c r="GC58" s="24">
        <v>5.2</v>
      </c>
      <c r="GD58" s="27">
        <v>5</v>
      </c>
      <c r="GE58" s="28"/>
      <c r="GF58" s="30">
        <f>ROUND((GC58*0.4+GD58*0.6),1)</f>
        <v>5.0999999999999996</v>
      </c>
      <c r="GG58" s="31">
        <f>ROUND(MAX((GC58*0.4+GD58*0.6),(GC58*0.4+GE58*0.6)),1)</f>
        <v>5.0999999999999996</v>
      </c>
      <c r="GH58" s="31"/>
      <c r="GI58" s="35" t="str">
        <f>IF(GG58&gt;=8.5,"A",IF(GG58&gt;=8,"B+",IF(GG58&gt;=7,"B",IF(GG58&gt;=6.5,"C+",IF(GG58&gt;=5.5,"C",IF(GG58&gt;=5,"D+",IF(GG58&gt;=4,"D","F")))))))</f>
        <v>D+</v>
      </c>
      <c r="GJ58" s="33">
        <f>IF(GI58="A",4,IF(GI58="B+",3.5,IF(GI58="B",3,IF(GI58="C+",2.5,IF(GI58="C",2,IF(GI58="D+",1.5,IF(GI58="D",1,0)))))))</f>
        <v>1.5</v>
      </c>
      <c r="GK58" s="49" t="str">
        <f>TEXT(GJ58,"0.0")</f>
        <v>1.5</v>
      </c>
      <c r="GL58" s="77">
        <v>2</v>
      </c>
      <c r="GM58" s="151">
        <v>2</v>
      </c>
      <c r="GN58" s="24">
        <v>8.3000000000000007</v>
      </c>
      <c r="GO58" s="27">
        <v>6</v>
      </c>
      <c r="GP58" s="28"/>
      <c r="GQ58" s="30">
        <f>ROUND((GN58*0.4+GO58*0.6),1)</f>
        <v>6.9</v>
      </c>
      <c r="GR58" s="31">
        <f>ROUND(MAX((GN58*0.4+GO58*0.6),(GN58*0.4+GP58*0.6)),1)</f>
        <v>6.9</v>
      </c>
      <c r="GS58" s="31"/>
      <c r="GT58" s="35" t="str">
        <f>IF(GR58&gt;=8.5,"A",IF(GR58&gt;=8,"B+",IF(GR58&gt;=7,"B",IF(GR58&gt;=6.5,"C+",IF(GR58&gt;=5.5,"C",IF(GR58&gt;=5,"D+",IF(GR58&gt;=4,"D","F")))))))</f>
        <v>C+</v>
      </c>
      <c r="GU58" s="33">
        <f>IF(GT58="A",4,IF(GT58="B+",3.5,IF(GT58="B",3,IF(GT58="C+",2.5,IF(GT58="C",2,IF(GT58="D+",1.5,IF(GT58="D",1,0)))))))</f>
        <v>2.5</v>
      </c>
      <c r="GV58" s="49" t="str">
        <f>TEXT(GU58,"0.0")</f>
        <v>2.5</v>
      </c>
      <c r="GW58" s="77">
        <v>3</v>
      </c>
      <c r="GX58" s="151">
        <v>3</v>
      </c>
      <c r="GY58" s="24">
        <v>5.6</v>
      </c>
      <c r="GZ58" s="27">
        <v>5</v>
      </c>
      <c r="HA58" s="28"/>
      <c r="HB58" s="30">
        <f>ROUND((GY58*0.4+GZ58*0.6),1)</f>
        <v>5.2</v>
      </c>
      <c r="HC58" s="31">
        <f>ROUND(MAX((GY58*0.4+GZ58*0.6),(GY58*0.4+HA58*0.6)),1)</f>
        <v>5.2</v>
      </c>
      <c r="HD58" s="31"/>
      <c r="HE58" s="35" t="str">
        <f>IF(HC58&gt;=8.5,"A",IF(HC58&gt;=8,"B+",IF(HC58&gt;=7,"B",IF(HC58&gt;=6.5,"C+",IF(HC58&gt;=5.5,"C",IF(HC58&gt;=5,"D+",IF(HC58&gt;=4,"D","F")))))))</f>
        <v>D+</v>
      </c>
      <c r="HF58" s="33">
        <f>IF(HE58="A",4,IF(HE58="B+",3.5,IF(HE58="B",3,IF(HE58="C+",2.5,IF(HE58="C",2,IF(HE58="D+",1.5,IF(HE58="D",1,0)))))))</f>
        <v>1.5</v>
      </c>
      <c r="HG58" s="49" t="str">
        <f>TEXT(HF58,"0.0")</f>
        <v>1.5</v>
      </c>
      <c r="HH58" s="77">
        <v>2</v>
      </c>
      <c r="HI58" s="151">
        <v>2</v>
      </c>
      <c r="HJ58" s="24">
        <v>6.6</v>
      </c>
      <c r="HK58" s="124"/>
      <c r="HL58" s="28">
        <v>6</v>
      </c>
      <c r="HM58" s="30">
        <f>ROUND((HJ58*0.4+HK58*0.6),1)</f>
        <v>2.6</v>
      </c>
      <c r="HN58" s="31">
        <f>ROUND(MAX((HJ58*0.4+HK58*0.6),(HJ58*0.4+HL58*0.6)),1)</f>
        <v>6.2</v>
      </c>
      <c r="HO58" s="31"/>
      <c r="HP58" s="35" t="str">
        <f>IF(HN58&gt;=8.5,"A",IF(HN58&gt;=8,"B+",IF(HN58&gt;=7,"B",IF(HN58&gt;=6.5,"C+",IF(HN58&gt;=5.5,"C",IF(HN58&gt;=5,"D+",IF(HN58&gt;=4,"D","F")))))))</f>
        <v>C</v>
      </c>
      <c r="HQ58" s="33">
        <f>IF(HP58="A",4,IF(HP58="B+",3.5,IF(HP58="B",3,IF(HP58="C+",2.5,IF(HP58="C",2,IF(HP58="D+",1.5,IF(HP58="D",1,0)))))))</f>
        <v>2</v>
      </c>
      <c r="HR58" s="49" t="str">
        <f>TEXT(HQ58,"0.0")</f>
        <v>2.0</v>
      </c>
      <c r="HS58" s="77">
        <v>2</v>
      </c>
      <c r="HT58" s="151">
        <v>2</v>
      </c>
      <c r="HU58" s="63">
        <v>3</v>
      </c>
      <c r="HV58" s="27"/>
      <c r="HW58" s="28"/>
      <c r="HX58" s="30">
        <f>ROUND((HU58*0.4+HV58*0.6),1)</f>
        <v>1.2</v>
      </c>
      <c r="HY58" s="31">
        <f>ROUND(MAX((HU58*0.4+HV58*0.6),(HU58*0.4+HW58*0.6)),1)</f>
        <v>1.2</v>
      </c>
      <c r="HZ58" s="31"/>
      <c r="IA58" s="35" t="str">
        <f>IF(HY58&gt;=8.5,"A",IF(HY58&gt;=8,"B+",IF(HY58&gt;=7,"B",IF(HY58&gt;=6.5,"C+",IF(HY58&gt;=5.5,"C",IF(HY58&gt;=5,"D+",IF(HY58&gt;=4,"D","F")))))))</f>
        <v>F</v>
      </c>
      <c r="IB58" s="33">
        <f>IF(IA58="A",4,IF(IA58="B+",3.5,IF(IA58="B",3,IF(IA58="C+",2.5,IF(IA58="C",2,IF(IA58="D+",1.5,IF(IA58="D",1,0)))))))</f>
        <v>0</v>
      </c>
      <c r="IC58" s="49" t="str">
        <f>TEXT(IB58,"0.0")</f>
        <v>0.0</v>
      </c>
      <c r="ID58" s="77">
        <v>3</v>
      </c>
      <c r="IE58" s="151"/>
      <c r="IF58" s="63">
        <v>1.7</v>
      </c>
      <c r="IG58" s="27"/>
      <c r="IH58" s="28"/>
      <c r="II58" s="30">
        <f>ROUND((IF58*0.4+IG58*0.6),1)</f>
        <v>0.7</v>
      </c>
      <c r="IJ58" s="31">
        <f>ROUND(MAX((IF58*0.4+IG58*0.6),(IF58*0.4+IH58*0.6)),1)</f>
        <v>0.7</v>
      </c>
      <c r="IK58" s="31"/>
      <c r="IL58" s="35" t="str">
        <f>IF(IJ58&gt;=8.5,"A",IF(IJ58&gt;=8,"B+",IF(IJ58&gt;=7,"B",IF(IJ58&gt;=6.5,"C+",IF(IJ58&gt;=5.5,"C",IF(IJ58&gt;=5,"D+",IF(IJ58&gt;=4,"D","F")))))))</f>
        <v>F</v>
      </c>
      <c r="IM58" s="33">
        <f>IF(IL58="A",4,IF(IL58="B+",3.5,IF(IL58="B",3,IF(IL58="C+",2.5,IF(IL58="C",2,IF(IL58="D+",1.5,IF(IL58="D",1,0)))))))</f>
        <v>0</v>
      </c>
      <c r="IN58" s="49" t="str">
        <f>TEXT(IM58,"0.0")</f>
        <v>0.0</v>
      </c>
      <c r="IO58" s="77">
        <v>2</v>
      </c>
      <c r="IP58" s="151"/>
      <c r="IQ58" s="63">
        <v>0</v>
      </c>
      <c r="IR58" s="27"/>
      <c r="IS58" s="28"/>
      <c r="IT58" s="30">
        <f>ROUND((IQ58*0.4+IR58*0.6),1)</f>
        <v>0</v>
      </c>
      <c r="IU58" s="31">
        <f>ROUND(MAX((IQ58*0.4+IR58*0.6),(IQ58*0.4+IS58*0.6)),1)</f>
        <v>0</v>
      </c>
      <c r="IV58" s="31"/>
      <c r="IW58" s="35" t="str">
        <f>IF(IU58&gt;=8.5,"A",IF(IU58&gt;=8,"B+",IF(IU58&gt;=7,"B",IF(IU58&gt;=6.5,"C+",IF(IU58&gt;=5.5,"C",IF(IU58&gt;=5,"D+",IF(IU58&gt;=4,"D","F")))))))</f>
        <v>F</v>
      </c>
      <c r="IX58" s="33">
        <f>IF(IW58="A",4,IF(IW58="B+",3.5,IF(IW58="B",3,IF(IW58="C+",2.5,IF(IW58="C",2,IF(IW58="D+",1.5,IF(IW58="D",1,0)))))))</f>
        <v>0</v>
      </c>
      <c r="IY58" s="49" t="str">
        <f>TEXT(IX58,"0.0")</f>
        <v>0.0</v>
      </c>
      <c r="IZ58" s="77">
        <v>3</v>
      </c>
      <c r="JA58" s="151"/>
      <c r="JB58" s="24">
        <v>6.4</v>
      </c>
      <c r="JC58" s="124"/>
      <c r="JD58" s="138"/>
      <c r="JE58" s="30">
        <f>ROUND((JB58*0.4+JC58*0.6),1)</f>
        <v>2.6</v>
      </c>
      <c r="JF58" s="31">
        <f>ROUND(MAX((JB58*0.4+JC58*0.6),(JB58*0.4+JD58*0.6)),1)</f>
        <v>2.6</v>
      </c>
      <c r="JG58" s="31"/>
      <c r="JH58" s="35" t="str">
        <f>IF(JF58&gt;=8.5,"A",IF(JF58&gt;=8,"B+",IF(JF58&gt;=7,"B",IF(JF58&gt;=6.5,"C+",IF(JF58&gt;=5.5,"C",IF(JF58&gt;=5,"D+",IF(JF58&gt;=4,"D","F")))))))</f>
        <v>F</v>
      </c>
      <c r="JI58" s="33">
        <f>IF(JH58="A",4,IF(JH58="B+",3.5,IF(JH58="B",3,IF(JH58="C+",2.5,IF(JH58="C",2,IF(JH58="D+",1.5,IF(JH58="D",1,0)))))))</f>
        <v>0</v>
      </c>
      <c r="JJ58" s="49" t="str">
        <f>TEXT(JI58,"0.0")</f>
        <v>0.0</v>
      </c>
      <c r="JK58" s="77">
        <v>3</v>
      </c>
      <c r="JL58" s="151"/>
      <c r="JM58" s="24">
        <v>7</v>
      </c>
      <c r="JN58" s="214">
        <v>6.9</v>
      </c>
      <c r="JO58" s="140"/>
      <c r="JP58" s="30">
        <f>ROUND((JM58*0.4+JN58*0.6),1)</f>
        <v>6.9</v>
      </c>
      <c r="JQ58" s="31">
        <f>ROUND(MAX((JM58*0.4+JN58*0.6),(JM58*0.4+JO58*0.6)),1)</f>
        <v>6.9</v>
      </c>
      <c r="JR58" s="31"/>
      <c r="JS58" s="35" t="str">
        <f>IF(JQ58&gt;=8.5,"A",IF(JQ58&gt;=8,"B+",IF(JQ58&gt;=7,"B",IF(JQ58&gt;=6.5,"C+",IF(JQ58&gt;=5.5,"C",IF(JQ58&gt;=5,"D+",IF(JQ58&gt;=4,"D","F")))))))</f>
        <v>C+</v>
      </c>
      <c r="JT58" s="33">
        <f>IF(JS58="A",4,IF(JS58="B+",3.5,IF(JS58="B",3,IF(JS58="C+",2.5,IF(JS58="C",2,IF(JS58="D+",1.5,IF(JS58="D",1,0)))))))</f>
        <v>2.5</v>
      </c>
      <c r="JU58" s="49" t="str">
        <f>TEXT(JT58,"0.0")</f>
        <v>2.5</v>
      </c>
      <c r="JV58" s="77">
        <v>2</v>
      </c>
      <c r="JW58" s="151">
        <v>2</v>
      </c>
      <c r="JX58" s="211">
        <f>GL58+GW58+HH58+HS58+ID58+IO58+IZ58+JK58+JV58</f>
        <v>22</v>
      </c>
      <c r="JY58" s="43">
        <f>(GJ58*GL58+GU58*GW58+HF58*HH58+HQ58*HS58+IB58*ID58+IM58*IO58+IX58*IZ58+JI58*JK58+JT58*JV58)/JX58</f>
        <v>1.0227272727272727</v>
      </c>
      <c r="JZ58" s="45" t="str">
        <f>TEXT(JY58,"0.00")</f>
        <v>1.02</v>
      </c>
      <c r="KA58" s="47" t="str">
        <f t="shared" si="1143"/>
        <v>Lên lớp</v>
      </c>
      <c r="KB58" s="41">
        <f t="shared" si="1144"/>
        <v>11</v>
      </c>
      <c r="KC58" s="43">
        <f t="shared" si="1145"/>
        <v>2.0454545454545454</v>
      </c>
      <c r="KD58" s="229">
        <f t="shared" si="1146"/>
        <v>58</v>
      </c>
      <c r="KE58" s="230">
        <f t="shared" si="1147"/>
        <v>45</v>
      </c>
      <c r="KF58" s="146">
        <f t="shared" si="1148"/>
        <v>2.1555555555555554</v>
      </c>
      <c r="KG58" s="45" t="str">
        <f t="shared" si="1149"/>
        <v>2.16</v>
      </c>
      <c r="KH58" s="47" t="str">
        <f t="shared" si="1150"/>
        <v>Lên lớp</v>
      </c>
      <c r="KI58" s="47" t="s">
        <v>1143</v>
      </c>
      <c r="KJ58" s="24">
        <v>5</v>
      </c>
      <c r="KK58" s="27">
        <v>5</v>
      </c>
      <c r="KL58" s="28"/>
      <c r="KM58" s="30">
        <f>ROUND((KJ58*0.4+KK58*0.6),1)</f>
        <v>5</v>
      </c>
      <c r="KN58" s="31">
        <f>ROUND(MAX((KJ58*0.4+KK58*0.6),(KJ58*0.4+KL58*0.6)),1)</f>
        <v>5</v>
      </c>
      <c r="KO58" s="29" t="str">
        <f>TEXT(KN58,"0.0")</f>
        <v>5.0</v>
      </c>
      <c r="KP58" s="35" t="str">
        <f>IF(KN58&gt;=8.5,"A",IF(KN58&gt;=8,"B+",IF(KN58&gt;=7,"B",IF(KN58&gt;=6.5,"C+",IF(KN58&gt;=5.5,"C",IF(KN58&gt;=5,"D+",IF(KN58&gt;=4,"D","F")))))))</f>
        <v>D+</v>
      </c>
      <c r="KQ58" s="33">
        <f>IF(KP58="A",4,IF(KP58="B+",3.5,IF(KP58="B",3,IF(KP58="C+",2.5,IF(KP58="C",2,IF(KP58="D+",1.5,IF(KP58="D",1,0)))))))</f>
        <v>1.5</v>
      </c>
      <c r="KR58" s="49" t="str">
        <f>TEXT(KQ58,"0.0")</f>
        <v>1.5</v>
      </c>
      <c r="KS58" s="77">
        <v>2</v>
      </c>
      <c r="KT58" s="151">
        <v>2</v>
      </c>
      <c r="KU58" s="24">
        <v>7.3</v>
      </c>
      <c r="KV58" s="217"/>
      <c r="KW58" s="138"/>
      <c r="KX58" s="30">
        <f>ROUND((KU58*0.4+KV58*0.6),1)</f>
        <v>2.9</v>
      </c>
      <c r="KY58" s="31">
        <f>ROUND(MAX((KU58*0.4+KV58*0.6),(KU58*0.4+KW58*0.6)),1)</f>
        <v>2.9</v>
      </c>
      <c r="KZ58" s="29" t="str">
        <f>TEXT(KY58,"0.0")</f>
        <v>2.9</v>
      </c>
      <c r="LA58" s="35" t="str">
        <f>IF(KY58&gt;=8.5,"A",IF(KY58&gt;=8,"B+",IF(KY58&gt;=7,"B",IF(KY58&gt;=6.5,"C+",IF(KY58&gt;=5.5,"C",IF(KY58&gt;=5,"D+",IF(KY58&gt;=4,"D","F")))))))</f>
        <v>F</v>
      </c>
      <c r="LB58" s="33">
        <f>IF(LA58="A",4,IF(LA58="B+",3.5,IF(LA58="B",3,IF(LA58="C+",2.5,IF(LA58="C",2,IF(LA58="D+",1.5,IF(LA58="D",1,0)))))))</f>
        <v>0</v>
      </c>
      <c r="LC58" s="49" t="str">
        <f>TEXT(LB58,"0.0")</f>
        <v>0.0</v>
      </c>
      <c r="LD58" s="77">
        <v>2</v>
      </c>
      <c r="LE58" s="151"/>
      <c r="LF58" s="63">
        <v>0</v>
      </c>
      <c r="LG58" s="27"/>
      <c r="LH58" s="28"/>
      <c r="LI58" s="30">
        <f>ROUND((LF58*0.4+LG58*0.6),1)</f>
        <v>0</v>
      </c>
      <c r="LJ58" s="31">
        <f>ROUND(MAX((LF58*0.4+LG58*0.6),(LF58*0.4+LH58*0.6)),1)</f>
        <v>0</v>
      </c>
      <c r="LK58" s="31" t="str">
        <f>TEXT(LJ58,"0.0")</f>
        <v>0.0</v>
      </c>
      <c r="LL58" s="35" t="str">
        <f>IF(LJ58&gt;=8.5,"A",IF(LJ58&gt;=8,"B+",IF(LJ58&gt;=7,"B",IF(LJ58&gt;=6.5,"C+",IF(LJ58&gt;=5.5,"C",IF(LJ58&gt;=5,"D+",IF(LJ58&gt;=4,"D","F")))))))</f>
        <v>F</v>
      </c>
      <c r="LM58" s="33">
        <f>IF(LL58="A",4,IF(LL58="B+",3.5,IF(LL58="B",3,IF(LL58="C+",2.5,IF(LL58="C",2,IF(LL58="D+",1.5,IF(LL58="D",1,0)))))))</f>
        <v>0</v>
      </c>
      <c r="LN58" s="49" t="str">
        <f>TEXT(LM58,"0.0")</f>
        <v>0.0</v>
      </c>
      <c r="LO58" s="77">
        <v>2</v>
      </c>
      <c r="LP58" s="151"/>
      <c r="LQ58" s="63">
        <v>2.7</v>
      </c>
      <c r="LR58" s="27"/>
      <c r="LS58" s="28"/>
      <c r="LT58" s="30">
        <f>ROUND((LQ58*0.4+LR58*0.6),1)</f>
        <v>1.1000000000000001</v>
      </c>
      <c r="LU58" s="31">
        <f>ROUND(MAX((LQ58*0.4+LR58*0.6),(LQ58*0.4+LS58*0.6)),1)</f>
        <v>1.1000000000000001</v>
      </c>
      <c r="LV58" s="31"/>
      <c r="LW58" s="35" t="str">
        <f>IF(LU58&gt;=8.5,"A",IF(LU58&gt;=8,"B+",IF(LU58&gt;=7,"B",IF(LU58&gt;=6.5,"C+",IF(LU58&gt;=5.5,"C",IF(LU58&gt;=5,"D+",IF(LU58&gt;=4,"D","F")))))))</f>
        <v>F</v>
      </c>
      <c r="LX58" s="33">
        <f>IF(LW58="A",4,IF(LW58="B+",3.5,IF(LW58="B",3,IF(LW58="C+",2.5,IF(LW58="C",2,IF(LW58="D+",1.5,IF(LW58="D",1,0)))))))</f>
        <v>0</v>
      </c>
      <c r="LY58" s="49" t="str">
        <f>TEXT(LX58,"0.0")</f>
        <v>0.0</v>
      </c>
      <c r="LZ58" s="77">
        <v>2</v>
      </c>
      <c r="MA58" s="151"/>
      <c r="MB58" s="24">
        <v>5</v>
      </c>
      <c r="MC58" s="124"/>
      <c r="MD58" s="138"/>
      <c r="ME58" s="30">
        <f>ROUND((MB58*0.4+MC58*0.6),1)</f>
        <v>2</v>
      </c>
      <c r="MF58" s="161">
        <f>ROUND(MAX((MB58*0.4+MC58*0.6),(MB58*0.4+MD58*0.6)),1)</f>
        <v>2</v>
      </c>
      <c r="MG58" s="161"/>
      <c r="MH58" s="162" t="str">
        <f>IF(MF58&gt;=8.5,"A",IF(MF58&gt;=8,"B+",IF(MF58&gt;=7,"B",IF(MF58&gt;=6.5,"C+",IF(MF58&gt;=5.5,"C",IF(MF58&gt;=5,"D+",IF(MF58&gt;=4,"D","F")))))))</f>
        <v>F</v>
      </c>
      <c r="MI58" s="163">
        <f>IF(MH58="A",4,IF(MH58="B+",3.5,IF(MH58="B",3,IF(MH58="C+",2.5,IF(MH58="C",2,IF(MH58="D+",1.5,IF(MH58="D",1,0)))))))</f>
        <v>0</v>
      </c>
      <c r="MJ58" s="56" t="str">
        <f>TEXT(MI58,"0.0")</f>
        <v>0.0</v>
      </c>
      <c r="MK58" s="77">
        <v>1</v>
      </c>
      <c r="ML58" s="151"/>
      <c r="MM58" s="63">
        <v>0</v>
      </c>
      <c r="MN58" s="27"/>
      <c r="MO58" s="28"/>
      <c r="MP58" s="30">
        <f>ROUND((MM58*0.4+MN58*0.6),1)</f>
        <v>0</v>
      </c>
      <c r="MQ58" s="161">
        <f>ROUND(MAX((MM58*0.4+MN58*0.6),(MM58*0.4+MO58*0.6)),1)</f>
        <v>0</v>
      </c>
      <c r="MR58" s="161"/>
      <c r="MS58" s="162" t="str">
        <f>IF(MQ58&gt;=8.5,"A",IF(MQ58&gt;=8,"B+",IF(MQ58&gt;=7,"B",IF(MQ58&gt;=6.5,"C+",IF(MQ58&gt;=5.5,"C",IF(MQ58&gt;=5,"D+",IF(MQ58&gt;=4,"D","F")))))))</f>
        <v>F</v>
      </c>
      <c r="MT58" s="163">
        <f>IF(MS58="A",4,IF(MS58="B+",3.5,IF(MS58="B",3,IF(MS58="C+",2.5,IF(MS58="C",2,IF(MS58="D+",1.5,IF(MS58="D",1,0)))))))</f>
        <v>0</v>
      </c>
      <c r="MU58" s="56" t="str">
        <f>TEXT(MT58,"0.0")</f>
        <v>0.0</v>
      </c>
      <c r="MV58" s="77">
        <v>3</v>
      </c>
      <c r="MW58" s="151"/>
      <c r="MX58" s="63">
        <v>0</v>
      </c>
      <c r="MY58" s="27"/>
      <c r="MZ58" s="28"/>
      <c r="NA58" s="30">
        <f>ROUND((MX58*0.4+MY58*0.6),1)</f>
        <v>0</v>
      </c>
      <c r="NB58" s="161">
        <f>ROUND(MAX((MX58*0.4+MY58*0.6),(MX58*0.4+MZ58*0.6)),1)</f>
        <v>0</v>
      </c>
      <c r="NC58" s="161"/>
      <c r="ND58" s="162" t="str">
        <f>IF(NB58&gt;=8.5,"A",IF(NB58&gt;=8,"B+",IF(NB58&gt;=7,"B",IF(NB58&gt;=6.5,"C+",IF(NB58&gt;=5.5,"C",IF(NB58&gt;=5,"D+",IF(NB58&gt;=4,"D","F")))))))</f>
        <v>F</v>
      </c>
      <c r="NE58" s="163">
        <f>IF(ND58="A",4,IF(ND58="B+",3.5,IF(ND58="B",3,IF(ND58="C+",2.5,IF(ND58="C",2,IF(ND58="D+",1.5,IF(ND58="D",1,0)))))))</f>
        <v>0</v>
      </c>
      <c r="NF58" s="56" t="str">
        <f>TEXT(NE58,"0.0")</f>
        <v>0.0</v>
      </c>
      <c r="NG58" s="77">
        <v>1</v>
      </c>
      <c r="NH58" s="151"/>
      <c r="NI58" s="63">
        <v>0</v>
      </c>
      <c r="NJ58" s="27"/>
      <c r="NK58" s="28"/>
      <c r="NL58" s="30">
        <f>ROUND((NI58*0.4+NJ58*0.6),1)</f>
        <v>0</v>
      </c>
      <c r="NM58" s="31">
        <f>ROUND(MAX((NI58*0.4+NJ58*0.6),(NI58*0.4+NK58*0.6)),1)</f>
        <v>0</v>
      </c>
      <c r="NN58" s="29" t="str">
        <f>TEXT(NM58,"0.0")</f>
        <v>0.0</v>
      </c>
      <c r="NO58" s="35" t="str">
        <f>IF(NM58&gt;=8.5,"A",IF(NM58&gt;=8,"B+",IF(NM58&gt;=7,"B",IF(NM58&gt;=6.5,"C+",IF(NM58&gt;=5.5,"C",IF(NM58&gt;=5,"D+",IF(NM58&gt;=4,"D","F")))))))</f>
        <v>F</v>
      </c>
      <c r="NP58" s="33">
        <f>IF(NO58="A",4,IF(NO58="B+",3.5,IF(NO58="B",3,IF(NO58="C+",2.5,IF(NO58="C",2,IF(NO58="D+",1.5,IF(NO58="D",1,0)))))))</f>
        <v>0</v>
      </c>
      <c r="NQ58" s="49" t="str">
        <f>TEXT(NP58,"0.0")</f>
        <v>0.0</v>
      </c>
      <c r="NR58" s="77">
        <v>3</v>
      </c>
      <c r="NS58" s="151"/>
      <c r="NT58" s="63">
        <v>0</v>
      </c>
      <c r="NU58" s="214"/>
      <c r="NV58" s="28"/>
      <c r="NW58" s="30">
        <f>ROUND((NT58*0.4+NU58*0.6),1)</f>
        <v>0</v>
      </c>
      <c r="NX58" s="31">
        <f>ROUND(MAX((NT58*0.4+NU58*0.6),(NT58*0.4+NV58*0.6)),1)</f>
        <v>0</v>
      </c>
      <c r="NY58" s="29" t="str">
        <f>TEXT(NX58,"0.0")</f>
        <v>0.0</v>
      </c>
      <c r="NZ58" s="35" t="str">
        <f>IF(NX58&gt;=8.5,"A",IF(NX58&gt;=8,"B+",IF(NX58&gt;=7,"B",IF(NX58&gt;=6.5,"C+",IF(NX58&gt;=5.5,"C",IF(NX58&gt;=5,"D+",IF(NX58&gt;=4,"D","F")))))))</f>
        <v>F</v>
      </c>
      <c r="OA58" s="33">
        <f>IF(NZ58="A",4,IF(NZ58="B+",3.5,IF(NZ58="B",3,IF(NZ58="C+",2.5,IF(NZ58="C",2,IF(NZ58="D+",1.5,IF(NZ58="D",1,0)))))))</f>
        <v>0</v>
      </c>
      <c r="OB58" s="49" t="str">
        <f>TEXT(OA58,"0.0")</f>
        <v>0.0</v>
      </c>
      <c r="OC58" s="77">
        <v>2</v>
      </c>
      <c r="OD58" s="151"/>
      <c r="OE58" s="211">
        <f>KS58+LD58+LO58+LZ58+MK58+MV58+NG58+NR58+OC58</f>
        <v>18</v>
      </c>
      <c r="OF58" s="43">
        <f>(KQ58*KS58+LB58*LD58+LM58*LO58+LX58*LZ58+MI58*MK58+MT58*MV58+NE58*NG58+NP58*NR58+OA58*OC58)/OE58</f>
        <v>0.16666666666666666</v>
      </c>
      <c r="OG58" s="45" t="str">
        <f>TEXT(OF58,"0.00")</f>
        <v>0.17</v>
      </c>
      <c r="OH58" s="47" t="str">
        <f>IF(AND(OF58&lt;1),"Cảnh báo KQHT","Lên lớp")</f>
        <v>Cảnh báo KQHT</v>
      </c>
      <c r="OI58" s="41">
        <f>KT58+LE58+LP58+MA58+ML58+MW58+NH58+NS58+OD58</f>
        <v>2</v>
      </c>
      <c r="OJ58" s="43">
        <f>(KQ58*KT58+LB58*LE58+LM58*LP58+LX58*MA58+MI58*ML58+MT58*MW58+NE58*NH58+NP58*NS58+OA58*OD58)/OI58</f>
        <v>1.5</v>
      </c>
      <c r="OK58" s="229">
        <f>KD58+OE58</f>
        <v>76</v>
      </c>
      <c r="OL58" s="230">
        <f>KE58+OI58</f>
        <v>47</v>
      </c>
      <c r="OM58" s="146">
        <f xml:space="preserve"> (KF58*KE58+OJ58*OI58)/OL58</f>
        <v>2.1276595744680851</v>
      </c>
      <c r="ON58" s="45" t="str">
        <f>TEXT(OM58,"0.00")</f>
        <v>2.13</v>
      </c>
      <c r="OO58" s="47" t="str">
        <f>IF(AND(OM58&lt;1.4),"Cảnh báo KQHT","Lên lớp")</f>
        <v>Lên lớp</v>
      </c>
      <c r="OP58" s="148" t="s">
        <v>1067</v>
      </c>
      <c r="OQ58" s="24">
        <v>5.4</v>
      </c>
      <c r="OR58" s="124"/>
      <c r="OS58" s="28"/>
      <c r="OT58" s="30">
        <f>ROUND((OQ58*0.4+OR58*0.6),1)</f>
        <v>2.2000000000000002</v>
      </c>
      <c r="OU58" s="31">
        <f>ROUND(MAX((OQ58*0.4+OR58*0.6),(OQ58*0.4+OS58*0.6)),1)</f>
        <v>2.2000000000000002</v>
      </c>
      <c r="OV58" s="31" t="str">
        <f>TEXT(OU58,"0.0")</f>
        <v>2.2</v>
      </c>
      <c r="OW58" s="35" t="str">
        <f>IF(OU58&gt;=8.5,"A",IF(OU58&gt;=8,"B+",IF(OU58&gt;=7,"B",IF(OU58&gt;=6.5,"C+",IF(OU58&gt;=5.5,"C",IF(OU58&gt;=5,"D+",IF(OU58&gt;=4,"D","F")))))))</f>
        <v>F</v>
      </c>
      <c r="OX58" s="33">
        <f>IF(OW58="A",4,IF(OW58="B+",3.5,IF(OW58="B",3,IF(OW58="C+",2.5,IF(OW58="C",2,IF(OW58="D+",1.5,IF(OW58="D",1,0)))))))</f>
        <v>0</v>
      </c>
      <c r="OY58" s="49" t="str">
        <f>TEXT(OX58,"0.0")</f>
        <v>0.0</v>
      </c>
      <c r="OZ58" s="77">
        <v>2</v>
      </c>
      <c r="PA58" s="151"/>
      <c r="PB58" s="63">
        <v>0</v>
      </c>
      <c r="PC58" s="27"/>
      <c r="PD58" s="28"/>
      <c r="PE58" s="30">
        <f>ROUND((PB58*0.4+PC58*0.6),1)</f>
        <v>0</v>
      </c>
      <c r="PF58" s="31">
        <f>ROUND(MAX((PB58*0.4+PC58*0.6),(PB58*0.4+PD58*0.6)),1)</f>
        <v>0</v>
      </c>
      <c r="PG58" s="31" t="str">
        <f>TEXT(PF58,"0.0")</f>
        <v>0.0</v>
      </c>
      <c r="PH58" s="35" t="str">
        <f>IF(PF58&gt;=8.5,"A",IF(PF58&gt;=8,"B+",IF(PF58&gt;=7,"B",IF(PF58&gt;=6.5,"C+",IF(PF58&gt;=5.5,"C",IF(PF58&gt;=5,"D+",IF(PF58&gt;=4,"D","F")))))))</f>
        <v>F</v>
      </c>
      <c r="PI58" s="130">
        <f>IF(PH58="A",4,IF(PH58="B+",3.5,IF(PH58="B",3,IF(PH58="C+",2.5,IF(PH58="C",2,IF(PH58="D+",1.5,IF(PH58="D",1,0)))))))</f>
        <v>0</v>
      </c>
      <c r="PJ58" s="49" t="str">
        <f>TEXT(PI58,"0.0")</f>
        <v>0.0</v>
      </c>
      <c r="PK58" s="77">
        <v>3</v>
      </c>
      <c r="PL58" s="151"/>
      <c r="PM58" s="63">
        <v>0</v>
      </c>
      <c r="PN58" s="27"/>
      <c r="PO58" s="28"/>
      <c r="PP58" s="30">
        <f>ROUND((PM58*0.4+PN58*0.6),1)</f>
        <v>0</v>
      </c>
      <c r="PQ58" s="31">
        <f>ROUND(MAX((PM58*0.4+PN58*0.6),(PM58*0.4+PO58*0.6)),1)</f>
        <v>0</v>
      </c>
      <c r="PR58" s="29" t="str">
        <f>TEXT(PQ58,"0.0")</f>
        <v>0.0</v>
      </c>
      <c r="PS58" s="35" t="str">
        <f>IF(PQ58&gt;=8.5,"A",IF(PQ58&gt;=8,"B+",IF(PQ58&gt;=7,"B",IF(PQ58&gt;=6.5,"C+",IF(PQ58&gt;=5.5,"C",IF(PQ58&gt;=5,"D+",IF(PQ58&gt;=4,"D","F")))))))</f>
        <v>F</v>
      </c>
      <c r="PT58" s="130">
        <f>IF(PS58="A",4,IF(PS58="B+",3.5,IF(PS58="B",3,IF(PS58="C+",2.5,IF(PS58="C",2,IF(PS58="D+",1.5,IF(PS58="D",1,0)))))))</f>
        <v>0</v>
      </c>
      <c r="PU58" s="49" t="str">
        <f>TEXT(PT58,"0.0")</f>
        <v>0.0</v>
      </c>
      <c r="PV58" s="77">
        <v>2</v>
      </c>
      <c r="PW58" s="151"/>
      <c r="PX58" s="63">
        <v>0</v>
      </c>
      <c r="PY58" s="27"/>
      <c r="PZ58" s="28"/>
      <c r="QA58" s="22">
        <f>ROUND((PX58*0.4+PY58*0.6),1)</f>
        <v>0</v>
      </c>
      <c r="QB58" s="29">
        <f>ROUND(MAX((PX58*0.4+PY58*0.6),(PX58*0.4+PZ58*0.6)),1)</f>
        <v>0</v>
      </c>
      <c r="QC58" s="29" t="str">
        <f>TEXT(QB58,"0.0")</f>
        <v>0.0</v>
      </c>
      <c r="QD58" s="35" t="str">
        <f>IF(QB58&gt;=8.5,"A",IF(QB58&gt;=8,"B+",IF(QB58&gt;=7,"B",IF(QB58&gt;=6.5,"C+",IF(QB58&gt;=5.5,"C",IF(QB58&gt;=5,"D+",IF(QB58&gt;=4,"D","F")))))))</f>
        <v>F</v>
      </c>
      <c r="QE58" s="33">
        <f>IF(QD58="A",4,IF(QD58="B+",3.5,IF(QD58="B",3,IF(QD58="C+",2.5,IF(QD58="C",2,IF(QD58="D+",1.5,IF(QD58="D",1,0)))))))</f>
        <v>0</v>
      </c>
      <c r="QF58" s="49" t="str">
        <f>TEXT(QE58,"0.0")</f>
        <v>0.0</v>
      </c>
      <c r="QG58" s="77">
        <v>3</v>
      </c>
      <c r="QH58" s="151"/>
      <c r="QI58" s="63">
        <v>0</v>
      </c>
      <c r="QJ58" s="27"/>
      <c r="QK58" s="28"/>
      <c r="QL58" s="30">
        <f>ROUND((QI58*0.4+QJ58*0.6),1)</f>
        <v>0</v>
      </c>
      <c r="QM58" s="31">
        <f>ROUND(MAX((QI58*0.4+QJ58*0.6),(QI58*0.4+QK58*0.6)),1)</f>
        <v>0</v>
      </c>
      <c r="QN58" s="31" t="str">
        <f>TEXT(QM58,"0.0")</f>
        <v>0.0</v>
      </c>
      <c r="QO58" s="35" t="str">
        <f>IF(QM58&gt;=8.5,"A",IF(QM58&gt;=8,"B+",IF(QM58&gt;=7,"B",IF(QM58&gt;=6.5,"C+",IF(QM58&gt;=5.5,"C",IF(QM58&gt;=5,"D+",IF(QM58&gt;=4,"D","F")))))))</f>
        <v>F</v>
      </c>
      <c r="QP58" s="33">
        <f>IF(QO58="A",4,IF(QO58="B+",3.5,IF(QO58="B",3,IF(QO58="C+",2.5,IF(QO58="C",2,IF(QO58="D+",1.5,IF(QO58="D",1,0)))))))</f>
        <v>0</v>
      </c>
      <c r="QQ58" s="49" t="str">
        <f>TEXT(QP58,"0.0")</f>
        <v>0.0</v>
      </c>
      <c r="QR58" s="77">
        <v>1</v>
      </c>
      <c r="QS58" s="151"/>
      <c r="QT58" s="63">
        <v>0</v>
      </c>
      <c r="QU58" s="27"/>
      <c r="QV58" s="28"/>
      <c r="QW58" s="30">
        <f>ROUND((QT58*0.4+QU58*0.6),1)</f>
        <v>0</v>
      </c>
      <c r="QX58" s="31">
        <f>ROUND(MAX((QT58*0.4+QU58*0.6),(QT58*0.4+QV58*0.6)),1)</f>
        <v>0</v>
      </c>
      <c r="QY58" s="29" t="str">
        <f>TEXT(QX58,"0.0")</f>
        <v>0.0</v>
      </c>
      <c r="QZ58" s="35" t="str">
        <f>IF(QX58&gt;=8.5,"A",IF(QX58&gt;=8,"B+",IF(QX58&gt;=7,"B",IF(QX58&gt;=6.5,"C+",IF(QX58&gt;=5.5,"C",IF(QX58&gt;=5,"D+",IF(QX58&gt;=4,"D","F")))))))</f>
        <v>F</v>
      </c>
      <c r="RA58" s="130">
        <f>IF(QZ58="A",4,IF(QZ58="B+",3.5,IF(QZ58="B",3,IF(QZ58="C+",2.5,IF(QZ58="C",2,IF(QZ58="D+",1.5,IF(QZ58="D",1,0)))))))</f>
        <v>0</v>
      </c>
      <c r="RB58" s="49" t="str">
        <f>TEXT(RA58,"0.0")</f>
        <v>0.0</v>
      </c>
      <c r="RC58" s="77">
        <v>3</v>
      </c>
      <c r="RD58" s="151"/>
      <c r="RE58" s="63">
        <v>0</v>
      </c>
      <c r="RF58" s="27"/>
      <c r="RG58" s="28"/>
      <c r="RH58" s="30">
        <f>ROUND((RE58*0.4+RF58*0.6),1)</f>
        <v>0</v>
      </c>
      <c r="RI58" s="31">
        <f>ROUND(MAX((RE58*0.4+RF58*0.6),(RE58*0.4+RG58*0.6)),1)</f>
        <v>0</v>
      </c>
      <c r="RJ58" s="29" t="str">
        <f>TEXT(RI58,"0.0")</f>
        <v>0.0</v>
      </c>
      <c r="RK58" s="35" t="str">
        <f>IF(RI58&gt;=8.5,"A",IF(RI58&gt;=8,"B+",IF(RI58&gt;=7,"B",IF(RI58&gt;=6.5,"C+",IF(RI58&gt;=5.5,"C",IF(RI58&gt;=5,"D+",IF(RI58&gt;=4,"D","F")))))))</f>
        <v>F</v>
      </c>
      <c r="RL58" s="130">
        <f>IF(RK58="A",4,IF(RK58="B+",3.5,IF(RK58="B",3,IF(RK58="C+",2.5,IF(RK58="C",2,IF(RK58="D+",1.5,IF(RK58="D",1,0)))))))</f>
        <v>0</v>
      </c>
      <c r="RM58" s="49" t="str">
        <f>TEXT(RL58,"0.0")</f>
        <v>0.0</v>
      </c>
      <c r="RN58" s="77">
        <v>1</v>
      </c>
      <c r="RO58" s="151"/>
      <c r="RP58" s="211">
        <f>OZ58+PK58+PV58+QG58+QR58+RC58+RN58</f>
        <v>15</v>
      </c>
      <c r="RQ58" s="275">
        <f>(OU58*OZ58+PF58*PK58+PQ58*PV58+QB58*QG58+QM58*QR58+QX58*RC58+RI58*RN58)/RP58</f>
        <v>0.29333333333333333</v>
      </c>
      <c r="RR58" s="43">
        <f>(OX58*OZ58+PI58*PK58+PT58*PV58+QE58*QG58+QP58*QR58+RA58*RC58+RL58*RN58)/RP58</f>
        <v>0</v>
      </c>
      <c r="RS58" s="45" t="str">
        <f>TEXT(RR58,"0.00")</f>
        <v>0.00</v>
      </c>
      <c r="RT58" s="47" t="str">
        <f>IF(AND(RR58&lt;1),"Cảnh báo KQHT","Lên lớp")</f>
        <v>Cảnh báo KQHT</v>
      </c>
      <c r="RU58" s="41">
        <f>PA58+PL58+PW58+QH58+QS58+RD58+RO58</f>
        <v>0</v>
      </c>
      <c r="RV58" s="43" t="e">
        <f>(OX58*PA58+PI58*PL58+PT58*PW58+QE58*QH58+QP58*QS58+RA58*RD58+RL58*RO58)/RU58</f>
        <v>#DIV/0!</v>
      </c>
      <c r="RW58" s="229">
        <f>OK58+RP58</f>
        <v>91</v>
      </c>
      <c r="RX58" s="230">
        <f>OL58+RU58</f>
        <v>47</v>
      </c>
      <c r="RY58" s="146" t="e">
        <f xml:space="preserve"> (OM58*OL58+RV58*RU58)/RX58</f>
        <v>#DIV/0!</v>
      </c>
      <c r="RZ58" s="45" t="e">
        <f>TEXT(RY58,"0.00")</f>
        <v>#DIV/0!</v>
      </c>
      <c r="SA58" s="47" t="e">
        <f>IF(AND(RY58&lt;1.6),"Cảnh báo KQHT","Lên lớp")</f>
        <v>#DIV/0!</v>
      </c>
      <c r="SB58" s="278"/>
      <c r="SC58" s="63">
        <v>0</v>
      </c>
      <c r="SD58" s="27"/>
      <c r="SE58" s="28"/>
      <c r="SF58" s="30">
        <f>ROUND((SC58*0.4+SD58*0.6),1)</f>
        <v>0</v>
      </c>
      <c r="SG58" s="31">
        <f>ROUND(MAX((SC58*0.4+SD58*0.6),(SC58*0.4+SE58*0.6)),1)</f>
        <v>0</v>
      </c>
      <c r="SH58" s="29" t="str">
        <f>TEXT(SG58,"0.0")</f>
        <v>0.0</v>
      </c>
      <c r="SI58" s="35" t="str">
        <f>IF(SG58&gt;=8.5,"A",IF(SG58&gt;=8,"B+",IF(SG58&gt;=7,"B",IF(SG58&gt;=6.5,"C+",IF(SG58&gt;=5.5,"C",IF(SG58&gt;=5,"D+",IF(SG58&gt;=4,"D","F")))))))</f>
        <v>F</v>
      </c>
      <c r="SJ58" s="130">
        <f>IF(SI58="A",4,IF(SI58="B+",3.5,IF(SI58="B",3,IF(SI58="C+",2.5,IF(SI58="C",2,IF(SI58="D+",1.5,IF(SI58="D",1,0)))))))</f>
        <v>0</v>
      </c>
      <c r="SK58" s="49" t="str">
        <f>TEXT(SJ58,"0.0")</f>
        <v>0.0</v>
      </c>
      <c r="SL58" s="77">
        <v>2</v>
      </c>
      <c r="SM58" s="151"/>
      <c r="SN58" s="63">
        <v>0</v>
      </c>
      <c r="SO58" s="27"/>
      <c r="SP58" s="28"/>
      <c r="SQ58" s="30">
        <f>ROUND((SN58*0.4+SO58*0.6),1)</f>
        <v>0</v>
      </c>
      <c r="SR58" s="31">
        <f>ROUND(MAX((SN58*0.4+SO58*0.6),(SN58*0.4+SP58*0.6)),1)</f>
        <v>0</v>
      </c>
      <c r="SS58" s="29" t="str">
        <f>TEXT(SR58,"0.0")</f>
        <v>0.0</v>
      </c>
      <c r="ST58" s="35" t="str">
        <f>IF(SR58&gt;=8.5,"A",IF(SR58&gt;=8,"B+",IF(SR58&gt;=7,"B",IF(SR58&gt;=6.5,"C+",IF(SR58&gt;=5.5,"C",IF(SR58&gt;=5,"D+",IF(SR58&gt;=4,"D","F")))))))</f>
        <v>F</v>
      </c>
      <c r="SU58" s="130">
        <f>IF(ST58="A",4,IF(ST58="B+",3.5,IF(ST58="B",3,IF(ST58="C+",2.5,IF(ST58="C",2,IF(ST58="D+",1.5,IF(ST58="D",1,0)))))))</f>
        <v>0</v>
      </c>
      <c r="SV58" s="49" t="str">
        <f>TEXT(SU58,"0.0")</f>
        <v>0.0</v>
      </c>
      <c r="SW58" s="77">
        <v>2</v>
      </c>
      <c r="SX58" s="151"/>
      <c r="SY58" s="24"/>
      <c r="SZ58" s="27"/>
      <c r="TA58" s="28"/>
      <c r="TB58" s="22">
        <f t="shared" ref="TB58" si="1167">ROUND((SF58*0.5+SQ58*0.5),1)</f>
        <v>0</v>
      </c>
      <c r="TC58" s="29">
        <f t="shared" ref="TC58" si="1168">ROUND((SG58*0.5+SR58*0.5),1)</f>
        <v>0</v>
      </c>
      <c r="TD58" s="31" t="str">
        <f>TEXT(TC58,"0.0")</f>
        <v>0.0</v>
      </c>
      <c r="TE58" s="35" t="str">
        <f>IF(TC58&gt;=8.5,"A",IF(TC58&gt;=8,"B+",IF(TC58&gt;=7,"B",IF(TC58&gt;=6.5,"C+",IF(TC58&gt;=5.5,"C",IF(TC58&gt;=5,"D+",IF(TC58&gt;=4,"D","F")))))))</f>
        <v>F</v>
      </c>
      <c r="TF58" s="33">
        <f>IF(TE58="A",4,IF(TE58="B+",3.5,IF(TE58="B",3,IF(TE58="C+",2.5,IF(TE58="C",2,IF(TE58="D+",1.5,IF(TE58="D",1,0)))))))</f>
        <v>0</v>
      </c>
      <c r="TG58" s="49" t="str">
        <f>TEXT(TF58,"0.0")</f>
        <v>0.0</v>
      </c>
      <c r="TH58" s="77">
        <v>4</v>
      </c>
      <c r="TI58" s="151"/>
    </row>
    <row r="59" spans="1:529" ht="18">
      <c r="A59" s="11">
        <v>37</v>
      </c>
      <c r="B59" s="91" t="s">
        <v>500</v>
      </c>
      <c r="C59" s="92" t="s">
        <v>570</v>
      </c>
      <c r="D59" s="73" t="s">
        <v>571</v>
      </c>
      <c r="E59" s="302" t="s">
        <v>495</v>
      </c>
      <c r="F59" s="123" t="s">
        <v>1506</v>
      </c>
      <c r="G59" s="118" t="s">
        <v>926</v>
      </c>
      <c r="H59" s="102" t="s">
        <v>18</v>
      </c>
      <c r="I59" s="104" t="s">
        <v>948</v>
      </c>
      <c r="J59" s="13">
        <v>6</v>
      </c>
      <c r="K59" s="13"/>
      <c r="L59" s="35" t="str">
        <f>IF(J59&gt;=8.5,"A",IF(J59&gt;=8,"B+",IF(J59&gt;=7,"B",IF(J59&gt;=6.5,"C+",IF(J59&gt;=5.5,"C",IF(J59&gt;=5,"D+",IF(J59&gt;=4,"D","F")))))))</f>
        <v>C</v>
      </c>
      <c r="M59" s="33">
        <f>IF(L59="A",4,IF(L59="B+",3.5,IF(L59="B",3,IF(L59="C+",2.5,IF(L59="C",2,IF(L59="D+",1.5,IF(L59="D",1,0)))))))</f>
        <v>2</v>
      </c>
      <c r="N59" s="49" t="str">
        <f>TEXT(M59,"0.0")</f>
        <v>2.0</v>
      </c>
      <c r="O59" s="12">
        <v>2</v>
      </c>
      <c r="P59" s="19">
        <v>6.4</v>
      </c>
      <c r="Q59" s="19"/>
      <c r="R59" s="35" t="str">
        <f>IF(P59&gt;=8.5,"A",IF(P59&gt;=8,"B+",IF(P59&gt;=7,"B",IF(P59&gt;=6.5,"C+",IF(P59&gt;=5.5,"C",IF(P59&gt;=5,"D+",IF(P59&gt;=4,"D","F")))))))</f>
        <v>C</v>
      </c>
      <c r="S59" s="33">
        <f>IF(R59="A",4,IF(R59="B+",3.5,IF(R59="B",3,IF(R59="C+",2.5,IF(R59="C",2,IF(R59="D+",1.5,IF(R59="D",1,0)))))))</f>
        <v>2</v>
      </c>
      <c r="T59" s="49" t="str">
        <f>TEXT(S59,"0.0")</f>
        <v>2.0</v>
      </c>
      <c r="U59" s="12">
        <v>3</v>
      </c>
      <c r="V59" s="24">
        <v>8.1</v>
      </c>
      <c r="W59" s="27">
        <v>6</v>
      </c>
      <c r="X59" s="28"/>
      <c r="Y59" s="22">
        <f t="shared" si="1126"/>
        <v>6.8</v>
      </c>
      <c r="Z59" s="29">
        <f t="shared" si="1127"/>
        <v>6.8</v>
      </c>
      <c r="AA59" s="29"/>
      <c r="AB59" s="35" t="str">
        <f t="shared" si="1128"/>
        <v>C+</v>
      </c>
      <c r="AC59" s="33">
        <f t="shared" si="1129"/>
        <v>2.5</v>
      </c>
      <c r="AD59" s="49" t="str">
        <f t="shared" si="1130"/>
        <v>2.5</v>
      </c>
      <c r="AE59" s="77">
        <v>5</v>
      </c>
      <c r="AF59" s="80">
        <v>5</v>
      </c>
      <c r="AG59" s="24">
        <v>5.2</v>
      </c>
      <c r="AH59" s="27">
        <v>6</v>
      </c>
      <c r="AI59" s="28"/>
      <c r="AJ59" s="22">
        <f>ROUND((AG59*0.4+AH59*0.6),1)</f>
        <v>5.7</v>
      </c>
      <c r="AK59" s="29">
        <f>ROUND(MAX((AG59*0.4+AH59*0.6),(AG59*0.4+AI59*0.6)),1)</f>
        <v>5.7</v>
      </c>
      <c r="AL59" s="29"/>
      <c r="AM59" s="35" t="str">
        <f t="shared" si="1131"/>
        <v>C</v>
      </c>
      <c r="AN59" s="33">
        <f t="shared" si="1132"/>
        <v>2</v>
      </c>
      <c r="AO59" s="49" t="str">
        <f t="shared" si="1133"/>
        <v>2.0</v>
      </c>
      <c r="AP59" s="77">
        <v>3</v>
      </c>
      <c r="AQ59" s="83">
        <v>3</v>
      </c>
      <c r="AR59" s="24">
        <v>6.6</v>
      </c>
      <c r="AS59" s="27">
        <v>3</v>
      </c>
      <c r="AT59" s="28"/>
      <c r="AU59" s="22">
        <f>ROUND((AR59*0.4+AS59*0.6),1)</f>
        <v>4.4000000000000004</v>
      </c>
      <c r="AV59" s="29">
        <f>ROUND(MAX((AR59*0.4+AS59*0.6),(AR59*0.4+AT59*0.6)),1)</f>
        <v>4.4000000000000004</v>
      </c>
      <c r="AW59" s="29"/>
      <c r="AX59" s="35" t="str">
        <f t="shared" si="1134"/>
        <v>D</v>
      </c>
      <c r="AY59" s="33">
        <f t="shared" si="1135"/>
        <v>1</v>
      </c>
      <c r="AZ59" s="49" t="str">
        <f t="shared" si="1136"/>
        <v>1.0</v>
      </c>
      <c r="BA59" s="77">
        <v>3</v>
      </c>
      <c r="BB59" s="83">
        <v>3</v>
      </c>
      <c r="BC59" s="24">
        <v>7.2</v>
      </c>
      <c r="BD59" s="27">
        <v>7</v>
      </c>
      <c r="BE59" s="28"/>
      <c r="BF59" s="22">
        <f>ROUND((BC59*0.4+BD59*0.6),1)</f>
        <v>7.1</v>
      </c>
      <c r="BG59" s="29">
        <f>ROUND(MAX((BC59*0.4+BD59*0.6),(BC59*0.4+BE59*0.6)),1)</f>
        <v>7.1</v>
      </c>
      <c r="BH59" s="29"/>
      <c r="BI59" s="35" t="str">
        <f t="shared" si="1137"/>
        <v>B</v>
      </c>
      <c r="BJ59" s="33">
        <f t="shared" si="1138"/>
        <v>3</v>
      </c>
      <c r="BK59" s="49" t="str">
        <f t="shared" si="1139"/>
        <v>3.0</v>
      </c>
      <c r="BL59" s="77">
        <v>3</v>
      </c>
      <c r="BM59" s="83">
        <v>3</v>
      </c>
      <c r="BN59" s="24">
        <v>6.3</v>
      </c>
      <c r="BO59" s="27">
        <v>8</v>
      </c>
      <c r="BP59" s="28"/>
      <c r="BQ59" s="30">
        <f>ROUND((BN59*0.4+BO59*0.6),1)</f>
        <v>7.3</v>
      </c>
      <c r="BR59" s="31">
        <f>ROUND(MAX((BN59*0.4+BO59*0.6),(BN59*0.4+BP59*0.6)),1)</f>
        <v>7.3</v>
      </c>
      <c r="BS59" s="31"/>
      <c r="BT59" s="35" t="str">
        <f t="shared" si="1140"/>
        <v>B</v>
      </c>
      <c r="BU59" s="33">
        <f t="shared" si="1141"/>
        <v>3</v>
      </c>
      <c r="BV59" s="49" t="str">
        <f t="shared" si="1142"/>
        <v>3.0</v>
      </c>
      <c r="BW59" s="77">
        <v>2</v>
      </c>
      <c r="BX59" s="136">
        <v>2</v>
      </c>
      <c r="BY59" s="41">
        <f>AE59+AP59+BA59+BL59+BW59</f>
        <v>16</v>
      </c>
      <c r="BZ59" s="43">
        <f>(AC59*AE59+AN59*AP59+AY59*BA59+BJ59*BL59+BU59*BW59)/BY59</f>
        <v>2.28125</v>
      </c>
      <c r="CA59" s="45" t="str">
        <f>TEXT(BZ59,"0.00")</f>
        <v>2.28</v>
      </c>
      <c r="CB59" s="47" t="str">
        <f>IF(AND(BZ59&lt;0.8),"Cảnh báo KQHT","Lên lớp")</f>
        <v>Lên lớp</v>
      </c>
      <c r="CC59" s="145">
        <f>AF59+AQ59+BB59+BM59+BX59</f>
        <v>16</v>
      </c>
      <c r="CD59" s="146">
        <f xml:space="preserve"> (AC59*AF59+AN59*AQ59+AY59*BB59+BJ59*BM59+BU59*BX59)/CC59</f>
        <v>2.28125</v>
      </c>
      <c r="CE59" s="47" t="str">
        <f>IF(AND(CD59&lt;1.2),"Cảnh báo KQHT","Lên lớp")</f>
        <v>Lên lớp</v>
      </c>
      <c r="CF59" s="142" t="s">
        <v>1143</v>
      </c>
      <c r="CG59" s="24">
        <v>7</v>
      </c>
      <c r="CH59" s="27">
        <v>5</v>
      </c>
      <c r="CI59" s="28"/>
      <c r="CJ59" s="30">
        <f>ROUND((CG59*0.4+CH59*0.6),1)</f>
        <v>5.8</v>
      </c>
      <c r="CK59" s="31">
        <f>ROUND(MAX((CG59*0.4+CH59*0.6),(CG59*0.4+CI59*0.6)),1)</f>
        <v>5.8</v>
      </c>
      <c r="CL59" s="31"/>
      <c r="CM59" s="35" t="str">
        <f>IF(CK59&gt;=8.5,"A",IF(CK59&gt;=8,"B+",IF(CK59&gt;=7,"B",IF(CK59&gt;=6.5,"C+",IF(CK59&gt;=5.5,"C",IF(CK59&gt;=5,"D+",IF(CK59&gt;=4,"D","F")))))))</f>
        <v>C</v>
      </c>
      <c r="CN59" s="157">
        <f>IF(CM59="A",4,IF(CM59="B+",3.5,IF(CM59="B",3,IF(CM59="C+",2.5,IF(CM59="C",2,IF(CM59="D+",1.5,IF(CM59="D",1,0)))))))</f>
        <v>2</v>
      </c>
      <c r="CO59" s="49" t="str">
        <f>TEXT(CN59,"0.0")</f>
        <v>2.0</v>
      </c>
      <c r="CP59" s="77">
        <v>3</v>
      </c>
      <c r="CQ59" s="151">
        <v>3</v>
      </c>
      <c r="CR59" s="24">
        <v>5.7</v>
      </c>
      <c r="CS59" s="27">
        <v>5</v>
      </c>
      <c r="CT59" s="28"/>
      <c r="CU59" s="30">
        <f>ROUND((CR59*0.4+CS59*0.6),1)</f>
        <v>5.3</v>
      </c>
      <c r="CV59" s="31">
        <f>ROUND(MAX((CR59*0.4+CS59*0.6),(CR59*0.4+CT59*0.6)),1)</f>
        <v>5.3</v>
      </c>
      <c r="CW59" s="31"/>
      <c r="CX59" s="35" t="str">
        <f>IF(CV59&gt;=8.5,"A",IF(CV59&gt;=8,"B+",IF(CV59&gt;=7,"B",IF(CV59&gt;=6.5,"C+",IF(CV59&gt;=5.5,"C",IF(CV59&gt;=5,"D+",IF(CV59&gt;=4,"D","F")))))))</f>
        <v>D+</v>
      </c>
      <c r="CY59" s="157">
        <f>IF(CX59="A",4,IF(CX59="B+",3.5,IF(CX59="B",3,IF(CX59="C+",2.5,IF(CX59="C",2,IF(CX59="D+",1.5,IF(CX59="D",1,0)))))))</f>
        <v>1.5</v>
      </c>
      <c r="CZ59" s="49" t="str">
        <f>TEXT(CY59,"0.0")</f>
        <v>1.5</v>
      </c>
      <c r="DA59" s="77">
        <v>2</v>
      </c>
      <c r="DB59" s="151">
        <v>2</v>
      </c>
      <c r="DC59" s="24">
        <v>6.1</v>
      </c>
      <c r="DD59" s="27">
        <v>7</v>
      </c>
      <c r="DE59" s="28"/>
      <c r="DF59" s="30">
        <f>ROUND((DC59*0.4+DD59*0.6),1)</f>
        <v>6.6</v>
      </c>
      <c r="DG59" s="31">
        <f>ROUND(MAX((DC59*0.4+DD59*0.6),(DC59*0.4+DE59*0.6)),1)</f>
        <v>6.6</v>
      </c>
      <c r="DH59" s="31"/>
      <c r="DI59" s="35" t="str">
        <f>IF(DG59&gt;=8.5,"A",IF(DG59&gt;=8,"B+",IF(DG59&gt;=7,"B",IF(DG59&gt;=6.5,"C+",IF(DG59&gt;=5.5,"C",IF(DG59&gt;=5,"D+",IF(DG59&gt;=4,"D","F")))))))</f>
        <v>C+</v>
      </c>
      <c r="DJ59" s="157">
        <f>IF(DI59="A",4,IF(DI59="B+",3.5,IF(DI59="B",3,IF(DI59="C+",2.5,IF(DI59="C",2,IF(DI59="D+",1.5,IF(DI59="D",1,0)))))))</f>
        <v>2.5</v>
      </c>
      <c r="DK59" s="49" t="str">
        <f>TEXT(DJ59,"0.0")</f>
        <v>2.5</v>
      </c>
      <c r="DL59" s="77">
        <v>4</v>
      </c>
      <c r="DM59" s="151">
        <v>4</v>
      </c>
      <c r="DN59" s="24">
        <v>5.9</v>
      </c>
      <c r="DO59" s="27">
        <v>3</v>
      </c>
      <c r="DP59" s="28"/>
      <c r="DQ59" s="30">
        <f>ROUND((DN59*0.4+DO59*0.6),1)</f>
        <v>4.2</v>
      </c>
      <c r="DR59" s="31">
        <f>ROUND(MAX((DN59*0.4+DO59*0.6),(DN59*0.4+DP59*0.6)),1)</f>
        <v>4.2</v>
      </c>
      <c r="DS59" s="31"/>
      <c r="DT59" s="35" t="str">
        <f>IF(DR59&gt;=8.5,"A",IF(DR59&gt;=8,"B+",IF(DR59&gt;=7,"B",IF(DR59&gt;=6.5,"C+",IF(DR59&gt;=5.5,"C",IF(DR59&gt;=5,"D+",IF(DR59&gt;=4,"D","F")))))))</f>
        <v>D</v>
      </c>
      <c r="DU59" s="157">
        <f>IF(DT59="A",4,IF(DT59="B+",3.5,IF(DT59="B",3,IF(DT59="C+",2.5,IF(DT59="C",2,IF(DT59="D+",1.5,IF(DT59="D",1,0)))))))</f>
        <v>1</v>
      </c>
      <c r="DV59" s="49" t="str">
        <f>TEXT(DU59,"0.0")</f>
        <v>1.0</v>
      </c>
      <c r="DW59" s="77">
        <v>3</v>
      </c>
      <c r="DX59" s="151">
        <v>3</v>
      </c>
      <c r="DY59" s="24">
        <v>7.3</v>
      </c>
      <c r="DZ59" s="27">
        <v>2</v>
      </c>
      <c r="EA59" s="28"/>
      <c r="EB59" s="30">
        <f>ROUND((DY59*0.4+DZ59*0.6),1)</f>
        <v>4.0999999999999996</v>
      </c>
      <c r="EC59" s="31">
        <f>ROUND(MAX((DY59*0.4+DZ59*0.6),(DY59*0.4+EA59*0.6)),1)</f>
        <v>4.0999999999999996</v>
      </c>
      <c r="ED59" s="31"/>
      <c r="EE59" s="35" t="str">
        <f>IF(EC59&gt;=8.5,"A",IF(EC59&gt;=8,"B+",IF(EC59&gt;=7,"B",IF(EC59&gt;=6.5,"C+",IF(EC59&gt;=5.5,"C",IF(EC59&gt;=5,"D+",IF(EC59&gt;=4,"D","F")))))))</f>
        <v>D</v>
      </c>
      <c r="EF59" s="157">
        <f>IF(EE59="A",4,IF(EE59="B+",3.5,IF(EE59="B",3,IF(EE59="C+",2.5,IF(EE59="C",2,IF(EE59="D+",1.5,IF(EE59="D",1,0)))))))</f>
        <v>1</v>
      </c>
      <c r="EG59" s="49" t="str">
        <f>TEXT(EF59,"0.0")</f>
        <v>1.0</v>
      </c>
      <c r="EH59" s="77">
        <v>2</v>
      </c>
      <c r="EI59" s="151">
        <v>2</v>
      </c>
      <c r="EJ59" s="24">
        <v>7.8</v>
      </c>
      <c r="EK59" s="27">
        <v>7</v>
      </c>
      <c r="EL59" s="28"/>
      <c r="EM59" s="30">
        <f>ROUND((EJ59*0.4+EK59*0.6),1)</f>
        <v>7.3</v>
      </c>
      <c r="EN59" s="31">
        <f>ROUND(MAX((EJ59*0.4+EK59*0.6),(EJ59*0.4+EL59*0.6)),1)</f>
        <v>7.3</v>
      </c>
      <c r="EO59" s="31"/>
      <c r="EP59" s="35" t="str">
        <f>IF(EN59&gt;=8.5,"A",IF(EN59&gt;=8,"B+",IF(EN59&gt;=7,"B",IF(EN59&gt;=6.5,"C+",IF(EN59&gt;=5.5,"C",IF(EN59&gt;=5,"D+",IF(EN59&gt;=4,"D","F")))))))</f>
        <v>B</v>
      </c>
      <c r="EQ59" s="157">
        <f>IF(EP59="A",4,IF(EP59="B+",3.5,IF(EP59="B",3,IF(EP59="C+",2.5,IF(EP59="C",2,IF(EP59="D+",1.5,IF(EP59="D",1,0)))))))</f>
        <v>3</v>
      </c>
      <c r="ER59" s="49" t="str">
        <f>TEXT(EQ59,"0.0")</f>
        <v>3.0</v>
      </c>
      <c r="ES59" s="77">
        <v>2</v>
      </c>
      <c r="ET59" s="151">
        <v>2</v>
      </c>
      <c r="EU59" s="24">
        <v>7.3</v>
      </c>
      <c r="EV59" s="27">
        <v>5</v>
      </c>
      <c r="EW59" s="28"/>
      <c r="EX59" s="30">
        <f>ROUND((EU59*0.4+EV59*0.6),1)</f>
        <v>5.9</v>
      </c>
      <c r="EY59" s="31">
        <f>ROUND(MAX((EU59*0.4+EV59*0.6),(EU59*0.4+EW59*0.6)),1)</f>
        <v>5.9</v>
      </c>
      <c r="EZ59" s="31"/>
      <c r="FA59" s="35" t="str">
        <f>IF(EY59&gt;=8.5,"A",IF(EY59&gt;=8,"B+",IF(EY59&gt;=7,"B",IF(EY59&gt;=6.5,"C+",IF(EY59&gt;=5.5,"C",IF(EY59&gt;=5,"D+",IF(EY59&gt;=4,"D","F")))))))</f>
        <v>C</v>
      </c>
      <c r="FB59" s="157">
        <f>IF(FA59="A",4,IF(FA59="B+",3.5,IF(FA59="B",3,IF(FA59="C+",2.5,IF(FA59="C",2,IF(FA59="D+",1.5,IF(FA59="D",1,0)))))))</f>
        <v>2</v>
      </c>
      <c r="FC59" s="49" t="str">
        <f>TEXT(FB59,"0.0")</f>
        <v>2.0</v>
      </c>
      <c r="FD59" s="77">
        <v>3</v>
      </c>
      <c r="FE59" s="151">
        <v>3</v>
      </c>
      <c r="FF59" s="155">
        <v>8</v>
      </c>
      <c r="FG59" s="165">
        <v>7.7</v>
      </c>
      <c r="FH59" s="165"/>
      <c r="FI59" s="22">
        <f>ROUND((FF59*0.4+FG59*0.6),1)</f>
        <v>7.8</v>
      </c>
      <c r="FJ59" s="29">
        <f>ROUND(MAX((FF59*0.4+FG59*0.6),(FF59*0.4+FH59*0.6)),1)</f>
        <v>7.8</v>
      </c>
      <c r="FK59" s="29"/>
      <c r="FL59" s="35" t="str">
        <f>IF(FJ59&gt;=8.5,"A",IF(FJ59&gt;=8,"B+",IF(FJ59&gt;=7,"B",IF(FJ59&gt;=6.5,"C+",IF(FJ59&gt;=5.5,"C",IF(FJ59&gt;=5,"D+",IF(FJ59&gt;=4,"D","F")))))))</f>
        <v>B</v>
      </c>
      <c r="FM59" s="33">
        <f>IF(FL59="A",4,IF(FL59="B+",3.5,IF(FL59="B",3,IF(FL59="C+",2.5,IF(FL59="C",2,IF(FL59="D+",1.5,IF(FL59="D",1,0)))))))</f>
        <v>3</v>
      </c>
      <c r="FN59" s="49" t="str">
        <f>TEXT(FM59,"0.0")</f>
        <v>3.0</v>
      </c>
      <c r="FO59" s="77">
        <v>1</v>
      </c>
      <c r="FP59" s="151">
        <v>1</v>
      </c>
      <c r="FQ59" s="41">
        <f>CP59+DA59+DL59+DW59+EH59+ES59+FD59+FO59</f>
        <v>20</v>
      </c>
      <c r="FR59" s="43">
        <f>(CN59*CP59+CY59*DA59+DJ59*DL59+DU59*DW59+EF59*EH59+EQ59*ES59+FB59*FD59+FM59*FO59)/FQ59</f>
        <v>1.95</v>
      </c>
      <c r="FS59" s="45" t="str">
        <f>TEXT(FR59,"0.00")</f>
        <v>1.95</v>
      </c>
      <c r="FT59" s="47" t="str">
        <f>IF(AND(FR59&lt;1),"Cảnh báo KQHT","Lên lớp")</f>
        <v>Lên lớp</v>
      </c>
      <c r="FU59" s="145">
        <f>CQ59+DB59+DM59+DX59+EI59+ET59+FE59+FP59</f>
        <v>20</v>
      </c>
      <c r="FV59" s="146">
        <f xml:space="preserve"> (CN59*CQ59+CY59*DB59+DJ59*DM59+DU59*DX59+EF59*EI59+EQ59*ET59+FB59*FE59+FM59*FP59)/FU59</f>
        <v>1.95</v>
      </c>
      <c r="FW59" s="174">
        <f>BY59+FQ59</f>
        <v>36</v>
      </c>
      <c r="FX59" s="41">
        <f>CC59+FU59</f>
        <v>36</v>
      </c>
      <c r="FY59" s="43">
        <f>(CD59*CC59+FV59*FU59)/FX59</f>
        <v>2.0972222222222223</v>
      </c>
      <c r="FZ59" s="45" t="str">
        <f>TEXT(FY59,"0.00")</f>
        <v>2.10</v>
      </c>
      <c r="GA59" s="47" t="str">
        <f>IF(AND(FY59&lt;1.2),"Cảnh báo KQHT","Lên lớp")</f>
        <v>Lên lớp</v>
      </c>
      <c r="GB59" s="47" t="s">
        <v>1143</v>
      </c>
      <c r="GC59" s="24">
        <v>6.5</v>
      </c>
      <c r="GD59" s="27">
        <v>7</v>
      </c>
      <c r="GE59" s="28"/>
      <c r="GF59" s="22">
        <f>ROUND((GC59*0.4+GD59*0.6),1)</f>
        <v>6.8</v>
      </c>
      <c r="GG59" s="29">
        <f>ROUND(MAX((GC59*0.4+GD59*0.6),(GC59*0.4+GE59*0.6)),1)</f>
        <v>6.8</v>
      </c>
      <c r="GH59" s="29"/>
      <c r="GI59" s="35" t="str">
        <f>IF(GG59&gt;=8.5,"A",IF(GG59&gt;=8,"B+",IF(GG59&gt;=7,"B",IF(GG59&gt;=6.5,"C+",IF(GG59&gt;=5.5,"C",IF(GG59&gt;=5,"D+",IF(GG59&gt;=4,"D","F")))))))</f>
        <v>C+</v>
      </c>
      <c r="GJ59" s="33">
        <f>IF(GI59="A",4,IF(GI59="B+",3.5,IF(GI59="B",3,IF(GI59="C+",2.5,IF(GI59="C",2,IF(GI59="D+",1.5,IF(GI59="D",1,0)))))))</f>
        <v>2.5</v>
      </c>
      <c r="GK59" s="49" t="str">
        <f>TEXT(GJ59,"0.0")</f>
        <v>2.5</v>
      </c>
      <c r="GL59" s="77">
        <v>2</v>
      </c>
      <c r="GM59" s="151">
        <v>2</v>
      </c>
      <c r="GN59" s="24">
        <v>8</v>
      </c>
      <c r="GO59" s="27">
        <v>7</v>
      </c>
      <c r="GP59" s="28"/>
      <c r="GQ59" s="22">
        <f>ROUND((GN59*0.4+GO59*0.6),1)</f>
        <v>7.4</v>
      </c>
      <c r="GR59" s="29">
        <f>ROUND(MAX((GN59*0.4+GO59*0.6),(GN59*0.4+GP59*0.6)),1)</f>
        <v>7.4</v>
      </c>
      <c r="GS59" s="29"/>
      <c r="GT59" s="35" t="str">
        <f>IF(GR59&gt;=8.5,"A",IF(GR59&gt;=8,"B+",IF(GR59&gt;=7,"B",IF(GR59&gt;=6.5,"C+",IF(GR59&gt;=5.5,"C",IF(GR59&gt;=5,"D+",IF(GR59&gt;=4,"D","F")))))))</f>
        <v>B</v>
      </c>
      <c r="GU59" s="33">
        <f>IF(GT59="A",4,IF(GT59="B+",3.5,IF(GT59="B",3,IF(GT59="C+",2.5,IF(GT59="C",2,IF(GT59="D+",1.5,IF(GT59="D",1,0)))))))</f>
        <v>3</v>
      </c>
      <c r="GV59" s="49" t="str">
        <f>TEXT(GU59,"0.0")</f>
        <v>3.0</v>
      </c>
      <c r="GW59" s="77">
        <v>3</v>
      </c>
      <c r="GX59" s="151">
        <v>3</v>
      </c>
      <c r="GY59" s="24">
        <v>6.8</v>
      </c>
      <c r="GZ59" s="27">
        <v>7</v>
      </c>
      <c r="HA59" s="28"/>
      <c r="HB59" s="30">
        <f>ROUND((GY59*0.4+GZ59*0.6),1)</f>
        <v>6.9</v>
      </c>
      <c r="HC59" s="31">
        <f>ROUND(MAX((GY59*0.4+GZ59*0.6),(GY59*0.4+HA59*0.6)),1)</f>
        <v>6.9</v>
      </c>
      <c r="HD59" s="31"/>
      <c r="HE59" s="35" t="str">
        <f>IF(HC59&gt;=8.5,"A",IF(HC59&gt;=8,"B+",IF(HC59&gt;=7,"B",IF(HC59&gt;=6.5,"C+",IF(HC59&gt;=5.5,"C",IF(HC59&gt;=5,"D+",IF(HC59&gt;=4,"D","F")))))))</f>
        <v>C+</v>
      </c>
      <c r="HF59" s="33">
        <f>IF(HE59="A",4,IF(HE59="B+",3.5,IF(HE59="B",3,IF(HE59="C+",2.5,IF(HE59="C",2,IF(HE59="D+",1.5,IF(HE59="D",1,0)))))))</f>
        <v>2.5</v>
      </c>
      <c r="HG59" s="49" t="str">
        <f>TEXT(HF59,"0.0")</f>
        <v>2.5</v>
      </c>
      <c r="HH59" s="77">
        <v>2</v>
      </c>
      <c r="HI59" s="151">
        <v>2</v>
      </c>
      <c r="HJ59" s="24">
        <v>7.6</v>
      </c>
      <c r="HK59" s="27">
        <v>7</v>
      </c>
      <c r="HL59" s="28"/>
      <c r="HM59" s="22">
        <f>ROUND((HJ59*0.4+HK59*0.6),1)</f>
        <v>7.2</v>
      </c>
      <c r="HN59" s="29">
        <f>ROUND(MAX((HJ59*0.4+HK59*0.6),(HJ59*0.4+HL59*0.6)),1)</f>
        <v>7.2</v>
      </c>
      <c r="HO59" s="29"/>
      <c r="HP59" s="35" t="str">
        <f>IF(HN59&gt;=8.5,"A",IF(HN59&gt;=8,"B+",IF(HN59&gt;=7,"B",IF(HN59&gt;=6.5,"C+",IF(HN59&gt;=5.5,"C",IF(HN59&gt;=5,"D+",IF(HN59&gt;=4,"D","F")))))))</f>
        <v>B</v>
      </c>
      <c r="HQ59" s="33">
        <f>IF(HP59="A",4,IF(HP59="B+",3.5,IF(HP59="B",3,IF(HP59="C+",2.5,IF(HP59="C",2,IF(HP59="D+",1.5,IF(HP59="D",1,0)))))))</f>
        <v>3</v>
      </c>
      <c r="HR59" s="49" t="str">
        <f>TEXT(HQ59,"0.0")</f>
        <v>3.0</v>
      </c>
      <c r="HS59" s="77">
        <v>2</v>
      </c>
      <c r="HT59" s="151">
        <v>2</v>
      </c>
      <c r="HU59" s="24">
        <v>5.5</v>
      </c>
      <c r="HV59" s="27">
        <v>3</v>
      </c>
      <c r="HW59" s="28"/>
      <c r="HX59" s="22">
        <f>ROUND((HU59*0.4+HV59*0.6),1)</f>
        <v>4</v>
      </c>
      <c r="HY59" s="29">
        <f>ROUND(MAX((HU59*0.4+HV59*0.6),(HU59*0.4+HW59*0.6)),1)</f>
        <v>4</v>
      </c>
      <c r="HZ59" s="29"/>
      <c r="IA59" s="35" t="str">
        <f>IF(HY59&gt;=8.5,"A",IF(HY59&gt;=8,"B+",IF(HY59&gt;=7,"B",IF(HY59&gt;=6.5,"C+",IF(HY59&gt;=5.5,"C",IF(HY59&gt;=5,"D+",IF(HY59&gt;=4,"D","F")))))))</f>
        <v>D</v>
      </c>
      <c r="IB59" s="33">
        <f>IF(IA59="A",4,IF(IA59="B+",3.5,IF(IA59="B",3,IF(IA59="C+",2.5,IF(IA59="C",2,IF(IA59="D+",1.5,IF(IA59="D",1,0)))))))</f>
        <v>1</v>
      </c>
      <c r="IC59" s="49" t="str">
        <f>TEXT(IB59,"0.0")</f>
        <v>1.0</v>
      </c>
      <c r="ID59" s="77">
        <v>3</v>
      </c>
      <c r="IE59" s="151">
        <v>3</v>
      </c>
      <c r="IF59" s="63">
        <v>3.7</v>
      </c>
      <c r="IG59" s="27"/>
      <c r="IH59" s="28"/>
      <c r="II59" s="22">
        <f>ROUND((IF59*0.4+IG59*0.6),1)</f>
        <v>1.5</v>
      </c>
      <c r="IJ59" s="29">
        <f>ROUND(MAX((IF59*0.4+IG59*0.6),(IF59*0.4+IH59*0.6)),1)</f>
        <v>1.5</v>
      </c>
      <c r="IK59" s="29"/>
      <c r="IL59" s="35" t="str">
        <f>IF(IJ59&gt;=8.5,"A",IF(IJ59&gt;=8,"B+",IF(IJ59&gt;=7,"B",IF(IJ59&gt;=6.5,"C+",IF(IJ59&gt;=5.5,"C",IF(IJ59&gt;=5,"D+",IF(IJ59&gt;=4,"D","F")))))))</f>
        <v>F</v>
      </c>
      <c r="IM59" s="33">
        <f>IF(IL59="A",4,IF(IL59="B+",3.5,IF(IL59="B",3,IF(IL59="C+",2.5,IF(IL59="C",2,IF(IL59="D+",1.5,IF(IL59="D",1,0)))))))</f>
        <v>0</v>
      </c>
      <c r="IN59" s="49" t="str">
        <f>TEXT(IM59,"0.0")</f>
        <v>0.0</v>
      </c>
      <c r="IO59" s="77">
        <v>2</v>
      </c>
      <c r="IP59" s="151"/>
      <c r="IQ59" s="24">
        <v>6.6</v>
      </c>
      <c r="IR59" s="27">
        <v>6</v>
      </c>
      <c r="IS59" s="28"/>
      <c r="IT59" s="22">
        <f>ROUND((IQ59*0.4+IR59*0.6),1)</f>
        <v>6.2</v>
      </c>
      <c r="IU59" s="29">
        <f>ROUND(MAX((IQ59*0.4+IR59*0.6),(IQ59*0.4+IS59*0.6)),1)</f>
        <v>6.2</v>
      </c>
      <c r="IV59" s="29"/>
      <c r="IW59" s="35" t="str">
        <f>IF(IU59&gt;=8.5,"A",IF(IU59&gt;=8,"B+",IF(IU59&gt;=7,"B",IF(IU59&gt;=6.5,"C+",IF(IU59&gt;=5.5,"C",IF(IU59&gt;=5,"D+",IF(IU59&gt;=4,"D","F")))))))</f>
        <v>C</v>
      </c>
      <c r="IX59" s="33">
        <f>IF(IW59="A",4,IF(IW59="B+",3.5,IF(IW59="B",3,IF(IW59="C+",2.5,IF(IW59="C",2,IF(IW59="D+",1.5,IF(IW59="D",1,0)))))))</f>
        <v>2</v>
      </c>
      <c r="IY59" s="49" t="str">
        <f>TEXT(IX59,"0.0")</f>
        <v>2.0</v>
      </c>
      <c r="IZ59" s="77">
        <v>3</v>
      </c>
      <c r="JA59" s="151">
        <v>3</v>
      </c>
      <c r="JB59" s="24">
        <v>7.6</v>
      </c>
      <c r="JC59" s="27">
        <v>5</v>
      </c>
      <c r="JD59" s="28"/>
      <c r="JE59" s="22">
        <f>ROUND((JB59*0.4+JC59*0.6),1)</f>
        <v>6</v>
      </c>
      <c r="JF59" s="29">
        <f>ROUND(MAX((JB59*0.4+JC59*0.6),(JB59*0.4+JD59*0.6)),1)</f>
        <v>6</v>
      </c>
      <c r="JG59" s="29"/>
      <c r="JH59" s="35" t="str">
        <f>IF(JF59&gt;=8.5,"A",IF(JF59&gt;=8,"B+",IF(JF59&gt;=7,"B",IF(JF59&gt;=6.5,"C+",IF(JF59&gt;=5.5,"C",IF(JF59&gt;=5,"D+",IF(JF59&gt;=4,"D","F")))))))</f>
        <v>C</v>
      </c>
      <c r="JI59" s="33">
        <f>IF(JH59="A",4,IF(JH59="B+",3.5,IF(JH59="B",3,IF(JH59="C+",2.5,IF(JH59="C",2,IF(JH59="D+",1.5,IF(JH59="D",1,0)))))))</f>
        <v>2</v>
      </c>
      <c r="JJ59" s="49" t="str">
        <f>TEXT(JI59,"0.0")</f>
        <v>2.0</v>
      </c>
      <c r="JK59" s="77">
        <v>3</v>
      </c>
      <c r="JL59" s="151">
        <v>3</v>
      </c>
      <c r="JM59" s="24">
        <v>8</v>
      </c>
      <c r="JN59" s="214">
        <v>6.7</v>
      </c>
      <c r="JO59" s="140"/>
      <c r="JP59" s="22">
        <f>ROUND((JM59*0.4+JN59*0.6),1)</f>
        <v>7.2</v>
      </c>
      <c r="JQ59" s="29">
        <f>ROUND(MAX((JM59*0.4+JN59*0.6),(JM59*0.4+JO59*0.6)),1)</f>
        <v>7.2</v>
      </c>
      <c r="JR59" s="29"/>
      <c r="JS59" s="35" t="str">
        <f>IF(JQ59&gt;=8.5,"A",IF(JQ59&gt;=8,"B+",IF(JQ59&gt;=7,"B",IF(JQ59&gt;=6.5,"C+",IF(JQ59&gt;=5.5,"C",IF(JQ59&gt;=5,"D+",IF(JQ59&gt;=4,"D","F")))))))</f>
        <v>B</v>
      </c>
      <c r="JT59" s="33">
        <f>IF(JS59="A",4,IF(JS59="B+",3.5,IF(JS59="B",3,IF(JS59="C+",2.5,IF(JS59="C",2,IF(JS59="D+",1.5,IF(JS59="D",1,0)))))))</f>
        <v>3</v>
      </c>
      <c r="JU59" s="49" t="str">
        <f>TEXT(JT59,"0.0")</f>
        <v>3.0</v>
      </c>
      <c r="JV59" s="77">
        <v>2</v>
      </c>
      <c r="JW59" s="151">
        <v>2</v>
      </c>
      <c r="JX59" s="211">
        <f>GL59+GW59+HH59+HS59+ID59+IO59+IZ59+JK59+JV59</f>
        <v>22</v>
      </c>
      <c r="JY59" s="43">
        <f>(GJ59*GL59+GU59*GW59+HF59*HH59+HQ59*HS59+IB59*ID59+IM59*IO59+IX59*IZ59+JI59*JK59+JT59*JV59)/JX59</f>
        <v>2.0909090909090908</v>
      </c>
      <c r="JZ59" s="45" t="str">
        <f>TEXT(JY59,"0.00")</f>
        <v>2.09</v>
      </c>
      <c r="KA59" s="47" t="str">
        <f t="shared" si="1143"/>
        <v>Lên lớp</v>
      </c>
      <c r="KB59" s="41">
        <f t="shared" si="1144"/>
        <v>20</v>
      </c>
      <c r="KC59" s="43">
        <f t="shared" si="1145"/>
        <v>2.2999999999999998</v>
      </c>
      <c r="KD59" s="229">
        <f t="shared" si="1146"/>
        <v>58</v>
      </c>
      <c r="KE59" s="230">
        <f t="shared" si="1147"/>
        <v>56</v>
      </c>
      <c r="KF59" s="146">
        <f t="shared" si="1148"/>
        <v>2.1696428571428572</v>
      </c>
      <c r="KG59" s="45" t="str">
        <f t="shared" si="1149"/>
        <v>2.17</v>
      </c>
      <c r="KH59" s="47" t="str">
        <f t="shared" si="1150"/>
        <v>Lên lớp</v>
      </c>
      <c r="KI59" s="47" t="s">
        <v>1143</v>
      </c>
      <c r="KJ59" s="24">
        <v>5.8</v>
      </c>
      <c r="KK59" s="27">
        <v>4</v>
      </c>
      <c r="KL59" s="28"/>
      <c r="KM59" s="30">
        <f>ROUND((KJ59*0.4+KK59*0.6),1)</f>
        <v>4.7</v>
      </c>
      <c r="KN59" s="31">
        <f>ROUND(MAX((KJ59*0.4+KK59*0.6),(KJ59*0.4+KL59*0.6)),1)</f>
        <v>4.7</v>
      </c>
      <c r="KO59" s="31" t="str">
        <f>TEXT(KN59,"0.0")</f>
        <v>4.7</v>
      </c>
      <c r="KP59" s="35" t="str">
        <f>IF(KN59&gt;=8.5,"A",IF(KN59&gt;=8,"B+",IF(KN59&gt;=7,"B",IF(KN59&gt;=6.5,"C+",IF(KN59&gt;=5.5,"C",IF(KN59&gt;=5,"D+",IF(KN59&gt;=4,"D","F")))))))</f>
        <v>D</v>
      </c>
      <c r="KQ59" s="33">
        <f>IF(KP59="A",4,IF(KP59="B+",3.5,IF(KP59="B",3,IF(KP59="C+",2.5,IF(KP59="C",2,IF(KP59="D+",1.5,IF(KP59="D",1,0)))))))</f>
        <v>1</v>
      </c>
      <c r="KR59" s="49" t="str">
        <f>TEXT(KQ59,"0.0")</f>
        <v>1.0</v>
      </c>
      <c r="KS59" s="77">
        <v>2</v>
      </c>
      <c r="KT59" s="151">
        <v>2</v>
      </c>
      <c r="KU59" s="24">
        <v>8.3000000000000007</v>
      </c>
      <c r="KV59" s="27">
        <v>7</v>
      </c>
      <c r="KW59" s="28"/>
      <c r="KX59" s="30">
        <f>ROUND((KU59*0.4+KV59*0.6),1)</f>
        <v>7.5</v>
      </c>
      <c r="KY59" s="31">
        <f>ROUND(MAX((KU59*0.4+KV59*0.6),(KU59*0.4+KW59*0.6)),1)</f>
        <v>7.5</v>
      </c>
      <c r="KZ59" s="31" t="str">
        <f>TEXT(KY59,"0.0")</f>
        <v>7.5</v>
      </c>
      <c r="LA59" s="35" t="str">
        <f>IF(KY59&gt;=8.5,"A",IF(KY59&gt;=8,"B+",IF(KY59&gt;=7,"B",IF(KY59&gt;=6.5,"C+",IF(KY59&gt;=5.5,"C",IF(KY59&gt;=5,"D+",IF(KY59&gt;=4,"D","F")))))))</f>
        <v>B</v>
      </c>
      <c r="LB59" s="33">
        <f>IF(LA59="A",4,IF(LA59="B+",3.5,IF(LA59="B",3,IF(LA59="C+",2.5,IF(LA59="C",2,IF(LA59="D+",1.5,IF(LA59="D",1,0)))))))</f>
        <v>3</v>
      </c>
      <c r="LC59" s="49" t="str">
        <f>TEXT(LB59,"0.0")</f>
        <v>3.0</v>
      </c>
      <c r="LD59" s="77">
        <v>2</v>
      </c>
      <c r="LE59" s="151">
        <v>2</v>
      </c>
      <c r="LF59" s="24">
        <v>8</v>
      </c>
      <c r="LG59" s="27">
        <v>3</v>
      </c>
      <c r="LH59" s="28"/>
      <c r="LI59" s="30">
        <f>ROUND((LF59*0.4+LG59*0.6),1)</f>
        <v>5</v>
      </c>
      <c r="LJ59" s="31">
        <f>ROUND(MAX((LF59*0.4+LG59*0.6),(LF59*0.4+LH59*0.6)),1)</f>
        <v>5</v>
      </c>
      <c r="LK59" s="31" t="str">
        <f>TEXT(LJ59,"0.0")</f>
        <v>5.0</v>
      </c>
      <c r="LL59" s="35" t="str">
        <f>IF(LJ59&gt;=8.5,"A",IF(LJ59&gt;=8,"B+",IF(LJ59&gt;=7,"B",IF(LJ59&gt;=6.5,"C+",IF(LJ59&gt;=5.5,"C",IF(LJ59&gt;=5,"D+",IF(LJ59&gt;=4,"D","F")))))))</f>
        <v>D+</v>
      </c>
      <c r="LM59" s="33">
        <f>IF(LL59="A",4,IF(LL59="B+",3.5,IF(LL59="B",3,IF(LL59="C+",2.5,IF(LL59="C",2,IF(LL59="D+",1.5,IF(LL59="D",1,0)))))))</f>
        <v>1.5</v>
      </c>
      <c r="LN59" s="49" t="str">
        <f>TEXT(LM59,"0.0")</f>
        <v>1.5</v>
      </c>
      <c r="LO59" s="77">
        <v>2</v>
      </c>
      <c r="LP59" s="151">
        <v>2</v>
      </c>
      <c r="LQ59" s="24">
        <v>7.7</v>
      </c>
      <c r="LR59" s="27">
        <v>4</v>
      </c>
      <c r="LS59" s="28"/>
      <c r="LT59" s="30">
        <f>ROUND((LQ59*0.4+LR59*0.6),1)</f>
        <v>5.5</v>
      </c>
      <c r="LU59" s="31">
        <f>ROUND(MAX((LQ59*0.4+LR59*0.6),(LQ59*0.4+LS59*0.6)),1)</f>
        <v>5.5</v>
      </c>
      <c r="LV59" s="31"/>
      <c r="LW59" s="35" t="str">
        <f>IF(LU59&gt;=8.5,"A",IF(LU59&gt;=8,"B+",IF(LU59&gt;=7,"B",IF(LU59&gt;=6.5,"C+",IF(LU59&gt;=5.5,"C",IF(LU59&gt;=5,"D+",IF(LU59&gt;=4,"D","F")))))))</f>
        <v>C</v>
      </c>
      <c r="LX59" s="33">
        <f>IF(LW59="A",4,IF(LW59="B+",3.5,IF(LW59="B",3,IF(LW59="C+",2.5,IF(LW59="C",2,IF(LW59="D+",1.5,IF(LW59="D",1,0)))))))</f>
        <v>2</v>
      </c>
      <c r="LY59" s="49" t="str">
        <f>TEXT(LX59,"0.0")</f>
        <v>2.0</v>
      </c>
      <c r="LZ59" s="77">
        <v>2</v>
      </c>
      <c r="MA59" s="151">
        <v>2</v>
      </c>
      <c r="MB59" s="24">
        <v>6</v>
      </c>
      <c r="MC59" s="124"/>
      <c r="MD59" s="138"/>
      <c r="ME59" s="30">
        <f>ROUND((MB59*0.4+MC59*0.6),1)</f>
        <v>2.4</v>
      </c>
      <c r="MF59" s="161">
        <f>ROUND(MAX((MB59*0.4+MC59*0.6),(MB59*0.4+MD59*0.6)),1)</f>
        <v>2.4</v>
      </c>
      <c r="MG59" s="161"/>
      <c r="MH59" s="162" t="str">
        <f>IF(MF59&gt;=8.5,"A",IF(MF59&gt;=8,"B+",IF(MF59&gt;=7,"B",IF(MF59&gt;=6.5,"C+",IF(MF59&gt;=5.5,"C",IF(MF59&gt;=5,"D+",IF(MF59&gt;=4,"D","F")))))))</f>
        <v>F</v>
      </c>
      <c r="MI59" s="163">
        <f>IF(MH59="A",4,IF(MH59="B+",3.5,IF(MH59="B",3,IF(MH59="C+",2.5,IF(MH59="C",2,IF(MH59="D+",1.5,IF(MH59="D",1,0)))))))</f>
        <v>0</v>
      </c>
      <c r="MJ59" s="56" t="str">
        <f>TEXT(MI59,"0.0")</f>
        <v>0.0</v>
      </c>
      <c r="MK59" s="77">
        <v>1</v>
      </c>
      <c r="ML59" s="151"/>
      <c r="MM59" s="24">
        <v>6.6</v>
      </c>
      <c r="MN59" s="27">
        <v>1</v>
      </c>
      <c r="MO59" s="138"/>
      <c r="MP59" s="30">
        <f>ROUND((MM59*0.4+MN59*0.6),1)</f>
        <v>3.2</v>
      </c>
      <c r="MQ59" s="161">
        <f>ROUND(MAX((MM59*0.4+MN59*0.6),(MM59*0.4+MO59*0.6)),1)</f>
        <v>3.2</v>
      </c>
      <c r="MR59" s="161"/>
      <c r="MS59" s="162" t="str">
        <f>IF(MQ59&gt;=8.5,"A",IF(MQ59&gt;=8,"B+",IF(MQ59&gt;=7,"B",IF(MQ59&gt;=6.5,"C+",IF(MQ59&gt;=5.5,"C",IF(MQ59&gt;=5,"D+",IF(MQ59&gt;=4,"D","F")))))))</f>
        <v>F</v>
      </c>
      <c r="MT59" s="163">
        <f>IF(MS59="A",4,IF(MS59="B+",3.5,IF(MS59="B",3,IF(MS59="C+",2.5,IF(MS59="C",2,IF(MS59="D+",1.5,IF(MS59="D",1,0)))))))</f>
        <v>0</v>
      </c>
      <c r="MU59" s="56" t="str">
        <f>TEXT(MT59,"0.0")</f>
        <v>0.0</v>
      </c>
      <c r="MV59" s="77">
        <v>3</v>
      </c>
      <c r="MW59" s="151"/>
      <c r="MX59" s="63">
        <v>4</v>
      </c>
      <c r="MY59" s="27"/>
      <c r="MZ59" s="28"/>
      <c r="NA59" s="30">
        <f>ROUND((MX59*0.4+MY59*0.6),1)</f>
        <v>1.6</v>
      </c>
      <c r="NB59" s="161">
        <f>ROUND(MAX((MX59*0.4+MY59*0.6),(MX59*0.4+MZ59*0.6)),1)</f>
        <v>1.6</v>
      </c>
      <c r="NC59" s="161"/>
      <c r="ND59" s="162" t="str">
        <f>IF(NB59&gt;=8.5,"A",IF(NB59&gt;=8,"B+",IF(NB59&gt;=7,"B",IF(NB59&gt;=6.5,"C+",IF(NB59&gt;=5.5,"C",IF(NB59&gt;=5,"D+",IF(NB59&gt;=4,"D","F")))))))</f>
        <v>F</v>
      </c>
      <c r="NE59" s="163">
        <f>IF(ND59="A",4,IF(ND59="B+",3.5,IF(ND59="B",3,IF(ND59="C+",2.5,IF(ND59="C",2,IF(ND59="D+",1.5,IF(ND59="D",1,0)))))))</f>
        <v>0</v>
      </c>
      <c r="NF59" s="56" t="str">
        <f>TEXT(NE59,"0.0")</f>
        <v>0.0</v>
      </c>
      <c r="NG59" s="77">
        <v>1</v>
      </c>
      <c r="NH59" s="151"/>
      <c r="NI59" s="24">
        <v>6</v>
      </c>
      <c r="NJ59" s="27">
        <v>5</v>
      </c>
      <c r="NK59" s="28"/>
      <c r="NL59" s="30">
        <f>ROUND((NI59*0.4+NJ59*0.6),1)</f>
        <v>5.4</v>
      </c>
      <c r="NM59" s="31">
        <f>ROUND(MAX((NI59*0.4+NJ59*0.6),(NI59*0.4+NK59*0.6)),1)</f>
        <v>5.4</v>
      </c>
      <c r="NN59" s="31" t="str">
        <f>TEXT(NM59,"0.0")</f>
        <v>5.4</v>
      </c>
      <c r="NO59" s="35" t="str">
        <f>IF(NM59&gt;=8.5,"A",IF(NM59&gt;=8,"B+",IF(NM59&gt;=7,"B",IF(NM59&gt;=6.5,"C+",IF(NM59&gt;=5.5,"C",IF(NM59&gt;=5,"D+",IF(NM59&gt;=4,"D","F")))))))</f>
        <v>D+</v>
      </c>
      <c r="NP59" s="33">
        <f>IF(NO59="A",4,IF(NO59="B+",3.5,IF(NO59="B",3,IF(NO59="C+",2.5,IF(NO59="C",2,IF(NO59="D+",1.5,IF(NO59="D",1,0)))))))</f>
        <v>1.5</v>
      </c>
      <c r="NQ59" s="49" t="str">
        <f>TEXT(NP59,"0.0")</f>
        <v>1.5</v>
      </c>
      <c r="NR59" s="77">
        <v>3</v>
      </c>
      <c r="NS59" s="151">
        <v>3</v>
      </c>
      <c r="NT59" s="24">
        <v>8</v>
      </c>
      <c r="NU59" s="214">
        <v>6.8</v>
      </c>
      <c r="NV59" s="28"/>
      <c r="NW59" s="30">
        <f>ROUND((NT59*0.4+NU59*0.6),1)</f>
        <v>7.3</v>
      </c>
      <c r="NX59" s="31">
        <f>ROUND(MAX((NT59*0.4+NU59*0.6),(NT59*0.4+NV59*0.6)),1)</f>
        <v>7.3</v>
      </c>
      <c r="NY59" s="31" t="str">
        <f>TEXT(NX59,"0.0")</f>
        <v>7.3</v>
      </c>
      <c r="NZ59" s="35" t="str">
        <f>IF(NX59&gt;=8.5,"A",IF(NX59&gt;=8,"B+",IF(NX59&gt;=7,"B",IF(NX59&gt;=6.5,"C+",IF(NX59&gt;=5.5,"C",IF(NX59&gt;=5,"D+",IF(NX59&gt;=4,"D","F")))))))</f>
        <v>B</v>
      </c>
      <c r="OA59" s="33">
        <f>IF(NZ59="A",4,IF(NZ59="B+",3.5,IF(NZ59="B",3,IF(NZ59="C+",2.5,IF(NZ59="C",2,IF(NZ59="D+",1.5,IF(NZ59="D",1,0)))))))</f>
        <v>3</v>
      </c>
      <c r="OB59" s="49" t="str">
        <f>TEXT(OA59,"0.0")</f>
        <v>3.0</v>
      </c>
      <c r="OC59" s="77">
        <v>2</v>
      </c>
      <c r="OD59" s="151">
        <v>2</v>
      </c>
      <c r="OE59" s="211">
        <f>KS59+LD59+LO59+LZ59+MK59+MV59+NG59+NR59+OC59</f>
        <v>18</v>
      </c>
      <c r="OF59" s="43">
        <f>(KQ59*KS59+LB59*LD59+LM59*LO59+LX59*LZ59+MI59*MK59+MT59*MV59+NE59*NG59+NP59*NR59+OA59*OC59)/OE59</f>
        <v>1.4166666666666667</v>
      </c>
      <c r="OG59" s="45" t="str">
        <f>TEXT(OF59,"0.00")</f>
        <v>1.42</v>
      </c>
      <c r="OH59" s="47" t="str">
        <f>IF(AND(OF59&lt;1),"Cảnh báo KQHT","Lên lớp")</f>
        <v>Lên lớp</v>
      </c>
      <c r="OI59" s="41">
        <f>KT59+LE59+LP59+MA59+ML59+MW59+NH59+NS59+OD59</f>
        <v>13</v>
      </c>
      <c r="OJ59" s="43">
        <f>(KQ59*KT59+LB59*LE59+LM59*LP59+LX59*MA59+MI59*ML59+MT59*MW59+NE59*NH59+NP59*NS59+OA59*OD59)/OI59</f>
        <v>1.9615384615384615</v>
      </c>
      <c r="OK59" s="229">
        <f>KD59+OE59</f>
        <v>76</v>
      </c>
      <c r="OL59" s="230">
        <f>KE59+OI59</f>
        <v>69</v>
      </c>
      <c r="OM59" s="146">
        <f xml:space="preserve"> (KF59*KE59+OJ59*OI59)/OL59</f>
        <v>2.1304347826086958</v>
      </c>
      <c r="ON59" s="45" t="str">
        <f>TEXT(OM59,"0.00")</f>
        <v>2.13</v>
      </c>
      <c r="OO59" s="47" t="str">
        <f>IF(AND(OM59&lt;1.4),"Cảnh báo KQHT","Lên lớp")</f>
        <v>Lên lớp</v>
      </c>
      <c r="OP59" s="47" t="s">
        <v>1143</v>
      </c>
      <c r="OQ59" s="24">
        <v>7.2</v>
      </c>
      <c r="OR59" s="124"/>
      <c r="OS59" s="28"/>
      <c r="OT59" s="30">
        <f>ROUND((OQ59*0.4+OR59*0.6),1)</f>
        <v>2.9</v>
      </c>
      <c r="OU59" s="31">
        <f>ROUND(MAX((OQ59*0.4+OR59*0.6),(OQ59*0.4+OS59*0.6)),1)</f>
        <v>2.9</v>
      </c>
      <c r="OV59" s="31" t="str">
        <f>TEXT(OU59,"0.0")</f>
        <v>2.9</v>
      </c>
      <c r="OW59" s="35" t="str">
        <f>IF(OU59&gt;=8.5,"A",IF(OU59&gt;=8,"B+",IF(OU59&gt;=7,"B",IF(OU59&gt;=6.5,"C+",IF(OU59&gt;=5.5,"C",IF(OU59&gt;=5,"D+",IF(OU59&gt;=4,"D","F")))))))</f>
        <v>F</v>
      </c>
      <c r="OX59" s="33">
        <f>IF(OW59="A",4,IF(OW59="B+",3.5,IF(OW59="B",3,IF(OW59="C+",2.5,IF(OW59="C",2,IF(OW59="D+",1.5,IF(OW59="D",1,0)))))))</f>
        <v>0</v>
      </c>
      <c r="OY59" s="49" t="str">
        <f>TEXT(OX59,"0.0")</f>
        <v>0.0</v>
      </c>
      <c r="OZ59" s="77">
        <v>2</v>
      </c>
      <c r="PA59" s="151"/>
      <c r="PB59" s="24">
        <v>7</v>
      </c>
      <c r="PC59" s="124"/>
      <c r="PD59" s="28"/>
      <c r="PE59" s="30">
        <f>ROUND((PB59*0.4+PC59*0.6),1)</f>
        <v>2.8</v>
      </c>
      <c r="PF59" s="31">
        <f>ROUND(MAX((PB59*0.4+PC59*0.6),(PB59*0.4+PD59*0.6)),1)</f>
        <v>2.8</v>
      </c>
      <c r="PG59" s="31" t="str">
        <f>TEXT(PF59,"0.0")</f>
        <v>2.8</v>
      </c>
      <c r="PH59" s="35" t="str">
        <f>IF(PF59&gt;=8.5,"A",IF(PF59&gt;=8,"B+",IF(PF59&gt;=7,"B",IF(PF59&gt;=6.5,"C+",IF(PF59&gt;=5.5,"C",IF(PF59&gt;=5,"D+",IF(PF59&gt;=4,"D","F")))))))</f>
        <v>F</v>
      </c>
      <c r="PI59" s="33">
        <f>IF(PH59="A",4,IF(PH59="B+",3.5,IF(PH59="B",3,IF(PH59="C+",2.5,IF(PH59="C",2,IF(PH59="D+",1.5,IF(PH59="D",1,0)))))))</f>
        <v>0</v>
      </c>
      <c r="PJ59" s="49" t="str">
        <f>TEXT(PI59,"0.0")</f>
        <v>0.0</v>
      </c>
      <c r="PK59" s="77">
        <v>3</v>
      </c>
      <c r="PL59" s="151"/>
      <c r="PM59" s="24">
        <v>6.7</v>
      </c>
      <c r="PN59" s="124"/>
      <c r="PO59" s="28"/>
      <c r="PP59" s="30">
        <f>ROUND((PM59*0.4+PN59*0.6),1)</f>
        <v>2.7</v>
      </c>
      <c r="PQ59" s="31">
        <f>ROUND(MAX((PM59*0.4+PN59*0.6),(PM59*0.4+PO59*0.6)),1)</f>
        <v>2.7</v>
      </c>
      <c r="PR59" s="31" t="str">
        <f>TEXT(PQ59,"0.0")</f>
        <v>2.7</v>
      </c>
      <c r="PS59" s="35" t="str">
        <f>IF(PQ59&gt;=8.5,"A",IF(PQ59&gt;=8,"B+",IF(PQ59&gt;=7,"B",IF(PQ59&gt;=6.5,"C+",IF(PQ59&gt;=5.5,"C",IF(PQ59&gt;=5,"D+",IF(PQ59&gt;=4,"D","F")))))))</f>
        <v>F</v>
      </c>
      <c r="PT59" s="33">
        <f>IF(PS59="A",4,IF(PS59="B+",3.5,IF(PS59="B",3,IF(PS59="C+",2.5,IF(PS59="C",2,IF(PS59="D+",1.5,IF(PS59="D",1,0)))))))</f>
        <v>0</v>
      </c>
      <c r="PU59" s="49" t="str">
        <f>TEXT(PT59,"0.0")</f>
        <v>0.0</v>
      </c>
      <c r="PV59" s="77">
        <v>2</v>
      </c>
      <c r="PW59" s="151"/>
      <c r="PX59" s="63">
        <v>0</v>
      </c>
      <c r="PY59" s="27"/>
      <c r="PZ59" s="28"/>
      <c r="QA59" s="30">
        <f>ROUND((PX59*0.4+PY59*0.6),1)</f>
        <v>0</v>
      </c>
      <c r="QB59" s="31">
        <f>ROUND(MAX((PX59*0.4+PY59*0.6),(PX59*0.4+PZ59*0.6)),1)</f>
        <v>0</v>
      </c>
      <c r="QC59" s="31" t="str">
        <f>TEXT(QB59,"0.0")</f>
        <v>0.0</v>
      </c>
      <c r="QD59" s="35" t="str">
        <f>IF(QB59&gt;=8.5,"A",IF(QB59&gt;=8,"B+",IF(QB59&gt;=7,"B",IF(QB59&gt;=6.5,"C+",IF(QB59&gt;=5.5,"C",IF(QB59&gt;=5,"D+",IF(QB59&gt;=4,"D","F")))))))</f>
        <v>F</v>
      </c>
      <c r="QE59" s="33">
        <f>IF(QD59="A",4,IF(QD59="B+",3.5,IF(QD59="B",3,IF(QD59="C+",2.5,IF(QD59="C",2,IF(QD59="D+",1.5,IF(QD59="D",1,0)))))))</f>
        <v>0</v>
      </c>
      <c r="QF59" s="49" t="str">
        <f>TEXT(QE59,"0.0")</f>
        <v>0.0</v>
      </c>
      <c r="QG59" s="77">
        <v>3</v>
      </c>
      <c r="QH59" s="151"/>
      <c r="QI59" s="63">
        <v>1.4</v>
      </c>
      <c r="QJ59" s="27"/>
      <c r="QK59" s="28"/>
      <c r="QL59" s="30">
        <f>ROUND((QI59*0.4+QJ59*0.6),1)</f>
        <v>0.6</v>
      </c>
      <c r="QM59" s="31">
        <f>ROUND(MAX((QI59*0.4+QJ59*0.6),(QI59*0.4+QK59*0.6)),1)</f>
        <v>0.6</v>
      </c>
      <c r="QN59" s="31" t="str">
        <f>TEXT(QM59,"0.0")</f>
        <v>0.6</v>
      </c>
      <c r="QO59" s="35" t="str">
        <f>IF(QM59&gt;=8.5,"A",IF(QM59&gt;=8,"B+",IF(QM59&gt;=7,"B",IF(QM59&gt;=6.5,"C+",IF(QM59&gt;=5.5,"C",IF(QM59&gt;=5,"D+",IF(QM59&gt;=4,"D","F")))))))</f>
        <v>F</v>
      </c>
      <c r="QP59" s="33">
        <f>IF(QO59="A",4,IF(QO59="B+",3.5,IF(QO59="B",3,IF(QO59="C+",2.5,IF(QO59="C",2,IF(QO59="D+",1.5,IF(QO59="D",1,0)))))))</f>
        <v>0</v>
      </c>
      <c r="QQ59" s="49" t="str">
        <f>TEXT(QP59,"0.0")</f>
        <v>0.0</v>
      </c>
      <c r="QR59" s="77">
        <v>1</v>
      </c>
      <c r="QS59" s="151"/>
      <c r="QT59" s="63">
        <v>0</v>
      </c>
      <c r="QU59" s="27"/>
      <c r="QV59" s="28"/>
      <c r="QW59" s="30">
        <f>ROUND((QT59*0.4+QU59*0.6),1)</f>
        <v>0</v>
      </c>
      <c r="QX59" s="31">
        <f>ROUND(MAX((QT59*0.4+QU59*0.6),(QT59*0.4+QV59*0.6)),1)</f>
        <v>0</v>
      </c>
      <c r="QY59" s="31" t="str">
        <f>TEXT(QX59,"0.0")</f>
        <v>0.0</v>
      </c>
      <c r="QZ59" s="35" t="str">
        <f>IF(QX59&gt;=8.5,"A",IF(QX59&gt;=8,"B+",IF(QX59&gt;=7,"B",IF(QX59&gt;=6.5,"C+",IF(QX59&gt;=5.5,"C",IF(QX59&gt;=5,"D+",IF(QX59&gt;=4,"D","F")))))))</f>
        <v>F</v>
      </c>
      <c r="RA59" s="33">
        <f>IF(QZ59="A",4,IF(QZ59="B+",3.5,IF(QZ59="B",3,IF(QZ59="C+",2.5,IF(QZ59="C",2,IF(QZ59="D+",1.5,IF(QZ59="D",1,0)))))))</f>
        <v>0</v>
      </c>
      <c r="RB59" s="49" t="str">
        <f>TEXT(RA59,"0.0")</f>
        <v>0.0</v>
      </c>
      <c r="RC59" s="77">
        <v>3</v>
      </c>
      <c r="RD59" s="151"/>
      <c r="RE59" s="63">
        <v>2.1</v>
      </c>
      <c r="RF59" s="27"/>
      <c r="RG59" s="28"/>
      <c r="RH59" s="30">
        <f>ROUND((RE59*0.4+RF59*0.6),1)</f>
        <v>0.8</v>
      </c>
      <c r="RI59" s="31">
        <f>ROUND(MAX((RE59*0.4+RF59*0.6),(RE59*0.4+RG59*0.6)),1)</f>
        <v>0.8</v>
      </c>
      <c r="RJ59" s="31" t="str">
        <f>TEXT(RI59,"0.0")</f>
        <v>0.8</v>
      </c>
      <c r="RK59" s="35" t="str">
        <f>IF(RI59&gt;=8.5,"A",IF(RI59&gt;=8,"B+",IF(RI59&gt;=7,"B",IF(RI59&gt;=6.5,"C+",IF(RI59&gt;=5.5,"C",IF(RI59&gt;=5,"D+",IF(RI59&gt;=4,"D","F")))))))</f>
        <v>F</v>
      </c>
      <c r="RL59" s="33">
        <f>IF(RK59="A",4,IF(RK59="B+",3.5,IF(RK59="B",3,IF(RK59="C+",2.5,IF(RK59="C",2,IF(RK59="D+",1.5,IF(RK59="D",1,0)))))))</f>
        <v>0</v>
      </c>
      <c r="RM59" s="49" t="str">
        <f>TEXT(RL59,"0.0")</f>
        <v>0.0</v>
      </c>
      <c r="RN59" s="77">
        <v>1</v>
      </c>
      <c r="RO59" s="151"/>
      <c r="RP59" s="211">
        <f>OZ59+PK59+PV59+QG59+QR59+RC59+RN59</f>
        <v>15</v>
      </c>
      <c r="RQ59" s="275">
        <f>(OU59*OZ59+PF59*PK59+PQ59*PV59+QB59*QG59+QM59*QR59+QX59*RC59+RI59*RN59)/RP59</f>
        <v>1.4000000000000001</v>
      </c>
      <c r="RR59" s="43">
        <f>(OX59*OZ59+PI59*PK59+PT59*PV59+QE59*QG59+QP59*QR59+RA59*RC59+RL59*RN59)/RP59</f>
        <v>0</v>
      </c>
      <c r="RS59" s="45" t="str">
        <f>TEXT(RR59,"0.00")</f>
        <v>0.00</v>
      </c>
      <c r="RT59" s="47" t="str">
        <f>IF(AND(RR59&lt;1),"Cảnh báo KQHT","Lên lớp")</f>
        <v>Cảnh báo KQHT</v>
      </c>
      <c r="RU59" s="41">
        <f>PA59+PL59+PW59+QH59+QS59+RD59+RO59</f>
        <v>0</v>
      </c>
      <c r="RV59" s="43" t="e">
        <f>(OX59*PA59+PI59*PL59+PT59*PW59+QE59*QH59+QP59*QS59+RA59*RD59+RL59*RO59)/RU59</f>
        <v>#DIV/0!</v>
      </c>
      <c r="RW59" s="229">
        <f>OK59+RP59</f>
        <v>91</v>
      </c>
      <c r="RX59" s="230">
        <f>OL59+RU59</f>
        <v>69</v>
      </c>
      <c r="RY59" s="146" t="e">
        <f xml:space="preserve"> (OM59*OL59+RV59*RU59)/RX59</f>
        <v>#DIV/0!</v>
      </c>
      <c r="RZ59" s="45" t="e">
        <f>TEXT(RY59,"0.00")</f>
        <v>#DIV/0!</v>
      </c>
      <c r="SA59" s="47" t="e">
        <f>IF(AND(RY59&lt;1.6),"Cảnh báo KQHT","Lên lớp")</f>
        <v>#DIV/0!</v>
      </c>
      <c r="SB59" s="278"/>
      <c r="SC59" s="63">
        <v>0.7</v>
      </c>
      <c r="SD59" s="27"/>
      <c r="SE59" s="28"/>
      <c r="SF59" s="30">
        <f>ROUND((SC59*0.4+SD59*0.6),1)</f>
        <v>0.3</v>
      </c>
      <c r="SG59" s="31">
        <f>ROUND(MAX((SC59*0.4+SD59*0.6),(SC59*0.4+SE59*0.6)),1)</f>
        <v>0.3</v>
      </c>
      <c r="SH59" s="31" t="str">
        <f>TEXT(SG59,"0.0")</f>
        <v>0.3</v>
      </c>
      <c r="SI59" s="35" t="str">
        <f>IF(SG59&gt;=8.5,"A",IF(SG59&gt;=8,"B+",IF(SG59&gt;=7,"B",IF(SG59&gt;=6.5,"C+",IF(SG59&gt;=5.5,"C",IF(SG59&gt;=5,"D+",IF(SG59&gt;=4,"D","F")))))))</f>
        <v>F</v>
      </c>
      <c r="SJ59" s="33">
        <f>IF(SI59="A",4,IF(SI59="B+",3.5,IF(SI59="B",3,IF(SI59="C+",2.5,IF(SI59="C",2,IF(SI59="D+",1.5,IF(SI59="D",1,0)))))))</f>
        <v>0</v>
      </c>
      <c r="SK59" s="49" t="str">
        <f>TEXT(SJ59,"0.0")</f>
        <v>0.0</v>
      </c>
      <c r="SL59" s="77">
        <v>2</v>
      </c>
      <c r="SM59" s="151"/>
      <c r="SN59" s="63">
        <v>0</v>
      </c>
      <c r="SO59" s="27"/>
      <c r="SP59" s="28"/>
      <c r="SQ59" s="30">
        <f>ROUND((SN59*0.4+SO59*0.6),1)</f>
        <v>0</v>
      </c>
      <c r="SR59" s="31">
        <f>ROUND(MAX((SN59*0.4+SO59*0.6),(SN59*0.4+SP59*0.6)),1)</f>
        <v>0</v>
      </c>
      <c r="SS59" s="31" t="str">
        <f>TEXT(SR59,"0.0")</f>
        <v>0.0</v>
      </c>
      <c r="ST59" s="35" t="str">
        <f>IF(SR59&gt;=8.5,"A",IF(SR59&gt;=8,"B+",IF(SR59&gt;=7,"B",IF(SR59&gt;=6.5,"C+",IF(SR59&gt;=5.5,"C",IF(SR59&gt;=5,"D+",IF(SR59&gt;=4,"D","F")))))))</f>
        <v>F</v>
      </c>
      <c r="SU59" s="33">
        <f>IF(ST59="A",4,IF(ST59="B+",3.5,IF(ST59="B",3,IF(ST59="C+",2.5,IF(ST59="C",2,IF(ST59="D+",1.5,IF(ST59="D",1,0)))))))</f>
        <v>0</v>
      </c>
      <c r="SV59" s="49" t="str">
        <f>TEXT(SU59,"0.0")</f>
        <v>0.0</v>
      </c>
      <c r="SW59" s="77">
        <v>2</v>
      </c>
      <c r="SX59" s="151"/>
      <c r="SY59" s="24"/>
      <c r="SZ59" s="27"/>
      <c r="TA59" s="28"/>
      <c r="TB59" s="22">
        <f>ROUND((SF59*0.5+SQ59*0.5),1)</f>
        <v>0.2</v>
      </c>
      <c r="TC59" s="29">
        <f>ROUND((SG59*0.5+SR59*0.5),1)</f>
        <v>0.2</v>
      </c>
      <c r="TD59" s="31" t="str">
        <f>TEXT(TC59,"0.0")</f>
        <v>0.2</v>
      </c>
      <c r="TE59" s="35" t="str">
        <f>IF(TC59&gt;=8.5,"A",IF(TC59&gt;=8,"B+",IF(TC59&gt;=7,"B",IF(TC59&gt;=6.5,"C+",IF(TC59&gt;=5.5,"C",IF(TC59&gt;=5,"D+",IF(TC59&gt;=4,"D","F")))))))</f>
        <v>F</v>
      </c>
      <c r="TF59" s="33">
        <f>IF(TE59="A",4,IF(TE59="B+",3.5,IF(TE59="B",3,IF(TE59="C+",2.5,IF(TE59="C",2,IF(TE59="D+",1.5,IF(TE59="D",1,0)))))))</f>
        <v>0</v>
      </c>
      <c r="TG59" s="49" t="str">
        <f>TEXT(TF59,"0.0")</f>
        <v>0.0</v>
      </c>
      <c r="TH59" s="77">
        <v>4</v>
      </c>
      <c r="TI59" s="151"/>
    </row>
  </sheetData>
  <autoFilter ref="A1:UB1">
    <filterColumn colId="542"/>
  </autoFilter>
  <conditionalFormatting sqref="JS38:JT43 R51:S59 L47:M59 JS51:JT59 FL49:FM59 R38:S43 L37:M43 FL38:FM43 JS1:JT32 R1:S32 L1:M32 FL1:FM32">
    <cfRule type="cellIs" dxfId="55" priority="675" stopIfTrue="1" operator="lessThan">
      <formula>4.95</formula>
    </cfRule>
    <cfRule type="cellIs" dxfId="54" priority="676" stopIfTrue="1" operator="lessThan">
      <formula>4.95</formula>
    </cfRule>
    <cfRule type="cellIs" dxfId="53" priority="677" stopIfTrue="1" operator="lessThan">
      <formula>4.95</formula>
    </cfRule>
  </conditionalFormatting>
  <conditionalFormatting sqref="P51:T59 J47:K59 P38:T43 J37:K43 J1:K32 P1:T32 AA2:AA32 AL2:AL32 AW2:AW32 BH2:BH32 BS2:BS32 CL2:CL32 CW2:CW32 DH2:DH32 DS2:DS32 ED2:ED32 EO2:EO32 EZ2:EZ32 FK2:FK32 GH2:GH32 GS2:GS32 HD2:HD32 HO2:HO32 HZ2:HZ32 IK2:IK32 IV2:IV32 JG2:JG32 JR2:JR32 LV2:LV32 MG2:MG32 MR2:MR32 NC2:NC32">
    <cfRule type="cellIs" dxfId="52" priority="674" stopIfTrue="1" operator="lessThan">
      <formula>4.95</formula>
    </cfRule>
  </conditionalFormatting>
  <conditionalFormatting sqref="PF40:PG40 TC58:TD59 OU58:OV59 LJ56:LK59 KY56:KZ59 KN56:KO59 HN51:HO59 HY51:HZ59 IJ51:IK59 IU51:IV59 JF51:JG59 JQ51:JR59 Z47:AA59 AV47:AW59 BR47:BS59 AK47:AL59 BG47:BH59 FJ49:FK59 CV49:CW59 DG49:DH59 CK49:CL59 DR49:DS59 EC49:ED59 EY49:EZ59 EN49:EO59 GG51:GH59 GR51:GS59 HC51:HD59 LU56:LV59 MF56:MG59 MQ56:MR59 NM56:NN59 NX56:NY59 NB56:NC59 PQ58:PR59 QM58:QN59 PF57:PG59 QX58:QY59 QB58:QC59 RI58:RJ59 SR58:SS59 SG58:SH59 TC43:TD43 SG43:SH43 LJ38:LK43 KY38:KZ43 KN38:KO43 HN38:HO43 HY38:HZ43 IJ38:IK43 IU38:IV43 JF38:JG43 JQ38:JR43 Z38:AA43 AV38:AW43 BR37:BS43 AK38:AL43 BG38:BH43 FJ38:FK43 CV38:CW43 DG38:DH43 CK38:CL43 DR38:DS43 EC38:ED43 EY38:EZ43 EN38:EO43 GG38:GH43 GR38:GS43 HC38:HD43 LU38:LV43 MF38:MG43 MQ38:MR43 NM38:NN43 NX38:NY43 NB38:NC43 PQ40:PR43 QM40:QN43 PF43:PG43 QX40:QY43 QB43:QC43 RI43:RJ43 SR43:SS43 OU40:OV43 TC1:TF1 TC2:TD32 SR1:SU1 SG1:SJ1 SG2:SH32 OU2:OV32 LJ2:LK32 KY2:KZ32 KN2:KO32 NX1:OA1 BT1:BU1 AM1:AN1 BI1:BJ1 AX1:AY1 AB1:AC1 R1:S1 L1:M1 CM1:CN1 CX1:CY1 DI1:DJ1 DT1:DU1 EE1:EF1 FA1:FB1 EP1:EQ1 FL1:FM1 GI1:GJ1 GT1:GU1 HE1:HF1 LJ1:LM1 KY1:LB1 KN1:KQ1 NM1:NP1 NM2:NN32 NX2:NY32 OU1:OX1 PF1:PI1 PQ1:PT1 QB1:QE1 QM1:QP1 QX1:RA1 RI1:RL1 PQ2:PR32 QM2:QN32 PF2:PG32 QX2:QY32 QB2:QC32 RI2:RJ32 SR2:SS32 NB1:NE1 MQ1:MT1 MF1:MI1 LU1:LX1 JQ1:JT1 JG1:JI1 IV1:IX1 IK1:IM1 HZ1:IB1 HO1:HQ1 TP2:TP32 K2:K32 Q2:Q32 Z1:AA32 AK1:AL32 AV1:AW32 BG1:BH32 BR1:BS32 CK1:CL32 CV1:CW32 DG1:DH32 DR1:DS32 EC1:ED32 EN1:EO32 EY1:EZ32 FJ2:FK32 GG1:GH32 GR1:GS32 HC1:HD32 HN1:HO32 HY1:HZ32 IJ1:IK32 IU1:IV32 JF1:JG32 JQ1:JR32 LU2:LV32 MF2:MG32 MQ2:MR32 NB2:NC32">
    <cfRule type="cellIs" dxfId="51" priority="673" operator="lessThan">
      <formula>3.95</formula>
    </cfRule>
  </conditionalFormatting>
  <conditionalFormatting sqref="DJ38:DJ43 CY49:CY59 S51:S59 M47:M59 CN49:CN59 FM49:FM59 EQ49:EQ59 EF49:EF59 DU49:DU59 DJ49:DJ59 JT51:JT59 CY38:CY43 JT38:JT43 M37:M43 CN38:CN43 FM38:FM43 EQ38:EQ43 EF38:EF43 DU38:DU43 S38:S43 DJ1:DJ32 CY1:CY32 JT2:JT32 S2:S32 M2:M32 CN1:CN32 FM2:FM32 EQ1:EQ32 EF1:EF32 DU1:DU32">
    <cfRule type="cellIs" dxfId="50" priority="672" operator="greaterThan">
      <formula>0</formula>
    </cfRule>
  </conditionalFormatting>
  <conditionalFormatting sqref="FM49:FM59 FM38:FM43 FM1:FM32">
    <cfRule type="cellIs" dxfId="49" priority="651" operator="greaterThan">
      <formula>0</formula>
    </cfRule>
    <cfRule type="cellIs" dxfId="48" priority="652" operator="lessThan">
      <formula>0</formula>
    </cfRule>
  </conditionalFormatting>
  <conditionalFormatting sqref="FB49:FB59 FB38:FB43 FB1:FB32">
    <cfRule type="cellIs" dxfId="47" priority="646" operator="lessThan">
      <formula>0</formula>
    </cfRule>
    <cfRule type="cellIs" dxfId="46" priority="647" operator="lessThan">
      <formula>0</formula>
    </cfRule>
    <cfRule type="cellIs" dxfId="45" priority="648" operator="greaterThan">
      <formula>0</formula>
    </cfRule>
    <cfRule type="cellIs" dxfId="44" priority="649" operator="lessThan">
      <formula>0</formula>
    </cfRule>
    <cfRule type="cellIs" dxfId="43" priority="650" operator="greaterThan">
      <formula>0</formula>
    </cfRule>
  </conditionalFormatting>
  <conditionalFormatting sqref="PF40:PG40 SR43:SS43 TC58:TD59 OU58:OV59 LJ56:LK59 KY56:KZ59 KN56:KO59 JF51:JG59 JQ51:JR59 FJ49:FK59 IU51:IV59 LU56:LV59 MF56:MG59 MQ56:MR59 NM56:NN59 NX56:NY59 NB56:NC59 PQ58:PR59 QM58:QN59 PF57:PG59 QX58:QY59 QB58:QC59 RI58:RJ59 SR58:SS59 SG58:SH59 TC43:TD43 SG43:SH43 LJ38:LK43 KY38:KZ43 KN38:KO43 JF38:JG43 JQ38:JR43 FJ38:FK43 IU38:IV43 LU38:LV43 MF38:MG43 MQ38:MR43 NM38:NN43 NX38:NY43 NB38:NC43 PQ40:PR43 QM40:QN43 PF43:PG43 QX40:QY43 QB43:QC43 RI43:RJ43 OU40:OV43 SR2:SS32 TC2:TD32 SG2:SH32 OU2:OV32 LJ2:LK32 KY2:KZ32 KN2:KO32 NM2:NN32 NX2:NY32 PQ2:PR32 QM2:QN32 PF2:PG32 QX2:QY32 QB2:QC32 RI2:RJ32 TP2:TP32 K2:K32 Q2:Q32 AA2:AA32 AL2:AL32 AW2:AW32 BH2:BH32 BS2:BS32 CL2:CL32 CW2:CW32 DH2:DH32 DS2:DS32 ED2:ED32 EO2:EO32 EZ2:EZ32 FJ2:FK32 GH2:GH32 GS2:GS32 HD2:HD32 HO2:HO32 HZ2:HZ32 IK2:IK32 IU2:IV32 JF2:JG32 JQ2:JR32 LU2:LV32 MF2:MG32 MQ2:MR32 NB2:NC32">
    <cfRule type="cellIs" dxfId="42" priority="638" operator="lessThan">
      <formula>4</formula>
    </cfRule>
  </conditionalFormatting>
  <conditionalFormatting sqref="PI40 SU43 TF58:TF59 NP56:NP59 NE56:NE59 OA56:OA59 IB51:IB59 IM51:IM59 IX51:IX59 JI51:JI59 JT51:JT59 GJ51:GJ59 GU51:GU59 HF51:HF59 HQ51:HQ59 LB56:LB59 LM56:LM59 LX56:LX59 KQ56:KQ59 MI56:MI59 MT56:MT59 OX58:OX59 PT58:PT59 QP58:QP59 PI57:PI59 RA58:RA59 QE58:QE59 RL58:RL59 SU58:SU59 SJ58:SJ59 TF43 SJ43 NP38:NP43 OA38:OA43 IB38:IB43 IM38:IM43 IX38:IX43 JI38:JI43 JT38:JT43 GJ38:GJ43 GU38:GU43 HF38:HF43 HQ38:HQ43 LB38:LB43 LM38:LM43 LX38:LX43 KQ38:KQ43 MI38:MI43 MT38:MT43 OX40:OX43 PT40:PT43 QP40:QP43 PI43 RA40:RA43 QE43 RL43 NE38:NE43 SU1:SU32 TF1:TF32 SJ1:SJ32 NP1:NP32 NE1:NE32 OA1:OA32 IB2:IB32 IM2:IM32 IX1:IX32 JI1:JI32 JT1:JT32 GJ2:GJ32 GU2:GU32 HF2:HF32 HQ2:HQ32 LB1:LB32 LM1:LM32 LX1:LX32 KQ1:KQ32 MI1:MI32 MT1:MT32 OX1:OX32 PT1:PT32 QP1:QP32 PI1:PI32 RA1:RA32 QE1:QE32 RL1:RL32 TR2:TR32">
    <cfRule type="cellIs" dxfId="41" priority="627" operator="lessThan">
      <formula>0</formula>
    </cfRule>
    <cfRule type="cellIs" dxfId="40" priority="628" operator="lessThan">
      <formula>0</formula>
    </cfRule>
    <cfRule type="cellIs" dxfId="39" priority="629" operator="greaterThan">
      <formula>0</formula>
    </cfRule>
    <cfRule type="cellIs" dxfId="38" priority="630" operator="lessThan">
      <formula>0</formula>
    </cfRule>
    <cfRule type="cellIs" dxfId="37" priority="631" operator="greaterThan">
      <formula>0</formula>
    </cfRule>
  </conditionalFormatting>
  <conditionalFormatting sqref="PI40 SU43 TF58:TF59 NP56:NP59 OA56:OA59 NE56:NE59 IB51:IB59 IM51:IM59 IX51:IX59 JI51:JI59 JT51:JT59 GJ51:GJ59 GU51:GU59 HF51:HF59 HQ51:HQ59 LB56:LB59 LM56:LM59 LX56:LX59 KQ56:KQ59 MI56:MI59 MT56:MT59 OX58:OX59 PT58:PT59 QP58:QP59 PI57:PI59 RA58:RA59 QE58:QE59 RL58:RL59 SU58:SU59 SJ58:SJ59 TF43 SJ43 NP38:NP43 NE38:NE43 IB38:IB43 IM38:IM43 IX38:IX43 JI38:JI43 JT38:JT43 GJ38:GJ43 GU38:GU43 HF38:HF43 HQ38:HQ43 LB38:LB43 LM38:LM43 LX38:LX43 KQ38:KQ43 MI38:MI43 MT38:MT43 OX40:OX43 PT40:PT43 QP40:QP43 PI43 RA40:RA43 QE43 RL43 OA38:OA43 SU2:SU32 TF2:TF32 SJ2:SJ32 NP2:NP32 OA2:OA32 NE2:NE32 IB2:IB32 IM2:IM32 IX2:IX32 JI2:JI32 JT2:JT32 GJ2:GJ32 GU2:GU32 HF2:HF32 HQ2:HQ32 LB2:LB32 LM2:LM32 LX2:LX32 KQ2:KQ32 MI2:MI32 MT2:MT32 OX2:OX32 PT2:PT32 QP2:QP32 PI2:PI32 RA2:RA32 QE2:QE32 RL2:RL32 TR2:TR32">
    <cfRule type="cellIs" dxfId="36" priority="624" operator="equal">
      <formula>0</formula>
    </cfRule>
    <cfRule type="cellIs" dxfId="35" priority="625" operator="equal">
      <formula>0</formula>
    </cfRule>
    <cfRule type="cellIs" dxfId="34" priority="626" operator="lessThan">
      <formula>0</formula>
    </cfRule>
  </conditionalFormatting>
  <conditionalFormatting sqref="HF38:HF43 HQ51:HQ59 IM51:IM59 IX51:IX59 GJ51:GJ59 GU51:GU59 HF51:HF59 IB51:IB59 HQ38:HQ43 IB38:IB43 IX38:IX43 GJ38:GJ43 GU38:GU43 IM38:IM43 HF2:HF32 HQ2:HQ32 IB2:IB32 IM2:IM32 IX2:IX32 GJ2:GJ32 GU2:GU32">
    <cfRule type="cellIs" dxfId="33" priority="613" operator="lessThan">
      <formula>1</formula>
    </cfRule>
    <cfRule type="cellIs" dxfId="32" priority="614" operator="greaterThan">
      <formula>0</formula>
    </cfRule>
    <cfRule type="cellIs" dxfId="31" priority="615" operator="equal">
      <formula>0</formula>
    </cfRule>
    <cfRule type="cellIs" dxfId="30" priority="616" operator="equal">
      <formula>0</formula>
    </cfRule>
    <cfRule type="cellIs" dxfId="29" priority="617" operator="lessThan">
      <formula>0</formula>
    </cfRule>
  </conditionalFormatting>
  <conditionalFormatting sqref="TR2:TR32">
    <cfRule type="cellIs" dxfId="28" priority="197" stopIfTrue="1" operator="lessThan">
      <formula>5</formula>
    </cfRule>
  </conditionalFormatting>
  <pageMargins left="0.25" right="0" top="0.25" bottom="0" header="0.3" footer="0.3"/>
  <pageSetup paperSize="9" scale="65" orientation="landscape" r:id="rId1"/>
</worksheet>
</file>

<file path=xl/worksheets/sheet6.xml><?xml version="1.0" encoding="utf-8"?>
<worksheet xmlns="http://schemas.openxmlformats.org/spreadsheetml/2006/main" xmlns:r="http://schemas.openxmlformats.org/officeDocument/2006/relationships">
  <dimension ref="A1:UB65"/>
  <sheetViews>
    <sheetView workbookViewId="0">
      <pane xSplit="5" ySplit="1" topLeftCell="TY2" activePane="bottomRight" state="frozen"/>
      <selection pane="topRight" activeCell="F1" sqref="F1"/>
      <selection pane="bottomLeft" activeCell="A2" sqref="A2"/>
      <selection pane="bottomRight" activeCell="UD6" sqref="UD6"/>
    </sheetView>
  </sheetViews>
  <sheetFormatPr defaultRowHeight="17.25"/>
  <cols>
    <col min="1" max="1" width="7.5703125" style="8" customWidth="1"/>
    <col min="2" max="2" width="8.7109375" style="8" customWidth="1"/>
    <col min="3" max="3" width="14.85546875" style="8" customWidth="1"/>
    <col min="4" max="4" width="21.7109375" style="8" customWidth="1"/>
    <col min="5" max="6" width="10.7109375" style="8" customWidth="1"/>
    <col min="7" max="7" width="14.42578125" style="8" customWidth="1"/>
    <col min="8" max="8" width="9.85546875" style="8" customWidth="1"/>
    <col min="9" max="9" width="26.85546875" style="8" customWidth="1"/>
    <col min="10" max="11" width="5.7109375" style="8" customWidth="1"/>
    <col min="12" max="12" width="5" style="8" customWidth="1"/>
    <col min="13" max="13" width="6" style="8" customWidth="1"/>
    <col min="14" max="14" width="5.7109375" style="8" customWidth="1"/>
    <col min="15" max="17" width="5.140625" style="8" customWidth="1"/>
    <col min="18" max="18" width="4.85546875" style="8" customWidth="1"/>
    <col min="19" max="19" width="5.5703125" style="8" customWidth="1"/>
    <col min="20" max="20" width="6.42578125" style="8" customWidth="1"/>
    <col min="21" max="21" width="5.140625" style="8" customWidth="1"/>
    <col min="22" max="76" width="5.42578125" style="8" customWidth="1"/>
    <col min="77" max="79" width="5.7109375" style="8" customWidth="1"/>
    <col min="80" max="80" width="18.5703125" style="8" customWidth="1"/>
    <col min="81" max="82" width="5.7109375" style="8" customWidth="1"/>
    <col min="83" max="83" width="17.140625" style="8" customWidth="1"/>
    <col min="84" max="84" width="18.140625" style="8" customWidth="1"/>
    <col min="85" max="175" width="5.85546875" style="8" customWidth="1"/>
    <col min="176" max="176" width="17.7109375" style="8" customWidth="1"/>
    <col min="177" max="182" width="5.85546875" style="8" customWidth="1"/>
    <col min="183" max="183" width="17" style="8" customWidth="1"/>
    <col min="184" max="184" width="22.7109375" style="8" customWidth="1"/>
    <col min="185" max="286" width="5.5703125" style="8" customWidth="1"/>
    <col min="287" max="287" width="18.7109375" style="8" customWidth="1"/>
    <col min="288" max="293" width="5.5703125" style="8" customWidth="1"/>
    <col min="294" max="294" width="17.7109375" style="8" customWidth="1"/>
    <col min="295" max="295" width="21.5703125" style="8" customWidth="1"/>
    <col min="296" max="394" width="4.85546875" style="8" customWidth="1"/>
    <col min="395" max="395" width="5" style="8" customWidth="1"/>
    <col min="396" max="396" width="6" style="8" customWidth="1"/>
    <col min="397" max="397" width="5" style="8" customWidth="1"/>
    <col min="398" max="398" width="17.85546875" style="8" customWidth="1"/>
    <col min="399" max="399" width="4.5703125" style="8" customWidth="1"/>
    <col min="400" max="400" width="5.5703125" style="8" customWidth="1"/>
    <col min="401" max="402" width="4.5703125" style="8" customWidth="1"/>
    <col min="403" max="403" width="5.85546875" style="8" customWidth="1"/>
    <col min="404" max="404" width="5.42578125" style="8" customWidth="1"/>
    <col min="405" max="405" width="14.28515625" style="8" customWidth="1"/>
    <col min="406" max="406" width="17" style="8" customWidth="1"/>
    <col min="407" max="483" width="4.5703125" style="8" customWidth="1"/>
    <col min="484" max="484" width="5" style="8" customWidth="1"/>
    <col min="485" max="487" width="5.85546875" style="8" customWidth="1"/>
    <col min="488" max="488" width="18.5703125" style="8" customWidth="1"/>
    <col min="489" max="490" width="5.85546875" style="8" customWidth="1"/>
    <col min="491" max="491" width="4.42578125" style="8" customWidth="1"/>
    <col min="492" max="492" width="5" style="8" customWidth="1"/>
    <col min="493" max="494" width="5.85546875" style="8" customWidth="1"/>
    <col min="495" max="495" width="18.7109375" style="8" customWidth="1"/>
    <col min="496" max="496" width="18" style="8" customWidth="1"/>
    <col min="497" max="507" width="4.5703125" style="8" customWidth="1"/>
    <col min="508" max="519" width="4.85546875" style="8" customWidth="1"/>
    <col min="520" max="521" width="5.7109375" style="8" customWidth="1"/>
    <col min="522" max="542" width="4.85546875" style="8" customWidth="1"/>
    <col min="543" max="543" width="5.85546875" style="8" customWidth="1"/>
    <col min="544" max="544" width="5.5703125" style="8" customWidth="1"/>
    <col min="545" max="545" width="5.85546875" style="8" customWidth="1"/>
    <col min="546" max="546" width="17.5703125" style="8" customWidth="1"/>
    <col min="547" max="547" width="4.85546875" style="8" customWidth="1"/>
    <col min="548" max="548" width="6.28515625" style="8" customWidth="1"/>
    <col min="549" max="563" width="4.85546875" style="8" customWidth="1"/>
    <col min="564" max="16384" width="9.140625" style="8"/>
  </cols>
  <sheetData>
    <row r="1" spans="1:548" ht="189.75" customHeight="1">
      <c r="A1" s="1" t="s">
        <v>0</v>
      </c>
      <c r="B1" s="2" t="s">
        <v>2</v>
      </c>
      <c r="C1" s="2" t="s">
        <v>1</v>
      </c>
      <c r="D1" s="2" t="s">
        <v>3</v>
      </c>
      <c r="E1" s="3" t="s">
        <v>4</v>
      </c>
      <c r="F1" s="1" t="s">
        <v>5</v>
      </c>
      <c r="G1" s="1" t="s">
        <v>6</v>
      </c>
      <c r="H1" s="1" t="s">
        <v>8</v>
      </c>
      <c r="I1" s="1" t="s">
        <v>7</v>
      </c>
      <c r="J1" s="52" t="s">
        <v>9</v>
      </c>
      <c r="K1" s="52" t="s">
        <v>1538</v>
      </c>
      <c r="L1" s="37" t="s">
        <v>54</v>
      </c>
      <c r="M1" s="38" t="s">
        <v>56</v>
      </c>
      <c r="N1" s="51" t="s">
        <v>55</v>
      </c>
      <c r="O1" s="7" t="s">
        <v>60</v>
      </c>
      <c r="P1" s="53" t="s">
        <v>10</v>
      </c>
      <c r="Q1" s="53" t="s">
        <v>1565</v>
      </c>
      <c r="R1" s="37" t="s">
        <v>61</v>
      </c>
      <c r="S1" s="38" t="s">
        <v>62</v>
      </c>
      <c r="T1" s="51" t="s">
        <v>63</v>
      </c>
      <c r="U1" s="7" t="s">
        <v>64</v>
      </c>
      <c r="V1" s="4" t="s">
        <v>33</v>
      </c>
      <c r="W1" s="5" t="s">
        <v>222</v>
      </c>
      <c r="X1" s="5" t="s">
        <v>223</v>
      </c>
      <c r="Y1" s="6" t="s">
        <v>224</v>
      </c>
      <c r="Z1" s="36" t="s">
        <v>225</v>
      </c>
      <c r="AA1" s="36" t="s">
        <v>1564</v>
      </c>
      <c r="AB1" s="37" t="s">
        <v>226</v>
      </c>
      <c r="AC1" s="38" t="s">
        <v>227</v>
      </c>
      <c r="AD1" s="51" t="s">
        <v>228</v>
      </c>
      <c r="AE1" s="75" t="s">
        <v>225</v>
      </c>
      <c r="AF1" s="78" t="s">
        <v>225</v>
      </c>
      <c r="AG1" s="4" t="s">
        <v>33</v>
      </c>
      <c r="AH1" s="5" t="s">
        <v>11</v>
      </c>
      <c r="AI1" s="5" t="s">
        <v>12</v>
      </c>
      <c r="AJ1" s="6" t="s">
        <v>13</v>
      </c>
      <c r="AK1" s="36" t="s">
        <v>14</v>
      </c>
      <c r="AL1" s="36" t="s">
        <v>1563</v>
      </c>
      <c r="AM1" s="37" t="s">
        <v>38</v>
      </c>
      <c r="AN1" s="38" t="s">
        <v>39</v>
      </c>
      <c r="AO1" s="51" t="s">
        <v>57</v>
      </c>
      <c r="AP1" s="75" t="s">
        <v>14</v>
      </c>
      <c r="AQ1" s="81" t="s">
        <v>14</v>
      </c>
      <c r="AR1" s="4" t="s">
        <v>33</v>
      </c>
      <c r="AS1" s="5" t="s">
        <v>15</v>
      </c>
      <c r="AT1" s="5" t="s">
        <v>16</v>
      </c>
      <c r="AU1" s="6" t="s">
        <v>17</v>
      </c>
      <c r="AV1" s="36" t="s">
        <v>37</v>
      </c>
      <c r="AW1" s="36" t="s">
        <v>1562</v>
      </c>
      <c r="AX1" s="37" t="s">
        <v>34</v>
      </c>
      <c r="AY1" s="38" t="s">
        <v>35</v>
      </c>
      <c r="AZ1" s="51" t="s">
        <v>58</v>
      </c>
      <c r="BA1" s="75" t="s">
        <v>36</v>
      </c>
      <c r="BB1" s="81" t="s">
        <v>36</v>
      </c>
      <c r="BC1" s="4" t="s">
        <v>33</v>
      </c>
      <c r="BD1" s="5" t="s">
        <v>40</v>
      </c>
      <c r="BE1" s="5" t="s">
        <v>52</v>
      </c>
      <c r="BF1" s="6" t="s">
        <v>41</v>
      </c>
      <c r="BG1" s="36" t="s">
        <v>42</v>
      </c>
      <c r="BH1" s="36" t="s">
        <v>1561</v>
      </c>
      <c r="BI1" s="37" t="s">
        <v>43</v>
      </c>
      <c r="BJ1" s="38" t="s">
        <v>44</v>
      </c>
      <c r="BK1" s="51" t="s">
        <v>53</v>
      </c>
      <c r="BL1" s="75" t="s">
        <v>50</v>
      </c>
      <c r="BM1" s="81" t="s">
        <v>50</v>
      </c>
      <c r="BN1" s="4" t="s">
        <v>33</v>
      </c>
      <c r="BO1" s="5" t="s">
        <v>66</v>
      </c>
      <c r="BP1" s="5" t="s">
        <v>24</v>
      </c>
      <c r="BQ1" s="6" t="s">
        <v>25</v>
      </c>
      <c r="BR1" s="36" t="s">
        <v>67</v>
      </c>
      <c r="BS1" s="36" t="s">
        <v>1560</v>
      </c>
      <c r="BT1" s="37" t="s">
        <v>68</v>
      </c>
      <c r="BU1" s="38" t="s">
        <v>69</v>
      </c>
      <c r="BV1" s="51" t="s">
        <v>70</v>
      </c>
      <c r="BW1" s="75" t="s">
        <v>71</v>
      </c>
      <c r="BX1" s="81" t="s">
        <v>71</v>
      </c>
      <c r="BY1" s="40" t="s">
        <v>65</v>
      </c>
      <c r="BZ1" s="42" t="s">
        <v>1043</v>
      </c>
      <c r="CA1" s="44" t="s">
        <v>1044</v>
      </c>
      <c r="CB1" s="46" t="s">
        <v>1041</v>
      </c>
      <c r="CC1" s="143" t="s">
        <v>1040</v>
      </c>
      <c r="CD1" s="144" t="s">
        <v>1045</v>
      </c>
      <c r="CE1" s="46" t="s">
        <v>1042</v>
      </c>
      <c r="CF1" s="46" t="s">
        <v>1039</v>
      </c>
      <c r="CG1" s="4" t="s">
        <v>33</v>
      </c>
      <c r="CH1" s="5" t="s">
        <v>72</v>
      </c>
      <c r="CI1" s="5" t="s">
        <v>26</v>
      </c>
      <c r="CJ1" s="6" t="s">
        <v>27</v>
      </c>
      <c r="CK1" s="36" t="s">
        <v>73</v>
      </c>
      <c r="CL1" s="36" t="s">
        <v>1559</v>
      </c>
      <c r="CM1" s="37" t="s">
        <v>74</v>
      </c>
      <c r="CN1" s="38" t="s">
        <v>75</v>
      </c>
      <c r="CO1" s="51" t="s">
        <v>76</v>
      </c>
      <c r="CP1" s="75" t="s">
        <v>77</v>
      </c>
      <c r="CQ1" s="149" t="s">
        <v>77</v>
      </c>
      <c r="CR1" s="4" t="s">
        <v>33</v>
      </c>
      <c r="CS1" s="5" t="s">
        <v>78</v>
      </c>
      <c r="CT1" s="5" t="s">
        <v>79</v>
      </c>
      <c r="CU1" s="6" t="s">
        <v>80</v>
      </c>
      <c r="CV1" s="36" t="s">
        <v>81</v>
      </c>
      <c r="CW1" s="36" t="s">
        <v>1558</v>
      </c>
      <c r="CX1" s="37" t="s">
        <v>82</v>
      </c>
      <c r="CY1" s="38" t="s">
        <v>83</v>
      </c>
      <c r="CZ1" s="51" t="s">
        <v>84</v>
      </c>
      <c r="DA1" s="75" t="s">
        <v>81</v>
      </c>
      <c r="DB1" s="149" t="s">
        <v>81</v>
      </c>
      <c r="DC1" s="4" t="s">
        <v>33</v>
      </c>
      <c r="DD1" s="5" t="s">
        <v>85</v>
      </c>
      <c r="DE1" s="5" t="s">
        <v>28</v>
      </c>
      <c r="DF1" s="6" t="s">
        <v>29</v>
      </c>
      <c r="DG1" s="36" t="s">
        <v>86</v>
      </c>
      <c r="DH1" s="36" t="s">
        <v>1557</v>
      </c>
      <c r="DI1" s="37" t="s">
        <v>87</v>
      </c>
      <c r="DJ1" s="38" t="s">
        <v>88</v>
      </c>
      <c r="DK1" s="51" t="s">
        <v>89</v>
      </c>
      <c r="DL1" s="75" t="s">
        <v>86</v>
      </c>
      <c r="DM1" s="149" t="s">
        <v>86</v>
      </c>
      <c r="DN1" s="4" t="s">
        <v>33</v>
      </c>
      <c r="DO1" s="5" t="s">
        <v>90</v>
      </c>
      <c r="DP1" s="5" t="s">
        <v>91</v>
      </c>
      <c r="DQ1" s="6" t="s">
        <v>92</v>
      </c>
      <c r="DR1" s="36" t="s">
        <v>93</v>
      </c>
      <c r="DS1" s="36" t="s">
        <v>1556</v>
      </c>
      <c r="DT1" s="37" t="s">
        <v>94</v>
      </c>
      <c r="DU1" s="38" t="s">
        <v>95</v>
      </c>
      <c r="DV1" s="51" t="s">
        <v>96</v>
      </c>
      <c r="DW1" s="75" t="s">
        <v>93</v>
      </c>
      <c r="DX1" s="149" t="s">
        <v>93</v>
      </c>
      <c r="DY1" s="4" t="s">
        <v>33</v>
      </c>
      <c r="DZ1" s="5" t="s">
        <v>1072</v>
      </c>
      <c r="EA1" s="5" t="s">
        <v>619</v>
      </c>
      <c r="EB1" s="6" t="s">
        <v>620</v>
      </c>
      <c r="EC1" s="36" t="s">
        <v>621</v>
      </c>
      <c r="ED1" s="36" t="s">
        <v>1555</v>
      </c>
      <c r="EE1" s="37" t="s">
        <v>622</v>
      </c>
      <c r="EF1" s="38" t="s">
        <v>623</v>
      </c>
      <c r="EG1" s="51" t="s">
        <v>624</v>
      </c>
      <c r="EH1" s="75" t="s">
        <v>621</v>
      </c>
      <c r="EI1" s="149" t="s">
        <v>621</v>
      </c>
      <c r="EJ1" s="4" t="s">
        <v>33</v>
      </c>
      <c r="EK1" s="5" t="s">
        <v>625</v>
      </c>
      <c r="EL1" s="5" t="s">
        <v>626</v>
      </c>
      <c r="EM1" s="6" t="s">
        <v>627</v>
      </c>
      <c r="EN1" s="36" t="s">
        <v>628</v>
      </c>
      <c r="EO1" s="36" t="s">
        <v>1554</v>
      </c>
      <c r="EP1" s="37" t="s">
        <v>629</v>
      </c>
      <c r="EQ1" s="38" t="s">
        <v>630</v>
      </c>
      <c r="ER1" s="51" t="s">
        <v>631</v>
      </c>
      <c r="ES1" s="75" t="s">
        <v>628</v>
      </c>
      <c r="ET1" s="149" t="s">
        <v>628</v>
      </c>
      <c r="EU1" s="4" t="s">
        <v>33</v>
      </c>
      <c r="EV1" s="5" t="s">
        <v>1073</v>
      </c>
      <c r="EW1" s="5" t="s">
        <v>1074</v>
      </c>
      <c r="EX1" s="6" t="s">
        <v>1075</v>
      </c>
      <c r="EY1" s="36" t="s">
        <v>1076</v>
      </c>
      <c r="EZ1" s="36" t="s">
        <v>1553</v>
      </c>
      <c r="FA1" s="37" t="s">
        <v>1077</v>
      </c>
      <c r="FB1" s="38" t="s">
        <v>1078</v>
      </c>
      <c r="FC1" s="51" t="s">
        <v>1079</v>
      </c>
      <c r="FD1" s="75" t="s">
        <v>1076</v>
      </c>
      <c r="FE1" s="149" t="s">
        <v>1076</v>
      </c>
      <c r="FF1" s="4" t="s">
        <v>33</v>
      </c>
      <c r="FG1" s="5" t="s">
        <v>1127</v>
      </c>
      <c r="FH1" s="5" t="s">
        <v>1128</v>
      </c>
      <c r="FI1" s="6" t="s">
        <v>1132</v>
      </c>
      <c r="FJ1" s="152" t="s">
        <v>1080</v>
      </c>
      <c r="FK1" s="152" t="s">
        <v>1567</v>
      </c>
      <c r="FL1" s="37" t="s">
        <v>1081</v>
      </c>
      <c r="FM1" s="38" t="s">
        <v>1082</v>
      </c>
      <c r="FN1" s="59" t="s">
        <v>1083</v>
      </c>
      <c r="FO1" s="75" t="s">
        <v>1133</v>
      </c>
      <c r="FP1" s="150" t="s">
        <v>1133</v>
      </c>
      <c r="FQ1" s="40" t="s">
        <v>1151</v>
      </c>
      <c r="FR1" s="42" t="s">
        <v>1152</v>
      </c>
      <c r="FS1" s="44" t="s">
        <v>1153</v>
      </c>
      <c r="FT1" s="46" t="s">
        <v>1154</v>
      </c>
      <c r="FU1" s="143" t="s">
        <v>1157</v>
      </c>
      <c r="FV1" s="144" t="s">
        <v>1158</v>
      </c>
      <c r="FW1" s="173" t="s">
        <v>1155</v>
      </c>
      <c r="FX1" s="40" t="s">
        <v>1159</v>
      </c>
      <c r="FY1" s="42" t="s">
        <v>1164</v>
      </c>
      <c r="FZ1" s="44" t="s">
        <v>1160</v>
      </c>
      <c r="GA1" s="46" t="s">
        <v>1156</v>
      </c>
      <c r="GB1" s="172" t="s">
        <v>1168</v>
      </c>
      <c r="GC1" s="4" t="s">
        <v>33</v>
      </c>
      <c r="GD1" s="5" t="s">
        <v>1031</v>
      </c>
      <c r="GE1" s="5" t="s">
        <v>1032</v>
      </c>
      <c r="GF1" s="6" t="s">
        <v>1033</v>
      </c>
      <c r="GG1" s="36" t="s">
        <v>1034</v>
      </c>
      <c r="GH1" s="36" t="s">
        <v>1551</v>
      </c>
      <c r="GI1" s="37" t="s">
        <v>1035</v>
      </c>
      <c r="GJ1" s="38" t="s">
        <v>1036</v>
      </c>
      <c r="GK1" s="51" t="s">
        <v>1037</v>
      </c>
      <c r="GL1" s="75" t="s">
        <v>1034</v>
      </c>
      <c r="GM1" s="149" t="s">
        <v>1034</v>
      </c>
      <c r="GN1" s="4" t="s">
        <v>33</v>
      </c>
      <c r="GO1" s="5" t="s">
        <v>1175</v>
      </c>
      <c r="GP1" s="5" t="s">
        <v>1176</v>
      </c>
      <c r="GQ1" s="6" t="s">
        <v>1177</v>
      </c>
      <c r="GR1" s="36" t="s">
        <v>1178</v>
      </c>
      <c r="GS1" s="36" t="s">
        <v>1550</v>
      </c>
      <c r="GT1" s="37" t="s">
        <v>1179</v>
      </c>
      <c r="GU1" s="38" t="s">
        <v>1180</v>
      </c>
      <c r="GV1" s="51" t="s">
        <v>1181</v>
      </c>
      <c r="GW1" s="75" t="s">
        <v>1178</v>
      </c>
      <c r="GX1" s="149" t="s">
        <v>1178</v>
      </c>
      <c r="GY1" s="4" t="s">
        <v>33</v>
      </c>
      <c r="GZ1" s="5" t="s">
        <v>1001</v>
      </c>
      <c r="HA1" s="5" t="s">
        <v>1002</v>
      </c>
      <c r="HB1" s="6" t="s">
        <v>1003</v>
      </c>
      <c r="HC1" s="36" t="s">
        <v>1004</v>
      </c>
      <c r="HD1" s="36" t="s">
        <v>1549</v>
      </c>
      <c r="HE1" s="37" t="s">
        <v>1005</v>
      </c>
      <c r="HF1" s="38" t="s">
        <v>1006</v>
      </c>
      <c r="HG1" s="51" t="s">
        <v>1182</v>
      </c>
      <c r="HH1" s="75" t="s">
        <v>1004</v>
      </c>
      <c r="HI1" s="149" t="s">
        <v>1004</v>
      </c>
      <c r="HJ1" s="4" t="s">
        <v>33</v>
      </c>
      <c r="HK1" s="5" t="s">
        <v>1025</v>
      </c>
      <c r="HL1" s="5" t="s">
        <v>1026</v>
      </c>
      <c r="HM1" s="6" t="s">
        <v>1027</v>
      </c>
      <c r="HN1" s="36" t="s">
        <v>1028</v>
      </c>
      <c r="HO1" s="36" t="s">
        <v>1548</v>
      </c>
      <c r="HP1" s="37" t="s">
        <v>1029</v>
      </c>
      <c r="HQ1" s="38" t="s">
        <v>1030</v>
      </c>
      <c r="HR1" s="51" t="s">
        <v>1183</v>
      </c>
      <c r="HS1" s="75" t="s">
        <v>1028</v>
      </c>
      <c r="HT1" s="149" t="s">
        <v>1028</v>
      </c>
      <c r="HU1" s="4" t="s">
        <v>33</v>
      </c>
      <c r="HV1" s="5" t="s">
        <v>994</v>
      </c>
      <c r="HW1" s="5" t="s">
        <v>995</v>
      </c>
      <c r="HX1" s="6" t="s">
        <v>996</v>
      </c>
      <c r="HY1" s="36" t="s">
        <v>997</v>
      </c>
      <c r="HZ1" s="36" t="s">
        <v>1547</v>
      </c>
      <c r="IA1" s="37" t="s">
        <v>998</v>
      </c>
      <c r="IB1" s="38" t="s">
        <v>999</v>
      </c>
      <c r="IC1" s="51" t="s">
        <v>1000</v>
      </c>
      <c r="ID1" s="75" t="s">
        <v>997</v>
      </c>
      <c r="IE1" s="149" t="s">
        <v>997</v>
      </c>
      <c r="IF1" s="4" t="s">
        <v>33</v>
      </c>
      <c r="IG1" s="5" t="s">
        <v>1048</v>
      </c>
      <c r="IH1" s="5" t="s">
        <v>1049</v>
      </c>
      <c r="II1" s="6" t="s">
        <v>1050</v>
      </c>
      <c r="IJ1" s="36" t="s">
        <v>1051</v>
      </c>
      <c r="IK1" s="36" t="s">
        <v>1546</v>
      </c>
      <c r="IL1" s="37" t="s">
        <v>1052</v>
      </c>
      <c r="IM1" s="38" t="s">
        <v>1053</v>
      </c>
      <c r="IN1" s="51" t="s">
        <v>1054</v>
      </c>
      <c r="IO1" s="75" t="s">
        <v>1051</v>
      </c>
      <c r="IP1" s="149" t="s">
        <v>1051</v>
      </c>
      <c r="IQ1" s="4" t="s">
        <v>33</v>
      </c>
      <c r="IR1" s="5" t="s">
        <v>1055</v>
      </c>
      <c r="IS1" s="5" t="s">
        <v>1056</v>
      </c>
      <c r="IT1" s="6" t="s">
        <v>1192</v>
      </c>
      <c r="IU1" s="36" t="s">
        <v>1193</v>
      </c>
      <c r="IV1" s="36" t="s">
        <v>1545</v>
      </c>
      <c r="IW1" s="37" t="s">
        <v>1057</v>
      </c>
      <c r="IX1" s="38" t="s">
        <v>1058</v>
      </c>
      <c r="IY1" s="51" t="s">
        <v>1059</v>
      </c>
      <c r="IZ1" s="75" t="s">
        <v>1193</v>
      </c>
      <c r="JA1" s="149" t="s">
        <v>1193</v>
      </c>
      <c r="JB1" s="4" t="s">
        <v>33</v>
      </c>
      <c r="JC1" s="5" t="s">
        <v>1194</v>
      </c>
      <c r="JD1" s="5" t="s">
        <v>1195</v>
      </c>
      <c r="JE1" s="6" t="s">
        <v>1196</v>
      </c>
      <c r="JF1" s="36" t="s">
        <v>1106</v>
      </c>
      <c r="JG1" s="36" t="s">
        <v>1544</v>
      </c>
      <c r="JH1" s="37" t="s">
        <v>1107</v>
      </c>
      <c r="JI1" s="38" t="s">
        <v>1107</v>
      </c>
      <c r="JJ1" s="51" t="s">
        <v>1197</v>
      </c>
      <c r="JK1" s="75" t="s">
        <v>1198</v>
      </c>
      <c r="JL1" s="149" t="s">
        <v>1198</v>
      </c>
      <c r="JM1" s="4" t="s">
        <v>33</v>
      </c>
      <c r="JN1" s="5" t="s">
        <v>1129</v>
      </c>
      <c r="JO1" s="5" t="s">
        <v>1130</v>
      </c>
      <c r="JP1" s="6" t="s">
        <v>1187</v>
      </c>
      <c r="JQ1" s="36" t="s">
        <v>1188</v>
      </c>
      <c r="JR1" s="36" t="s">
        <v>1566</v>
      </c>
      <c r="JS1" s="37" t="s">
        <v>1189</v>
      </c>
      <c r="JT1" s="38" t="s">
        <v>1190</v>
      </c>
      <c r="JU1" s="51" t="s">
        <v>1191</v>
      </c>
      <c r="JV1" s="75" t="s">
        <v>1188</v>
      </c>
      <c r="JW1" s="149" t="s">
        <v>1188</v>
      </c>
      <c r="JX1" s="210" t="s">
        <v>1184</v>
      </c>
      <c r="JY1" s="42" t="s">
        <v>1185</v>
      </c>
      <c r="JZ1" s="44" t="s">
        <v>1186</v>
      </c>
      <c r="KA1" s="46" t="s">
        <v>1289</v>
      </c>
      <c r="KB1" s="40" t="s">
        <v>1290</v>
      </c>
      <c r="KC1" s="42" t="s">
        <v>1291</v>
      </c>
      <c r="KD1" s="226" t="s">
        <v>1292</v>
      </c>
      <c r="KE1" s="227" t="s">
        <v>1293</v>
      </c>
      <c r="KF1" s="144" t="s">
        <v>1294</v>
      </c>
      <c r="KG1" s="228" t="s">
        <v>1294</v>
      </c>
      <c r="KH1" s="46" t="s">
        <v>1295</v>
      </c>
      <c r="KI1" s="172" t="s">
        <v>1311</v>
      </c>
      <c r="KJ1" s="4" t="s">
        <v>33</v>
      </c>
      <c r="KK1" s="5" t="s">
        <v>1314</v>
      </c>
      <c r="KL1" s="5" t="s">
        <v>1315</v>
      </c>
      <c r="KM1" s="6" t="s">
        <v>1316</v>
      </c>
      <c r="KN1" s="36" t="s">
        <v>1317</v>
      </c>
      <c r="KO1" s="36" t="s">
        <v>1339</v>
      </c>
      <c r="KP1" s="37" t="s">
        <v>1318</v>
      </c>
      <c r="KQ1" s="38" t="s">
        <v>1319</v>
      </c>
      <c r="KR1" s="51" t="s">
        <v>1320</v>
      </c>
      <c r="KS1" s="75" t="s">
        <v>1317</v>
      </c>
      <c r="KT1" s="149" t="s">
        <v>1317</v>
      </c>
      <c r="KU1" s="4" t="s">
        <v>33</v>
      </c>
      <c r="KV1" s="5" t="s">
        <v>1233</v>
      </c>
      <c r="KW1" s="5" t="s">
        <v>1234</v>
      </c>
      <c r="KX1" s="6" t="s">
        <v>1334</v>
      </c>
      <c r="KY1" s="36" t="s">
        <v>1235</v>
      </c>
      <c r="KZ1" s="36" t="s">
        <v>1338</v>
      </c>
      <c r="LA1" s="37" t="s">
        <v>1236</v>
      </c>
      <c r="LB1" s="38" t="s">
        <v>1236</v>
      </c>
      <c r="LC1" s="51" t="s">
        <v>1335</v>
      </c>
      <c r="LD1" s="75" t="s">
        <v>1235</v>
      </c>
      <c r="LE1" s="149" t="s">
        <v>1235</v>
      </c>
      <c r="LF1" s="4" t="s">
        <v>33</v>
      </c>
      <c r="LG1" s="5" t="s">
        <v>1321</v>
      </c>
      <c r="LH1" s="5" t="s">
        <v>1322</v>
      </c>
      <c r="LI1" s="6" t="s">
        <v>1323</v>
      </c>
      <c r="LJ1" s="36" t="s">
        <v>1116</v>
      </c>
      <c r="LK1" s="36" t="s">
        <v>1337</v>
      </c>
      <c r="LL1" s="37" t="s">
        <v>1113</v>
      </c>
      <c r="LM1" s="38" t="s">
        <v>1114</v>
      </c>
      <c r="LN1" s="51" t="s">
        <v>1115</v>
      </c>
      <c r="LO1" s="75" t="s">
        <v>1116</v>
      </c>
      <c r="LP1" s="149" t="s">
        <v>1116</v>
      </c>
      <c r="LQ1" s="4" t="s">
        <v>33</v>
      </c>
      <c r="LR1" s="5" t="s">
        <v>1117</v>
      </c>
      <c r="LS1" s="5" t="s">
        <v>1118</v>
      </c>
      <c r="LT1" s="6" t="s">
        <v>1119</v>
      </c>
      <c r="LU1" s="36" t="s">
        <v>1324</v>
      </c>
      <c r="LV1" s="36" t="s">
        <v>1542</v>
      </c>
      <c r="LW1" s="37" t="s">
        <v>1120</v>
      </c>
      <c r="LX1" s="38" t="s">
        <v>1121</v>
      </c>
      <c r="LY1" s="51" t="s">
        <v>1325</v>
      </c>
      <c r="LZ1" s="75" t="s">
        <v>1324</v>
      </c>
      <c r="MA1" s="149" t="s">
        <v>1324</v>
      </c>
      <c r="MB1" s="4" t="s">
        <v>33</v>
      </c>
      <c r="MC1" s="5" t="s">
        <v>1304</v>
      </c>
      <c r="MD1" s="5" t="s">
        <v>1305</v>
      </c>
      <c r="ME1" s="6" t="s">
        <v>1306</v>
      </c>
      <c r="MF1" s="36" t="s">
        <v>1307</v>
      </c>
      <c r="MG1" s="36" t="s">
        <v>1541</v>
      </c>
      <c r="MH1" s="37" t="s">
        <v>1308</v>
      </c>
      <c r="MI1" s="38" t="s">
        <v>1309</v>
      </c>
      <c r="MJ1" s="51" t="s">
        <v>1310</v>
      </c>
      <c r="MK1" s="75" t="s">
        <v>1307</v>
      </c>
      <c r="ML1" s="149" t="s">
        <v>1307</v>
      </c>
      <c r="MM1" s="4" t="s">
        <v>33</v>
      </c>
      <c r="MN1" s="5" t="s">
        <v>1108</v>
      </c>
      <c r="MO1" s="5" t="s">
        <v>1109</v>
      </c>
      <c r="MP1" s="6" t="s">
        <v>1110</v>
      </c>
      <c r="MQ1" s="36" t="s">
        <v>1326</v>
      </c>
      <c r="MR1" s="36" t="s">
        <v>1540</v>
      </c>
      <c r="MS1" s="37" t="s">
        <v>1111</v>
      </c>
      <c r="MT1" s="38" t="s">
        <v>1112</v>
      </c>
      <c r="MU1" s="51" t="s">
        <v>1327</v>
      </c>
      <c r="MV1" s="75" t="s">
        <v>1326</v>
      </c>
      <c r="MW1" s="149" t="s">
        <v>1326</v>
      </c>
      <c r="MX1" s="4" t="s">
        <v>33</v>
      </c>
      <c r="MY1" s="5" t="s">
        <v>1137</v>
      </c>
      <c r="MZ1" s="5" t="s">
        <v>1138</v>
      </c>
      <c r="NA1" s="6" t="s">
        <v>1139</v>
      </c>
      <c r="NB1" s="36" t="s">
        <v>1140</v>
      </c>
      <c r="NC1" s="36" t="s">
        <v>1539</v>
      </c>
      <c r="ND1" s="37" t="s">
        <v>1141</v>
      </c>
      <c r="NE1" s="38" t="s">
        <v>1142</v>
      </c>
      <c r="NF1" s="51" t="s">
        <v>1140</v>
      </c>
      <c r="NG1" s="75" t="s">
        <v>1140</v>
      </c>
      <c r="NH1" s="149" t="s">
        <v>1140</v>
      </c>
      <c r="NI1" s="4" t="s">
        <v>33</v>
      </c>
      <c r="NJ1" s="5" t="s">
        <v>1145</v>
      </c>
      <c r="NK1" s="5" t="s">
        <v>1146</v>
      </c>
      <c r="NL1" s="6" t="s">
        <v>1328</v>
      </c>
      <c r="NM1" s="36" t="s">
        <v>1147</v>
      </c>
      <c r="NN1" s="36" t="s">
        <v>1336</v>
      </c>
      <c r="NO1" s="37" t="s">
        <v>1329</v>
      </c>
      <c r="NP1" s="38" t="s">
        <v>1148</v>
      </c>
      <c r="NQ1" s="51" t="s">
        <v>1330</v>
      </c>
      <c r="NR1" s="75" t="s">
        <v>1149</v>
      </c>
      <c r="NS1" s="149" t="s">
        <v>1149</v>
      </c>
      <c r="NT1" s="4" t="s">
        <v>33</v>
      </c>
      <c r="NU1" s="5" t="s">
        <v>1227</v>
      </c>
      <c r="NV1" s="5" t="s">
        <v>1228</v>
      </c>
      <c r="NW1" s="6" t="s">
        <v>1340</v>
      </c>
      <c r="NX1" s="36" t="s">
        <v>1341</v>
      </c>
      <c r="NY1" s="36" t="s">
        <v>1342</v>
      </c>
      <c r="NZ1" s="37" t="s">
        <v>1343</v>
      </c>
      <c r="OA1" s="38" t="s">
        <v>1344</v>
      </c>
      <c r="OB1" s="51" t="s">
        <v>1345</v>
      </c>
      <c r="OC1" s="75" t="s">
        <v>1341</v>
      </c>
      <c r="OD1" s="149" t="s">
        <v>1341</v>
      </c>
      <c r="OE1" s="210" t="s">
        <v>1331</v>
      </c>
      <c r="OF1" s="42" t="s">
        <v>1332</v>
      </c>
      <c r="OG1" s="44" t="s">
        <v>1333</v>
      </c>
      <c r="OH1" s="46" t="s">
        <v>1359</v>
      </c>
      <c r="OI1" s="40" t="s">
        <v>1360</v>
      </c>
      <c r="OJ1" s="42" t="s">
        <v>1361</v>
      </c>
      <c r="OK1" s="226" t="s">
        <v>1362</v>
      </c>
      <c r="OL1" s="227" t="s">
        <v>1363</v>
      </c>
      <c r="OM1" s="144" t="s">
        <v>1364</v>
      </c>
      <c r="ON1" s="228" t="s">
        <v>1364</v>
      </c>
      <c r="OO1" s="46" t="s">
        <v>1365</v>
      </c>
      <c r="OP1" s="172" t="s">
        <v>1366</v>
      </c>
      <c r="OQ1" s="220" t="s">
        <v>33</v>
      </c>
      <c r="OR1" s="221" t="s">
        <v>1402</v>
      </c>
      <c r="OS1" s="221" t="s">
        <v>1403</v>
      </c>
      <c r="OT1" s="221" t="s">
        <v>1404</v>
      </c>
      <c r="OU1" s="222" t="s">
        <v>1405</v>
      </c>
      <c r="OV1" s="222" t="s">
        <v>1437</v>
      </c>
      <c r="OW1" s="223" t="s">
        <v>1230</v>
      </c>
      <c r="OX1" s="271" t="s">
        <v>1231</v>
      </c>
      <c r="OY1" s="225" t="s">
        <v>1232</v>
      </c>
      <c r="OZ1" s="272" t="s">
        <v>1406</v>
      </c>
      <c r="PA1" s="273" t="s">
        <v>1229</v>
      </c>
      <c r="PB1" s="220" t="s">
        <v>33</v>
      </c>
      <c r="PC1" s="221" t="s">
        <v>1407</v>
      </c>
      <c r="PD1" s="221" t="s">
        <v>1408</v>
      </c>
      <c r="PE1" s="221" t="s">
        <v>1409</v>
      </c>
      <c r="PF1" s="222" t="s">
        <v>1203</v>
      </c>
      <c r="PG1" s="222" t="s">
        <v>1435</v>
      </c>
      <c r="PH1" s="223" t="s">
        <v>1410</v>
      </c>
      <c r="PI1" s="271" t="s">
        <v>1204</v>
      </c>
      <c r="PJ1" s="225" t="s">
        <v>1411</v>
      </c>
      <c r="PK1" s="272" t="s">
        <v>1205</v>
      </c>
      <c r="PL1" s="273" t="s">
        <v>1205</v>
      </c>
      <c r="PM1" s="220" t="s">
        <v>33</v>
      </c>
      <c r="PN1" s="221" t="s">
        <v>1412</v>
      </c>
      <c r="PO1" s="221" t="s">
        <v>1413</v>
      </c>
      <c r="PP1" s="221" t="s">
        <v>1414</v>
      </c>
      <c r="PQ1" s="222" t="s">
        <v>1214</v>
      </c>
      <c r="PR1" s="222" t="s">
        <v>1438</v>
      </c>
      <c r="PS1" s="223" t="s">
        <v>1415</v>
      </c>
      <c r="PT1" s="271" t="s">
        <v>1416</v>
      </c>
      <c r="PU1" s="225" t="s">
        <v>1417</v>
      </c>
      <c r="PV1" s="272" t="s">
        <v>1418</v>
      </c>
      <c r="PW1" s="273" t="s">
        <v>1215</v>
      </c>
      <c r="PX1" s="220" t="s">
        <v>33</v>
      </c>
      <c r="PY1" s="221" t="s">
        <v>1419</v>
      </c>
      <c r="PZ1" s="221" t="s">
        <v>1420</v>
      </c>
      <c r="QA1" s="221" t="s">
        <v>1421</v>
      </c>
      <c r="QB1" s="222" t="s">
        <v>1216</v>
      </c>
      <c r="QC1" s="222" t="s">
        <v>1439</v>
      </c>
      <c r="QD1" s="223" t="s">
        <v>1217</v>
      </c>
      <c r="QE1" s="271" t="s">
        <v>1218</v>
      </c>
      <c r="QF1" s="225" t="s">
        <v>1219</v>
      </c>
      <c r="QG1" s="272" t="s">
        <v>1216</v>
      </c>
      <c r="QH1" s="273" t="s">
        <v>1422</v>
      </c>
      <c r="QI1" s="220" t="s">
        <v>33</v>
      </c>
      <c r="QJ1" s="221" t="s">
        <v>1423</v>
      </c>
      <c r="QK1" s="221" t="s">
        <v>1424</v>
      </c>
      <c r="QL1" s="221" t="s">
        <v>1425</v>
      </c>
      <c r="QM1" s="222" t="s">
        <v>1222</v>
      </c>
      <c r="QN1" s="222" t="s">
        <v>1440</v>
      </c>
      <c r="QO1" s="223" t="s">
        <v>1426</v>
      </c>
      <c r="QP1" s="271" t="s">
        <v>1220</v>
      </c>
      <c r="QQ1" s="225" t="s">
        <v>1221</v>
      </c>
      <c r="QR1" s="272" t="s">
        <v>1222</v>
      </c>
      <c r="QS1" s="273" t="s">
        <v>1450</v>
      </c>
      <c r="QT1" s="220" t="s">
        <v>33</v>
      </c>
      <c r="QU1" s="221" t="s">
        <v>1427</v>
      </c>
      <c r="QV1" s="221" t="s">
        <v>1428</v>
      </c>
      <c r="QW1" s="221" t="s">
        <v>1429</v>
      </c>
      <c r="QX1" s="222" t="s">
        <v>1226</v>
      </c>
      <c r="QY1" s="222" t="s">
        <v>1441</v>
      </c>
      <c r="QZ1" s="223" t="s">
        <v>1223</v>
      </c>
      <c r="RA1" s="271" t="s">
        <v>1224</v>
      </c>
      <c r="RB1" s="225" t="s">
        <v>1225</v>
      </c>
      <c r="RC1" s="272" t="s">
        <v>1430</v>
      </c>
      <c r="RD1" s="273" t="s">
        <v>1430</v>
      </c>
      <c r="RE1" s="220" t="s">
        <v>33</v>
      </c>
      <c r="RF1" s="221" t="s">
        <v>1431</v>
      </c>
      <c r="RG1" s="221" t="s">
        <v>1432</v>
      </c>
      <c r="RH1" s="221" t="s">
        <v>1433</v>
      </c>
      <c r="RI1" s="222" t="s">
        <v>1251</v>
      </c>
      <c r="RJ1" s="222" t="s">
        <v>1442</v>
      </c>
      <c r="RK1" s="223" t="s">
        <v>1252</v>
      </c>
      <c r="RL1" s="271" t="s">
        <v>1253</v>
      </c>
      <c r="RM1" s="225" t="s">
        <v>1254</v>
      </c>
      <c r="RN1" s="272" t="s">
        <v>1251</v>
      </c>
      <c r="RO1" s="273" t="s">
        <v>1434</v>
      </c>
      <c r="RP1" s="210" t="s">
        <v>1444</v>
      </c>
      <c r="RQ1" s="274" t="s">
        <v>1447</v>
      </c>
      <c r="RR1" s="42" t="s">
        <v>1446</v>
      </c>
      <c r="RS1" s="44" t="s">
        <v>1445</v>
      </c>
      <c r="RT1" s="46" t="s">
        <v>1485</v>
      </c>
      <c r="RU1" s="40" t="s">
        <v>1486</v>
      </c>
      <c r="RV1" s="42" t="s">
        <v>1487</v>
      </c>
      <c r="RW1" s="226" t="s">
        <v>1488</v>
      </c>
      <c r="RX1" s="227" t="s">
        <v>1489</v>
      </c>
      <c r="RY1" s="144" t="s">
        <v>1491</v>
      </c>
      <c r="RZ1" s="228" t="s">
        <v>1490</v>
      </c>
      <c r="SA1" s="46" t="s">
        <v>1492</v>
      </c>
      <c r="SB1" s="172" t="s">
        <v>1512</v>
      </c>
      <c r="SC1" s="220" t="s">
        <v>33</v>
      </c>
      <c r="SD1" s="221" t="s">
        <v>1281</v>
      </c>
      <c r="SE1" s="221" t="s">
        <v>1282</v>
      </c>
      <c r="SF1" s="221" t="s">
        <v>1283</v>
      </c>
      <c r="SG1" s="222" t="s">
        <v>1284</v>
      </c>
      <c r="SH1" s="222" t="s">
        <v>1443</v>
      </c>
      <c r="SI1" s="223" t="s">
        <v>1285</v>
      </c>
      <c r="SJ1" s="224" t="s">
        <v>1286</v>
      </c>
      <c r="SK1" s="225" t="s">
        <v>1287</v>
      </c>
      <c r="SL1" s="272" t="s">
        <v>1288</v>
      </c>
      <c r="SM1" s="273" t="s">
        <v>1288</v>
      </c>
      <c r="SN1" s="220" t="s">
        <v>33</v>
      </c>
      <c r="SO1" s="221" t="s">
        <v>1296</v>
      </c>
      <c r="SP1" s="221" t="s">
        <v>1297</v>
      </c>
      <c r="SQ1" s="221" t="s">
        <v>1298</v>
      </c>
      <c r="SR1" s="222" t="s">
        <v>1299</v>
      </c>
      <c r="SS1" s="222" t="s">
        <v>1436</v>
      </c>
      <c r="ST1" s="223" t="s">
        <v>1300</v>
      </c>
      <c r="SU1" s="224" t="s">
        <v>1301</v>
      </c>
      <c r="SV1" s="225" t="s">
        <v>1302</v>
      </c>
      <c r="SW1" s="272" t="s">
        <v>1303</v>
      </c>
      <c r="SX1" s="273" t="s">
        <v>1303</v>
      </c>
      <c r="SY1" s="220" t="s">
        <v>33</v>
      </c>
      <c r="SZ1" s="221" t="s">
        <v>1494</v>
      </c>
      <c r="TA1" s="221" t="s">
        <v>1495</v>
      </c>
      <c r="TB1" s="221" t="s">
        <v>1496</v>
      </c>
      <c r="TC1" s="222" t="s">
        <v>1497</v>
      </c>
      <c r="TD1" s="222" t="s">
        <v>1498</v>
      </c>
      <c r="TE1" s="223" t="s">
        <v>1499</v>
      </c>
      <c r="TF1" s="224" t="s">
        <v>1500</v>
      </c>
      <c r="TG1" s="225" t="s">
        <v>1501</v>
      </c>
      <c r="TH1" s="272" t="s">
        <v>1497</v>
      </c>
      <c r="TI1" s="273" t="s">
        <v>1497</v>
      </c>
      <c r="TJ1" s="311" t="s">
        <v>1523</v>
      </c>
      <c r="TK1" s="312" t="s">
        <v>1524</v>
      </c>
      <c r="TL1" s="5" t="s">
        <v>1525</v>
      </c>
      <c r="TM1" s="5" t="s">
        <v>1526</v>
      </c>
      <c r="TN1" s="5" t="s">
        <v>1527</v>
      </c>
      <c r="TO1" s="313" t="s">
        <v>1528</v>
      </c>
      <c r="TP1" s="313" t="s">
        <v>1537</v>
      </c>
      <c r="TQ1" s="314" t="s">
        <v>1529</v>
      </c>
      <c r="TR1" s="315" t="s">
        <v>1530</v>
      </c>
      <c r="TS1" s="316" t="s">
        <v>1531</v>
      </c>
      <c r="TT1" s="272" t="s">
        <v>1502</v>
      </c>
      <c r="TU1" s="149" t="s">
        <v>1502</v>
      </c>
      <c r="TV1" s="317" t="s">
        <v>1532</v>
      </c>
      <c r="TW1" s="339" t="s">
        <v>1570</v>
      </c>
      <c r="TX1" s="318" t="s">
        <v>1569</v>
      </c>
      <c r="TY1" s="319" t="s">
        <v>1533</v>
      </c>
      <c r="TZ1" s="46" t="s">
        <v>1534</v>
      </c>
      <c r="UA1" s="40" t="s">
        <v>1535</v>
      </c>
      <c r="UB1" s="42" t="s">
        <v>1536</v>
      </c>
    </row>
    <row r="2" spans="1:548" ht="18">
      <c r="A2" s="11">
        <v>1</v>
      </c>
      <c r="B2" s="67" t="s">
        <v>573</v>
      </c>
      <c r="C2" s="97" t="s">
        <v>574</v>
      </c>
      <c r="D2" s="98" t="s">
        <v>305</v>
      </c>
      <c r="E2" s="99" t="s">
        <v>108</v>
      </c>
      <c r="F2" s="66"/>
      <c r="G2" s="118" t="s">
        <v>960</v>
      </c>
      <c r="H2" s="102" t="s">
        <v>18</v>
      </c>
      <c r="I2" s="104" t="s">
        <v>675</v>
      </c>
      <c r="J2" s="20">
        <v>6</v>
      </c>
      <c r="K2" s="29" t="str">
        <f>TEXT(J2,"0.0")</f>
        <v>6.0</v>
      </c>
      <c r="L2" s="34" t="str">
        <f>IF(J2&gt;=8.5,"A",IF(J2&gt;=8,"B+",IF(J2&gt;=7,"B",IF(J2&gt;=6.5,"C+",IF(J2&gt;=5.5,"C",IF(J2&gt;=5,"D+",IF(J2&gt;=4,"D","F")))))))</f>
        <v>C</v>
      </c>
      <c r="M2" s="32">
        <f>IF(L2="A",4,IF(L2="B+",3.5,IF(L2="B",3,IF(L2="C+",2.5,IF(L2="C",2,IF(L2="D+",1.5,IF(L2="D",1,0)))))))</f>
        <v>2</v>
      </c>
      <c r="N2" s="49" t="str">
        <f>TEXT(M2,"0.0")</f>
        <v>2.0</v>
      </c>
      <c r="O2" s="18">
        <v>2</v>
      </c>
      <c r="P2" s="21">
        <v>6.9</v>
      </c>
      <c r="Q2" s="29" t="str">
        <f>TEXT(P2,"0.0")</f>
        <v>6.9</v>
      </c>
      <c r="R2" s="34" t="str">
        <f>IF(P2&gt;=8.5,"A",IF(P2&gt;=8,"B+",IF(P2&gt;=7,"B",IF(P2&gt;=6.5,"C+",IF(P2&gt;=5.5,"C",IF(P2&gt;=5,"D+",IF(P2&gt;=4,"D","F")))))))</f>
        <v>C+</v>
      </c>
      <c r="S2" s="32">
        <f>IF(R2="A",4,IF(R2="B+",3.5,IF(R2="B",3,IF(R2="C+",2.5,IF(R2="C",2,IF(R2="D+",1.5,IF(R2="D",1,0)))))))</f>
        <v>2.5</v>
      </c>
      <c r="T2" s="49" t="str">
        <f>TEXT(S2,"0.0")</f>
        <v>2.5</v>
      </c>
      <c r="U2" s="18">
        <v>3</v>
      </c>
      <c r="V2" s="23">
        <v>8.3000000000000007</v>
      </c>
      <c r="W2" s="25">
        <v>7</v>
      </c>
      <c r="X2" s="26"/>
      <c r="Y2" s="22">
        <f>ROUND((V2*0.4+W2*0.6),1)</f>
        <v>7.5</v>
      </c>
      <c r="Z2" s="29">
        <f>ROUND(MAX((V2*0.4+W2*0.6),(V2*0.4+X2*0.6)),1)</f>
        <v>7.5</v>
      </c>
      <c r="AA2" s="29" t="str">
        <f>TEXT(Z2,"0.0")</f>
        <v>7.5</v>
      </c>
      <c r="AB2" s="34" t="str">
        <f>IF(Z2&gt;=8.5,"A",IF(Z2&gt;=8,"B+",IF(Z2&gt;=7,"B",IF(Z2&gt;=6.5,"C+",IF(Z2&gt;=5.5,"C",IF(Z2&gt;=5,"D+",IF(Z2&gt;=4,"D","F")))))))</f>
        <v>B</v>
      </c>
      <c r="AC2" s="32">
        <f>IF(AB2="A",4,IF(AB2="B+",3.5,IF(AB2="B",3,IF(AB2="C+",2.5,IF(AB2="C",2,IF(AB2="D+",1.5,IF(AB2="D",1,0)))))))</f>
        <v>3</v>
      </c>
      <c r="AD2" s="49" t="str">
        <f>TEXT(AC2,"0.0")</f>
        <v>3.0</v>
      </c>
      <c r="AE2" s="76">
        <v>5</v>
      </c>
      <c r="AF2" s="79">
        <v>5</v>
      </c>
      <c r="AG2" s="23">
        <v>8.3000000000000007</v>
      </c>
      <c r="AH2" s="25">
        <v>7</v>
      </c>
      <c r="AI2" s="26"/>
      <c r="AJ2" s="22">
        <f>ROUND((AG2*0.4+AH2*0.6),1)</f>
        <v>7.5</v>
      </c>
      <c r="AK2" s="29">
        <f>ROUND(MAX((AG2*0.4+AH2*0.6),(AG2*0.4+AI2*0.6)),1)</f>
        <v>7.5</v>
      </c>
      <c r="AL2" s="29" t="str">
        <f>TEXT(AK2,"0.0")</f>
        <v>7.5</v>
      </c>
      <c r="AM2" s="34" t="str">
        <f>IF(AK2&gt;=8.5,"A",IF(AK2&gt;=8,"B+",IF(AK2&gt;=7,"B",IF(AK2&gt;=6.5,"C+",IF(AK2&gt;=5.5,"C",IF(AK2&gt;=5,"D+",IF(AK2&gt;=4,"D","F")))))))</f>
        <v>B</v>
      </c>
      <c r="AN2" s="32">
        <f>IF(AM2="A",4,IF(AM2="B+",3.5,IF(AM2="B",3,IF(AM2="C+",2.5,IF(AM2="C",2,IF(AM2="D+",1.5,IF(AM2="D",1,0)))))))</f>
        <v>3</v>
      </c>
      <c r="AO2" s="49" t="str">
        <f>TEXT(AN2,"0.0")</f>
        <v>3.0</v>
      </c>
      <c r="AP2" s="76">
        <v>3</v>
      </c>
      <c r="AQ2" s="82">
        <v>3</v>
      </c>
      <c r="AR2" s="23">
        <v>5.7</v>
      </c>
      <c r="AS2" s="25">
        <v>4</v>
      </c>
      <c r="AT2" s="26"/>
      <c r="AU2" s="22">
        <f t="shared" ref="AU2:AU6" si="0">ROUND((AR2*0.4+AS2*0.6),1)</f>
        <v>4.7</v>
      </c>
      <c r="AV2" s="29">
        <f t="shared" ref="AV2:AV6" si="1">ROUND(MAX((AR2*0.4+AS2*0.6),(AR2*0.4+AT2*0.6)),1)</f>
        <v>4.7</v>
      </c>
      <c r="AW2" s="29" t="str">
        <f>TEXT(AV2,"0.0")</f>
        <v>4.7</v>
      </c>
      <c r="AX2" s="34" t="str">
        <f>IF(AV2&gt;=8.5,"A",IF(AV2&gt;=8,"B+",IF(AV2&gt;=7,"B",IF(AV2&gt;=6.5,"C+",IF(AV2&gt;=5.5,"C",IF(AV2&gt;=5,"D+",IF(AV2&gt;=4,"D","F")))))))</f>
        <v>D</v>
      </c>
      <c r="AY2" s="32">
        <f>IF(AX2="A",4,IF(AX2="B+",3.5,IF(AX2="B",3,IF(AX2="C+",2.5,IF(AX2="C",2,IF(AX2="D+",1.5,IF(AX2="D",1,0)))))))</f>
        <v>1</v>
      </c>
      <c r="AZ2" s="49" t="str">
        <f>TEXT(AY2,"0.0")</f>
        <v>1.0</v>
      </c>
      <c r="BA2" s="76">
        <v>3</v>
      </c>
      <c r="BB2" s="82">
        <v>3</v>
      </c>
      <c r="BC2" s="23">
        <v>7.7</v>
      </c>
      <c r="BD2" s="25">
        <v>7</v>
      </c>
      <c r="BE2" s="26"/>
      <c r="BF2" s="22">
        <f>ROUND((BC2*0.4+BD2*0.6),1)</f>
        <v>7.3</v>
      </c>
      <c r="BG2" s="29">
        <f t="shared" ref="BG2:BG6" si="2">ROUND(MAX((BC2*0.4+BD2*0.6),(BC2*0.4+BE2*0.6)),1)</f>
        <v>7.3</v>
      </c>
      <c r="BH2" s="29" t="str">
        <f>TEXT(BG2,"0.0")</f>
        <v>7.3</v>
      </c>
      <c r="BI2" s="34" t="str">
        <f>IF(BG2&gt;=8.5,"A",IF(BG2&gt;=8,"B+",IF(BG2&gt;=7,"B",IF(BG2&gt;=6.5,"C+",IF(BG2&gt;=5.5,"C",IF(BG2&gt;=5,"D+",IF(BG2&gt;=4,"D","F")))))))</f>
        <v>B</v>
      </c>
      <c r="BJ2" s="32">
        <f>IF(BI2="A",4,IF(BI2="B+",3.5,IF(BI2="B",3,IF(BI2="C+",2.5,IF(BI2="C",2,IF(BI2="D+",1.5,IF(BI2="D",1,0)))))))</f>
        <v>3</v>
      </c>
      <c r="BK2" s="49" t="str">
        <f>TEXT(BJ2,"0.0")</f>
        <v>3.0</v>
      </c>
      <c r="BL2" s="76">
        <v>3</v>
      </c>
      <c r="BM2" s="82">
        <v>3</v>
      </c>
      <c r="BN2" s="23">
        <v>7.3</v>
      </c>
      <c r="BO2" s="25">
        <v>8</v>
      </c>
      <c r="BP2" s="26"/>
      <c r="BQ2" s="22">
        <f>ROUND((BN2*0.4+BO2*0.6),1)</f>
        <v>7.7</v>
      </c>
      <c r="BR2" s="29">
        <f t="shared" ref="BR2:BR6" si="3">ROUND(MAX((BN2*0.4+BO2*0.6),(BN2*0.4+BP2*0.6)),1)</f>
        <v>7.7</v>
      </c>
      <c r="BS2" s="29" t="str">
        <f>TEXT(BR2,"0.0")</f>
        <v>7.7</v>
      </c>
      <c r="BT2" s="34" t="str">
        <f>IF(BR2&gt;=8.5,"A",IF(BR2&gt;=8,"B+",IF(BR2&gt;=7,"B",IF(BR2&gt;=6.5,"C+",IF(BR2&gt;=5.5,"C",IF(BR2&gt;=5,"D+",IF(BR2&gt;=4,"D","F")))))))</f>
        <v>B</v>
      </c>
      <c r="BU2" s="32">
        <f>IF(BT2="A",4,IF(BT2="B+",3.5,IF(BT2="B",3,IF(BT2="C+",2.5,IF(BT2="C",2,IF(BT2="D+",1.5,IF(BT2="D",1,0)))))))</f>
        <v>3</v>
      </c>
      <c r="BV2" s="49" t="str">
        <f>TEXT(BU2,"0.0")</f>
        <v>3.0</v>
      </c>
      <c r="BW2" s="76">
        <v>2</v>
      </c>
      <c r="BX2" s="82">
        <v>2</v>
      </c>
      <c r="BY2" s="41">
        <f>AE2+AP2+BA2+BL2+BW2</f>
        <v>16</v>
      </c>
      <c r="BZ2" s="43">
        <f>(AC2*AE2+AN2*AP2+AY2*BA2+BJ2*BL2+BU2*BW2)/BY2</f>
        <v>2.625</v>
      </c>
      <c r="CA2" s="45" t="str">
        <f>TEXT(BZ2,"0.00")</f>
        <v>2.63</v>
      </c>
      <c r="CB2" s="47" t="str">
        <f>IF(AND(BZ2&lt;0.8),"Cảnh báo KQHT","Lên lớp")</f>
        <v>Lên lớp</v>
      </c>
      <c r="CC2" s="145">
        <f>AF2+AQ2+BB2+BM2+BX2</f>
        <v>16</v>
      </c>
      <c r="CD2" s="146">
        <f xml:space="preserve"> (AC2*AF2+AN2*AQ2+AY2*BB2+BJ2*BM2+BU2*BX2)/CC2</f>
        <v>2.625</v>
      </c>
      <c r="CE2" s="47" t="str">
        <f>IF(AND(CD2&lt;1.2),"Cảnh báo KQHT","Lên lớp")</f>
        <v>Lên lớp</v>
      </c>
      <c r="CF2" s="142" t="s">
        <v>1143</v>
      </c>
      <c r="CG2" s="23">
        <v>7.3</v>
      </c>
      <c r="CH2" s="25">
        <v>8</v>
      </c>
      <c r="CI2" s="26"/>
      <c r="CJ2" s="22">
        <f>ROUND((CG2*0.4+CH2*0.6),1)</f>
        <v>7.7</v>
      </c>
      <c r="CK2" s="29">
        <f>ROUND(MAX((CG2*0.4+CH2*0.6),(CG2*0.4+CI2*0.6)),1)</f>
        <v>7.7</v>
      </c>
      <c r="CL2" s="29" t="str">
        <f>TEXT(CK2,"0.0")</f>
        <v>7.7</v>
      </c>
      <c r="CM2" s="34" t="str">
        <f>IF(CK2&gt;=8.5,"A",IF(CK2&gt;=8,"B+",IF(CK2&gt;=7,"B",IF(CK2&gt;=6.5,"C+",IF(CK2&gt;=5.5,"C",IF(CK2&gt;=5,"D+",IF(CK2&gt;=4,"D","F")))))))</f>
        <v>B</v>
      </c>
      <c r="CN2" s="156">
        <f>IF(CM2="A",4,IF(CM2="B+",3.5,IF(CM2="B",3,IF(CM2="C+",2.5,IF(CM2="C",2,IF(CM2="D+",1.5,IF(CM2="D",1,0)))))))</f>
        <v>3</v>
      </c>
      <c r="CO2" s="49" t="str">
        <f>TEXT(CN2,"0.0")</f>
        <v>3.0</v>
      </c>
      <c r="CP2" s="76">
        <v>3</v>
      </c>
      <c r="CQ2" s="150">
        <v>3</v>
      </c>
      <c r="CR2" s="23">
        <v>7.7</v>
      </c>
      <c r="CS2" s="25">
        <v>7</v>
      </c>
      <c r="CT2" s="26"/>
      <c r="CU2" s="22">
        <f>ROUND((CR2*0.4+CS2*0.6),1)</f>
        <v>7.3</v>
      </c>
      <c r="CV2" s="29">
        <f>ROUND(MAX((CR2*0.4+CS2*0.6),(CR2*0.4+CT2*0.6)),1)</f>
        <v>7.3</v>
      </c>
      <c r="CW2" s="29" t="str">
        <f>TEXT(CV2,"0.0")</f>
        <v>7.3</v>
      </c>
      <c r="CX2" s="34" t="str">
        <f>IF(CV2&gt;=8.5,"A",IF(CV2&gt;=8,"B+",IF(CV2&gt;=7,"B",IF(CV2&gt;=6.5,"C+",IF(CV2&gt;=5.5,"C",IF(CV2&gt;=5,"D+",IF(CV2&gt;=4,"D","F")))))))</f>
        <v>B</v>
      </c>
      <c r="CY2" s="156">
        <f>IF(CX2="A",4,IF(CX2="B+",3.5,IF(CX2="B",3,IF(CX2="C+",2.5,IF(CX2="C",2,IF(CX2="D+",1.5,IF(CX2="D",1,0)))))))</f>
        <v>3</v>
      </c>
      <c r="CZ2" s="49" t="str">
        <f>TEXT(CY2,"0.0")</f>
        <v>3.0</v>
      </c>
      <c r="DA2" s="76">
        <v>2</v>
      </c>
      <c r="DB2" s="150">
        <v>2</v>
      </c>
      <c r="DC2" s="23">
        <v>7.9</v>
      </c>
      <c r="DD2" s="25">
        <v>8</v>
      </c>
      <c r="DE2" s="26"/>
      <c r="DF2" s="22">
        <f>ROUND((DC2*0.4+DD2*0.6),1)</f>
        <v>8</v>
      </c>
      <c r="DG2" s="29">
        <f>ROUND(MAX((DC2*0.4+DD2*0.6),(DC2*0.4+DE2*0.6)),1)</f>
        <v>8</v>
      </c>
      <c r="DH2" s="29" t="str">
        <f>TEXT(DG2,"0.0")</f>
        <v>8.0</v>
      </c>
      <c r="DI2" s="34" t="str">
        <f>IF(DG2&gt;=8.5,"A",IF(DG2&gt;=8,"B+",IF(DG2&gt;=7,"B",IF(DG2&gt;=6.5,"C+",IF(DG2&gt;=5.5,"C",IF(DG2&gt;=5,"D+",IF(DG2&gt;=4,"D","F")))))))</f>
        <v>B+</v>
      </c>
      <c r="DJ2" s="156">
        <f>IF(DI2="A",4,IF(DI2="B+",3.5,IF(DI2="B",3,IF(DI2="C+",2.5,IF(DI2="C",2,IF(DI2="D+",1.5,IF(DI2="D",1,0)))))))</f>
        <v>3.5</v>
      </c>
      <c r="DK2" s="49" t="str">
        <f>TEXT(DJ2,"0.0")</f>
        <v>3.5</v>
      </c>
      <c r="DL2" s="76">
        <v>4</v>
      </c>
      <c r="DM2" s="150">
        <v>4</v>
      </c>
      <c r="DN2" s="23">
        <v>6.7</v>
      </c>
      <c r="DO2" s="25">
        <v>5</v>
      </c>
      <c r="DP2" s="26"/>
      <c r="DQ2" s="22">
        <f>ROUND((DN2*0.4+DO2*0.6),1)</f>
        <v>5.7</v>
      </c>
      <c r="DR2" s="29">
        <f>ROUND(MAX((DN2*0.4+DO2*0.6),(DN2*0.4+DP2*0.6)),1)</f>
        <v>5.7</v>
      </c>
      <c r="DS2" s="29" t="str">
        <f>TEXT(DR2,"0.0")</f>
        <v>5.7</v>
      </c>
      <c r="DT2" s="34" t="str">
        <f>IF(DR2&gt;=8.5,"A",IF(DR2&gt;=8,"B+",IF(DR2&gt;=7,"B",IF(DR2&gt;=6.5,"C+",IF(DR2&gt;=5.5,"C",IF(DR2&gt;=5,"D+",IF(DR2&gt;=4,"D","F")))))))</f>
        <v>C</v>
      </c>
      <c r="DU2" s="156">
        <f>IF(DT2="A",4,IF(DT2="B+",3.5,IF(DT2="B",3,IF(DT2="C+",2.5,IF(DT2="C",2,IF(DT2="D+",1.5,IF(DT2="D",1,0)))))))</f>
        <v>2</v>
      </c>
      <c r="DV2" s="49" t="str">
        <f>TEXT(DU2,"0.0")</f>
        <v>2.0</v>
      </c>
      <c r="DW2" s="76">
        <v>3</v>
      </c>
      <c r="DX2" s="150">
        <v>3</v>
      </c>
      <c r="DY2" s="23">
        <v>6.3</v>
      </c>
      <c r="DZ2" s="25">
        <v>6</v>
      </c>
      <c r="EA2" s="26"/>
      <c r="EB2" s="22">
        <f>ROUND((DY2*0.4+DZ2*0.6),1)</f>
        <v>6.1</v>
      </c>
      <c r="EC2" s="29">
        <f>ROUND(MAX((DY2*0.4+DZ2*0.6),(DY2*0.4+EA2*0.6)),1)</f>
        <v>6.1</v>
      </c>
      <c r="ED2" s="29" t="str">
        <f>TEXT(EC2,"0.0")</f>
        <v>6.1</v>
      </c>
      <c r="EE2" s="34" t="str">
        <f>IF(EC2&gt;=8.5,"A",IF(EC2&gt;=8,"B+",IF(EC2&gt;=7,"B",IF(EC2&gt;=6.5,"C+",IF(EC2&gt;=5.5,"C",IF(EC2&gt;=5,"D+",IF(EC2&gt;=4,"D","F")))))))</f>
        <v>C</v>
      </c>
      <c r="EF2" s="156">
        <f>IF(EE2="A",4,IF(EE2="B+",3.5,IF(EE2="B",3,IF(EE2="C+",2.5,IF(EE2="C",2,IF(EE2="D+",1.5,IF(EE2="D",1,0)))))))</f>
        <v>2</v>
      </c>
      <c r="EG2" s="49" t="str">
        <f>TEXT(EF2,"0.0")</f>
        <v>2.0</v>
      </c>
      <c r="EH2" s="76">
        <v>2</v>
      </c>
      <c r="EI2" s="150">
        <v>2</v>
      </c>
      <c r="EJ2" s="23">
        <v>8</v>
      </c>
      <c r="EK2" s="25">
        <v>8</v>
      </c>
      <c r="EL2" s="26"/>
      <c r="EM2" s="22">
        <f>ROUND((EJ2*0.4+EK2*0.6),1)</f>
        <v>8</v>
      </c>
      <c r="EN2" s="29">
        <f>ROUND(MAX((EJ2*0.4+EK2*0.6),(EJ2*0.4+EL2*0.6)),1)</f>
        <v>8</v>
      </c>
      <c r="EO2" s="29" t="str">
        <f>TEXT(EN2,"0.0")</f>
        <v>8.0</v>
      </c>
      <c r="EP2" s="34" t="str">
        <f>IF(EN2&gt;=8.5,"A",IF(EN2&gt;=8,"B+",IF(EN2&gt;=7,"B",IF(EN2&gt;=6.5,"C+",IF(EN2&gt;=5.5,"C",IF(EN2&gt;=5,"D+",IF(EN2&gt;=4,"D","F")))))))</f>
        <v>B+</v>
      </c>
      <c r="EQ2" s="156">
        <f>IF(EP2="A",4,IF(EP2="B+",3.5,IF(EP2="B",3,IF(EP2="C+",2.5,IF(EP2="C",2,IF(EP2="D+",1.5,IF(EP2="D",1,0)))))))</f>
        <v>3.5</v>
      </c>
      <c r="ER2" s="49" t="str">
        <f>TEXT(EQ2,"0.0")</f>
        <v>3.5</v>
      </c>
      <c r="ES2" s="76">
        <v>2</v>
      </c>
      <c r="ET2" s="150">
        <v>2</v>
      </c>
      <c r="EU2" s="23">
        <v>8.6</v>
      </c>
      <c r="EV2" s="25">
        <v>8</v>
      </c>
      <c r="EW2" s="26"/>
      <c r="EX2" s="22">
        <f>ROUND((EU2*0.4+EV2*0.6),1)</f>
        <v>8.1999999999999993</v>
      </c>
      <c r="EY2" s="29">
        <f>ROUND(MAX((EU2*0.4+EV2*0.6),(EU2*0.4+EW2*0.6)),1)</f>
        <v>8.1999999999999993</v>
      </c>
      <c r="EZ2" s="29" t="str">
        <f>TEXT(EY2,"0.0")</f>
        <v>8.2</v>
      </c>
      <c r="FA2" s="34" t="str">
        <f>IF(EY2&gt;=8.5,"A",IF(EY2&gt;=8,"B+",IF(EY2&gt;=7,"B",IF(EY2&gt;=6.5,"C+",IF(EY2&gt;=5.5,"C",IF(EY2&gt;=5,"D+",IF(EY2&gt;=4,"D","F")))))))</f>
        <v>B+</v>
      </c>
      <c r="FB2" s="156">
        <f>IF(FA2="A",4,IF(FA2="B+",3.5,IF(FA2="B",3,IF(FA2="C+",2.5,IF(FA2="C",2,IF(FA2="D+",1.5,IF(FA2="D",1,0)))))))</f>
        <v>3.5</v>
      </c>
      <c r="FC2" s="49" t="str">
        <f>TEXT(FB2,"0.0")</f>
        <v>3.5</v>
      </c>
      <c r="FD2" s="76">
        <v>3</v>
      </c>
      <c r="FE2" s="150">
        <v>3</v>
      </c>
      <c r="FF2" s="153">
        <v>8</v>
      </c>
      <c r="FG2" s="164">
        <v>8.3000000000000007</v>
      </c>
      <c r="FH2" s="164"/>
      <c r="FI2" s="22">
        <f>ROUND((FF2*0.4+FG2*0.6),1)</f>
        <v>8.1999999999999993</v>
      </c>
      <c r="FJ2" s="29">
        <f>ROUND(MAX((FF2*0.4+FG2*0.6),(FF2*0.4+FH2*0.6)),1)</f>
        <v>8.1999999999999993</v>
      </c>
      <c r="FK2" s="29" t="str">
        <f>TEXT(FJ2,"0.0")</f>
        <v>8.2</v>
      </c>
      <c r="FL2" s="34" t="str">
        <f>IF(FJ2&gt;=8.5,"A",IF(FJ2&gt;=8,"B+",IF(FJ2&gt;=7,"B",IF(FJ2&gt;=6.5,"C+",IF(FJ2&gt;=5.5,"C",IF(FJ2&gt;=5,"D+",IF(FJ2&gt;=4,"D","F")))))))</f>
        <v>B+</v>
      </c>
      <c r="FM2" s="32">
        <f>IF(FL2="A",4,IF(FL2="B+",3.5,IF(FL2="B",3,IF(FL2="C+",2.5,IF(FL2="C",2,IF(FL2="D+",1.5,IF(FL2="D",1,0)))))))</f>
        <v>3.5</v>
      </c>
      <c r="FN2" s="62" t="str">
        <f>TEXT(FM2,"0.0")</f>
        <v>3.5</v>
      </c>
      <c r="FO2" s="154">
        <v>2</v>
      </c>
      <c r="FP2" s="150">
        <v>2</v>
      </c>
      <c r="FQ2" s="41">
        <f>CP2+DA2+DL2+DW2+EH2+ES2+FD2+FO2</f>
        <v>21</v>
      </c>
      <c r="FR2" s="43">
        <f>(CN2*CP2+CY2*DA2+DJ2*DL2+DU2*DW2+EF2*EH2+EQ2*ES2+FB2*FD2+FM2*FO2)/FQ2</f>
        <v>3.0238095238095237</v>
      </c>
      <c r="FS2" s="45" t="str">
        <f>TEXT(FR2,"0.00")</f>
        <v>3.02</v>
      </c>
      <c r="FT2" s="47" t="str">
        <f>IF(AND(FR2&lt;1),"Cảnh báo KQHT","Lên lớp")</f>
        <v>Lên lớp</v>
      </c>
      <c r="FU2" s="145">
        <f>CQ2+DB2+DM2+DX2+EI2+ET2+FE2+FP2</f>
        <v>21</v>
      </c>
      <c r="FV2" s="146">
        <f xml:space="preserve"> (CN2*CQ2+CY2*DB2+DJ2*DM2+DU2*DX2+EF2*EI2+EQ2*ET2+FB2*FE2+FM2*FP2)/FU2</f>
        <v>3.0238095238095237</v>
      </c>
      <c r="FW2" s="174">
        <f>BY2+FQ2</f>
        <v>37</v>
      </c>
      <c r="FX2" s="41">
        <f>CC2+FU2</f>
        <v>37</v>
      </c>
      <c r="FY2" s="43">
        <f>(CD2*CC2+FV2*FU2)/FX2</f>
        <v>2.8513513513513513</v>
      </c>
      <c r="FZ2" s="45" t="str">
        <f>TEXT(FY2,"0.00")</f>
        <v>2.85</v>
      </c>
      <c r="GA2" s="47" t="str">
        <f>IF(AND(FY2&lt;1.2),"Cảnh báo KQHT","Lên lớp")</f>
        <v>Lên lớp</v>
      </c>
      <c r="GB2" s="47" t="s">
        <v>1143</v>
      </c>
      <c r="GC2" s="23">
        <v>8.8000000000000007</v>
      </c>
      <c r="GD2" s="25">
        <v>8</v>
      </c>
      <c r="GE2" s="26"/>
      <c r="GF2" s="22">
        <f>ROUND((GC2*0.4+GD2*0.6),1)</f>
        <v>8.3000000000000007</v>
      </c>
      <c r="GG2" s="29">
        <f>ROUND(MAX((GC2*0.4+GD2*0.6),(GC2*0.4+GE2*0.6)),1)</f>
        <v>8.3000000000000007</v>
      </c>
      <c r="GH2" s="29" t="str">
        <f>TEXT(GG2,"0.0")</f>
        <v>8.3</v>
      </c>
      <c r="GI2" s="34" t="str">
        <f>IF(GG2&gt;=8.5,"A",IF(GG2&gt;=8,"B+",IF(GG2&gt;=7,"B",IF(GG2&gt;=6.5,"C+",IF(GG2&gt;=5.5,"C",IF(GG2&gt;=5,"D+",IF(GG2&gt;=4,"D","F")))))))</f>
        <v>B+</v>
      </c>
      <c r="GJ2" s="32">
        <f>IF(GI2="A",4,IF(GI2="B+",3.5,IF(GI2="B",3,IF(GI2="C+",2.5,IF(GI2="C",2,IF(GI2="D+",1.5,IF(GI2="D",1,0)))))))</f>
        <v>3.5</v>
      </c>
      <c r="GK2" s="49" t="str">
        <f>TEXT(GJ2,"0.0")</f>
        <v>3.5</v>
      </c>
      <c r="GL2" s="76">
        <v>2</v>
      </c>
      <c r="GM2" s="150">
        <v>2</v>
      </c>
      <c r="GN2" s="23">
        <v>9</v>
      </c>
      <c r="GO2" s="25">
        <v>6</v>
      </c>
      <c r="GP2" s="26"/>
      <c r="GQ2" s="22">
        <f>ROUND((GN2*0.4+GO2*0.6),1)</f>
        <v>7.2</v>
      </c>
      <c r="GR2" s="29">
        <f>ROUND(MAX((GN2*0.4+GO2*0.6),(GN2*0.4+GP2*0.6)),1)</f>
        <v>7.2</v>
      </c>
      <c r="GS2" s="29" t="str">
        <f>TEXT(GR2,"0.0")</f>
        <v>7.2</v>
      </c>
      <c r="GT2" s="34" t="str">
        <f>IF(GR2&gt;=8.5,"A",IF(GR2&gt;=8,"B+",IF(GR2&gt;=7,"B",IF(GR2&gt;=6.5,"C+",IF(GR2&gt;=5.5,"C",IF(GR2&gt;=5,"D+",IF(GR2&gt;=4,"D","F")))))))</f>
        <v>B</v>
      </c>
      <c r="GU2" s="32">
        <f>IF(GT2="A",4,IF(GT2="B+",3.5,IF(GT2="B",3,IF(GT2="C+",2.5,IF(GT2="C",2,IF(GT2="D+",1.5,IF(GT2="D",1,0)))))))</f>
        <v>3</v>
      </c>
      <c r="GV2" s="49" t="str">
        <f>TEXT(GU2,"0.0")</f>
        <v>3.0</v>
      </c>
      <c r="GW2" s="76">
        <v>3</v>
      </c>
      <c r="GX2" s="150">
        <v>3</v>
      </c>
      <c r="GY2" s="23">
        <v>7</v>
      </c>
      <c r="GZ2" s="25">
        <v>8</v>
      </c>
      <c r="HA2" s="26"/>
      <c r="HB2" s="22">
        <f>ROUND((GY2*0.4+GZ2*0.6),1)</f>
        <v>7.6</v>
      </c>
      <c r="HC2" s="29">
        <f>ROUND(MAX((GY2*0.4+GZ2*0.6),(GY2*0.4+HA2*0.6)),1)</f>
        <v>7.6</v>
      </c>
      <c r="HD2" s="29" t="str">
        <f>TEXT(HC2,"0.0")</f>
        <v>7.6</v>
      </c>
      <c r="HE2" s="34" t="str">
        <f>IF(HC2&gt;=8.5,"A",IF(HC2&gt;=8,"B+",IF(HC2&gt;=7,"B",IF(HC2&gt;=6.5,"C+",IF(HC2&gt;=5.5,"C",IF(HC2&gt;=5,"D+",IF(HC2&gt;=4,"D","F")))))))</f>
        <v>B</v>
      </c>
      <c r="HF2" s="32">
        <f>IF(HE2="A",4,IF(HE2="B+",3.5,IF(HE2="B",3,IF(HE2="C+",2.5,IF(HE2="C",2,IF(HE2="D+",1.5,IF(HE2="D",1,0)))))))</f>
        <v>3</v>
      </c>
      <c r="HG2" s="49" t="str">
        <f>TEXT(HF2,"0.0")</f>
        <v>3.0</v>
      </c>
      <c r="HH2" s="76">
        <v>2</v>
      </c>
      <c r="HI2" s="150">
        <v>2</v>
      </c>
      <c r="HJ2" s="23">
        <v>6.8</v>
      </c>
      <c r="HK2" s="25">
        <v>9</v>
      </c>
      <c r="HL2" s="26"/>
      <c r="HM2" s="22">
        <f>ROUND((HJ2*0.4+HK2*0.6),1)</f>
        <v>8.1</v>
      </c>
      <c r="HN2" s="54">
        <f>ROUND(MAX((HJ2*0.4+HK2*0.6),(HJ2*0.4+HL2*0.6)),1)</f>
        <v>8.1</v>
      </c>
      <c r="HO2" s="29" t="str">
        <f>TEXT(HN2,"0.0")</f>
        <v>8.1</v>
      </c>
      <c r="HP2" s="231" t="str">
        <f>IF(HN2&gt;=8.5,"A",IF(HN2&gt;=8,"B+",IF(HN2&gt;=7,"B",IF(HN2&gt;=6.5,"C+",IF(HN2&gt;=5.5,"C",IF(HN2&gt;=5,"D+",IF(HN2&gt;=4,"D","F")))))))</f>
        <v>B+</v>
      </c>
      <c r="HQ2" s="32">
        <f>IF(HP2="A",4,IF(HP2="B+",3.5,IF(HP2="B",3,IF(HP2="C+",2.5,IF(HP2="C",2,IF(HP2="D+",1.5,IF(HP2="D",1,0)))))))</f>
        <v>3.5</v>
      </c>
      <c r="HR2" s="56" t="str">
        <f>TEXT(HQ2,"0.0")</f>
        <v>3.5</v>
      </c>
      <c r="HS2" s="76">
        <v>2</v>
      </c>
      <c r="HT2" s="150">
        <v>2</v>
      </c>
      <c r="HU2" s="23">
        <v>7.3</v>
      </c>
      <c r="HV2" s="25">
        <v>8</v>
      </c>
      <c r="HW2" s="26"/>
      <c r="HX2" s="22">
        <f>ROUND((HU2*0.4+HV2*0.6),1)</f>
        <v>7.7</v>
      </c>
      <c r="HY2" s="29">
        <f>ROUND(MAX((HU2*0.4+HV2*0.6),(HU2*0.4+HW2*0.6)),1)</f>
        <v>7.7</v>
      </c>
      <c r="HZ2" s="29" t="str">
        <f>TEXT(HY2,"0.0")</f>
        <v>7.7</v>
      </c>
      <c r="IA2" s="34" t="str">
        <f>IF(HY2&gt;=8.5,"A",IF(HY2&gt;=8,"B+",IF(HY2&gt;=7,"B",IF(HY2&gt;=6.5,"C+",IF(HY2&gt;=5.5,"C",IF(HY2&gt;=5,"D+",IF(HY2&gt;=4,"D","F")))))))</f>
        <v>B</v>
      </c>
      <c r="IB2" s="32">
        <f>IF(IA2="A",4,IF(IA2="B+",3.5,IF(IA2="B",3,IF(IA2="C+",2.5,IF(IA2="C",2,IF(IA2="D+",1.5,IF(IA2="D",1,0)))))))</f>
        <v>3</v>
      </c>
      <c r="IC2" s="49" t="str">
        <f>TEXT(IB2,"0.0")</f>
        <v>3.0</v>
      </c>
      <c r="ID2" s="76">
        <v>3</v>
      </c>
      <c r="IE2" s="150">
        <v>3</v>
      </c>
      <c r="IF2" s="23">
        <v>6.7</v>
      </c>
      <c r="IG2" s="25">
        <v>7</v>
      </c>
      <c r="IH2" s="26"/>
      <c r="II2" s="22">
        <f>ROUND((IF2*0.4+IG2*0.6),1)</f>
        <v>6.9</v>
      </c>
      <c r="IJ2" s="29">
        <f>ROUND(MAX((IF2*0.4+IG2*0.6),(IF2*0.4+IH2*0.6)),1)</f>
        <v>6.9</v>
      </c>
      <c r="IK2" s="29" t="str">
        <f>TEXT(IJ2,"0.0")</f>
        <v>6.9</v>
      </c>
      <c r="IL2" s="34" t="str">
        <f>IF(IJ2&gt;=8.5,"A",IF(IJ2&gt;=8,"B+",IF(IJ2&gt;=7,"B",IF(IJ2&gt;=6.5,"C+",IF(IJ2&gt;=5.5,"C",IF(IJ2&gt;=5,"D+",IF(IJ2&gt;=4,"D","F")))))))</f>
        <v>C+</v>
      </c>
      <c r="IM2" s="32">
        <f>IF(IL2="A",4,IF(IL2="B+",3.5,IF(IL2="B",3,IF(IL2="C+",2.5,IF(IL2="C",2,IF(IL2="D+",1.5,IF(IL2="D",1,0)))))))</f>
        <v>2.5</v>
      </c>
      <c r="IN2" s="49" t="str">
        <f>TEXT(IM2,"0.0")</f>
        <v>2.5</v>
      </c>
      <c r="IO2" s="76">
        <v>2</v>
      </c>
      <c r="IP2" s="150">
        <v>2</v>
      </c>
      <c r="IQ2" s="23">
        <v>8.1</v>
      </c>
      <c r="IR2" s="25">
        <v>8</v>
      </c>
      <c r="IS2" s="26"/>
      <c r="IT2" s="22">
        <f t="shared" ref="IT2:IT5" si="4">ROUND((IQ2*0.4+IR2*0.6),1)</f>
        <v>8</v>
      </c>
      <c r="IU2" s="54">
        <f t="shared" ref="IU2:IU5" si="5">ROUND(MAX((IQ2*0.4+IR2*0.6),(IQ2*0.4+IS2*0.6)),1)</f>
        <v>8</v>
      </c>
      <c r="IV2" s="29" t="str">
        <f>TEXT(IU2,"0.0")</f>
        <v>8.0</v>
      </c>
      <c r="IW2" s="231" t="str">
        <f>IF(IU2&gt;=8.5,"A",IF(IU2&gt;=8,"B+",IF(IU2&gt;=7,"B",IF(IU2&gt;=6.5,"C+",IF(IU2&gt;=5.5,"C",IF(IU2&gt;=5,"D+",IF(IU2&gt;=4,"D","F")))))))</f>
        <v>B+</v>
      </c>
      <c r="IX2" s="32">
        <f>IF(IW2="A",4,IF(IW2="B+",3.5,IF(IW2="B",3,IF(IW2="C+",2.5,IF(IW2="C",2,IF(IW2="D+",1.5,IF(IW2="D",1,0)))))))</f>
        <v>3.5</v>
      </c>
      <c r="IY2" s="56" t="str">
        <f>TEXT(IX2,"0.0")</f>
        <v>3.5</v>
      </c>
      <c r="IZ2" s="76">
        <v>3</v>
      </c>
      <c r="JA2" s="150">
        <v>3</v>
      </c>
      <c r="JB2" s="23">
        <v>8</v>
      </c>
      <c r="JC2" s="25">
        <v>5</v>
      </c>
      <c r="JD2" s="26"/>
      <c r="JE2" s="22">
        <f>ROUND((JB2*0.4+JC2*0.6),1)</f>
        <v>6.2</v>
      </c>
      <c r="JF2" s="29">
        <f>ROUND(MAX((JB2*0.4+JC2*0.6),(JB2*0.4+JD2*0.6)),1)</f>
        <v>6.2</v>
      </c>
      <c r="JG2" s="29" t="str">
        <f>TEXT(JF2,"0.0")</f>
        <v>6.2</v>
      </c>
      <c r="JH2" s="34" t="str">
        <f>IF(JF2&gt;=8.5,"A",IF(JF2&gt;=8,"B+",IF(JF2&gt;=7,"B",IF(JF2&gt;=6.5,"C+",IF(JF2&gt;=5.5,"C",IF(JF2&gt;=5,"D+",IF(JF2&gt;=4,"D","F")))))))</f>
        <v>C</v>
      </c>
      <c r="JI2" s="32">
        <f>IF(JH2="A",4,IF(JH2="B+",3.5,IF(JH2="B",3,IF(JH2="C+",2.5,IF(JH2="C",2,IF(JH2="D+",1.5,IF(JH2="D",1,0)))))))</f>
        <v>2</v>
      </c>
      <c r="JJ2" s="49" t="str">
        <f>TEXT(JI2,"0.0")</f>
        <v>2.0</v>
      </c>
      <c r="JK2" s="76">
        <v>3</v>
      </c>
      <c r="JL2" s="150">
        <v>3</v>
      </c>
      <c r="JM2" s="23">
        <v>8</v>
      </c>
      <c r="JN2" s="212">
        <v>7.8</v>
      </c>
      <c r="JO2" s="213"/>
      <c r="JP2" s="22">
        <f t="shared" ref="JP2:JP5" si="6">ROUND((JM2*0.4+JN2*0.6),1)</f>
        <v>7.9</v>
      </c>
      <c r="JQ2" s="29">
        <f t="shared" ref="JQ2:JQ5" si="7">ROUND(MAX((JM2*0.4+JN2*0.6),(JM2*0.4+JO2*0.6)),1)</f>
        <v>7.9</v>
      </c>
      <c r="JR2" s="29" t="str">
        <f>TEXT(JQ2,"0.0")</f>
        <v>7.9</v>
      </c>
      <c r="JS2" s="34" t="str">
        <f>IF(JQ2&gt;=8.5,"A",IF(JQ2&gt;=8,"B+",IF(JQ2&gt;=7,"B",IF(JQ2&gt;=6.5,"C+",IF(JQ2&gt;=5.5,"C",IF(JQ2&gt;=5,"D+",IF(JQ2&gt;=4,"D","F")))))))</f>
        <v>B</v>
      </c>
      <c r="JT2" s="32">
        <f>IF(JS2="A",4,IF(JS2="B+",3.5,IF(JS2="B",3,IF(JS2="C+",2.5,IF(JS2="C",2,IF(JS2="D+",1.5,IF(JS2="D",1,0)))))))</f>
        <v>3</v>
      </c>
      <c r="JU2" s="49" t="str">
        <f>TEXT(JT2,"0.0")</f>
        <v>3.0</v>
      </c>
      <c r="JV2" s="76">
        <v>1</v>
      </c>
      <c r="JW2" s="150">
        <v>1</v>
      </c>
      <c r="JX2" s="211">
        <f>GL2+GW2+HH2+HS2+ID2+IO2+IZ2+JK2+JV2</f>
        <v>21</v>
      </c>
      <c r="JY2" s="43">
        <f>(GJ2*GL2+GU2*GW2+HF2*HH2+HQ2*HS2+IB2*ID2+IM2*IO2+IX2*IZ2+JI2*JK2+JT2*JV2)/JX2</f>
        <v>2.9761904761904763</v>
      </c>
      <c r="JZ2" s="45" t="str">
        <f>TEXT(JY2,"0.00")</f>
        <v>2.98</v>
      </c>
      <c r="KA2" s="47" t="str">
        <f>IF(AND(JY2&lt;1),"Cảnh báo KQHT","Lên lớp")</f>
        <v>Lên lớp</v>
      </c>
      <c r="KB2" s="41">
        <f>GM2+GX2+HI2+HT2+IE2+IP2+JA2+JL2+JW2</f>
        <v>21</v>
      </c>
      <c r="KC2" s="43">
        <f>(GJ2*GM2+GU2*GX2+HF2*HI2+HQ2*HT2+IB2*IE2+IM2*IP2+IX2*JA2+JI2*JL2+JT2*JW2)/KB2</f>
        <v>2.9761904761904763</v>
      </c>
      <c r="KD2" s="229">
        <f>BY2+FQ2+JX2</f>
        <v>58</v>
      </c>
      <c r="KE2" s="230">
        <f>CC2+FU2+KB2</f>
        <v>58</v>
      </c>
      <c r="KF2" s="146">
        <f xml:space="preserve"> (CD2*CC2+FU2*FV2+KC2*KB2)/KE2</f>
        <v>2.896551724137931</v>
      </c>
      <c r="KG2" s="45" t="str">
        <f>TEXT(KF2,"0.00")</f>
        <v>2.90</v>
      </c>
      <c r="KH2" s="47" t="str">
        <f>IF(AND(KF2&lt;1.4),"Cảnh báo KQHT","Lên lớp")</f>
        <v>Lên lớp</v>
      </c>
      <c r="KI2" s="47" t="s">
        <v>1143</v>
      </c>
      <c r="KJ2" s="24">
        <v>6.8</v>
      </c>
      <c r="KK2" s="27">
        <v>8</v>
      </c>
      <c r="KL2" s="28"/>
      <c r="KM2" s="22">
        <f t="shared" ref="KM2:KM7" si="8">ROUND((KJ2*0.4+KK2*0.6),1)</f>
        <v>7.5</v>
      </c>
      <c r="KN2" s="31">
        <f t="shared" ref="KN2:KN7" si="9">ROUND(MAX((KJ2*0.4+KK2*0.6),(KJ2*0.4+KL2*0.6)),1)</f>
        <v>7.5</v>
      </c>
      <c r="KO2" s="29" t="str">
        <f>TEXT(KN2,"0.0")</f>
        <v>7.5</v>
      </c>
      <c r="KP2" s="35" t="str">
        <f t="shared" ref="KP2:KP7" si="10">IF(KN2&gt;=8.5,"A",IF(KN2&gt;=8,"B+",IF(KN2&gt;=7,"B",IF(KN2&gt;=6.5,"C+",IF(KN2&gt;=5.5,"C",IF(KN2&gt;=5,"D+",IF(KN2&gt;=4,"D","F")))))))</f>
        <v>B</v>
      </c>
      <c r="KQ2" s="33">
        <f t="shared" ref="KQ2:KQ7" si="11">IF(KP2="A",4,IF(KP2="B+",3.5,IF(KP2="B",3,IF(KP2="C+",2.5,IF(KP2="C",2,IF(KP2="D+",1.5,IF(KP2="D",1,0)))))))</f>
        <v>3</v>
      </c>
      <c r="KR2" s="49" t="str">
        <f t="shared" ref="KR2:KR7" si="12">TEXT(KQ2,"0.0")</f>
        <v>3.0</v>
      </c>
      <c r="KS2" s="77">
        <v>2</v>
      </c>
      <c r="KT2" s="151">
        <v>2</v>
      </c>
      <c r="KU2" s="24">
        <v>7.3</v>
      </c>
      <c r="KV2" s="27">
        <v>9</v>
      </c>
      <c r="KW2" s="28"/>
      <c r="KX2" s="22">
        <f t="shared" ref="KX2:KX7" si="13">ROUND((KU2*0.4+KV2*0.6),1)</f>
        <v>8.3000000000000007</v>
      </c>
      <c r="KY2" s="29">
        <f t="shared" ref="KY2:KY7" si="14">ROUND(MAX((KU2*0.4+KV2*0.6),(KU2*0.4+KW2*0.6)),1)</f>
        <v>8.3000000000000007</v>
      </c>
      <c r="KZ2" s="29" t="str">
        <f>TEXT(KY2,"0.0")</f>
        <v>8.3</v>
      </c>
      <c r="LA2" s="35" t="str">
        <f t="shared" ref="LA2:LA7" si="15">IF(KY2&gt;=8.5,"A",IF(KY2&gt;=8,"B+",IF(KY2&gt;=7,"B",IF(KY2&gt;=6.5,"C+",IF(KY2&gt;=5.5,"C",IF(KY2&gt;=5,"D+",IF(KY2&gt;=4,"D","F")))))))</f>
        <v>B+</v>
      </c>
      <c r="LB2" s="33">
        <f t="shared" ref="LB2:LB7" si="16">IF(LA2="A",4,IF(LA2="B+",3.5,IF(LA2="B",3,IF(LA2="C+",2.5,IF(LA2="C",2,IF(LA2="D+",1.5,IF(LA2="D",1,0)))))))</f>
        <v>3.5</v>
      </c>
      <c r="LC2" s="49" t="str">
        <f t="shared" ref="LC2:LC7" si="17">TEXT(LB2,"0.0")</f>
        <v>3.5</v>
      </c>
      <c r="LD2" s="77">
        <v>2</v>
      </c>
      <c r="LE2" s="151">
        <v>2</v>
      </c>
      <c r="LF2" s="24">
        <v>8.3000000000000007</v>
      </c>
      <c r="LG2" s="27">
        <v>7</v>
      </c>
      <c r="LH2" s="28"/>
      <c r="LI2" s="22">
        <f t="shared" ref="LI2:LI7" si="18">ROUND((LF2*0.4+LG2*0.6),1)</f>
        <v>7.5</v>
      </c>
      <c r="LJ2" s="29">
        <f t="shared" ref="LJ2:LJ7" si="19">ROUND(MAX((LF2*0.4+LG2*0.6),(LF2*0.4+LH2*0.6)),1)</f>
        <v>7.5</v>
      </c>
      <c r="LK2" s="29" t="str">
        <f>TEXT(LJ2,"0.0")</f>
        <v>7.5</v>
      </c>
      <c r="LL2" s="35" t="str">
        <f t="shared" ref="LL2:LL7" si="20">IF(LJ2&gt;=8.5,"A",IF(LJ2&gt;=8,"B+",IF(LJ2&gt;=7,"B",IF(LJ2&gt;=6.5,"C+",IF(LJ2&gt;=5.5,"C",IF(LJ2&gt;=5,"D+",IF(LJ2&gt;=4,"D","F")))))))</f>
        <v>B</v>
      </c>
      <c r="LM2" s="33">
        <f t="shared" ref="LM2:LM7" si="21">IF(LL2="A",4,IF(LL2="B+",3.5,IF(LL2="B",3,IF(LL2="C+",2.5,IF(LL2="C",2,IF(LL2="D+",1.5,IF(LL2="D",1,0)))))))</f>
        <v>3</v>
      </c>
      <c r="LN2" s="49" t="str">
        <f t="shared" ref="LN2:LN7" si="22">TEXT(LM2,"0.0")</f>
        <v>3.0</v>
      </c>
      <c r="LO2" s="77">
        <v>2</v>
      </c>
      <c r="LP2" s="151">
        <v>2</v>
      </c>
      <c r="LQ2" s="24">
        <v>8</v>
      </c>
      <c r="LR2" s="27">
        <v>9</v>
      </c>
      <c r="LS2" s="28"/>
      <c r="LT2" s="22">
        <f t="shared" ref="LT2:LT7" si="23">ROUND((LQ2*0.4+LR2*0.6),1)</f>
        <v>8.6</v>
      </c>
      <c r="LU2" s="29">
        <f t="shared" ref="LU2:LU7" si="24">ROUND(MAX((LQ2*0.4+LR2*0.6),(LQ2*0.4+LS2*0.6)),1)</f>
        <v>8.6</v>
      </c>
      <c r="LV2" s="29" t="str">
        <f>TEXT(LU2,"0.0")</f>
        <v>8.6</v>
      </c>
      <c r="LW2" s="35" t="str">
        <f t="shared" ref="LW2:LW7" si="25">IF(LU2&gt;=8.5,"A",IF(LU2&gt;=8,"B+",IF(LU2&gt;=7,"B",IF(LU2&gt;=6.5,"C+",IF(LU2&gt;=5.5,"C",IF(LU2&gt;=5,"D+",IF(LU2&gt;=4,"D","F")))))))</f>
        <v>A</v>
      </c>
      <c r="LX2" s="33">
        <f t="shared" ref="LX2:LX7" si="26">IF(LW2="A",4,IF(LW2="B+",3.5,IF(LW2="B",3,IF(LW2="C+",2.5,IF(LW2="C",2,IF(LW2="D+",1.5,IF(LW2="D",1,0)))))))</f>
        <v>4</v>
      </c>
      <c r="LY2" s="49" t="str">
        <f t="shared" ref="LY2:LY7" si="27">TEXT(LX2,"0.0")</f>
        <v>4.0</v>
      </c>
      <c r="LZ2" s="77">
        <v>2</v>
      </c>
      <c r="MA2" s="151">
        <v>2</v>
      </c>
      <c r="MB2" s="24">
        <v>9</v>
      </c>
      <c r="MC2" s="27">
        <v>8</v>
      </c>
      <c r="MD2" s="28"/>
      <c r="ME2" s="22">
        <f t="shared" ref="ME2:ME7" si="28">ROUND((MB2*0.4+MC2*0.6),1)</f>
        <v>8.4</v>
      </c>
      <c r="MF2" s="54">
        <f t="shared" ref="MF2:MF7" si="29">ROUND(MAX((MB2*0.4+MC2*0.6),(MB2*0.4+MD2*0.6)),1)</f>
        <v>8.4</v>
      </c>
      <c r="MG2" s="29" t="str">
        <f>TEXT(MF2,"0.0")</f>
        <v>8.4</v>
      </c>
      <c r="MH2" s="162" t="str">
        <f t="shared" ref="MH2:MH7" si="30">IF(MF2&gt;=8.5,"A",IF(MF2&gt;=8,"B+",IF(MF2&gt;=7,"B",IF(MF2&gt;=6.5,"C+",IF(MF2&gt;=5.5,"C",IF(MF2&gt;=5,"D+",IF(MF2&gt;=4,"D","F")))))))</f>
        <v>B+</v>
      </c>
      <c r="MI2" s="163">
        <f t="shared" ref="MI2:MI7" si="31">IF(MH2="A",4,IF(MH2="B+",3.5,IF(MH2="B",3,IF(MH2="C+",2.5,IF(MH2="C",2,IF(MH2="D+",1.5,IF(MH2="D",1,0)))))))</f>
        <v>3.5</v>
      </c>
      <c r="MJ2" s="56" t="str">
        <f t="shared" ref="MJ2:MJ7" si="32">TEXT(MI2,"0.0")</f>
        <v>3.5</v>
      </c>
      <c r="MK2" s="77">
        <v>1</v>
      </c>
      <c r="ML2" s="151">
        <v>1</v>
      </c>
      <c r="MM2" s="24">
        <v>7.1</v>
      </c>
      <c r="MN2" s="27">
        <v>7</v>
      </c>
      <c r="MO2" s="28"/>
      <c r="MP2" s="22">
        <f t="shared" ref="MP2:MP7" si="33">ROUND((MM2*0.4+MN2*0.6),1)</f>
        <v>7</v>
      </c>
      <c r="MQ2" s="54">
        <f t="shared" ref="MQ2:MQ7" si="34">ROUND(MAX((MM2*0.4+MN2*0.6),(MM2*0.4+MO2*0.6)),1)</f>
        <v>7</v>
      </c>
      <c r="MR2" s="29" t="str">
        <f>TEXT(MQ2,"0.0")</f>
        <v>7.0</v>
      </c>
      <c r="MS2" s="162" t="str">
        <f t="shared" ref="MS2:MS7" si="35">IF(MQ2&gt;=8.5,"A",IF(MQ2&gt;=8,"B+",IF(MQ2&gt;=7,"B",IF(MQ2&gt;=6.5,"C+",IF(MQ2&gt;=5.5,"C",IF(MQ2&gt;=5,"D+",IF(MQ2&gt;=4,"D","F")))))))</f>
        <v>B</v>
      </c>
      <c r="MT2" s="163">
        <f t="shared" ref="MT2:MT7" si="36">IF(MS2="A",4,IF(MS2="B+",3.5,IF(MS2="B",3,IF(MS2="C+",2.5,IF(MS2="C",2,IF(MS2="D+",1.5,IF(MS2="D",1,0)))))))</f>
        <v>3</v>
      </c>
      <c r="MU2" s="56" t="str">
        <f t="shared" ref="MU2:MU7" si="37">TEXT(MT2,"0.0")</f>
        <v>3.0</v>
      </c>
      <c r="MV2" s="77">
        <v>3</v>
      </c>
      <c r="MW2" s="151">
        <v>3</v>
      </c>
      <c r="MX2" s="24">
        <v>8</v>
      </c>
      <c r="MY2" s="27">
        <v>7</v>
      </c>
      <c r="MZ2" s="28"/>
      <c r="NA2" s="22">
        <f t="shared" ref="NA2:NA7" si="38">ROUND((MX2*0.4+MY2*0.6),1)</f>
        <v>7.4</v>
      </c>
      <c r="NB2" s="54">
        <f t="shared" ref="NB2:NB7" si="39">ROUND(MAX((MX2*0.4+MY2*0.6),(MX2*0.4+MZ2*0.6)),1)</f>
        <v>7.4</v>
      </c>
      <c r="NC2" s="29" t="str">
        <f>TEXT(NB2,"0.0")</f>
        <v>7.4</v>
      </c>
      <c r="ND2" s="162" t="str">
        <f t="shared" ref="ND2:ND7" si="40">IF(NB2&gt;=8.5,"A",IF(NB2&gt;=8,"B+",IF(NB2&gt;=7,"B",IF(NB2&gt;=6.5,"C+",IF(NB2&gt;=5.5,"C",IF(NB2&gt;=5,"D+",IF(NB2&gt;=4,"D","F")))))))</f>
        <v>B</v>
      </c>
      <c r="NE2" s="163">
        <f t="shared" ref="NE2:NE7" si="41">IF(ND2="A",4,IF(ND2="B+",3.5,IF(ND2="B",3,IF(ND2="C+",2.5,IF(ND2="C",2,IF(ND2="D+",1.5,IF(ND2="D",1,0)))))))</f>
        <v>3</v>
      </c>
      <c r="NF2" s="56" t="str">
        <f t="shared" ref="NF2:NF7" si="42">TEXT(NE2,"0.0")</f>
        <v>3.0</v>
      </c>
      <c r="NG2" s="77">
        <v>1</v>
      </c>
      <c r="NH2" s="151">
        <v>1</v>
      </c>
      <c r="NI2" s="24">
        <v>6.8</v>
      </c>
      <c r="NJ2" s="27">
        <v>5</v>
      </c>
      <c r="NK2" s="28"/>
      <c r="NL2" s="22">
        <f t="shared" ref="NL2:NL7" si="43">ROUND((NI2*0.4+NJ2*0.6),1)</f>
        <v>5.7</v>
      </c>
      <c r="NM2" s="29">
        <f t="shared" ref="NM2:NM7" si="44">ROUND(MAX((NI2*0.4+NJ2*0.6),(NI2*0.4+NK2*0.6)),1)</f>
        <v>5.7</v>
      </c>
      <c r="NN2" s="29" t="str">
        <f>TEXT(NM2,"0.0")</f>
        <v>5.7</v>
      </c>
      <c r="NO2" s="35" t="str">
        <f t="shared" ref="NO2:NO7" si="45">IF(NM2&gt;=8.5,"A",IF(NM2&gt;=8,"B+",IF(NM2&gt;=7,"B",IF(NM2&gt;=6.5,"C+",IF(NM2&gt;=5.5,"C",IF(NM2&gt;=5,"D+",IF(NM2&gt;=4,"D","F")))))))</f>
        <v>C</v>
      </c>
      <c r="NP2" s="33">
        <f t="shared" ref="NP2:NP7" si="46">IF(NO2="A",4,IF(NO2="B+",3.5,IF(NO2="B",3,IF(NO2="C+",2.5,IF(NO2="C",2,IF(NO2="D+",1.5,IF(NO2="D",1,0)))))))</f>
        <v>2</v>
      </c>
      <c r="NQ2" s="49" t="str">
        <f t="shared" ref="NQ2:NQ7" si="47">TEXT(NP2,"0.0")</f>
        <v>2.0</v>
      </c>
      <c r="NR2" s="77">
        <v>3</v>
      </c>
      <c r="NS2" s="151">
        <v>3</v>
      </c>
      <c r="NT2" s="24">
        <v>8</v>
      </c>
      <c r="NU2" s="214">
        <v>7.7</v>
      </c>
      <c r="NV2" s="28"/>
      <c r="NW2" s="22">
        <f t="shared" ref="NW2:NW7" si="48">ROUND((NT2*0.4+NU2*0.6),1)</f>
        <v>7.8</v>
      </c>
      <c r="NX2" s="29">
        <f t="shared" ref="NX2:NX7" si="49">ROUND(MAX((NT2*0.4+NU2*0.6),(NT2*0.4+NV2*0.6)),1)</f>
        <v>7.8</v>
      </c>
      <c r="NY2" s="29" t="str">
        <f>TEXT(NX2,"0.0")</f>
        <v>7.8</v>
      </c>
      <c r="NZ2" s="35" t="str">
        <f t="shared" ref="NZ2:NZ7" si="50">IF(NX2&gt;=8.5,"A",IF(NX2&gt;=8,"B+",IF(NX2&gt;=7,"B",IF(NX2&gt;=6.5,"C+",IF(NX2&gt;=5.5,"C",IF(NX2&gt;=5,"D+",IF(NX2&gt;=4,"D","F")))))))</f>
        <v>B</v>
      </c>
      <c r="OA2" s="33">
        <f t="shared" ref="OA2:OA7" si="51">IF(NZ2="A",4,IF(NZ2="B+",3.5,IF(NZ2="B",3,IF(NZ2="C+",2.5,IF(NZ2="C",2,IF(NZ2="D+",1.5,IF(NZ2="D",1,0)))))))</f>
        <v>3</v>
      </c>
      <c r="OB2" s="49" t="str">
        <f>TEXT(OA2,"0.0")</f>
        <v>3.0</v>
      </c>
      <c r="OC2" s="77">
        <v>2</v>
      </c>
      <c r="OD2" s="151">
        <v>2</v>
      </c>
      <c r="OE2" s="211">
        <f>KS2+LD2+LO2+LZ2+MK2+MV2+NG2+NR2+OC2</f>
        <v>18</v>
      </c>
      <c r="OF2" s="43">
        <f>(KQ2*KS2+LB2*LD2+LM2*LO2+LX2*LZ2+MI2*MK2+MT2*MV2+NE2*NG2+NP2*NR2+OA2*OC2)/OE2</f>
        <v>3.0277777777777777</v>
      </c>
      <c r="OG2" s="45" t="str">
        <f>TEXT(OF2,"0.00")</f>
        <v>3.03</v>
      </c>
      <c r="OH2" s="47" t="str">
        <f>IF(AND(OF2&lt;1),"Cảnh báo KQHT","Lên lớp")</f>
        <v>Lên lớp</v>
      </c>
      <c r="OI2" s="41">
        <f>KT2+LE2+LP2+MA2+ML2+MW2+NH2+NS2+OD2</f>
        <v>18</v>
      </c>
      <c r="OJ2" s="43">
        <f>(KQ2*KT2+LB2*LE2+LM2*LP2+LX2*MA2+MI2*ML2+MT2*MW2+NE2*NH2+NP2*NS2+OA2*OD2)/OI2</f>
        <v>3.0277777777777777</v>
      </c>
      <c r="OK2" s="229">
        <f>KD2+OE2</f>
        <v>76</v>
      </c>
      <c r="OL2" s="230">
        <f>KE2+OI2</f>
        <v>76</v>
      </c>
      <c r="OM2" s="146">
        <f xml:space="preserve"> (KF2*KE2+OJ2*OI2)/OL2</f>
        <v>2.9276315789473686</v>
      </c>
      <c r="ON2" s="45" t="str">
        <f>TEXT(OM2,"0.00")</f>
        <v>2.93</v>
      </c>
      <c r="OO2" s="47" t="str">
        <f>IF(AND(OM2&lt;1.4),"Cảnh báo KQHT","Lên lớp")</f>
        <v>Lên lớp</v>
      </c>
      <c r="OP2" s="47" t="s">
        <v>1143</v>
      </c>
      <c r="OQ2" s="24">
        <v>8</v>
      </c>
      <c r="OR2" s="27">
        <v>8</v>
      </c>
      <c r="OS2" s="28"/>
      <c r="OT2" s="22">
        <f t="shared" ref="OT2:OT9" si="52">ROUND((OQ2*0.4+OR2*0.6),1)</f>
        <v>8</v>
      </c>
      <c r="OU2" s="29">
        <f t="shared" ref="OU2:OU9" si="53">ROUND(MAX((OQ2*0.4+OR2*0.6),(OQ2*0.4+OS2*0.6)),1)</f>
        <v>8</v>
      </c>
      <c r="OV2" s="29" t="str">
        <f>TEXT(OU2,"0.0")</f>
        <v>8.0</v>
      </c>
      <c r="OW2" s="35" t="str">
        <f>IF(OU2&gt;=8.5,"A",IF(OU2&gt;=8,"B+",IF(OU2&gt;=7,"B",IF(OU2&gt;=6.5,"C+",IF(OU2&gt;=5.5,"C",IF(OU2&gt;=5,"D+",IF(OU2&gt;=4,"D","F")))))))</f>
        <v>B+</v>
      </c>
      <c r="OX2" s="33">
        <f t="shared" ref="OX2:OX9" si="54">IF(OW2="A",4,IF(OW2="B+",3.5,IF(OW2="B",3,IF(OW2="C+",2.5,IF(OW2="C",2,IF(OW2="D+",1.5,IF(OW2="D",1,0)))))))</f>
        <v>3.5</v>
      </c>
      <c r="OY2" s="49" t="str">
        <f t="shared" ref="OY2:OY9" si="55">TEXT(OX2,"0.0")</f>
        <v>3.5</v>
      </c>
      <c r="OZ2" s="77">
        <v>2</v>
      </c>
      <c r="PA2" s="151">
        <v>2</v>
      </c>
      <c r="PB2" s="24">
        <v>8.4</v>
      </c>
      <c r="PC2" s="27">
        <v>9</v>
      </c>
      <c r="PD2" s="28"/>
      <c r="PE2" s="22">
        <f t="shared" ref="PE2:PE9" si="56">ROUND((PB2*0.4+PC2*0.6),1)</f>
        <v>8.8000000000000007</v>
      </c>
      <c r="PF2" s="29">
        <f t="shared" ref="PF2:PF9" si="57">ROUND(MAX((PB2*0.4+PC2*0.6),(PB2*0.4+PD2*0.6)),1)</f>
        <v>8.8000000000000007</v>
      </c>
      <c r="PG2" s="29" t="str">
        <f>TEXT(PF2,"0.0")</f>
        <v>8.8</v>
      </c>
      <c r="PH2" s="35" t="str">
        <f>IF(PF2&gt;=8.5,"A",IF(PF2&gt;=8,"B+",IF(PF2&gt;=7,"B",IF(PF2&gt;=6.5,"C+",IF(PF2&gt;=5.5,"C",IF(PF2&gt;=5,"D+",IF(PF2&gt;=4,"D","F")))))))</f>
        <v>A</v>
      </c>
      <c r="PI2" s="33">
        <f t="shared" ref="PI2:PI9" si="58">IF(PH2="A",4,IF(PH2="B+",3.5,IF(PH2="B",3,IF(PH2="C+",2.5,IF(PH2="C",2,IF(PH2="D+",1.5,IF(PH2="D",1,0)))))))</f>
        <v>4</v>
      </c>
      <c r="PJ2" s="49" t="str">
        <f t="shared" ref="PJ2:PJ9" si="59">TEXT(PI2,"0.0")</f>
        <v>4.0</v>
      </c>
      <c r="PK2" s="77">
        <v>3</v>
      </c>
      <c r="PL2" s="151">
        <v>3</v>
      </c>
      <c r="PM2" s="24">
        <v>6</v>
      </c>
      <c r="PN2" s="27">
        <v>8</v>
      </c>
      <c r="PO2" s="28"/>
      <c r="PP2" s="22">
        <f t="shared" ref="PP2:PP9" si="60">ROUND((PM2*0.4+PN2*0.6),1)</f>
        <v>7.2</v>
      </c>
      <c r="PQ2" s="29">
        <f t="shared" ref="PQ2:PQ9" si="61">ROUND(MAX((PM2*0.4+PN2*0.6),(PM2*0.4+PO2*0.6)),1)</f>
        <v>7.2</v>
      </c>
      <c r="PR2" s="29" t="str">
        <f>TEXT(PQ2,"0.0")</f>
        <v>7.2</v>
      </c>
      <c r="PS2" s="35" t="str">
        <f>IF(PQ2&gt;=8.5,"A",IF(PQ2&gt;=8,"B+",IF(PQ2&gt;=7,"B",IF(PQ2&gt;=6.5,"C+",IF(PQ2&gt;=5.5,"C",IF(PQ2&gt;=5,"D+",IF(PQ2&gt;=4,"D","F")))))))</f>
        <v>B</v>
      </c>
      <c r="PT2" s="33">
        <f t="shared" ref="PT2:PT9" si="62">IF(PS2="A",4,IF(PS2="B+",3.5,IF(PS2="B",3,IF(PS2="C+",2.5,IF(PS2="C",2,IF(PS2="D+",1.5,IF(PS2="D",1,0)))))))</f>
        <v>3</v>
      </c>
      <c r="PU2" s="49" t="str">
        <f t="shared" ref="PU2:PU9" si="63">TEXT(PT2,"0.0")</f>
        <v>3.0</v>
      </c>
      <c r="PV2" s="77">
        <v>2</v>
      </c>
      <c r="PW2" s="151">
        <v>2</v>
      </c>
      <c r="PX2" s="24">
        <v>7.7</v>
      </c>
      <c r="PY2" s="27">
        <v>8</v>
      </c>
      <c r="PZ2" s="28"/>
      <c r="QA2" s="22">
        <f t="shared" ref="QA2:QA9" si="64">ROUND((PX2*0.4+PY2*0.6),1)</f>
        <v>7.9</v>
      </c>
      <c r="QB2" s="29">
        <f t="shared" ref="QB2:QB9" si="65">ROUND(MAX((PX2*0.4+PY2*0.6),(PX2*0.4+PZ2*0.6)),1)</f>
        <v>7.9</v>
      </c>
      <c r="QC2" s="29" t="str">
        <f>TEXT(QB2,"0.0")</f>
        <v>7.9</v>
      </c>
      <c r="QD2" s="35" t="str">
        <f>IF(QB2&gt;=8.5,"A",IF(QB2&gt;=8,"B+",IF(QB2&gt;=7,"B",IF(QB2&gt;=6.5,"C+",IF(QB2&gt;=5.5,"C",IF(QB2&gt;=5,"D+",IF(QB2&gt;=4,"D","F")))))))</f>
        <v>B</v>
      </c>
      <c r="QE2" s="33">
        <f t="shared" ref="QE2:QE9" si="66">IF(QD2="A",4,IF(QD2="B+",3.5,IF(QD2="B",3,IF(QD2="C+",2.5,IF(QD2="C",2,IF(QD2="D+",1.5,IF(QD2="D",1,0)))))))</f>
        <v>3</v>
      </c>
      <c r="QF2" s="49" t="str">
        <f t="shared" ref="QF2:QF9" si="67">TEXT(QE2,"0.0")</f>
        <v>3.0</v>
      </c>
      <c r="QG2" s="77">
        <v>3</v>
      </c>
      <c r="QH2" s="151">
        <v>3</v>
      </c>
      <c r="QI2" s="24">
        <v>8.9</v>
      </c>
      <c r="QJ2" s="27">
        <v>8</v>
      </c>
      <c r="QK2" s="28"/>
      <c r="QL2" s="22">
        <f t="shared" ref="QL2:QL9" si="68">ROUND((QI2*0.4+QJ2*0.6),1)</f>
        <v>8.4</v>
      </c>
      <c r="QM2" s="29">
        <f t="shared" ref="QM2:QM9" si="69">ROUND(MAX((QI2*0.4+QJ2*0.6),(QI2*0.4+QK2*0.6)),1)</f>
        <v>8.4</v>
      </c>
      <c r="QN2" s="29" t="str">
        <f>TEXT(QM2,"0.0")</f>
        <v>8.4</v>
      </c>
      <c r="QO2" s="35" t="str">
        <f>IF(QM2&gt;=8.5,"A",IF(QM2&gt;=8,"B+",IF(QM2&gt;=7,"B",IF(QM2&gt;=6.5,"C+",IF(QM2&gt;=5.5,"C",IF(QM2&gt;=5,"D+",IF(QM2&gt;=4,"D","F")))))))</f>
        <v>B+</v>
      </c>
      <c r="QP2" s="33">
        <f t="shared" ref="QP2:QP9" si="70">IF(QO2="A",4,IF(QO2="B+",3.5,IF(QO2="B",3,IF(QO2="C+",2.5,IF(QO2="C",2,IF(QO2="D+",1.5,IF(QO2="D",1,0)))))))</f>
        <v>3.5</v>
      </c>
      <c r="QQ2" s="49" t="str">
        <f t="shared" ref="QQ2:QQ9" si="71">TEXT(QP2,"0.0")</f>
        <v>3.5</v>
      </c>
      <c r="QR2" s="77">
        <v>1</v>
      </c>
      <c r="QS2" s="151">
        <v>1</v>
      </c>
      <c r="QT2" s="24">
        <v>7.7</v>
      </c>
      <c r="QU2" s="27">
        <v>5</v>
      </c>
      <c r="QV2" s="28"/>
      <c r="QW2" s="22">
        <f t="shared" ref="QW2:QW9" si="72">ROUND((QT2*0.4+QU2*0.6),1)</f>
        <v>6.1</v>
      </c>
      <c r="QX2" s="29">
        <f t="shared" ref="QX2:QX9" si="73">ROUND(MAX((QT2*0.4+QU2*0.6),(QT2*0.4+QV2*0.6)),1)</f>
        <v>6.1</v>
      </c>
      <c r="QY2" s="29" t="str">
        <f>TEXT(QX2,"0.0")</f>
        <v>6.1</v>
      </c>
      <c r="QZ2" s="35" t="str">
        <f t="shared" ref="QZ2:QZ9" si="74">IF(QX2&gt;=8.5,"A",IF(QX2&gt;=8,"B+",IF(QX2&gt;=7,"B",IF(QX2&gt;=6.5,"C+",IF(QX2&gt;=5.5,"C",IF(QX2&gt;=5,"D+",IF(QX2&gt;=4,"D","F")))))))</f>
        <v>C</v>
      </c>
      <c r="RA2" s="33">
        <f t="shared" ref="RA2:RA9" si="75">IF(QZ2="A",4,IF(QZ2="B+",3.5,IF(QZ2="B",3,IF(QZ2="C+",2.5,IF(QZ2="C",2,IF(QZ2="D+",1.5,IF(QZ2="D",1,0)))))))</f>
        <v>2</v>
      </c>
      <c r="RB2" s="49" t="str">
        <f t="shared" ref="RB2:RB9" si="76">TEXT(RA2,"0.0")</f>
        <v>2.0</v>
      </c>
      <c r="RC2" s="77">
        <v>3</v>
      </c>
      <c r="RD2" s="151">
        <v>3</v>
      </c>
      <c r="RE2" s="24">
        <v>7.8</v>
      </c>
      <c r="RF2" s="27">
        <v>10</v>
      </c>
      <c r="RG2" s="28"/>
      <c r="RH2" s="22">
        <f t="shared" ref="RH2:RH9" si="77">ROUND((RE2*0.4+RF2*0.6),1)</f>
        <v>9.1</v>
      </c>
      <c r="RI2" s="29">
        <f t="shared" ref="RI2:RI9" si="78">ROUND(MAX((RE2*0.4+RF2*0.6),(RE2*0.4+RG2*0.6)),1)</f>
        <v>9.1</v>
      </c>
      <c r="RJ2" s="29" t="str">
        <f>TEXT(RI2,"0.0")</f>
        <v>9.1</v>
      </c>
      <c r="RK2" s="35" t="str">
        <f t="shared" ref="RK2:RK9" si="79">IF(RI2&gt;=8.5,"A",IF(RI2&gt;=8,"B+",IF(RI2&gt;=7,"B",IF(RI2&gt;=6.5,"C+",IF(RI2&gt;=5.5,"C",IF(RI2&gt;=5,"D+",IF(RI2&gt;=4,"D","F")))))))</f>
        <v>A</v>
      </c>
      <c r="RL2" s="33">
        <f t="shared" ref="RL2:RL9" si="80">IF(RK2="A",4,IF(RK2="B+",3.5,IF(RK2="B",3,IF(RK2="C+",2.5,IF(RK2="C",2,IF(RK2="D+",1.5,IF(RK2="D",1,0)))))))</f>
        <v>4</v>
      </c>
      <c r="RM2" s="49" t="str">
        <f t="shared" ref="RM2:RM9" si="81">TEXT(RL2,"0.0")</f>
        <v>4.0</v>
      </c>
      <c r="RN2" s="77">
        <v>1</v>
      </c>
      <c r="RO2" s="151">
        <v>1</v>
      </c>
      <c r="RP2" s="211">
        <f>OZ2+PK2+PV2+QG2+QR2+RC2+RN2</f>
        <v>15</v>
      </c>
      <c r="RQ2" s="275">
        <f>(OU2*OZ2+PF2*PK2+PQ2*PV2+QB2*QG2+QM2*QR2+QX2*RC2+RI2*RN2)/RP2</f>
        <v>7.753333333333333</v>
      </c>
      <c r="RR2" s="43">
        <f>(OX2*OZ2+PI2*PK2+PT2*PV2+QE2*QG2+QP2*QR2+RA2*RC2+RL2*RN2)/RP2</f>
        <v>3.1666666666666665</v>
      </c>
      <c r="RS2" s="45" t="str">
        <f>TEXT(RR2,"0.00")</f>
        <v>3.17</v>
      </c>
      <c r="RT2" s="47" t="str">
        <f>IF(AND(RR2&lt;1),"Cảnh báo KQHT","Lên lớp")</f>
        <v>Lên lớp</v>
      </c>
      <c r="RU2" s="41">
        <f>PA2+PL2+PW2+QH2+QS2+RD2+RO2</f>
        <v>15</v>
      </c>
      <c r="RV2" s="43">
        <f>(OX2*PA2+PI2*PL2+PT2*PW2+QE2*QH2+QP2*QS2+RA2*RD2+RL2*RO2)/RU2</f>
        <v>3.1666666666666665</v>
      </c>
      <c r="RW2" s="229">
        <f>OK2+RP2</f>
        <v>91</v>
      </c>
      <c r="RX2" s="230">
        <f>OL2+RU2</f>
        <v>91</v>
      </c>
      <c r="RY2" s="146">
        <f xml:space="preserve"> (OM2*OL2+RV2*RU2)/RX2</f>
        <v>2.9670329670329672</v>
      </c>
      <c r="RZ2" s="45" t="str">
        <f>TEXT(RY2,"0.00")</f>
        <v>2.97</v>
      </c>
      <c r="SA2" s="47" t="str">
        <f>IF(AND(RY2&lt;1.6),"Cảnh báo KQHT","Lên lớp")</f>
        <v>Lên lớp</v>
      </c>
      <c r="SB2" s="47" t="s">
        <v>1143</v>
      </c>
      <c r="SC2" s="24">
        <v>8.9</v>
      </c>
      <c r="SD2" s="27">
        <v>7</v>
      </c>
      <c r="SE2" s="28"/>
      <c r="SF2" s="22">
        <f t="shared" ref="SF2:SF9" si="82">ROUND((SC2*0.4+SD2*0.6),1)</f>
        <v>7.8</v>
      </c>
      <c r="SG2" s="29">
        <f t="shared" ref="SG2:SG9" si="83">ROUND(MAX((SC2*0.4+SD2*0.6),(SC2*0.4+SE2*0.6)),1)</f>
        <v>7.8</v>
      </c>
      <c r="SH2" s="29" t="str">
        <f>TEXT(SG2,"0.0")</f>
        <v>7.8</v>
      </c>
      <c r="SI2" s="35" t="str">
        <f t="shared" ref="SI2:SI9" si="84">IF(SG2&gt;=8.5,"A",IF(SG2&gt;=8,"B+",IF(SG2&gt;=7,"B",IF(SG2&gt;=6.5,"C+",IF(SG2&gt;=5.5,"C",IF(SG2&gt;=5,"D+",IF(SG2&gt;=4,"D","F")))))))</f>
        <v>B</v>
      </c>
      <c r="SJ2" s="33">
        <f t="shared" ref="SJ2:SJ9" si="85">IF(SI2="A",4,IF(SI2="B+",3.5,IF(SI2="B",3,IF(SI2="C+",2.5,IF(SI2="C",2,IF(SI2="D+",1.5,IF(SI2="D",1,0)))))))</f>
        <v>3</v>
      </c>
      <c r="SK2" s="49" t="str">
        <f t="shared" ref="SK2:SK9" si="86">TEXT(SJ2,"0.0")</f>
        <v>3.0</v>
      </c>
      <c r="SL2" s="77">
        <v>2</v>
      </c>
      <c r="SM2" s="151">
        <v>2</v>
      </c>
      <c r="SN2" s="24">
        <v>8.6</v>
      </c>
      <c r="SO2" s="27">
        <v>7</v>
      </c>
      <c r="SP2" s="28"/>
      <c r="SQ2" s="22">
        <f t="shared" ref="SQ2:SQ9" si="87">ROUND((SN2*0.4+SO2*0.6),1)</f>
        <v>7.6</v>
      </c>
      <c r="SR2" s="29">
        <f t="shared" ref="SR2:SR9" si="88">ROUND(MAX((SN2*0.4+SO2*0.6),(SN2*0.4+SP2*0.6)),1)</f>
        <v>7.6</v>
      </c>
      <c r="SS2" s="29" t="str">
        <f>TEXT(SR2,"0.0")</f>
        <v>7.6</v>
      </c>
      <c r="ST2" s="35" t="str">
        <f t="shared" ref="ST2:ST9" si="89">IF(SR2&gt;=8.5,"A",IF(SR2&gt;=8,"B+",IF(SR2&gt;=7,"B",IF(SR2&gt;=6.5,"C+",IF(SR2&gt;=5.5,"C",IF(SR2&gt;=5,"D+",IF(SR2&gt;=4,"D","F")))))))</f>
        <v>B</v>
      </c>
      <c r="SU2" s="33">
        <f t="shared" ref="SU2:SU9" si="90">IF(ST2="A",4,IF(ST2="B+",3.5,IF(ST2="B",3,IF(ST2="C+",2.5,IF(ST2="C",2,IF(ST2="D+",1.5,IF(ST2="D",1,0)))))))</f>
        <v>3</v>
      </c>
      <c r="SV2" s="49" t="str">
        <f t="shared" ref="SV2:SV9" si="91">TEXT(SU2,"0.0")</f>
        <v>3.0</v>
      </c>
      <c r="SW2" s="77">
        <v>2</v>
      </c>
      <c r="SX2" s="151">
        <v>2</v>
      </c>
      <c r="SY2" s="24"/>
      <c r="SZ2" s="27"/>
      <c r="TA2" s="28"/>
      <c r="TB2" s="22">
        <f>ROUND((SF2*0.5+SQ2*0.5),1)</f>
        <v>7.7</v>
      </c>
      <c r="TC2" s="29">
        <f t="shared" ref="TC2" si="92">ROUND((SG2*0.5+SR2*0.5),1)</f>
        <v>7.7</v>
      </c>
      <c r="TD2" s="29" t="str">
        <f>TEXT(TC2,"0.0")</f>
        <v>7.7</v>
      </c>
      <c r="TE2" s="35" t="str">
        <f t="shared" ref="TE2:TE9" si="93">IF(TC2&gt;=8.5,"A",IF(TC2&gt;=8,"B+",IF(TC2&gt;=7,"B",IF(TC2&gt;=6.5,"C+",IF(TC2&gt;=5.5,"C",IF(TC2&gt;=5,"D+",IF(TC2&gt;=4,"D","F")))))))</f>
        <v>B</v>
      </c>
      <c r="TF2" s="33">
        <f t="shared" ref="TF2:TF9" si="94">IF(TE2="A",4,IF(TE2="B+",3.5,IF(TE2="B",3,IF(TE2="C+",2.5,IF(TE2="C",2,IF(TE2="D+",1.5,IF(TE2="D",1,0)))))))</f>
        <v>3</v>
      </c>
      <c r="TG2" s="49" t="str">
        <f t="shared" ref="TG2:TG9" si="95">TEXT(TF2,"0.0")</f>
        <v>3.0</v>
      </c>
      <c r="TH2" s="77">
        <v>4</v>
      </c>
      <c r="TI2" s="151">
        <v>4</v>
      </c>
      <c r="TJ2" s="320"/>
      <c r="TK2" s="165">
        <v>8.1</v>
      </c>
      <c r="TL2" s="30">
        <v>7.6</v>
      </c>
      <c r="TM2" s="30">
        <v>7.3</v>
      </c>
      <c r="TN2" s="322"/>
      <c r="TO2" s="127">
        <f>ROUND((TK2*0.2+TL2*0.3+TM2*0.5),1)</f>
        <v>7.6</v>
      </c>
      <c r="TP2" s="29" t="str">
        <f>TEXT(TO2,"0.0")</f>
        <v>7.6</v>
      </c>
      <c r="TQ2" s="35" t="str">
        <f t="shared" ref="TQ2:TQ10" si="96">IF(TO2&gt;=8.5,"A",IF(TO2&gt;=8,"B+",IF(TO2&gt;=7,"B",IF(TO2&gt;=6.5,"C+",IF(TO2&gt;=5.5,"C",IF(TO2&gt;=5,"D+",IF(TO2&gt;=4,"D","F")))))))</f>
        <v>B</v>
      </c>
      <c r="TR2" s="33">
        <f t="shared" ref="TR2:TR10" si="97">IF(TQ2="A",4,IF(TQ2="B+",3.5,IF(TQ2="B",3,IF(TQ2="C+",2.5,IF(TQ2="C",2,IF(TQ2="D+",1.5,IF(TQ2="D",1,0)))))))</f>
        <v>3</v>
      </c>
      <c r="TS2" s="49" t="str">
        <f t="shared" ref="TS2:TS10" si="98">TEXT(TR2,"0.0")</f>
        <v>3.0</v>
      </c>
      <c r="TT2" s="323">
        <v>5</v>
      </c>
      <c r="TU2" s="324">
        <v>5</v>
      </c>
      <c r="TV2" s="325">
        <f>TH2+TT2</f>
        <v>9</v>
      </c>
      <c r="TW2" s="341">
        <f>(TC2*TH2+TO2*TT2)/TV2</f>
        <v>7.6444444444444439</v>
      </c>
      <c r="TX2" s="326">
        <f>(TF2*TH2+TR2*TT2)/TV2</f>
        <v>3</v>
      </c>
      <c r="TY2" s="45" t="str">
        <f>TEXT(TX2,"0.00")</f>
        <v>3.00</v>
      </c>
      <c r="TZ2" s="47" t="str">
        <f t="shared" ref="TZ2:TZ10" si="99">IF(AND(TX2&lt;1),"Cảnh báo KQHT","Lên lớp")</f>
        <v>Lên lớp</v>
      </c>
      <c r="UA2" s="41">
        <f>TI2+TU2</f>
        <v>9</v>
      </c>
      <c r="UB2" s="43">
        <f>(TF2*TI2+TR2*TU2)/UA2</f>
        <v>3</v>
      </c>
    </row>
    <row r="3" spans="1:548" ht="18">
      <c r="A3" s="11">
        <v>2</v>
      </c>
      <c r="B3" s="70" t="s">
        <v>573</v>
      </c>
      <c r="C3" s="92" t="s">
        <v>575</v>
      </c>
      <c r="D3" s="73" t="s">
        <v>184</v>
      </c>
      <c r="E3" s="302" t="s">
        <v>576</v>
      </c>
      <c r="F3" s="9"/>
      <c r="G3" s="118" t="s">
        <v>928</v>
      </c>
      <c r="H3" s="102" t="s">
        <v>18</v>
      </c>
      <c r="I3" s="104" t="s">
        <v>690</v>
      </c>
      <c r="J3" s="13">
        <v>6</v>
      </c>
      <c r="K3" s="29" t="str">
        <f t="shared" ref="K3:K29" si="100">TEXT(J3,"0.0")</f>
        <v>6.0</v>
      </c>
      <c r="L3" s="35" t="str">
        <f t="shared" ref="L3:L6" si="101">IF(J3&gt;=8.5,"A",IF(J3&gt;=8,"B+",IF(J3&gt;=7,"B",IF(J3&gt;=6.5,"C+",IF(J3&gt;=5.5,"C",IF(J3&gt;=5,"D+",IF(J3&gt;=4,"D","F")))))))</f>
        <v>C</v>
      </c>
      <c r="M3" s="33">
        <f t="shared" ref="M3:M6" si="102">IF(L3="A",4,IF(L3="B+",3.5,IF(L3="B",3,IF(L3="C+",2.5,IF(L3="C",2,IF(L3="D+",1.5,IF(L3="D",1,0)))))))</f>
        <v>2</v>
      </c>
      <c r="N3" s="49" t="str">
        <f t="shared" ref="N3:N6" si="103">TEXT(M3,"0.0")</f>
        <v>2.0</v>
      </c>
      <c r="O3" s="12">
        <v>2</v>
      </c>
      <c r="P3" s="19">
        <v>7.2</v>
      </c>
      <c r="Q3" s="29" t="str">
        <f t="shared" ref="Q3:Q29" si="104">TEXT(P3,"0.0")</f>
        <v>7.2</v>
      </c>
      <c r="R3" s="35" t="str">
        <f t="shared" ref="R3:R6" si="105">IF(P3&gt;=8.5,"A",IF(P3&gt;=8,"B+",IF(P3&gt;=7,"B",IF(P3&gt;=6.5,"C+",IF(P3&gt;=5.5,"C",IF(P3&gt;=5,"D+",IF(P3&gt;=4,"D","F")))))))</f>
        <v>B</v>
      </c>
      <c r="S3" s="33">
        <f t="shared" ref="S3:S6" si="106">IF(R3="A",4,IF(R3="B+",3.5,IF(R3="B",3,IF(R3="C+",2.5,IF(R3="C",2,IF(R3="D+",1.5,IF(R3="D",1,0)))))))</f>
        <v>3</v>
      </c>
      <c r="T3" s="49" t="str">
        <f t="shared" ref="T3:T6" si="107">TEXT(S3,"0.0")</f>
        <v>3.0</v>
      </c>
      <c r="U3" s="12">
        <v>3</v>
      </c>
      <c r="V3" s="24">
        <v>7.3</v>
      </c>
      <c r="W3" s="27">
        <v>6</v>
      </c>
      <c r="X3" s="28"/>
      <c r="Y3" s="22">
        <f t="shared" ref="Y3:Y6" si="108">ROUND((V3*0.4+W3*0.6),1)</f>
        <v>6.5</v>
      </c>
      <c r="Z3" s="29">
        <f t="shared" ref="Z3:Z6" si="109">ROUND(MAX((V3*0.4+W3*0.6),(V3*0.4+X3*0.6)),1)</f>
        <v>6.5</v>
      </c>
      <c r="AA3" s="29" t="str">
        <f t="shared" ref="AA3:AA29" si="110">TEXT(Z3,"0.0")</f>
        <v>6.5</v>
      </c>
      <c r="AB3" s="35" t="str">
        <f t="shared" ref="AB3:AB6" si="111">IF(Z3&gt;=8.5,"A",IF(Z3&gt;=8,"B+",IF(Z3&gt;=7,"B",IF(Z3&gt;=6.5,"C+",IF(Z3&gt;=5.5,"C",IF(Z3&gt;=5,"D+",IF(Z3&gt;=4,"D","F")))))))</f>
        <v>C+</v>
      </c>
      <c r="AC3" s="33">
        <f t="shared" ref="AC3:AC6" si="112">IF(AB3="A",4,IF(AB3="B+",3.5,IF(AB3="B",3,IF(AB3="C+",2.5,IF(AB3="C",2,IF(AB3="D+",1.5,IF(AB3="D",1,0)))))))</f>
        <v>2.5</v>
      </c>
      <c r="AD3" s="49" t="str">
        <f t="shared" ref="AD3:AD6" si="113">TEXT(AC3,"0.0")</f>
        <v>2.5</v>
      </c>
      <c r="AE3" s="77">
        <v>5</v>
      </c>
      <c r="AF3" s="80">
        <v>5</v>
      </c>
      <c r="AG3" s="24">
        <v>6.7</v>
      </c>
      <c r="AH3" s="27">
        <v>7</v>
      </c>
      <c r="AI3" s="28"/>
      <c r="AJ3" s="22">
        <f t="shared" ref="AJ3:AJ6" si="114">ROUND((AG3*0.4+AH3*0.6),1)</f>
        <v>6.9</v>
      </c>
      <c r="AK3" s="29">
        <f t="shared" ref="AK3:AK6" si="115">ROUND(MAX((AG3*0.4+AH3*0.6),(AG3*0.4+AI3*0.6)),1)</f>
        <v>6.9</v>
      </c>
      <c r="AL3" s="29" t="str">
        <f t="shared" ref="AL3:AL29" si="116">TEXT(AK3,"0.0")</f>
        <v>6.9</v>
      </c>
      <c r="AM3" s="35" t="str">
        <f t="shared" ref="AM3:AM6" si="117">IF(AK3&gt;=8.5,"A",IF(AK3&gt;=8,"B+",IF(AK3&gt;=7,"B",IF(AK3&gt;=6.5,"C+",IF(AK3&gt;=5.5,"C",IF(AK3&gt;=5,"D+",IF(AK3&gt;=4,"D","F")))))))</f>
        <v>C+</v>
      </c>
      <c r="AN3" s="33">
        <f t="shared" ref="AN3:AN6" si="118">IF(AM3="A",4,IF(AM3="B+",3.5,IF(AM3="B",3,IF(AM3="C+",2.5,IF(AM3="C",2,IF(AM3="D+",1.5,IF(AM3="D",1,0)))))))</f>
        <v>2.5</v>
      </c>
      <c r="AO3" s="49" t="str">
        <f t="shared" ref="AO3:AO6" si="119">TEXT(AN3,"0.0")</f>
        <v>2.5</v>
      </c>
      <c r="AP3" s="77">
        <v>3</v>
      </c>
      <c r="AQ3" s="83">
        <v>3</v>
      </c>
      <c r="AR3" s="24">
        <v>6.3</v>
      </c>
      <c r="AS3" s="27">
        <v>5</v>
      </c>
      <c r="AT3" s="28"/>
      <c r="AU3" s="22">
        <f t="shared" si="0"/>
        <v>5.5</v>
      </c>
      <c r="AV3" s="29">
        <f t="shared" si="1"/>
        <v>5.5</v>
      </c>
      <c r="AW3" s="29" t="str">
        <f t="shared" ref="AW3:AW29" si="120">TEXT(AV3,"0.0")</f>
        <v>5.5</v>
      </c>
      <c r="AX3" s="35" t="str">
        <f t="shared" ref="AX3:AX6" si="121">IF(AV3&gt;=8.5,"A",IF(AV3&gt;=8,"B+",IF(AV3&gt;=7,"B",IF(AV3&gt;=6.5,"C+",IF(AV3&gt;=5.5,"C",IF(AV3&gt;=5,"D+",IF(AV3&gt;=4,"D","F")))))))</f>
        <v>C</v>
      </c>
      <c r="AY3" s="33">
        <f t="shared" ref="AY3:AY6" si="122">IF(AX3="A",4,IF(AX3="B+",3.5,IF(AX3="B",3,IF(AX3="C+",2.5,IF(AX3="C",2,IF(AX3="D+",1.5,IF(AX3="D",1,0)))))))</f>
        <v>2</v>
      </c>
      <c r="AZ3" s="49" t="str">
        <f t="shared" ref="AZ3:AZ6" si="123">TEXT(AY3,"0.0")</f>
        <v>2.0</v>
      </c>
      <c r="BA3" s="77">
        <v>3</v>
      </c>
      <c r="BB3" s="83">
        <v>3</v>
      </c>
      <c r="BC3" s="24">
        <v>7</v>
      </c>
      <c r="BD3" s="27">
        <v>5</v>
      </c>
      <c r="BE3" s="28"/>
      <c r="BF3" s="22">
        <f>ROUND((BC3*0.4+BD3*0.6),1)</f>
        <v>5.8</v>
      </c>
      <c r="BG3" s="29">
        <f t="shared" si="2"/>
        <v>5.8</v>
      </c>
      <c r="BH3" s="29" t="str">
        <f t="shared" ref="BH3:BH29" si="124">TEXT(BG3,"0.0")</f>
        <v>5.8</v>
      </c>
      <c r="BI3" s="35" t="str">
        <f>IF(BG3&gt;=8.5,"A",IF(BG3&gt;=8,"B+",IF(BG3&gt;=7,"B",IF(BG3&gt;=6.5,"C+",IF(BG3&gt;=5.5,"C",IF(BG3&gt;=5,"D+",IF(BG3&gt;=4,"D","F")))))))</f>
        <v>C</v>
      </c>
      <c r="BJ3" s="33">
        <f t="shared" ref="BJ3:BJ6" si="125">IF(BI3="A",4,IF(BI3="B+",3.5,IF(BI3="B",3,IF(BI3="C+",2.5,IF(BI3="C",2,IF(BI3="D+",1.5,IF(BI3="D",1,0)))))))</f>
        <v>2</v>
      </c>
      <c r="BK3" s="49" t="str">
        <f t="shared" ref="BK3:BK6" si="126">TEXT(BJ3,"0.0")</f>
        <v>2.0</v>
      </c>
      <c r="BL3" s="77">
        <v>3</v>
      </c>
      <c r="BM3" s="83">
        <v>3</v>
      </c>
      <c r="BN3" s="24">
        <v>7</v>
      </c>
      <c r="BO3" s="27">
        <v>8</v>
      </c>
      <c r="BP3" s="28"/>
      <c r="BQ3" s="22">
        <f t="shared" ref="BQ3:BQ6" si="127">ROUND((BN3*0.4+BO3*0.6),1)</f>
        <v>7.6</v>
      </c>
      <c r="BR3" s="29">
        <f t="shared" si="3"/>
        <v>7.6</v>
      </c>
      <c r="BS3" s="29" t="str">
        <f t="shared" ref="BS3:BS29" si="128">TEXT(BR3,"0.0")</f>
        <v>7.6</v>
      </c>
      <c r="BT3" s="35" t="str">
        <f t="shared" ref="BT3:BT6" si="129">IF(BR3&gt;=8.5,"A",IF(BR3&gt;=8,"B+",IF(BR3&gt;=7,"B",IF(BR3&gt;=6.5,"C+",IF(BR3&gt;=5.5,"C",IF(BR3&gt;=5,"D+",IF(BR3&gt;=4,"D","F")))))))</f>
        <v>B</v>
      </c>
      <c r="BU3" s="33">
        <f t="shared" ref="BU3:BU6" si="130">IF(BT3="A",4,IF(BT3="B+",3.5,IF(BT3="B",3,IF(BT3="C+",2.5,IF(BT3="C",2,IF(BT3="D+",1.5,IF(BT3="D",1,0)))))))</f>
        <v>3</v>
      </c>
      <c r="BV3" s="49" t="str">
        <f t="shared" ref="BV3:BV6" si="131">TEXT(BU3,"0.0")</f>
        <v>3.0</v>
      </c>
      <c r="BW3" s="77">
        <v>2</v>
      </c>
      <c r="BX3" s="83">
        <v>2</v>
      </c>
      <c r="BY3" s="41">
        <f t="shared" ref="BY3:BY24" si="132">AE3+AP3+BA3+BL3+BW3</f>
        <v>16</v>
      </c>
      <c r="BZ3" s="43">
        <f t="shared" ref="BZ3:BZ24" si="133">(AC3*AE3+AN3*AP3+AY3*BA3+BJ3*BL3+BU3*BW3)/BY3</f>
        <v>2.375</v>
      </c>
      <c r="CA3" s="45" t="str">
        <f t="shared" ref="CA3:CA24" si="134">TEXT(BZ3,"0.00")</f>
        <v>2.38</v>
      </c>
      <c r="CB3" s="47" t="str">
        <f t="shared" ref="CB3:CB24" si="135">IF(AND(BZ3&lt;0.8),"Cảnh báo KQHT","Lên lớp")</f>
        <v>Lên lớp</v>
      </c>
      <c r="CC3" s="145">
        <f t="shared" ref="CC3:CC24" si="136">AF3+AQ3+BB3+BM3+BX3</f>
        <v>16</v>
      </c>
      <c r="CD3" s="146">
        <f t="shared" ref="CD3:CD24" si="137" xml:space="preserve"> (AC3*AF3+AN3*AQ3+AY3*BB3+BJ3*BM3+BU3*BX3)/CC3</f>
        <v>2.375</v>
      </c>
      <c r="CE3" s="47" t="str">
        <f t="shared" ref="CE3:CE24" si="138">IF(AND(CD3&lt;1.2),"Cảnh báo KQHT","Lên lớp")</f>
        <v>Lên lớp</v>
      </c>
      <c r="CF3" s="142" t="s">
        <v>1143</v>
      </c>
      <c r="CG3" s="63">
        <v>4.2</v>
      </c>
      <c r="CH3" s="27"/>
      <c r="CI3" s="28"/>
      <c r="CJ3" s="22">
        <f t="shared" ref="CJ3:CJ7" si="139">ROUND((CG3*0.4+CH3*0.6),1)</f>
        <v>1.7</v>
      </c>
      <c r="CK3" s="29">
        <f t="shared" ref="CK3:CK7" si="140">ROUND(MAX((CG3*0.4+CH3*0.6),(CG3*0.4+CI3*0.6)),1)</f>
        <v>1.7</v>
      </c>
      <c r="CL3" s="29" t="str">
        <f t="shared" ref="CL3:CL29" si="141">TEXT(CK3,"0.0")</f>
        <v>1.7</v>
      </c>
      <c r="CM3" s="35" t="str">
        <f t="shared" ref="CM3:CM7" si="142">IF(CK3&gt;=8.5,"A",IF(CK3&gt;=8,"B+",IF(CK3&gt;=7,"B",IF(CK3&gt;=6.5,"C+",IF(CK3&gt;=5.5,"C",IF(CK3&gt;=5,"D+",IF(CK3&gt;=4,"D","F")))))))</f>
        <v>F</v>
      </c>
      <c r="CN3" s="157">
        <f t="shared" ref="CN3:CN7" si="143">IF(CM3="A",4,IF(CM3="B+",3.5,IF(CM3="B",3,IF(CM3="C+",2.5,IF(CM3="C",2,IF(CM3="D+",1.5,IF(CM3="D",1,0)))))))</f>
        <v>0</v>
      </c>
      <c r="CO3" s="49" t="str">
        <f t="shared" ref="CO3:CO7" si="144">TEXT(CN3,"0.0")</f>
        <v>0.0</v>
      </c>
      <c r="CP3" s="77">
        <v>3</v>
      </c>
      <c r="CQ3" s="151"/>
      <c r="CR3" s="24">
        <v>8</v>
      </c>
      <c r="CS3" s="27">
        <v>8</v>
      </c>
      <c r="CT3" s="28"/>
      <c r="CU3" s="22">
        <f>ROUND((CR3*0.4+CS3*0.6),1)</f>
        <v>8</v>
      </c>
      <c r="CV3" s="29">
        <f t="shared" ref="CV3:CV7" si="145">ROUND(MAX((CR3*0.4+CS3*0.6),(CR3*0.4+CT3*0.6)),1)</f>
        <v>8</v>
      </c>
      <c r="CW3" s="29" t="str">
        <f t="shared" ref="CW3:CW29" si="146">TEXT(CV3,"0.0")</f>
        <v>8.0</v>
      </c>
      <c r="CX3" s="35" t="str">
        <f t="shared" ref="CX3:CX7" si="147">IF(CV3&gt;=8.5,"A",IF(CV3&gt;=8,"B+",IF(CV3&gt;=7,"B",IF(CV3&gt;=6.5,"C+",IF(CV3&gt;=5.5,"C",IF(CV3&gt;=5,"D+",IF(CV3&gt;=4,"D","F")))))))</f>
        <v>B+</v>
      </c>
      <c r="CY3" s="157">
        <f t="shared" ref="CY3:CY7" si="148">IF(CX3="A",4,IF(CX3="B+",3.5,IF(CX3="B",3,IF(CX3="C+",2.5,IF(CX3="C",2,IF(CX3="D+",1.5,IF(CX3="D",1,0)))))))</f>
        <v>3.5</v>
      </c>
      <c r="CZ3" s="49" t="str">
        <f t="shared" ref="CZ3:CZ7" si="149">TEXT(CY3,"0.0")</f>
        <v>3.5</v>
      </c>
      <c r="DA3" s="77">
        <v>2</v>
      </c>
      <c r="DB3" s="151">
        <v>2</v>
      </c>
      <c r="DC3" s="24">
        <v>5.6</v>
      </c>
      <c r="DD3" s="27">
        <v>6</v>
      </c>
      <c r="DE3" s="28"/>
      <c r="DF3" s="22">
        <f t="shared" ref="DF3:DF7" si="150">ROUND((DC3*0.4+DD3*0.6),1)</f>
        <v>5.8</v>
      </c>
      <c r="DG3" s="29">
        <f t="shared" ref="DG3:DG7" si="151">ROUND(MAX((DC3*0.4+DD3*0.6),(DC3*0.4+DE3*0.6)),1)</f>
        <v>5.8</v>
      </c>
      <c r="DH3" s="29" t="str">
        <f t="shared" ref="DH3:DH29" si="152">TEXT(DG3,"0.0")</f>
        <v>5.8</v>
      </c>
      <c r="DI3" s="35" t="str">
        <f t="shared" ref="DI3:DI7" si="153">IF(DG3&gt;=8.5,"A",IF(DG3&gt;=8,"B+",IF(DG3&gt;=7,"B",IF(DG3&gt;=6.5,"C+",IF(DG3&gt;=5.5,"C",IF(DG3&gt;=5,"D+",IF(DG3&gt;=4,"D","F")))))))</f>
        <v>C</v>
      </c>
      <c r="DJ3" s="157">
        <f t="shared" ref="DJ3:DJ7" si="154">IF(DI3="A",4,IF(DI3="B+",3.5,IF(DI3="B",3,IF(DI3="C+",2.5,IF(DI3="C",2,IF(DI3="D+",1.5,IF(DI3="D",1,0)))))))</f>
        <v>2</v>
      </c>
      <c r="DK3" s="49" t="str">
        <f t="shared" ref="DK3:DK7" si="155">TEXT(DJ3,"0.0")</f>
        <v>2.0</v>
      </c>
      <c r="DL3" s="77">
        <v>4</v>
      </c>
      <c r="DM3" s="151">
        <v>4</v>
      </c>
      <c r="DN3" s="24">
        <v>5.9</v>
      </c>
      <c r="DO3" s="27">
        <v>5</v>
      </c>
      <c r="DP3" s="28"/>
      <c r="DQ3" s="22">
        <f t="shared" ref="DQ3:DQ7" si="156">ROUND((DN3*0.4+DO3*0.6),1)</f>
        <v>5.4</v>
      </c>
      <c r="DR3" s="29">
        <f t="shared" ref="DR3:DR7" si="157">ROUND(MAX((DN3*0.4+DO3*0.6),(DN3*0.4+DP3*0.6)),1)</f>
        <v>5.4</v>
      </c>
      <c r="DS3" s="29" t="str">
        <f t="shared" ref="DS3:DS29" si="158">TEXT(DR3,"0.0")</f>
        <v>5.4</v>
      </c>
      <c r="DT3" s="35" t="str">
        <f t="shared" ref="DT3:DT7" si="159">IF(DR3&gt;=8.5,"A",IF(DR3&gt;=8,"B+",IF(DR3&gt;=7,"B",IF(DR3&gt;=6.5,"C+",IF(DR3&gt;=5.5,"C",IF(DR3&gt;=5,"D+",IF(DR3&gt;=4,"D","F")))))))</f>
        <v>D+</v>
      </c>
      <c r="DU3" s="157">
        <f t="shared" ref="DU3:DU7" si="160">IF(DT3="A",4,IF(DT3="B+",3.5,IF(DT3="B",3,IF(DT3="C+",2.5,IF(DT3="C",2,IF(DT3="D+",1.5,IF(DT3="D",1,0)))))))</f>
        <v>1.5</v>
      </c>
      <c r="DV3" s="49" t="str">
        <f t="shared" ref="DV3:DV7" si="161">TEXT(DU3,"0.0")</f>
        <v>1.5</v>
      </c>
      <c r="DW3" s="77">
        <v>3</v>
      </c>
      <c r="DX3" s="151">
        <v>3</v>
      </c>
      <c r="DY3" s="24">
        <v>5.7</v>
      </c>
      <c r="DZ3" s="27">
        <v>6</v>
      </c>
      <c r="EA3" s="28"/>
      <c r="EB3" s="22">
        <f>ROUND((DY3*0.4+DZ3*0.6),1)</f>
        <v>5.9</v>
      </c>
      <c r="EC3" s="29">
        <f>ROUND(MAX((DY3*0.4+DZ3*0.6),(DY3*0.4+EA3*0.6)),1)</f>
        <v>5.9</v>
      </c>
      <c r="ED3" s="29" t="str">
        <f t="shared" ref="ED3:ED29" si="162">TEXT(EC3,"0.0")</f>
        <v>5.9</v>
      </c>
      <c r="EE3" s="35" t="str">
        <f t="shared" ref="EE3:EE7" si="163">IF(EC3&gt;=8.5,"A",IF(EC3&gt;=8,"B+",IF(EC3&gt;=7,"B",IF(EC3&gt;=6.5,"C+",IF(EC3&gt;=5.5,"C",IF(EC3&gt;=5,"D+",IF(EC3&gt;=4,"D","F")))))))</f>
        <v>C</v>
      </c>
      <c r="EF3" s="157">
        <f t="shared" ref="EF3:EF7" si="164">IF(EE3="A",4,IF(EE3="B+",3.5,IF(EE3="B",3,IF(EE3="C+",2.5,IF(EE3="C",2,IF(EE3="D+",1.5,IF(EE3="D",1,0)))))))</f>
        <v>2</v>
      </c>
      <c r="EG3" s="49" t="str">
        <f t="shared" ref="EG3:EG7" si="165">TEXT(EF3,"0.0")</f>
        <v>2.0</v>
      </c>
      <c r="EH3" s="77">
        <v>2</v>
      </c>
      <c r="EI3" s="151">
        <v>2</v>
      </c>
      <c r="EJ3" s="24">
        <v>6.2</v>
      </c>
      <c r="EK3" s="27">
        <v>7</v>
      </c>
      <c r="EL3" s="28"/>
      <c r="EM3" s="22">
        <f>ROUND((EJ3*0.4+EK3*0.6),1)</f>
        <v>6.7</v>
      </c>
      <c r="EN3" s="29">
        <f t="shared" ref="EN3:EN7" si="166">ROUND(MAX((EJ3*0.4+EK3*0.6),(EJ3*0.4+EL3*0.6)),1)</f>
        <v>6.7</v>
      </c>
      <c r="EO3" s="29" t="str">
        <f t="shared" ref="EO3:EO29" si="167">TEXT(EN3,"0.0")</f>
        <v>6.7</v>
      </c>
      <c r="EP3" s="35" t="str">
        <f t="shared" ref="EP3:EP7" si="168">IF(EN3&gt;=8.5,"A",IF(EN3&gt;=8,"B+",IF(EN3&gt;=7,"B",IF(EN3&gt;=6.5,"C+",IF(EN3&gt;=5.5,"C",IF(EN3&gt;=5,"D+",IF(EN3&gt;=4,"D","F")))))))</f>
        <v>C+</v>
      </c>
      <c r="EQ3" s="157">
        <f t="shared" ref="EQ3:EQ7" si="169">IF(EP3="A",4,IF(EP3="B+",3.5,IF(EP3="B",3,IF(EP3="C+",2.5,IF(EP3="C",2,IF(EP3="D+",1.5,IF(EP3="D",1,0)))))))</f>
        <v>2.5</v>
      </c>
      <c r="ER3" s="49" t="str">
        <f t="shared" ref="ER3:ER7" si="170">TEXT(EQ3,"0.0")</f>
        <v>2.5</v>
      </c>
      <c r="ES3" s="77">
        <v>2</v>
      </c>
      <c r="ET3" s="151">
        <v>2</v>
      </c>
      <c r="EU3" s="24">
        <v>6.7</v>
      </c>
      <c r="EV3" s="27">
        <v>8</v>
      </c>
      <c r="EW3" s="28"/>
      <c r="EX3" s="22">
        <f>ROUND((EU3*0.4+EV3*0.6),1)</f>
        <v>7.5</v>
      </c>
      <c r="EY3" s="29">
        <f t="shared" ref="EY3:EY7" si="171">ROUND(MAX((EU3*0.4+EV3*0.6),(EU3*0.4+EW3*0.6)),1)</f>
        <v>7.5</v>
      </c>
      <c r="EZ3" s="29" t="str">
        <f t="shared" ref="EZ3:EZ29" si="172">TEXT(EY3,"0.0")</f>
        <v>7.5</v>
      </c>
      <c r="FA3" s="35" t="str">
        <f t="shared" ref="FA3:FA7" si="173">IF(EY3&gt;=8.5,"A",IF(EY3&gt;=8,"B+",IF(EY3&gt;=7,"B",IF(EY3&gt;=6.5,"C+",IF(EY3&gt;=5.5,"C",IF(EY3&gt;=5,"D+",IF(EY3&gt;=4,"D","F")))))))</f>
        <v>B</v>
      </c>
      <c r="FB3" s="157">
        <f t="shared" ref="FB3:FB7" si="174">IF(FA3="A",4,IF(FA3="B+",3.5,IF(FA3="B",3,IF(FA3="C+",2.5,IF(FA3="C",2,IF(FA3="D+",1.5,IF(FA3="D",1,0)))))))</f>
        <v>3</v>
      </c>
      <c r="FC3" s="49" t="str">
        <f t="shared" ref="FC3:FC7" si="175">TEXT(FB3,"0.0")</f>
        <v>3.0</v>
      </c>
      <c r="FD3" s="77">
        <v>3</v>
      </c>
      <c r="FE3" s="151">
        <v>3</v>
      </c>
      <c r="FF3" s="155">
        <v>7</v>
      </c>
      <c r="FG3" s="165">
        <v>7.6</v>
      </c>
      <c r="FH3" s="165"/>
      <c r="FI3" s="22">
        <f t="shared" ref="FI3:FI7" si="176">ROUND((FF3*0.4+FG3*0.6),1)</f>
        <v>7.4</v>
      </c>
      <c r="FJ3" s="29">
        <f t="shared" ref="FJ3:FJ7" si="177">ROUND(MAX((FF3*0.4+FG3*0.6),(FF3*0.4+FH3*0.6)),1)</f>
        <v>7.4</v>
      </c>
      <c r="FK3" s="29" t="str">
        <f t="shared" ref="FK3:FK29" si="178">TEXT(FJ3,"0.0")</f>
        <v>7.4</v>
      </c>
      <c r="FL3" s="35" t="str">
        <f t="shared" ref="FL3:FL7" si="179">IF(FJ3&gt;=8.5,"A",IF(FJ3&gt;=8,"B+",IF(FJ3&gt;=7,"B",IF(FJ3&gt;=6.5,"C+",IF(FJ3&gt;=5.5,"C",IF(FJ3&gt;=5,"D+",IF(FJ3&gt;=4,"D","F")))))))</f>
        <v>B</v>
      </c>
      <c r="FM3" s="33">
        <f t="shared" ref="FM3:FM7" si="180">IF(FL3="A",4,IF(FL3="B+",3.5,IF(FL3="B",3,IF(FL3="C+",2.5,IF(FL3="C",2,IF(FL3="D+",1.5,IF(FL3="D",1,0)))))))</f>
        <v>3</v>
      </c>
      <c r="FN3" s="49" t="str">
        <f t="shared" ref="FN3:FN7" si="181">TEXT(FM3,"0.0")</f>
        <v>3.0</v>
      </c>
      <c r="FO3" s="77">
        <v>2</v>
      </c>
      <c r="FP3" s="151">
        <v>2</v>
      </c>
      <c r="FQ3" s="41">
        <f t="shared" ref="FQ3:FQ24" si="182">CP3+DA3+DL3+DW3+EH3+ES3+FD3+FO3</f>
        <v>21</v>
      </c>
      <c r="FR3" s="43">
        <f>(CN3*CP3+CY3*DA3+DJ3*DL3+DU3*DW3+EF3*EH3+EQ3*ES3+FB3*FD3+FM3*FO3)/FQ3</f>
        <v>2.0714285714285716</v>
      </c>
      <c r="FS3" s="45" t="str">
        <f t="shared" ref="FS3:FS24" si="183">TEXT(FR3,"0.00")</f>
        <v>2.07</v>
      </c>
      <c r="FT3" s="47" t="str">
        <f t="shared" ref="FT3:FT24" si="184">IF(AND(FR3&lt;1),"Cảnh báo KQHT","Lên lớp")</f>
        <v>Lên lớp</v>
      </c>
      <c r="FU3" s="145">
        <f t="shared" ref="FU3:FU24" si="185">CQ3+DB3+DM3+DX3+EI3+ET3+FE3+FP3</f>
        <v>18</v>
      </c>
      <c r="FV3" s="146">
        <f t="shared" ref="FV3:FV24" si="186" xml:space="preserve"> (CN3*CQ3+CY3*DB3+DJ3*DM3+DU3*DX3+EF3*EI3+EQ3*ET3+FB3*FE3+FM3*FP3)/FU3</f>
        <v>2.4166666666666665</v>
      </c>
      <c r="FW3" s="174">
        <f t="shared" ref="FW3:FW24" si="187">BY3+FQ3</f>
        <v>37</v>
      </c>
      <c r="FX3" s="41">
        <f t="shared" ref="FX3:FX24" si="188">CC3+FU3</f>
        <v>34</v>
      </c>
      <c r="FY3" s="43">
        <f t="shared" ref="FY3:FY24" si="189">(CD3*CC3+FV3*FU3)/FX3</f>
        <v>2.3970588235294117</v>
      </c>
      <c r="FZ3" s="45" t="str">
        <f t="shared" ref="FZ3:FZ24" si="190">TEXT(FY3,"0.00")</f>
        <v>2.40</v>
      </c>
      <c r="GA3" s="47" t="str">
        <f t="shared" ref="GA3:GA24" si="191">IF(AND(FY3&lt;1.2),"Cảnh báo KQHT","Lên lớp")</f>
        <v>Lên lớp</v>
      </c>
      <c r="GB3" s="47" t="s">
        <v>1143</v>
      </c>
      <c r="GC3" s="24">
        <v>7.3</v>
      </c>
      <c r="GD3" s="27">
        <v>4</v>
      </c>
      <c r="GE3" s="28"/>
      <c r="GF3" s="22">
        <f>ROUND((GC3*0.4+GD3*0.6),1)</f>
        <v>5.3</v>
      </c>
      <c r="GG3" s="29">
        <f t="shared" ref="GG3:GG5" si="192">ROUND(MAX((GC3*0.4+GD3*0.6),(GC3*0.4+GE3*0.6)),1)</f>
        <v>5.3</v>
      </c>
      <c r="GH3" s="29" t="str">
        <f t="shared" ref="GH3:GH29" si="193">TEXT(GG3,"0.0")</f>
        <v>5.3</v>
      </c>
      <c r="GI3" s="35" t="str">
        <f t="shared" ref="GI3:GI5" si="194">IF(GG3&gt;=8.5,"A",IF(GG3&gt;=8,"B+",IF(GG3&gt;=7,"B",IF(GG3&gt;=6.5,"C+",IF(GG3&gt;=5.5,"C",IF(GG3&gt;=5,"D+",IF(GG3&gt;=4,"D","F")))))))</f>
        <v>D+</v>
      </c>
      <c r="GJ3" s="33">
        <f t="shared" ref="GJ3:GJ5" si="195">IF(GI3="A",4,IF(GI3="B+",3.5,IF(GI3="B",3,IF(GI3="C+",2.5,IF(GI3="C",2,IF(GI3="D+",1.5,IF(GI3="D",1,0)))))))</f>
        <v>1.5</v>
      </c>
      <c r="GK3" s="49" t="str">
        <f t="shared" ref="GK3:GK5" si="196">TEXT(GJ3,"0.0")</f>
        <v>1.5</v>
      </c>
      <c r="GL3" s="77">
        <v>2</v>
      </c>
      <c r="GM3" s="151">
        <v>2</v>
      </c>
      <c r="GN3" s="24">
        <v>7.7</v>
      </c>
      <c r="GO3" s="27">
        <v>6</v>
      </c>
      <c r="GP3" s="28"/>
      <c r="GQ3" s="22">
        <f>ROUND((GN3*0.4+GO3*0.6),1)</f>
        <v>6.7</v>
      </c>
      <c r="GR3" s="29">
        <f t="shared" ref="GR3:GR5" si="197">ROUND(MAX((GN3*0.4+GO3*0.6),(GN3*0.4+GP3*0.6)),1)</f>
        <v>6.7</v>
      </c>
      <c r="GS3" s="29" t="str">
        <f t="shared" ref="GS3:GS29" si="198">TEXT(GR3,"0.0")</f>
        <v>6.7</v>
      </c>
      <c r="GT3" s="35" t="str">
        <f t="shared" ref="GT3:GT5" si="199">IF(GR3&gt;=8.5,"A",IF(GR3&gt;=8,"B+",IF(GR3&gt;=7,"B",IF(GR3&gt;=6.5,"C+",IF(GR3&gt;=5.5,"C",IF(GR3&gt;=5,"D+",IF(GR3&gt;=4,"D","F")))))))</f>
        <v>C+</v>
      </c>
      <c r="GU3" s="33">
        <f t="shared" ref="GU3:GU5" si="200">IF(GT3="A",4,IF(GT3="B+",3.5,IF(GT3="B",3,IF(GT3="C+",2.5,IF(GT3="C",2,IF(GT3="D+",1.5,IF(GT3="D",1,0)))))))</f>
        <v>2.5</v>
      </c>
      <c r="GV3" s="49" t="str">
        <f t="shared" ref="GV3:GV5" si="201">TEXT(GU3,"0.0")</f>
        <v>2.5</v>
      </c>
      <c r="GW3" s="77">
        <v>3</v>
      </c>
      <c r="GX3" s="151">
        <v>3</v>
      </c>
      <c r="GY3" s="24">
        <v>8</v>
      </c>
      <c r="GZ3" s="27">
        <v>7</v>
      </c>
      <c r="HA3" s="28"/>
      <c r="HB3" s="22">
        <f>ROUND((GY3*0.4+GZ3*0.6),1)</f>
        <v>7.4</v>
      </c>
      <c r="HC3" s="29">
        <f t="shared" ref="HC3:HC5" si="202">ROUND(MAX((GY3*0.4+GZ3*0.6),(GY3*0.4+HA3*0.6)),1)</f>
        <v>7.4</v>
      </c>
      <c r="HD3" s="29" t="str">
        <f t="shared" ref="HD3:HD29" si="203">TEXT(HC3,"0.0")</f>
        <v>7.4</v>
      </c>
      <c r="HE3" s="35" t="str">
        <f t="shared" ref="HE3:HE5" si="204">IF(HC3&gt;=8.5,"A",IF(HC3&gt;=8,"B+",IF(HC3&gt;=7,"B",IF(HC3&gt;=6.5,"C+",IF(HC3&gt;=5.5,"C",IF(HC3&gt;=5,"D+",IF(HC3&gt;=4,"D","F")))))))</f>
        <v>B</v>
      </c>
      <c r="HF3" s="33">
        <f t="shared" ref="HF3:HF5" si="205">IF(HE3="A",4,IF(HE3="B+",3.5,IF(HE3="B",3,IF(HE3="C+",2.5,IF(HE3="C",2,IF(HE3="D+",1.5,IF(HE3="D",1,0)))))))</f>
        <v>3</v>
      </c>
      <c r="HG3" s="49" t="str">
        <f t="shared" ref="HG3:HG5" si="206">TEXT(HF3,"0.0")</f>
        <v>3.0</v>
      </c>
      <c r="HH3" s="77">
        <v>2</v>
      </c>
      <c r="HI3" s="151">
        <v>2</v>
      </c>
      <c r="HJ3" s="24">
        <v>5.6</v>
      </c>
      <c r="HK3" s="27">
        <v>5</v>
      </c>
      <c r="HL3" s="28"/>
      <c r="HM3" s="22">
        <f>ROUND((HJ3*0.4+HK3*0.6),1)</f>
        <v>5.2</v>
      </c>
      <c r="HN3" s="29">
        <f t="shared" ref="HN3:HN5" si="207">ROUND(MAX((HJ3*0.4+HK3*0.6),(HJ3*0.4+HL3*0.6)),1)</f>
        <v>5.2</v>
      </c>
      <c r="HO3" s="29" t="str">
        <f t="shared" ref="HO3:HO29" si="208">TEXT(HN3,"0.0")</f>
        <v>5.2</v>
      </c>
      <c r="HP3" s="35" t="str">
        <f t="shared" ref="HP3:HP5" si="209">IF(HN3&gt;=8.5,"A",IF(HN3&gt;=8,"B+",IF(HN3&gt;=7,"B",IF(HN3&gt;=6.5,"C+",IF(HN3&gt;=5.5,"C",IF(HN3&gt;=5,"D+",IF(HN3&gt;=4,"D","F")))))))</f>
        <v>D+</v>
      </c>
      <c r="HQ3" s="33">
        <f t="shared" ref="HQ3:HQ5" si="210">IF(HP3="A",4,IF(HP3="B+",3.5,IF(HP3="B",3,IF(HP3="C+",2.5,IF(HP3="C",2,IF(HP3="D+",1.5,IF(HP3="D",1,0)))))))</f>
        <v>1.5</v>
      </c>
      <c r="HR3" s="49" t="str">
        <f t="shared" ref="HR3:HR5" si="211">TEXT(HQ3,"0.0")</f>
        <v>1.5</v>
      </c>
      <c r="HS3" s="77">
        <v>2</v>
      </c>
      <c r="HT3" s="151">
        <v>2</v>
      </c>
      <c r="HU3" s="24">
        <v>8.3000000000000007</v>
      </c>
      <c r="HV3" s="27">
        <v>6</v>
      </c>
      <c r="HW3" s="28"/>
      <c r="HX3" s="22">
        <f>ROUND((HU3*0.4+HV3*0.6),1)</f>
        <v>6.9</v>
      </c>
      <c r="HY3" s="29">
        <f t="shared" ref="HY3:HY5" si="212">ROUND(MAX((HU3*0.4+HV3*0.6),(HU3*0.4+HW3*0.6)),1)</f>
        <v>6.9</v>
      </c>
      <c r="HZ3" s="29" t="str">
        <f t="shared" ref="HZ3:HZ29" si="213">TEXT(HY3,"0.0")</f>
        <v>6.9</v>
      </c>
      <c r="IA3" s="35" t="str">
        <f t="shared" ref="IA3:IA5" si="214">IF(HY3&gt;=8.5,"A",IF(HY3&gt;=8,"B+",IF(HY3&gt;=7,"B",IF(HY3&gt;=6.5,"C+",IF(HY3&gt;=5.5,"C",IF(HY3&gt;=5,"D+",IF(HY3&gt;=4,"D","F")))))))</f>
        <v>C+</v>
      </c>
      <c r="IB3" s="33">
        <f t="shared" ref="IB3:IB5" si="215">IF(IA3="A",4,IF(IA3="B+",3.5,IF(IA3="B",3,IF(IA3="C+",2.5,IF(IA3="C",2,IF(IA3="D+",1.5,IF(IA3="D",1,0)))))))</f>
        <v>2.5</v>
      </c>
      <c r="IC3" s="49" t="str">
        <f t="shared" ref="IC3:IC5" si="216">TEXT(IB3,"0.0")</f>
        <v>2.5</v>
      </c>
      <c r="ID3" s="77">
        <v>3</v>
      </c>
      <c r="IE3" s="151">
        <v>3</v>
      </c>
      <c r="IF3" s="24">
        <v>5</v>
      </c>
      <c r="IG3" s="27">
        <v>4</v>
      </c>
      <c r="IH3" s="28"/>
      <c r="II3" s="22">
        <f t="shared" ref="II3:II24" si="217">ROUND((IF3*0.4+IG3*0.6),1)</f>
        <v>4.4000000000000004</v>
      </c>
      <c r="IJ3" s="29">
        <f t="shared" ref="IJ3:IJ24" si="218">ROUND(MAX((IF3*0.4+IG3*0.6),(IF3*0.4+IH3*0.6)),1)</f>
        <v>4.4000000000000004</v>
      </c>
      <c r="IK3" s="29" t="str">
        <f t="shared" ref="IK3:IK29" si="219">TEXT(IJ3,"0.0")</f>
        <v>4.4</v>
      </c>
      <c r="IL3" s="35" t="str">
        <f t="shared" ref="IL3:IL5" si="220">IF(IJ3&gt;=8.5,"A",IF(IJ3&gt;=8,"B+",IF(IJ3&gt;=7,"B",IF(IJ3&gt;=6.5,"C+",IF(IJ3&gt;=5.5,"C",IF(IJ3&gt;=5,"D+",IF(IJ3&gt;=4,"D","F")))))))</f>
        <v>D</v>
      </c>
      <c r="IM3" s="33">
        <f t="shared" ref="IM3:IM5" si="221">IF(IL3="A",4,IF(IL3="B+",3.5,IF(IL3="B",3,IF(IL3="C+",2.5,IF(IL3="C",2,IF(IL3="D+",1.5,IF(IL3="D",1,0)))))))</f>
        <v>1</v>
      </c>
      <c r="IN3" s="49" t="str">
        <f t="shared" ref="IN3:IN5" si="222">TEXT(IM3,"0.0")</f>
        <v>1.0</v>
      </c>
      <c r="IO3" s="77">
        <v>2</v>
      </c>
      <c r="IP3" s="151">
        <v>2</v>
      </c>
      <c r="IQ3" s="24">
        <v>6.7</v>
      </c>
      <c r="IR3" s="27">
        <v>7</v>
      </c>
      <c r="IS3" s="28"/>
      <c r="IT3" s="22">
        <f t="shared" si="4"/>
        <v>6.9</v>
      </c>
      <c r="IU3" s="29">
        <f t="shared" si="5"/>
        <v>6.9</v>
      </c>
      <c r="IV3" s="29" t="str">
        <f t="shared" ref="IV3:IV29" si="223">TEXT(IU3,"0.0")</f>
        <v>6.9</v>
      </c>
      <c r="IW3" s="35" t="str">
        <f t="shared" ref="IW3:IW5" si="224">IF(IU3&gt;=8.5,"A",IF(IU3&gt;=8,"B+",IF(IU3&gt;=7,"B",IF(IU3&gt;=6.5,"C+",IF(IU3&gt;=5.5,"C",IF(IU3&gt;=5,"D+",IF(IU3&gt;=4,"D","F")))))))</f>
        <v>C+</v>
      </c>
      <c r="IX3" s="33">
        <f t="shared" ref="IX3:IX5" si="225">IF(IW3="A",4,IF(IW3="B+",3.5,IF(IW3="B",3,IF(IW3="C+",2.5,IF(IW3="C",2,IF(IW3="D+",1.5,IF(IW3="D",1,0)))))))</f>
        <v>2.5</v>
      </c>
      <c r="IY3" s="49" t="str">
        <f t="shared" ref="IY3:IY5" si="226">TEXT(IX3,"0.0")</f>
        <v>2.5</v>
      </c>
      <c r="IZ3" s="77">
        <v>3</v>
      </c>
      <c r="JA3" s="151">
        <v>3</v>
      </c>
      <c r="JB3" s="24">
        <v>5</v>
      </c>
      <c r="JC3" s="27">
        <v>5</v>
      </c>
      <c r="JD3" s="28"/>
      <c r="JE3" s="22">
        <f>ROUND((JB3*0.4+JC3*0.6),1)</f>
        <v>5</v>
      </c>
      <c r="JF3" s="29">
        <f>ROUND(MAX((JB3*0.4+JC3*0.6),(JB3*0.4+JD3*0.6)),1)</f>
        <v>5</v>
      </c>
      <c r="JG3" s="29" t="str">
        <f t="shared" ref="JG3:JG29" si="227">TEXT(JF3,"0.0")</f>
        <v>5.0</v>
      </c>
      <c r="JH3" s="35" t="str">
        <f t="shared" ref="JH3:JH5" si="228">IF(JF3&gt;=8.5,"A",IF(JF3&gt;=8,"B+",IF(JF3&gt;=7,"B",IF(JF3&gt;=6.5,"C+",IF(JF3&gt;=5.5,"C",IF(JF3&gt;=5,"D+",IF(JF3&gt;=4,"D","F")))))))</f>
        <v>D+</v>
      </c>
      <c r="JI3" s="33">
        <f t="shared" ref="JI3:JI5" si="229">IF(JH3="A",4,IF(JH3="B+",3.5,IF(JH3="B",3,IF(JH3="C+",2.5,IF(JH3="C",2,IF(JH3="D+",1.5,IF(JH3="D",1,0)))))))</f>
        <v>1.5</v>
      </c>
      <c r="JJ3" s="49" t="str">
        <f t="shared" ref="JJ3:JJ5" si="230">TEXT(JI3,"0.0")</f>
        <v>1.5</v>
      </c>
      <c r="JK3" s="77">
        <v>3</v>
      </c>
      <c r="JL3" s="151">
        <v>3</v>
      </c>
      <c r="JM3" s="24">
        <v>6.5</v>
      </c>
      <c r="JN3" s="214">
        <v>3</v>
      </c>
      <c r="JO3" s="140"/>
      <c r="JP3" s="22">
        <f t="shared" si="6"/>
        <v>4.4000000000000004</v>
      </c>
      <c r="JQ3" s="29">
        <f t="shared" si="7"/>
        <v>4.4000000000000004</v>
      </c>
      <c r="JR3" s="29" t="str">
        <f t="shared" ref="JR3:JR29" si="231">TEXT(JQ3,"0.0")</f>
        <v>4.4</v>
      </c>
      <c r="JS3" s="35" t="str">
        <f t="shared" ref="JS3:JS5" si="232">IF(JQ3&gt;=8.5,"A",IF(JQ3&gt;=8,"B+",IF(JQ3&gt;=7,"B",IF(JQ3&gt;=6.5,"C+",IF(JQ3&gt;=5.5,"C",IF(JQ3&gt;=5,"D+",IF(JQ3&gt;=4,"D","F")))))))</f>
        <v>D</v>
      </c>
      <c r="JT3" s="33">
        <f t="shared" ref="JT3:JT5" si="233">IF(JS3="A",4,IF(JS3="B+",3.5,IF(JS3="B",3,IF(JS3="C+",2.5,IF(JS3="C",2,IF(JS3="D+",1.5,IF(JS3="D",1,0)))))))</f>
        <v>1</v>
      </c>
      <c r="JU3" s="49" t="str">
        <f t="shared" ref="JU3:JU5" si="234">TEXT(JT3,"0.0")</f>
        <v>1.0</v>
      </c>
      <c r="JV3" s="77">
        <v>1</v>
      </c>
      <c r="JW3" s="151">
        <v>1</v>
      </c>
      <c r="JX3" s="211">
        <f t="shared" ref="JX3:JX24" si="235">GL3+GW3+HH3+HS3+ID3+IO3+IZ3+JK3+JV3</f>
        <v>21</v>
      </c>
      <c r="JY3" s="43">
        <f t="shared" ref="JY3:JY24" si="236">(GJ3*GL3+GU3*GW3+HF3*HH3+HQ3*HS3+IB3*ID3+IM3*IO3+IX3*IZ3+JI3*JK3+JT3*JV3)/JX3</f>
        <v>2</v>
      </c>
      <c r="JZ3" s="45" t="str">
        <f t="shared" ref="JZ3:JZ24" si="237">TEXT(JY3,"0.00")</f>
        <v>2.00</v>
      </c>
      <c r="KA3" s="47" t="str">
        <f t="shared" ref="KA3:KA24" si="238">IF(AND(JY3&lt;1),"Cảnh báo KQHT","Lên lớp")</f>
        <v>Lên lớp</v>
      </c>
      <c r="KB3" s="41">
        <f t="shared" ref="KB3:KB24" si="239">GM3+GX3+HI3+HT3+IE3+IP3+JA3+JL3+JW3</f>
        <v>21</v>
      </c>
      <c r="KC3" s="43">
        <f t="shared" ref="KC3:KC24" si="240">(GJ3*GM3+GU3*GX3+HF3*HI3+HQ3*HT3+IB3*IE3+IM3*IP3+IX3*JA3+JI3*JL3+JT3*JW3)/KB3</f>
        <v>2</v>
      </c>
      <c r="KD3" s="229">
        <f t="shared" ref="KD3:KD24" si="241">BY3+FQ3+JX3</f>
        <v>58</v>
      </c>
      <c r="KE3" s="230">
        <f t="shared" ref="KE3:KE24" si="242">CC3+FU3+KB3</f>
        <v>55</v>
      </c>
      <c r="KF3" s="146">
        <f t="shared" ref="KF3:KF24" si="243" xml:space="preserve"> (CD3*CC3+FU3*FV3+KC3*KB3)/KE3</f>
        <v>2.2454545454545456</v>
      </c>
      <c r="KG3" s="45" t="str">
        <f t="shared" ref="KG3:KG24" si="244">TEXT(KF3,"0.00")</f>
        <v>2.25</v>
      </c>
      <c r="KH3" s="47" t="str">
        <f t="shared" ref="KH3:KH24" si="245">IF(AND(KF3&lt;1.4),"Cảnh báo KQHT","Lên lớp")</f>
        <v>Lên lớp</v>
      </c>
      <c r="KI3" s="47" t="s">
        <v>1143</v>
      </c>
      <c r="KJ3" s="24">
        <v>7</v>
      </c>
      <c r="KK3" s="27">
        <v>5</v>
      </c>
      <c r="KL3" s="28"/>
      <c r="KM3" s="22">
        <f t="shared" si="8"/>
        <v>5.8</v>
      </c>
      <c r="KN3" s="29">
        <f t="shared" si="9"/>
        <v>5.8</v>
      </c>
      <c r="KO3" s="29" t="str">
        <f t="shared" ref="KO3:KO7" si="246">TEXT(KN3,"0.0")</f>
        <v>5.8</v>
      </c>
      <c r="KP3" s="35" t="str">
        <f t="shared" si="10"/>
        <v>C</v>
      </c>
      <c r="KQ3" s="33">
        <f t="shared" si="11"/>
        <v>2</v>
      </c>
      <c r="KR3" s="49" t="str">
        <f t="shared" si="12"/>
        <v>2.0</v>
      </c>
      <c r="KS3" s="77">
        <v>2</v>
      </c>
      <c r="KT3" s="151">
        <v>2</v>
      </c>
      <c r="KU3" s="24">
        <v>7.3</v>
      </c>
      <c r="KV3" s="27">
        <v>7</v>
      </c>
      <c r="KW3" s="28"/>
      <c r="KX3" s="22">
        <f t="shared" si="13"/>
        <v>7.1</v>
      </c>
      <c r="KY3" s="29">
        <f t="shared" si="14"/>
        <v>7.1</v>
      </c>
      <c r="KZ3" s="29" t="str">
        <f t="shared" ref="KZ3:KZ7" si="247">TEXT(KY3,"0.0")</f>
        <v>7.1</v>
      </c>
      <c r="LA3" s="35" t="str">
        <f t="shared" si="15"/>
        <v>B</v>
      </c>
      <c r="LB3" s="33">
        <f t="shared" si="16"/>
        <v>3</v>
      </c>
      <c r="LC3" s="49" t="str">
        <f t="shared" si="17"/>
        <v>3.0</v>
      </c>
      <c r="LD3" s="77">
        <v>2</v>
      </c>
      <c r="LE3" s="151">
        <v>2</v>
      </c>
      <c r="LF3" s="24">
        <v>7.7</v>
      </c>
      <c r="LG3" s="27">
        <v>6</v>
      </c>
      <c r="LH3" s="28"/>
      <c r="LI3" s="22">
        <f t="shared" si="18"/>
        <v>6.7</v>
      </c>
      <c r="LJ3" s="29">
        <f t="shared" si="19"/>
        <v>6.7</v>
      </c>
      <c r="LK3" s="29" t="str">
        <f t="shared" ref="LK3:LK7" si="248">TEXT(LJ3,"0.0")</f>
        <v>6.7</v>
      </c>
      <c r="LL3" s="35" t="str">
        <f t="shared" si="20"/>
        <v>C+</v>
      </c>
      <c r="LM3" s="33">
        <f t="shared" si="21"/>
        <v>2.5</v>
      </c>
      <c r="LN3" s="49" t="str">
        <f t="shared" si="22"/>
        <v>2.5</v>
      </c>
      <c r="LO3" s="77">
        <v>2</v>
      </c>
      <c r="LP3" s="151">
        <v>2</v>
      </c>
      <c r="LQ3" s="24">
        <v>5</v>
      </c>
      <c r="LR3" s="27">
        <v>7</v>
      </c>
      <c r="LS3" s="28"/>
      <c r="LT3" s="22">
        <f t="shared" si="23"/>
        <v>6.2</v>
      </c>
      <c r="LU3" s="29">
        <f t="shared" si="24"/>
        <v>6.2</v>
      </c>
      <c r="LV3" s="29" t="str">
        <f t="shared" ref="LV3:LV29" si="249">TEXT(LU3,"0.0")</f>
        <v>6.2</v>
      </c>
      <c r="LW3" s="35" t="str">
        <f t="shared" si="25"/>
        <v>C</v>
      </c>
      <c r="LX3" s="33">
        <f t="shared" si="26"/>
        <v>2</v>
      </c>
      <c r="LY3" s="49" t="str">
        <f t="shared" si="27"/>
        <v>2.0</v>
      </c>
      <c r="LZ3" s="77">
        <v>2</v>
      </c>
      <c r="MA3" s="151">
        <v>2</v>
      </c>
      <c r="MB3" s="24">
        <v>6.5</v>
      </c>
      <c r="MC3" s="27">
        <v>1</v>
      </c>
      <c r="MD3" s="28">
        <v>6</v>
      </c>
      <c r="ME3" s="22">
        <f t="shared" si="28"/>
        <v>3.2</v>
      </c>
      <c r="MF3" s="54">
        <f t="shared" si="29"/>
        <v>6.2</v>
      </c>
      <c r="MG3" s="29" t="str">
        <f t="shared" ref="MG3:MG29" si="250">TEXT(MF3,"0.0")</f>
        <v>6.2</v>
      </c>
      <c r="MH3" s="162" t="str">
        <f t="shared" si="30"/>
        <v>C</v>
      </c>
      <c r="MI3" s="163">
        <f t="shared" si="31"/>
        <v>2</v>
      </c>
      <c r="MJ3" s="56" t="str">
        <f t="shared" si="32"/>
        <v>2.0</v>
      </c>
      <c r="MK3" s="77">
        <v>1</v>
      </c>
      <c r="ML3" s="151">
        <v>1</v>
      </c>
      <c r="MM3" s="24">
        <v>8.1</v>
      </c>
      <c r="MN3" s="27">
        <v>4</v>
      </c>
      <c r="MO3" s="28"/>
      <c r="MP3" s="22">
        <f t="shared" si="33"/>
        <v>5.6</v>
      </c>
      <c r="MQ3" s="54">
        <f t="shared" si="34"/>
        <v>5.6</v>
      </c>
      <c r="MR3" s="29" t="str">
        <f t="shared" ref="MR3:MR29" si="251">TEXT(MQ3,"0.0")</f>
        <v>5.6</v>
      </c>
      <c r="MS3" s="162" t="str">
        <f t="shared" si="35"/>
        <v>C</v>
      </c>
      <c r="MT3" s="163">
        <f t="shared" si="36"/>
        <v>2</v>
      </c>
      <c r="MU3" s="56" t="str">
        <f t="shared" si="37"/>
        <v>2.0</v>
      </c>
      <c r="MV3" s="77">
        <v>3</v>
      </c>
      <c r="MW3" s="151">
        <v>3</v>
      </c>
      <c r="MX3" s="24">
        <v>5.5</v>
      </c>
      <c r="MY3" s="27">
        <v>1</v>
      </c>
      <c r="MZ3" s="28">
        <v>4</v>
      </c>
      <c r="NA3" s="22">
        <f t="shared" si="38"/>
        <v>2.8</v>
      </c>
      <c r="NB3" s="54">
        <f t="shared" si="39"/>
        <v>4.5999999999999996</v>
      </c>
      <c r="NC3" s="29" t="str">
        <f t="shared" ref="NC3:NC29" si="252">TEXT(NB3,"0.0")</f>
        <v>4.6</v>
      </c>
      <c r="ND3" s="162" t="str">
        <f t="shared" si="40"/>
        <v>D</v>
      </c>
      <c r="NE3" s="163">
        <f t="shared" si="41"/>
        <v>1</v>
      </c>
      <c r="NF3" s="56" t="str">
        <f t="shared" si="42"/>
        <v>1.0</v>
      </c>
      <c r="NG3" s="77">
        <v>1</v>
      </c>
      <c r="NH3" s="151">
        <v>1</v>
      </c>
      <c r="NI3" s="24">
        <v>6.4</v>
      </c>
      <c r="NJ3" s="27">
        <v>3</v>
      </c>
      <c r="NK3" s="28"/>
      <c r="NL3" s="22">
        <f t="shared" si="43"/>
        <v>4.4000000000000004</v>
      </c>
      <c r="NM3" s="29">
        <f t="shared" si="44"/>
        <v>4.4000000000000004</v>
      </c>
      <c r="NN3" s="29" t="str">
        <f t="shared" ref="NN3:NN7" si="253">TEXT(NM3,"0.0")</f>
        <v>4.4</v>
      </c>
      <c r="NO3" s="35" t="str">
        <f t="shared" si="45"/>
        <v>D</v>
      </c>
      <c r="NP3" s="33">
        <f t="shared" si="46"/>
        <v>1</v>
      </c>
      <c r="NQ3" s="49" t="str">
        <f t="shared" si="47"/>
        <v>1.0</v>
      </c>
      <c r="NR3" s="77">
        <v>3</v>
      </c>
      <c r="NS3" s="151">
        <v>3</v>
      </c>
      <c r="NT3" s="24">
        <v>6.5</v>
      </c>
      <c r="NU3" s="214">
        <v>7.3</v>
      </c>
      <c r="NV3" s="28"/>
      <c r="NW3" s="22">
        <f t="shared" si="48"/>
        <v>7</v>
      </c>
      <c r="NX3" s="29">
        <f t="shared" si="49"/>
        <v>7</v>
      </c>
      <c r="NY3" s="29" t="str">
        <f t="shared" ref="NY3:NY7" si="254">TEXT(NX3,"0.0")</f>
        <v>7.0</v>
      </c>
      <c r="NZ3" s="35" t="str">
        <f t="shared" si="50"/>
        <v>B</v>
      </c>
      <c r="OA3" s="33">
        <f t="shared" si="51"/>
        <v>3</v>
      </c>
      <c r="OB3" s="49" t="str">
        <f t="shared" ref="OB3:OB7" si="255">TEXT(OA3,"0.0")</f>
        <v>3.0</v>
      </c>
      <c r="OC3" s="77">
        <v>2</v>
      </c>
      <c r="OD3" s="151">
        <v>2</v>
      </c>
      <c r="OE3" s="211">
        <f t="shared" ref="OE3:OE24" si="256">KS3+LD3+LO3+LZ3+MK3+MV3+NG3+NR3+OC3</f>
        <v>18</v>
      </c>
      <c r="OF3" s="43">
        <f t="shared" ref="OF3:OF24" si="257">(KQ3*KS3+LB3*LD3+LM3*LO3+LX3*LZ3+MI3*MK3+MT3*MV3+NE3*NG3+NP3*NR3+OA3*OC3)/OE3</f>
        <v>2.0555555555555554</v>
      </c>
      <c r="OG3" s="45" t="str">
        <f t="shared" ref="OG3:OG24" si="258">TEXT(OF3,"0.00")</f>
        <v>2.06</v>
      </c>
      <c r="OH3" s="47" t="str">
        <f t="shared" ref="OH3:OH25" si="259">IF(AND(OF3&lt;1),"Cảnh báo KQHT","Lên lớp")</f>
        <v>Lên lớp</v>
      </c>
      <c r="OI3" s="41">
        <f t="shared" ref="OI3:OI25" si="260">KT3+LE3+LP3+MA3+ML3+MW3+NH3+NS3+OD3</f>
        <v>18</v>
      </c>
      <c r="OJ3" s="43">
        <f t="shared" ref="OJ3:OJ25" si="261">(KQ3*KT3+LB3*LE3+LM3*LP3+LX3*MA3+MI3*ML3+MT3*MW3+NE3*NH3+NP3*NS3+OA3*OD3)/OI3</f>
        <v>2.0555555555555554</v>
      </c>
      <c r="OK3" s="229">
        <f t="shared" ref="OK3:OK25" si="262">KD3+OE3</f>
        <v>76</v>
      </c>
      <c r="OL3" s="230">
        <f t="shared" ref="OL3:OL25" si="263">KE3+OI3</f>
        <v>73</v>
      </c>
      <c r="OM3" s="146">
        <f t="shared" ref="OM3:OM25" si="264" xml:space="preserve"> (KF3*KE3+OJ3*OI3)/OL3</f>
        <v>2.1986301369863015</v>
      </c>
      <c r="ON3" s="45" t="str">
        <f t="shared" ref="ON3:ON25" si="265">TEXT(OM3,"0.00")</f>
        <v>2.20</v>
      </c>
      <c r="OO3" s="47" t="str">
        <f t="shared" ref="OO3:OO25" si="266">IF(AND(OM3&lt;1.4),"Cảnh báo KQHT","Lên lớp")</f>
        <v>Lên lớp</v>
      </c>
      <c r="OP3" s="47" t="s">
        <v>1143</v>
      </c>
      <c r="OQ3" s="24">
        <v>6.2</v>
      </c>
      <c r="OR3" s="27">
        <v>3</v>
      </c>
      <c r="OS3" s="28"/>
      <c r="OT3" s="22">
        <f t="shared" si="52"/>
        <v>4.3</v>
      </c>
      <c r="OU3" s="29">
        <f t="shared" si="53"/>
        <v>4.3</v>
      </c>
      <c r="OV3" s="29" t="str">
        <f t="shared" ref="OV3:OV9" si="267">TEXT(OU3,"0.0")</f>
        <v>4.3</v>
      </c>
      <c r="OW3" s="35" t="str">
        <f>IF(OU3&gt;=8.5,"A",IF(OU3&gt;=8,"B+",IF(OU3&gt;=7,"B",IF(OU3&gt;=6.5,"C+",IF(OU3&gt;=5.5,"C",IF(OU3&gt;=5,"D+",IF(OU3&gt;=4,"D","F")))))))</f>
        <v>D</v>
      </c>
      <c r="OX3" s="33">
        <f t="shared" si="54"/>
        <v>1</v>
      </c>
      <c r="OY3" s="49" t="str">
        <f t="shared" si="55"/>
        <v>1.0</v>
      </c>
      <c r="OZ3" s="77">
        <v>2</v>
      </c>
      <c r="PA3" s="151">
        <v>2</v>
      </c>
      <c r="PB3" s="24">
        <v>6.6</v>
      </c>
      <c r="PC3" s="27">
        <v>8</v>
      </c>
      <c r="PD3" s="28"/>
      <c r="PE3" s="22">
        <f t="shared" si="56"/>
        <v>7.4</v>
      </c>
      <c r="PF3" s="29">
        <f t="shared" si="57"/>
        <v>7.4</v>
      </c>
      <c r="PG3" s="29" t="str">
        <f t="shared" ref="PG3:PG9" si="268">TEXT(PF3,"0.0")</f>
        <v>7.4</v>
      </c>
      <c r="PH3" s="35" t="str">
        <f>IF(PF3&gt;=8.5,"A",IF(PF3&gt;=8,"B+",IF(PF3&gt;=7,"B",IF(PF3&gt;=6.5,"C+",IF(PF3&gt;=5.5,"C",IF(PF3&gt;=5,"D+",IF(PF3&gt;=4,"D","F")))))))</f>
        <v>B</v>
      </c>
      <c r="PI3" s="33">
        <f t="shared" si="58"/>
        <v>3</v>
      </c>
      <c r="PJ3" s="49" t="str">
        <f t="shared" si="59"/>
        <v>3.0</v>
      </c>
      <c r="PK3" s="77">
        <v>3</v>
      </c>
      <c r="PL3" s="151">
        <v>3</v>
      </c>
      <c r="PM3" s="24">
        <v>6.3</v>
      </c>
      <c r="PN3" s="27">
        <v>6</v>
      </c>
      <c r="PO3" s="28"/>
      <c r="PP3" s="22">
        <f t="shared" si="60"/>
        <v>6.1</v>
      </c>
      <c r="PQ3" s="29">
        <f t="shared" si="61"/>
        <v>6.1</v>
      </c>
      <c r="PR3" s="29" t="str">
        <f t="shared" ref="PR3:PR9" si="269">TEXT(PQ3,"0.0")</f>
        <v>6.1</v>
      </c>
      <c r="PS3" s="35" t="str">
        <f>IF(PQ3&gt;=8.5,"A",IF(PQ3&gt;=8,"B+",IF(PQ3&gt;=7,"B",IF(PQ3&gt;=6.5,"C+",IF(PQ3&gt;=5.5,"C",IF(PQ3&gt;=5,"D+",IF(PQ3&gt;=4,"D","F")))))))</f>
        <v>C</v>
      </c>
      <c r="PT3" s="33">
        <f t="shared" si="62"/>
        <v>2</v>
      </c>
      <c r="PU3" s="49" t="str">
        <f t="shared" si="63"/>
        <v>2.0</v>
      </c>
      <c r="PV3" s="77">
        <v>2</v>
      </c>
      <c r="PW3" s="151">
        <v>2</v>
      </c>
      <c r="PX3" s="24">
        <v>6.9</v>
      </c>
      <c r="PY3" s="27">
        <v>6</v>
      </c>
      <c r="PZ3" s="28"/>
      <c r="QA3" s="22">
        <f t="shared" si="64"/>
        <v>6.4</v>
      </c>
      <c r="QB3" s="29">
        <f t="shared" si="65"/>
        <v>6.4</v>
      </c>
      <c r="QC3" s="29" t="str">
        <f t="shared" ref="QC3:QC9" si="270">TEXT(QB3,"0.0")</f>
        <v>6.4</v>
      </c>
      <c r="QD3" s="35" t="str">
        <f>IF(QB3&gt;=8.5,"A",IF(QB3&gt;=8,"B+",IF(QB3&gt;=7,"B",IF(QB3&gt;=6.5,"C+",IF(QB3&gt;=5.5,"C",IF(QB3&gt;=5,"D+",IF(QB3&gt;=4,"D","F")))))))</f>
        <v>C</v>
      </c>
      <c r="QE3" s="33">
        <f t="shared" si="66"/>
        <v>2</v>
      </c>
      <c r="QF3" s="49" t="str">
        <f t="shared" si="67"/>
        <v>2.0</v>
      </c>
      <c r="QG3" s="77">
        <v>3</v>
      </c>
      <c r="QH3" s="151">
        <v>3</v>
      </c>
      <c r="QI3" s="24">
        <v>6.4</v>
      </c>
      <c r="QJ3" s="27">
        <v>5</v>
      </c>
      <c r="QK3" s="28"/>
      <c r="QL3" s="22">
        <f t="shared" si="68"/>
        <v>5.6</v>
      </c>
      <c r="QM3" s="29">
        <f t="shared" si="69"/>
        <v>5.6</v>
      </c>
      <c r="QN3" s="29" t="str">
        <f t="shared" ref="QN3:QN9" si="271">TEXT(QM3,"0.0")</f>
        <v>5.6</v>
      </c>
      <c r="QO3" s="35" t="str">
        <f>IF(QM3&gt;=8.5,"A",IF(QM3&gt;=8,"B+",IF(QM3&gt;=7,"B",IF(QM3&gt;=6.5,"C+",IF(QM3&gt;=5.5,"C",IF(QM3&gt;=5,"D+",IF(QM3&gt;=4,"D","F")))))))</f>
        <v>C</v>
      </c>
      <c r="QP3" s="33">
        <f t="shared" si="70"/>
        <v>2</v>
      </c>
      <c r="QQ3" s="49" t="str">
        <f t="shared" si="71"/>
        <v>2.0</v>
      </c>
      <c r="QR3" s="77">
        <v>1</v>
      </c>
      <c r="QS3" s="151">
        <v>1</v>
      </c>
      <c r="QT3" s="24">
        <v>6.8</v>
      </c>
      <c r="QU3" s="124"/>
      <c r="QV3" s="28">
        <v>5</v>
      </c>
      <c r="QW3" s="22">
        <f t="shared" si="72"/>
        <v>2.7</v>
      </c>
      <c r="QX3" s="29">
        <f t="shared" si="73"/>
        <v>5.7</v>
      </c>
      <c r="QY3" s="29" t="str">
        <f t="shared" ref="QY3:QY9" si="272">TEXT(QX3,"0.0")</f>
        <v>5.7</v>
      </c>
      <c r="QZ3" s="35" t="str">
        <f t="shared" si="74"/>
        <v>C</v>
      </c>
      <c r="RA3" s="33">
        <f t="shared" si="75"/>
        <v>2</v>
      </c>
      <c r="RB3" s="49" t="str">
        <f t="shared" si="76"/>
        <v>2.0</v>
      </c>
      <c r="RC3" s="77">
        <v>3</v>
      </c>
      <c r="RD3" s="151">
        <v>3</v>
      </c>
      <c r="RE3" s="24">
        <v>7.2</v>
      </c>
      <c r="RF3" s="27">
        <v>9</v>
      </c>
      <c r="RG3" s="28"/>
      <c r="RH3" s="22">
        <f>ROUND((RE3*0.4+RF3*0.6),1)</f>
        <v>8.3000000000000007</v>
      </c>
      <c r="RI3" s="29">
        <f>ROUND(MAX((RE3*0.4+RF3*0.6),(RE3*0.4+RG3*0.6)),1)</f>
        <v>8.3000000000000007</v>
      </c>
      <c r="RJ3" s="29" t="str">
        <f t="shared" ref="RJ3:RJ9" si="273">TEXT(RI3,"0.0")</f>
        <v>8.3</v>
      </c>
      <c r="RK3" s="35" t="str">
        <f t="shared" si="79"/>
        <v>B+</v>
      </c>
      <c r="RL3" s="33">
        <f t="shared" si="80"/>
        <v>3.5</v>
      </c>
      <c r="RM3" s="49" t="str">
        <f t="shared" si="81"/>
        <v>3.5</v>
      </c>
      <c r="RN3" s="77">
        <v>1</v>
      </c>
      <c r="RO3" s="151">
        <v>1</v>
      </c>
      <c r="RP3" s="211">
        <f t="shared" ref="RP3:RP9" si="274">OZ3+PK3+PV3+QG3+QR3+RC3+RN3</f>
        <v>15</v>
      </c>
      <c r="RQ3" s="275">
        <f t="shared" ref="RQ3:RQ9" si="275">(OU3*OZ3+PF3*PK3+PQ3*PV3+QB3*QG3+QM3*QR3+QX3*RC3+RI3*RN3)/RP3</f>
        <v>6.2133333333333338</v>
      </c>
      <c r="RR3" s="43">
        <f t="shared" ref="RR3:RR9" si="276">(OX3*OZ3+PI3*PK3+PT3*PV3+QE3*QG3+QP3*QR3+RA3*RC3+RL3*RN3)/RP3</f>
        <v>2.1666666666666665</v>
      </c>
      <c r="RS3" s="45" t="str">
        <f t="shared" ref="RS3:RS29" si="277">TEXT(RR3,"0.00")</f>
        <v>2.17</v>
      </c>
      <c r="RT3" s="47" t="str">
        <f t="shared" ref="RT3:RT29" si="278">IF(AND(RR3&lt;1),"Cảnh báo KQHT","Lên lớp")</f>
        <v>Lên lớp</v>
      </c>
      <c r="RU3" s="41">
        <f t="shared" ref="RU3:RU29" si="279">PA3+PL3+PW3+QH3+QS3+RD3+RO3</f>
        <v>15</v>
      </c>
      <c r="RV3" s="43">
        <f t="shared" ref="RV3:RV29" si="280">(OX3*PA3+PI3*PL3+PT3*PW3+QE3*QH3+QP3*QS3+RA3*RD3+RL3*RO3)/RU3</f>
        <v>2.1666666666666665</v>
      </c>
      <c r="RW3" s="229">
        <f t="shared" ref="RW3:RW29" si="281">OK3+RP3</f>
        <v>91</v>
      </c>
      <c r="RX3" s="230">
        <f t="shared" ref="RX3:RX29" si="282">OL3+RU3</f>
        <v>88</v>
      </c>
      <c r="RY3" s="146">
        <f t="shared" ref="RY3:RY29" si="283" xml:space="preserve"> (OM3*OL3+RV3*RU3)/RX3</f>
        <v>2.1931818181818183</v>
      </c>
      <c r="RZ3" s="45" t="str">
        <f t="shared" ref="RZ3:RZ29" si="284">TEXT(RY3,"0.00")</f>
        <v>2.19</v>
      </c>
      <c r="SA3" s="47" t="str">
        <f t="shared" ref="SA3:SA29" si="285">IF(AND(RY3&lt;1.6),"Cảnh báo KQHT","Lên lớp")</f>
        <v>Lên lớp</v>
      </c>
      <c r="SB3" s="47" t="s">
        <v>1143</v>
      </c>
      <c r="SC3" s="24"/>
      <c r="SD3" s="27"/>
      <c r="SE3" s="28"/>
      <c r="SF3" s="22">
        <f t="shared" si="82"/>
        <v>0</v>
      </c>
      <c r="SG3" s="29">
        <f t="shared" si="83"/>
        <v>0</v>
      </c>
      <c r="SH3" s="29" t="str">
        <f t="shared" ref="SH3:SH9" si="286">TEXT(SG3,"0.0")</f>
        <v>0.0</v>
      </c>
      <c r="SI3" s="35" t="str">
        <f t="shared" si="84"/>
        <v>F</v>
      </c>
      <c r="SJ3" s="33">
        <f t="shared" si="85"/>
        <v>0</v>
      </c>
      <c r="SK3" s="49" t="str">
        <f t="shared" si="86"/>
        <v>0.0</v>
      </c>
      <c r="SL3" s="77"/>
      <c r="SM3" s="151"/>
      <c r="SN3" s="24"/>
      <c r="SO3" s="27"/>
      <c r="SP3" s="28"/>
      <c r="SQ3" s="22">
        <f t="shared" si="87"/>
        <v>0</v>
      </c>
      <c r="SR3" s="29">
        <f t="shared" si="88"/>
        <v>0</v>
      </c>
      <c r="SS3" s="29" t="str">
        <f t="shared" ref="SS3:SS9" si="287">TEXT(SR3,"0.0")</f>
        <v>0.0</v>
      </c>
      <c r="ST3" s="35" t="str">
        <f t="shared" si="89"/>
        <v>F</v>
      </c>
      <c r="SU3" s="33">
        <f t="shared" si="90"/>
        <v>0</v>
      </c>
      <c r="SV3" s="49" t="str">
        <f t="shared" si="91"/>
        <v>0.0</v>
      </c>
      <c r="SW3" s="77"/>
      <c r="SX3" s="151"/>
      <c r="SY3" s="24">
        <v>5.8</v>
      </c>
      <c r="SZ3" s="124"/>
      <c r="TA3" s="28">
        <v>3</v>
      </c>
      <c r="TB3" s="22">
        <f t="shared" ref="TB3:TB9" si="288">ROUND((SY3*0.4+SZ3*0.6),1)</f>
        <v>2.2999999999999998</v>
      </c>
      <c r="TC3" s="29">
        <f t="shared" ref="TC3:TC9" si="289">ROUND(MAX((SY3*0.4+SZ3*0.6),(SY3*0.4+TA3*0.6)),1)</f>
        <v>4.0999999999999996</v>
      </c>
      <c r="TD3" s="29" t="str">
        <f t="shared" ref="TD3:TD9" si="290">TEXT(TC3,"0.0")</f>
        <v>4.1</v>
      </c>
      <c r="TE3" s="35" t="str">
        <f t="shared" si="93"/>
        <v>D</v>
      </c>
      <c r="TF3" s="33">
        <f t="shared" si="94"/>
        <v>1</v>
      </c>
      <c r="TG3" s="49" t="str">
        <f t="shared" si="95"/>
        <v>1.0</v>
      </c>
      <c r="TH3" s="77">
        <v>4</v>
      </c>
      <c r="TI3" s="151">
        <v>4</v>
      </c>
      <c r="TJ3" s="320"/>
      <c r="TK3" s="165"/>
      <c r="TL3" s="30"/>
      <c r="TM3" s="30"/>
      <c r="TN3" s="322"/>
      <c r="TO3" s="127">
        <f t="shared" ref="TO3:TO10" si="291">ROUND((TK3*0.2+TL3*0.3+TM3*0.5),1)</f>
        <v>0</v>
      </c>
      <c r="TP3" s="29" t="str">
        <f t="shared" ref="TP3:TP10" si="292">TEXT(TO3,"0.0")</f>
        <v>0.0</v>
      </c>
      <c r="TQ3" s="35" t="str">
        <f t="shared" si="96"/>
        <v>F</v>
      </c>
      <c r="TR3" s="33">
        <f t="shared" si="97"/>
        <v>0</v>
      </c>
      <c r="TS3" s="49" t="str">
        <f t="shared" si="98"/>
        <v>0.0</v>
      </c>
      <c r="TT3" s="323">
        <v>5</v>
      </c>
      <c r="TU3" s="324"/>
      <c r="TV3" s="325">
        <f t="shared" ref="TV3:TV10" si="293">TH3+TT3</f>
        <v>9</v>
      </c>
      <c r="TW3" s="341">
        <f t="shared" ref="TW3:TW29" si="294">(TC3*TH3+TO3*TT3)/TV3</f>
        <v>1.822222222222222</v>
      </c>
      <c r="TX3" s="326">
        <f t="shared" ref="TX3:TX10" si="295">(TF3*TH3+TR3*TT3)/TV3</f>
        <v>0.44444444444444442</v>
      </c>
      <c r="TY3" s="45" t="str">
        <f t="shared" ref="TY3:TY10" si="296">TEXT(TX3,"0.00")</f>
        <v>0.44</v>
      </c>
      <c r="TZ3" s="47" t="str">
        <f t="shared" si="99"/>
        <v>Cảnh báo KQHT</v>
      </c>
      <c r="UA3" s="41">
        <f t="shared" ref="UA3:UA10" si="297">TI3+TU3</f>
        <v>4</v>
      </c>
      <c r="UB3" s="43">
        <f t="shared" ref="UB3:UB10" si="298">(TF3*TI3+TR3*TU3)/UA3</f>
        <v>1</v>
      </c>
    </row>
    <row r="4" spans="1:548" ht="18">
      <c r="A4" s="11">
        <v>3</v>
      </c>
      <c r="B4" s="70" t="s">
        <v>573</v>
      </c>
      <c r="C4" s="92" t="s">
        <v>577</v>
      </c>
      <c r="D4" s="73" t="s">
        <v>19</v>
      </c>
      <c r="E4" s="74" t="s">
        <v>114</v>
      </c>
      <c r="F4" s="9"/>
      <c r="G4" s="118" t="s">
        <v>961</v>
      </c>
      <c r="H4" s="102" t="s">
        <v>18</v>
      </c>
      <c r="I4" s="104" t="s">
        <v>22</v>
      </c>
      <c r="J4" s="13">
        <v>5.8</v>
      </c>
      <c r="K4" s="29" t="str">
        <f t="shared" si="100"/>
        <v>5.8</v>
      </c>
      <c r="L4" s="35" t="str">
        <f t="shared" si="101"/>
        <v>C</v>
      </c>
      <c r="M4" s="33">
        <f t="shared" si="102"/>
        <v>2</v>
      </c>
      <c r="N4" s="49" t="str">
        <f t="shared" si="103"/>
        <v>2.0</v>
      </c>
      <c r="O4" s="12">
        <v>2</v>
      </c>
      <c r="P4" s="19">
        <v>6.8</v>
      </c>
      <c r="Q4" s="29" t="str">
        <f t="shared" si="104"/>
        <v>6.8</v>
      </c>
      <c r="R4" s="35" t="str">
        <f t="shared" si="105"/>
        <v>C+</v>
      </c>
      <c r="S4" s="33">
        <f t="shared" si="106"/>
        <v>2.5</v>
      </c>
      <c r="T4" s="49" t="str">
        <f t="shared" si="107"/>
        <v>2.5</v>
      </c>
      <c r="U4" s="12">
        <v>3</v>
      </c>
      <c r="V4" s="24">
        <v>7.9</v>
      </c>
      <c r="W4" s="27">
        <v>7</v>
      </c>
      <c r="X4" s="28"/>
      <c r="Y4" s="22">
        <f t="shared" si="108"/>
        <v>7.4</v>
      </c>
      <c r="Z4" s="29">
        <f t="shared" si="109"/>
        <v>7.4</v>
      </c>
      <c r="AA4" s="29" t="str">
        <f t="shared" si="110"/>
        <v>7.4</v>
      </c>
      <c r="AB4" s="35" t="str">
        <f t="shared" si="111"/>
        <v>B</v>
      </c>
      <c r="AC4" s="33">
        <f t="shared" si="112"/>
        <v>3</v>
      </c>
      <c r="AD4" s="49" t="str">
        <f t="shared" si="113"/>
        <v>3.0</v>
      </c>
      <c r="AE4" s="77">
        <v>5</v>
      </c>
      <c r="AF4" s="80">
        <v>5</v>
      </c>
      <c r="AG4" s="24">
        <v>5.7</v>
      </c>
      <c r="AH4" s="27">
        <v>4</v>
      </c>
      <c r="AI4" s="28"/>
      <c r="AJ4" s="22">
        <f t="shared" si="114"/>
        <v>4.7</v>
      </c>
      <c r="AK4" s="29">
        <f t="shared" si="115"/>
        <v>4.7</v>
      </c>
      <c r="AL4" s="29" t="str">
        <f t="shared" si="116"/>
        <v>4.7</v>
      </c>
      <c r="AM4" s="35" t="str">
        <f t="shared" si="117"/>
        <v>D</v>
      </c>
      <c r="AN4" s="33">
        <f t="shared" si="118"/>
        <v>1</v>
      </c>
      <c r="AO4" s="49" t="str">
        <f t="shared" si="119"/>
        <v>1.0</v>
      </c>
      <c r="AP4" s="77">
        <v>3</v>
      </c>
      <c r="AQ4" s="83">
        <v>3</v>
      </c>
      <c r="AR4" s="24">
        <v>5.9</v>
      </c>
      <c r="AS4" s="27">
        <v>4</v>
      </c>
      <c r="AT4" s="28"/>
      <c r="AU4" s="22">
        <f t="shared" si="0"/>
        <v>4.8</v>
      </c>
      <c r="AV4" s="29">
        <f t="shared" si="1"/>
        <v>4.8</v>
      </c>
      <c r="AW4" s="29" t="str">
        <f t="shared" si="120"/>
        <v>4.8</v>
      </c>
      <c r="AX4" s="35" t="str">
        <f t="shared" si="121"/>
        <v>D</v>
      </c>
      <c r="AY4" s="33">
        <f t="shared" si="122"/>
        <v>1</v>
      </c>
      <c r="AZ4" s="49" t="str">
        <f t="shared" si="123"/>
        <v>1.0</v>
      </c>
      <c r="BA4" s="77">
        <v>3</v>
      </c>
      <c r="BB4" s="83">
        <v>3</v>
      </c>
      <c r="BC4" s="24">
        <v>6.5</v>
      </c>
      <c r="BD4" s="27">
        <v>7</v>
      </c>
      <c r="BE4" s="28"/>
      <c r="BF4" s="22">
        <f t="shared" ref="BF4:BF6" si="299">ROUND((BC4*0.4+BD4*0.6),1)</f>
        <v>6.8</v>
      </c>
      <c r="BG4" s="29">
        <f t="shared" si="2"/>
        <v>6.8</v>
      </c>
      <c r="BH4" s="29" t="str">
        <f t="shared" si="124"/>
        <v>6.8</v>
      </c>
      <c r="BI4" s="35" t="str">
        <f t="shared" ref="BI4:BI6" si="300">IF(BG4&gt;=8.5,"A",IF(BG4&gt;=8,"B+",IF(BG4&gt;=7,"B",IF(BG4&gt;=6.5,"C+",IF(BG4&gt;=5.5,"C",IF(BG4&gt;=5,"D+",IF(BG4&gt;=4,"D","F")))))))</f>
        <v>C+</v>
      </c>
      <c r="BJ4" s="33">
        <f t="shared" si="125"/>
        <v>2.5</v>
      </c>
      <c r="BK4" s="49" t="str">
        <f t="shared" si="126"/>
        <v>2.5</v>
      </c>
      <c r="BL4" s="77">
        <v>3</v>
      </c>
      <c r="BM4" s="83">
        <v>3</v>
      </c>
      <c r="BN4" s="24">
        <v>8</v>
      </c>
      <c r="BO4" s="27">
        <v>8</v>
      </c>
      <c r="BP4" s="28"/>
      <c r="BQ4" s="22">
        <f t="shared" si="127"/>
        <v>8</v>
      </c>
      <c r="BR4" s="29">
        <f t="shared" si="3"/>
        <v>8</v>
      </c>
      <c r="BS4" s="29" t="str">
        <f t="shared" si="128"/>
        <v>8.0</v>
      </c>
      <c r="BT4" s="35" t="str">
        <f t="shared" si="129"/>
        <v>B+</v>
      </c>
      <c r="BU4" s="33">
        <f t="shared" si="130"/>
        <v>3.5</v>
      </c>
      <c r="BV4" s="49" t="str">
        <f t="shared" si="131"/>
        <v>3.5</v>
      </c>
      <c r="BW4" s="77">
        <v>2</v>
      </c>
      <c r="BX4" s="83">
        <v>2</v>
      </c>
      <c r="BY4" s="41">
        <f t="shared" si="132"/>
        <v>16</v>
      </c>
      <c r="BZ4" s="43">
        <f t="shared" si="133"/>
        <v>2.21875</v>
      </c>
      <c r="CA4" s="45" t="str">
        <f t="shared" si="134"/>
        <v>2.22</v>
      </c>
      <c r="CB4" s="47" t="str">
        <f t="shared" si="135"/>
        <v>Lên lớp</v>
      </c>
      <c r="CC4" s="145">
        <f t="shared" si="136"/>
        <v>16</v>
      </c>
      <c r="CD4" s="146">
        <f t="shared" si="137"/>
        <v>2.21875</v>
      </c>
      <c r="CE4" s="47" t="str">
        <f t="shared" si="138"/>
        <v>Lên lớp</v>
      </c>
      <c r="CF4" s="142" t="s">
        <v>1143</v>
      </c>
      <c r="CG4" s="133">
        <v>6.6</v>
      </c>
      <c r="CH4" s="125">
        <v>5</v>
      </c>
      <c r="CI4" s="126"/>
      <c r="CJ4" s="159">
        <f t="shared" si="139"/>
        <v>5.6</v>
      </c>
      <c r="CK4" s="160">
        <f t="shared" si="140"/>
        <v>5.6</v>
      </c>
      <c r="CL4" s="29" t="str">
        <f t="shared" si="141"/>
        <v>5.6</v>
      </c>
      <c r="CM4" s="129" t="str">
        <f t="shared" si="142"/>
        <v>C</v>
      </c>
      <c r="CN4" s="130">
        <f t="shared" si="143"/>
        <v>2</v>
      </c>
      <c r="CO4" s="131" t="str">
        <f t="shared" si="144"/>
        <v>2.0</v>
      </c>
      <c r="CP4" s="132">
        <v>3</v>
      </c>
      <c r="CQ4" s="170">
        <v>3</v>
      </c>
      <c r="CR4" s="24">
        <v>8</v>
      </c>
      <c r="CS4" s="27">
        <v>7</v>
      </c>
      <c r="CT4" s="28"/>
      <c r="CU4" s="22">
        <f>ROUND((CR4*0.4+CS4*0.6),1)</f>
        <v>7.4</v>
      </c>
      <c r="CV4" s="29">
        <f t="shared" si="145"/>
        <v>7.4</v>
      </c>
      <c r="CW4" s="29" t="str">
        <f t="shared" si="146"/>
        <v>7.4</v>
      </c>
      <c r="CX4" s="35" t="str">
        <f t="shared" si="147"/>
        <v>B</v>
      </c>
      <c r="CY4" s="157">
        <f t="shared" si="148"/>
        <v>3</v>
      </c>
      <c r="CZ4" s="49" t="str">
        <f t="shared" si="149"/>
        <v>3.0</v>
      </c>
      <c r="DA4" s="77">
        <v>2</v>
      </c>
      <c r="DB4" s="151">
        <v>2</v>
      </c>
      <c r="DC4" s="24">
        <v>8.4</v>
      </c>
      <c r="DD4" s="27">
        <v>9</v>
      </c>
      <c r="DE4" s="28"/>
      <c r="DF4" s="22">
        <f t="shared" si="150"/>
        <v>8.8000000000000007</v>
      </c>
      <c r="DG4" s="29">
        <f t="shared" si="151"/>
        <v>8.8000000000000007</v>
      </c>
      <c r="DH4" s="29" t="str">
        <f t="shared" si="152"/>
        <v>8.8</v>
      </c>
      <c r="DI4" s="35" t="str">
        <f t="shared" si="153"/>
        <v>A</v>
      </c>
      <c r="DJ4" s="157">
        <f t="shared" si="154"/>
        <v>4</v>
      </c>
      <c r="DK4" s="49" t="str">
        <f t="shared" si="155"/>
        <v>4.0</v>
      </c>
      <c r="DL4" s="77">
        <v>4</v>
      </c>
      <c r="DM4" s="151">
        <v>4</v>
      </c>
      <c r="DN4" s="24">
        <v>6.1</v>
      </c>
      <c r="DO4" s="27">
        <v>6</v>
      </c>
      <c r="DP4" s="28"/>
      <c r="DQ4" s="22">
        <f t="shared" si="156"/>
        <v>6</v>
      </c>
      <c r="DR4" s="29">
        <f t="shared" si="157"/>
        <v>6</v>
      </c>
      <c r="DS4" s="29" t="str">
        <f t="shared" si="158"/>
        <v>6.0</v>
      </c>
      <c r="DT4" s="35" t="str">
        <f t="shared" si="159"/>
        <v>C</v>
      </c>
      <c r="DU4" s="157">
        <f t="shared" si="160"/>
        <v>2</v>
      </c>
      <c r="DV4" s="49" t="str">
        <f t="shared" si="161"/>
        <v>2.0</v>
      </c>
      <c r="DW4" s="77">
        <v>3</v>
      </c>
      <c r="DX4" s="151">
        <v>3</v>
      </c>
      <c r="DY4" s="24">
        <v>7.3</v>
      </c>
      <c r="DZ4" s="27">
        <v>6</v>
      </c>
      <c r="EA4" s="28"/>
      <c r="EB4" s="22">
        <f>ROUND((DY4*0.4+DZ4*0.6),1)</f>
        <v>6.5</v>
      </c>
      <c r="EC4" s="29">
        <f t="shared" ref="EC4:EC7" si="301">ROUND(MAX((DY4*0.4+DZ4*0.6),(DY4*0.4+EA4*0.6)),1)</f>
        <v>6.5</v>
      </c>
      <c r="ED4" s="29" t="str">
        <f t="shared" si="162"/>
        <v>6.5</v>
      </c>
      <c r="EE4" s="35" t="str">
        <f t="shared" si="163"/>
        <v>C+</v>
      </c>
      <c r="EF4" s="157">
        <f t="shared" si="164"/>
        <v>2.5</v>
      </c>
      <c r="EG4" s="49" t="str">
        <f t="shared" si="165"/>
        <v>2.5</v>
      </c>
      <c r="EH4" s="77">
        <v>2</v>
      </c>
      <c r="EI4" s="151">
        <v>2</v>
      </c>
      <c r="EJ4" s="24">
        <v>7</v>
      </c>
      <c r="EK4" s="27">
        <v>7</v>
      </c>
      <c r="EL4" s="28"/>
      <c r="EM4" s="22">
        <f>ROUND((EJ4*0.4+EK4*0.6),1)</f>
        <v>7</v>
      </c>
      <c r="EN4" s="29">
        <f t="shared" si="166"/>
        <v>7</v>
      </c>
      <c r="EO4" s="29" t="str">
        <f t="shared" si="167"/>
        <v>7.0</v>
      </c>
      <c r="EP4" s="35" t="str">
        <f t="shared" si="168"/>
        <v>B</v>
      </c>
      <c r="EQ4" s="157">
        <f t="shared" si="169"/>
        <v>3</v>
      </c>
      <c r="ER4" s="49" t="str">
        <f t="shared" si="170"/>
        <v>3.0</v>
      </c>
      <c r="ES4" s="77">
        <v>2</v>
      </c>
      <c r="ET4" s="151">
        <v>2</v>
      </c>
      <c r="EU4" s="24">
        <v>7.6</v>
      </c>
      <c r="EV4" s="27">
        <v>7</v>
      </c>
      <c r="EW4" s="28"/>
      <c r="EX4" s="22">
        <f>ROUND((EU4*0.4+EV4*0.6),1)</f>
        <v>7.2</v>
      </c>
      <c r="EY4" s="29">
        <f t="shared" si="171"/>
        <v>7.2</v>
      </c>
      <c r="EZ4" s="29" t="str">
        <f t="shared" si="172"/>
        <v>7.2</v>
      </c>
      <c r="FA4" s="35" t="str">
        <f t="shared" si="173"/>
        <v>B</v>
      </c>
      <c r="FB4" s="157">
        <f t="shared" si="174"/>
        <v>3</v>
      </c>
      <c r="FC4" s="49" t="str">
        <f t="shared" si="175"/>
        <v>3.0</v>
      </c>
      <c r="FD4" s="77">
        <v>3</v>
      </c>
      <c r="FE4" s="151">
        <v>3</v>
      </c>
      <c r="FF4" s="155">
        <v>8</v>
      </c>
      <c r="FG4" s="165">
        <v>7.4</v>
      </c>
      <c r="FH4" s="165"/>
      <c r="FI4" s="22">
        <f t="shared" si="176"/>
        <v>7.6</v>
      </c>
      <c r="FJ4" s="29">
        <f t="shared" si="177"/>
        <v>7.6</v>
      </c>
      <c r="FK4" s="29" t="str">
        <f t="shared" si="178"/>
        <v>7.6</v>
      </c>
      <c r="FL4" s="35" t="str">
        <f t="shared" si="179"/>
        <v>B</v>
      </c>
      <c r="FM4" s="33">
        <f t="shared" si="180"/>
        <v>3</v>
      </c>
      <c r="FN4" s="49" t="str">
        <f t="shared" si="181"/>
        <v>3.0</v>
      </c>
      <c r="FO4" s="77">
        <v>2</v>
      </c>
      <c r="FP4" s="151">
        <v>2</v>
      </c>
      <c r="FQ4" s="41">
        <f t="shared" si="182"/>
        <v>21</v>
      </c>
      <c r="FR4" s="43">
        <f t="shared" ref="FR4:FR24" si="302">(CN4*CP4+CY4*DA4+DJ4*DL4+DU4*DW4+EF4*EH4+EQ4*ES4+FB4*FD4+FM4*FO4)/FQ4</f>
        <v>2.8571428571428572</v>
      </c>
      <c r="FS4" s="45" t="str">
        <f t="shared" si="183"/>
        <v>2.86</v>
      </c>
      <c r="FT4" s="47" t="str">
        <f t="shared" si="184"/>
        <v>Lên lớp</v>
      </c>
      <c r="FU4" s="145">
        <f t="shared" si="185"/>
        <v>21</v>
      </c>
      <c r="FV4" s="146">
        <f t="shared" si="186"/>
        <v>2.8571428571428572</v>
      </c>
      <c r="FW4" s="174">
        <f t="shared" si="187"/>
        <v>37</v>
      </c>
      <c r="FX4" s="41">
        <f t="shared" si="188"/>
        <v>37</v>
      </c>
      <c r="FY4" s="43">
        <f t="shared" si="189"/>
        <v>2.5810810810810811</v>
      </c>
      <c r="FZ4" s="45" t="str">
        <f t="shared" si="190"/>
        <v>2.58</v>
      </c>
      <c r="GA4" s="47" t="str">
        <f t="shared" si="191"/>
        <v>Lên lớp</v>
      </c>
      <c r="GB4" s="47" t="s">
        <v>1143</v>
      </c>
      <c r="GC4" s="24">
        <v>6.5</v>
      </c>
      <c r="GD4" s="27">
        <v>6</v>
      </c>
      <c r="GE4" s="28"/>
      <c r="GF4" s="22">
        <f t="shared" ref="GF4:GF5" si="303">ROUND((GC4*0.4+GD4*0.6),1)</f>
        <v>6.2</v>
      </c>
      <c r="GG4" s="29">
        <f t="shared" si="192"/>
        <v>6.2</v>
      </c>
      <c r="GH4" s="29" t="str">
        <f t="shared" si="193"/>
        <v>6.2</v>
      </c>
      <c r="GI4" s="35" t="str">
        <f t="shared" si="194"/>
        <v>C</v>
      </c>
      <c r="GJ4" s="33">
        <f t="shared" si="195"/>
        <v>2</v>
      </c>
      <c r="GK4" s="49" t="str">
        <f t="shared" si="196"/>
        <v>2.0</v>
      </c>
      <c r="GL4" s="77">
        <v>2</v>
      </c>
      <c r="GM4" s="151">
        <v>2</v>
      </c>
      <c r="GN4" s="24">
        <v>7.7</v>
      </c>
      <c r="GO4" s="27">
        <v>6</v>
      </c>
      <c r="GP4" s="28"/>
      <c r="GQ4" s="22">
        <f t="shared" ref="GQ4:GQ5" si="304">ROUND((GN4*0.4+GO4*0.6),1)</f>
        <v>6.7</v>
      </c>
      <c r="GR4" s="29">
        <f t="shared" si="197"/>
        <v>6.7</v>
      </c>
      <c r="GS4" s="29" t="str">
        <f t="shared" si="198"/>
        <v>6.7</v>
      </c>
      <c r="GT4" s="35" t="str">
        <f t="shared" si="199"/>
        <v>C+</v>
      </c>
      <c r="GU4" s="33">
        <f t="shared" si="200"/>
        <v>2.5</v>
      </c>
      <c r="GV4" s="49" t="str">
        <f t="shared" si="201"/>
        <v>2.5</v>
      </c>
      <c r="GW4" s="77">
        <v>3</v>
      </c>
      <c r="GX4" s="151">
        <v>3</v>
      </c>
      <c r="GY4" s="24">
        <v>7</v>
      </c>
      <c r="GZ4" s="27">
        <v>8</v>
      </c>
      <c r="HA4" s="28"/>
      <c r="HB4" s="22">
        <f t="shared" ref="HB4:HB5" si="305">ROUND((GY4*0.4+GZ4*0.6),1)</f>
        <v>7.6</v>
      </c>
      <c r="HC4" s="29">
        <f t="shared" si="202"/>
        <v>7.6</v>
      </c>
      <c r="HD4" s="29" t="str">
        <f t="shared" si="203"/>
        <v>7.6</v>
      </c>
      <c r="HE4" s="35" t="str">
        <f t="shared" si="204"/>
        <v>B</v>
      </c>
      <c r="HF4" s="33">
        <f t="shared" si="205"/>
        <v>3</v>
      </c>
      <c r="HG4" s="49" t="str">
        <f t="shared" si="206"/>
        <v>3.0</v>
      </c>
      <c r="HH4" s="77">
        <v>2</v>
      </c>
      <c r="HI4" s="151">
        <v>2</v>
      </c>
      <c r="HJ4" s="24">
        <v>6.4</v>
      </c>
      <c r="HK4" s="27">
        <v>5</v>
      </c>
      <c r="HL4" s="28"/>
      <c r="HM4" s="22">
        <f t="shared" ref="HM4:HM5" si="306">ROUND((HJ4*0.4+HK4*0.6),1)</f>
        <v>5.6</v>
      </c>
      <c r="HN4" s="29">
        <f t="shared" si="207"/>
        <v>5.6</v>
      </c>
      <c r="HO4" s="29" t="str">
        <f t="shared" si="208"/>
        <v>5.6</v>
      </c>
      <c r="HP4" s="35" t="str">
        <f t="shared" si="209"/>
        <v>C</v>
      </c>
      <c r="HQ4" s="33">
        <f t="shared" si="210"/>
        <v>2</v>
      </c>
      <c r="HR4" s="49" t="str">
        <f t="shared" si="211"/>
        <v>2.0</v>
      </c>
      <c r="HS4" s="77">
        <v>2</v>
      </c>
      <c r="HT4" s="151">
        <v>2</v>
      </c>
      <c r="HU4" s="24">
        <v>7.3</v>
      </c>
      <c r="HV4" s="27">
        <v>6</v>
      </c>
      <c r="HW4" s="28"/>
      <c r="HX4" s="22">
        <f t="shared" ref="HX4:HX5" si="307">ROUND((HU4*0.4+HV4*0.6),1)</f>
        <v>6.5</v>
      </c>
      <c r="HY4" s="29">
        <f t="shared" si="212"/>
        <v>6.5</v>
      </c>
      <c r="HZ4" s="29" t="str">
        <f t="shared" si="213"/>
        <v>6.5</v>
      </c>
      <c r="IA4" s="35" t="str">
        <f t="shared" si="214"/>
        <v>C+</v>
      </c>
      <c r="IB4" s="33">
        <f t="shared" si="215"/>
        <v>2.5</v>
      </c>
      <c r="IC4" s="49" t="str">
        <f t="shared" si="216"/>
        <v>2.5</v>
      </c>
      <c r="ID4" s="77">
        <v>3</v>
      </c>
      <c r="IE4" s="151">
        <v>3</v>
      </c>
      <c r="IF4" s="24">
        <v>5.7</v>
      </c>
      <c r="IG4" s="27">
        <v>6</v>
      </c>
      <c r="IH4" s="28"/>
      <c r="II4" s="22">
        <f t="shared" si="217"/>
        <v>5.9</v>
      </c>
      <c r="IJ4" s="29">
        <f t="shared" si="218"/>
        <v>5.9</v>
      </c>
      <c r="IK4" s="29" t="str">
        <f t="shared" si="219"/>
        <v>5.9</v>
      </c>
      <c r="IL4" s="35" t="str">
        <f t="shared" si="220"/>
        <v>C</v>
      </c>
      <c r="IM4" s="33">
        <f t="shared" si="221"/>
        <v>2</v>
      </c>
      <c r="IN4" s="49" t="str">
        <f t="shared" si="222"/>
        <v>2.0</v>
      </c>
      <c r="IO4" s="77">
        <v>2</v>
      </c>
      <c r="IP4" s="151">
        <v>2</v>
      </c>
      <c r="IQ4" s="24">
        <v>6.9</v>
      </c>
      <c r="IR4" s="27">
        <v>6</v>
      </c>
      <c r="IS4" s="28"/>
      <c r="IT4" s="22">
        <f t="shared" si="4"/>
        <v>6.4</v>
      </c>
      <c r="IU4" s="29">
        <f t="shared" si="5"/>
        <v>6.4</v>
      </c>
      <c r="IV4" s="29" t="str">
        <f t="shared" si="223"/>
        <v>6.4</v>
      </c>
      <c r="IW4" s="35" t="str">
        <f t="shared" si="224"/>
        <v>C</v>
      </c>
      <c r="IX4" s="33">
        <f t="shared" si="225"/>
        <v>2</v>
      </c>
      <c r="IY4" s="49" t="str">
        <f t="shared" si="226"/>
        <v>2.0</v>
      </c>
      <c r="IZ4" s="77">
        <v>3</v>
      </c>
      <c r="JA4" s="151">
        <v>3</v>
      </c>
      <c r="JB4" s="24">
        <v>8</v>
      </c>
      <c r="JC4" s="27">
        <v>6</v>
      </c>
      <c r="JD4" s="28"/>
      <c r="JE4" s="22">
        <f>ROUND((JB4*0.4+JC4*0.6),1)</f>
        <v>6.8</v>
      </c>
      <c r="JF4" s="29">
        <f>ROUND(MAX((JB4*0.4+JC4*0.6),(JB4*0.4+JD4*0.6)),1)</f>
        <v>6.8</v>
      </c>
      <c r="JG4" s="29" t="str">
        <f t="shared" si="227"/>
        <v>6.8</v>
      </c>
      <c r="JH4" s="35" t="str">
        <f t="shared" si="228"/>
        <v>C+</v>
      </c>
      <c r="JI4" s="33">
        <f t="shared" si="229"/>
        <v>2.5</v>
      </c>
      <c r="JJ4" s="49" t="str">
        <f t="shared" si="230"/>
        <v>2.5</v>
      </c>
      <c r="JK4" s="77">
        <v>3</v>
      </c>
      <c r="JL4" s="151">
        <v>3</v>
      </c>
      <c r="JM4" s="24">
        <v>7.5</v>
      </c>
      <c r="JN4" s="214">
        <v>6.3</v>
      </c>
      <c r="JO4" s="140"/>
      <c r="JP4" s="22">
        <f t="shared" si="6"/>
        <v>6.8</v>
      </c>
      <c r="JQ4" s="29">
        <f t="shared" si="7"/>
        <v>6.8</v>
      </c>
      <c r="JR4" s="29" t="str">
        <f t="shared" si="231"/>
        <v>6.8</v>
      </c>
      <c r="JS4" s="35" t="str">
        <f t="shared" si="232"/>
        <v>C+</v>
      </c>
      <c r="JT4" s="33">
        <f t="shared" si="233"/>
        <v>2.5</v>
      </c>
      <c r="JU4" s="49" t="str">
        <f t="shared" si="234"/>
        <v>2.5</v>
      </c>
      <c r="JV4" s="77">
        <v>1</v>
      </c>
      <c r="JW4" s="151">
        <v>1</v>
      </c>
      <c r="JX4" s="211">
        <f t="shared" si="235"/>
        <v>21</v>
      </c>
      <c r="JY4" s="43">
        <f t="shared" si="236"/>
        <v>2.3333333333333335</v>
      </c>
      <c r="JZ4" s="45" t="str">
        <f t="shared" si="237"/>
        <v>2.33</v>
      </c>
      <c r="KA4" s="47" t="str">
        <f t="shared" si="238"/>
        <v>Lên lớp</v>
      </c>
      <c r="KB4" s="41">
        <f t="shared" si="239"/>
        <v>21</v>
      </c>
      <c r="KC4" s="43">
        <f t="shared" si="240"/>
        <v>2.3333333333333335</v>
      </c>
      <c r="KD4" s="229">
        <f t="shared" si="241"/>
        <v>58</v>
      </c>
      <c r="KE4" s="230">
        <f t="shared" si="242"/>
        <v>58</v>
      </c>
      <c r="KF4" s="146">
        <f t="shared" si="243"/>
        <v>2.4913793103448274</v>
      </c>
      <c r="KG4" s="45" t="str">
        <f t="shared" si="244"/>
        <v>2.49</v>
      </c>
      <c r="KH4" s="47" t="str">
        <f t="shared" si="245"/>
        <v>Lên lớp</v>
      </c>
      <c r="KI4" s="47" t="s">
        <v>1143</v>
      </c>
      <c r="KJ4" s="24">
        <v>6</v>
      </c>
      <c r="KK4" s="27">
        <v>8</v>
      </c>
      <c r="KL4" s="28"/>
      <c r="KM4" s="30">
        <f t="shared" si="8"/>
        <v>7.2</v>
      </c>
      <c r="KN4" s="31">
        <f t="shared" si="9"/>
        <v>7.2</v>
      </c>
      <c r="KO4" s="29" t="str">
        <f t="shared" si="246"/>
        <v>7.2</v>
      </c>
      <c r="KP4" s="35" t="str">
        <f t="shared" si="10"/>
        <v>B</v>
      </c>
      <c r="KQ4" s="33">
        <f t="shared" si="11"/>
        <v>3</v>
      </c>
      <c r="KR4" s="49" t="str">
        <f t="shared" si="12"/>
        <v>3.0</v>
      </c>
      <c r="KS4" s="77">
        <v>2</v>
      </c>
      <c r="KT4" s="151">
        <v>2</v>
      </c>
      <c r="KU4" s="24">
        <v>8</v>
      </c>
      <c r="KV4" s="27">
        <v>9</v>
      </c>
      <c r="KW4" s="28"/>
      <c r="KX4" s="30">
        <f t="shared" si="13"/>
        <v>8.6</v>
      </c>
      <c r="KY4" s="31">
        <f t="shared" si="14"/>
        <v>8.6</v>
      </c>
      <c r="KZ4" s="29" t="str">
        <f t="shared" si="247"/>
        <v>8.6</v>
      </c>
      <c r="LA4" s="35" t="str">
        <f t="shared" si="15"/>
        <v>A</v>
      </c>
      <c r="LB4" s="33">
        <f t="shared" si="16"/>
        <v>4</v>
      </c>
      <c r="LC4" s="49" t="str">
        <f t="shared" si="17"/>
        <v>4.0</v>
      </c>
      <c r="LD4" s="77">
        <v>2</v>
      </c>
      <c r="LE4" s="151">
        <v>2</v>
      </c>
      <c r="LF4" s="24">
        <v>8.3000000000000007</v>
      </c>
      <c r="LG4" s="27">
        <v>8</v>
      </c>
      <c r="LH4" s="28"/>
      <c r="LI4" s="30">
        <f t="shared" si="18"/>
        <v>8.1</v>
      </c>
      <c r="LJ4" s="31">
        <f t="shared" si="19"/>
        <v>8.1</v>
      </c>
      <c r="LK4" s="29" t="str">
        <f t="shared" si="248"/>
        <v>8.1</v>
      </c>
      <c r="LL4" s="35" t="str">
        <f t="shared" si="20"/>
        <v>B+</v>
      </c>
      <c r="LM4" s="33">
        <f t="shared" si="21"/>
        <v>3.5</v>
      </c>
      <c r="LN4" s="49" t="str">
        <f t="shared" si="22"/>
        <v>3.5</v>
      </c>
      <c r="LO4" s="77">
        <v>2</v>
      </c>
      <c r="LP4" s="151">
        <v>2</v>
      </c>
      <c r="LQ4" s="24">
        <v>7.3</v>
      </c>
      <c r="LR4" s="27">
        <v>8</v>
      </c>
      <c r="LS4" s="28"/>
      <c r="LT4" s="30">
        <f t="shared" si="23"/>
        <v>7.7</v>
      </c>
      <c r="LU4" s="31">
        <f t="shared" si="24"/>
        <v>7.7</v>
      </c>
      <c r="LV4" s="29" t="str">
        <f t="shared" si="249"/>
        <v>7.7</v>
      </c>
      <c r="LW4" s="35" t="str">
        <f t="shared" si="25"/>
        <v>B</v>
      </c>
      <c r="LX4" s="33">
        <f t="shared" si="26"/>
        <v>3</v>
      </c>
      <c r="LY4" s="49" t="str">
        <f t="shared" si="27"/>
        <v>3.0</v>
      </c>
      <c r="LZ4" s="77">
        <v>2</v>
      </c>
      <c r="MA4" s="151">
        <v>2</v>
      </c>
      <c r="MB4" s="24">
        <v>7</v>
      </c>
      <c r="MC4" s="27">
        <v>8</v>
      </c>
      <c r="MD4" s="28"/>
      <c r="ME4" s="30">
        <f t="shared" si="28"/>
        <v>7.6</v>
      </c>
      <c r="MF4" s="161">
        <f t="shared" si="29"/>
        <v>7.6</v>
      </c>
      <c r="MG4" s="29" t="str">
        <f t="shared" si="250"/>
        <v>7.6</v>
      </c>
      <c r="MH4" s="162" t="str">
        <f t="shared" si="30"/>
        <v>B</v>
      </c>
      <c r="MI4" s="163">
        <f t="shared" si="31"/>
        <v>3</v>
      </c>
      <c r="MJ4" s="56" t="str">
        <f t="shared" si="32"/>
        <v>3.0</v>
      </c>
      <c r="MK4" s="77">
        <v>1</v>
      </c>
      <c r="ML4" s="151">
        <v>1</v>
      </c>
      <c r="MM4" s="24">
        <v>8.1</v>
      </c>
      <c r="MN4" s="27">
        <v>8</v>
      </c>
      <c r="MO4" s="28"/>
      <c r="MP4" s="30">
        <f t="shared" si="33"/>
        <v>8</v>
      </c>
      <c r="MQ4" s="161">
        <f t="shared" si="34"/>
        <v>8</v>
      </c>
      <c r="MR4" s="29" t="str">
        <f t="shared" si="251"/>
        <v>8.0</v>
      </c>
      <c r="MS4" s="162" t="str">
        <f t="shared" si="35"/>
        <v>B+</v>
      </c>
      <c r="MT4" s="163">
        <f t="shared" si="36"/>
        <v>3.5</v>
      </c>
      <c r="MU4" s="56" t="str">
        <f t="shared" si="37"/>
        <v>3.5</v>
      </c>
      <c r="MV4" s="77">
        <v>3</v>
      </c>
      <c r="MW4" s="151">
        <v>3</v>
      </c>
      <c r="MX4" s="24">
        <v>8</v>
      </c>
      <c r="MY4" s="27">
        <v>7</v>
      </c>
      <c r="MZ4" s="28"/>
      <c r="NA4" s="30">
        <f t="shared" si="38"/>
        <v>7.4</v>
      </c>
      <c r="NB4" s="161">
        <f t="shared" si="39"/>
        <v>7.4</v>
      </c>
      <c r="NC4" s="29" t="str">
        <f t="shared" si="252"/>
        <v>7.4</v>
      </c>
      <c r="ND4" s="162" t="str">
        <f t="shared" si="40"/>
        <v>B</v>
      </c>
      <c r="NE4" s="163">
        <f t="shared" si="41"/>
        <v>3</v>
      </c>
      <c r="NF4" s="56" t="str">
        <f t="shared" si="42"/>
        <v>3.0</v>
      </c>
      <c r="NG4" s="77">
        <v>1</v>
      </c>
      <c r="NH4" s="151">
        <v>1</v>
      </c>
      <c r="NI4" s="24">
        <v>7.4</v>
      </c>
      <c r="NJ4" s="27">
        <v>8</v>
      </c>
      <c r="NK4" s="28"/>
      <c r="NL4" s="30">
        <f t="shared" si="43"/>
        <v>7.8</v>
      </c>
      <c r="NM4" s="31">
        <f t="shared" si="44"/>
        <v>7.8</v>
      </c>
      <c r="NN4" s="29" t="str">
        <f t="shared" si="253"/>
        <v>7.8</v>
      </c>
      <c r="NO4" s="35" t="str">
        <f t="shared" si="45"/>
        <v>B</v>
      </c>
      <c r="NP4" s="33">
        <f t="shared" si="46"/>
        <v>3</v>
      </c>
      <c r="NQ4" s="49" t="str">
        <f t="shared" si="47"/>
        <v>3.0</v>
      </c>
      <c r="NR4" s="77">
        <v>3</v>
      </c>
      <c r="NS4" s="151">
        <v>3</v>
      </c>
      <c r="NT4" s="24">
        <v>8</v>
      </c>
      <c r="NU4" s="214">
        <v>8</v>
      </c>
      <c r="NV4" s="28"/>
      <c r="NW4" s="30">
        <f t="shared" si="48"/>
        <v>8</v>
      </c>
      <c r="NX4" s="31">
        <f t="shared" si="49"/>
        <v>8</v>
      </c>
      <c r="NY4" s="29" t="str">
        <f t="shared" si="254"/>
        <v>8.0</v>
      </c>
      <c r="NZ4" s="35" t="str">
        <f t="shared" si="50"/>
        <v>B+</v>
      </c>
      <c r="OA4" s="33">
        <f t="shared" si="51"/>
        <v>3.5</v>
      </c>
      <c r="OB4" s="49" t="str">
        <f t="shared" si="255"/>
        <v>3.5</v>
      </c>
      <c r="OC4" s="77">
        <v>2</v>
      </c>
      <c r="OD4" s="151">
        <v>2</v>
      </c>
      <c r="OE4" s="211">
        <f t="shared" si="256"/>
        <v>18</v>
      </c>
      <c r="OF4" s="43">
        <f t="shared" si="257"/>
        <v>3.3055555555555554</v>
      </c>
      <c r="OG4" s="45" t="str">
        <f t="shared" si="258"/>
        <v>3.31</v>
      </c>
      <c r="OH4" s="47" t="str">
        <f t="shared" si="259"/>
        <v>Lên lớp</v>
      </c>
      <c r="OI4" s="41">
        <f t="shared" si="260"/>
        <v>18</v>
      </c>
      <c r="OJ4" s="43">
        <f t="shared" si="261"/>
        <v>3.3055555555555554</v>
      </c>
      <c r="OK4" s="229">
        <f t="shared" si="262"/>
        <v>76</v>
      </c>
      <c r="OL4" s="230">
        <f t="shared" si="263"/>
        <v>76</v>
      </c>
      <c r="OM4" s="146">
        <f t="shared" si="264"/>
        <v>2.6842105263157894</v>
      </c>
      <c r="ON4" s="45" t="str">
        <f t="shared" si="265"/>
        <v>2.68</v>
      </c>
      <c r="OO4" s="47" t="str">
        <f t="shared" si="266"/>
        <v>Lên lớp</v>
      </c>
      <c r="OP4" s="47" t="s">
        <v>1143</v>
      </c>
      <c r="OQ4" s="24">
        <v>7</v>
      </c>
      <c r="OR4" s="27">
        <v>7</v>
      </c>
      <c r="OS4" s="28"/>
      <c r="OT4" s="30">
        <f t="shared" si="52"/>
        <v>7</v>
      </c>
      <c r="OU4" s="31">
        <f t="shared" si="53"/>
        <v>7</v>
      </c>
      <c r="OV4" s="29" t="str">
        <f t="shared" si="267"/>
        <v>7.0</v>
      </c>
      <c r="OW4" s="35" t="str">
        <f>IF(OU4&gt;=8.5,"A",IF(OU4&gt;=8,"B+",IF(OU4&gt;=7,"B",IF(OU4&gt;=6.5,"C+",IF(OU4&gt;=5.5,"C",IF(OU4&gt;=5,"D+",IF(OU4&gt;=4,"D","F")))))))</f>
        <v>B</v>
      </c>
      <c r="OX4" s="130">
        <f t="shared" si="54"/>
        <v>3</v>
      </c>
      <c r="OY4" s="49" t="str">
        <f t="shared" si="55"/>
        <v>3.0</v>
      </c>
      <c r="OZ4" s="77">
        <v>2</v>
      </c>
      <c r="PA4" s="151">
        <v>2</v>
      </c>
      <c r="PB4" s="24">
        <v>9</v>
      </c>
      <c r="PC4" s="27">
        <v>9</v>
      </c>
      <c r="PD4" s="28"/>
      <c r="PE4" s="30">
        <f t="shared" si="56"/>
        <v>9</v>
      </c>
      <c r="PF4" s="31">
        <f t="shared" si="57"/>
        <v>9</v>
      </c>
      <c r="PG4" s="31" t="str">
        <f t="shared" si="268"/>
        <v>9.0</v>
      </c>
      <c r="PH4" s="35" t="str">
        <f>IF(PF4&gt;=8.5,"A",IF(PF4&gt;=8,"B+",IF(PF4&gt;=7,"B",IF(PF4&gt;=6.5,"C+",IF(PF4&gt;=5.5,"C",IF(PF4&gt;=5,"D+",IF(PF4&gt;=4,"D","F")))))))</f>
        <v>A</v>
      </c>
      <c r="PI4" s="130">
        <f t="shared" si="58"/>
        <v>4</v>
      </c>
      <c r="PJ4" s="49" t="str">
        <f t="shared" si="59"/>
        <v>4.0</v>
      </c>
      <c r="PK4" s="77">
        <v>3</v>
      </c>
      <c r="PL4" s="151">
        <v>3</v>
      </c>
      <c r="PM4" s="24">
        <v>7.7</v>
      </c>
      <c r="PN4" s="27">
        <v>9</v>
      </c>
      <c r="PO4" s="28"/>
      <c r="PP4" s="30">
        <f t="shared" si="60"/>
        <v>8.5</v>
      </c>
      <c r="PQ4" s="31">
        <f t="shared" si="61"/>
        <v>8.5</v>
      </c>
      <c r="PR4" s="29" t="str">
        <f t="shared" si="269"/>
        <v>8.5</v>
      </c>
      <c r="PS4" s="35" t="str">
        <f>IF(PQ4&gt;=8.5,"A",IF(PQ4&gt;=8,"B+",IF(PQ4&gt;=7,"B",IF(PQ4&gt;=6.5,"C+",IF(PQ4&gt;=5.5,"C",IF(PQ4&gt;=5,"D+",IF(PQ4&gt;=4,"D","F")))))))</f>
        <v>A</v>
      </c>
      <c r="PT4" s="130">
        <f t="shared" si="62"/>
        <v>4</v>
      </c>
      <c r="PU4" s="49" t="str">
        <f t="shared" si="63"/>
        <v>4.0</v>
      </c>
      <c r="PV4" s="77">
        <v>2</v>
      </c>
      <c r="PW4" s="151">
        <v>2</v>
      </c>
      <c r="PX4" s="24">
        <v>7.7</v>
      </c>
      <c r="PY4" s="27">
        <v>9</v>
      </c>
      <c r="PZ4" s="28"/>
      <c r="QA4" s="30">
        <f t="shared" si="64"/>
        <v>8.5</v>
      </c>
      <c r="QB4" s="31">
        <f t="shared" si="65"/>
        <v>8.5</v>
      </c>
      <c r="QC4" s="29" t="str">
        <f t="shared" si="270"/>
        <v>8.5</v>
      </c>
      <c r="QD4" s="35" t="str">
        <f>IF(QB4&gt;=8.5,"A",IF(QB4&gt;=8,"B+",IF(QB4&gt;=7,"B",IF(QB4&gt;=6.5,"C+",IF(QB4&gt;=5.5,"C",IF(QB4&gt;=5,"D+",IF(QB4&gt;=4,"D","F")))))))</f>
        <v>A</v>
      </c>
      <c r="QE4" s="130">
        <f t="shared" si="66"/>
        <v>4</v>
      </c>
      <c r="QF4" s="49" t="str">
        <f t="shared" si="67"/>
        <v>4.0</v>
      </c>
      <c r="QG4" s="77">
        <v>3</v>
      </c>
      <c r="QH4" s="151">
        <v>3</v>
      </c>
      <c r="QI4" s="24">
        <v>9</v>
      </c>
      <c r="QJ4" s="27">
        <v>8</v>
      </c>
      <c r="QK4" s="28"/>
      <c r="QL4" s="30">
        <f t="shared" si="68"/>
        <v>8.4</v>
      </c>
      <c r="QM4" s="31">
        <f t="shared" si="69"/>
        <v>8.4</v>
      </c>
      <c r="QN4" s="29" t="str">
        <f t="shared" si="271"/>
        <v>8.4</v>
      </c>
      <c r="QO4" s="35" t="str">
        <f>IF(QM4&gt;=8.5,"A",IF(QM4&gt;=8,"B+",IF(QM4&gt;=7,"B",IF(QM4&gt;=6.5,"C+",IF(QM4&gt;=5.5,"C",IF(QM4&gt;=5,"D+",IF(QM4&gt;=4,"D","F")))))))</f>
        <v>B+</v>
      </c>
      <c r="QP4" s="130">
        <f t="shared" si="70"/>
        <v>3.5</v>
      </c>
      <c r="QQ4" s="49" t="str">
        <f t="shared" si="71"/>
        <v>3.5</v>
      </c>
      <c r="QR4" s="77">
        <v>1</v>
      </c>
      <c r="QS4" s="151">
        <v>1</v>
      </c>
      <c r="QT4" s="24">
        <v>8.3000000000000007</v>
      </c>
      <c r="QU4" s="27">
        <v>8</v>
      </c>
      <c r="QV4" s="28"/>
      <c r="QW4" s="30">
        <f t="shared" si="72"/>
        <v>8.1</v>
      </c>
      <c r="QX4" s="31">
        <f t="shared" si="73"/>
        <v>8.1</v>
      </c>
      <c r="QY4" s="29" t="str">
        <f t="shared" si="272"/>
        <v>8.1</v>
      </c>
      <c r="QZ4" s="35" t="str">
        <f t="shared" si="74"/>
        <v>B+</v>
      </c>
      <c r="RA4" s="130">
        <f t="shared" si="75"/>
        <v>3.5</v>
      </c>
      <c r="RB4" s="49" t="str">
        <f t="shared" si="76"/>
        <v>3.5</v>
      </c>
      <c r="RC4" s="77">
        <v>3</v>
      </c>
      <c r="RD4" s="151">
        <v>3</v>
      </c>
      <c r="RE4" s="24">
        <v>8.5</v>
      </c>
      <c r="RF4" s="27">
        <v>9</v>
      </c>
      <c r="RG4" s="28"/>
      <c r="RH4" s="30">
        <f t="shared" si="77"/>
        <v>8.8000000000000007</v>
      </c>
      <c r="RI4" s="31">
        <f t="shared" si="78"/>
        <v>8.8000000000000007</v>
      </c>
      <c r="RJ4" s="29" t="str">
        <f t="shared" si="273"/>
        <v>8.8</v>
      </c>
      <c r="RK4" s="35" t="str">
        <f t="shared" si="79"/>
        <v>A</v>
      </c>
      <c r="RL4" s="130">
        <f t="shared" si="80"/>
        <v>4</v>
      </c>
      <c r="RM4" s="49" t="str">
        <f t="shared" si="81"/>
        <v>4.0</v>
      </c>
      <c r="RN4" s="77">
        <v>1</v>
      </c>
      <c r="RO4" s="151">
        <v>1</v>
      </c>
      <c r="RP4" s="211">
        <f t="shared" si="274"/>
        <v>15</v>
      </c>
      <c r="RQ4" s="275">
        <f t="shared" si="275"/>
        <v>8.3333333333333339</v>
      </c>
      <c r="RR4" s="43">
        <f t="shared" si="276"/>
        <v>3.7333333333333334</v>
      </c>
      <c r="RS4" s="45" t="str">
        <f t="shared" si="277"/>
        <v>3.73</v>
      </c>
      <c r="RT4" s="47" t="str">
        <f t="shared" si="278"/>
        <v>Lên lớp</v>
      </c>
      <c r="RU4" s="41">
        <f t="shared" si="279"/>
        <v>15</v>
      </c>
      <c r="RV4" s="43">
        <f t="shared" si="280"/>
        <v>3.7333333333333334</v>
      </c>
      <c r="RW4" s="229">
        <f t="shared" si="281"/>
        <v>91</v>
      </c>
      <c r="RX4" s="230">
        <f t="shared" si="282"/>
        <v>91</v>
      </c>
      <c r="RY4" s="146">
        <f t="shared" si="283"/>
        <v>2.8571428571428572</v>
      </c>
      <c r="RZ4" s="45" t="str">
        <f t="shared" si="284"/>
        <v>2.86</v>
      </c>
      <c r="SA4" s="47" t="str">
        <f t="shared" si="285"/>
        <v>Lên lớp</v>
      </c>
      <c r="SB4" s="47" t="s">
        <v>1143</v>
      </c>
      <c r="SC4" s="24">
        <v>7.3</v>
      </c>
      <c r="SD4" s="27">
        <v>9</v>
      </c>
      <c r="SE4" s="28"/>
      <c r="SF4" s="30">
        <f t="shared" si="82"/>
        <v>8.3000000000000007</v>
      </c>
      <c r="SG4" s="31">
        <f t="shared" si="83"/>
        <v>8.3000000000000007</v>
      </c>
      <c r="SH4" s="29" t="str">
        <f t="shared" si="286"/>
        <v>8.3</v>
      </c>
      <c r="SI4" s="35" t="str">
        <f t="shared" si="84"/>
        <v>B+</v>
      </c>
      <c r="SJ4" s="130">
        <f t="shared" si="85"/>
        <v>3.5</v>
      </c>
      <c r="SK4" s="49" t="str">
        <f t="shared" si="86"/>
        <v>3.5</v>
      </c>
      <c r="SL4" s="77">
        <v>2</v>
      </c>
      <c r="SM4" s="151">
        <v>2</v>
      </c>
      <c r="SN4" s="24">
        <v>7.1</v>
      </c>
      <c r="SO4" s="27">
        <v>8</v>
      </c>
      <c r="SP4" s="28"/>
      <c r="SQ4" s="30">
        <f t="shared" si="87"/>
        <v>7.6</v>
      </c>
      <c r="SR4" s="31">
        <f t="shared" si="88"/>
        <v>7.6</v>
      </c>
      <c r="SS4" s="31" t="str">
        <f t="shared" si="287"/>
        <v>7.6</v>
      </c>
      <c r="ST4" s="35" t="str">
        <f t="shared" si="89"/>
        <v>B</v>
      </c>
      <c r="SU4" s="130">
        <f t="shared" si="90"/>
        <v>3</v>
      </c>
      <c r="SV4" s="49" t="str">
        <f t="shared" si="91"/>
        <v>3.0</v>
      </c>
      <c r="SW4" s="77">
        <v>2</v>
      </c>
      <c r="SX4" s="151">
        <v>2</v>
      </c>
      <c r="SY4" s="24"/>
      <c r="SZ4" s="27"/>
      <c r="TA4" s="28"/>
      <c r="TB4" s="22">
        <f>ROUND((SF4*0.5+SQ4*0.5),1)</f>
        <v>8</v>
      </c>
      <c r="TC4" s="29">
        <f t="shared" ref="TC4" si="308">ROUND((SG4*0.5+SR4*0.5),1)</f>
        <v>8</v>
      </c>
      <c r="TD4" s="31" t="str">
        <f t="shared" si="290"/>
        <v>8.0</v>
      </c>
      <c r="TE4" s="35" t="str">
        <f t="shared" si="93"/>
        <v>B+</v>
      </c>
      <c r="TF4" s="130">
        <f t="shared" si="94"/>
        <v>3.5</v>
      </c>
      <c r="TG4" s="49" t="str">
        <f t="shared" si="95"/>
        <v>3.5</v>
      </c>
      <c r="TH4" s="77">
        <v>4</v>
      </c>
      <c r="TI4" s="151">
        <v>4</v>
      </c>
      <c r="TJ4" s="320"/>
      <c r="TK4" s="165">
        <v>7.7</v>
      </c>
      <c r="TL4" s="30">
        <v>6.9</v>
      </c>
      <c r="TM4" s="30">
        <v>7.5</v>
      </c>
      <c r="TN4" s="322"/>
      <c r="TO4" s="127">
        <f t="shared" si="291"/>
        <v>7.4</v>
      </c>
      <c r="TP4" s="29" t="str">
        <f t="shared" si="292"/>
        <v>7.4</v>
      </c>
      <c r="TQ4" s="35" t="str">
        <f t="shared" si="96"/>
        <v>B</v>
      </c>
      <c r="TR4" s="33">
        <f t="shared" si="97"/>
        <v>3</v>
      </c>
      <c r="TS4" s="49" t="str">
        <f t="shared" si="98"/>
        <v>3.0</v>
      </c>
      <c r="TT4" s="323">
        <v>5</v>
      </c>
      <c r="TU4" s="324">
        <v>5</v>
      </c>
      <c r="TV4" s="325">
        <f t="shared" si="293"/>
        <v>9</v>
      </c>
      <c r="TW4" s="341">
        <f t="shared" si="294"/>
        <v>7.666666666666667</v>
      </c>
      <c r="TX4" s="326">
        <f t="shared" si="295"/>
        <v>3.2222222222222223</v>
      </c>
      <c r="TY4" s="45" t="str">
        <f t="shared" si="296"/>
        <v>3.22</v>
      </c>
      <c r="TZ4" s="47" t="str">
        <f t="shared" si="99"/>
        <v>Lên lớp</v>
      </c>
      <c r="UA4" s="41">
        <f t="shared" si="297"/>
        <v>9</v>
      </c>
      <c r="UB4" s="43">
        <f t="shared" si="298"/>
        <v>3.2222222222222223</v>
      </c>
    </row>
    <row r="5" spans="1:548" ht="18">
      <c r="A5" s="11">
        <v>4</v>
      </c>
      <c r="B5" s="70" t="s">
        <v>573</v>
      </c>
      <c r="C5" s="92" t="s">
        <v>578</v>
      </c>
      <c r="D5" s="73" t="s">
        <v>579</v>
      </c>
      <c r="E5" s="343" t="s">
        <v>580</v>
      </c>
      <c r="F5" s="9"/>
      <c r="G5" s="118" t="s">
        <v>662</v>
      </c>
      <c r="H5" s="102" t="s">
        <v>18</v>
      </c>
      <c r="I5" s="104" t="s">
        <v>954</v>
      </c>
      <c r="J5" s="13">
        <v>6.3</v>
      </c>
      <c r="K5" s="29" t="str">
        <f t="shared" si="100"/>
        <v>6.3</v>
      </c>
      <c r="L5" s="35" t="str">
        <f t="shared" si="101"/>
        <v>C</v>
      </c>
      <c r="M5" s="33">
        <f t="shared" si="102"/>
        <v>2</v>
      </c>
      <c r="N5" s="49" t="str">
        <f t="shared" si="103"/>
        <v>2.0</v>
      </c>
      <c r="O5" s="12">
        <v>2</v>
      </c>
      <c r="P5" s="19">
        <v>6.6</v>
      </c>
      <c r="Q5" s="29" t="str">
        <f t="shared" si="104"/>
        <v>6.6</v>
      </c>
      <c r="R5" s="35" t="str">
        <f t="shared" si="105"/>
        <v>C+</v>
      </c>
      <c r="S5" s="33">
        <f t="shared" si="106"/>
        <v>2.5</v>
      </c>
      <c r="T5" s="49" t="str">
        <f t="shared" si="107"/>
        <v>2.5</v>
      </c>
      <c r="U5" s="12">
        <v>3</v>
      </c>
      <c r="V5" s="24">
        <v>7.6</v>
      </c>
      <c r="W5" s="27">
        <v>6</v>
      </c>
      <c r="X5" s="28"/>
      <c r="Y5" s="22">
        <f t="shared" si="108"/>
        <v>6.6</v>
      </c>
      <c r="Z5" s="29">
        <f t="shared" si="109"/>
        <v>6.6</v>
      </c>
      <c r="AA5" s="29" t="str">
        <f t="shared" si="110"/>
        <v>6.6</v>
      </c>
      <c r="AB5" s="35" t="str">
        <f t="shared" si="111"/>
        <v>C+</v>
      </c>
      <c r="AC5" s="33">
        <f t="shared" si="112"/>
        <v>2.5</v>
      </c>
      <c r="AD5" s="49" t="str">
        <f t="shared" si="113"/>
        <v>2.5</v>
      </c>
      <c r="AE5" s="77">
        <v>5</v>
      </c>
      <c r="AF5" s="80">
        <v>5</v>
      </c>
      <c r="AG5" s="24">
        <v>7</v>
      </c>
      <c r="AH5" s="27">
        <v>4</v>
      </c>
      <c r="AI5" s="28"/>
      <c r="AJ5" s="22">
        <f t="shared" si="114"/>
        <v>5.2</v>
      </c>
      <c r="AK5" s="29">
        <f t="shared" si="115"/>
        <v>5.2</v>
      </c>
      <c r="AL5" s="29" t="str">
        <f t="shared" si="116"/>
        <v>5.2</v>
      </c>
      <c r="AM5" s="35" t="str">
        <f t="shared" si="117"/>
        <v>D+</v>
      </c>
      <c r="AN5" s="33">
        <f t="shared" si="118"/>
        <v>1.5</v>
      </c>
      <c r="AO5" s="49" t="str">
        <f t="shared" si="119"/>
        <v>1.5</v>
      </c>
      <c r="AP5" s="77">
        <v>3</v>
      </c>
      <c r="AQ5" s="83">
        <v>3</v>
      </c>
      <c r="AR5" s="24">
        <v>5.7</v>
      </c>
      <c r="AS5" s="27">
        <v>6</v>
      </c>
      <c r="AT5" s="28"/>
      <c r="AU5" s="22">
        <f t="shared" si="0"/>
        <v>5.9</v>
      </c>
      <c r="AV5" s="29">
        <f t="shared" si="1"/>
        <v>5.9</v>
      </c>
      <c r="AW5" s="29" t="str">
        <f t="shared" si="120"/>
        <v>5.9</v>
      </c>
      <c r="AX5" s="35" t="str">
        <f t="shared" si="121"/>
        <v>C</v>
      </c>
      <c r="AY5" s="33">
        <f t="shared" si="122"/>
        <v>2</v>
      </c>
      <c r="AZ5" s="49" t="str">
        <f t="shared" si="123"/>
        <v>2.0</v>
      </c>
      <c r="BA5" s="77">
        <v>3</v>
      </c>
      <c r="BB5" s="83">
        <v>3</v>
      </c>
      <c r="BC5" s="24">
        <v>6.5</v>
      </c>
      <c r="BD5" s="27">
        <v>6</v>
      </c>
      <c r="BE5" s="28"/>
      <c r="BF5" s="22">
        <f t="shared" si="299"/>
        <v>6.2</v>
      </c>
      <c r="BG5" s="29">
        <f t="shared" si="2"/>
        <v>6.2</v>
      </c>
      <c r="BH5" s="29" t="str">
        <f t="shared" si="124"/>
        <v>6.2</v>
      </c>
      <c r="BI5" s="35" t="str">
        <f t="shared" si="300"/>
        <v>C</v>
      </c>
      <c r="BJ5" s="33">
        <f t="shared" si="125"/>
        <v>2</v>
      </c>
      <c r="BK5" s="49" t="str">
        <f t="shared" si="126"/>
        <v>2.0</v>
      </c>
      <c r="BL5" s="77">
        <v>3</v>
      </c>
      <c r="BM5" s="83">
        <v>3</v>
      </c>
      <c r="BN5" s="24">
        <v>7.3</v>
      </c>
      <c r="BO5" s="27">
        <v>8</v>
      </c>
      <c r="BP5" s="28"/>
      <c r="BQ5" s="30">
        <f t="shared" si="127"/>
        <v>7.7</v>
      </c>
      <c r="BR5" s="31">
        <f t="shared" si="3"/>
        <v>7.7</v>
      </c>
      <c r="BS5" s="29" t="str">
        <f t="shared" si="128"/>
        <v>7.7</v>
      </c>
      <c r="BT5" s="35" t="str">
        <f t="shared" si="129"/>
        <v>B</v>
      </c>
      <c r="BU5" s="33">
        <f t="shared" si="130"/>
        <v>3</v>
      </c>
      <c r="BV5" s="49" t="str">
        <f t="shared" si="131"/>
        <v>3.0</v>
      </c>
      <c r="BW5" s="77">
        <v>2</v>
      </c>
      <c r="BX5" s="83">
        <v>2</v>
      </c>
      <c r="BY5" s="41">
        <f t="shared" si="132"/>
        <v>16</v>
      </c>
      <c r="BZ5" s="43">
        <f t="shared" si="133"/>
        <v>2.1875</v>
      </c>
      <c r="CA5" s="45" t="str">
        <f t="shared" si="134"/>
        <v>2.19</v>
      </c>
      <c r="CB5" s="47" t="str">
        <f t="shared" si="135"/>
        <v>Lên lớp</v>
      </c>
      <c r="CC5" s="145">
        <f t="shared" si="136"/>
        <v>16</v>
      </c>
      <c r="CD5" s="146">
        <f t="shared" si="137"/>
        <v>2.1875</v>
      </c>
      <c r="CE5" s="47" t="str">
        <f t="shared" si="138"/>
        <v>Lên lớp</v>
      </c>
      <c r="CF5" s="142" t="s">
        <v>1143</v>
      </c>
      <c r="CG5" s="24">
        <v>6.2</v>
      </c>
      <c r="CH5" s="27">
        <v>4</v>
      </c>
      <c r="CI5" s="28"/>
      <c r="CJ5" s="22">
        <f t="shared" si="139"/>
        <v>4.9000000000000004</v>
      </c>
      <c r="CK5" s="29">
        <f t="shared" si="140"/>
        <v>4.9000000000000004</v>
      </c>
      <c r="CL5" s="29" t="str">
        <f t="shared" si="141"/>
        <v>4.9</v>
      </c>
      <c r="CM5" s="35" t="str">
        <f t="shared" si="142"/>
        <v>D</v>
      </c>
      <c r="CN5" s="157">
        <f t="shared" si="143"/>
        <v>1</v>
      </c>
      <c r="CO5" s="49" t="str">
        <f t="shared" si="144"/>
        <v>1.0</v>
      </c>
      <c r="CP5" s="77">
        <v>3</v>
      </c>
      <c r="CQ5" s="151">
        <v>3</v>
      </c>
      <c r="CR5" s="24">
        <v>7</v>
      </c>
      <c r="CS5" s="27">
        <v>6</v>
      </c>
      <c r="CT5" s="28"/>
      <c r="CU5" s="22">
        <f t="shared" ref="CU5:CU7" si="309">ROUND((CR5*0.4+CS5*0.6),1)</f>
        <v>6.4</v>
      </c>
      <c r="CV5" s="29">
        <f t="shared" si="145"/>
        <v>6.4</v>
      </c>
      <c r="CW5" s="29" t="str">
        <f t="shared" si="146"/>
        <v>6.4</v>
      </c>
      <c r="CX5" s="35" t="str">
        <f t="shared" si="147"/>
        <v>C</v>
      </c>
      <c r="CY5" s="157">
        <f t="shared" si="148"/>
        <v>2</v>
      </c>
      <c r="CZ5" s="49" t="str">
        <f t="shared" si="149"/>
        <v>2.0</v>
      </c>
      <c r="DA5" s="77">
        <v>2</v>
      </c>
      <c r="DB5" s="151">
        <v>2</v>
      </c>
      <c r="DC5" s="24">
        <v>8.3000000000000007</v>
      </c>
      <c r="DD5" s="27">
        <v>5</v>
      </c>
      <c r="DE5" s="28"/>
      <c r="DF5" s="22">
        <f t="shared" si="150"/>
        <v>6.3</v>
      </c>
      <c r="DG5" s="29">
        <f t="shared" si="151"/>
        <v>6.3</v>
      </c>
      <c r="DH5" s="29" t="str">
        <f t="shared" si="152"/>
        <v>6.3</v>
      </c>
      <c r="DI5" s="35" t="str">
        <f t="shared" si="153"/>
        <v>C</v>
      </c>
      <c r="DJ5" s="157">
        <f t="shared" si="154"/>
        <v>2</v>
      </c>
      <c r="DK5" s="49" t="str">
        <f t="shared" si="155"/>
        <v>2.0</v>
      </c>
      <c r="DL5" s="77">
        <v>4</v>
      </c>
      <c r="DM5" s="151">
        <v>4</v>
      </c>
      <c r="DN5" s="24">
        <v>6.5</v>
      </c>
      <c r="DO5" s="27">
        <v>4</v>
      </c>
      <c r="DP5" s="28"/>
      <c r="DQ5" s="22">
        <f t="shared" si="156"/>
        <v>5</v>
      </c>
      <c r="DR5" s="29">
        <f t="shared" si="157"/>
        <v>5</v>
      </c>
      <c r="DS5" s="29" t="str">
        <f t="shared" si="158"/>
        <v>5.0</v>
      </c>
      <c r="DT5" s="35" t="str">
        <f t="shared" si="159"/>
        <v>D+</v>
      </c>
      <c r="DU5" s="157">
        <f t="shared" si="160"/>
        <v>1.5</v>
      </c>
      <c r="DV5" s="49" t="str">
        <f t="shared" si="161"/>
        <v>1.5</v>
      </c>
      <c r="DW5" s="77">
        <v>3</v>
      </c>
      <c r="DX5" s="151">
        <v>3</v>
      </c>
      <c r="DY5" s="24">
        <v>6.3</v>
      </c>
      <c r="DZ5" s="27">
        <v>8</v>
      </c>
      <c r="EA5" s="28"/>
      <c r="EB5" s="22">
        <f t="shared" ref="EB5:EB7" si="310">ROUND((DY5*0.4+DZ5*0.6),1)</f>
        <v>7.3</v>
      </c>
      <c r="EC5" s="29">
        <f t="shared" si="301"/>
        <v>7.3</v>
      </c>
      <c r="ED5" s="29" t="str">
        <f t="shared" si="162"/>
        <v>7.3</v>
      </c>
      <c r="EE5" s="35" t="str">
        <f t="shared" si="163"/>
        <v>B</v>
      </c>
      <c r="EF5" s="157">
        <f t="shared" si="164"/>
        <v>3</v>
      </c>
      <c r="EG5" s="49" t="str">
        <f t="shared" si="165"/>
        <v>3.0</v>
      </c>
      <c r="EH5" s="77">
        <v>2</v>
      </c>
      <c r="EI5" s="151">
        <v>2</v>
      </c>
      <c r="EJ5" s="24">
        <v>6.4</v>
      </c>
      <c r="EK5" s="27">
        <v>7</v>
      </c>
      <c r="EL5" s="28"/>
      <c r="EM5" s="22">
        <f t="shared" ref="EM5:EM7" si="311">ROUND((EJ5*0.4+EK5*0.6),1)</f>
        <v>6.8</v>
      </c>
      <c r="EN5" s="29">
        <f t="shared" si="166"/>
        <v>6.8</v>
      </c>
      <c r="EO5" s="29" t="str">
        <f t="shared" si="167"/>
        <v>6.8</v>
      </c>
      <c r="EP5" s="35" t="str">
        <f t="shared" si="168"/>
        <v>C+</v>
      </c>
      <c r="EQ5" s="157">
        <f t="shared" si="169"/>
        <v>2.5</v>
      </c>
      <c r="ER5" s="49" t="str">
        <f t="shared" si="170"/>
        <v>2.5</v>
      </c>
      <c r="ES5" s="77">
        <v>2</v>
      </c>
      <c r="ET5" s="151">
        <v>2</v>
      </c>
      <c r="EU5" s="24">
        <v>7.8</v>
      </c>
      <c r="EV5" s="27">
        <v>9</v>
      </c>
      <c r="EW5" s="28"/>
      <c r="EX5" s="22">
        <f t="shared" ref="EX5:EX7" si="312">ROUND((EU5*0.4+EV5*0.6),1)</f>
        <v>8.5</v>
      </c>
      <c r="EY5" s="29">
        <f t="shared" si="171"/>
        <v>8.5</v>
      </c>
      <c r="EZ5" s="29" t="str">
        <f t="shared" si="172"/>
        <v>8.5</v>
      </c>
      <c r="FA5" s="35" t="str">
        <f t="shared" si="173"/>
        <v>A</v>
      </c>
      <c r="FB5" s="157">
        <f t="shared" si="174"/>
        <v>4</v>
      </c>
      <c r="FC5" s="49" t="str">
        <f t="shared" si="175"/>
        <v>4.0</v>
      </c>
      <c r="FD5" s="77">
        <v>3</v>
      </c>
      <c r="FE5" s="151">
        <v>3</v>
      </c>
      <c r="FF5" s="155">
        <v>7.5</v>
      </c>
      <c r="FG5" s="165">
        <v>7.7</v>
      </c>
      <c r="FH5" s="165"/>
      <c r="FI5" s="22">
        <f t="shared" si="176"/>
        <v>7.6</v>
      </c>
      <c r="FJ5" s="29">
        <f t="shared" si="177"/>
        <v>7.6</v>
      </c>
      <c r="FK5" s="29" t="str">
        <f t="shared" si="178"/>
        <v>7.6</v>
      </c>
      <c r="FL5" s="35" t="str">
        <f t="shared" si="179"/>
        <v>B</v>
      </c>
      <c r="FM5" s="33">
        <f t="shared" si="180"/>
        <v>3</v>
      </c>
      <c r="FN5" s="49" t="str">
        <f t="shared" si="181"/>
        <v>3.0</v>
      </c>
      <c r="FO5" s="77">
        <v>2</v>
      </c>
      <c r="FP5" s="151">
        <v>2</v>
      </c>
      <c r="FQ5" s="41">
        <f t="shared" si="182"/>
        <v>21</v>
      </c>
      <c r="FR5" s="43">
        <f t="shared" si="302"/>
        <v>2.3095238095238093</v>
      </c>
      <c r="FS5" s="45" t="str">
        <f t="shared" si="183"/>
        <v>2.31</v>
      </c>
      <c r="FT5" s="47" t="str">
        <f t="shared" si="184"/>
        <v>Lên lớp</v>
      </c>
      <c r="FU5" s="145">
        <f t="shared" si="185"/>
        <v>21</v>
      </c>
      <c r="FV5" s="146">
        <f t="shared" si="186"/>
        <v>2.3095238095238093</v>
      </c>
      <c r="FW5" s="174">
        <f t="shared" si="187"/>
        <v>37</v>
      </c>
      <c r="FX5" s="41">
        <f t="shared" si="188"/>
        <v>37</v>
      </c>
      <c r="FY5" s="43">
        <f t="shared" si="189"/>
        <v>2.2567567567567566</v>
      </c>
      <c r="FZ5" s="45" t="str">
        <f t="shared" si="190"/>
        <v>2.26</v>
      </c>
      <c r="GA5" s="47" t="str">
        <f t="shared" si="191"/>
        <v>Lên lớp</v>
      </c>
      <c r="GB5" s="47" t="s">
        <v>1143</v>
      </c>
      <c r="GC5" s="24">
        <v>7.8</v>
      </c>
      <c r="GD5" s="27">
        <v>7</v>
      </c>
      <c r="GE5" s="28"/>
      <c r="GF5" s="22">
        <f t="shared" si="303"/>
        <v>7.3</v>
      </c>
      <c r="GG5" s="29">
        <f t="shared" si="192"/>
        <v>7.3</v>
      </c>
      <c r="GH5" s="29" t="str">
        <f t="shared" si="193"/>
        <v>7.3</v>
      </c>
      <c r="GI5" s="35" t="str">
        <f t="shared" si="194"/>
        <v>B</v>
      </c>
      <c r="GJ5" s="33">
        <f t="shared" si="195"/>
        <v>3</v>
      </c>
      <c r="GK5" s="49" t="str">
        <f t="shared" si="196"/>
        <v>3.0</v>
      </c>
      <c r="GL5" s="77">
        <v>2</v>
      </c>
      <c r="GM5" s="151">
        <v>2</v>
      </c>
      <c r="GN5" s="24">
        <v>8</v>
      </c>
      <c r="GO5" s="27">
        <v>7</v>
      </c>
      <c r="GP5" s="28"/>
      <c r="GQ5" s="30">
        <f t="shared" si="304"/>
        <v>7.4</v>
      </c>
      <c r="GR5" s="31">
        <f t="shared" si="197"/>
        <v>7.4</v>
      </c>
      <c r="GS5" s="29" t="str">
        <f t="shared" si="198"/>
        <v>7.4</v>
      </c>
      <c r="GT5" s="35" t="str">
        <f t="shared" si="199"/>
        <v>B</v>
      </c>
      <c r="GU5" s="33">
        <f t="shared" si="200"/>
        <v>3</v>
      </c>
      <c r="GV5" s="49" t="str">
        <f t="shared" si="201"/>
        <v>3.0</v>
      </c>
      <c r="GW5" s="77">
        <v>3</v>
      </c>
      <c r="GX5" s="151">
        <v>3</v>
      </c>
      <c r="GY5" s="24">
        <v>7.4</v>
      </c>
      <c r="GZ5" s="27">
        <v>8</v>
      </c>
      <c r="HA5" s="28"/>
      <c r="HB5" s="22">
        <f t="shared" si="305"/>
        <v>7.8</v>
      </c>
      <c r="HC5" s="29">
        <f t="shared" si="202"/>
        <v>7.8</v>
      </c>
      <c r="HD5" s="29" t="str">
        <f t="shared" si="203"/>
        <v>7.8</v>
      </c>
      <c r="HE5" s="35" t="str">
        <f t="shared" si="204"/>
        <v>B</v>
      </c>
      <c r="HF5" s="33">
        <f t="shared" si="205"/>
        <v>3</v>
      </c>
      <c r="HG5" s="49" t="str">
        <f t="shared" si="206"/>
        <v>3.0</v>
      </c>
      <c r="HH5" s="77">
        <v>2</v>
      </c>
      <c r="HI5" s="151">
        <v>2</v>
      </c>
      <c r="HJ5" s="24">
        <v>6.6</v>
      </c>
      <c r="HK5" s="27">
        <v>6</v>
      </c>
      <c r="HL5" s="28"/>
      <c r="HM5" s="22">
        <f t="shared" si="306"/>
        <v>6.2</v>
      </c>
      <c r="HN5" s="29">
        <f t="shared" si="207"/>
        <v>6.2</v>
      </c>
      <c r="HO5" s="29" t="str">
        <f t="shared" si="208"/>
        <v>6.2</v>
      </c>
      <c r="HP5" s="35" t="str">
        <f t="shared" si="209"/>
        <v>C</v>
      </c>
      <c r="HQ5" s="33">
        <f t="shared" si="210"/>
        <v>2</v>
      </c>
      <c r="HR5" s="49" t="str">
        <f t="shared" si="211"/>
        <v>2.0</v>
      </c>
      <c r="HS5" s="77">
        <v>2</v>
      </c>
      <c r="HT5" s="151">
        <v>2</v>
      </c>
      <c r="HU5" s="24">
        <v>8.3000000000000007</v>
      </c>
      <c r="HV5" s="27">
        <v>3</v>
      </c>
      <c r="HW5" s="28"/>
      <c r="HX5" s="22">
        <f t="shared" si="307"/>
        <v>5.0999999999999996</v>
      </c>
      <c r="HY5" s="29">
        <f t="shared" si="212"/>
        <v>5.0999999999999996</v>
      </c>
      <c r="HZ5" s="29" t="str">
        <f t="shared" si="213"/>
        <v>5.1</v>
      </c>
      <c r="IA5" s="35" t="str">
        <f t="shared" si="214"/>
        <v>D+</v>
      </c>
      <c r="IB5" s="33">
        <f t="shared" si="215"/>
        <v>1.5</v>
      </c>
      <c r="IC5" s="49" t="str">
        <f t="shared" si="216"/>
        <v>1.5</v>
      </c>
      <c r="ID5" s="77">
        <v>3</v>
      </c>
      <c r="IE5" s="151">
        <v>3</v>
      </c>
      <c r="IF5" s="24">
        <v>5</v>
      </c>
      <c r="IG5" s="27">
        <v>8</v>
      </c>
      <c r="IH5" s="126"/>
      <c r="II5" s="22">
        <f t="shared" si="217"/>
        <v>6.8</v>
      </c>
      <c r="IJ5" s="54">
        <f t="shared" si="218"/>
        <v>6.8</v>
      </c>
      <c r="IK5" s="29" t="str">
        <f t="shared" si="219"/>
        <v>6.8</v>
      </c>
      <c r="IL5" s="162" t="str">
        <f t="shared" si="220"/>
        <v>C+</v>
      </c>
      <c r="IM5" s="33">
        <f t="shared" si="221"/>
        <v>2.5</v>
      </c>
      <c r="IN5" s="49" t="str">
        <f t="shared" si="222"/>
        <v>2.5</v>
      </c>
      <c r="IO5" s="77">
        <v>2</v>
      </c>
      <c r="IP5" s="151">
        <v>2</v>
      </c>
      <c r="IQ5" s="24">
        <v>7.3</v>
      </c>
      <c r="IR5" s="27">
        <v>6</v>
      </c>
      <c r="IS5" s="28"/>
      <c r="IT5" s="30">
        <f t="shared" si="4"/>
        <v>6.5</v>
      </c>
      <c r="IU5" s="31">
        <f t="shared" si="5"/>
        <v>6.5</v>
      </c>
      <c r="IV5" s="29" t="str">
        <f t="shared" si="223"/>
        <v>6.5</v>
      </c>
      <c r="IW5" s="35" t="str">
        <f t="shared" si="224"/>
        <v>C+</v>
      </c>
      <c r="IX5" s="33">
        <f t="shared" si="225"/>
        <v>2.5</v>
      </c>
      <c r="IY5" s="49" t="str">
        <f t="shared" si="226"/>
        <v>2.5</v>
      </c>
      <c r="IZ5" s="77">
        <v>3</v>
      </c>
      <c r="JA5" s="151">
        <v>3</v>
      </c>
      <c r="JB5" s="24">
        <v>7.4</v>
      </c>
      <c r="JC5" s="27">
        <v>4</v>
      </c>
      <c r="JD5" s="28"/>
      <c r="JE5" s="30">
        <f>ROUND((JB5*0.4+JC5*0.6),1)</f>
        <v>5.4</v>
      </c>
      <c r="JF5" s="31">
        <f>ROUND(MAX((JB5*0.4+JC5*0.6),(JB5*0.4+JD5*0.6)),1)</f>
        <v>5.4</v>
      </c>
      <c r="JG5" s="29" t="str">
        <f t="shared" si="227"/>
        <v>5.4</v>
      </c>
      <c r="JH5" s="35" t="str">
        <f t="shared" si="228"/>
        <v>D+</v>
      </c>
      <c r="JI5" s="33">
        <f t="shared" si="229"/>
        <v>1.5</v>
      </c>
      <c r="JJ5" s="49" t="str">
        <f t="shared" si="230"/>
        <v>1.5</v>
      </c>
      <c r="JK5" s="77">
        <v>3</v>
      </c>
      <c r="JL5" s="151">
        <v>3</v>
      </c>
      <c r="JM5" s="24">
        <v>7.5</v>
      </c>
      <c r="JN5" s="214">
        <v>7</v>
      </c>
      <c r="JO5" s="140"/>
      <c r="JP5" s="30">
        <f t="shared" si="6"/>
        <v>7.2</v>
      </c>
      <c r="JQ5" s="31">
        <f t="shared" si="7"/>
        <v>7.2</v>
      </c>
      <c r="JR5" s="29" t="str">
        <f t="shared" si="231"/>
        <v>7.2</v>
      </c>
      <c r="JS5" s="35" t="str">
        <f t="shared" si="232"/>
        <v>B</v>
      </c>
      <c r="JT5" s="33">
        <f t="shared" si="233"/>
        <v>3</v>
      </c>
      <c r="JU5" s="49" t="str">
        <f t="shared" si="234"/>
        <v>3.0</v>
      </c>
      <c r="JV5" s="77">
        <v>1</v>
      </c>
      <c r="JW5" s="151">
        <v>1</v>
      </c>
      <c r="JX5" s="211">
        <f t="shared" si="235"/>
        <v>21</v>
      </c>
      <c r="JY5" s="43">
        <f t="shared" si="236"/>
        <v>2.3571428571428572</v>
      </c>
      <c r="JZ5" s="45" t="str">
        <f t="shared" si="237"/>
        <v>2.36</v>
      </c>
      <c r="KA5" s="47" t="str">
        <f t="shared" si="238"/>
        <v>Lên lớp</v>
      </c>
      <c r="KB5" s="41">
        <f t="shared" si="239"/>
        <v>21</v>
      </c>
      <c r="KC5" s="43">
        <f t="shared" si="240"/>
        <v>2.3571428571428572</v>
      </c>
      <c r="KD5" s="229">
        <f t="shared" si="241"/>
        <v>58</v>
      </c>
      <c r="KE5" s="230">
        <f t="shared" si="242"/>
        <v>58</v>
      </c>
      <c r="KF5" s="146">
        <f t="shared" si="243"/>
        <v>2.2931034482758621</v>
      </c>
      <c r="KG5" s="45" t="str">
        <f t="shared" si="244"/>
        <v>2.29</v>
      </c>
      <c r="KH5" s="47" t="str">
        <f t="shared" si="245"/>
        <v>Lên lớp</v>
      </c>
      <c r="KI5" s="47" t="s">
        <v>1143</v>
      </c>
      <c r="KJ5" s="24">
        <v>6.4</v>
      </c>
      <c r="KK5" s="27">
        <v>7</v>
      </c>
      <c r="KL5" s="28"/>
      <c r="KM5" s="30">
        <f t="shared" si="8"/>
        <v>6.8</v>
      </c>
      <c r="KN5" s="31">
        <f t="shared" si="9"/>
        <v>6.8</v>
      </c>
      <c r="KO5" s="29" t="str">
        <f t="shared" si="246"/>
        <v>6.8</v>
      </c>
      <c r="KP5" s="35" t="str">
        <f t="shared" si="10"/>
        <v>C+</v>
      </c>
      <c r="KQ5" s="33">
        <f t="shared" si="11"/>
        <v>2.5</v>
      </c>
      <c r="KR5" s="49" t="str">
        <f t="shared" si="12"/>
        <v>2.5</v>
      </c>
      <c r="KS5" s="77">
        <v>2</v>
      </c>
      <c r="KT5" s="151">
        <v>2</v>
      </c>
      <c r="KU5" s="24">
        <v>7.3</v>
      </c>
      <c r="KV5" s="27">
        <v>7</v>
      </c>
      <c r="KW5" s="28"/>
      <c r="KX5" s="30">
        <f t="shared" si="13"/>
        <v>7.1</v>
      </c>
      <c r="KY5" s="31">
        <f t="shared" si="14"/>
        <v>7.1</v>
      </c>
      <c r="KZ5" s="29" t="str">
        <f t="shared" si="247"/>
        <v>7.1</v>
      </c>
      <c r="LA5" s="35" t="str">
        <f t="shared" si="15"/>
        <v>B</v>
      </c>
      <c r="LB5" s="33">
        <f t="shared" si="16"/>
        <v>3</v>
      </c>
      <c r="LC5" s="49" t="str">
        <f t="shared" si="17"/>
        <v>3.0</v>
      </c>
      <c r="LD5" s="77">
        <v>2</v>
      </c>
      <c r="LE5" s="151">
        <v>2</v>
      </c>
      <c r="LF5" s="24">
        <v>5.7</v>
      </c>
      <c r="LG5" s="27">
        <v>6</v>
      </c>
      <c r="LH5" s="28"/>
      <c r="LI5" s="30">
        <f t="shared" si="18"/>
        <v>5.9</v>
      </c>
      <c r="LJ5" s="31">
        <f t="shared" si="19"/>
        <v>5.9</v>
      </c>
      <c r="LK5" s="29" t="str">
        <f t="shared" si="248"/>
        <v>5.9</v>
      </c>
      <c r="LL5" s="35" t="str">
        <f t="shared" si="20"/>
        <v>C</v>
      </c>
      <c r="LM5" s="33">
        <f t="shared" si="21"/>
        <v>2</v>
      </c>
      <c r="LN5" s="49" t="str">
        <f t="shared" si="22"/>
        <v>2.0</v>
      </c>
      <c r="LO5" s="77">
        <v>2</v>
      </c>
      <c r="LP5" s="151">
        <v>2</v>
      </c>
      <c r="LQ5" s="24">
        <v>6.7</v>
      </c>
      <c r="LR5" s="27">
        <v>4</v>
      </c>
      <c r="LS5" s="28"/>
      <c r="LT5" s="30">
        <f t="shared" si="23"/>
        <v>5.0999999999999996</v>
      </c>
      <c r="LU5" s="31">
        <f t="shared" si="24"/>
        <v>5.0999999999999996</v>
      </c>
      <c r="LV5" s="29" t="str">
        <f t="shared" si="249"/>
        <v>5.1</v>
      </c>
      <c r="LW5" s="35" t="str">
        <f t="shared" si="25"/>
        <v>D+</v>
      </c>
      <c r="LX5" s="33">
        <f t="shared" si="26"/>
        <v>1.5</v>
      </c>
      <c r="LY5" s="49" t="str">
        <f t="shared" si="27"/>
        <v>1.5</v>
      </c>
      <c r="LZ5" s="77">
        <v>2</v>
      </c>
      <c r="MA5" s="151">
        <v>2</v>
      </c>
      <c r="MB5" s="24">
        <v>7.8</v>
      </c>
      <c r="MC5" s="27">
        <v>5</v>
      </c>
      <c r="MD5" s="28"/>
      <c r="ME5" s="30">
        <f t="shared" si="28"/>
        <v>6.1</v>
      </c>
      <c r="MF5" s="161">
        <f t="shared" si="29"/>
        <v>6.1</v>
      </c>
      <c r="MG5" s="29" t="str">
        <f t="shared" si="250"/>
        <v>6.1</v>
      </c>
      <c r="MH5" s="162" t="str">
        <f t="shared" si="30"/>
        <v>C</v>
      </c>
      <c r="MI5" s="163">
        <f t="shared" si="31"/>
        <v>2</v>
      </c>
      <c r="MJ5" s="56" t="str">
        <f t="shared" si="32"/>
        <v>2.0</v>
      </c>
      <c r="MK5" s="77">
        <v>1</v>
      </c>
      <c r="ML5" s="151">
        <v>1</v>
      </c>
      <c r="MM5" s="24">
        <v>6.3</v>
      </c>
      <c r="MN5" s="27">
        <v>4</v>
      </c>
      <c r="MO5" s="28"/>
      <c r="MP5" s="30">
        <f t="shared" si="33"/>
        <v>4.9000000000000004</v>
      </c>
      <c r="MQ5" s="161">
        <f t="shared" si="34"/>
        <v>4.9000000000000004</v>
      </c>
      <c r="MR5" s="29" t="str">
        <f t="shared" si="251"/>
        <v>4.9</v>
      </c>
      <c r="MS5" s="162" t="str">
        <f t="shared" si="35"/>
        <v>D</v>
      </c>
      <c r="MT5" s="163">
        <f t="shared" si="36"/>
        <v>1</v>
      </c>
      <c r="MU5" s="56" t="str">
        <f t="shared" si="37"/>
        <v>1.0</v>
      </c>
      <c r="MV5" s="77">
        <v>3</v>
      </c>
      <c r="MW5" s="151">
        <v>3</v>
      </c>
      <c r="MX5" s="24">
        <v>6</v>
      </c>
      <c r="MY5" s="27">
        <v>5</v>
      </c>
      <c r="MZ5" s="28"/>
      <c r="NA5" s="30">
        <f t="shared" si="38"/>
        <v>5.4</v>
      </c>
      <c r="NB5" s="161">
        <f t="shared" si="39"/>
        <v>5.4</v>
      </c>
      <c r="NC5" s="29" t="str">
        <f t="shared" si="252"/>
        <v>5.4</v>
      </c>
      <c r="ND5" s="162" t="str">
        <f t="shared" si="40"/>
        <v>D+</v>
      </c>
      <c r="NE5" s="163">
        <f t="shared" si="41"/>
        <v>1.5</v>
      </c>
      <c r="NF5" s="56" t="str">
        <f t="shared" si="42"/>
        <v>1.5</v>
      </c>
      <c r="NG5" s="77">
        <v>1</v>
      </c>
      <c r="NH5" s="151">
        <v>1</v>
      </c>
      <c r="NI5" s="24">
        <v>6.8</v>
      </c>
      <c r="NJ5" s="27">
        <v>5</v>
      </c>
      <c r="NK5" s="28"/>
      <c r="NL5" s="30">
        <f t="shared" si="43"/>
        <v>5.7</v>
      </c>
      <c r="NM5" s="31">
        <f t="shared" si="44"/>
        <v>5.7</v>
      </c>
      <c r="NN5" s="29" t="str">
        <f t="shared" si="253"/>
        <v>5.7</v>
      </c>
      <c r="NO5" s="35" t="str">
        <f t="shared" si="45"/>
        <v>C</v>
      </c>
      <c r="NP5" s="33">
        <f t="shared" si="46"/>
        <v>2</v>
      </c>
      <c r="NQ5" s="49" t="str">
        <f t="shared" si="47"/>
        <v>2.0</v>
      </c>
      <c r="NR5" s="77">
        <v>3</v>
      </c>
      <c r="NS5" s="151">
        <v>3</v>
      </c>
      <c r="NT5" s="24">
        <v>7</v>
      </c>
      <c r="NU5" s="214">
        <v>7.7</v>
      </c>
      <c r="NV5" s="28"/>
      <c r="NW5" s="30">
        <f t="shared" si="48"/>
        <v>7.4</v>
      </c>
      <c r="NX5" s="31">
        <f t="shared" si="49"/>
        <v>7.4</v>
      </c>
      <c r="NY5" s="29" t="str">
        <f t="shared" si="254"/>
        <v>7.4</v>
      </c>
      <c r="NZ5" s="35" t="str">
        <f t="shared" si="50"/>
        <v>B</v>
      </c>
      <c r="OA5" s="33">
        <f t="shared" si="51"/>
        <v>3</v>
      </c>
      <c r="OB5" s="49" t="str">
        <f t="shared" si="255"/>
        <v>3.0</v>
      </c>
      <c r="OC5" s="77">
        <v>2</v>
      </c>
      <c r="OD5" s="151">
        <v>2</v>
      </c>
      <c r="OE5" s="211">
        <f t="shared" si="256"/>
        <v>18</v>
      </c>
      <c r="OF5" s="43">
        <f t="shared" si="257"/>
        <v>2.0277777777777777</v>
      </c>
      <c r="OG5" s="45" t="str">
        <f t="shared" si="258"/>
        <v>2.03</v>
      </c>
      <c r="OH5" s="47" t="str">
        <f t="shared" si="259"/>
        <v>Lên lớp</v>
      </c>
      <c r="OI5" s="41">
        <f t="shared" si="260"/>
        <v>18</v>
      </c>
      <c r="OJ5" s="43">
        <f t="shared" si="261"/>
        <v>2.0277777777777777</v>
      </c>
      <c r="OK5" s="229">
        <f t="shared" si="262"/>
        <v>76</v>
      </c>
      <c r="OL5" s="230">
        <f t="shared" si="263"/>
        <v>76</v>
      </c>
      <c r="OM5" s="146">
        <f t="shared" si="264"/>
        <v>2.2302631578947367</v>
      </c>
      <c r="ON5" s="45" t="str">
        <f t="shared" si="265"/>
        <v>2.23</v>
      </c>
      <c r="OO5" s="47" t="str">
        <f t="shared" si="266"/>
        <v>Lên lớp</v>
      </c>
      <c r="OP5" s="47" t="s">
        <v>1143</v>
      </c>
      <c r="OQ5" s="24">
        <v>8</v>
      </c>
      <c r="OR5" s="27">
        <v>6</v>
      </c>
      <c r="OS5" s="28"/>
      <c r="OT5" s="30">
        <f t="shared" si="52"/>
        <v>6.8</v>
      </c>
      <c r="OU5" s="31">
        <f t="shared" si="53"/>
        <v>6.8</v>
      </c>
      <c r="OV5" s="29" t="str">
        <f t="shared" si="267"/>
        <v>6.8</v>
      </c>
      <c r="OW5" s="35" t="str">
        <f>IF(OU5&gt;=8.5,"A",IF(OU5&gt;=8,"B+",IF(OU5&gt;=7,"B",IF(OU5&gt;=6.5,"C+",IF(OU5&gt;=5.5,"C",IF(OU5&gt;=5,"D+",IF(OU5&gt;=4,"D","F")))))))</f>
        <v>C+</v>
      </c>
      <c r="OX5" s="33">
        <f t="shared" si="54"/>
        <v>2.5</v>
      </c>
      <c r="OY5" s="49" t="str">
        <f t="shared" si="55"/>
        <v>2.5</v>
      </c>
      <c r="OZ5" s="77">
        <v>2</v>
      </c>
      <c r="PA5" s="151">
        <v>2</v>
      </c>
      <c r="PB5" s="24">
        <v>8</v>
      </c>
      <c r="PC5" s="27">
        <v>9</v>
      </c>
      <c r="PD5" s="28"/>
      <c r="PE5" s="30">
        <f t="shared" si="56"/>
        <v>8.6</v>
      </c>
      <c r="PF5" s="31">
        <f t="shared" si="57"/>
        <v>8.6</v>
      </c>
      <c r="PG5" s="29" t="str">
        <f t="shared" si="268"/>
        <v>8.6</v>
      </c>
      <c r="PH5" s="35" t="str">
        <f>IF(PF5&gt;=8.5,"A",IF(PF5&gt;=8,"B+",IF(PF5&gt;=7,"B",IF(PF5&gt;=6.5,"C+",IF(PF5&gt;=5.5,"C",IF(PF5&gt;=5,"D+",IF(PF5&gt;=4,"D","F")))))))</f>
        <v>A</v>
      </c>
      <c r="PI5" s="33">
        <f t="shared" si="58"/>
        <v>4</v>
      </c>
      <c r="PJ5" s="49" t="str">
        <f t="shared" si="59"/>
        <v>4.0</v>
      </c>
      <c r="PK5" s="77">
        <v>3</v>
      </c>
      <c r="PL5" s="151">
        <v>3</v>
      </c>
      <c r="PM5" s="24">
        <v>7</v>
      </c>
      <c r="PN5" s="27">
        <v>6</v>
      </c>
      <c r="PO5" s="28"/>
      <c r="PP5" s="30">
        <f t="shared" si="60"/>
        <v>6.4</v>
      </c>
      <c r="PQ5" s="31">
        <f t="shared" si="61"/>
        <v>6.4</v>
      </c>
      <c r="PR5" s="29" t="str">
        <f t="shared" si="269"/>
        <v>6.4</v>
      </c>
      <c r="PS5" s="35" t="str">
        <f>IF(PQ5&gt;=8.5,"A",IF(PQ5&gt;=8,"B+",IF(PQ5&gt;=7,"B",IF(PQ5&gt;=6.5,"C+",IF(PQ5&gt;=5.5,"C",IF(PQ5&gt;=5,"D+",IF(PQ5&gt;=4,"D","F")))))))</f>
        <v>C</v>
      </c>
      <c r="PT5" s="33">
        <f t="shared" si="62"/>
        <v>2</v>
      </c>
      <c r="PU5" s="49" t="str">
        <f t="shared" si="63"/>
        <v>2.0</v>
      </c>
      <c r="PV5" s="77">
        <v>2</v>
      </c>
      <c r="PW5" s="151">
        <v>2</v>
      </c>
      <c r="PX5" s="24">
        <v>6</v>
      </c>
      <c r="PY5" s="27">
        <v>5</v>
      </c>
      <c r="PZ5" s="28"/>
      <c r="QA5" s="30">
        <f t="shared" si="64"/>
        <v>5.4</v>
      </c>
      <c r="QB5" s="31">
        <f t="shared" si="65"/>
        <v>5.4</v>
      </c>
      <c r="QC5" s="29" t="str">
        <f t="shared" si="270"/>
        <v>5.4</v>
      </c>
      <c r="QD5" s="35" t="str">
        <f>IF(QB5&gt;=8.5,"A",IF(QB5&gt;=8,"B+",IF(QB5&gt;=7,"B",IF(QB5&gt;=6.5,"C+",IF(QB5&gt;=5.5,"C",IF(QB5&gt;=5,"D+",IF(QB5&gt;=4,"D","F")))))))</f>
        <v>D+</v>
      </c>
      <c r="QE5" s="33">
        <f t="shared" si="66"/>
        <v>1.5</v>
      </c>
      <c r="QF5" s="49" t="str">
        <f t="shared" si="67"/>
        <v>1.5</v>
      </c>
      <c r="QG5" s="77">
        <v>3</v>
      </c>
      <c r="QH5" s="151">
        <v>3</v>
      </c>
      <c r="QI5" s="24">
        <v>7.1</v>
      </c>
      <c r="QJ5" s="124"/>
      <c r="QK5" s="28">
        <v>5</v>
      </c>
      <c r="QL5" s="30">
        <f t="shared" si="68"/>
        <v>2.8</v>
      </c>
      <c r="QM5" s="31">
        <f t="shared" si="69"/>
        <v>5.8</v>
      </c>
      <c r="QN5" s="29" t="str">
        <f t="shared" si="271"/>
        <v>5.8</v>
      </c>
      <c r="QO5" s="35" t="str">
        <f>IF(QM5&gt;=8.5,"A",IF(QM5&gt;=8,"B+",IF(QM5&gt;=7,"B",IF(QM5&gt;=6.5,"C+",IF(QM5&gt;=5.5,"C",IF(QM5&gt;=5,"D+",IF(QM5&gt;=4,"D","F")))))))</f>
        <v>C</v>
      </c>
      <c r="QP5" s="33">
        <f t="shared" si="70"/>
        <v>2</v>
      </c>
      <c r="QQ5" s="49" t="str">
        <f t="shared" si="71"/>
        <v>2.0</v>
      </c>
      <c r="QR5" s="77">
        <v>1</v>
      </c>
      <c r="QS5" s="151">
        <v>1</v>
      </c>
      <c r="QT5" s="24">
        <v>7.2</v>
      </c>
      <c r="QU5" s="27">
        <v>7</v>
      </c>
      <c r="QV5" s="28"/>
      <c r="QW5" s="30">
        <f t="shared" si="72"/>
        <v>7.1</v>
      </c>
      <c r="QX5" s="31">
        <f t="shared" si="73"/>
        <v>7.1</v>
      </c>
      <c r="QY5" s="29" t="str">
        <f t="shared" si="272"/>
        <v>7.1</v>
      </c>
      <c r="QZ5" s="35" t="str">
        <f t="shared" si="74"/>
        <v>B</v>
      </c>
      <c r="RA5" s="33">
        <f t="shared" si="75"/>
        <v>3</v>
      </c>
      <c r="RB5" s="49" t="str">
        <f t="shared" si="76"/>
        <v>3.0</v>
      </c>
      <c r="RC5" s="77">
        <v>3</v>
      </c>
      <c r="RD5" s="151">
        <v>3</v>
      </c>
      <c r="RE5" s="24">
        <v>7</v>
      </c>
      <c r="RF5" s="27">
        <v>1</v>
      </c>
      <c r="RG5" s="28">
        <v>3</v>
      </c>
      <c r="RH5" s="30">
        <f t="shared" si="77"/>
        <v>3.4</v>
      </c>
      <c r="RI5" s="31">
        <f t="shared" si="78"/>
        <v>4.5999999999999996</v>
      </c>
      <c r="RJ5" s="29" t="str">
        <f t="shared" si="273"/>
        <v>4.6</v>
      </c>
      <c r="RK5" s="35" t="str">
        <f t="shared" si="79"/>
        <v>D</v>
      </c>
      <c r="RL5" s="33">
        <f t="shared" si="80"/>
        <v>1</v>
      </c>
      <c r="RM5" s="49" t="str">
        <f t="shared" si="81"/>
        <v>1.0</v>
      </c>
      <c r="RN5" s="77">
        <v>1</v>
      </c>
      <c r="RO5" s="151">
        <v>1</v>
      </c>
      <c r="RP5" s="211">
        <f t="shared" si="274"/>
        <v>15</v>
      </c>
      <c r="RQ5" s="275">
        <f t="shared" si="275"/>
        <v>6.6733333333333329</v>
      </c>
      <c r="RR5" s="43">
        <f t="shared" si="276"/>
        <v>2.5</v>
      </c>
      <c r="RS5" s="45" t="str">
        <f t="shared" si="277"/>
        <v>2.50</v>
      </c>
      <c r="RT5" s="47" t="str">
        <f t="shared" si="278"/>
        <v>Lên lớp</v>
      </c>
      <c r="RU5" s="41">
        <f t="shared" si="279"/>
        <v>15</v>
      </c>
      <c r="RV5" s="43">
        <f t="shared" si="280"/>
        <v>2.5</v>
      </c>
      <c r="RW5" s="229">
        <f t="shared" si="281"/>
        <v>91</v>
      </c>
      <c r="RX5" s="230">
        <f t="shared" si="282"/>
        <v>91</v>
      </c>
      <c r="RY5" s="146">
        <f t="shared" si="283"/>
        <v>2.2747252747252746</v>
      </c>
      <c r="RZ5" s="45" t="str">
        <f t="shared" si="284"/>
        <v>2.27</v>
      </c>
      <c r="SA5" s="47" t="str">
        <f t="shared" si="285"/>
        <v>Lên lớp</v>
      </c>
      <c r="SB5" s="47" t="s">
        <v>1143</v>
      </c>
      <c r="SC5" s="24">
        <v>7</v>
      </c>
      <c r="SD5" s="27">
        <v>2</v>
      </c>
      <c r="SE5" s="28"/>
      <c r="SF5" s="30">
        <f t="shared" si="82"/>
        <v>4</v>
      </c>
      <c r="SG5" s="31">
        <f t="shared" si="83"/>
        <v>4</v>
      </c>
      <c r="SH5" s="29" t="str">
        <f t="shared" si="286"/>
        <v>4.0</v>
      </c>
      <c r="SI5" s="35" t="str">
        <f t="shared" si="84"/>
        <v>D</v>
      </c>
      <c r="SJ5" s="33">
        <f t="shared" si="85"/>
        <v>1</v>
      </c>
      <c r="SK5" s="49" t="str">
        <f t="shared" si="86"/>
        <v>1.0</v>
      </c>
      <c r="SL5" s="77">
        <v>2</v>
      </c>
      <c r="SM5" s="151">
        <v>2</v>
      </c>
      <c r="SN5" s="24">
        <v>6.2</v>
      </c>
      <c r="SO5" s="27">
        <v>1</v>
      </c>
      <c r="SP5" s="28">
        <v>1</v>
      </c>
      <c r="SQ5" s="30">
        <f t="shared" si="87"/>
        <v>3.1</v>
      </c>
      <c r="SR5" s="31">
        <f t="shared" si="88"/>
        <v>3.1</v>
      </c>
      <c r="SS5" s="29" t="str">
        <f t="shared" si="287"/>
        <v>3.1</v>
      </c>
      <c r="ST5" s="35" t="str">
        <f t="shared" si="89"/>
        <v>F</v>
      </c>
      <c r="SU5" s="33">
        <f t="shared" si="90"/>
        <v>0</v>
      </c>
      <c r="SV5" s="49" t="str">
        <f t="shared" si="91"/>
        <v>0.0</v>
      </c>
      <c r="SW5" s="77">
        <v>2</v>
      </c>
      <c r="SX5" s="151"/>
      <c r="SY5" s="24"/>
      <c r="SZ5" s="27"/>
      <c r="TA5" s="28"/>
      <c r="TB5" s="22">
        <f>ROUND((SF5*0.5+SQ5*0.5),1)</f>
        <v>3.6</v>
      </c>
      <c r="TC5" s="29">
        <f t="shared" ref="TC5" si="313">ROUND((SG5*0.5+SR5*0.5),1)</f>
        <v>3.6</v>
      </c>
      <c r="TD5" s="29" t="str">
        <f t="shared" si="290"/>
        <v>3.6</v>
      </c>
      <c r="TE5" s="35" t="str">
        <f t="shared" si="93"/>
        <v>F</v>
      </c>
      <c r="TF5" s="33">
        <f t="shared" si="94"/>
        <v>0</v>
      </c>
      <c r="TG5" s="49" t="str">
        <f t="shared" si="95"/>
        <v>0.0</v>
      </c>
      <c r="TH5" s="77">
        <v>4</v>
      </c>
      <c r="TI5" s="151"/>
      <c r="TJ5" s="320"/>
      <c r="TK5" s="165">
        <v>6.7</v>
      </c>
      <c r="TL5" s="30">
        <v>6.7</v>
      </c>
      <c r="TM5" s="30">
        <v>6.6</v>
      </c>
      <c r="TN5" s="322"/>
      <c r="TO5" s="127">
        <f t="shared" si="291"/>
        <v>6.7</v>
      </c>
      <c r="TP5" s="29" t="str">
        <f t="shared" si="292"/>
        <v>6.7</v>
      </c>
      <c r="TQ5" s="35" t="str">
        <f t="shared" si="96"/>
        <v>C+</v>
      </c>
      <c r="TR5" s="33">
        <f t="shared" si="97"/>
        <v>2.5</v>
      </c>
      <c r="TS5" s="49" t="str">
        <f t="shared" si="98"/>
        <v>2.5</v>
      </c>
      <c r="TT5" s="323">
        <v>5</v>
      </c>
      <c r="TU5" s="324">
        <v>5</v>
      </c>
      <c r="TV5" s="325">
        <f t="shared" si="293"/>
        <v>9</v>
      </c>
      <c r="TW5" s="341">
        <f t="shared" si="294"/>
        <v>5.322222222222222</v>
      </c>
      <c r="TX5" s="326">
        <f t="shared" si="295"/>
        <v>1.3888888888888888</v>
      </c>
      <c r="TY5" s="45" t="str">
        <f t="shared" si="296"/>
        <v>1.39</v>
      </c>
      <c r="TZ5" s="47" t="str">
        <f t="shared" si="99"/>
        <v>Lên lớp</v>
      </c>
      <c r="UA5" s="41">
        <f t="shared" si="297"/>
        <v>5</v>
      </c>
      <c r="UB5" s="43">
        <f t="shared" si="298"/>
        <v>2.5</v>
      </c>
    </row>
    <row r="6" spans="1:548" ht="18">
      <c r="A6" s="11">
        <v>6</v>
      </c>
      <c r="B6" s="70" t="s">
        <v>573</v>
      </c>
      <c r="C6" s="92" t="s">
        <v>582</v>
      </c>
      <c r="D6" s="73" t="s">
        <v>583</v>
      </c>
      <c r="E6" s="74" t="s">
        <v>246</v>
      </c>
      <c r="F6" s="9"/>
      <c r="G6" s="118" t="s">
        <v>927</v>
      </c>
      <c r="H6" s="102" t="s">
        <v>18</v>
      </c>
      <c r="I6" s="104" t="s">
        <v>686</v>
      </c>
      <c r="J6" s="13">
        <v>5.5</v>
      </c>
      <c r="K6" s="29" t="str">
        <f t="shared" si="100"/>
        <v>5.5</v>
      </c>
      <c r="L6" s="35" t="str">
        <f t="shared" si="101"/>
        <v>C</v>
      </c>
      <c r="M6" s="33">
        <f t="shared" si="102"/>
        <v>2</v>
      </c>
      <c r="N6" s="49" t="str">
        <f t="shared" si="103"/>
        <v>2.0</v>
      </c>
      <c r="O6" s="12">
        <v>2</v>
      </c>
      <c r="P6" s="19">
        <v>6.8</v>
      </c>
      <c r="Q6" s="29" t="str">
        <f t="shared" si="104"/>
        <v>6.8</v>
      </c>
      <c r="R6" s="35" t="str">
        <f t="shared" si="105"/>
        <v>C+</v>
      </c>
      <c r="S6" s="33">
        <f t="shared" si="106"/>
        <v>2.5</v>
      </c>
      <c r="T6" s="49" t="str">
        <f t="shared" si="107"/>
        <v>2.5</v>
      </c>
      <c r="U6" s="12">
        <v>3</v>
      </c>
      <c r="V6" s="24">
        <v>8.1999999999999993</v>
      </c>
      <c r="W6" s="27">
        <v>6</v>
      </c>
      <c r="X6" s="28"/>
      <c r="Y6" s="30">
        <f t="shared" si="108"/>
        <v>6.9</v>
      </c>
      <c r="Z6" s="31">
        <f t="shared" si="109"/>
        <v>6.9</v>
      </c>
      <c r="AA6" s="29" t="str">
        <f t="shared" si="110"/>
        <v>6.9</v>
      </c>
      <c r="AB6" s="35" t="str">
        <f t="shared" si="111"/>
        <v>C+</v>
      </c>
      <c r="AC6" s="33">
        <f t="shared" si="112"/>
        <v>2.5</v>
      </c>
      <c r="AD6" s="49" t="str">
        <f t="shared" si="113"/>
        <v>2.5</v>
      </c>
      <c r="AE6" s="77">
        <v>5</v>
      </c>
      <c r="AF6" s="80">
        <v>5</v>
      </c>
      <c r="AG6" s="24">
        <v>8.6999999999999993</v>
      </c>
      <c r="AH6" s="27">
        <v>7</v>
      </c>
      <c r="AI6" s="28"/>
      <c r="AJ6" s="30">
        <f t="shared" si="114"/>
        <v>7.7</v>
      </c>
      <c r="AK6" s="31">
        <f t="shared" si="115"/>
        <v>7.7</v>
      </c>
      <c r="AL6" s="29" t="str">
        <f t="shared" si="116"/>
        <v>7.7</v>
      </c>
      <c r="AM6" s="35" t="str">
        <f t="shared" si="117"/>
        <v>B</v>
      </c>
      <c r="AN6" s="33">
        <f t="shared" si="118"/>
        <v>3</v>
      </c>
      <c r="AO6" s="49" t="str">
        <f t="shared" si="119"/>
        <v>3.0</v>
      </c>
      <c r="AP6" s="77">
        <v>3</v>
      </c>
      <c r="AQ6" s="83">
        <v>3</v>
      </c>
      <c r="AR6" s="24">
        <v>5.7</v>
      </c>
      <c r="AS6" s="27">
        <v>5</v>
      </c>
      <c r="AT6" s="28"/>
      <c r="AU6" s="30">
        <f t="shared" si="0"/>
        <v>5.3</v>
      </c>
      <c r="AV6" s="31">
        <f t="shared" si="1"/>
        <v>5.3</v>
      </c>
      <c r="AW6" s="29" t="str">
        <f t="shared" si="120"/>
        <v>5.3</v>
      </c>
      <c r="AX6" s="35" t="str">
        <f t="shared" si="121"/>
        <v>D+</v>
      </c>
      <c r="AY6" s="33">
        <f t="shared" si="122"/>
        <v>1.5</v>
      </c>
      <c r="AZ6" s="49" t="str">
        <f t="shared" si="123"/>
        <v>1.5</v>
      </c>
      <c r="BA6" s="77">
        <v>3</v>
      </c>
      <c r="BB6" s="83">
        <v>3</v>
      </c>
      <c r="BC6" s="24">
        <v>8</v>
      </c>
      <c r="BD6" s="27">
        <v>6</v>
      </c>
      <c r="BE6" s="28"/>
      <c r="BF6" s="30">
        <f t="shared" si="299"/>
        <v>6.8</v>
      </c>
      <c r="BG6" s="31">
        <f t="shared" si="2"/>
        <v>6.8</v>
      </c>
      <c r="BH6" s="29" t="str">
        <f t="shared" si="124"/>
        <v>6.8</v>
      </c>
      <c r="BI6" s="35" t="str">
        <f t="shared" si="300"/>
        <v>C+</v>
      </c>
      <c r="BJ6" s="33">
        <f t="shared" si="125"/>
        <v>2.5</v>
      </c>
      <c r="BK6" s="49" t="str">
        <f t="shared" si="126"/>
        <v>2.5</v>
      </c>
      <c r="BL6" s="77">
        <v>3</v>
      </c>
      <c r="BM6" s="83">
        <v>3</v>
      </c>
      <c r="BN6" s="24">
        <v>8</v>
      </c>
      <c r="BO6" s="27">
        <v>8</v>
      </c>
      <c r="BP6" s="28"/>
      <c r="BQ6" s="30">
        <f t="shared" si="127"/>
        <v>8</v>
      </c>
      <c r="BR6" s="31">
        <f t="shared" si="3"/>
        <v>8</v>
      </c>
      <c r="BS6" s="29" t="str">
        <f t="shared" si="128"/>
        <v>8.0</v>
      </c>
      <c r="BT6" s="35" t="str">
        <f t="shared" si="129"/>
        <v>B+</v>
      </c>
      <c r="BU6" s="33">
        <f t="shared" si="130"/>
        <v>3.5</v>
      </c>
      <c r="BV6" s="49" t="str">
        <f t="shared" si="131"/>
        <v>3.5</v>
      </c>
      <c r="BW6" s="77">
        <v>2</v>
      </c>
      <c r="BX6" s="83">
        <v>2</v>
      </c>
      <c r="BY6" s="41">
        <f t="shared" si="132"/>
        <v>16</v>
      </c>
      <c r="BZ6" s="43">
        <f t="shared" si="133"/>
        <v>2.53125</v>
      </c>
      <c r="CA6" s="45" t="str">
        <f t="shared" si="134"/>
        <v>2.53</v>
      </c>
      <c r="CB6" s="47" t="str">
        <f t="shared" si="135"/>
        <v>Lên lớp</v>
      </c>
      <c r="CC6" s="145">
        <f t="shared" si="136"/>
        <v>16</v>
      </c>
      <c r="CD6" s="146">
        <f xml:space="preserve"> (AC6*AF6+AN6*AQ6+AY6*BB6+BJ6*BM6+BU6*BX6)/CC6</f>
        <v>2.53125</v>
      </c>
      <c r="CE6" s="47" t="str">
        <f t="shared" si="138"/>
        <v>Lên lớp</v>
      </c>
      <c r="CF6" s="142" t="s">
        <v>1143</v>
      </c>
      <c r="CG6" s="24">
        <v>7.7</v>
      </c>
      <c r="CH6" s="27">
        <v>8</v>
      </c>
      <c r="CI6" s="28"/>
      <c r="CJ6" s="30">
        <f t="shared" si="139"/>
        <v>7.9</v>
      </c>
      <c r="CK6" s="31">
        <f t="shared" si="140"/>
        <v>7.9</v>
      </c>
      <c r="CL6" s="29" t="str">
        <f t="shared" si="141"/>
        <v>7.9</v>
      </c>
      <c r="CM6" s="35" t="str">
        <f t="shared" si="142"/>
        <v>B</v>
      </c>
      <c r="CN6" s="157">
        <f t="shared" si="143"/>
        <v>3</v>
      </c>
      <c r="CO6" s="49" t="str">
        <f t="shared" si="144"/>
        <v>3.0</v>
      </c>
      <c r="CP6" s="77">
        <v>3</v>
      </c>
      <c r="CQ6" s="151">
        <v>3</v>
      </c>
      <c r="CR6" s="24">
        <v>8.6999999999999993</v>
      </c>
      <c r="CS6" s="27">
        <v>7</v>
      </c>
      <c r="CT6" s="28"/>
      <c r="CU6" s="30">
        <f t="shared" si="309"/>
        <v>7.7</v>
      </c>
      <c r="CV6" s="31">
        <f t="shared" si="145"/>
        <v>7.7</v>
      </c>
      <c r="CW6" s="29" t="str">
        <f t="shared" si="146"/>
        <v>7.7</v>
      </c>
      <c r="CX6" s="35" t="str">
        <f t="shared" si="147"/>
        <v>B</v>
      </c>
      <c r="CY6" s="157">
        <f t="shared" si="148"/>
        <v>3</v>
      </c>
      <c r="CZ6" s="49" t="str">
        <f t="shared" si="149"/>
        <v>3.0</v>
      </c>
      <c r="DA6" s="77">
        <v>2</v>
      </c>
      <c r="DB6" s="151">
        <v>2</v>
      </c>
      <c r="DC6" s="24">
        <v>9.6</v>
      </c>
      <c r="DD6" s="27">
        <v>9</v>
      </c>
      <c r="DE6" s="28"/>
      <c r="DF6" s="30">
        <f t="shared" si="150"/>
        <v>9.1999999999999993</v>
      </c>
      <c r="DG6" s="31">
        <f t="shared" si="151"/>
        <v>9.1999999999999993</v>
      </c>
      <c r="DH6" s="29" t="str">
        <f t="shared" si="152"/>
        <v>9.2</v>
      </c>
      <c r="DI6" s="35" t="str">
        <f t="shared" si="153"/>
        <v>A</v>
      </c>
      <c r="DJ6" s="157">
        <f t="shared" si="154"/>
        <v>4</v>
      </c>
      <c r="DK6" s="49" t="str">
        <f t="shared" si="155"/>
        <v>4.0</v>
      </c>
      <c r="DL6" s="77">
        <v>4</v>
      </c>
      <c r="DM6" s="151">
        <v>4</v>
      </c>
      <c r="DN6" s="24">
        <v>7</v>
      </c>
      <c r="DO6" s="27">
        <v>5</v>
      </c>
      <c r="DP6" s="28"/>
      <c r="DQ6" s="30">
        <f t="shared" si="156"/>
        <v>5.8</v>
      </c>
      <c r="DR6" s="31">
        <f t="shared" si="157"/>
        <v>5.8</v>
      </c>
      <c r="DS6" s="29" t="str">
        <f t="shared" si="158"/>
        <v>5.8</v>
      </c>
      <c r="DT6" s="35" t="str">
        <f t="shared" si="159"/>
        <v>C</v>
      </c>
      <c r="DU6" s="157">
        <f t="shared" si="160"/>
        <v>2</v>
      </c>
      <c r="DV6" s="49" t="str">
        <f t="shared" si="161"/>
        <v>2.0</v>
      </c>
      <c r="DW6" s="77">
        <v>3</v>
      </c>
      <c r="DX6" s="151">
        <v>3</v>
      </c>
      <c r="DY6" s="24">
        <v>6.7</v>
      </c>
      <c r="DZ6" s="27">
        <v>7</v>
      </c>
      <c r="EA6" s="28"/>
      <c r="EB6" s="30">
        <f t="shared" si="310"/>
        <v>6.9</v>
      </c>
      <c r="EC6" s="31">
        <f t="shared" si="301"/>
        <v>6.9</v>
      </c>
      <c r="ED6" s="29" t="str">
        <f t="shared" si="162"/>
        <v>6.9</v>
      </c>
      <c r="EE6" s="35" t="str">
        <f t="shared" si="163"/>
        <v>C+</v>
      </c>
      <c r="EF6" s="157">
        <f t="shared" si="164"/>
        <v>2.5</v>
      </c>
      <c r="EG6" s="49" t="str">
        <f t="shared" si="165"/>
        <v>2.5</v>
      </c>
      <c r="EH6" s="77">
        <v>2</v>
      </c>
      <c r="EI6" s="151">
        <v>2</v>
      </c>
      <c r="EJ6" s="24">
        <v>6.8</v>
      </c>
      <c r="EK6" s="27">
        <v>7</v>
      </c>
      <c r="EL6" s="28"/>
      <c r="EM6" s="30">
        <f t="shared" si="311"/>
        <v>6.9</v>
      </c>
      <c r="EN6" s="31">
        <f t="shared" si="166"/>
        <v>6.9</v>
      </c>
      <c r="EO6" s="29" t="str">
        <f t="shared" si="167"/>
        <v>6.9</v>
      </c>
      <c r="EP6" s="35" t="str">
        <f t="shared" si="168"/>
        <v>C+</v>
      </c>
      <c r="EQ6" s="157">
        <f t="shared" si="169"/>
        <v>2.5</v>
      </c>
      <c r="ER6" s="49" t="str">
        <f t="shared" si="170"/>
        <v>2.5</v>
      </c>
      <c r="ES6" s="77">
        <v>2</v>
      </c>
      <c r="ET6" s="151">
        <v>2</v>
      </c>
      <c r="EU6" s="24">
        <v>9</v>
      </c>
      <c r="EV6" s="27">
        <v>8</v>
      </c>
      <c r="EW6" s="28"/>
      <c r="EX6" s="30">
        <f t="shared" si="312"/>
        <v>8.4</v>
      </c>
      <c r="EY6" s="31">
        <f t="shared" si="171"/>
        <v>8.4</v>
      </c>
      <c r="EZ6" s="29" t="str">
        <f t="shared" si="172"/>
        <v>8.4</v>
      </c>
      <c r="FA6" s="35" t="str">
        <f t="shared" si="173"/>
        <v>B+</v>
      </c>
      <c r="FB6" s="157">
        <f t="shared" si="174"/>
        <v>3.5</v>
      </c>
      <c r="FC6" s="49" t="str">
        <f t="shared" si="175"/>
        <v>3.5</v>
      </c>
      <c r="FD6" s="77">
        <v>3</v>
      </c>
      <c r="FE6" s="151">
        <v>3</v>
      </c>
      <c r="FF6" s="155">
        <v>8</v>
      </c>
      <c r="FG6" s="165">
        <v>7.3</v>
      </c>
      <c r="FH6" s="165"/>
      <c r="FI6" s="22">
        <f t="shared" si="176"/>
        <v>7.6</v>
      </c>
      <c r="FJ6" s="29">
        <f t="shared" si="177"/>
        <v>7.6</v>
      </c>
      <c r="FK6" s="29" t="str">
        <f t="shared" si="178"/>
        <v>7.6</v>
      </c>
      <c r="FL6" s="35" t="str">
        <f t="shared" si="179"/>
        <v>B</v>
      </c>
      <c r="FM6" s="33">
        <f t="shared" si="180"/>
        <v>3</v>
      </c>
      <c r="FN6" s="49" t="str">
        <f t="shared" si="181"/>
        <v>3.0</v>
      </c>
      <c r="FO6" s="77">
        <v>2</v>
      </c>
      <c r="FP6" s="151">
        <v>2</v>
      </c>
      <c r="FQ6" s="41">
        <f t="shared" si="182"/>
        <v>21</v>
      </c>
      <c r="FR6" s="43">
        <f t="shared" si="302"/>
        <v>3.0238095238095237</v>
      </c>
      <c r="FS6" s="45" t="str">
        <f t="shared" si="183"/>
        <v>3.02</v>
      </c>
      <c r="FT6" s="47" t="str">
        <f t="shared" si="184"/>
        <v>Lên lớp</v>
      </c>
      <c r="FU6" s="145">
        <f t="shared" si="185"/>
        <v>21</v>
      </c>
      <c r="FV6" s="146">
        <f t="shared" si="186"/>
        <v>3.0238095238095237</v>
      </c>
      <c r="FW6" s="174">
        <f t="shared" si="187"/>
        <v>37</v>
      </c>
      <c r="FX6" s="41">
        <f t="shared" si="188"/>
        <v>37</v>
      </c>
      <c r="FY6" s="43">
        <f t="shared" si="189"/>
        <v>2.810810810810811</v>
      </c>
      <c r="FZ6" s="45" t="str">
        <f t="shared" si="190"/>
        <v>2.81</v>
      </c>
      <c r="GA6" s="47" t="str">
        <f t="shared" si="191"/>
        <v>Lên lớp</v>
      </c>
      <c r="GB6" s="47" t="s">
        <v>1143</v>
      </c>
      <c r="GC6" s="24">
        <v>9.8000000000000007</v>
      </c>
      <c r="GD6" s="27">
        <v>9</v>
      </c>
      <c r="GE6" s="28"/>
      <c r="GF6" s="22">
        <f t="shared" ref="GF6:GF24" si="314">ROUND((GC6*0.4+GD6*0.6),1)</f>
        <v>9.3000000000000007</v>
      </c>
      <c r="GG6" s="29">
        <f t="shared" ref="GG6:GG24" si="315">ROUND(MAX((GC6*0.4+GD6*0.6),(GC6*0.4+GE6*0.6)),1)</f>
        <v>9.3000000000000007</v>
      </c>
      <c r="GH6" s="29" t="str">
        <f t="shared" si="193"/>
        <v>9.3</v>
      </c>
      <c r="GI6" s="35" t="str">
        <f t="shared" ref="GI6:GI24" si="316">IF(GG6&gt;=8.5,"A",IF(GG6&gt;=8,"B+",IF(GG6&gt;=7,"B",IF(GG6&gt;=6.5,"C+",IF(GG6&gt;=5.5,"C",IF(GG6&gt;=5,"D+",IF(GG6&gt;=4,"D","F")))))))</f>
        <v>A</v>
      </c>
      <c r="GJ6" s="33">
        <f t="shared" ref="GJ6:GJ24" si="317">IF(GI6="A",4,IF(GI6="B+",3.5,IF(GI6="B",3,IF(GI6="C+",2.5,IF(GI6="C",2,IF(GI6="D+",1.5,IF(GI6="D",1,0)))))))</f>
        <v>4</v>
      </c>
      <c r="GK6" s="49" t="str">
        <f t="shared" ref="GK6:GK24" si="318">TEXT(GJ6,"0.0")</f>
        <v>4.0</v>
      </c>
      <c r="GL6" s="77">
        <v>2</v>
      </c>
      <c r="GM6" s="151">
        <v>2</v>
      </c>
      <c r="GN6" s="24">
        <v>9</v>
      </c>
      <c r="GO6" s="27">
        <v>7</v>
      </c>
      <c r="GP6" s="28"/>
      <c r="GQ6" s="22">
        <f t="shared" ref="GQ6:GQ24" si="319">ROUND((GN6*0.4+GO6*0.6),1)</f>
        <v>7.8</v>
      </c>
      <c r="GR6" s="29">
        <f t="shared" ref="GR6:GR24" si="320">ROUND(MAX((GN6*0.4+GO6*0.6),(GN6*0.4+GP6*0.6)),1)</f>
        <v>7.8</v>
      </c>
      <c r="GS6" s="29" t="str">
        <f t="shared" si="198"/>
        <v>7.8</v>
      </c>
      <c r="GT6" s="35" t="str">
        <f t="shared" ref="GT6:GT24" si="321">IF(GR6&gt;=8.5,"A",IF(GR6&gt;=8,"B+",IF(GR6&gt;=7,"B",IF(GR6&gt;=6.5,"C+",IF(GR6&gt;=5.5,"C",IF(GR6&gt;=5,"D+",IF(GR6&gt;=4,"D","F")))))))</f>
        <v>B</v>
      </c>
      <c r="GU6" s="33">
        <f t="shared" ref="GU6:GU24" si="322">IF(GT6="A",4,IF(GT6="B+",3.5,IF(GT6="B",3,IF(GT6="C+",2.5,IF(GT6="C",2,IF(GT6="D+",1.5,IF(GT6="D",1,0)))))))</f>
        <v>3</v>
      </c>
      <c r="GV6" s="49" t="str">
        <f t="shared" ref="GV6:GV24" si="323">TEXT(GU6,"0.0")</f>
        <v>3.0</v>
      </c>
      <c r="GW6" s="77">
        <v>3</v>
      </c>
      <c r="GX6" s="151">
        <v>3</v>
      </c>
      <c r="GY6" s="24">
        <v>8</v>
      </c>
      <c r="GZ6" s="27">
        <v>9</v>
      </c>
      <c r="HA6" s="28"/>
      <c r="HB6" s="22">
        <f t="shared" ref="HB6:HB24" si="324">ROUND((GY6*0.4+GZ6*0.6),1)</f>
        <v>8.6</v>
      </c>
      <c r="HC6" s="29">
        <f t="shared" ref="HC6:HC24" si="325">ROUND(MAX((GY6*0.4+GZ6*0.6),(GY6*0.4+HA6*0.6)),1)</f>
        <v>8.6</v>
      </c>
      <c r="HD6" s="29" t="str">
        <f t="shared" si="203"/>
        <v>8.6</v>
      </c>
      <c r="HE6" s="35" t="str">
        <f t="shared" ref="HE6:HE24" si="326">IF(HC6&gt;=8.5,"A",IF(HC6&gt;=8,"B+",IF(HC6&gt;=7,"B",IF(HC6&gt;=6.5,"C+",IF(HC6&gt;=5.5,"C",IF(HC6&gt;=5,"D+",IF(HC6&gt;=4,"D","F")))))))</f>
        <v>A</v>
      </c>
      <c r="HF6" s="33">
        <f t="shared" ref="HF6:HF24" si="327">IF(HE6="A",4,IF(HE6="B+",3.5,IF(HE6="B",3,IF(HE6="C+",2.5,IF(HE6="C",2,IF(HE6="D+",1.5,IF(HE6="D",1,0)))))))</f>
        <v>4</v>
      </c>
      <c r="HG6" s="49" t="str">
        <f t="shared" ref="HG6:HG24" si="328">TEXT(HF6,"0.0")</f>
        <v>4.0</v>
      </c>
      <c r="HH6" s="77">
        <v>2</v>
      </c>
      <c r="HI6" s="151">
        <v>2</v>
      </c>
      <c r="HJ6" s="24">
        <v>9.4</v>
      </c>
      <c r="HK6" s="27">
        <v>9</v>
      </c>
      <c r="HL6" s="28"/>
      <c r="HM6" s="22">
        <f t="shared" ref="HM6:HM24" si="329">ROUND((HJ6*0.4+HK6*0.6),1)</f>
        <v>9.1999999999999993</v>
      </c>
      <c r="HN6" s="29">
        <f t="shared" ref="HN6:HN24" si="330">ROUND(MAX((HJ6*0.4+HK6*0.6),(HJ6*0.4+HL6*0.6)),1)</f>
        <v>9.1999999999999993</v>
      </c>
      <c r="HO6" s="29" t="str">
        <f t="shared" si="208"/>
        <v>9.2</v>
      </c>
      <c r="HP6" s="35" t="str">
        <f t="shared" ref="HP6:HP24" si="331">IF(HN6&gt;=8.5,"A",IF(HN6&gt;=8,"B+",IF(HN6&gt;=7,"B",IF(HN6&gt;=6.5,"C+",IF(HN6&gt;=5.5,"C",IF(HN6&gt;=5,"D+",IF(HN6&gt;=4,"D","F")))))))</f>
        <v>A</v>
      </c>
      <c r="HQ6" s="33">
        <f t="shared" ref="HQ6:HQ24" si="332">IF(HP6="A",4,IF(HP6="B+",3.5,IF(HP6="B",3,IF(HP6="C+",2.5,IF(HP6="C",2,IF(HP6="D+",1.5,IF(HP6="D",1,0)))))))</f>
        <v>4</v>
      </c>
      <c r="HR6" s="49" t="str">
        <f t="shared" ref="HR6:HR24" si="333">TEXT(HQ6,"0.0")</f>
        <v>4.0</v>
      </c>
      <c r="HS6" s="77">
        <v>2</v>
      </c>
      <c r="HT6" s="151">
        <v>2</v>
      </c>
      <c r="HU6" s="24">
        <v>9</v>
      </c>
      <c r="HV6" s="27">
        <v>6</v>
      </c>
      <c r="HW6" s="28"/>
      <c r="HX6" s="22">
        <f t="shared" ref="HX6:HX24" si="334">ROUND((HU6*0.4+HV6*0.6),1)</f>
        <v>7.2</v>
      </c>
      <c r="HY6" s="29">
        <f t="shared" ref="HY6:HY24" si="335">ROUND(MAX((HU6*0.4+HV6*0.6),(HU6*0.4+HW6*0.6)),1)</f>
        <v>7.2</v>
      </c>
      <c r="HZ6" s="29" t="str">
        <f t="shared" si="213"/>
        <v>7.2</v>
      </c>
      <c r="IA6" s="35" t="str">
        <f t="shared" ref="IA6:IA24" si="336">IF(HY6&gt;=8.5,"A",IF(HY6&gt;=8,"B+",IF(HY6&gt;=7,"B",IF(HY6&gt;=6.5,"C+",IF(HY6&gt;=5.5,"C",IF(HY6&gt;=5,"D+",IF(HY6&gt;=4,"D","F")))))))</f>
        <v>B</v>
      </c>
      <c r="IB6" s="33">
        <f t="shared" ref="IB6:IB24" si="337">IF(IA6="A",4,IF(IA6="B+",3.5,IF(IA6="B",3,IF(IA6="C+",2.5,IF(IA6="C",2,IF(IA6="D+",1.5,IF(IA6="D",1,0)))))))</f>
        <v>3</v>
      </c>
      <c r="IC6" s="49" t="str">
        <f t="shared" ref="IC6:IC24" si="338">TEXT(IB6,"0.0")</f>
        <v>3.0</v>
      </c>
      <c r="ID6" s="77">
        <v>3</v>
      </c>
      <c r="IE6" s="151">
        <v>3</v>
      </c>
      <c r="IF6" s="24">
        <v>9</v>
      </c>
      <c r="IG6" s="27">
        <v>5</v>
      </c>
      <c r="IH6" s="28"/>
      <c r="II6" s="22">
        <f t="shared" si="217"/>
        <v>6.6</v>
      </c>
      <c r="IJ6" s="29">
        <f t="shared" si="218"/>
        <v>6.6</v>
      </c>
      <c r="IK6" s="29" t="str">
        <f t="shared" si="219"/>
        <v>6.6</v>
      </c>
      <c r="IL6" s="35" t="str">
        <f t="shared" ref="IL6:IL24" si="339">IF(IJ6&gt;=8.5,"A",IF(IJ6&gt;=8,"B+",IF(IJ6&gt;=7,"B",IF(IJ6&gt;=6.5,"C+",IF(IJ6&gt;=5.5,"C",IF(IJ6&gt;=5,"D+",IF(IJ6&gt;=4,"D","F")))))))</f>
        <v>C+</v>
      </c>
      <c r="IM6" s="33">
        <f t="shared" ref="IM6:IM24" si="340">IF(IL6="A",4,IF(IL6="B+",3.5,IF(IL6="B",3,IF(IL6="C+",2.5,IF(IL6="C",2,IF(IL6="D+",1.5,IF(IL6="D",1,0)))))))</f>
        <v>2.5</v>
      </c>
      <c r="IN6" s="49" t="str">
        <f t="shared" ref="IN6:IN24" si="341">TEXT(IM6,"0.0")</f>
        <v>2.5</v>
      </c>
      <c r="IO6" s="77">
        <v>2</v>
      </c>
      <c r="IP6" s="151">
        <v>2</v>
      </c>
      <c r="IQ6" s="24">
        <v>8.4</v>
      </c>
      <c r="IR6" s="27">
        <v>8</v>
      </c>
      <c r="IS6" s="28"/>
      <c r="IT6" s="22">
        <f t="shared" ref="IT6:IT24" si="342">ROUND((IQ6*0.4+IR6*0.6),1)</f>
        <v>8.1999999999999993</v>
      </c>
      <c r="IU6" s="29">
        <f t="shared" ref="IU6:IU24" si="343">ROUND(MAX((IQ6*0.4+IR6*0.6),(IQ6*0.4+IS6*0.6)),1)</f>
        <v>8.1999999999999993</v>
      </c>
      <c r="IV6" s="29" t="str">
        <f t="shared" si="223"/>
        <v>8.2</v>
      </c>
      <c r="IW6" s="35" t="str">
        <f t="shared" ref="IW6:IW24" si="344">IF(IU6&gt;=8.5,"A",IF(IU6&gt;=8,"B+",IF(IU6&gt;=7,"B",IF(IU6&gt;=6.5,"C+",IF(IU6&gt;=5.5,"C",IF(IU6&gt;=5,"D+",IF(IU6&gt;=4,"D","F")))))))</f>
        <v>B+</v>
      </c>
      <c r="IX6" s="33">
        <f t="shared" ref="IX6:IX24" si="345">IF(IW6="A",4,IF(IW6="B+",3.5,IF(IW6="B",3,IF(IW6="C+",2.5,IF(IW6="C",2,IF(IW6="D+",1.5,IF(IW6="D",1,0)))))))</f>
        <v>3.5</v>
      </c>
      <c r="IY6" s="49" t="str">
        <f t="shared" ref="IY6:IY24" si="346">TEXT(IX6,"0.0")</f>
        <v>3.5</v>
      </c>
      <c r="IZ6" s="77">
        <v>3</v>
      </c>
      <c r="JA6" s="151">
        <v>3</v>
      </c>
      <c r="JB6" s="24">
        <v>8.6</v>
      </c>
      <c r="JC6" s="27">
        <v>4</v>
      </c>
      <c r="JD6" s="28"/>
      <c r="JE6" s="30">
        <f t="shared" ref="JE6:JE24" si="347">ROUND((JB6*0.4+JC6*0.6),1)</f>
        <v>5.8</v>
      </c>
      <c r="JF6" s="31">
        <f t="shared" ref="JF6:JF24" si="348">ROUND(MAX((JB6*0.4+JC6*0.6),(JB6*0.4+JD6*0.6)),1)</f>
        <v>5.8</v>
      </c>
      <c r="JG6" s="29" t="str">
        <f t="shared" si="227"/>
        <v>5.8</v>
      </c>
      <c r="JH6" s="35" t="str">
        <f t="shared" ref="JH6:JH24" si="349">IF(JF6&gt;=8.5,"A",IF(JF6&gt;=8,"B+",IF(JF6&gt;=7,"B",IF(JF6&gt;=6.5,"C+",IF(JF6&gt;=5.5,"C",IF(JF6&gt;=5,"D+",IF(JF6&gt;=4,"D","F")))))))</f>
        <v>C</v>
      </c>
      <c r="JI6" s="33">
        <f t="shared" ref="JI6:JI24" si="350">IF(JH6="A",4,IF(JH6="B+",3.5,IF(JH6="B",3,IF(JH6="C+",2.5,IF(JH6="C",2,IF(JH6="D+",1.5,IF(JH6="D",1,0)))))))</f>
        <v>2</v>
      </c>
      <c r="JJ6" s="49" t="str">
        <f t="shared" ref="JJ6:JJ24" si="351">TEXT(JI6,"0.0")</f>
        <v>2.0</v>
      </c>
      <c r="JK6" s="77">
        <v>3</v>
      </c>
      <c r="JL6" s="151">
        <v>3</v>
      </c>
      <c r="JM6" s="24">
        <v>8</v>
      </c>
      <c r="JN6" s="214">
        <v>8</v>
      </c>
      <c r="JO6" s="140"/>
      <c r="JP6" s="30">
        <f t="shared" ref="JP6:JP24" si="352">ROUND((JM6*0.4+JN6*0.6),1)</f>
        <v>8</v>
      </c>
      <c r="JQ6" s="31">
        <f t="shared" ref="JQ6:JQ24" si="353">ROUND(MAX((JM6*0.4+JN6*0.6),(JM6*0.4+JO6*0.6)),1)</f>
        <v>8</v>
      </c>
      <c r="JR6" s="29" t="str">
        <f t="shared" si="231"/>
        <v>8.0</v>
      </c>
      <c r="JS6" s="35" t="str">
        <f t="shared" ref="JS6:JS24" si="354">IF(JQ6&gt;=8.5,"A",IF(JQ6&gt;=8,"B+",IF(JQ6&gt;=7,"B",IF(JQ6&gt;=6.5,"C+",IF(JQ6&gt;=5.5,"C",IF(JQ6&gt;=5,"D+",IF(JQ6&gt;=4,"D","F")))))))</f>
        <v>B+</v>
      </c>
      <c r="JT6" s="33">
        <f t="shared" ref="JT6:JT24" si="355">IF(JS6="A",4,IF(JS6="B+",3.5,IF(JS6="B",3,IF(JS6="C+",2.5,IF(JS6="C",2,IF(JS6="D+",1.5,IF(JS6="D",1,0)))))))</f>
        <v>3.5</v>
      </c>
      <c r="JU6" s="49" t="str">
        <f t="shared" ref="JU6:JU24" si="356">TEXT(JT6,"0.0")</f>
        <v>3.5</v>
      </c>
      <c r="JV6" s="77">
        <v>1</v>
      </c>
      <c r="JW6" s="151">
        <v>1</v>
      </c>
      <c r="JX6" s="211">
        <f t="shared" si="235"/>
        <v>21</v>
      </c>
      <c r="JY6" s="43">
        <f t="shared" si="236"/>
        <v>3.1904761904761907</v>
      </c>
      <c r="JZ6" s="45" t="str">
        <f t="shared" si="237"/>
        <v>3.19</v>
      </c>
      <c r="KA6" s="47" t="str">
        <f t="shared" si="238"/>
        <v>Lên lớp</v>
      </c>
      <c r="KB6" s="41">
        <f t="shared" si="239"/>
        <v>21</v>
      </c>
      <c r="KC6" s="43">
        <f t="shared" si="240"/>
        <v>3.1904761904761907</v>
      </c>
      <c r="KD6" s="229">
        <f t="shared" si="241"/>
        <v>58</v>
      </c>
      <c r="KE6" s="230">
        <f t="shared" si="242"/>
        <v>58</v>
      </c>
      <c r="KF6" s="146">
        <f t="shared" si="243"/>
        <v>2.9482758620689653</v>
      </c>
      <c r="KG6" s="45" t="str">
        <f t="shared" si="244"/>
        <v>2.95</v>
      </c>
      <c r="KH6" s="47" t="str">
        <f t="shared" si="245"/>
        <v>Lên lớp</v>
      </c>
      <c r="KI6" s="47" t="s">
        <v>1143</v>
      </c>
      <c r="KJ6" s="24">
        <v>7.2</v>
      </c>
      <c r="KK6" s="27">
        <v>7</v>
      </c>
      <c r="KL6" s="28"/>
      <c r="KM6" s="30">
        <f t="shared" si="8"/>
        <v>7.1</v>
      </c>
      <c r="KN6" s="31">
        <f t="shared" si="9"/>
        <v>7.1</v>
      </c>
      <c r="KO6" s="29" t="str">
        <f t="shared" si="246"/>
        <v>7.1</v>
      </c>
      <c r="KP6" s="35" t="str">
        <f t="shared" si="10"/>
        <v>B</v>
      </c>
      <c r="KQ6" s="33">
        <f t="shared" si="11"/>
        <v>3</v>
      </c>
      <c r="KR6" s="49" t="str">
        <f t="shared" si="12"/>
        <v>3.0</v>
      </c>
      <c r="KS6" s="77">
        <v>2</v>
      </c>
      <c r="KT6" s="151">
        <v>2</v>
      </c>
      <c r="KU6" s="24">
        <v>8</v>
      </c>
      <c r="KV6" s="27">
        <v>9</v>
      </c>
      <c r="KW6" s="28"/>
      <c r="KX6" s="30">
        <f t="shared" si="13"/>
        <v>8.6</v>
      </c>
      <c r="KY6" s="31">
        <f t="shared" si="14"/>
        <v>8.6</v>
      </c>
      <c r="KZ6" s="29" t="str">
        <f t="shared" si="247"/>
        <v>8.6</v>
      </c>
      <c r="LA6" s="35" t="str">
        <f t="shared" si="15"/>
        <v>A</v>
      </c>
      <c r="LB6" s="33">
        <f t="shared" si="16"/>
        <v>4</v>
      </c>
      <c r="LC6" s="49" t="str">
        <f t="shared" si="17"/>
        <v>4.0</v>
      </c>
      <c r="LD6" s="77">
        <v>2</v>
      </c>
      <c r="LE6" s="151">
        <v>2</v>
      </c>
      <c r="LF6" s="24">
        <v>9</v>
      </c>
      <c r="LG6" s="27">
        <v>8</v>
      </c>
      <c r="LH6" s="28"/>
      <c r="LI6" s="30">
        <f t="shared" si="18"/>
        <v>8.4</v>
      </c>
      <c r="LJ6" s="31">
        <f t="shared" si="19"/>
        <v>8.4</v>
      </c>
      <c r="LK6" s="29" t="str">
        <f t="shared" si="248"/>
        <v>8.4</v>
      </c>
      <c r="LL6" s="35" t="str">
        <f t="shared" si="20"/>
        <v>B+</v>
      </c>
      <c r="LM6" s="33">
        <f t="shared" si="21"/>
        <v>3.5</v>
      </c>
      <c r="LN6" s="49" t="str">
        <f t="shared" si="22"/>
        <v>3.5</v>
      </c>
      <c r="LO6" s="77">
        <v>2</v>
      </c>
      <c r="LP6" s="151">
        <v>2</v>
      </c>
      <c r="LQ6" s="24">
        <v>9</v>
      </c>
      <c r="LR6" s="27">
        <v>9</v>
      </c>
      <c r="LS6" s="28"/>
      <c r="LT6" s="30">
        <f t="shared" si="23"/>
        <v>9</v>
      </c>
      <c r="LU6" s="31">
        <f t="shared" si="24"/>
        <v>9</v>
      </c>
      <c r="LV6" s="29" t="str">
        <f t="shared" si="249"/>
        <v>9.0</v>
      </c>
      <c r="LW6" s="35" t="str">
        <f t="shared" si="25"/>
        <v>A</v>
      </c>
      <c r="LX6" s="33">
        <f t="shared" si="26"/>
        <v>4</v>
      </c>
      <c r="LY6" s="49" t="str">
        <f t="shared" si="27"/>
        <v>4.0</v>
      </c>
      <c r="LZ6" s="77">
        <v>2</v>
      </c>
      <c r="MA6" s="151">
        <v>2</v>
      </c>
      <c r="MB6" s="24">
        <v>9</v>
      </c>
      <c r="MC6" s="27">
        <v>9</v>
      </c>
      <c r="MD6" s="28"/>
      <c r="ME6" s="30">
        <f t="shared" si="28"/>
        <v>9</v>
      </c>
      <c r="MF6" s="161">
        <f t="shared" si="29"/>
        <v>9</v>
      </c>
      <c r="MG6" s="29" t="str">
        <f t="shared" si="250"/>
        <v>9.0</v>
      </c>
      <c r="MH6" s="162" t="str">
        <f t="shared" si="30"/>
        <v>A</v>
      </c>
      <c r="MI6" s="163">
        <f t="shared" si="31"/>
        <v>4</v>
      </c>
      <c r="MJ6" s="56" t="str">
        <f t="shared" si="32"/>
        <v>4.0</v>
      </c>
      <c r="MK6" s="77">
        <v>1</v>
      </c>
      <c r="ML6" s="151">
        <v>1</v>
      </c>
      <c r="MM6" s="24">
        <v>8.4</v>
      </c>
      <c r="MN6" s="27">
        <v>7</v>
      </c>
      <c r="MO6" s="28"/>
      <c r="MP6" s="30">
        <f t="shared" si="33"/>
        <v>7.6</v>
      </c>
      <c r="MQ6" s="161">
        <f t="shared" si="34"/>
        <v>7.6</v>
      </c>
      <c r="MR6" s="29" t="str">
        <f t="shared" si="251"/>
        <v>7.6</v>
      </c>
      <c r="MS6" s="162" t="str">
        <f t="shared" si="35"/>
        <v>B</v>
      </c>
      <c r="MT6" s="163">
        <f t="shared" si="36"/>
        <v>3</v>
      </c>
      <c r="MU6" s="56" t="str">
        <f t="shared" si="37"/>
        <v>3.0</v>
      </c>
      <c r="MV6" s="77">
        <v>3</v>
      </c>
      <c r="MW6" s="151">
        <v>3</v>
      </c>
      <c r="MX6" s="24">
        <v>8.5</v>
      </c>
      <c r="MY6" s="27">
        <v>8</v>
      </c>
      <c r="MZ6" s="28"/>
      <c r="NA6" s="30">
        <f t="shared" si="38"/>
        <v>8.1999999999999993</v>
      </c>
      <c r="NB6" s="161">
        <f t="shared" si="39"/>
        <v>8.1999999999999993</v>
      </c>
      <c r="NC6" s="29" t="str">
        <f t="shared" si="252"/>
        <v>8.2</v>
      </c>
      <c r="ND6" s="162" t="str">
        <f t="shared" si="40"/>
        <v>B+</v>
      </c>
      <c r="NE6" s="163">
        <f t="shared" si="41"/>
        <v>3.5</v>
      </c>
      <c r="NF6" s="56" t="str">
        <f t="shared" si="42"/>
        <v>3.5</v>
      </c>
      <c r="NG6" s="77">
        <v>1</v>
      </c>
      <c r="NH6" s="151">
        <v>1</v>
      </c>
      <c r="NI6" s="24">
        <v>6.8</v>
      </c>
      <c r="NJ6" s="27">
        <v>5</v>
      </c>
      <c r="NK6" s="28"/>
      <c r="NL6" s="30">
        <f t="shared" si="43"/>
        <v>5.7</v>
      </c>
      <c r="NM6" s="31">
        <f t="shared" si="44"/>
        <v>5.7</v>
      </c>
      <c r="NN6" s="29" t="str">
        <f t="shared" si="253"/>
        <v>5.7</v>
      </c>
      <c r="NO6" s="35" t="str">
        <f t="shared" si="45"/>
        <v>C</v>
      </c>
      <c r="NP6" s="33">
        <f t="shared" si="46"/>
        <v>2</v>
      </c>
      <c r="NQ6" s="49" t="str">
        <f t="shared" si="47"/>
        <v>2.0</v>
      </c>
      <c r="NR6" s="77">
        <v>3</v>
      </c>
      <c r="NS6" s="151">
        <v>3</v>
      </c>
      <c r="NT6" s="24">
        <v>8</v>
      </c>
      <c r="NU6" s="214">
        <v>8.3000000000000007</v>
      </c>
      <c r="NV6" s="28"/>
      <c r="NW6" s="30">
        <f t="shared" si="48"/>
        <v>8.1999999999999993</v>
      </c>
      <c r="NX6" s="31">
        <f t="shared" si="49"/>
        <v>8.1999999999999993</v>
      </c>
      <c r="NY6" s="29" t="str">
        <f t="shared" si="254"/>
        <v>8.2</v>
      </c>
      <c r="NZ6" s="35" t="str">
        <f t="shared" si="50"/>
        <v>B+</v>
      </c>
      <c r="OA6" s="33">
        <f t="shared" si="51"/>
        <v>3.5</v>
      </c>
      <c r="OB6" s="49" t="str">
        <f t="shared" si="255"/>
        <v>3.5</v>
      </c>
      <c r="OC6" s="77">
        <v>2</v>
      </c>
      <c r="OD6" s="151">
        <v>2</v>
      </c>
      <c r="OE6" s="211">
        <f t="shared" si="256"/>
        <v>18</v>
      </c>
      <c r="OF6" s="43">
        <f t="shared" si="257"/>
        <v>3.25</v>
      </c>
      <c r="OG6" s="45" t="str">
        <f t="shared" si="258"/>
        <v>3.25</v>
      </c>
      <c r="OH6" s="47" t="str">
        <f t="shared" si="259"/>
        <v>Lên lớp</v>
      </c>
      <c r="OI6" s="41">
        <f t="shared" si="260"/>
        <v>18</v>
      </c>
      <c r="OJ6" s="43">
        <f t="shared" si="261"/>
        <v>3.25</v>
      </c>
      <c r="OK6" s="229">
        <f t="shared" si="262"/>
        <v>76</v>
      </c>
      <c r="OL6" s="230">
        <f t="shared" si="263"/>
        <v>76</v>
      </c>
      <c r="OM6" s="146">
        <f t="shared" si="264"/>
        <v>3.0197368421052633</v>
      </c>
      <c r="ON6" s="45" t="str">
        <f t="shared" si="265"/>
        <v>3.02</v>
      </c>
      <c r="OO6" s="47" t="str">
        <f t="shared" si="266"/>
        <v>Lên lớp</v>
      </c>
      <c r="OP6" s="47" t="s">
        <v>1143</v>
      </c>
      <c r="OQ6" s="24">
        <v>7.4</v>
      </c>
      <c r="OR6" s="27">
        <v>8</v>
      </c>
      <c r="OS6" s="28"/>
      <c r="OT6" s="22">
        <f t="shared" si="52"/>
        <v>7.8</v>
      </c>
      <c r="OU6" s="29">
        <f t="shared" si="53"/>
        <v>7.8</v>
      </c>
      <c r="OV6" s="29" t="str">
        <f t="shared" si="267"/>
        <v>7.8</v>
      </c>
      <c r="OW6" s="35" t="str">
        <f t="shared" ref="OW6:OW9" si="357">IF(OU6&gt;=8.5,"A",IF(OU6&gt;=8,"B+",IF(OU6&gt;=7,"B",IF(OU6&gt;=6.5,"C+",IF(OU6&gt;=5.5,"C",IF(OU6&gt;=5,"D+",IF(OU6&gt;=4,"D","F")))))))</f>
        <v>B</v>
      </c>
      <c r="OX6" s="33">
        <f t="shared" si="54"/>
        <v>3</v>
      </c>
      <c r="OY6" s="49" t="str">
        <f t="shared" si="55"/>
        <v>3.0</v>
      </c>
      <c r="OZ6" s="77">
        <v>2</v>
      </c>
      <c r="PA6" s="151">
        <v>2</v>
      </c>
      <c r="PB6" s="24">
        <v>9</v>
      </c>
      <c r="PC6" s="27">
        <v>9</v>
      </c>
      <c r="PD6" s="28"/>
      <c r="PE6" s="22">
        <f t="shared" si="56"/>
        <v>9</v>
      </c>
      <c r="PF6" s="29">
        <f t="shared" si="57"/>
        <v>9</v>
      </c>
      <c r="PG6" s="29" t="str">
        <f t="shared" si="268"/>
        <v>9.0</v>
      </c>
      <c r="PH6" s="35" t="str">
        <f t="shared" ref="PH6:PH9" si="358">IF(PF6&gt;=8.5,"A",IF(PF6&gt;=8,"B+",IF(PF6&gt;=7,"B",IF(PF6&gt;=6.5,"C+",IF(PF6&gt;=5.5,"C",IF(PF6&gt;=5,"D+",IF(PF6&gt;=4,"D","F")))))))</f>
        <v>A</v>
      </c>
      <c r="PI6" s="33">
        <f t="shared" si="58"/>
        <v>4</v>
      </c>
      <c r="PJ6" s="49" t="str">
        <f t="shared" si="59"/>
        <v>4.0</v>
      </c>
      <c r="PK6" s="77">
        <v>3</v>
      </c>
      <c r="PL6" s="151">
        <v>3</v>
      </c>
      <c r="PM6" s="24">
        <v>7</v>
      </c>
      <c r="PN6" s="27">
        <v>8</v>
      </c>
      <c r="PO6" s="28"/>
      <c r="PP6" s="22">
        <f t="shared" si="60"/>
        <v>7.6</v>
      </c>
      <c r="PQ6" s="29">
        <f t="shared" si="61"/>
        <v>7.6</v>
      </c>
      <c r="PR6" s="29" t="str">
        <f t="shared" si="269"/>
        <v>7.6</v>
      </c>
      <c r="PS6" s="35" t="str">
        <f t="shared" ref="PS6:PS9" si="359">IF(PQ6&gt;=8.5,"A",IF(PQ6&gt;=8,"B+",IF(PQ6&gt;=7,"B",IF(PQ6&gt;=6.5,"C+",IF(PQ6&gt;=5.5,"C",IF(PQ6&gt;=5,"D+",IF(PQ6&gt;=4,"D","F")))))))</f>
        <v>B</v>
      </c>
      <c r="PT6" s="33">
        <f t="shared" si="62"/>
        <v>3</v>
      </c>
      <c r="PU6" s="49" t="str">
        <f t="shared" si="63"/>
        <v>3.0</v>
      </c>
      <c r="PV6" s="77">
        <v>2</v>
      </c>
      <c r="PW6" s="151">
        <v>2</v>
      </c>
      <c r="PX6" s="24">
        <v>9.5</v>
      </c>
      <c r="PY6" s="27">
        <v>8</v>
      </c>
      <c r="PZ6" s="28"/>
      <c r="QA6" s="22">
        <f t="shared" si="64"/>
        <v>8.6</v>
      </c>
      <c r="QB6" s="29">
        <f t="shared" si="65"/>
        <v>8.6</v>
      </c>
      <c r="QC6" s="29" t="str">
        <f t="shared" si="270"/>
        <v>8.6</v>
      </c>
      <c r="QD6" s="35" t="str">
        <f t="shared" ref="QD6:QD10" si="360">IF(QB6&gt;=8.5,"A",IF(QB6&gt;=8,"B+",IF(QB6&gt;=7,"B",IF(QB6&gt;=6.5,"C+",IF(QB6&gt;=5.5,"C",IF(QB6&gt;=5,"D+",IF(QB6&gt;=4,"D","F")))))))</f>
        <v>A</v>
      </c>
      <c r="QE6" s="33">
        <f t="shared" si="66"/>
        <v>4</v>
      </c>
      <c r="QF6" s="49" t="str">
        <f t="shared" si="67"/>
        <v>4.0</v>
      </c>
      <c r="QG6" s="77">
        <v>3</v>
      </c>
      <c r="QH6" s="151">
        <v>3</v>
      </c>
      <c r="QI6" s="24">
        <v>8</v>
      </c>
      <c r="QJ6" s="27">
        <v>8</v>
      </c>
      <c r="QK6" s="28"/>
      <c r="QL6" s="22">
        <f t="shared" si="68"/>
        <v>8</v>
      </c>
      <c r="QM6" s="29">
        <f t="shared" si="69"/>
        <v>8</v>
      </c>
      <c r="QN6" s="29" t="str">
        <f t="shared" si="271"/>
        <v>8.0</v>
      </c>
      <c r="QO6" s="35" t="str">
        <f t="shared" ref="QO6:QO9" si="361">IF(QM6&gt;=8.5,"A",IF(QM6&gt;=8,"B+",IF(QM6&gt;=7,"B",IF(QM6&gt;=6.5,"C+",IF(QM6&gt;=5.5,"C",IF(QM6&gt;=5,"D+",IF(QM6&gt;=4,"D","F")))))))</f>
        <v>B+</v>
      </c>
      <c r="QP6" s="33">
        <f t="shared" si="70"/>
        <v>3.5</v>
      </c>
      <c r="QQ6" s="49" t="str">
        <f t="shared" si="71"/>
        <v>3.5</v>
      </c>
      <c r="QR6" s="77">
        <v>1</v>
      </c>
      <c r="QS6" s="151">
        <v>1</v>
      </c>
      <c r="QT6" s="24">
        <v>8.3000000000000007</v>
      </c>
      <c r="QU6" s="27">
        <v>8</v>
      </c>
      <c r="QV6" s="28"/>
      <c r="QW6" s="22">
        <f t="shared" si="72"/>
        <v>8.1</v>
      </c>
      <c r="QX6" s="29">
        <f t="shared" si="73"/>
        <v>8.1</v>
      </c>
      <c r="QY6" s="29" t="str">
        <f t="shared" si="272"/>
        <v>8.1</v>
      </c>
      <c r="QZ6" s="35" t="str">
        <f t="shared" si="74"/>
        <v>B+</v>
      </c>
      <c r="RA6" s="33">
        <f t="shared" si="75"/>
        <v>3.5</v>
      </c>
      <c r="RB6" s="49" t="str">
        <f t="shared" si="76"/>
        <v>3.5</v>
      </c>
      <c r="RC6" s="77">
        <v>3</v>
      </c>
      <c r="RD6" s="151">
        <v>3</v>
      </c>
      <c r="RE6" s="24">
        <v>8.5</v>
      </c>
      <c r="RF6" s="27">
        <v>3</v>
      </c>
      <c r="RG6" s="28"/>
      <c r="RH6" s="22">
        <f t="shared" si="77"/>
        <v>5.2</v>
      </c>
      <c r="RI6" s="29">
        <f t="shared" si="78"/>
        <v>5.2</v>
      </c>
      <c r="RJ6" s="29" t="str">
        <f t="shared" si="273"/>
        <v>5.2</v>
      </c>
      <c r="RK6" s="35" t="str">
        <f t="shared" si="79"/>
        <v>D+</v>
      </c>
      <c r="RL6" s="33">
        <f t="shared" si="80"/>
        <v>1.5</v>
      </c>
      <c r="RM6" s="49" t="str">
        <f t="shared" si="81"/>
        <v>1.5</v>
      </c>
      <c r="RN6" s="77">
        <v>1</v>
      </c>
      <c r="RO6" s="151">
        <v>1</v>
      </c>
      <c r="RP6" s="211">
        <f t="shared" si="274"/>
        <v>15</v>
      </c>
      <c r="RQ6" s="275">
        <f t="shared" si="275"/>
        <v>8.0733333333333324</v>
      </c>
      <c r="RR6" s="43">
        <f t="shared" si="276"/>
        <v>3.4333333333333331</v>
      </c>
      <c r="RS6" s="45" t="str">
        <f t="shared" si="277"/>
        <v>3.43</v>
      </c>
      <c r="RT6" s="47" t="str">
        <f t="shared" si="278"/>
        <v>Lên lớp</v>
      </c>
      <c r="RU6" s="41">
        <f t="shared" si="279"/>
        <v>15</v>
      </c>
      <c r="RV6" s="43">
        <f t="shared" si="280"/>
        <v>3.4333333333333331</v>
      </c>
      <c r="RW6" s="229">
        <f t="shared" si="281"/>
        <v>91</v>
      </c>
      <c r="RX6" s="230">
        <f t="shared" si="282"/>
        <v>91</v>
      </c>
      <c r="RY6" s="146">
        <f t="shared" si="283"/>
        <v>3.087912087912088</v>
      </c>
      <c r="RZ6" s="45" t="str">
        <f t="shared" si="284"/>
        <v>3.09</v>
      </c>
      <c r="SA6" s="47" t="str">
        <f t="shared" si="285"/>
        <v>Lên lớp</v>
      </c>
      <c r="SB6" s="47" t="s">
        <v>1143</v>
      </c>
      <c r="SC6" s="24"/>
      <c r="SD6" s="27"/>
      <c r="SE6" s="28"/>
      <c r="SF6" s="22">
        <f t="shared" si="82"/>
        <v>0</v>
      </c>
      <c r="SG6" s="29">
        <f t="shared" si="83"/>
        <v>0</v>
      </c>
      <c r="SH6" s="29" t="str">
        <f t="shared" si="286"/>
        <v>0.0</v>
      </c>
      <c r="SI6" s="35" t="str">
        <f t="shared" si="84"/>
        <v>F</v>
      </c>
      <c r="SJ6" s="33">
        <f t="shared" si="85"/>
        <v>0</v>
      </c>
      <c r="SK6" s="49" t="str">
        <f t="shared" si="86"/>
        <v>0.0</v>
      </c>
      <c r="SL6" s="77"/>
      <c r="SM6" s="151"/>
      <c r="SN6" s="24"/>
      <c r="SO6" s="27"/>
      <c r="SP6" s="28"/>
      <c r="SQ6" s="22">
        <f t="shared" si="87"/>
        <v>0</v>
      </c>
      <c r="SR6" s="29">
        <f t="shared" si="88"/>
        <v>0</v>
      </c>
      <c r="SS6" s="31" t="str">
        <f t="shared" si="287"/>
        <v>0.0</v>
      </c>
      <c r="ST6" s="35" t="str">
        <f t="shared" si="89"/>
        <v>F</v>
      </c>
      <c r="SU6" s="33">
        <f t="shared" si="90"/>
        <v>0</v>
      </c>
      <c r="SV6" s="49" t="str">
        <f t="shared" si="91"/>
        <v>0.0</v>
      </c>
      <c r="SW6" s="77"/>
      <c r="SX6" s="151"/>
      <c r="SY6" s="24">
        <v>9</v>
      </c>
      <c r="SZ6" s="27">
        <v>9</v>
      </c>
      <c r="TA6" s="28"/>
      <c r="TB6" s="22">
        <f t="shared" si="288"/>
        <v>9</v>
      </c>
      <c r="TC6" s="29">
        <f t="shared" si="289"/>
        <v>9</v>
      </c>
      <c r="TD6" s="31" t="str">
        <f t="shared" si="290"/>
        <v>9.0</v>
      </c>
      <c r="TE6" s="35" t="str">
        <f t="shared" si="93"/>
        <v>A</v>
      </c>
      <c r="TF6" s="33">
        <f t="shared" si="94"/>
        <v>4</v>
      </c>
      <c r="TG6" s="49" t="str">
        <f t="shared" si="95"/>
        <v>4.0</v>
      </c>
      <c r="TH6" s="77">
        <v>4</v>
      </c>
      <c r="TI6" s="151">
        <v>4</v>
      </c>
      <c r="TJ6" s="320">
        <v>9</v>
      </c>
      <c r="TK6" s="165">
        <v>9</v>
      </c>
      <c r="TL6" s="30">
        <v>8.5</v>
      </c>
      <c r="TM6" s="30">
        <v>8</v>
      </c>
      <c r="TN6" s="30">
        <f>ROUND((TK6*0.8+TL6*0.1+TM6*0.1),1)</f>
        <v>8.9</v>
      </c>
      <c r="TO6" s="127">
        <f>ROUND((TJ6*0.4+TN6*0.6),1)</f>
        <v>8.9</v>
      </c>
      <c r="TP6" s="29" t="str">
        <f t="shared" si="292"/>
        <v>8.9</v>
      </c>
      <c r="TQ6" s="35" t="str">
        <f t="shared" si="96"/>
        <v>A</v>
      </c>
      <c r="TR6" s="33">
        <f t="shared" si="97"/>
        <v>4</v>
      </c>
      <c r="TS6" s="49" t="str">
        <f t="shared" si="98"/>
        <v>4.0</v>
      </c>
      <c r="TT6" s="323">
        <v>5</v>
      </c>
      <c r="TU6" s="324">
        <v>5</v>
      </c>
      <c r="TV6" s="325">
        <f t="shared" si="293"/>
        <v>9</v>
      </c>
      <c r="TW6" s="341">
        <f t="shared" si="294"/>
        <v>8.9444444444444446</v>
      </c>
      <c r="TX6" s="326">
        <f t="shared" si="295"/>
        <v>4</v>
      </c>
      <c r="TY6" s="45" t="str">
        <f t="shared" si="296"/>
        <v>4.00</v>
      </c>
      <c r="TZ6" s="47" t="str">
        <f t="shared" si="99"/>
        <v>Lên lớp</v>
      </c>
      <c r="UA6" s="41">
        <f t="shared" si="297"/>
        <v>9</v>
      </c>
      <c r="UB6" s="43">
        <f t="shared" si="298"/>
        <v>4</v>
      </c>
    </row>
    <row r="7" spans="1:548" ht="18">
      <c r="A7" s="11">
        <v>8</v>
      </c>
      <c r="B7" s="70" t="s">
        <v>573</v>
      </c>
      <c r="C7" s="92" t="s">
        <v>585</v>
      </c>
      <c r="D7" s="73" t="s">
        <v>259</v>
      </c>
      <c r="E7" s="305" t="s">
        <v>444</v>
      </c>
      <c r="F7" s="9"/>
      <c r="G7" s="118" t="s">
        <v>936</v>
      </c>
      <c r="H7" s="102" t="s">
        <v>18</v>
      </c>
      <c r="I7" s="11" t="s">
        <v>956</v>
      </c>
      <c r="J7" s="13">
        <v>5.8</v>
      </c>
      <c r="K7" s="29" t="str">
        <f t="shared" si="100"/>
        <v>5.8</v>
      </c>
      <c r="L7" s="35" t="str">
        <f t="shared" ref="L7:L24" si="362">IF(J7&gt;=8.5,"A",IF(J7&gt;=8,"B+",IF(J7&gt;=7,"B",IF(J7&gt;=6.5,"C+",IF(J7&gt;=5.5,"C",IF(J7&gt;=5,"D+",IF(J7&gt;=4,"D","F")))))))</f>
        <v>C</v>
      </c>
      <c r="M7" s="33">
        <f t="shared" ref="M7:M24" si="363">IF(L7="A",4,IF(L7="B+",3.5,IF(L7="B",3,IF(L7="C+",2.5,IF(L7="C",2,IF(L7="D+",1.5,IF(L7="D",1,0)))))))</f>
        <v>2</v>
      </c>
      <c r="N7" s="49" t="str">
        <f t="shared" ref="N7:N24" si="364">TEXT(M7,"0.0")</f>
        <v>2.0</v>
      </c>
      <c r="O7" s="12">
        <v>2</v>
      </c>
      <c r="P7" s="19">
        <v>7.5</v>
      </c>
      <c r="Q7" s="29" t="str">
        <f t="shared" si="104"/>
        <v>7.5</v>
      </c>
      <c r="R7" s="35" t="str">
        <f t="shared" ref="R7:R24" si="365">IF(P7&gt;=8.5,"A",IF(P7&gt;=8,"B+",IF(P7&gt;=7,"B",IF(P7&gt;=6.5,"C+",IF(P7&gt;=5.5,"C",IF(P7&gt;=5,"D+",IF(P7&gt;=4,"D","F")))))))</f>
        <v>B</v>
      </c>
      <c r="S7" s="33">
        <f t="shared" ref="S7:S24" si="366">IF(R7="A",4,IF(R7="B+",3.5,IF(R7="B",3,IF(R7="C+",2.5,IF(R7="C",2,IF(R7="D+",1.5,IF(R7="D",1,0)))))))</f>
        <v>3</v>
      </c>
      <c r="T7" s="49" t="str">
        <f t="shared" ref="T7:T24" si="367">TEXT(S7,"0.0")</f>
        <v>3.0</v>
      </c>
      <c r="U7" s="12">
        <v>3</v>
      </c>
      <c r="V7" s="24">
        <v>8.6</v>
      </c>
      <c r="W7" s="27">
        <v>8</v>
      </c>
      <c r="X7" s="28"/>
      <c r="Y7" s="22">
        <f t="shared" ref="Y7:Y24" si="368">ROUND((V7*0.4+W7*0.6),1)</f>
        <v>8.1999999999999993</v>
      </c>
      <c r="Z7" s="29">
        <f t="shared" ref="Z7:Z24" si="369">ROUND(MAX((V7*0.4+W7*0.6),(V7*0.4+X7*0.6)),1)</f>
        <v>8.1999999999999993</v>
      </c>
      <c r="AA7" s="29" t="str">
        <f t="shared" si="110"/>
        <v>8.2</v>
      </c>
      <c r="AB7" s="35" t="str">
        <f t="shared" ref="AB7:AB24" si="370">IF(Z7&gt;=8.5,"A",IF(Z7&gt;=8,"B+",IF(Z7&gt;=7,"B",IF(Z7&gt;=6.5,"C+",IF(Z7&gt;=5.5,"C",IF(Z7&gt;=5,"D+",IF(Z7&gt;=4,"D","F")))))))</f>
        <v>B+</v>
      </c>
      <c r="AC7" s="33">
        <f t="shared" ref="AC7:AC24" si="371">IF(AB7="A",4,IF(AB7="B+",3.5,IF(AB7="B",3,IF(AB7="C+",2.5,IF(AB7="C",2,IF(AB7="D+",1.5,IF(AB7="D",1,0)))))))</f>
        <v>3.5</v>
      </c>
      <c r="AD7" s="49" t="str">
        <f t="shared" ref="AD7:AD24" si="372">TEXT(AC7,"0.0")</f>
        <v>3.5</v>
      </c>
      <c r="AE7" s="77">
        <v>5</v>
      </c>
      <c r="AF7" s="80">
        <v>5</v>
      </c>
      <c r="AG7" s="24">
        <v>7</v>
      </c>
      <c r="AH7" s="27">
        <v>5</v>
      </c>
      <c r="AI7" s="28"/>
      <c r="AJ7" s="22">
        <f t="shared" ref="AJ7:AJ24" si="373">ROUND((AG7*0.4+AH7*0.6),1)</f>
        <v>5.8</v>
      </c>
      <c r="AK7" s="29">
        <f t="shared" ref="AK7:AK24" si="374">ROUND(MAX((AG7*0.4+AH7*0.6),(AG7*0.4+AI7*0.6)),1)</f>
        <v>5.8</v>
      </c>
      <c r="AL7" s="29" t="str">
        <f t="shared" si="116"/>
        <v>5.8</v>
      </c>
      <c r="AM7" s="35" t="str">
        <f t="shared" ref="AM7:AM24" si="375">IF(AK7&gt;=8.5,"A",IF(AK7&gt;=8,"B+",IF(AK7&gt;=7,"B",IF(AK7&gt;=6.5,"C+",IF(AK7&gt;=5.5,"C",IF(AK7&gt;=5,"D+",IF(AK7&gt;=4,"D","F")))))))</f>
        <v>C</v>
      </c>
      <c r="AN7" s="33">
        <f t="shared" ref="AN7:AN24" si="376">IF(AM7="A",4,IF(AM7="B+",3.5,IF(AM7="B",3,IF(AM7="C+",2.5,IF(AM7="C",2,IF(AM7="D+",1.5,IF(AM7="D",1,0)))))))</f>
        <v>2</v>
      </c>
      <c r="AO7" s="49" t="str">
        <f t="shared" ref="AO7:AO24" si="377">TEXT(AN7,"0.0")</f>
        <v>2.0</v>
      </c>
      <c r="AP7" s="77">
        <v>3</v>
      </c>
      <c r="AQ7" s="83">
        <v>3</v>
      </c>
      <c r="AR7" s="24">
        <v>5.0999999999999996</v>
      </c>
      <c r="AS7" s="27">
        <v>3</v>
      </c>
      <c r="AT7" s="28">
        <v>5</v>
      </c>
      <c r="AU7" s="22">
        <f t="shared" ref="AU7:AU24" si="378">ROUND((AR7*0.4+AS7*0.6),1)</f>
        <v>3.8</v>
      </c>
      <c r="AV7" s="29">
        <f t="shared" ref="AV7:AV24" si="379">ROUND(MAX((AR7*0.4+AS7*0.6),(AR7*0.4+AT7*0.6)),1)</f>
        <v>5</v>
      </c>
      <c r="AW7" s="29" t="str">
        <f t="shared" si="120"/>
        <v>5.0</v>
      </c>
      <c r="AX7" s="35" t="str">
        <f t="shared" ref="AX7:AX24" si="380">IF(AV7&gt;=8.5,"A",IF(AV7&gt;=8,"B+",IF(AV7&gt;=7,"B",IF(AV7&gt;=6.5,"C+",IF(AV7&gt;=5.5,"C",IF(AV7&gt;=5,"D+",IF(AV7&gt;=4,"D","F")))))))</f>
        <v>D+</v>
      </c>
      <c r="AY7" s="33">
        <f t="shared" ref="AY7:AY24" si="381">IF(AX7="A",4,IF(AX7="B+",3.5,IF(AX7="B",3,IF(AX7="C+",2.5,IF(AX7="C",2,IF(AX7="D+",1.5,IF(AX7="D",1,0)))))))</f>
        <v>1.5</v>
      </c>
      <c r="AZ7" s="49" t="str">
        <f t="shared" ref="AZ7:AZ24" si="382">TEXT(AY7,"0.0")</f>
        <v>1.5</v>
      </c>
      <c r="BA7" s="77">
        <v>3</v>
      </c>
      <c r="BB7" s="83">
        <v>3</v>
      </c>
      <c r="BC7" s="24">
        <v>6.8</v>
      </c>
      <c r="BD7" s="27">
        <v>6</v>
      </c>
      <c r="BE7" s="28"/>
      <c r="BF7" s="22">
        <f t="shared" ref="BF7:BF24" si="383">ROUND((BC7*0.4+BD7*0.6),1)</f>
        <v>6.3</v>
      </c>
      <c r="BG7" s="29">
        <f t="shared" ref="BG7:BG24" si="384">ROUND(MAX((BC7*0.4+BD7*0.6),(BC7*0.4+BE7*0.6)),1)</f>
        <v>6.3</v>
      </c>
      <c r="BH7" s="29" t="str">
        <f t="shared" si="124"/>
        <v>6.3</v>
      </c>
      <c r="BI7" s="35" t="str">
        <f t="shared" ref="BI7:BI24" si="385">IF(BG7&gt;=8.5,"A",IF(BG7&gt;=8,"B+",IF(BG7&gt;=7,"B",IF(BG7&gt;=6.5,"C+",IF(BG7&gt;=5.5,"C",IF(BG7&gt;=5,"D+",IF(BG7&gt;=4,"D","F")))))))</f>
        <v>C</v>
      </c>
      <c r="BJ7" s="33">
        <f t="shared" ref="BJ7:BJ24" si="386">IF(BI7="A",4,IF(BI7="B+",3.5,IF(BI7="B",3,IF(BI7="C+",2.5,IF(BI7="C",2,IF(BI7="D+",1.5,IF(BI7="D",1,0)))))))</f>
        <v>2</v>
      </c>
      <c r="BK7" s="49" t="str">
        <f t="shared" ref="BK7:BK24" si="387">TEXT(BJ7,"0.0")</f>
        <v>2.0</v>
      </c>
      <c r="BL7" s="77">
        <v>3</v>
      </c>
      <c r="BM7" s="83">
        <v>3</v>
      </c>
      <c r="BN7" s="24">
        <v>7.3</v>
      </c>
      <c r="BO7" s="27">
        <v>9</v>
      </c>
      <c r="BP7" s="28"/>
      <c r="BQ7" s="22">
        <f t="shared" ref="BQ7:BQ20" si="388">ROUND((BN7*0.4+BO7*0.6),1)</f>
        <v>8.3000000000000007</v>
      </c>
      <c r="BR7" s="29">
        <f t="shared" ref="BR7:BR20" si="389">ROUND(MAX((BN7*0.4+BO7*0.6),(BN7*0.4+BP7*0.6)),1)</f>
        <v>8.3000000000000007</v>
      </c>
      <c r="BS7" s="29" t="str">
        <f t="shared" si="128"/>
        <v>8.3</v>
      </c>
      <c r="BT7" s="35" t="str">
        <f t="shared" ref="BT7:BT20" si="390">IF(BR7&gt;=8.5,"A",IF(BR7&gt;=8,"B+",IF(BR7&gt;=7,"B",IF(BR7&gt;=6.5,"C+",IF(BR7&gt;=5.5,"C",IF(BR7&gt;=5,"D+",IF(BR7&gt;=4,"D","F")))))))</f>
        <v>B+</v>
      </c>
      <c r="BU7" s="33">
        <f t="shared" ref="BU7:BU20" si="391">IF(BT7="A",4,IF(BT7="B+",3.5,IF(BT7="B",3,IF(BT7="C+",2.5,IF(BT7="C",2,IF(BT7="D+",1.5,IF(BT7="D",1,0)))))))</f>
        <v>3.5</v>
      </c>
      <c r="BV7" s="49" t="str">
        <f t="shared" ref="BV7:BV20" si="392">TEXT(BU7,"0.0")</f>
        <v>3.5</v>
      </c>
      <c r="BW7" s="77">
        <v>2</v>
      </c>
      <c r="BX7" s="83">
        <v>2</v>
      </c>
      <c r="BY7" s="41">
        <f t="shared" si="132"/>
        <v>16</v>
      </c>
      <c r="BZ7" s="43">
        <f t="shared" si="133"/>
        <v>2.5625</v>
      </c>
      <c r="CA7" s="45" t="str">
        <f t="shared" si="134"/>
        <v>2.56</v>
      </c>
      <c r="CB7" s="47" t="str">
        <f t="shared" si="135"/>
        <v>Lên lớp</v>
      </c>
      <c r="CC7" s="145">
        <f t="shared" si="136"/>
        <v>16</v>
      </c>
      <c r="CD7" s="146">
        <f t="shared" si="137"/>
        <v>2.5625</v>
      </c>
      <c r="CE7" s="47" t="str">
        <f t="shared" si="138"/>
        <v>Lên lớp</v>
      </c>
      <c r="CF7" s="142" t="s">
        <v>1143</v>
      </c>
      <c r="CG7" s="24">
        <v>6.1</v>
      </c>
      <c r="CH7" s="27">
        <v>6</v>
      </c>
      <c r="CI7" s="28"/>
      <c r="CJ7" s="30">
        <f t="shared" si="139"/>
        <v>6</v>
      </c>
      <c r="CK7" s="31">
        <f t="shared" si="140"/>
        <v>6</v>
      </c>
      <c r="CL7" s="29" t="str">
        <f t="shared" si="141"/>
        <v>6.0</v>
      </c>
      <c r="CM7" s="35" t="str">
        <f t="shared" si="142"/>
        <v>C</v>
      </c>
      <c r="CN7" s="157">
        <f t="shared" si="143"/>
        <v>2</v>
      </c>
      <c r="CO7" s="49" t="str">
        <f t="shared" si="144"/>
        <v>2.0</v>
      </c>
      <c r="CP7" s="77">
        <v>3</v>
      </c>
      <c r="CQ7" s="151">
        <v>3</v>
      </c>
      <c r="CR7" s="24">
        <v>8.6999999999999993</v>
      </c>
      <c r="CS7" s="27">
        <v>7</v>
      </c>
      <c r="CT7" s="28"/>
      <c r="CU7" s="30">
        <f t="shared" si="309"/>
        <v>7.7</v>
      </c>
      <c r="CV7" s="31">
        <f t="shared" si="145"/>
        <v>7.7</v>
      </c>
      <c r="CW7" s="29" t="str">
        <f t="shared" si="146"/>
        <v>7.7</v>
      </c>
      <c r="CX7" s="35" t="str">
        <f t="shared" si="147"/>
        <v>B</v>
      </c>
      <c r="CY7" s="157">
        <f t="shared" si="148"/>
        <v>3</v>
      </c>
      <c r="CZ7" s="49" t="str">
        <f t="shared" si="149"/>
        <v>3.0</v>
      </c>
      <c r="DA7" s="77">
        <v>2</v>
      </c>
      <c r="DB7" s="151">
        <v>2</v>
      </c>
      <c r="DC7" s="24">
        <v>5.2</v>
      </c>
      <c r="DD7" s="27">
        <v>6</v>
      </c>
      <c r="DE7" s="28"/>
      <c r="DF7" s="30">
        <f t="shared" si="150"/>
        <v>5.7</v>
      </c>
      <c r="DG7" s="31">
        <f t="shared" si="151"/>
        <v>5.7</v>
      </c>
      <c r="DH7" s="29" t="str">
        <f t="shared" si="152"/>
        <v>5.7</v>
      </c>
      <c r="DI7" s="35" t="str">
        <f t="shared" si="153"/>
        <v>C</v>
      </c>
      <c r="DJ7" s="157">
        <f t="shared" si="154"/>
        <v>2</v>
      </c>
      <c r="DK7" s="49" t="str">
        <f t="shared" si="155"/>
        <v>2.0</v>
      </c>
      <c r="DL7" s="77">
        <v>4</v>
      </c>
      <c r="DM7" s="151">
        <v>4</v>
      </c>
      <c r="DN7" s="24">
        <v>6</v>
      </c>
      <c r="DO7" s="27">
        <v>4</v>
      </c>
      <c r="DP7" s="28"/>
      <c r="DQ7" s="30">
        <f t="shared" si="156"/>
        <v>4.8</v>
      </c>
      <c r="DR7" s="31">
        <f t="shared" si="157"/>
        <v>4.8</v>
      </c>
      <c r="DS7" s="29" t="str">
        <f t="shared" si="158"/>
        <v>4.8</v>
      </c>
      <c r="DT7" s="35" t="str">
        <f t="shared" si="159"/>
        <v>D</v>
      </c>
      <c r="DU7" s="157">
        <f t="shared" si="160"/>
        <v>1</v>
      </c>
      <c r="DV7" s="49" t="str">
        <f t="shared" si="161"/>
        <v>1.0</v>
      </c>
      <c r="DW7" s="77">
        <v>3</v>
      </c>
      <c r="DX7" s="151">
        <v>3</v>
      </c>
      <c r="DY7" s="24">
        <v>6.7</v>
      </c>
      <c r="DZ7" s="27">
        <v>6</v>
      </c>
      <c r="EA7" s="28"/>
      <c r="EB7" s="30">
        <f t="shared" si="310"/>
        <v>6.3</v>
      </c>
      <c r="EC7" s="31">
        <f t="shared" si="301"/>
        <v>6.3</v>
      </c>
      <c r="ED7" s="29" t="str">
        <f t="shared" si="162"/>
        <v>6.3</v>
      </c>
      <c r="EE7" s="35" t="str">
        <f t="shared" si="163"/>
        <v>C</v>
      </c>
      <c r="EF7" s="157">
        <f t="shared" si="164"/>
        <v>2</v>
      </c>
      <c r="EG7" s="49" t="str">
        <f t="shared" si="165"/>
        <v>2.0</v>
      </c>
      <c r="EH7" s="77">
        <v>2</v>
      </c>
      <c r="EI7" s="151">
        <v>2</v>
      </c>
      <c r="EJ7" s="24">
        <v>7.6</v>
      </c>
      <c r="EK7" s="27">
        <v>8</v>
      </c>
      <c r="EL7" s="28"/>
      <c r="EM7" s="30">
        <f t="shared" si="311"/>
        <v>7.8</v>
      </c>
      <c r="EN7" s="31">
        <f t="shared" si="166"/>
        <v>7.8</v>
      </c>
      <c r="EO7" s="29" t="str">
        <f t="shared" si="167"/>
        <v>7.8</v>
      </c>
      <c r="EP7" s="35" t="str">
        <f t="shared" si="168"/>
        <v>B</v>
      </c>
      <c r="EQ7" s="157">
        <f t="shared" si="169"/>
        <v>3</v>
      </c>
      <c r="ER7" s="49" t="str">
        <f t="shared" si="170"/>
        <v>3.0</v>
      </c>
      <c r="ES7" s="77">
        <v>2</v>
      </c>
      <c r="ET7" s="151">
        <v>2</v>
      </c>
      <c r="EU7" s="24">
        <v>7</v>
      </c>
      <c r="EV7" s="27">
        <v>7</v>
      </c>
      <c r="EW7" s="28"/>
      <c r="EX7" s="30">
        <f t="shared" si="312"/>
        <v>7</v>
      </c>
      <c r="EY7" s="31">
        <f t="shared" si="171"/>
        <v>7</v>
      </c>
      <c r="EZ7" s="29" t="str">
        <f t="shared" si="172"/>
        <v>7.0</v>
      </c>
      <c r="FA7" s="35" t="str">
        <f t="shared" si="173"/>
        <v>B</v>
      </c>
      <c r="FB7" s="157">
        <f t="shared" si="174"/>
        <v>3</v>
      </c>
      <c r="FC7" s="49" t="str">
        <f t="shared" si="175"/>
        <v>3.0</v>
      </c>
      <c r="FD7" s="77">
        <v>3</v>
      </c>
      <c r="FE7" s="151">
        <v>3</v>
      </c>
      <c r="FF7" s="155">
        <v>7.5</v>
      </c>
      <c r="FG7" s="165">
        <v>7.3</v>
      </c>
      <c r="FH7" s="165"/>
      <c r="FI7" s="22">
        <f t="shared" si="176"/>
        <v>7.4</v>
      </c>
      <c r="FJ7" s="29">
        <f t="shared" si="177"/>
        <v>7.4</v>
      </c>
      <c r="FK7" s="29" t="str">
        <f t="shared" si="178"/>
        <v>7.4</v>
      </c>
      <c r="FL7" s="35" t="str">
        <f t="shared" si="179"/>
        <v>B</v>
      </c>
      <c r="FM7" s="33">
        <f t="shared" si="180"/>
        <v>3</v>
      </c>
      <c r="FN7" s="49" t="str">
        <f t="shared" si="181"/>
        <v>3.0</v>
      </c>
      <c r="FO7" s="77">
        <v>2</v>
      </c>
      <c r="FP7" s="151">
        <v>2</v>
      </c>
      <c r="FQ7" s="41">
        <f t="shared" si="182"/>
        <v>21</v>
      </c>
      <c r="FR7" s="43">
        <f t="shared" si="302"/>
        <v>2.2857142857142856</v>
      </c>
      <c r="FS7" s="45" t="str">
        <f t="shared" si="183"/>
        <v>2.29</v>
      </c>
      <c r="FT7" s="47" t="str">
        <f t="shared" si="184"/>
        <v>Lên lớp</v>
      </c>
      <c r="FU7" s="145">
        <f t="shared" si="185"/>
        <v>21</v>
      </c>
      <c r="FV7" s="146">
        <f t="shared" si="186"/>
        <v>2.2857142857142856</v>
      </c>
      <c r="FW7" s="174">
        <f t="shared" si="187"/>
        <v>37</v>
      </c>
      <c r="FX7" s="41">
        <f t="shared" si="188"/>
        <v>37</v>
      </c>
      <c r="FY7" s="43">
        <f t="shared" si="189"/>
        <v>2.4054054054054053</v>
      </c>
      <c r="FZ7" s="45" t="str">
        <f t="shared" si="190"/>
        <v>2.41</v>
      </c>
      <c r="GA7" s="47" t="str">
        <f t="shared" si="191"/>
        <v>Lên lớp</v>
      </c>
      <c r="GB7" s="47" t="s">
        <v>1143</v>
      </c>
      <c r="GC7" s="24">
        <v>6.2</v>
      </c>
      <c r="GD7" s="27">
        <v>5</v>
      </c>
      <c r="GE7" s="28"/>
      <c r="GF7" s="22">
        <f t="shared" si="314"/>
        <v>5.5</v>
      </c>
      <c r="GG7" s="29">
        <f t="shared" si="315"/>
        <v>5.5</v>
      </c>
      <c r="GH7" s="29" t="str">
        <f t="shared" si="193"/>
        <v>5.5</v>
      </c>
      <c r="GI7" s="35" t="str">
        <f t="shared" si="316"/>
        <v>C</v>
      </c>
      <c r="GJ7" s="33">
        <f t="shared" si="317"/>
        <v>2</v>
      </c>
      <c r="GK7" s="49" t="str">
        <f t="shared" si="318"/>
        <v>2.0</v>
      </c>
      <c r="GL7" s="77">
        <v>2</v>
      </c>
      <c r="GM7" s="151">
        <v>2</v>
      </c>
      <c r="GN7" s="24">
        <v>8</v>
      </c>
      <c r="GO7" s="27">
        <v>6</v>
      </c>
      <c r="GP7" s="28"/>
      <c r="GQ7" s="30">
        <f t="shared" si="319"/>
        <v>6.8</v>
      </c>
      <c r="GR7" s="31">
        <f t="shared" si="320"/>
        <v>6.8</v>
      </c>
      <c r="GS7" s="29" t="str">
        <f t="shared" si="198"/>
        <v>6.8</v>
      </c>
      <c r="GT7" s="35" t="str">
        <f t="shared" si="321"/>
        <v>C+</v>
      </c>
      <c r="GU7" s="33">
        <f t="shared" si="322"/>
        <v>2.5</v>
      </c>
      <c r="GV7" s="49" t="str">
        <f t="shared" si="323"/>
        <v>2.5</v>
      </c>
      <c r="GW7" s="77">
        <v>3</v>
      </c>
      <c r="GX7" s="151">
        <v>3</v>
      </c>
      <c r="GY7" s="24">
        <v>5</v>
      </c>
      <c r="GZ7" s="27">
        <v>5</v>
      </c>
      <c r="HA7" s="28"/>
      <c r="HB7" s="22">
        <f t="shared" si="324"/>
        <v>5</v>
      </c>
      <c r="HC7" s="29">
        <f t="shared" si="325"/>
        <v>5</v>
      </c>
      <c r="HD7" s="29" t="str">
        <f t="shared" si="203"/>
        <v>5.0</v>
      </c>
      <c r="HE7" s="35" t="str">
        <f t="shared" si="326"/>
        <v>D+</v>
      </c>
      <c r="HF7" s="33">
        <f t="shared" si="327"/>
        <v>1.5</v>
      </c>
      <c r="HG7" s="49" t="str">
        <f t="shared" si="328"/>
        <v>1.5</v>
      </c>
      <c r="HH7" s="77">
        <v>2</v>
      </c>
      <c r="HI7" s="151">
        <v>2</v>
      </c>
      <c r="HJ7" s="24">
        <v>5</v>
      </c>
      <c r="HK7" s="27">
        <v>6</v>
      </c>
      <c r="HL7" s="28"/>
      <c r="HM7" s="30">
        <f t="shared" si="329"/>
        <v>5.6</v>
      </c>
      <c r="HN7" s="31">
        <f t="shared" si="330"/>
        <v>5.6</v>
      </c>
      <c r="HO7" s="29" t="str">
        <f t="shared" si="208"/>
        <v>5.6</v>
      </c>
      <c r="HP7" s="35" t="str">
        <f t="shared" si="331"/>
        <v>C</v>
      </c>
      <c r="HQ7" s="33">
        <f t="shared" si="332"/>
        <v>2</v>
      </c>
      <c r="HR7" s="49" t="str">
        <f t="shared" si="333"/>
        <v>2.0</v>
      </c>
      <c r="HS7" s="77">
        <v>2</v>
      </c>
      <c r="HT7" s="151">
        <v>2</v>
      </c>
      <c r="HU7" s="24">
        <v>7.3</v>
      </c>
      <c r="HV7" s="27">
        <v>6</v>
      </c>
      <c r="HW7" s="28"/>
      <c r="HX7" s="22">
        <f t="shared" si="334"/>
        <v>6.5</v>
      </c>
      <c r="HY7" s="29">
        <f t="shared" si="335"/>
        <v>6.5</v>
      </c>
      <c r="HZ7" s="29" t="str">
        <f t="shared" si="213"/>
        <v>6.5</v>
      </c>
      <c r="IA7" s="35" t="str">
        <f t="shared" si="336"/>
        <v>C+</v>
      </c>
      <c r="IB7" s="33">
        <f t="shared" si="337"/>
        <v>2.5</v>
      </c>
      <c r="IC7" s="49" t="str">
        <f t="shared" si="338"/>
        <v>2.5</v>
      </c>
      <c r="ID7" s="77">
        <v>3</v>
      </c>
      <c r="IE7" s="151">
        <v>3</v>
      </c>
      <c r="IF7" s="24">
        <v>5</v>
      </c>
      <c r="IG7" s="27">
        <v>6</v>
      </c>
      <c r="IH7" s="126"/>
      <c r="II7" s="22">
        <f t="shared" si="217"/>
        <v>5.6</v>
      </c>
      <c r="IJ7" s="54">
        <f t="shared" si="218"/>
        <v>5.6</v>
      </c>
      <c r="IK7" s="29" t="str">
        <f t="shared" si="219"/>
        <v>5.6</v>
      </c>
      <c r="IL7" s="162" t="str">
        <f t="shared" si="339"/>
        <v>C</v>
      </c>
      <c r="IM7" s="33">
        <f t="shared" si="340"/>
        <v>2</v>
      </c>
      <c r="IN7" s="49" t="str">
        <f t="shared" si="341"/>
        <v>2.0</v>
      </c>
      <c r="IO7" s="77">
        <v>2</v>
      </c>
      <c r="IP7" s="151">
        <v>2</v>
      </c>
      <c r="IQ7" s="24">
        <v>7.1</v>
      </c>
      <c r="IR7" s="27">
        <v>4</v>
      </c>
      <c r="IS7" s="28"/>
      <c r="IT7" s="30">
        <f t="shared" si="342"/>
        <v>5.2</v>
      </c>
      <c r="IU7" s="31">
        <f t="shared" si="343"/>
        <v>5.2</v>
      </c>
      <c r="IV7" s="29" t="str">
        <f t="shared" si="223"/>
        <v>5.2</v>
      </c>
      <c r="IW7" s="35" t="str">
        <f t="shared" si="344"/>
        <v>D+</v>
      </c>
      <c r="IX7" s="33">
        <f t="shared" si="345"/>
        <v>1.5</v>
      </c>
      <c r="IY7" s="49" t="str">
        <f t="shared" si="346"/>
        <v>1.5</v>
      </c>
      <c r="IZ7" s="77">
        <v>3</v>
      </c>
      <c r="JA7" s="151">
        <v>3</v>
      </c>
      <c r="JB7" s="24">
        <v>7.4</v>
      </c>
      <c r="JC7" s="27">
        <v>4</v>
      </c>
      <c r="JD7" s="28"/>
      <c r="JE7" s="30">
        <f t="shared" si="347"/>
        <v>5.4</v>
      </c>
      <c r="JF7" s="31">
        <f t="shared" si="348"/>
        <v>5.4</v>
      </c>
      <c r="JG7" s="29" t="str">
        <f t="shared" si="227"/>
        <v>5.4</v>
      </c>
      <c r="JH7" s="35" t="str">
        <f t="shared" si="349"/>
        <v>D+</v>
      </c>
      <c r="JI7" s="33">
        <f t="shared" si="350"/>
        <v>1.5</v>
      </c>
      <c r="JJ7" s="49" t="str">
        <f t="shared" si="351"/>
        <v>1.5</v>
      </c>
      <c r="JK7" s="77">
        <v>3</v>
      </c>
      <c r="JL7" s="151">
        <v>3</v>
      </c>
      <c r="JM7" s="133">
        <v>5.2</v>
      </c>
      <c r="JN7" s="306">
        <v>5.6</v>
      </c>
      <c r="JO7" s="13"/>
      <c r="JP7" s="127">
        <f t="shared" si="352"/>
        <v>5.4</v>
      </c>
      <c r="JQ7" s="128">
        <f t="shared" si="353"/>
        <v>5.4</v>
      </c>
      <c r="JR7" s="29" t="str">
        <f t="shared" si="231"/>
        <v>5.4</v>
      </c>
      <c r="JS7" s="129" t="str">
        <f t="shared" si="354"/>
        <v>D+</v>
      </c>
      <c r="JT7" s="130">
        <f t="shared" si="355"/>
        <v>1.5</v>
      </c>
      <c r="JU7" s="131" t="str">
        <f t="shared" si="356"/>
        <v>1.5</v>
      </c>
      <c r="JV7" s="132">
        <v>1</v>
      </c>
      <c r="JW7" s="170">
        <v>1</v>
      </c>
      <c r="JX7" s="211">
        <f t="shared" si="235"/>
        <v>21</v>
      </c>
      <c r="JY7" s="43">
        <f t="shared" si="236"/>
        <v>1.9285714285714286</v>
      </c>
      <c r="JZ7" s="45" t="str">
        <f t="shared" si="237"/>
        <v>1.93</v>
      </c>
      <c r="KA7" s="47" t="str">
        <f t="shared" si="238"/>
        <v>Lên lớp</v>
      </c>
      <c r="KB7" s="41">
        <f t="shared" si="239"/>
        <v>21</v>
      </c>
      <c r="KC7" s="43">
        <f t="shared" si="240"/>
        <v>1.9285714285714286</v>
      </c>
      <c r="KD7" s="229">
        <f t="shared" si="241"/>
        <v>58</v>
      </c>
      <c r="KE7" s="230">
        <f t="shared" si="242"/>
        <v>58</v>
      </c>
      <c r="KF7" s="146">
        <f t="shared" si="243"/>
        <v>2.2327586206896552</v>
      </c>
      <c r="KG7" s="45" t="str">
        <f t="shared" si="244"/>
        <v>2.23</v>
      </c>
      <c r="KH7" s="47" t="str">
        <f t="shared" si="245"/>
        <v>Lên lớp</v>
      </c>
      <c r="KI7" s="47" t="s">
        <v>1143</v>
      </c>
      <c r="KJ7" s="24">
        <v>5.8</v>
      </c>
      <c r="KK7" s="27">
        <v>7</v>
      </c>
      <c r="KL7" s="28"/>
      <c r="KM7" s="30">
        <f t="shared" si="8"/>
        <v>6.5</v>
      </c>
      <c r="KN7" s="31">
        <f t="shared" si="9"/>
        <v>6.5</v>
      </c>
      <c r="KO7" s="31" t="str">
        <f t="shared" si="246"/>
        <v>6.5</v>
      </c>
      <c r="KP7" s="35" t="str">
        <f t="shared" si="10"/>
        <v>C+</v>
      </c>
      <c r="KQ7" s="33">
        <f t="shared" si="11"/>
        <v>2.5</v>
      </c>
      <c r="KR7" s="49" t="str">
        <f t="shared" si="12"/>
        <v>2.5</v>
      </c>
      <c r="KS7" s="77">
        <v>2</v>
      </c>
      <c r="KT7" s="151">
        <v>2</v>
      </c>
      <c r="KU7" s="24">
        <v>8</v>
      </c>
      <c r="KV7" s="27">
        <v>9</v>
      </c>
      <c r="KW7" s="28"/>
      <c r="KX7" s="30">
        <f t="shared" si="13"/>
        <v>8.6</v>
      </c>
      <c r="KY7" s="31">
        <f t="shared" si="14"/>
        <v>8.6</v>
      </c>
      <c r="KZ7" s="31" t="str">
        <f t="shared" si="247"/>
        <v>8.6</v>
      </c>
      <c r="LA7" s="35" t="str">
        <f t="shared" si="15"/>
        <v>A</v>
      </c>
      <c r="LB7" s="33">
        <f t="shared" si="16"/>
        <v>4</v>
      </c>
      <c r="LC7" s="49" t="str">
        <f t="shared" si="17"/>
        <v>4.0</v>
      </c>
      <c r="LD7" s="77">
        <v>2</v>
      </c>
      <c r="LE7" s="151">
        <v>2</v>
      </c>
      <c r="LF7" s="24">
        <v>7.7</v>
      </c>
      <c r="LG7" s="27">
        <v>5</v>
      </c>
      <c r="LH7" s="28"/>
      <c r="LI7" s="30">
        <f t="shared" si="18"/>
        <v>6.1</v>
      </c>
      <c r="LJ7" s="31">
        <f t="shared" si="19"/>
        <v>6.1</v>
      </c>
      <c r="LK7" s="31" t="str">
        <f t="shared" si="248"/>
        <v>6.1</v>
      </c>
      <c r="LL7" s="35" t="str">
        <f t="shared" si="20"/>
        <v>C</v>
      </c>
      <c r="LM7" s="33">
        <f t="shared" si="21"/>
        <v>2</v>
      </c>
      <c r="LN7" s="49" t="str">
        <f t="shared" si="22"/>
        <v>2.0</v>
      </c>
      <c r="LO7" s="77">
        <v>2</v>
      </c>
      <c r="LP7" s="151">
        <v>2</v>
      </c>
      <c r="LQ7" s="24">
        <v>6</v>
      </c>
      <c r="LR7" s="27">
        <v>8</v>
      </c>
      <c r="LS7" s="28"/>
      <c r="LT7" s="30">
        <f t="shared" si="23"/>
        <v>7.2</v>
      </c>
      <c r="LU7" s="31">
        <f t="shared" si="24"/>
        <v>7.2</v>
      </c>
      <c r="LV7" s="29" t="str">
        <f t="shared" si="249"/>
        <v>7.2</v>
      </c>
      <c r="LW7" s="35" t="str">
        <f t="shared" si="25"/>
        <v>B</v>
      </c>
      <c r="LX7" s="33">
        <f t="shared" si="26"/>
        <v>3</v>
      </c>
      <c r="LY7" s="49" t="str">
        <f t="shared" si="27"/>
        <v>3.0</v>
      </c>
      <c r="LZ7" s="77">
        <v>2</v>
      </c>
      <c r="MA7" s="151">
        <v>2</v>
      </c>
      <c r="MB7" s="24">
        <v>8</v>
      </c>
      <c r="MC7" s="27">
        <v>6</v>
      </c>
      <c r="MD7" s="28"/>
      <c r="ME7" s="30">
        <f t="shared" si="28"/>
        <v>6.8</v>
      </c>
      <c r="MF7" s="161">
        <f t="shared" si="29"/>
        <v>6.8</v>
      </c>
      <c r="MG7" s="29" t="str">
        <f t="shared" si="250"/>
        <v>6.8</v>
      </c>
      <c r="MH7" s="162" t="str">
        <f t="shared" si="30"/>
        <v>C+</v>
      </c>
      <c r="MI7" s="163">
        <f t="shared" si="31"/>
        <v>2.5</v>
      </c>
      <c r="MJ7" s="56" t="str">
        <f t="shared" si="32"/>
        <v>2.5</v>
      </c>
      <c r="MK7" s="77">
        <v>1</v>
      </c>
      <c r="ML7" s="151">
        <v>1</v>
      </c>
      <c r="MM7" s="24">
        <v>7.9</v>
      </c>
      <c r="MN7" s="27">
        <v>7</v>
      </c>
      <c r="MO7" s="28"/>
      <c r="MP7" s="30">
        <f t="shared" si="33"/>
        <v>7.4</v>
      </c>
      <c r="MQ7" s="161">
        <f t="shared" si="34"/>
        <v>7.4</v>
      </c>
      <c r="MR7" s="29" t="str">
        <f t="shared" si="251"/>
        <v>7.4</v>
      </c>
      <c r="MS7" s="162" t="str">
        <f t="shared" si="35"/>
        <v>B</v>
      </c>
      <c r="MT7" s="163">
        <f t="shared" si="36"/>
        <v>3</v>
      </c>
      <c r="MU7" s="56" t="str">
        <f t="shared" si="37"/>
        <v>3.0</v>
      </c>
      <c r="MV7" s="77">
        <v>3</v>
      </c>
      <c r="MW7" s="151">
        <v>3</v>
      </c>
      <c r="MX7" s="24">
        <v>8</v>
      </c>
      <c r="MY7" s="27">
        <v>7</v>
      </c>
      <c r="MZ7" s="28"/>
      <c r="NA7" s="30">
        <f t="shared" si="38"/>
        <v>7.4</v>
      </c>
      <c r="NB7" s="161">
        <f t="shared" si="39"/>
        <v>7.4</v>
      </c>
      <c r="NC7" s="29" t="str">
        <f t="shared" si="252"/>
        <v>7.4</v>
      </c>
      <c r="ND7" s="162" t="str">
        <f t="shared" si="40"/>
        <v>B</v>
      </c>
      <c r="NE7" s="163">
        <f t="shared" si="41"/>
        <v>3</v>
      </c>
      <c r="NF7" s="56" t="str">
        <f t="shared" si="42"/>
        <v>3.0</v>
      </c>
      <c r="NG7" s="77">
        <v>1</v>
      </c>
      <c r="NH7" s="151">
        <v>1</v>
      </c>
      <c r="NI7" s="24">
        <v>6.8</v>
      </c>
      <c r="NJ7" s="27">
        <v>5</v>
      </c>
      <c r="NK7" s="28"/>
      <c r="NL7" s="30">
        <f t="shared" si="43"/>
        <v>5.7</v>
      </c>
      <c r="NM7" s="31">
        <f t="shared" si="44"/>
        <v>5.7</v>
      </c>
      <c r="NN7" s="31" t="str">
        <f t="shared" si="253"/>
        <v>5.7</v>
      </c>
      <c r="NO7" s="35" t="str">
        <f t="shared" si="45"/>
        <v>C</v>
      </c>
      <c r="NP7" s="33">
        <f t="shared" si="46"/>
        <v>2</v>
      </c>
      <c r="NQ7" s="49" t="str">
        <f t="shared" si="47"/>
        <v>2.0</v>
      </c>
      <c r="NR7" s="77">
        <v>3</v>
      </c>
      <c r="NS7" s="151">
        <v>3</v>
      </c>
      <c r="NT7" s="24">
        <v>7</v>
      </c>
      <c r="NU7" s="214">
        <v>7.7</v>
      </c>
      <c r="NV7" s="28"/>
      <c r="NW7" s="30">
        <f t="shared" si="48"/>
        <v>7.4</v>
      </c>
      <c r="NX7" s="31">
        <f t="shared" si="49"/>
        <v>7.4</v>
      </c>
      <c r="NY7" s="31" t="str">
        <f t="shared" si="254"/>
        <v>7.4</v>
      </c>
      <c r="NZ7" s="35" t="str">
        <f t="shared" si="50"/>
        <v>B</v>
      </c>
      <c r="OA7" s="33">
        <f t="shared" si="51"/>
        <v>3</v>
      </c>
      <c r="OB7" s="49" t="str">
        <f t="shared" si="255"/>
        <v>3.0</v>
      </c>
      <c r="OC7" s="77">
        <v>2</v>
      </c>
      <c r="OD7" s="151">
        <v>2</v>
      </c>
      <c r="OE7" s="211">
        <f t="shared" si="256"/>
        <v>18</v>
      </c>
      <c r="OF7" s="43">
        <f t="shared" si="257"/>
        <v>2.75</v>
      </c>
      <c r="OG7" s="45" t="str">
        <f t="shared" si="258"/>
        <v>2.75</v>
      </c>
      <c r="OH7" s="47" t="str">
        <f t="shared" si="259"/>
        <v>Lên lớp</v>
      </c>
      <c r="OI7" s="41">
        <f t="shared" si="260"/>
        <v>18</v>
      </c>
      <c r="OJ7" s="43">
        <f t="shared" si="261"/>
        <v>2.75</v>
      </c>
      <c r="OK7" s="229">
        <f t="shared" si="262"/>
        <v>76</v>
      </c>
      <c r="OL7" s="230">
        <f t="shared" si="263"/>
        <v>76</v>
      </c>
      <c r="OM7" s="146">
        <f t="shared" si="264"/>
        <v>2.3552631578947367</v>
      </c>
      <c r="ON7" s="45" t="str">
        <f t="shared" si="265"/>
        <v>2.36</v>
      </c>
      <c r="OO7" s="47" t="str">
        <f t="shared" si="266"/>
        <v>Lên lớp</v>
      </c>
      <c r="OP7" s="47" t="s">
        <v>1143</v>
      </c>
      <c r="OQ7" s="24">
        <v>7</v>
      </c>
      <c r="OR7" s="27">
        <v>7</v>
      </c>
      <c r="OS7" s="28"/>
      <c r="OT7" s="30">
        <f t="shared" si="52"/>
        <v>7</v>
      </c>
      <c r="OU7" s="31">
        <f t="shared" si="53"/>
        <v>7</v>
      </c>
      <c r="OV7" s="29" t="str">
        <f t="shared" si="267"/>
        <v>7.0</v>
      </c>
      <c r="OW7" s="35" t="str">
        <f t="shared" si="357"/>
        <v>B</v>
      </c>
      <c r="OX7" s="130">
        <f t="shared" si="54"/>
        <v>3</v>
      </c>
      <c r="OY7" s="49" t="str">
        <f t="shared" si="55"/>
        <v>3.0</v>
      </c>
      <c r="OZ7" s="77">
        <v>2</v>
      </c>
      <c r="PA7" s="151">
        <v>2</v>
      </c>
      <c r="PB7" s="24">
        <v>7.4</v>
      </c>
      <c r="PC7" s="27">
        <v>9</v>
      </c>
      <c r="PD7" s="28"/>
      <c r="PE7" s="30">
        <f t="shared" si="56"/>
        <v>8.4</v>
      </c>
      <c r="PF7" s="31">
        <f t="shared" si="57"/>
        <v>8.4</v>
      </c>
      <c r="PG7" s="31" t="str">
        <f t="shared" si="268"/>
        <v>8.4</v>
      </c>
      <c r="PH7" s="35" t="str">
        <f t="shared" si="358"/>
        <v>B+</v>
      </c>
      <c r="PI7" s="130">
        <f t="shared" si="58"/>
        <v>3.5</v>
      </c>
      <c r="PJ7" s="49" t="str">
        <f t="shared" si="59"/>
        <v>3.5</v>
      </c>
      <c r="PK7" s="77">
        <v>3</v>
      </c>
      <c r="PL7" s="151">
        <v>3</v>
      </c>
      <c r="PM7" s="24">
        <v>7</v>
      </c>
      <c r="PN7" s="27">
        <v>7</v>
      </c>
      <c r="PO7" s="28"/>
      <c r="PP7" s="30">
        <f t="shared" si="60"/>
        <v>7</v>
      </c>
      <c r="PQ7" s="31">
        <f t="shared" si="61"/>
        <v>7</v>
      </c>
      <c r="PR7" s="29" t="str">
        <f t="shared" si="269"/>
        <v>7.0</v>
      </c>
      <c r="PS7" s="35" t="str">
        <f t="shared" si="359"/>
        <v>B</v>
      </c>
      <c r="PT7" s="130">
        <f t="shared" si="62"/>
        <v>3</v>
      </c>
      <c r="PU7" s="49" t="str">
        <f t="shared" si="63"/>
        <v>3.0</v>
      </c>
      <c r="PV7" s="77">
        <v>2</v>
      </c>
      <c r="PW7" s="151">
        <v>2</v>
      </c>
      <c r="PX7" s="24">
        <v>7.7</v>
      </c>
      <c r="PY7" s="27">
        <v>4</v>
      </c>
      <c r="PZ7" s="28"/>
      <c r="QA7" s="30">
        <f t="shared" si="64"/>
        <v>5.5</v>
      </c>
      <c r="QB7" s="31">
        <f t="shared" si="65"/>
        <v>5.5</v>
      </c>
      <c r="QC7" s="29" t="str">
        <f t="shared" si="270"/>
        <v>5.5</v>
      </c>
      <c r="QD7" s="35" t="str">
        <f t="shared" si="360"/>
        <v>C</v>
      </c>
      <c r="QE7" s="130">
        <f t="shared" si="66"/>
        <v>2</v>
      </c>
      <c r="QF7" s="49" t="str">
        <f t="shared" si="67"/>
        <v>2.0</v>
      </c>
      <c r="QG7" s="77">
        <v>3</v>
      </c>
      <c r="QH7" s="151">
        <v>3</v>
      </c>
      <c r="QI7" s="24">
        <v>9</v>
      </c>
      <c r="QJ7" s="27">
        <v>7</v>
      </c>
      <c r="QK7" s="28"/>
      <c r="QL7" s="30">
        <f t="shared" si="68"/>
        <v>7.8</v>
      </c>
      <c r="QM7" s="31">
        <f t="shared" si="69"/>
        <v>7.8</v>
      </c>
      <c r="QN7" s="29" t="str">
        <f t="shared" si="271"/>
        <v>7.8</v>
      </c>
      <c r="QO7" s="35" t="str">
        <f t="shared" si="361"/>
        <v>B</v>
      </c>
      <c r="QP7" s="130">
        <f t="shared" si="70"/>
        <v>3</v>
      </c>
      <c r="QQ7" s="49" t="str">
        <f t="shared" si="71"/>
        <v>3.0</v>
      </c>
      <c r="QR7" s="77">
        <v>1</v>
      </c>
      <c r="QS7" s="151">
        <v>1</v>
      </c>
      <c r="QT7" s="24">
        <v>7.7</v>
      </c>
      <c r="QU7" s="27">
        <v>8</v>
      </c>
      <c r="QV7" s="28"/>
      <c r="QW7" s="30">
        <f t="shared" si="72"/>
        <v>7.9</v>
      </c>
      <c r="QX7" s="31">
        <f t="shared" si="73"/>
        <v>7.9</v>
      </c>
      <c r="QY7" s="29" t="str">
        <f t="shared" si="272"/>
        <v>7.9</v>
      </c>
      <c r="QZ7" s="35" t="str">
        <f t="shared" si="74"/>
        <v>B</v>
      </c>
      <c r="RA7" s="130">
        <f t="shared" si="75"/>
        <v>3</v>
      </c>
      <c r="RB7" s="49" t="str">
        <f t="shared" si="76"/>
        <v>3.0</v>
      </c>
      <c r="RC7" s="77">
        <v>3</v>
      </c>
      <c r="RD7" s="151">
        <v>3</v>
      </c>
      <c r="RE7" s="24">
        <v>6</v>
      </c>
      <c r="RF7" s="27">
        <v>5</v>
      </c>
      <c r="RG7" s="28"/>
      <c r="RH7" s="30">
        <f t="shared" si="77"/>
        <v>5.4</v>
      </c>
      <c r="RI7" s="31">
        <f t="shared" si="78"/>
        <v>5.4</v>
      </c>
      <c r="RJ7" s="29" t="str">
        <f t="shared" si="273"/>
        <v>5.4</v>
      </c>
      <c r="RK7" s="35" t="str">
        <f t="shared" si="79"/>
        <v>D+</v>
      </c>
      <c r="RL7" s="130">
        <f t="shared" si="80"/>
        <v>1.5</v>
      </c>
      <c r="RM7" s="49" t="str">
        <f t="shared" si="81"/>
        <v>1.5</v>
      </c>
      <c r="RN7" s="77">
        <v>1</v>
      </c>
      <c r="RO7" s="151">
        <v>1</v>
      </c>
      <c r="RP7" s="211">
        <f t="shared" si="274"/>
        <v>15</v>
      </c>
      <c r="RQ7" s="275">
        <f t="shared" si="275"/>
        <v>7.1066666666666674</v>
      </c>
      <c r="RR7" s="43">
        <f t="shared" si="276"/>
        <v>2.8</v>
      </c>
      <c r="RS7" s="45" t="str">
        <f t="shared" si="277"/>
        <v>2.80</v>
      </c>
      <c r="RT7" s="47" t="str">
        <f t="shared" si="278"/>
        <v>Lên lớp</v>
      </c>
      <c r="RU7" s="41">
        <f t="shared" si="279"/>
        <v>15</v>
      </c>
      <c r="RV7" s="43">
        <f t="shared" si="280"/>
        <v>2.8</v>
      </c>
      <c r="RW7" s="229">
        <f t="shared" si="281"/>
        <v>91</v>
      </c>
      <c r="RX7" s="230">
        <f t="shared" si="282"/>
        <v>91</v>
      </c>
      <c r="RY7" s="146">
        <f t="shared" si="283"/>
        <v>2.4285714285714284</v>
      </c>
      <c r="RZ7" s="45" t="str">
        <f t="shared" si="284"/>
        <v>2.43</v>
      </c>
      <c r="SA7" s="47" t="str">
        <f t="shared" si="285"/>
        <v>Lên lớp</v>
      </c>
      <c r="SB7" s="47" t="s">
        <v>1143</v>
      </c>
      <c r="SC7" s="24"/>
      <c r="SD7" s="27"/>
      <c r="SE7" s="28"/>
      <c r="SF7" s="30">
        <f t="shared" si="82"/>
        <v>0</v>
      </c>
      <c r="SG7" s="31">
        <f t="shared" si="83"/>
        <v>0</v>
      </c>
      <c r="SH7" s="29" t="str">
        <f t="shared" si="286"/>
        <v>0.0</v>
      </c>
      <c r="SI7" s="35" t="str">
        <f t="shared" si="84"/>
        <v>F</v>
      </c>
      <c r="SJ7" s="130">
        <f t="shared" si="85"/>
        <v>0</v>
      </c>
      <c r="SK7" s="49" t="str">
        <f t="shared" si="86"/>
        <v>0.0</v>
      </c>
      <c r="SL7" s="77"/>
      <c r="SM7" s="151"/>
      <c r="SN7" s="24"/>
      <c r="SO7" s="27"/>
      <c r="SP7" s="28"/>
      <c r="SQ7" s="30">
        <f t="shared" si="87"/>
        <v>0</v>
      </c>
      <c r="SR7" s="31">
        <f t="shared" si="88"/>
        <v>0</v>
      </c>
      <c r="SS7" s="29" t="str">
        <f t="shared" si="287"/>
        <v>0.0</v>
      </c>
      <c r="ST7" s="35" t="str">
        <f t="shared" si="89"/>
        <v>F</v>
      </c>
      <c r="SU7" s="130">
        <f t="shared" si="90"/>
        <v>0</v>
      </c>
      <c r="SV7" s="49" t="str">
        <f t="shared" si="91"/>
        <v>0.0</v>
      </c>
      <c r="SW7" s="77"/>
      <c r="SX7" s="151"/>
      <c r="SY7" s="24">
        <v>9</v>
      </c>
      <c r="SZ7" s="27">
        <v>7</v>
      </c>
      <c r="TA7" s="28"/>
      <c r="TB7" s="30">
        <f t="shared" si="288"/>
        <v>7.8</v>
      </c>
      <c r="TC7" s="31">
        <f t="shared" si="289"/>
        <v>7.8</v>
      </c>
      <c r="TD7" s="29" t="str">
        <f t="shared" si="290"/>
        <v>7.8</v>
      </c>
      <c r="TE7" s="35" t="str">
        <f t="shared" si="93"/>
        <v>B</v>
      </c>
      <c r="TF7" s="130">
        <f t="shared" si="94"/>
        <v>3</v>
      </c>
      <c r="TG7" s="49" t="str">
        <f t="shared" si="95"/>
        <v>3.0</v>
      </c>
      <c r="TH7" s="77">
        <v>4</v>
      </c>
      <c r="TI7" s="151">
        <v>4</v>
      </c>
      <c r="TJ7" s="320"/>
      <c r="TK7" s="337">
        <v>7.8</v>
      </c>
      <c r="TL7" s="322">
        <v>6.2</v>
      </c>
      <c r="TM7" s="322">
        <v>7.3</v>
      </c>
      <c r="TN7" s="322"/>
      <c r="TO7" s="127">
        <f t="shared" si="291"/>
        <v>7.1</v>
      </c>
      <c r="TP7" s="29" t="str">
        <f t="shared" si="292"/>
        <v>7.1</v>
      </c>
      <c r="TQ7" s="35" t="str">
        <f t="shared" si="96"/>
        <v>B</v>
      </c>
      <c r="TR7" s="33">
        <f t="shared" si="97"/>
        <v>3</v>
      </c>
      <c r="TS7" s="49" t="str">
        <f t="shared" si="98"/>
        <v>3.0</v>
      </c>
      <c r="TT7" s="323">
        <v>5</v>
      </c>
      <c r="TU7" s="324">
        <v>5</v>
      </c>
      <c r="TV7" s="325">
        <f t="shared" si="293"/>
        <v>9</v>
      </c>
      <c r="TW7" s="341">
        <f t="shared" si="294"/>
        <v>7.4111111111111114</v>
      </c>
      <c r="TX7" s="326">
        <f t="shared" si="295"/>
        <v>3</v>
      </c>
      <c r="TY7" s="45" t="str">
        <f t="shared" si="296"/>
        <v>3.00</v>
      </c>
      <c r="TZ7" s="47" t="str">
        <f t="shared" si="99"/>
        <v>Lên lớp</v>
      </c>
      <c r="UA7" s="41">
        <f t="shared" si="297"/>
        <v>9</v>
      </c>
      <c r="UB7" s="43">
        <f t="shared" si="298"/>
        <v>3</v>
      </c>
    </row>
    <row r="8" spans="1:548" ht="18">
      <c r="A8" s="11">
        <v>11</v>
      </c>
      <c r="B8" s="70" t="s">
        <v>573</v>
      </c>
      <c r="C8" s="92" t="s">
        <v>588</v>
      </c>
      <c r="D8" s="73" t="s">
        <v>589</v>
      </c>
      <c r="E8" s="302" t="s">
        <v>266</v>
      </c>
      <c r="F8" s="9"/>
      <c r="G8" s="118" t="s">
        <v>966</v>
      </c>
      <c r="H8" s="102" t="s">
        <v>18</v>
      </c>
      <c r="I8" s="11" t="s">
        <v>682</v>
      </c>
      <c r="J8" s="13">
        <v>6.5</v>
      </c>
      <c r="K8" s="29" t="str">
        <f t="shared" si="100"/>
        <v>6.5</v>
      </c>
      <c r="L8" s="35" t="str">
        <f t="shared" si="362"/>
        <v>C+</v>
      </c>
      <c r="M8" s="33">
        <f t="shared" si="363"/>
        <v>2.5</v>
      </c>
      <c r="N8" s="49" t="str">
        <f t="shared" si="364"/>
        <v>2.5</v>
      </c>
      <c r="O8" s="12">
        <v>2</v>
      </c>
      <c r="P8" s="19">
        <v>6.9</v>
      </c>
      <c r="Q8" s="29" t="str">
        <f t="shared" si="104"/>
        <v>6.9</v>
      </c>
      <c r="R8" s="35" t="str">
        <f t="shared" si="365"/>
        <v>C+</v>
      </c>
      <c r="S8" s="33">
        <f t="shared" si="366"/>
        <v>2.5</v>
      </c>
      <c r="T8" s="49" t="str">
        <f t="shared" si="367"/>
        <v>2.5</v>
      </c>
      <c r="U8" s="12">
        <v>3</v>
      </c>
      <c r="V8" s="24">
        <v>7.4</v>
      </c>
      <c r="W8" s="27">
        <v>6</v>
      </c>
      <c r="X8" s="28"/>
      <c r="Y8" s="22">
        <f t="shared" si="368"/>
        <v>6.6</v>
      </c>
      <c r="Z8" s="29">
        <f t="shared" si="369"/>
        <v>6.6</v>
      </c>
      <c r="AA8" s="29" t="str">
        <f t="shared" si="110"/>
        <v>6.6</v>
      </c>
      <c r="AB8" s="35" t="str">
        <f t="shared" si="370"/>
        <v>C+</v>
      </c>
      <c r="AC8" s="33">
        <f t="shared" si="371"/>
        <v>2.5</v>
      </c>
      <c r="AD8" s="49" t="str">
        <f t="shared" si="372"/>
        <v>2.5</v>
      </c>
      <c r="AE8" s="77">
        <v>5</v>
      </c>
      <c r="AF8" s="80">
        <v>5</v>
      </c>
      <c r="AG8" s="24">
        <v>5</v>
      </c>
      <c r="AH8" s="27">
        <v>4</v>
      </c>
      <c r="AI8" s="28"/>
      <c r="AJ8" s="22">
        <f t="shared" si="373"/>
        <v>4.4000000000000004</v>
      </c>
      <c r="AK8" s="29">
        <f t="shared" si="374"/>
        <v>4.4000000000000004</v>
      </c>
      <c r="AL8" s="29" t="str">
        <f t="shared" si="116"/>
        <v>4.4</v>
      </c>
      <c r="AM8" s="35" t="str">
        <f t="shared" si="375"/>
        <v>D</v>
      </c>
      <c r="AN8" s="33">
        <f t="shared" si="376"/>
        <v>1</v>
      </c>
      <c r="AO8" s="49" t="str">
        <f t="shared" si="377"/>
        <v>1.0</v>
      </c>
      <c r="AP8" s="77">
        <v>3</v>
      </c>
      <c r="AQ8" s="83">
        <v>3</v>
      </c>
      <c r="AR8" s="24">
        <v>5.9</v>
      </c>
      <c r="AS8" s="27">
        <v>5</v>
      </c>
      <c r="AT8" s="28"/>
      <c r="AU8" s="22">
        <f t="shared" si="378"/>
        <v>5.4</v>
      </c>
      <c r="AV8" s="29">
        <f t="shared" si="379"/>
        <v>5.4</v>
      </c>
      <c r="AW8" s="29" t="str">
        <f t="shared" si="120"/>
        <v>5.4</v>
      </c>
      <c r="AX8" s="35" t="str">
        <f t="shared" si="380"/>
        <v>D+</v>
      </c>
      <c r="AY8" s="33">
        <f t="shared" si="381"/>
        <v>1.5</v>
      </c>
      <c r="AZ8" s="49" t="str">
        <f t="shared" si="382"/>
        <v>1.5</v>
      </c>
      <c r="BA8" s="77">
        <v>3</v>
      </c>
      <c r="BB8" s="83">
        <v>3</v>
      </c>
      <c r="BC8" s="24">
        <v>7</v>
      </c>
      <c r="BD8" s="27">
        <v>8</v>
      </c>
      <c r="BE8" s="28"/>
      <c r="BF8" s="22">
        <f t="shared" si="383"/>
        <v>7.6</v>
      </c>
      <c r="BG8" s="29">
        <f t="shared" si="384"/>
        <v>7.6</v>
      </c>
      <c r="BH8" s="29" t="str">
        <f t="shared" si="124"/>
        <v>7.6</v>
      </c>
      <c r="BI8" s="35" t="str">
        <f t="shared" si="385"/>
        <v>B</v>
      </c>
      <c r="BJ8" s="33">
        <f t="shared" si="386"/>
        <v>3</v>
      </c>
      <c r="BK8" s="49" t="str">
        <f t="shared" si="387"/>
        <v>3.0</v>
      </c>
      <c r="BL8" s="77">
        <v>3</v>
      </c>
      <c r="BM8" s="83">
        <v>3</v>
      </c>
      <c r="BN8" s="24">
        <v>8</v>
      </c>
      <c r="BO8" s="27">
        <v>8</v>
      </c>
      <c r="BP8" s="28"/>
      <c r="BQ8" s="22">
        <f t="shared" si="388"/>
        <v>8</v>
      </c>
      <c r="BR8" s="29">
        <f t="shared" si="389"/>
        <v>8</v>
      </c>
      <c r="BS8" s="29" t="str">
        <f t="shared" si="128"/>
        <v>8.0</v>
      </c>
      <c r="BT8" s="35" t="str">
        <f t="shared" si="390"/>
        <v>B+</v>
      </c>
      <c r="BU8" s="33">
        <f t="shared" si="391"/>
        <v>3.5</v>
      </c>
      <c r="BV8" s="49" t="str">
        <f t="shared" si="392"/>
        <v>3.5</v>
      </c>
      <c r="BW8" s="77">
        <v>2</v>
      </c>
      <c r="BX8" s="83">
        <v>2</v>
      </c>
      <c r="BY8" s="41">
        <f t="shared" si="132"/>
        <v>16</v>
      </c>
      <c r="BZ8" s="43">
        <f t="shared" si="133"/>
        <v>2.25</v>
      </c>
      <c r="CA8" s="45" t="str">
        <f t="shared" si="134"/>
        <v>2.25</v>
      </c>
      <c r="CB8" s="47" t="str">
        <f t="shared" si="135"/>
        <v>Lên lớp</v>
      </c>
      <c r="CC8" s="145">
        <f t="shared" si="136"/>
        <v>16</v>
      </c>
      <c r="CD8" s="146">
        <f t="shared" si="137"/>
        <v>2.25</v>
      </c>
      <c r="CE8" s="47" t="str">
        <f t="shared" si="138"/>
        <v>Lên lớp</v>
      </c>
      <c r="CF8" s="142" t="s">
        <v>1143</v>
      </c>
      <c r="CG8" s="63">
        <v>3.3</v>
      </c>
      <c r="CH8" s="27"/>
      <c r="CI8" s="28"/>
      <c r="CJ8" s="30">
        <f t="shared" ref="CJ8:CJ24" si="393">ROUND((CG8*0.4+CH8*0.6),1)</f>
        <v>1.3</v>
      </c>
      <c r="CK8" s="31">
        <f t="shared" ref="CK8:CK24" si="394">ROUND(MAX((CG8*0.4+CH8*0.6),(CG8*0.4+CI8*0.6)),1)</f>
        <v>1.3</v>
      </c>
      <c r="CL8" s="29" t="str">
        <f t="shared" si="141"/>
        <v>1.3</v>
      </c>
      <c r="CM8" s="35" t="str">
        <f t="shared" ref="CM8:CM24" si="395">IF(CK8&gt;=8.5,"A",IF(CK8&gt;=8,"B+",IF(CK8&gt;=7,"B",IF(CK8&gt;=6.5,"C+",IF(CK8&gt;=5.5,"C",IF(CK8&gt;=5,"D+",IF(CK8&gt;=4,"D","F")))))))</f>
        <v>F</v>
      </c>
      <c r="CN8" s="157">
        <f t="shared" ref="CN8:CN24" si="396">IF(CM8="A",4,IF(CM8="B+",3.5,IF(CM8="B",3,IF(CM8="C+",2.5,IF(CM8="C",2,IF(CM8="D+",1.5,IF(CM8="D",1,0)))))))</f>
        <v>0</v>
      </c>
      <c r="CO8" s="49" t="str">
        <f t="shared" ref="CO8:CO24" si="397">TEXT(CN8,"0.0")</f>
        <v>0.0</v>
      </c>
      <c r="CP8" s="77">
        <v>3</v>
      </c>
      <c r="CQ8" s="151"/>
      <c r="CR8" s="24">
        <v>7</v>
      </c>
      <c r="CS8" s="27">
        <v>7</v>
      </c>
      <c r="CT8" s="28"/>
      <c r="CU8" s="30">
        <f t="shared" ref="CU8:CU24" si="398">ROUND((CR8*0.4+CS8*0.6),1)</f>
        <v>7</v>
      </c>
      <c r="CV8" s="31">
        <f t="shared" ref="CV8:CV24" si="399">ROUND(MAX((CR8*0.4+CS8*0.6),(CR8*0.4+CT8*0.6)),1)</f>
        <v>7</v>
      </c>
      <c r="CW8" s="29" t="str">
        <f t="shared" si="146"/>
        <v>7.0</v>
      </c>
      <c r="CX8" s="35" t="str">
        <f t="shared" ref="CX8:CX24" si="400">IF(CV8&gt;=8.5,"A",IF(CV8&gt;=8,"B+",IF(CV8&gt;=7,"B",IF(CV8&gt;=6.5,"C+",IF(CV8&gt;=5.5,"C",IF(CV8&gt;=5,"D+",IF(CV8&gt;=4,"D","F")))))))</f>
        <v>B</v>
      </c>
      <c r="CY8" s="157">
        <f t="shared" ref="CY8:CY24" si="401">IF(CX8="A",4,IF(CX8="B+",3.5,IF(CX8="B",3,IF(CX8="C+",2.5,IF(CX8="C",2,IF(CX8="D+",1.5,IF(CX8="D",1,0)))))))</f>
        <v>3</v>
      </c>
      <c r="CZ8" s="49" t="str">
        <f t="shared" ref="CZ8:CZ24" si="402">TEXT(CY8,"0.0")</f>
        <v>3.0</v>
      </c>
      <c r="DA8" s="77">
        <v>2</v>
      </c>
      <c r="DB8" s="151">
        <v>2</v>
      </c>
      <c r="DC8" s="24">
        <v>5.2</v>
      </c>
      <c r="DD8" s="27">
        <v>3</v>
      </c>
      <c r="DE8" s="28">
        <v>3</v>
      </c>
      <c r="DF8" s="30">
        <f t="shared" ref="DF8:DF24" si="403">ROUND((DC8*0.4+DD8*0.6),1)</f>
        <v>3.9</v>
      </c>
      <c r="DG8" s="31">
        <f t="shared" ref="DG8:DG24" si="404">ROUND(MAX((DC8*0.4+DD8*0.6),(DC8*0.4+DE8*0.6)),1)</f>
        <v>3.9</v>
      </c>
      <c r="DH8" s="29" t="str">
        <f t="shared" si="152"/>
        <v>3.9</v>
      </c>
      <c r="DI8" s="35" t="str">
        <f t="shared" ref="DI8:DI24" si="405">IF(DG8&gt;=8.5,"A",IF(DG8&gt;=8,"B+",IF(DG8&gt;=7,"B",IF(DG8&gt;=6.5,"C+",IF(DG8&gt;=5.5,"C",IF(DG8&gt;=5,"D+",IF(DG8&gt;=4,"D","F")))))))</f>
        <v>F</v>
      </c>
      <c r="DJ8" s="157">
        <f t="shared" ref="DJ8:DJ24" si="406">IF(DI8="A",4,IF(DI8="B+",3.5,IF(DI8="B",3,IF(DI8="C+",2.5,IF(DI8="C",2,IF(DI8="D+",1.5,IF(DI8="D",1,0)))))))</f>
        <v>0</v>
      </c>
      <c r="DK8" s="49" t="str">
        <f t="shared" ref="DK8:DK24" si="407">TEXT(DJ8,"0.0")</f>
        <v>0.0</v>
      </c>
      <c r="DL8" s="77">
        <v>4</v>
      </c>
      <c r="DM8" s="151"/>
      <c r="DN8" s="24">
        <v>5.4</v>
      </c>
      <c r="DO8" s="27">
        <v>3</v>
      </c>
      <c r="DP8" s="28"/>
      <c r="DQ8" s="30">
        <f t="shared" ref="DQ8:DQ24" si="408">ROUND((DN8*0.4+DO8*0.6),1)</f>
        <v>4</v>
      </c>
      <c r="DR8" s="31">
        <f t="shared" ref="DR8:DR24" si="409">ROUND(MAX((DN8*0.4+DO8*0.6),(DN8*0.4+DP8*0.6)),1)</f>
        <v>4</v>
      </c>
      <c r="DS8" s="29" t="str">
        <f t="shared" si="158"/>
        <v>4.0</v>
      </c>
      <c r="DT8" s="35" t="str">
        <f t="shared" ref="DT8:DT24" si="410">IF(DR8&gt;=8.5,"A",IF(DR8&gt;=8,"B+",IF(DR8&gt;=7,"B",IF(DR8&gt;=6.5,"C+",IF(DR8&gt;=5.5,"C",IF(DR8&gt;=5,"D+",IF(DR8&gt;=4,"D","F")))))))</f>
        <v>D</v>
      </c>
      <c r="DU8" s="157">
        <f t="shared" ref="DU8:DU24" si="411">IF(DT8="A",4,IF(DT8="B+",3.5,IF(DT8="B",3,IF(DT8="C+",2.5,IF(DT8="C",2,IF(DT8="D+",1.5,IF(DT8="D",1,0)))))))</f>
        <v>1</v>
      </c>
      <c r="DV8" s="49" t="str">
        <f t="shared" ref="DV8:DV24" si="412">TEXT(DU8,"0.0")</f>
        <v>1.0</v>
      </c>
      <c r="DW8" s="77">
        <v>3</v>
      </c>
      <c r="DX8" s="151">
        <v>3</v>
      </c>
      <c r="DY8" s="24">
        <v>5.7</v>
      </c>
      <c r="DZ8" s="27">
        <v>4</v>
      </c>
      <c r="EA8" s="28"/>
      <c r="EB8" s="30">
        <f t="shared" ref="EB8:EB24" si="413">ROUND((DY8*0.4+DZ8*0.6),1)</f>
        <v>4.7</v>
      </c>
      <c r="EC8" s="31">
        <f t="shared" ref="EC8:EC24" si="414">ROUND(MAX((DY8*0.4+DZ8*0.6),(DY8*0.4+EA8*0.6)),1)</f>
        <v>4.7</v>
      </c>
      <c r="ED8" s="29" t="str">
        <f t="shared" si="162"/>
        <v>4.7</v>
      </c>
      <c r="EE8" s="35" t="str">
        <f t="shared" ref="EE8:EE24" si="415">IF(EC8&gt;=8.5,"A",IF(EC8&gt;=8,"B+",IF(EC8&gt;=7,"B",IF(EC8&gt;=6.5,"C+",IF(EC8&gt;=5.5,"C",IF(EC8&gt;=5,"D+",IF(EC8&gt;=4,"D","F")))))))</f>
        <v>D</v>
      </c>
      <c r="EF8" s="157">
        <f t="shared" ref="EF8:EF24" si="416">IF(EE8="A",4,IF(EE8="B+",3.5,IF(EE8="B",3,IF(EE8="C+",2.5,IF(EE8="C",2,IF(EE8="D+",1.5,IF(EE8="D",1,0)))))))</f>
        <v>1</v>
      </c>
      <c r="EG8" s="49" t="str">
        <f t="shared" ref="EG8:EG24" si="417">TEXT(EF8,"0.0")</f>
        <v>1.0</v>
      </c>
      <c r="EH8" s="77">
        <v>2</v>
      </c>
      <c r="EI8" s="151">
        <v>2</v>
      </c>
      <c r="EJ8" s="24">
        <v>6.2</v>
      </c>
      <c r="EK8" s="27">
        <v>3</v>
      </c>
      <c r="EL8" s="28"/>
      <c r="EM8" s="30">
        <f t="shared" ref="EM8:EM24" si="418">ROUND((EJ8*0.4+EK8*0.6),1)</f>
        <v>4.3</v>
      </c>
      <c r="EN8" s="31">
        <f t="shared" ref="EN8:EN24" si="419">ROUND(MAX((EJ8*0.4+EK8*0.6),(EJ8*0.4+EL8*0.6)),1)</f>
        <v>4.3</v>
      </c>
      <c r="EO8" s="29" t="str">
        <f t="shared" si="167"/>
        <v>4.3</v>
      </c>
      <c r="EP8" s="35" t="str">
        <f t="shared" ref="EP8:EP24" si="420">IF(EN8&gt;=8.5,"A",IF(EN8&gt;=8,"B+",IF(EN8&gt;=7,"B",IF(EN8&gt;=6.5,"C+",IF(EN8&gt;=5.5,"C",IF(EN8&gt;=5,"D+",IF(EN8&gt;=4,"D","F")))))))</f>
        <v>D</v>
      </c>
      <c r="EQ8" s="157">
        <f t="shared" ref="EQ8:EQ24" si="421">IF(EP8="A",4,IF(EP8="B+",3.5,IF(EP8="B",3,IF(EP8="C+",2.5,IF(EP8="C",2,IF(EP8="D+",1.5,IF(EP8="D",1,0)))))))</f>
        <v>1</v>
      </c>
      <c r="ER8" s="49" t="str">
        <f t="shared" ref="ER8:ER24" si="422">TEXT(EQ8,"0.0")</f>
        <v>1.0</v>
      </c>
      <c r="ES8" s="77">
        <v>2</v>
      </c>
      <c r="ET8" s="151">
        <v>2</v>
      </c>
      <c r="EU8" s="24">
        <v>5.7</v>
      </c>
      <c r="EV8" s="27">
        <v>6</v>
      </c>
      <c r="EW8" s="28"/>
      <c r="EX8" s="30">
        <f t="shared" ref="EX8:EX24" si="423">ROUND((EU8*0.4+EV8*0.6),1)</f>
        <v>5.9</v>
      </c>
      <c r="EY8" s="31">
        <f t="shared" ref="EY8:EY24" si="424">ROUND(MAX((EU8*0.4+EV8*0.6),(EU8*0.4+EW8*0.6)),1)</f>
        <v>5.9</v>
      </c>
      <c r="EZ8" s="29" t="str">
        <f t="shared" si="172"/>
        <v>5.9</v>
      </c>
      <c r="FA8" s="35" t="str">
        <f t="shared" ref="FA8:FA24" si="425">IF(EY8&gt;=8.5,"A",IF(EY8&gt;=8,"B+",IF(EY8&gt;=7,"B",IF(EY8&gt;=6.5,"C+",IF(EY8&gt;=5.5,"C",IF(EY8&gt;=5,"D+",IF(EY8&gt;=4,"D","F")))))))</f>
        <v>C</v>
      </c>
      <c r="FB8" s="157">
        <f t="shared" ref="FB8:FB24" si="426">IF(FA8="A",4,IF(FA8="B+",3.5,IF(FA8="B",3,IF(FA8="C+",2.5,IF(FA8="C",2,IF(FA8="D+",1.5,IF(FA8="D",1,0)))))))</f>
        <v>2</v>
      </c>
      <c r="FC8" s="49" t="str">
        <f t="shared" ref="FC8:FC24" si="427">TEXT(FB8,"0.0")</f>
        <v>2.0</v>
      </c>
      <c r="FD8" s="77">
        <v>3</v>
      </c>
      <c r="FE8" s="151">
        <v>3</v>
      </c>
      <c r="FF8" s="155">
        <v>6</v>
      </c>
      <c r="FG8" s="165">
        <v>6.8</v>
      </c>
      <c r="FH8" s="165"/>
      <c r="FI8" s="22">
        <f t="shared" ref="FI8:FI24" si="428">ROUND((FF8*0.4+FG8*0.6),1)</f>
        <v>6.5</v>
      </c>
      <c r="FJ8" s="29">
        <f t="shared" ref="FJ8:FJ24" si="429">ROUND(MAX((FF8*0.4+FG8*0.6),(FF8*0.4+FH8*0.6)),1)</f>
        <v>6.5</v>
      </c>
      <c r="FK8" s="29" t="str">
        <f t="shared" si="178"/>
        <v>6.5</v>
      </c>
      <c r="FL8" s="35" t="str">
        <f t="shared" ref="FL8:FL24" si="430">IF(FJ8&gt;=8.5,"A",IF(FJ8&gt;=8,"B+",IF(FJ8&gt;=7,"B",IF(FJ8&gt;=6.5,"C+",IF(FJ8&gt;=5.5,"C",IF(FJ8&gt;=5,"D+",IF(FJ8&gt;=4,"D","F")))))))</f>
        <v>C+</v>
      </c>
      <c r="FM8" s="33">
        <f t="shared" ref="FM8:FM24" si="431">IF(FL8="A",4,IF(FL8="B+",3.5,IF(FL8="B",3,IF(FL8="C+",2.5,IF(FL8="C",2,IF(FL8="D+",1.5,IF(FL8="D",1,0)))))))</f>
        <v>2.5</v>
      </c>
      <c r="FN8" s="49" t="str">
        <f t="shared" ref="FN8:FN24" si="432">TEXT(FM8,"0.0")</f>
        <v>2.5</v>
      </c>
      <c r="FO8" s="77">
        <v>2</v>
      </c>
      <c r="FP8" s="151">
        <v>2</v>
      </c>
      <c r="FQ8" s="41">
        <f t="shared" si="182"/>
        <v>21</v>
      </c>
      <c r="FR8" s="43">
        <f t="shared" si="302"/>
        <v>1.1428571428571428</v>
      </c>
      <c r="FS8" s="45" t="str">
        <f t="shared" si="183"/>
        <v>1.14</v>
      </c>
      <c r="FT8" s="47" t="str">
        <f t="shared" si="184"/>
        <v>Lên lớp</v>
      </c>
      <c r="FU8" s="145">
        <f t="shared" si="185"/>
        <v>14</v>
      </c>
      <c r="FV8" s="146">
        <f t="shared" si="186"/>
        <v>1.7142857142857142</v>
      </c>
      <c r="FW8" s="174">
        <f t="shared" si="187"/>
        <v>37</v>
      </c>
      <c r="FX8" s="41">
        <f t="shared" si="188"/>
        <v>30</v>
      </c>
      <c r="FY8" s="43">
        <f t="shared" si="189"/>
        <v>2</v>
      </c>
      <c r="FZ8" s="45" t="str">
        <f t="shared" si="190"/>
        <v>2.00</v>
      </c>
      <c r="GA8" s="47" t="str">
        <f t="shared" si="191"/>
        <v>Lên lớp</v>
      </c>
      <c r="GB8" s="47" t="s">
        <v>1143</v>
      </c>
      <c r="GC8" s="63">
        <v>0.8</v>
      </c>
      <c r="GD8" s="27"/>
      <c r="GE8" s="28"/>
      <c r="GF8" s="22">
        <f t="shared" si="314"/>
        <v>0.3</v>
      </c>
      <c r="GG8" s="29">
        <f t="shared" si="315"/>
        <v>0.3</v>
      </c>
      <c r="GH8" s="29" t="str">
        <f t="shared" si="193"/>
        <v>0.3</v>
      </c>
      <c r="GI8" s="35" t="str">
        <f t="shared" si="316"/>
        <v>F</v>
      </c>
      <c r="GJ8" s="33">
        <f t="shared" si="317"/>
        <v>0</v>
      </c>
      <c r="GK8" s="49" t="str">
        <f t="shared" si="318"/>
        <v>0.0</v>
      </c>
      <c r="GL8" s="77">
        <v>2</v>
      </c>
      <c r="GM8" s="151"/>
      <c r="GN8" s="24">
        <v>7.3</v>
      </c>
      <c r="GO8" s="27">
        <v>4</v>
      </c>
      <c r="GP8" s="28"/>
      <c r="GQ8" s="30">
        <f t="shared" si="319"/>
        <v>5.3</v>
      </c>
      <c r="GR8" s="31">
        <f t="shared" si="320"/>
        <v>5.3</v>
      </c>
      <c r="GS8" s="29" t="str">
        <f t="shared" si="198"/>
        <v>5.3</v>
      </c>
      <c r="GT8" s="35" t="str">
        <f t="shared" si="321"/>
        <v>D+</v>
      </c>
      <c r="GU8" s="33">
        <f t="shared" si="322"/>
        <v>1.5</v>
      </c>
      <c r="GV8" s="49" t="str">
        <f t="shared" si="323"/>
        <v>1.5</v>
      </c>
      <c r="GW8" s="77">
        <v>3</v>
      </c>
      <c r="GX8" s="151">
        <v>3</v>
      </c>
      <c r="GY8" s="63">
        <v>2</v>
      </c>
      <c r="GZ8" s="27"/>
      <c r="HA8" s="28"/>
      <c r="HB8" s="22">
        <f t="shared" si="324"/>
        <v>0.8</v>
      </c>
      <c r="HC8" s="29">
        <f t="shared" si="325"/>
        <v>0.8</v>
      </c>
      <c r="HD8" s="29" t="str">
        <f t="shared" si="203"/>
        <v>0.8</v>
      </c>
      <c r="HE8" s="35" t="str">
        <f t="shared" si="326"/>
        <v>F</v>
      </c>
      <c r="HF8" s="33">
        <f t="shared" si="327"/>
        <v>0</v>
      </c>
      <c r="HG8" s="49" t="str">
        <f t="shared" si="328"/>
        <v>0.0</v>
      </c>
      <c r="HH8" s="77">
        <v>2</v>
      </c>
      <c r="HI8" s="151"/>
      <c r="HJ8" s="63">
        <v>0</v>
      </c>
      <c r="HK8" s="27"/>
      <c r="HL8" s="28"/>
      <c r="HM8" s="22">
        <f t="shared" si="329"/>
        <v>0</v>
      </c>
      <c r="HN8" s="29">
        <f t="shared" si="330"/>
        <v>0</v>
      </c>
      <c r="HO8" s="29" t="str">
        <f t="shared" si="208"/>
        <v>0.0</v>
      </c>
      <c r="HP8" s="35" t="str">
        <f t="shared" si="331"/>
        <v>F</v>
      </c>
      <c r="HQ8" s="33">
        <f t="shared" si="332"/>
        <v>0</v>
      </c>
      <c r="HR8" s="49" t="str">
        <f t="shared" si="333"/>
        <v>0.0</v>
      </c>
      <c r="HS8" s="77">
        <v>2</v>
      </c>
      <c r="HT8" s="151"/>
      <c r="HU8" s="24">
        <v>6.3</v>
      </c>
      <c r="HV8" s="27">
        <v>4</v>
      </c>
      <c r="HW8" s="28"/>
      <c r="HX8" s="22">
        <f t="shared" si="334"/>
        <v>4.9000000000000004</v>
      </c>
      <c r="HY8" s="29">
        <f t="shared" si="335"/>
        <v>4.9000000000000004</v>
      </c>
      <c r="HZ8" s="29" t="str">
        <f t="shared" si="213"/>
        <v>4.9</v>
      </c>
      <c r="IA8" s="35" t="str">
        <f t="shared" si="336"/>
        <v>D</v>
      </c>
      <c r="IB8" s="33">
        <f t="shared" si="337"/>
        <v>1</v>
      </c>
      <c r="IC8" s="49" t="str">
        <f t="shared" si="338"/>
        <v>1.0</v>
      </c>
      <c r="ID8" s="77">
        <v>3</v>
      </c>
      <c r="IE8" s="151">
        <v>3</v>
      </c>
      <c r="IF8" s="133">
        <v>5.7</v>
      </c>
      <c r="IG8" s="125">
        <v>7</v>
      </c>
      <c r="IH8" s="126"/>
      <c r="II8" s="159">
        <f t="shared" si="217"/>
        <v>6.5</v>
      </c>
      <c r="IJ8" s="160">
        <f t="shared" si="218"/>
        <v>6.5</v>
      </c>
      <c r="IK8" s="29" t="str">
        <f t="shared" si="219"/>
        <v>6.5</v>
      </c>
      <c r="IL8" s="129" t="str">
        <f t="shared" si="339"/>
        <v>C+</v>
      </c>
      <c r="IM8" s="130">
        <f t="shared" si="340"/>
        <v>2.5</v>
      </c>
      <c r="IN8" s="131" t="str">
        <f t="shared" si="341"/>
        <v>2.5</v>
      </c>
      <c r="IO8" s="132">
        <v>2</v>
      </c>
      <c r="IP8" s="170">
        <v>2</v>
      </c>
      <c r="IQ8" s="63">
        <v>0</v>
      </c>
      <c r="IR8" s="27"/>
      <c r="IS8" s="28"/>
      <c r="IT8" s="30">
        <f t="shared" si="342"/>
        <v>0</v>
      </c>
      <c r="IU8" s="31">
        <f t="shared" si="343"/>
        <v>0</v>
      </c>
      <c r="IV8" s="29" t="str">
        <f t="shared" si="223"/>
        <v>0.0</v>
      </c>
      <c r="IW8" s="35" t="str">
        <f t="shared" si="344"/>
        <v>F</v>
      </c>
      <c r="IX8" s="33">
        <f t="shared" si="345"/>
        <v>0</v>
      </c>
      <c r="IY8" s="49" t="str">
        <f t="shared" si="346"/>
        <v>0.0</v>
      </c>
      <c r="IZ8" s="77">
        <v>3</v>
      </c>
      <c r="JA8" s="151"/>
      <c r="JB8" s="63">
        <v>0</v>
      </c>
      <c r="JC8" s="27"/>
      <c r="JD8" s="28"/>
      <c r="JE8" s="30">
        <f t="shared" si="347"/>
        <v>0</v>
      </c>
      <c r="JF8" s="31">
        <f t="shared" si="348"/>
        <v>0</v>
      </c>
      <c r="JG8" s="29" t="str">
        <f t="shared" si="227"/>
        <v>0.0</v>
      </c>
      <c r="JH8" s="35" t="str">
        <f t="shared" si="349"/>
        <v>F</v>
      </c>
      <c r="JI8" s="33">
        <f t="shared" si="350"/>
        <v>0</v>
      </c>
      <c r="JJ8" s="49" t="str">
        <f t="shared" si="351"/>
        <v>0.0</v>
      </c>
      <c r="JK8" s="77">
        <v>3</v>
      </c>
      <c r="JL8" s="151"/>
      <c r="JM8" s="24">
        <v>8</v>
      </c>
      <c r="JN8" s="214">
        <v>6.1</v>
      </c>
      <c r="JO8" s="140"/>
      <c r="JP8" s="30">
        <f t="shared" si="352"/>
        <v>6.9</v>
      </c>
      <c r="JQ8" s="31">
        <f t="shared" si="353"/>
        <v>6.9</v>
      </c>
      <c r="JR8" s="29" t="str">
        <f t="shared" si="231"/>
        <v>6.9</v>
      </c>
      <c r="JS8" s="35" t="str">
        <f t="shared" si="354"/>
        <v>C+</v>
      </c>
      <c r="JT8" s="33">
        <f t="shared" si="355"/>
        <v>2.5</v>
      </c>
      <c r="JU8" s="49" t="str">
        <f t="shared" si="356"/>
        <v>2.5</v>
      </c>
      <c r="JV8" s="77">
        <v>1</v>
      </c>
      <c r="JW8" s="151">
        <v>1</v>
      </c>
      <c r="JX8" s="211">
        <f t="shared" si="235"/>
        <v>21</v>
      </c>
      <c r="JY8" s="43">
        <f t="shared" si="236"/>
        <v>0.7142857142857143</v>
      </c>
      <c r="JZ8" s="45" t="str">
        <f t="shared" si="237"/>
        <v>0.71</v>
      </c>
      <c r="KA8" s="47" t="str">
        <f t="shared" si="238"/>
        <v>Cảnh báo KQHT</v>
      </c>
      <c r="KB8" s="41">
        <f t="shared" si="239"/>
        <v>9</v>
      </c>
      <c r="KC8" s="43">
        <f t="shared" si="240"/>
        <v>1.6666666666666667</v>
      </c>
      <c r="KD8" s="229">
        <f t="shared" si="241"/>
        <v>58</v>
      </c>
      <c r="KE8" s="230">
        <f t="shared" si="242"/>
        <v>39</v>
      </c>
      <c r="KF8" s="146">
        <f t="shared" si="243"/>
        <v>1.9230769230769231</v>
      </c>
      <c r="KG8" s="45" t="str">
        <f t="shared" si="244"/>
        <v>1.92</v>
      </c>
      <c r="KH8" s="47" t="str">
        <f t="shared" si="245"/>
        <v>Lên lớp</v>
      </c>
      <c r="KI8" s="148" t="s">
        <v>1067</v>
      </c>
      <c r="KJ8" s="24">
        <v>6</v>
      </c>
      <c r="KK8" s="27">
        <v>4</v>
      </c>
      <c r="KL8" s="28"/>
      <c r="KM8" s="30">
        <f t="shared" ref="KM8:KM24" si="433">ROUND((KJ8*0.4+KK8*0.6),1)</f>
        <v>4.8</v>
      </c>
      <c r="KN8" s="31">
        <f t="shared" ref="KN8:KN24" si="434">ROUND(MAX((KJ8*0.4+KK8*0.6),(KJ8*0.4+KL8*0.6)),1)</f>
        <v>4.8</v>
      </c>
      <c r="KO8" s="29" t="str">
        <f t="shared" ref="KO8:KO24" si="435">TEXT(KN8,"0.0")</f>
        <v>4.8</v>
      </c>
      <c r="KP8" s="35" t="str">
        <f t="shared" ref="KP8:KP24" si="436">IF(KN8&gt;=8.5,"A",IF(KN8&gt;=8,"B+",IF(KN8&gt;=7,"B",IF(KN8&gt;=6.5,"C+",IF(KN8&gt;=5.5,"C",IF(KN8&gt;=5,"D+",IF(KN8&gt;=4,"D","F")))))))</f>
        <v>D</v>
      </c>
      <c r="KQ8" s="33">
        <f t="shared" ref="KQ8:KQ24" si="437">IF(KP8="A",4,IF(KP8="B+",3.5,IF(KP8="B",3,IF(KP8="C+",2.5,IF(KP8="C",2,IF(KP8="D+",1.5,IF(KP8="D",1,0)))))))</f>
        <v>1</v>
      </c>
      <c r="KR8" s="49" t="str">
        <f t="shared" ref="KR8:KR24" si="438">TEXT(KQ8,"0.0")</f>
        <v>1.0</v>
      </c>
      <c r="KS8" s="77">
        <v>2</v>
      </c>
      <c r="KT8" s="151">
        <v>2</v>
      </c>
      <c r="KU8" s="24">
        <v>7.3</v>
      </c>
      <c r="KV8" s="27">
        <v>7</v>
      </c>
      <c r="KW8" s="28"/>
      <c r="KX8" s="30">
        <f t="shared" ref="KX8:KX24" si="439">ROUND((KU8*0.4+KV8*0.6),1)</f>
        <v>7.1</v>
      </c>
      <c r="KY8" s="31">
        <f t="shared" ref="KY8:KY24" si="440">ROUND(MAX((KU8*0.4+KV8*0.6),(KU8*0.4+KW8*0.6)),1)</f>
        <v>7.1</v>
      </c>
      <c r="KZ8" s="31" t="str">
        <f t="shared" ref="KZ8:KZ24" si="441">TEXT(KY8,"0.0")</f>
        <v>7.1</v>
      </c>
      <c r="LA8" s="35" t="str">
        <f t="shared" ref="LA8:LA24" si="442">IF(KY8&gt;=8.5,"A",IF(KY8&gt;=8,"B+",IF(KY8&gt;=7,"B",IF(KY8&gt;=6.5,"C+",IF(KY8&gt;=5.5,"C",IF(KY8&gt;=5,"D+",IF(KY8&gt;=4,"D","F")))))))</f>
        <v>B</v>
      </c>
      <c r="LB8" s="33">
        <f t="shared" ref="LB8:LB24" si="443">IF(LA8="A",4,IF(LA8="B+",3.5,IF(LA8="B",3,IF(LA8="C+",2.5,IF(LA8="C",2,IF(LA8="D+",1.5,IF(LA8="D",1,0)))))))</f>
        <v>3</v>
      </c>
      <c r="LC8" s="49" t="str">
        <f t="shared" ref="LC8:LC24" si="444">TEXT(LB8,"0.0")</f>
        <v>3.0</v>
      </c>
      <c r="LD8" s="77">
        <v>2</v>
      </c>
      <c r="LE8" s="151">
        <v>2</v>
      </c>
      <c r="LF8" s="24">
        <v>5</v>
      </c>
      <c r="LG8" s="27">
        <v>2</v>
      </c>
      <c r="LH8" s="28">
        <v>4</v>
      </c>
      <c r="LI8" s="30">
        <f t="shared" ref="LI8:LI24" si="445">ROUND((LF8*0.4+LG8*0.6),1)</f>
        <v>3.2</v>
      </c>
      <c r="LJ8" s="31">
        <f t="shared" ref="LJ8:LJ24" si="446">ROUND(MAX((LF8*0.4+LG8*0.6),(LF8*0.4+LH8*0.6)),1)</f>
        <v>4.4000000000000004</v>
      </c>
      <c r="LK8" s="31" t="str">
        <f t="shared" ref="LK8:LK24" si="447">TEXT(LJ8,"0.0")</f>
        <v>4.4</v>
      </c>
      <c r="LL8" s="35" t="str">
        <f t="shared" ref="LL8:LL24" si="448">IF(LJ8&gt;=8.5,"A",IF(LJ8&gt;=8,"B+",IF(LJ8&gt;=7,"B",IF(LJ8&gt;=6.5,"C+",IF(LJ8&gt;=5.5,"C",IF(LJ8&gt;=5,"D+",IF(LJ8&gt;=4,"D","F")))))))</f>
        <v>D</v>
      </c>
      <c r="LM8" s="33">
        <f t="shared" ref="LM8:LM24" si="449">IF(LL8="A",4,IF(LL8="B+",3.5,IF(LL8="B",3,IF(LL8="C+",2.5,IF(LL8="C",2,IF(LL8="D+",1.5,IF(LL8="D",1,0)))))))</f>
        <v>1</v>
      </c>
      <c r="LN8" s="49" t="str">
        <f t="shared" ref="LN8:LN24" si="450">TEXT(LM8,"0.0")</f>
        <v>1.0</v>
      </c>
      <c r="LO8" s="77">
        <v>2</v>
      </c>
      <c r="LP8" s="151">
        <v>2</v>
      </c>
      <c r="LQ8" s="24">
        <v>6</v>
      </c>
      <c r="LR8" s="27">
        <v>0</v>
      </c>
      <c r="LS8" s="28">
        <v>5</v>
      </c>
      <c r="LT8" s="30">
        <f t="shared" ref="LT8:LT24" si="451">ROUND((LQ8*0.4+LR8*0.6),1)</f>
        <v>2.4</v>
      </c>
      <c r="LU8" s="31">
        <f t="shared" ref="LU8:LU24" si="452">ROUND(MAX((LQ8*0.4+LR8*0.6),(LQ8*0.4+LS8*0.6)),1)</f>
        <v>5.4</v>
      </c>
      <c r="LV8" s="29" t="str">
        <f t="shared" si="249"/>
        <v>5.4</v>
      </c>
      <c r="LW8" s="35" t="str">
        <f t="shared" ref="LW8:LW24" si="453">IF(LU8&gt;=8.5,"A",IF(LU8&gt;=8,"B+",IF(LU8&gt;=7,"B",IF(LU8&gt;=6.5,"C+",IF(LU8&gt;=5.5,"C",IF(LU8&gt;=5,"D+",IF(LU8&gt;=4,"D","F")))))))</f>
        <v>D+</v>
      </c>
      <c r="LX8" s="33">
        <f t="shared" ref="LX8:LX24" si="454">IF(LW8="A",4,IF(LW8="B+",3.5,IF(LW8="B",3,IF(LW8="C+",2.5,IF(LW8="C",2,IF(LW8="D+",1.5,IF(LW8="D",1,0)))))))</f>
        <v>1.5</v>
      </c>
      <c r="LY8" s="49" t="str">
        <f t="shared" ref="LY8:LY24" si="455">TEXT(LX8,"0.0")</f>
        <v>1.5</v>
      </c>
      <c r="LZ8" s="77">
        <v>2</v>
      </c>
      <c r="MA8" s="151">
        <v>2</v>
      </c>
      <c r="MB8" s="133">
        <v>7.4</v>
      </c>
      <c r="MC8" s="125">
        <v>7</v>
      </c>
      <c r="MD8" s="126"/>
      <c r="ME8" s="127">
        <f t="shared" ref="ME8:ME24" si="456">ROUND((MB8*0.4+MC8*0.6),1)</f>
        <v>7.2</v>
      </c>
      <c r="MF8" s="128">
        <f t="shared" ref="MF8:MF24" si="457">ROUND(MAX((MB8*0.4+MC8*0.6),(MB8*0.4+MD8*0.6)),1)</f>
        <v>7.2</v>
      </c>
      <c r="MG8" s="29" t="str">
        <f t="shared" si="250"/>
        <v>7.2</v>
      </c>
      <c r="MH8" s="129" t="str">
        <f t="shared" ref="MH8:MH24" si="458">IF(MF8&gt;=8.5,"A",IF(MF8&gt;=8,"B+",IF(MF8&gt;=7,"B",IF(MF8&gt;=6.5,"C+",IF(MF8&gt;=5.5,"C",IF(MF8&gt;=5,"D+",IF(MF8&gt;=4,"D","F")))))))</f>
        <v>B</v>
      </c>
      <c r="MI8" s="130">
        <f t="shared" ref="MI8:MI24" si="459">IF(MH8="A",4,IF(MH8="B+",3.5,IF(MH8="B",3,IF(MH8="C+",2.5,IF(MH8="C",2,IF(MH8="D+",1.5,IF(MH8="D",1,0)))))))</f>
        <v>3</v>
      </c>
      <c r="MJ8" s="131" t="str">
        <f t="shared" ref="MJ8:MJ24" si="460">TEXT(MI8,"0.0")</f>
        <v>3.0</v>
      </c>
      <c r="MK8" s="132">
        <v>1</v>
      </c>
      <c r="ML8" s="170">
        <v>1</v>
      </c>
      <c r="MM8" s="24">
        <v>6.7</v>
      </c>
      <c r="MN8" s="27">
        <v>4</v>
      </c>
      <c r="MO8" s="28"/>
      <c r="MP8" s="30">
        <f t="shared" ref="MP8:MP24" si="461">ROUND((MM8*0.4+MN8*0.6),1)</f>
        <v>5.0999999999999996</v>
      </c>
      <c r="MQ8" s="161">
        <f t="shared" ref="MQ8:MQ24" si="462">ROUND(MAX((MM8*0.4+MN8*0.6),(MM8*0.4+MO8*0.6)),1)</f>
        <v>5.0999999999999996</v>
      </c>
      <c r="MR8" s="29" t="str">
        <f t="shared" si="251"/>
        <v>5.1</v>
      </c>
      <c r="MS8" s="162" t="str">
        <f t="shared" ref="MS8:MS24" si="463">IF(MQ8&gt;=8.5,"A",IF(MQ8&gt;=8,"B+",IF(MQ8&gt;=7,"B",IF(MQ8&gt;=6.5,"C+",IF(MQ8&gt;=5.5,"C",IF(MQ8&gt;=5,"D+",IF(MQ8&gt;=4,"D","F")))))))</f>
        <v>D+</v>
      </c>
      <c r="MT8" s="163">
        <f t="shared" ref="MT8:MT24" si="464">IF(MS8="A",4,IF(MS8="B+",3.5,IF(MS8="B",3,IF(MS8="C+",2.5,IF(MS8="C",2,IF(MS8="D+",1.5,IF(MS8="D",1,0)))))))</f>
        <v>1.5</v>
      </c>
      <c r="MU8" s="56" t="str">
        <f t="shared" ref="MU8:MU24" si="465">TEXT(MT8,"0.0")</f>
        <v>1.5</v>
      </c>
      <c r="MV8" s="77">
        <v>3</v>
      </c>
      <c r="MW8" s="151">
        <v>3</v>
      </c>
      <c r="MX8" s="133">
        <v>7</v>
      </c>
      <c r="MY8" s="125">
        <v>6</v>
      </c>
      <c r="MZ8" s="126"/>
      <c r="NA8" s="127">
        <f t="shared" ref="NA8:NA24" si="466">ROUND((MX8*0.4+MY8*0.6),1)</f>
        <v>6.4</v>
      </c>
      <c r="NB8" s="128">
        <f t="shared" ref="NB8:NB24" si="467">ROUND(MAX((MX8*0.4+MY8*0.6),(MX8*0.4+MZ8*0.6)),1)</f>
        <v>6.4</v>
      </c>
      <c r="NC8" s="29" t="str">
        <f t="shared" si="252"/>
        <v>6.4</v>
      </c>
      <c r="ND8" s="129" t="str">
        <f t="shared" ref="ND8:ND24" si="468">IF(NB8&gt;=8.5,"A",IF(NB8&gt;=8,"B+",IF(NB8&gt;=7,"B",IF(NB8&gt;=6.5,"C+",IF(NB8&gt;=5.5,"C",IF(NB8&gt;=5,"D+",IF(NB8&gt;=4,"D","F")))))))</f>
        <v>C</v>
      </c>
      <c r="NE8" s="130">
        <f t="shared" ref="NE8:NE24" si="469">IF(ND8="A",4,IF(ND8="B+",3.5,IF(ND8="B",3,IF(ND8="C+",2.5,IF(ND8="C",2,IF(ND8="D+",1.5,IF(ND8="D",1,0)))))))</f>
        <v>2</v>
      </c>
      <c r="NF8" s="131" t="str">
        <f t="shared" ref="NF8:NF24" si="470">TEXT(NE8,"0.0")</f>
        <v>2.0</v>
      </c>
      <c r="NG8" s="132">
        <v>1</v>
      </c>
      <c r="NH8" s="170">
        <v>1</v>
      </c>
      <c r="NI8" s="24">
        <v>7.4</v>
      </c>
      <c r="NJ8" s="27">
        <v>5</v>
      </c>
      <c r="NK8" s="28"/>
      <c r="NL8" s="30">
        <f t="shared" ref="NL8:NL24" si="471">ROUND((NI8*0.4+NJ8*0.6),1)</f>
        <v>6</v>
      </c>
      <c r="NM8" s="31">
        <f t="shared" ref="NM8:NM24" si="472">ROUND(MAX((NI8*0.4+NJ8*0.6),(NI8*0.4+NK8*0.6)),1)</f>
        <v>6</v>
      </c>
      <c r="NN8" s="29" t="str">
        <f t="shared" ref="NN8:NN24" si="473">TEXT(NM8,"0.0")</f>
        <v>6.0</v>
      </c>
      <c r="NO8" s="35" t="str">
        <f t="shared" ref="NO8:NO24" si="474">IF(NM8&gt;=8.5,"A",IF(NM8&gt;=8,"B+",IF(NM8&gt;=7,"B",IF(NM8&gt;=6.5,"C+",IF(NM8&gt;=5.5,"C",IF(NM8&gt;=5,"D+",IF(NM8&gt;=4,"D","F")))))))</f>
        <v>C</v>
      </c>
      <c r="NP8" s="33">
        <f t="shared" ref="NP8:NP24" si="475">IF(NO8="A",4,IF(NO8="B+",3.5,IF(NO8="B",3,IF(NO8="C+",2.5,IF(NO8="C",2,IF(NO8="D+",1.5,IF(NO8="D",1,0)))))))</f>
        <v>2</v>
      </c>
      <c r="NQ8" s="49" t="str">
        <f t="shared" ref="NQ8:NQ24" si="476">TEXT(NP8,"0.0")</f>
        <v>2.0</v>
      </c>
      <c r="NR8" s="77">
        <v>3</v>
      </c>
      <c r="NS8" s="151">
        <v>3</v>
      </c>
      <c r="NT8" s="24">
        <v>5</v>
      </c>
      <c r="NU8" s="214">
        <v>2.7</v>
      </c>
      <c r="NV8" s="28"/>
      <c r="NW8" s="30">
        <f t="shared" ref="NW8:NW24" si="477">ROUND((NT8*0.4+NU8*0.6),1)</f>
        <v>3.6</v>
      </c>
      <c r="NX8" s="31">
        <f t="shared" ref="NX8:NX24" si="478">ROUND(MAX((NT8*0.4+NU8*0.6),(NT8*0.4+NV8*0.6)),1)</f>
        <v>3.6</v>
      </c>
      <c r="NY8" s="29" t="str">
        <f t="shared" ref="NY8:NY24" si="479">TEXT(NX8,"0.0")</f>
        <v>3.6</v>
      </c>
      <c r="NZ8" s="35" t="str">
        <f t="shared" ref="NZ8:NZ24" si="480">IF(NX8&gt;=8.5,"A",IF(NX8&gt;=8,"B+",IF(NX8&gt;=7,"B",IF(NX8&gt;=6.5,"C+",IF(NX8&gt;=5.5,"C",IF(NX8&gt;=5,"D+",IF(NX8&gt;=4,"D","F")))))))</f>
        <v>F</v>
      </c>
      <c r="OA8" s="33">
        <f t="shared" ref="OA8:OA24" si="481">IF(NZ8="A",4,IF(NZ8="B+",3.5,IF(NZ8="B",3,IF(NZ8="C+",2.5,IF(NZ8="C",2,IF(NZ8="D+",1.5,IF(NZ8="D",1,0)))))))</f>
        <v>0</v>
      </c>
      <c r="OB8" s="49" t="str">
        <f t="shared" ref="OB8:OB24" si="482">TEXT(OA8,"0.0")</f>
        <v>0.0</v>
      </c>
      <c r="OC8" s="77">
        <v>2</v>
      </c>
      <c r="OD8" s="151"/>
      <c r="OE8" s="211">
        <f t="shared" si="256"/>
        <v>18</v>
      </c>
      <c r="OF8" s="43">
        <f t="shared" si="257"/>
        <v>1.5833333333333333</v>
      </c>
      <c r="OG8" s="45" t="str">
        <f t="shared" si="258"/>
        <v>1.58</v>
      </c>
      <c r="OH8" s="47" t="str">
        <f t="shared" si="259"/>
        <v>Lên lớp</v>
      </c>
      <c r="OI8" s="41">
        <f t="shared" si="260"/>
        <v>16</v>
      </c>
      <c r="OJ8" s="43">
        <f t="shared" si="261"/>
        <v>1.78125</v>
      </c>
      <c r="OK8" s="229">
        <f t="shared" si="262"/>
        <v>76</v>
      </c>
      <c r="OL8" s="230">
        <f t="shared" si="263"/>
        <v>55</v>
      </c>
      <c r="OM8" s="146">
        <f t="shared" si="264"/>
        <v>1.8818181818181818</v>
      </c>
      <c r="ON8" s="45" t="str">
        <f t="shared" si="265"/>
        <v>1.88</v>
      </c>
      <c r="OO8" s="47" t="str">
        <f t="shared" si="266"/>
        <v>Lên lớp</v>
      </c>
      <c r="OP8" s="47" t="s">
        <v>1143</v>
      </c>
      <c r="OQ8" s="24">
        <v>6.8</v>
      </c>
      <c r="OR8" s="27">
        <v>4</v>
      </c>
      <c r="OS8" s="28"/>
      <c r="OT8" s="30">
        <f t="shared" si="52"/>
        <v>5.0999999999999996</v>
      </c>
      <c r="OU8" s="31">
        <f t="shared" si="53"/>
        <v>5.0999999999999996</v>
      </c>
      <c r="OV8" s="31" t="str">
        <f t="shared" si="267"/>
        <v>5.1</v>
      </c>
      <c r="OW8" s="35" t="str">
        <f t="shared" si="357"/>
        <v>D+</v>
      </c>
      <c r="OX8" s="33">
        <f t="shared" si="54"/>
        <v>1.5</v>
      </c>
      <c r="OY8" s="49" t="str">
        <f t="shared" si="55"/>
        <v>1.5</v>
      </c>
      <c r="OZ8" s="77">
        <v>2</v>
      </c>
      <c r="PA8" s="151">
        <v>2</v>
      </c>
      <c r="PB8" s="24">
        <v>7.4</v>
      </c>
      <c r="PC8" s="27">
        <v>7</v>
      </c>
      <c r="PD8" s="28"/>
      <c r="PE8" s="30">
        <f t="shared" si="56"/>
        <v>7.2</v>
      </c>
      <c r="PF8" s="31">
        <f t="shared" si="57"/>
        <v>7.2</v>
      </c>
      <c r="PG8" s="31" t="str">
        <f t="shared" si="268"/>
        <v>7.2</v>
      </c>
      <c r="PH8" s="35" t="str">
        <f t="shared" si="358"/>
        <v>B</v>
      </c>
      <c r="PI8" s="33">
        <f t="shared" si="58"/>
        <v>3</v>
      </c>
      <c r="PJ8" s="49" t="str">
        <f t="shared" si="59"/>
        <v>3.0</v>
      </c>
      <c r="PK8" s="77">
        <v>3</v>
      </c>
      <c r="PL8" s="151">
        <v>3</v>
      </c>
      <c r="PM8" s="24">
        <v>6.3</v>
      </c>
      <c r="PN8" s="27">
        <v>5</v>
      </c>
      <c r="PO8" s="28"/>
      <c r="PP8" s="30">
        <f t="shared" si="60"/>
        <v>5.5</v>
      </c>
      <c r="PQ8" s="31">
        <f t="shared" si="61"/>
        <v>5.5</v>
      </c>
      <c r="PR8" s="31" t="str">
        <f t="shared" si="269"/>
        <v>5.5</v>
      </c>
      <c r="PS8" s="35" t="str">
        <f t="shared" si="359"/>
        <v>C</v>
      </c>
      <c r="PT8" s="33">
        <f t="shared" si="62"/>
        <v>2</v>
      </c>
      <c r="PU8" s="49" t="str">
        <f t="shared" si="63"/>
        <v>2.0</v>
      </c>
      <c r="PV8" s="77">
        <v>2</v>
      </c>
      <c r="PW8" s="151">
        <v>2</v>
      </c>
      <c r="PX8" s="63">
        <v>0</v>
      </c>
      <c r="PY8" s="27"/>
      <c r="PZ8" s="28"/>
      <c r="QA8" s="30">
        <f t="shared" si="64"/>
        <v>0</v>
      </c>
      <c r="QB8" s="31">
        <f t="shared" si="65"/>
        <v>0</v>
      </c>
      <c r="QC8" s="31" t="str">
        <f t="shared" si="270"/>
        <v>0.0</v>
      </c>
      <c r="QD8" s="35" t="str">
        <f t="shared" si="360"/>
        <v>F</v>
      </c>
      <c r="QE8" s="33">
        <f t="shared" si="66"/>
        <v>0</v>
      </c>
      <c r="QF8" s="49" t="str">
        <f t="shared" si="67"/>
        <v>0.0</v>
      </c>
      <c r="QG8" s="77">
        <v>3</v>
      </c>
      <c r="QH8" s="151"/>
      <c r="QI8" s="133">
        <v>8</v>
      </c>
      <c r="QJ8" s="125">
        <v>8</v>
      </c>
      <c r="QK8" s="126"/>
      <c r="QL8" s="127">
        <f t="shared" si="68"/>
        <v>8</v>
      </c>
      <c r="QM8" s="128">
        <f t="shared" si="69"/>
        <v>8</v>
      </c>
      <c r="QN8" s="128" t="str">
        <f t="shared" si="271"/>
        <v>8.0</v>
      </c>
      <c r="QO8" s="129" t="str">
        <f t="shared" si="361"/>
        <v>B+</v>
      </c>
      <c r="QP8" s="130">
        <f t="shared" si="70"/>
        <v>3.5</v>
      </c>
      <c r="QQ8" s="131" t="str">
        <f t="shared" si="71"/>
        <v>3.5</v>
      </c>
      <c r="QR8" s="132">
        <v>1</v>
      </c>
      <c r="QS8" s="170">
        <v>1</v>
      </c>
      <c r="QT8" s="24">
        <v>6.3</v>
      </c>
      <c r="QU8" s="27">
        <v>7</v>
      </c>
      <c r="QV8" s="28"/>
      <c r="QW8" s="30">
        <f t="shared" si="72"/>
        <v>6.7</v>
      </c>
      <c r="QX8" s="31">
        <f t="shared" si="73"/>
        <v>6.7</v>
      </c>
      <c r="QY8" s="31" t="str">
        <f t="shared" si="272"/>
        <v>6.7</v>
      </c>
      <c r="QZ8" s="35" t="str">
        <f t="shared" si="74"/>
        <v>C+</v>
      </c>
      <c r="RA8" s="33">
        <f t="shared" si="75"/>
        <v>2.5</v>
      </c>
      <c r="RB8" s="49" t="str">
        <f t="shared" si="76"/>
        <v>2.5</v>
      </c>
      <c r="RC8" s="77">
        <v>3</v>
      </c>
      <c r="RD8" s="151">
        <v>3</v>
      </c>
      <c r="RE8" s="24">
        <v>6.9</v>
      </c>
      <c r="RF8" s="27">
        <v>2</v>
      </c>
      <c r="RG8" s="28"/>
      <c r="RH8" s="30">
        <f t="shared" si="77"/>
        <v>4</v>
      </c>
      <c r="RI8" s="31">
        <f t="shared" si="78"/>
        <v>4</v>
      </c>
      <c r="RJ8" s="31" t="str">
        <f t="shared" si="273"/>
        <v>4.0</v>
      </c>
      <c r="RK8" s="35" t="str">
        <f t="shared" si="79"/>
        <v>D</v>
      </c>
      <c r="RL8" s="33">
        <f t="shared" si="80"/>
        <v>1</v>
      </c>
      <c r="RM8" s="49" t="str">
        <f t="shared" si="81"/>
        <v>1.0</v>
      </c>
      <c r="RN8" s="77">
        <v>1</v>
      </c>
      <c r="RO8" s="151">
        <v>1</v>
      </c>
      <c r="RP8" s="211">
        <f t="shared" si="274"/>
        <v>15</v>
      </c>
      <c r="RQ8" s="275">
        <f t="shared" si="275"/>
        <v>4.9933333333333341</v>
      </c>
      <c r="RR8" s="43">
        <f t="shared" si="276"/>
        <v>1.8666666666666667</v>
      </c>
      <c r="RS8" s="45" t="str">
        <f t="shared" si="277"/>
        <v>1.87</v>
      </c>
      <c r="RT8" s="47" t="str">
        <f t="shared" si="278"/>
        <v>Lên lớp</v>
      </c>
      <c r="RU8" s="41">
        <f t="shared" si="279"/>
        <v>12</v>
      </c>
      <c r="RV8" s="43">
        <f t="shared" si="280"/>
        <v>2.3333333333333335</v>
      </c>
      <c r="RW8" s="229">
        <f t="shared" si="281"/>
        <v>91</v>
      </c>
      <c r="RX8" s="230">
        <f t="shared" si="282"/>
        <v>67</v>
      </c>
      <c r="RY8" s="146">
        <f t="shared" si="283"/>
        <v>1.9626865671641791</v>
      </c>
      <c r="RZ8" s="45" t="str">
        <f t="shared" si="284"/>
        <v>1.96</v>
      </c>
      <c r="SA8" s="47" t="str">
        <f t="shared" si="285"/>
        <v>Lên lớp</v>
      </c>
      <c r="SB8" s="47" t="s">
        <v>1143</v>
      </c>
      <c r="SC8" s="24">
        <v>5.9</v>
      </c>
      <c r="SD8" s="124"/>
      <c r="SE8" s="28"/>
      <c r="SF8" s="30">
        <f t="shared" si="82"/>
        <v>2.4</v>
      </c>
      <c r="SG8" s="31">
        <f t="shared" si="83"/>
        <v>2.4</v>
      </c>
      <c r="SH8" s="31" t="str">
        <f t="shared" si="286"/>
        <v>2.4</v>
      </c>
      <c r="SI8" s="35" t="str">
        <f t="shared" si="84"/>
        <v>F</v>
      </c>
      <c r="SJ8" s="33">
        <f t="shared" si="85"/>
        <v>0</v>
      </c>
      <c r="SK8" s="49" t="str">
        <f t="shared" si="86"/>
        <v>0.0</v>
      </c>
      <c r="SL8" s="77">
        <v>2</v>
      </c>
      <c r="SM8" s="151"/>
      <c r="SN8" s="63">
        <v>2.2000000000000002</v>
      </c>
      <c r="SO8" s="27"/>
      <c r="SP8" s="28"/>
      <c r="SQ8" s="30">
        <f t="shared" si="87"/>
        <v>0.9</v>
      </c>
      <c r="SR8" s="31">
        <f t="shared" si="88"/>
        <v>0.9</v>
      </c>
      <c r="SS8" s="31" t="str">
        <f t="shared" si="287"/>
        <v>0.9</v>
      </c>
      <c r="ST8" s="35" t="str">
        <f t="shared" si="89"/>
        <v>F</v>
      </c>
      <c r="SU8" s="33">
        <f t="shared" si="90"/>
        <v>0</v>
      </c>
      <c r="SV8" s="49" t="str">
        <f t="shared" si="91"/>
        <v>0.0</v>
      </c>
      <c r="SW8" s="77">
        <v>2</v>
      </c>
      <c r="SX8" s="151"/>
      <c r="SY8" s="24"/>
      <c r="SZ8" s="27"/>
      <c r="TA8" s="28"/>
      <c r="TB8" s="22">
        <f>ROUND((SF8*0.5+SQ8*0.5),1)</f>
        <v>1.7</v>
      </c>
      <c r="TC8" s="29">
        <f t="shared" ref="TC8" si="483">ROUND((SG8*0.5+SR8*0.5),1)</f>
        <v>1.7</v>
      </c>
      <c r="TD8" s="31" t="str">
        <f t="shared" si="290"/>
        <v>1.7</v>
      </c>
      <c r="TE8" s="35" t="str">
        <f t="shared" si="93"/>
        <v>F</v>
      </c>
      <c r="TF8" s="33">
        <f t="shared" si="94"/>
        <v>0</v>
      </c>
      <c r="TG8" s="49" t="str">
        <f t="shared" si="95"/>
        <v>0.0</v>
      </c>
      <c r="TH8" s="77">
        <v>4</v>
      </c>
      <c r="TI8" s="151"/>
      <c r="TJ8" s="320"/>
      <c r="TK8" s="321"/>
      <c r="TL8" s="322"/>
      <c r="TM8" s="322"/>
      <c r="TN8" s="322"/>
      <c r="TO8" s="127">
        <f t="shared" si="291"/>
        <v>0</v>
      </c>
      <c r="TP8" s="29" t="str">
        <f t="shared" si="292"/>
        <v>0.0</v>
      </c>
      <c r="TQ8" s="35" t="str">
        <f t="shared" si="96"/>
        <v>F</v>
      </c>
      <c r="TR8" s="33">
        <f t="shared" si="97"/>
        <v>0</v>
      </c>
      <c r="TS8" s="49" t="str">
        <f t="shared" si="98"/>
        <v>0.0</v>
      </c>
      <c r="TT8" s="323"/>
      <c r="TU8" s="324"/>
      <c r="TV8" s="325">
        <f t="shared" si="293"/>
        <v>4</v>
      </c>
      <c r="TW8" s="341">
        <f t="shared" si="294"/>
        <v>1.7</v>
      </c>
      <c r="TX8" s="326">
        <f t="shared" si="295"/>
        <v>0</v>
      </c>
      <c r="TY8" s="45" t="str">
        <f t="shared" si="296"/>
        <v>0.00</v>
      </c>
      <c r="TZ8" s="47" t="str">
        <f t="shared" si="99"/>
        <v>Cảnh báo KQHT</v>
      </c>
      <c r="UA8" s="41">
        <f t="shared" si="297"/>
        <v>0</v>
      </c>
      <c r="UB8" s="43" t="e">
        <f t="shared" si="298"/>
        <v>#DIV/0!</v>
      </c>
    </row>
    <row r="9" spans="1:548" ht="18">
      <c r="A9" s="11">
        <v>12</v>
      </c>
      <c r="B9" s="70" t="s">
        <v>573</v>
      </c>
      <c r="C9" s="92" t="s">
        <v>590</v>
      </c>
      <c r="D9" s="73" t="s">
        <v>591</v>
      </c>
      <c r="E9" s="74" t="s">
        <v>20</v>
      </c>
      <c r="F9" s="9"/>
      <c r="G9" s="118" t="s">
        <v>932</v>
      </c>
      <c r="H9" s="102" t="s">
        <v>18</v>
      </c>
      <c r="I9" s="104" t="s">
        <v>957</v>
      </c>
      <c r="J9" s="13">
        <v>6.5</v>
      </c>
      <c r="K9" s="29" t="str">
        <f t="shared" si="100"/>
        <v>6.5</v>
      </c>
      <c r="L9" s="35" t="str">
        <f t="shared" si="362"/>
        <v>C+</v>
      </c>
      <c r="M9" s="33">
        <f t="shared" si="363"/>
        <v>2.5</v>
      </c>
      <c r="N9" s="49" t="str">
        <f t="shared" si="364"/>
        <v>2.5</v>
      </c>
      <c r="O9" s="12">
        <v>2</v>
      </c>
      <c r="P9" s="19">
        <v>5.8</v>
      </c>
      <c r="Q9" s="29" t="str">
        <f t="shared" si="104"/>
        <v>5.8</v>
      </c>
      <c r="R9" s="35" t="str">
        <f t="shared" si="365"/>
        <v>C</v>
      </c>
      <c r="S9" s="33">
        <f t="shared" si="366"/>
        <v>2</v>
      </c>
      <c r="T9" s="49" t="str">
        <f t="shared" si="367"/>
        <v>2.0</v>
      </c>
      <c r="U9" s="12">
        <v>3</v>
      </c>
      <c r="V9" s="24">
        <v>6.9</v>
      </c>
      <c r="W9" s="27">
        <v>6</v>
      </c>
      <c r="X9" s="28"/>
      <c r="Y9" s="30">
        <f t="shared" si="368"/>
        <v>6.4</v>
      </c>
      <c r="Z9" s="31">
        <f t="shared" si="369"/>
        <v>6.4</v>
      </c>
      <c r="AA9" s="29" t="str">
        <f t="shared" si="110"/>
        <v>6.4</v>
      </c>
      <c r="AB9" s="35" t="str">
        <f t="shared" si="370"/>
        <v>C</v>
      </c>
      <c r="AC9" s="33">
        <f t="shared" si="371"/>
        <v>2</v>
      </c>
      <c r="AD9" s="49" t="str">
        <f t="shared" si="372"/>
        <v>2.0</v>
      </c>
      <c r="AE9" s="77">
        <v>5</v>
      </c>
      <c r="AF9" s="80">
        <v>5</v>
      </c>
      <c r="AG9" s="24">
        <v>6</v>
      </c>
      <c r="AH9" s="27">
        <v>6</v>
      </c>
      <c r="AI9" s="28"/>
      <c r="AJ9" s="22">
        <f t="shared" si="373"/>
        <v>6</v>
      </c>
      <c r="AK9" s="29">
        <f t="shared" si="374"/>
        <v>6</v>
      </c>
      <c r="AL9" s="29" t="str">
        <f t="shared" si="116"/>
        <v>6.0</v>
      </c>
      <c r="AM9" s="35" t="str">
        <f t="shared" si="375"/>
        <v>C</v>
      </c>
      <c r="AN9" s="33">
        <f t="shared" si="376"/>
        <v>2</v>
      </c>
      <c r="AO9" s="49" t="str">
        <f t="shared" si="377"/>
        <v>2.0</v>
      </c>
      <c r="AP9" s="77">
        <v>3</v>
      </c>
      <c r="AQ9" s="83">
        <v>3</v>
      </c>
      <c r="AR9" s="24">
        <v>5.3</v>
      </c>
      <c r="AS9" s="27">
        <v>5</v>
      </c>
      <c r="AT9" s="28"/>
      <c r="AU9" s="22">
        <f t="shared" si="378"/>
        <v>5.0999999999999996</v>
      </c>
      <c r="AV9" s="29">
        <f t="shared" si="379"/>
        <v>5.0999999999999996</v>
      </c>
      <c r="AW9" s="29" t="str">
        <f t="shared" si="120"/>
        <v>5.1</v>
      </c>
      <c r="AX9" s="35" t="str">
        <f t="shared" si="380"/>
        <v>D+</v>
      </c>
      <c r="AY9" s="33">
        <f t="shared" si="381"/>
        <v>1.5</v>
      </c>
      <c r="AZ9" s="49" t="str">
        <f t="shared" si="382"/>
        <v>1.5</v>
      </c>
      <c r="BA9" s="77">
        <v>3</v>
      </c>
      <c r="BB9" s="83">
        <v>3</v>
      </c>
      <c r="BC9" s="24">
        <v>6.5</v>
      </c>
      <c r="BD9" s="27">
        <v>6</v>
      </c>
      <c r="BE9" s="28"/>
      <c r="BF9" s="30">
        <f t="shared" si="383"/>
        <v>6.2</v>
      </c>
      <c r="BG9" s="31">
        <f t="shared" si="384"/>
        <v>6.2</v>
      </c>
      <c r="BH9" s="29" t="str">
        <f t="shared" si="124"/>
        <v>6.2</v>
      </c>
      <c r="BI9" s="35" t="str">
        <f t="shared" si="385"/>
        <v>C</v>
      </c>
      <c r="BJ9" s="33">
        <f t="shared" si="386"/>
        <v>2</v>
      </c>
      <c r="BK9" s="49" t="str">
        <f t="shared" si="387"/>
        <v>2.0</v>
      </c>
      <c r="BL9" s="77">
        <v>3</v>
      </c>
      <c r="BM9" s="83">
        <v>3</v>
      </c>
      <c r="BN9" s="24">
        <v>8</v>
      </c>
      <c r="BO9" s="27">
        <v>8</v>
      </c>
      <c r="BP9" s="28"/>
      <c r="BQ9" s="30">
        <f t="shared" si="388"/>
        <v>8</v>
      </c>
      <c r="BR9" s="31">
        <f t="shared" si="389"/>
        <v>8</v>
      </c>
      <c r="BS9" s="29" t="str">
        <f t="shared" si="128"/>
        <v>8.0</v>
      </c>
      <c r="BT9" s="35" t="str">
        <f t="shared" si="390"/>
        <v>B+</v>
      </c>
      <c r="BU9" s="33">
        <f t="shared" si="391"/>
        <v>3.5</v>
      </c>
      <c r="BV9" s="49" t="str">
        <f t="shared" si="392"/>
        <v>3.5</v>
      </c>
      <c r="BW9" s="77">
        <v>2</v>
      </c>
      <c r="BX9" s="83">
        <v>2</v>
      </c>
      <c r="BY9" s="41">
        <f t="shared" si="132"/>
        <v>16</v>
      </c>
      <c r="BZ9" s="43">
        <f t="shared" si="133"/>
        <v>2.09375</v>
      </c>
      <c r="CA9" s="45" t="str">
        <f t="shared" si="134"/>
        <v>2.09</v>
      </c>
      <c r="CB9" s="47" t="str">
        <f t="shared" si="135"/>
        <v>Lên lớp</v>
      </c>
      <c r="CC9" s="145">
        <f t="shared" si="136"/>
        <v>16</v>
      </c>
      <c r="CD9" s="146">
        <f t="shared" si="137"/>
        <v>2.09375</v>
      </c>
      <c r="CE9" s="47" t="str">
        <f t="shared" si="138"/>
        <v>Lên lớp</v>
      </c>
      <c r="CF9" s="142" t="s">
        <v>1143</v>
      </c>
      <c r="CG9" s="24">
        <v>5.6</v>
      </c>
      <c r="CH9" s="27">
        <v>5</v>
      </c>
      <c r="CI9" s="28"/>
      <c r="CJ9" s="30">
        <f t="shared" si="393"/>
        <v>5.2</v>
      </c>
      <c r="CK9" s="31">
        <f t="shared" si="394"/>
        <v>5.2</v>
      </c>
      <c r="CL9" s="29" t="str">
        <f t="shared" si="141"/>
        <v>5.2</v>
      </c>
      <c r="CM9" s="35" t="str">
        <f t="shared" si="395"/>
        <v>D+</v>
      </c>
      <c r="CN9" s="157">
        <f t="shared" si="396"/>
        <v>1.5</v>
      </c>
      <c r="CO9" s="49" t="str">
        <f t="shared" si="397"/>
        <v>1.5</v>
      </c>
      <c r="CP9" s="77">
        <v>3</v>
      </c>
      <c r="CQ9" s="151">
        <v>3</v>
      </c>
      <c r="CR9" s="24">
        <v>8</v>
      </c>
      <c r="CS9" s="27">
        <v>7</v>
      </c>
      <c r="CT9" s="28"/>
      <c r="CU9" s="30">
        <f t="shared" si="398"/>
        <v>7.4</v>
      </c>
      <c r="CV9" s="31">
        <f t="shared" si="399"/>
        <v>7.4</v>
      </c>
      <c r="CW9" s="29" t="str">
        <f t="shared" si="146"/>
        <v>7.4</v>
      </c>
      <c r="CX9" s="35" t="str">
        <f t="shared" si="400"/>
        <v>B</v>
      </c>
      <c r="CY9" s="157">
        <f t="shared" si="401"/>
        <v>3</v>
      </c>
      <c r="CZ9" s="49" t="str">
        <f t="shared" si="402"/>
        <v>3.0</v>
      </c>
      <c r="DA9" s="77">
        <v>2</v>
      </c>
      <c r="DB9" s="151">
        <v>2</v>
      </c>
      <c r="DC9" s="24">
        <v>5.0999999999999996</v>
      </c>
      <c r="DD9" s="27">
        <v>5</v>
      </c>
      <c r="DE9" s="28"/>
      <c r="DF9" s="30">
        <f t="shared" si="403"/>
        <v>5</v>
      </c>
      <c r="DG9" s="31">
        <f t="shared" si="404"/>
        <v>5</v>
      </c>
      <c r="DH9" s="29" t="str">
        <f t="shared" si="152"/>
        <v>5.0</v>
      </c>
      <c r="DI9" s="35" t="str">
        <f t="shared" si="405"/>
        <v>D+</v>
      </c>
      <c r="DJ9" s="157">
        <f t="shared" si="406"/>
        <v>1.5</v>
      </c>
      <c r="DK9" s="49" t="str">
        <f t="shared" si="407"/>
        <v>1.5</v>
      </c>
      <c r="DL9" s="77">
        <v>4</v>
      </c>
      <c r="DM9" s="151">
        <v>4</v>
      </c>
      <c r="DN9" s="24">
        <v>6</v>
      </c>
      <c r="DO9" s="27">
        <v>5</v>
      </c>
      <c r="DP9" s="28"/>
      <c r="DQ9" s="30">
        <f t="shared" si="408"/>
        <v>5.4</v>
      </c>
      <c r="DR9" s="31">
        <f t="shared" si="409"/>
        <v>5.4</v>
      </c>
      <c r="DS9" s="29" t="str">
        <f t="shared" si="158"/>
        <v>5.4</v>
      </c>
      <c r="DT9" s="35" t="str">
        <f t="shared" si="410"/>
        <v>D+</v>
      </c>
      <c r="DU9" s="157">
        <f t="shared" si="411"/>
        <v>1.5</v>
      </c>
      <c r="DV9" s="49" t="str">
        <f t="shared" si="412"/>
        <v>1.5</v>
      </c>
      <c r="DW9" s="77">
        <v>3</v>
      </c>
      <c r="DX9" s="151">
        <v>3</v>
      </c>
      <c r="DY9" s="24">
        <v>6.3</v>
      </c>
      <c r="DZ9" s="27">
        <v>5</v>
      </c>
      <c r="EA9" s="28"/>
      <c r="EB9" s="30">
        <f t="shared" si="413"/>
        <v>5.5</v>
      </c>
      <c r="EC9" s="31">
        <f t="shared" si="414"/>
        <v>5.5</v>
      </c>
      <c r="ED9" s="29" t="str">
        <f t="shared" si="162"/>
        <v>5.5</v>
      </c>
      <c r="EE9" s="35" t="str">
        <f t="shared" si="415"/>
        <v>C</v>
      </c>
      <c r="EF9" s="157">
        <f t="shared" si="416"/>
        <v>2</v>
      </c>
      <c r="EG9" s="49" t="str">
        <f t="shared" si="417"/>
        <v>2.0</v>
      </c>
      <c r="EH9" s="77">
        <v>2</v>
      </c>
      <c r="EI9" s="151">
        <v>2</v>
      </c>
      <c r="EJ9" s="24">
        <v>7</v>
      </c>
      <c r="EK9" s="27">
        <v>8</v>
      </c>
      <c r="EL9" s="28"/>
      <c r="EM9" s="30">
        <f t="shared" si="418"/>
        <v>7.6</v>
      </c>
      <c r="EN9" s="31">
        <f t="shared" si="419"/>
        <v>7.6</v>
      </c>
      <c r="EO9" s="29" t="str">
        <f t="shared" si="167"/>
        <v>7.6</v>
      </c>
      <c r="EP9" s="35" t="str">
        <f t="shared" si="420"/>
        <v>B</v>
      </c>
      <c r="EQ9" s="157">
        <f t="shared" si="421"/>
        <v>3</v>
      </c>
      <c r="ER9" s="49" t="str">
        <f t="shared" si="422"/>
        <v>3.0</v>
      </c>
      <c r="ES9" s="77">
        <v>2</v>
      </c>
      <c r="ET9" s="151">
        <v>2</v>
      </c>
      <c r="EU9" s="24">
        <v>6.2</v>
      </c>
      <c r="EV9" s="27">
        <v>5</v>
      </c>
      <c r="EW9" s="28"/>
      <c r="EX9" s="30">
        <f t="shared" si="423"/>
        <v>5.5</v>
      </c>
      <c r="EY9" s="31">
        <f t="shared" si="424"/>
        <v>5.5</v>
      </c>
      <c r="EZ9" s="29" t="str">
        <f t="shared" si="172"/>
        <v>5.5</v>
      </c>
      <c r="FA9" s="35" t="str">
        <f t="shared" si="425"/>
        <v>C</v>
      </c>
      <c r="FB9" s="157">
        <f t="shared" si="426"/>
        <v>2</v>
      </c>
      <c r="FC9" s="49" t="str">
        <f t="shared" si="427"/>
        <v>2.0</v>
      </c>
      <c r="FD9" s="77">
        <v>3</v>
      </c>
      <c r="FE9" s="151">
        <v>3</v>
      </c>
      <c r="FF9" s="155">
        <v>7</v>
      </c>
      <c r="FG9" s="165">
        <v>7.3</v>
      </c>
      <c r="FH9" s="165"/>
      <c r="FI9" s="22">
        <f t="shared" si="428"/>
        <v>7.2</v>
      </c>
      <c r="FJ9" s="29">
        <f t="shared" si="429"/>
        <v>7.2</v>
      </c>
      <c r="FK9" s="29" t="str">
        <f t="shared" si="178"/>
        <v>7.2</v>
      </c>
      <c r="FL9" s="35" t="str">
        <f t="shared" si="430"/>
        <v>B</v>
      </c>
      <c r="FM9" s="33">
        <f t="shared" si="431"/>
        <v>3</v>
      </c>
      <c r="FN9" s="49" t="str">
        <f t="shared" si="432"/>
        <v>3.0</v>
      </c>
      <c r="FO9" s="77">
        <v>2</v>
      </c>
      <c r="FP9" s="151">
        <v>2</v>
      </c>
      <c r="FQ9" s="41">
        <f t="shared" si="182"/>
        <v>21</v>
      </c>
      <c r="FR9" s="43">
        <f t="shared" si="302"/>
        <v>2.0476190476190474</v>
      </c>
      <c r="FS9" s="45" t="str">
        <f t="shared" si="183"/>
        <v>2.05</v>
      </c>
      <c r="FT9" s="47" t="str">
        <f t="shared" si="184"/>
        <v>Lên lớp</v>
      </c>
      <c r="FU9" s="145">
        <f t="shared" si="185"/>
        <v>21</v>
      </c>
      <c r="FV9" s="146">
        <f t="shared" si="186"/>
        <v>2.0476190476190474</v>
      </c>
      <c r="FW9" s="174">
        <f t="shared" si="187"/>
        <v>37</v>
      </c>
      <c r="FX9" s="41">
        <f t="shared" si="188"/>
        <v>37</v>
      </c>
      <c r="FY9" s="43">
        <f t="shared" si="189"/>
        <v>2.0675675675675675</v>
      </c>
      <c r="FZ9" s="45" t="str">
        <f t="shared" si="190"/>
        <v>2.07</v>
      </c>
      <c r="GA9" s="47" t="str">
        <f t="shared" si="191"/>
        <v>Lên lớp</v>
      </c>
      <c r="GB9" s="47" t="s">
        <v>1143</v>
      </c>
      <c r="GC9" s="24">
        <v>7</v>
      </c>
      <c r="GD9" s="27">
        <v>6</v>
      </c>
      <c r="GE9" s="28"/>
      <c r="GF9" s="30">
        <f t="shared" si="314"/>
        <v>6.4</v>
      </c>
      <c r="GG9" s="31">
        <f t="shared" si="315"/>
        <v>6.4</v>
      </c>
      <c r="GH9" s="29" t="str">
        <f t="shared" si="193"/>
        <v>6.4</v>
      </c>
      <c r="GI9" s="35" t="str">
        <f t="shared" si="316"/>
        <v>C</v>
      </c>
      <c r="GJ9" s="33">
        <f t="shared" si="317"/>
        <v>2</v>
      </c>
      <c r="GK9" s="49" t="str">
        <f t="shared" si="318"/>
        <v>2.0</v>
      </c>
      <c r="GL9" s="77">
        <v>2</v>
      </c>
      <c r="GM9" s="151">
        <v>2</v>
      </c>
      <c r="GN9" s="24">
        <v>7.7</v>
      </c>
      <c r="GO9" s="27">
        <v>5</v>
      </c>
      <c r="GP9" s="28"/>
      <c r="GQ9" s="30">
        <f t="shared" si="319"/>
        <v>6.1</v>
      </c>
      <c r="GR9" s="31">
        <f t="shared" si="320"/>
        <v>6.1</v>
      </c>
      <c r="GS9" s="29" t="str">
        <f t="shared" si="198"/>
        <v>6.1</v>
      </c>
      <c r="GT9" s="35" t="str">
        <f t="shared" si="321"/>
        <v>C</v>
      </c>
      <c r="GU9" s="33">
        <f t="shared" si="322"/>
        <v>2</v>
      </c>
      <c r="GV9" s="49" t="str">
        <f t="shared" si="323"/>
        <v>2.0</v>
      </c>
      <c r="GW9" s="77">
        <v>3</v>
      </c>
      <c r="GX9" s="151">
        <v>3</v>
      </c>
      <c r="GY9" s="24">
        <v>6.2</v>
      </c>
      <c r="GZ9" s="27">
        <v>6</v>
      </c>
      <c r="HA9" s="28"/>
      <c r="HB9" s="30">
        <f t="shared" si="324"/>
        <v>6.1</v>
      </c>
      <c r="HC9" s="31">
        <f t="shared" si="325"/>
        <v>6.1</v>
      </c>
      <c r="HD9" s="29" t="str">
        <f t="shared" si="203"/>
        <v>6.1</v>
      </c>
      <c r="HE9" s="35" t="str">
        <f t="shared" si="326"/>
        <v>C</v>
      </c>
      <c r="HF9" s="33">
        <f t="shared" si="327"/>
        <v>2</v>
      </c>
      <c r="HG9" s="49" t="str">
        <f t="shared" si="328"/>
        <v>2.0</v>
      </c>
      <c r="HH9" s="77">
        <v>2</v>
      </c>
      <c r="HI9" s="151">
        <v>2</v>
      </c>
      <c r="HJ9" s="24">
        <v>5.4</v>
      </c>
      <c r="HK9" s="27">
        <v>4</v>
      </c>
      <c r="HL9" s="28"/>
      <c r="HM9" s="30">
        <f t="shared" si="329"/>
        <v>4.5999999999999996</v>
      </c>
      <c r="HN9" s="31">
        <f t="shared" si="330"/>
        <v>4.5999999999999996</v>
      </c>
      <c r="HO9" s="29" t="str">
        <f t="shared" si="208"/>
        <v>4.6</v>
      </c>
      <c r="HP9" s="35" t="str">
        <f t="shared" si="331"/>
        <v>D</v>
      </c>
      <c r="HQ9" s="33">
        <f t="shared" si="332"/>
        <v>1</v>
      </c>
      <c r="HR9" s="49" t="str">
        <f t="shared" si="333"/>
        <v>1.0</v>
      </c>
      <c r="HS9" s="77">
        <v>2</v>
      </c>
      <c r="HT9" s="151">
        <v>2</v>
      </c>
      <c r="HU9" s="24">
        <v>5.5</v>
      </c>
      <c r="HV9" s="27">
        <v>3</v>
      </c>
      <c r="HW9" s="28"/>
      <c r="HX9" s="30">
        <f t="shared" si="334"/>
        <v>4</v>
      </c>
      <c r="HY9" s="31">
        <f t="shared" si="335"/>
        <v>4</v>
      </c>
      <c r="HZ9" s="29" t="str">
        <f t="shared" si="213"/>
        <v>4.0</v>
      </c>
      <c r="IA9" s="35" t="str">
        <f t="shared" si="336"/>
        <v>D</v>
      </c>
      <c r="IB9" s="33">
        <f t="shared" si="337"/>
        <v>1</v>
      </c>
      <c r="IC9" s="49" t="str">
        <f t="shared" si="338"/>
        <v>1.0</v>
      </c>
      <c r="ID9" s="77">
        <v>3</v>
      </c>
      <c r="IE9" s="151">
        <v>3</v>
      </c>
      <c r="IF9" s="24">
        <v>5</v>
      </c>
      <c r="IG9" s="27">
        <v>6</v>
      </c>
      <c r="IH9" s="28"/>
      <c r="II9" s="30">
        <f t="shared" si="217"/>
        <v>5.6</v>
      </c>
      <c r="IJ9" s="31">
        <f t="shared" si="218"/>
        <v>5.6</v>
      </c>
      <c r="IK9" s="29" t="str">
        <f t="shared" si="219"/>
        <v>5.6</v>
      </c>
      <c r="IL9" s="35" t="str">
        <f t="shared" si="339"/>
        <v>C</v>
      </c>
      <c r="IM9" s="33">
        <f t="shared" si="340"/>
        <v>2</v>
      </c>
      <c r="IN9" s="49" t="str">
        <f t="shared" si="341"/>
        <v>2.0</v>
      </c>
      <c r="IO9" s="77">
        <v>2</v>
      </c>
      <c r="IP9" s="151">
        <v>2</v>
      </c>
      <c r="IQ9" s="24">
        <v>5.8</v>
      </c>
      <c r="IR9" s="27">
        <v>6</v>
      </c>
      <c r="IS9" s="28"/>
      <c r="IT9" s="30">
        <f t="shared" si="342"/>
        <v>5.9</v>
      </c>
      <c r="IU9" s="31">
        <f t="shared" si="343"/>
        <v>5.9</v>
      </c>
      <c r="IV9" s="29" t="str">
        <f t="shared" si="223"/>
        <v>5.9</v>
      </c>
      <c r="IW9" s="35" t="str">
        <f t="shared" si="344"/>
        <v>C</v>
      </c>
      <c r="IX9" s="33">
        <f t="shared" si="345"/>
        <v>2</v>
      </c>
      <c r="IY9" s="49" t="str">
        <f t="shared" si="346"/>
        <v>2.0</v>
      </c>
      <c r="IZ9" s="77">
        <v>3</v>
      </c>
      <c r="JA9" s="151">
        <v>3</v>
      </c>
      <c r="JB9" s="24">
        <v>6.6</v>
      </c>
      <c r="JC9" s="27">
        <v>5</v>
      </c>
      <c r="JD9" s="28"/>
      <c r="JE9" s="30">
        <f t="shared" si="347"/>
        <v>5.6</v>
      </c>
      <c r="JF9" s="31">
        <f t="shared" si="348"/>
        <v>5.6</v>
      </c>
      <c r="JG9" s="29" t="str">
        <f t="shared" si="227"/>
        <v>5.6</v>
      </c>
      <c r="JH9" s="35" t="str">
        <f t="shared" si="349"/>
        <v>C</v>
      </c>
      <c r="JI9" s="33">
        <f t="shared" si="350"/>
        <v>2</v>
      </c>
      <c r="JJ9" s="49" t="str">
        <f t="shared" si="351"/>
        <v>2.0</v>
      </c>
      <c r="JK9" s="77">
        <v>3</v>
      </c>
      <c r="JL9" s="151">
        <v>3</v>
      </c>
      <c r="JM9" s="24">
        <v>8</v>
      </c>
      <c r="JN9" s="214">
        <v>7.4</v>
      </c>
      <c r="JO9" s="140"/>
      <c r="JP9" s="30">
        <f t="shared" si="352"/>
        <v>7.6</v>
      </c>
      <c r="JQ9" s="31">
        <f t="shared" si="353"/>
        <v>7.6</v>
      </c>
      <c r="JR9" s="29" t="str">
        <f t="shared" si="231"/>
        <v>7.6</v>
      </c>
      <c r="JS9" s="35" t="str">
        <f t="shared" si="354"/>
        <v>B</v>
      </c>
      <c r="JT9" s="33">
        <f t="shared" si="355"/>
        <v>3</v>
      </c>
      <c r="JU9" s="49" t="str">
        <f t="shared" si="356"/>
        <v>3.0</v>
      </c>
      <c r="JV9" s="77">
        <v>1</v>
      </c>
      <c r="JW9" s="151">
        <v>1</v>
      </c>
      <c r="JX9" s="211">
        <f t="shared" si="235"/>
        <v>21</v>
      </c>
      <c r="JY9" s="43">
        <f t="shared" si="236"/>
        <v>1.8095238095238095</v>
      </c>
      <c r="JZ9" s="45" t="str">
        <f t="shared" si="237"/>
        <v>1.81</v>
      </c>
      <c r="KA9" s="47" t="str">
        <f t="shared" si="238"/>
        <v>Lên lớp</v>
      </c>
      <c r="KB9" s="41">
        <f t="shared" si="239"/>
        <v>21</v>
      </c>
      <c r="KC9" s="43">
        <f t="shared" si="240"/>
        <v>1.8095238095238095</v>
      </c>
      <c r="KD9" s="229">
        <f t="shared" si="241"/>
        <v>58</v>
      </c>
      <c r="KE9" s="230">
        <f t="shared" si="242"/>
        <v>58</v>
      </c>
      <c r="KF9" s="146">
        <f t="shared" si="243"/>
        <v>1.9741379310344827</v>
      </c>
      <c r="KG9" s="45" t="str">
        <f t="shared" si="244"/>
        <v>1.97</v>
      </c>
      <c r="KH9" s="47" t="str">
        <f t="shared" si="245"/>
        <v>Lên lớp</v>
      </c>
      <c r="KI9" s="47" t="s">
        <v>1143</v>
      </c>
      <c r="KJ9" s="24">
        <v>5.4</v>
      </c>
      <c r="KK9" s="27">
        <v>6</v>
      </c>
      <c r="KL9" s="28"/>
      <c r="KM9" s="30">
        <f t="shared" si="433"/>
        <v>5.8</v>
      </c>
      <c r="KN9" s="31">
        <f t="shared" si="434"/>
        <v>5.8</v>
      </c>
      <c r="KO9" s="29" t="str">
        <f t="shared" si="435"/>
        <v>5.8</v>
      </c>
      <c r="KP9" s="35" t="str">
        <f t="shared" si="436"/>
        <v>C</v>
      </c>
      <c r="KQ9" s="33">
        <f t="shared" si="437"/>
        <v>2</v>
      </c>
      <c r="KR9" s="49" t="str">
        <f t="shared" si="438"/>
        <v>2.0</v>
      </c>
      <c r="KS9" s="77">
        <v>2</v>
      </c>
      <c r="KT9" s="151">
        <v>2</v>
      </c>
      <c r="KU9" s="24">
        <v>7.3</v>
      </c>
      <c r="KV9" s="27">
        <v>8</v>
      </c>
      <c r="KW9" s="28"/>
      <c r="KX9" s="30">
        <f t="shared" si="439"/>
        <v>7.7</v>
      </c>
      <c r="KY9" s="31">
        <f t="shared" si="440"/>
        <v>7.7</v>
      </c>
      <c r="KZ9" s="29" t="str">
        <f t="shared" si="441"/>
        <v>7.7</v>
      </c>
      <c r="LA9" s="35" t="str">
        <f t="shared" si="442"/>
        <v>B</v>
      </c>
      <c r="LB9" s="33">
        <f t="shared" si="443"/>
        <v>3</v>
      </c>
      <c r="LC9" s="49" t="str">
        <f t="shared" si="444"/>
        <v>3.0</v>
      </c>
      <c r="LD9" s="77">
        <v>2</v>
      </c>
      <c r="LE9" s="151">
        <v>2</v>
      </c>
      <c r="LF9" s="24">
        <v>7.7</v>
      </c>
      <c r="LG9" s="27">
        <v>6</v>
      </c>
      <c r="LH9" s="28"/>
      <c r="LI9" s="30">
        <f t="shared" si="445"/>
        <v>6.7</v>
      </c>
      <c r="LJ9" s="31">
        <f t="shared" si="446"/>
        <v>6.7</v>
      </c>
      <c r="LK9" s="29" t="str">
        <f t="shared" si="447"/>
        <v>6.7</v>
      </c>
      <c r="LL9" s="35" t="str">
        <f t="shared" si="448"/>
        <v>C+</v>
      </c>
      <c r="LM9" s="33">
        <f t="shared" si="449"/>
        <v>2.5</v>
      </c>
      <c r="LN9" s="49" t="str">
        <f t="shared" si="450"/>
        <v>2.5</v>
      </c>
      <c r="LO9" s="77">
        <v>2</v>
      </c>
      <c r="LP9" s="151">
        <v>2</v>
      </c>
      <c r="LQ9" s="24">
        <v>6.3</v>
      </c>
      <c r="LR9" s="27">
        <v>5</v>
      </c>
      <c r="LS9" s="28"/>
      <c r="LT9" s="30">
        <f t="shared" si="451"/>
        <v>5.5</v>
      </c>
      <c r="LU9" s="31">
        <f t="shared" si="452"/>
        <v>5.5</v>
      </c>
      <c r="LV9" s="29" t="str">
        <f t="shared" si="249"/>
        <v>5.5</v>
      </c>
      <c r="LW9" s="35" t="str">
        <f t="shared" si="453"/>
        <v>C</v>
      </c>
      <c r="LX9" s="33">
        <f t="shared" si="454"/>
        <v>2</v>
      </c>
      <c r="LY9" s="49" t="str">
        <f t="shared" si="455"/>
        <v>2.0</v>
      </c>
      <c r="LZ9" s="77">
        <v>2</v>
      </c>
      <c r="MA9" s="151">
        <v>2</v>
      </c>
      <c r="MB9" s="24">
        <v>8.4</v>
      </c>
      <c r="MC9" s="27">
        <v>5</v>
      </c>
      <c r="MD9" s="28"/>
      <c r="ME9" s="30">
        <f t="shared" si="456"/>
        <v>6.4</v>
      </c>
      <c r="MF9" s="161">
        <f t="shared" si="457"/>
        <v>6.4</v>
      </c>
      <c r="MG9" s="29" t="str">
        <f t="shared" si="250"/>
        <v>6.4</v>
      </c>
      <c r="MH9" s="162" t="str">
        <f t="shared" si="458"/>
        <v>C</v>
      </c>
      <c r="MI9" s="163">
        <f t="shared" si="459"/>
        <v>2</v>
      </c>
      <c r="MJ9" s="56" t="str">
        <f t="shared" si="460"/>
        <v>2.0</v>
      </c>
      <c r="MK9" s="77">
        <v>1</v>
      </c>
      <c r="ML9" s="151">
        <v>1</v>
      </c>
      <c r="MM9" s="24">
        <v>5.7</v>
      </c>
      <c r="MN9" s="27">
        <v>4</v>
      </c>
      <c r="MO9" s="28"/>
      <c r="MP9" s="30">
        <f t="shared" si="461"/>
        <v>4.7</v>
      </c>
      <c r="MQ9" s="161">
        <f t="shared" si="462"/>
        <v>4.7</v>
      </c>
      <c r="MR9" s="29" t="str">
        <f t="shared" si="251"/>
        <v>4.7</v>
      </c>
      <c r="MS9" s="162" t="str">
        <f t="shared" si="463"/>
        <v>D</v>
      </c>
      <c r="MT9" s="163">
        <f t="shared" si="464"/>
        <v>1</v>
      </c>
      <c r="MU9" s="56" t="str">
        <f t="shared" si="465"/>
        <v>1.0</v>
      </c>
      <c r="MV9" s="77">
        <v>3</v>
      </c>
      <c r="MW9" s="151">
        <v>3</v>
      </c>
      <c r="MX9" s="24">
        <v>6</v>
      </c>
      <c r="MY9" s="27">
        <v>6</v>
      </c>
      <c r="MZ9" s="28"/>
      <c r="NA9" s="30">
        <f t="shared" si="466"/>
        <v>6</v>
      </c>
      <c r="NB9" s="161">
        <f t="shared" si="467"/>
        <v>6</v>
      </c>
      <c r="NC9" s="29" t="str">
        <f t="shared" si="252"/>
        <v>6.0</v>
      </c>
      <c r="ND9" s="162" t="str">
        <f t="shared" si="468"/>
        <v>C</v>
      </c>
      <c r="NE9" s="163">
        <f t="shared" si="469"/>
        <v>2</v>
      </c>
      <c r="NF9" s="56" t="str">
        <f t="shared" si="470"/>
        <v>2.0</v>
      </c>
      <c r="NG9" s="77">
        <v>1</v>
      </c>
      <c r="NH9" s="151">
        <v>1</v>
      </c>
      <c r="NI9" s="24">
        <v>6.4</v>
      </c>
      <c r="NJ9" s="27">
        <v>5</v>
      </c>
      <c r="NK9" s="28"/>
      <c r="NL9" s="30">
        <f t="shared" si="471"/>
        <v>5.6</v>
      </c>
      <c r="NM9" s="31">
        <f t="shared" si="472"/>
        <v>5.6</v>
      </c>
      <c r="NN9" s="31" t="str">
        <f t="shared" si="473"/>
        <v>5.6</v>
      </c>
      <c r="NO9" s="35" t="str">
        <f t="shared" si="474"/>
        <v>C</v>
      </c>
      <c r="NP9" s="33">
        <f t="shared" si="475"/>
        <v>2</v>
      </c>
      <c r="NQ9" s="49" t="str">
        <f t="shared" si="476"/>
        <v>2.0</v>
      </c>
      <c r="NR9" s="77">
        <v>3</v>
      </c>
      <c r="NS9" s="151">
        <v>3</v>
      </c>
      <c r="NT9" s="24">
        <v>7</v>
      </c>
      <c r="NU9" s="214">
        <v>7.3</v>
      </c>
      <c r="NV9" s="28"/>
      <c r="NW9" s="30">
        <f t="shared" si="477"/>
        <v>7.2</v>
      </c>
      <c r="NX9" s="31">
        <f t="shared" si="478"/>
        <v>7.2</v>
      </c>
      <c r="NY9" s="31" t="str">
        <f t="shared" si="479"/>
        <v>7.2</v>
      </c>
      <c r="NZ9" s="35" t="str">
        <f t="shared" si="480"/>
        <v>B</v>
      </c>
      <c r="OA9" s="33">
        <f t="shared" si="481"/>
        <v>3</v>
      </c>
      <c r="OB9" s="49" t="str">
        <f t="shared" si="482"/>
        <v>3.0</v>
      </c>
      <c r="OC9" s="77">
        <v>2</v>
      </c>
      <c r="OD9" s="151">
        <v>2</v>
      </c>
      <c r="OE9" s="211">
        <f t="shared" si="256"/>
        <v>18</v>
      </c>
      <c r="OF9" s="43">
        <f t="shared" si="257"/>
        <v>2.1111111111111112</v>
      </c>
      <c r="OG9" s="45" t="str">
        <f t="shared" si="258"/>
        <v>2.11</v>
      </c>
      <c r="OH9" s="47" t="str">
        <f t="shared" si="259"/>
        <v>Lên lớp</v>
      </c>
      <c r="OI9" s="41">
        <f t="shared" si="260"/>
        <v>18</v>
      </c>
      <c r="OJ9" s="43">
        <f t="shared" si="261"/>
        <v>2.1111111111111112</v>
      </c>
      <c r="OK9" s="229">
        <f t="shared" si="262"/>
        <v>76</v>
      </c>
      <c r="OL9" s="230">
        <f t="shared" si="263"/>
        <v>76</v>
      </c>
      <c r="OM9" s="146">
        <f t="shared" si="264"/>
        <v>2.0065789473684212</v>
      </c>
      <c r="ON9" s="45" t="str">
        <f t="shared" si="265"/>
        <v>2.01</v>
      </c>
      <c r="OO9" s="47" t="str">
        <f t="shared" si="266"/>
        <v>Lên lớp</v>
      </c>
      <c r="OP9" s="47" t="s">
        <v>1143</v>
      </c>
      <c r="OQ9" s="24">
        <v>5.6</v>
      </c>
      <c r="OR9" s="27">
        <v>4</v>
      </c>
      <c r="OS9" s="28"/>
      <c r="OT9" s="30">
        <f t="shared" si="52"/>
        <v>4.5999999999999996</v>
      </c>
      <c r="OU9" s="31">
        <f t="shared" si="53"/>
        <v>4.5999999999999996</v>
      </c>
      <c r="OV9" s="31" t="str">
        <f t="shared" si="267"/>
        <v>4.6</v>
      </c>
      <c r="OW9" s="35" t="str">
        <f t="shared" si="357"/>
        <v>D</v>
      </c>
      <c r="OX9" s="33">
        <f t="shared" si="54"/>
        <v>1</v>
      </c>
      <c r="OY9" s="49" t="str">
        <f t="shared" si="55"/>
        <v>1.0</v>
      </c>
      <c r="OZ9" s="77">
        <v>2</v>
      </c>
      <c r="PA9" s="151">
        <v>2</v>
      </c>
      <c r="PB9" s="24">
        <v>8</v>
      </c>
      <c r="PC9" s="27">
        <v>9</v>
      </c>
      <c r="PD9" s="28"/>
      <c r="PE9" s="30">
        <f t="shared" si="56"/>
        <v>8.6</v>
      </c>
      <c r="PF9" s="31">
        <f t="shared" si="57"/>
        <v>8.6</v>
      </c>
      <c r="PG9" s="31" t="str">
        <f t="shared" si="268"/>
        <v>8.6</v>
      </c>
      <c r="PH9" s="35" t="str">
        <f t="shared" si="358"/>
        <v>A</v>
      </c>
      <c r="PI9" s="33">
        <f t="shared" si="58"/>
        <v>4</v>
      </c>
      <c r="PJ9" s="49" t="str">
        <f t="shared" si="59"/>
        <v>4.0</v>
      </c>
      <c r="PK9" s="77">
        <v>3</v>
      </c>
      <c r="PL9" s="151">
        <v>3</v>
      </c>
      <c r="PM9" s="24">
        <v>6.3</v>
      </c>
      <c r="PN9" s="27">
        <v>8</v>
      </c>
      <c r="PO9" s="28"/>
      <c r="PP9" s="30">
        <f t="shared" si="60"/>
        <v>7.3</v>
      </c>
      <c r="PQ9" s="31">
        <f t="shared" si="61"/>
        <v>7.3</v>
      </c>
      <c r="PR9" s="31" t="str">
        <f t="shared" si="269"/>
        <v>7.3</v>
      </c>
      <c r="PS9" s="35" t="str">
        <f t="shared" si="359"/>
        <v>B</v>
      </c>
      <c r="PT9" s="33">
        <f t="shared" si="62"/>
        <v>3</v>
      </c>
      <c r="PU9" s="49" t="str">
        <f t="shared" si="63"/>
        <v>3.0</v>
      </c>
      <c r="PV9" s="77">
        <v>2</v>
      </c>
      <c r="PW9" s="151">
        <v>2</v>
      </c>
      <c r="PX9" s="24">
        <v>5.9</v>
      </c>
      <c r="PY9" s="27">
        <v>6</v>
      </c>
      <c r="PZ9" s="28"/>
      <c r="QA9" s="30">
        <f t="shared" si="64"/>
        <v>6</v>
      </c>
      <c r="QB9" s="31">
        <f t="shared" si="65"/>
        <v>6</v>
      </c>
      <c r="QC9" s="31" t="str">
        <f t="shared" si="270"/>
        <v>6.0</v>
      </c>
      <c r="QD9" s="35" t="str">
        <f t="shared" si="360"/>
        <v>C</v>
      </c>
      <c r="QE9" s="33">
        <f t="shared" si="66"/>
        <v>2</v>
      </c>
      <c r="QF9" s="49" t="str">
        <f t="shared" si="67"/>
        <v>2.0</v>
      </c>
      <c r="QG9" s="77">
        <v>3</v>
      </c>
      <c r="QH9" s="151">
        <v>3</v>
      </c>
      <c r="QI9" s="24">
        <v>6.4</v>
      </c>
      <c r="QJ9" s="27">
        <v>5</v>
      </c>
      <c r="QK9" s="28"/>
      <c r="QL9" s="30">
        <f t="shared" si="68"/>
        <v>5.6</v>
      </c>
      <c r="QM9" s="31">
        <f t="shared" si="69"/>
        <v>5.6</v>
      </c>
      <c r="QN9" s="31" t="str">
        <f t="shared" si="271"/>
        <v>5.6</v>
      </c>
      <c r="QO9" s="35" t="str">
        <f t="shared" si="361"/>
        <v>C</v>
      </c>
      <c r="QP9" s="33">
        <f t="shared" si="70"/>
        <v>2</v>
      </c>
      <c r="QQ9" s="49" t="str">
        <f t="shared" si="71"/>
        <v>2.0</v>
      </c>
      <c r="QR9" s="77">
        <v>1</v>
      </c>
      <c r="QS9" s="151">
        <v>1</v>
      </c>
      <c r="QT9" s="24">
        <v>7</v>
      </c>
      <c r="QU9" s="27">
        <v>5</v>
      </c>
      <c r="QV9" s="28"/>
      <c r="QW9" s="30">
        <f t="shared" si="72"/>
        <v>5.8</v>
      </c>
      <c r="QX9" s="31">
        <f t="shared" si="73"/>
        <v>5.8</v>
      </c>
      <c r="QY9" s="31" t="str">
        <f t="shared" si="272"/>
        <v>5.8</v>
      </c>
      <c r="QZ9" s="35" t="str">
        <f t="shared" si="74"/>
        <v>C</v>
      </c>
      <c r="RA9" s="33">
        <f t="shared" si="75"/>
        <v>2</v>
      </c>
      <c r="RB9" s="49" t="str">
        <f t="shared" si="76"/>
        <v>2.0</v>
      </c>
      <c r="RC9" s="77">
        <v>3</v>
      </c>
      <c r="RD9" s="151">
        <v>3</v>
      </c>
      <c r="RE9" s="24">
        <v>6</v>
      </c>
      <c r="RF9" s="27">
        <v>2</v>
      </c>
      <c r="RG9" s="28">
        <v>9</v>
      </c>
      <c r="RH9" s="30">
        <f t="shared" si="77"/>
        <v>3.6</v>
      </c>
      <c r="RI9" s="31">
        <f t="shared" si="78"/>
        <v>7.8</v>
      </c>
      <c r="RJ9" s="31" t="str">
        <f t="shared" si="273"/>
        <v>7.8</v>
      </c>
      <c r="RK9" s="35" t="str">
        <f t="shared" si="79"/>
        <v>B</v>
      </c>
      <c r="RL9" s="33">
        <f t="shared" si="80"/>
        <v>3</v>
      </c>
      <c r="RM9" s="49" t="str">
        <f t="shared" si="81"/>
        <v>3.0</v>
      </c>
      <c r="RN9" s="77">
        <v>1</v>
      </c>
      <c r="RO9" s="151">
        <v>1</v>
      </c>
      <c r="RP9" s="211">
        <f t="shared" si="274"/>
        <v>15</v>
      </c>
      <c r="RQ9" s="275">
        <f t="shared" si="275"/>
        <v>6.56</v>
      </c>
      <c r="RR9" s="43">
        <f t="shared" si="276"/>
        <v>2.4666666666666668</v>
      </c>
      <c r="RS9" s="45" t="str">
        <f t="shared" si="277"/>
        <v>2.47</v>
      </c>
      <c r="RT9" s="47" t="str">
        <f t="shared" si="278"/>
        <v>Lên lớp</v>
      </c>
      <c r="RU9" s="41">
        <f t="shared" si="279"/>
        <v>15</v>
      </c>
      <c r="RV9" s="43">
        <f t="shared" si="280"/>
        <v>2.4666666666666668</v>
      </c>
      <c r="RW9" s="229">
        <f t="shared" si="281"/>
        <v>91</v>
      </c>
      <c r="RX9" s="230">
        <f t="shared" si="282"/>
        <v>91</v>
      </c>
      <c r="RY9" s="146">
        <f t="shared" si="283"/>
        <v>2.0824175824175826</v>
      </c>
      <c r="RZ9" s="45" t="str">
        <f t="shared" si="284"/>
        <v>2.08</v>
      </c>
      <c r="SA9" s="47" t="str">
        <f t="shared" si="285"/>
        <v>Lên lớp</v>
      </c>
      <c r="SB9" s="47" t="s">
        <v>1143</v>
      </c>
      <c r="SC9" s="24"/>
      <c r="SD9" s="27"/>
      <c r="SE9" s="28"/>
      <c r="SF9" s="30">
        <f t="shared" si="82"/>
        <v>0</v>
      </c>
      <c r="SG9" s="31">
        <f t="shared" si="83"/>
        <v>0</v>
      </c>
      <c r="SH9" s="31" t="str">
        <f t="shared" si="286"/>
        <v>0.0</v>
      </c>
      <c r="SI9" s="35" t="str">
        <f t="shared" si="84"/>
        <v>F</v>
      </c>
      <c r="SJ9" s="33">
        <f t="shared" si="85"/>
        <v>0</v>
      </c>
      <c r="SK9" s="49" t="str">
        <f t="shared" si="86"/>
        <v>0.0</v>
      </c>
      <c r="SL9" s="77"/>
      <c r="SM9" s="151"/>
      <c r="SN9" s="24"/>
      <c r="SO9" s="27"/>
      <c r="SP9" s="28"/>
      <c r="SQ9" s="30">
        <f t="shared" si="87"/>
        <v>0</v>
      </c>
      <c r="SR9" s="31">
        <f t="shared" si="88"/>
        <v>0</v>
      </c>
      <c r="SS9" s="31" t="str">
        <f t="shared" si="287"/>
        <v>0.0</v>
      </c>
      <c r="ST9" s="35" t="str">
        <f t="shared" si="89"/>
        <v>F</v>
      </c>
      <c r="SU9" s="33">
        <f t="shared" si="90"/>
        <v>0</v>
      </c>
      <c r="SV9" s="49" t="str">
        <f t="shared" si="91"/>
        <v>0.0</v>
      </c>
      <c r="SW9" s="77"/>
      <c r="SX9" s="151"/>
      <c r="SY9" s="24">
        <v>8.6999999999999993</v>
      </c>
      <c r="SZ9" s="214">
        <v>7.5</v>
      </c>
      <c r="TA9" s="28"/>
      <c r="TB9" s="30">
        <f t="shared" si="288"/>
        <v>8</v>
      </c>
      <c r="TC9" s="31">
        <f t="shared" si="289"/>
        <v>8</v>
      </c>
      <c r="TD9" s="31" t="str">
        <f t="shared" si="290"/>
        <v>8.0</v>
      </c>
      <c r="TE9" s="35" t="str">
        <f t="shared" si="93"/>
        <v>B+</v>
      </c>
      <c r="TF9" s="33">
        <f t="shared" si="94"/>
        <v>3.5</v>
      </c>
      <c r="TG9" s="49" t="str">
        <f t="shared" si="95"/>
        <v>3.5</v>
      </c>
      <c r="TH9" s="77">
        <v>4</v>
      </c>
      <c r="TI9" s="151">
        <v>4</v>
      </c>
      <c r="TJ9" s="320"/>
      <c r="TK9" s="321">
        <v>5.9</v>
      </c>
      <c r="TL9" s="322">
        <v>7.5</v>
      </c>
      <c r="TM9" s="322">
        <v>6</v>
      </c>
      <c r="TN9" s="322"/>
      <c r="TO9" s="127">
        <f t="shared" si="291"/>
        <v>6.4</v>
      </c>
      <c r="TP9" s="29" t="str">
        <f t="shared" si="292"/>
        <v>6.4</v>
      </c>
      <c r="TQ9" s="35" t="str">
        <f t="shared" si="96"/>
        <v>C</v>
      </c>
      <c r="TR9" s="33">
        <f t="shared" si="97"/>
        <v>2</v>
      </c>
      <c r="TS9" s="49" t="str">
        <f t="shared" si="98"/>
        <v>2.0</v>
      </c>
      <c r="TT9" s="323">
        <v>5</v>
      </c>
      <c r="TU9" s="324">
        <v>5</v>
      </c>
      <c r="TV9" s="325">
        <f t="shared" si="293"/>
        <v>9</v>
      </c>
      <c r="TW9" s="341">
        <f t="shared" si="294"/>
        <v>7.1111111111111107</v>
      </c>
      <c r="TX9" s="326">
        <f t="shared" si="295"/>
        <v>2.6666666666666665</v>
      </c>
      <c r="TY9" s="45" t="str">
        <f t="shared" si="296"/>
        <v>2.67</v>
      </c>
      <c r="TZ9" s="47" t="str">
        <f t="shared" si="99"/>
        <v>Lên lớp</v>
      </c>
      <c r="UA9" s="41">
        <f t="shared" si="297"/>
        <v>9</v>
      </c>
      <c r="UB9" s="43">
        <f t="shared" si="298"/>
        <v>2.6666666666666665</v>
      </c>
    </row>
    <row r="10" spans="1:548" ht="18">
      <c r="A10" s="11">
        <v>13</v>
      </c>
      <c r="B10" s="70" t="s">
        <v>573</v>
      </c>
      <c r="C10" s="92" t="s">
        <v>592</v>
      </c>
      <c r="D10" s="73" t="s">
        <v>593</v>
      </c>
      <c r="E10" s="74" t="s">
        <v>20</v>
      </c>
      <c r="F10" s="9"/>
      <c r="G10" s="118" t="s">
        <v>967</v>
      </c>
      <c r="H10" s="102" t="s">
        <v>18</v>
      </c>
      <c r="I10" s="104" t="s">
        <v>968</v>
      </c>
      <c r="J10" s="13">
        <v>6.5</v>
      </c>
      <c r="K10" s="29" t="str">
        <f t="shared" si="100"/>
        <v>6.5</v>
      </c>
      <c r="L10" s="35" t="str">
        <f t="shared" si="362"/>
        <v>C+</v>
      </c>
      <c r="M10" s="33">
        <f t="shared" si="363"/>
        <v>2.5</v>
      </c>
      <c r="N10" s="49" t="str">
        <f t="shared" si="364"/>
        <v>2.5</v>
      </c>
      <c r="O10" s="12">
        <v>2</v>
      </c>
      <c r="P10" s="19">
        <v>7.2</v>
      </c>
      <c r="Q10" s="29" t="str">
        <f t="shared" si="104"/>
        <v>7.2</v>
      </c>
      <c r="R10" s="35" t="str">
        <f t="shared" si="365"/>
        <v>B</v>
      </c>
      <c r="S10" s="33">
        <f t="shared" si="366"/>
        <v>3</v>
      </c>
      <c r="T10" s="49" t="str">
        <f t="shared" si="367"/>
        <v>3.0</v>
      </c>
      <c r="U10" s="12">
        <v>3</v>
      </c>
      <c r="V10" s="24">
        <v>7.3</v>
      </c>
      <c r="W10" s="27">
        <v>7</v>
      </c>
      <c r="X10" s="28"/>
      <c r="Y10" s="22">
        <f t="shared" si="368"/>
        <v>7.1</v>
      </c>
      <c r="Z10" s="29">
        <f t="shared" si="369"/>
        <v>7.1</v>
      </c>
      <c r="AA10" s="29" t="str">
        <f t="shared" si="110"/>
        <v>7.1</v>
      </c>
      <c r="AB10" s="35" t="str">
        <f t="shared" si="370"/>
        <v>B</v>
      </c>
      <c r="AC10" s="33">
        <f t="shared" si="371"/>
        <v>3</v>
      </c>
      <c r="AD10" s="49" t="str">
        <f t="shared" si="372"/>
        <v>3.0</v>
      </c>
      <c r="AE10" s="77">
        <v>5</v>
      </c>
      <c r="AF10" s="80">
        <v>5</v>
      </c>
      <c r="AG10" s="133">
        <v>8.1999999999999993</v>
      </c>
      <c r="AH10" s="125">
        <v>9</v>
      </c>
      <c r="AI10" s="126"/>
      <c r="AJ10" s="159">
        <f t="shared" si="373"/>
        <v>8.6999999999999993</v>
      </c>
      <c r="AK10" s="160">
        <f t="shared" si="374"/>
        <v>8.6999999999999993</v>
      </c>
      <c r="AL10" s="29" t="str">
        <f t="shared" si="116"/>
        <v>8.7</v>
      </c>
      <c r="AM10" s="129" t="str">
        <f t="shared" si="375"/>
        <v>A</v>
      </c>
      <c r="AN10" s="130">
        <f t="shared" si="376"/>
        <v>4</v>
      </c>
      <c r="AO10" s="131" t="str">
        <f t="shared" si="377"/>
        <v>4.0</v>
      </c>
      <c r="AP10" s="132">
        <v>3</v>
      </c>
      <c r="AQ10" s="158">
        <v>3</v>
      </c>
      <c r="AR10" s="24">
        <v>5.3</v>
      </c>
      <c r="AS10" s="27">
        <v>4</v>
      </c>
      <c r="AT10" s="28"/>
      <c r="AU10" s="30">
        <f t="shared" si="378"/>
        <v>4.5</v>
      </c>
      <c r="AV10" s="31">
        <f t="shared" si="379"/>
        <v>4.5</v>
      </c>
      <c r="AW10" s="29" t="str">
        <f t="shared" si="120"/>
        <v>4.5</v>
      </c>
      <c r="AX10" s="35" t="str">
        <f t="shared" si="380"/>
        <v>D</v>
      </c>
      <c r="AY10" s="33">
        <f t="shared" si="381"/>
        <v>1</v>
      </c>
      <c r="AZ10" s="49" t="str">
        <f t="shared" si="382"/>
        <v>1.0</v>
      </c>
      <c r="BA10" s="77">
        <v>3</v>
      </c>
      <c r="BB10" s="83">
        <v>3</v>
      </c>
      <c r="BC10" s="24">
        <v>7</v>
      </c>
      <c r="BD10" s="27">
        <v>5</v>
      </c>
      <c r="BE10" s="28"/>
      <c r="BF10" s="22">
        <f t="shared" si="383"/>
        <v>5.8</v>
      </c>
      <c r="BG10" s="29">
        <f t="shared" si="384"/>
        <v>5.8</v>
      </c>
      <c r="BH10" s="29" t="str">
        <f t="shared" si="124"/>
        <v>5.8</v>
      </c>
      <c r="BI10" s="35" t="str">
        <f t="shared" si="385"/>
        <v>C</v>
      </c>
      <c r="BJ10" s="33">
        <f t="shared" si="386"/>
        <v>2</v>
      </c>
      <c r="BK10" s="49" t="str">
        <f t="shared" si="387"/>
        <v>2.0</v>
      </c>
      <c r="BL10" s="77">
        <v>3</v>
      </c>
      <c r="BM10" s="83">
        <v>3</v>
      </c>
      <c r="BN10" s="24">
        <v>8</v>
      </c>
      <c r="BO10" s="27">
        <v>8</v>
      </c>
      <c r="BP10" s="28"/>
      <c r="BQ10" s="30">
        <f t="shared" si="388"/>
        <v>8</v>
      </c>
      <c r="BR10" s="31">
        <f t="shared" si="389"/>
        <v>8</v>
      </c>
      <c r="BS10" s="29" t="str">
        <f t="shared" si="128"/>
        <v>8.0</v>
      </c>
      <c r="BT10" s="35" t="str">
        <f t="shared" si="390"/>
        <v>B+</v>
      </c>
      <c r="BU10" s="33">
        <f t="shared" si="391"/>
        <v>3.5</v>
      </c>
      <c r="BV10" s="49" t="str">
        <f t="shared" si="392"/>
        <v>3.5</v>
      </c>
      <c r="BW10" s="77">
        <v>2</v>
      </c>
      <c r="BX10" s="83">
        <v>2</v>
      </c>
      <c r="BY10" s="41">
        <f t="shared" si="132"/>
        <v>16</v>
      </c>
      <c r="BZ10" s="43">
        <f t="shared" si="133"/>
        <v>2.6875</v>
      </c>
      <c r="CA10" s="45" t="str">
        <f t="shared" si="134"/>
        <v>2.69</v>
      </c>
      <c r="CB10" s="47" t="str">
        <f t="shared" si="135"/>
        <v>Lên lớp</v>
      </c>
      <c r="CC10" s="145">
        <f t="shared" si="136"/>
        <v>16</v>
      </c>
      <c r="CD10" s="146">
        <f t="shared" si="137"/>
        <v>2.6875</v>
      </c>
      <c r="CE10" s="47" t="str">
        <f t="shared" si="138"/>
        <v>Lên lớp</v>
      </c>
      <c r="CF10" s="142" t="s">
        <v>1143</v>
      </c>
      <c r="CG10" s="24">
        <v>6.4</v>
      </c>
      <c r="CH10" s="27">
        <v>6</v>
      </c>
      <c r="CI10" s="28"/>
      <c r="CJ10" s="30">
        <f t="shared" si="393"/>
        <v>6.2</v>
      </c>
      <c r="CK10" s="31">
        <f t="shared" si="394"/>
        <v>6.2</v>
      </c>
      <c r="CL10" s="29" t="str">
        <f t="shared" si="141"/>
        <v>6.2</v>
      </c>
      <c r="CM10" s="35" t="str">
        <f t="shared" si="395"/>
        <v>C</v>
      </c>
      <c r="CN10" s="157">
        <f t="shared" si="396"/>
        <v>2</v>
      </c>
      <c r="CO10" s="49" t="str">
        <f t="shared" si="397"/>
        <v>2.0</v>
      </c>
      <c r="CP10" s="77">
        <v>3</v>
      </c>
      <c r="CQ10" s="151">
        <v>3</v>
      </c>
      <c r="CR10" s="24">
        <v>8</v>
      </c>
      <c r="CS10" s="27">
        <v>7</v>
      </c>
      <c r="CT10" s="28"/>
      <c r="CU10" s="30">
        <f t="shared" si="398"/>
        <v>7.4</v>
      </c>
      <c r="CV10" s="31">
        <f t="shared" si="399"/>
        <v>7.4</v>
      </c>
      <c r="CW10" s="29" t="str">
        <f t="shared" si="146"/>
        <v>7.4</v>
      </c>
      <c r="CX10" s="35" t="str">
        <f t="shared" si="400"/>
        <v>B</v>
      </c>
      <c r="CY10" s="157">
        <f t="shared" si="401"/>
        <v>3</v>
      </c>
      <c r="CZ10" s="49" t="str">
        <f t="shared" si="402"/>
        <v>3.0</v>
      </c>
      <c r="DA10" s="77">
        <v>2</v>
      </c>
      <c r="DB10" s="151">
        <v>2</v>
      </c>
      <c r="DC10" s="24">
        <v>6.4</v>
      </c>
      <c r="DD10" s="27">
        <v>4</v>
      </c>
      <c r="DE10" s="28"/>
      <c r="DF10" s="30">
        <f t="shared" si="403"/>
        <v>5</v>
      </c>
      <c r="DG10" s="31">
        <f t="shared" si="404"/>
        <v>5</v>
      </c>
      <c r="DH10" s="29" t="str">
        <f t="shared" si="152"/>
        <v>5.0</v>
      </c>
      <c r="DI10" s="35" t="str">
        <f t="shared" si="405"/>
        <v>D+</v>
      </c>
      <c r="DJ10" s="157">
        <f t="shared" si="406"/>
        <v>1.5</v>
      </c>
      <c r="DK10" s="49" t="str">
        <f t="shared" si="407"/>
        <v>1.5</v>
      </c>
      <c r="DL10" s="77">
        <v>4</v>
      </c>
      <c r="DM10" s="151">
        <v>4</v>
      </c>
      <c r="DN10" s="24">
        <v>6</v>
      </c>
      <c r="DO10" s="27">
        <v>6</v>
      </c>
      <c r="DP10" s="28"/>
      <c r="DQ10" s="30">
        <f t="shared" si="408"/>
        <v>6</v>
      </c>
      <c r="DR10" s="31">
        <f t="shared" si="409"/>
        <v>6</v>
      </c>
      <c r="DS10" s="29" t="str">
        <f t="shared" si="158"/>
        <v>6.0</v>
      </c>
      <c r="DT10" s="35" t="str">
        <f t="shared" si="410"/>
        <v>C</v>
      </c>
      <c r="DU10" s="157">
        <f t="shared" si="411"/>
        <v>2</v>
      </c>
      <c r="DV10" s="49" t="str">
        <f t="shared" si="412"/>
        <v>2.0</v>
      </c>
      <c r="DW10" s="77">
        <v>3</v>
      </c>
      <c r="DX10" s="151">
        <v>3</v>
      </c>
      <c r="DY10" s="24">
        <v>6</v>
      </c>
      <c r="DZ10" s="27">
        <v>7</v>
      </c>
      <c r="EA10" s="28"/>
      <c r="EB10" s="30">
        <f t="shared" si="413"/>
        <v>6.6</v>
      </c>
      <c r="EC10" s="31">
        <f t="shared" si="414"/>
        <v>6.6</v>
      </c>
      <c r="ED10" s="29" t="str">
        <f t="shared" si="162"/>
        <v>6.6</v>
      </c>
      <c r="EE10" s="35" t="str">
        <f t="shared" si="415"/>
        <v>C+</v>
      </c>
      <c r="EF10" s="157">
        <f t="shared" si="416"/>
        <v>2.5</v>
      </c>
      <c r="EG10" s="49" t="str">
        <f t="shared" si="417"/>
        <v>2.5</v>
      </c>
      <c r="EH10" s="77">
        <v>2</v>
      </c>
      <c r="EI10" s="151">
        <v>2</v>
      </c>
      <c r="EJ10" s="24">
        <v>7</v>
      </c>
      <c r="EK10" s="27">
        <v>6</v>
      </c>
      <c r="EL10" s="28"/>
      <c r="EM10" s="30">
        <f t="shared" si="418"/>
        <v>6.4</v>
      </c>
      <c r="EN10" s="31">
        <f t="shared" si="419"/>
        <v>6.4</v>
      </c>
      <c r="EO10" s="29" t="str">
        <f t="shared" si="167"/>
        <v>6.4</v>
      </c>
      <c r="EP10" s="35" t="str">
        <f t="shared" si="420"/>
        <v>C</v>
      </c>
      <c r="EQ10" s="157">
        <f t="shared" si="421"/>
        <v>2</v>
      </c>
      <c r="ER10" s="49" t="str">
        <f t="shared" si="422"/>
        <v>2.0</v>
      </c>
      <c r="ES10" s="77">
        <v>2</v>
      </c>
      <c r="ET10" s="151">
        <v>2</v>
      </c>
      <c r="EU10" s="24">
        <v>8.3000000000000007</v>
      </c>
      <c r="EV10" s="27">
        <v>4</v>
      </c>
      <c r="EW10" s="28"/>
      <c r="EX10" s="22">
        <f t="shared" si="423"/>
        <v>5.7</v>
      </c>
      <c r="EY10" s="29">
        <f t="shared" si="424"/>
        <v>5.7</v>
      </c>
      <c r="EZ10" s="29" t="str">
        <f t="shared" si="172"/>
        <v>5.7</v>
      </c>
      <c r="FA10" s="35" t="str">
        <f t="shared" si="425"/>
        <v>C</v>
      </c>
      <c r="FB10" s="157">
        <f t="shared" si="426"/>
        <v>2</v>
      </c>
      <c r="FC10" s="49" t="str">
        <f t="shared" si="427"/>
        <v>2.0</v>
      </c>
      <c r="FD10" s="77">
        <v>3</v>
      </c>
      <c r="FE10" s="151">
        <v>3</v>
      </c>
      <c r="FF10" s="155">
        <v>7</v>
      </c>
      <c r="FG10" s="165">
        <v>6.8</v>
      </c>
      <c r="FH10" s="165"/>
      <c r="FI10" s="22">
        <f t="shared" si="428"/>
        <v>6.9</v>
      </c>
      <c r="FJ10" s="29">
        <f t="shared" si="429"/>
        <v>6.9</v>
      </c>
      <c r="FK10" s="29" t="str">
        <f t="shared" si="178"/>
        <v>6.9</v>
      </c>
      <c r="FL10" s="35" t="str">
        <f t="shared" si="430"/>
        <v>C+</v>
      </c>
      <c r="FM10" s="33">
        <f t="shared" si="431"/>
        <v>2.5</v>
      </c>
      <c r="FN10" s="49" t="str">
        <f t="shared" si="432"/>
        <v>2.5</v>
      </c>
      <c r="FO10" s="77">
        <v>2</v>
      </c>
      <c r="FP10" s="151">
        <v>2</v>
      </c>
      <c r="FQ10" s="41">
        <f t="shared" si="182"/>
        <v>21</v>
      </c>
      <c r="FR10" s="43">
        <f t="shared" si="302"/>
        <v>2.0952380952380953</v>
      </c>
      <c r="FS10" s="45" t="str">
        <f t="shared" si="183"/>
        <v>2.10</v>
      </c>
      <c r="FT10" s="47" t="str">
        <f t="shared" si="184"/>
        <v>Lên lớp</v>
      </c>
      <c r="FU10" s="145">
        <f t="shared" si="185"/>
        <v>21</v>
      </c>
      <c r="FV10" s="146">
        <f t="shared" si="186"/>
        <v>2.0952380952380953</v>
      </c>
      <c r="FW10" s="174">
        <f t="shared" si="187"/>
        <v>37</v>
      </c>
      <c r="FX10" s="41">
        <f t="shared" si="188"/>
        <v>37</v>
      </c>
      <c r="FY10" s="43">
        <f t="shared" si="189"/>
        <v>2.3513513513513513</v>
      </c>
      <c r="FZ10" s="45" t="str">
        <f t="shared" si="190"/>
        <v>2.35</v>
      </c>
      <c r="GA10" s="47" t="str">
        <f t="shared" si="191"/>
        <v>Lên lớp</v>
      </c>
      <c r="GB10" s="47" t="s">
        <v>1143</v>
      </c>
      <c r="GC10" s="24">
        <v>7.8</v>
      </c>
      <c r="GD10" s="27">
        <v>7</v>
      </c>
      <c r="GE10" s="28"/>
      <c r="GF10" s="22">
        <f t="shared" si="314"/>
        <v>7.3</v>
      </c>
      <c r="GG10" s="29">
        <f t="shared" si="315"/>
        <v>7.3</v>
      </c>
      <c r="GH10" s="29" t="str">
        <f t="shared" si="193"/>
        <v>7.3</v>
      </c>
      <c r="GI10" s="35" t="str">
        <f t="shared" si="316"/>
        <v>B</v>
      </c>
      <c r="GJ10" s="33">
        <f t="shared" si="317"/>
        <v>3</v>
      </c>
      <c r="GK10" s="49" t="str">
        <f t="shared" si="318"/>
        <v>3.0</v>
      </c>
      <c r="GL10" s="77">
        <v>2</v>
      </c>
      <c r="GM10" s="151">
        <v>2</v>
      </c>
      <c r="GN10" s="24">
        <v>7.7</v>
      </c>
      <c r="GO10" s="27">
        <v>6</v>
      </c>
      <c r="GP10" s="28"/>
      <c r="GQ10" s="22">
        <f t="shared" si="319"/>
        <v>6.7</v>
      </c>
      <c r="GR10" s="29">
        <f t="shared" si="320"/>
        <v>6.7</v>
      </c>
      <c r="GS10" s="29" t="str">
        <f t="shared" si="198"/>
        <v>6.7</v>
      </c>
      <c r="GT10" s="35" t="str">
        <f t="shared" si="321"/>
        <v>C+</v>
      </c>
      <c r="GU10" s="33">
        <f t="shared" si="322"/>
        <v>2.5</v>
      </c>
      <c r="GV10" s="49" t="str">
        <f t="shared" si="323"/>
        <v>2.5</v>
      </c>
      <c r="GW10" s="77">
        <v>3</v>
      </c>
      <c r="GX10" s="151">
        <v>3</v>
      </c>
      <c r="GY10" s="24">
        <v>6</v>
      </c>
      <c r="GZ10" s="27">
        <v>6</v>
      </c>
      <c r="HA10" s="28"/>
      <c r="HB10" s="22">
        <f t="shared" si="324"/>
        <v>6</v>
      </c>
      <c r="HC10" s="29">
        <f t="shared" si="325"/>
        <v>6</v>
      </c>
      <c r="HD10" s="29" t="str">
        <f t="shared" si="203"/>
        <v>6.0</v>
      </c>
      <c r="HE10" s="35" t="str">
        <f t="shared" si="326"/>
        <v>C</v>
      </c>
      <c r="HF10" s="33">
        <f t="shared" si="327"/>
        <v>2</v>
      </c>
      <c r="HG10" s="49" t="str">
        <f t="shared" si="328"/>
        <v>2.0</v>
      </c>
      <c r="HH10" s="77">
        <v>2</v>
      </c>
      <c r="HI10" s="151">
        <v>2</v>
      </c>
      <c r="HJ10" s="24">
        <v>6.8</v>
      </c>
      <c r="HK10" s="27">
        <v>2</v>
      </c>
      <c r="HL10" s="28">
        <v>5</v>
      </c>
      <c r="HM10" s="22">
        <f t="shared" si="329"/>
        <v>3.9</v>
      </c>
      <c r="HN10" s="29">
        <f t="shared" si="330"/>
        <v>5.7</v>
      </c>
      <c r="HO10" s="29" t="str">
        <f t="shared" si="208"/>
        <v>5.7</v>
      </c>
      <c r="HP10" s="35" t="str">
        <f t="shared" si="331"/>
        <v>C</v>
      </c>
      <c r="HQ10" s="33">
        <f t="shared" si="332"/>
        <v>2</v>
      </c>
      <c r="HR10" s="49" t="str">
        <f t="shared" si="333"/>
        <v>2.0</v>
      </c>
      <c r="HS10" s="77">
        <v>2</v>
      </c>
      <c r="HT10" s="151">
        <v>2</v>
      </c>
      <c r="HU10" s="24">
        <v>5.7</v>
      </c>
      <c r="HV10" s="27">
        <v>4</v>
      </c>
      <c r="HW10" s="28"/>
      <c r="HX10" s="22">
        <f t="shared" si="334"/>
        <v>4.7</v>
      </c>
      <c r="HY10" s="29">
        <f t="shared" si="335"/>
        <v>4.7</v>
      </c>
      <c r="HZ10" s="29" t="str">
        <f t="shared" si="213"/>
        <v>4.7</v>
      </c>
      <c r="IA10" s="35" t="str">
        <f t="shared" si="336"/>
        <v>D</v>
      </c>
      <c r="IB10" s="33">
        <f t="shared" si="337"/>
        <v>1</v>
      </c>
      <c r="IC10" s="49" t="str">
        <f t="shared" si="338"/>
        <v>1.0</v>
      </c>
      <c r="ID10" s="77">
        <v>3</v>
      </c>
      <c r="IE10" s="151">
        <v>3</v>
      </c>
      <c r="IF10" s="24">
        <v>7</v>
      </c>
      <c r="IG10" s="27">
        <v>6</v>
      </c>
      <c r="IH10" s="28"/>
      <c r="II10" s="22">
        <f t="shared" si="217"/>
        <v>6.4</v>
      </c>
      <c r="IJ10" s="29">
        <f t="shared" si="218"/>
        <v>6.4</v>
      </c>
      <c r="IK10" s="29" t="str">
        <f t="shared" si="219"/>
        <v>6.4</v>
      </c>
      <c r="IL10" s="35" t="str">
        <f t="shared" si="339"/>
        <v>C</v>
      </c>
      <c r="IM10" s="33">
        <f t="shared" si="340"/>
        <v>2</v>
      </c>
      <c r="IN10" s="49" t="str">
        <f t="shared" si="341"/>
        <v>2.0</v>
      </c>
      <c r="IO10" s="77">
        <v>2</v>
      </c>
      <c r="IP10" s="151">
        <v>2</v>
      </c>
      <c r="IQ10" s="24">
        <v>7.6</v>
      </c>
      <c r="IR10" s="27">
        <v>6</v>
      </c>
      <c r="IS10" s="28"/>
      <c r="IT10" s="22">
        <f t="shared" si="342"/>
        <v>6.6</v>
      </c>
      <c r="IU10" s="29">
        <f t="shared" si="343"/>
        <v>6.6</v>
      </c>
      <c r="IV10" s="29" t="str">
        <f t="shared" si="223"/>
        <v>6.6</v>
      </c>
      <c r="IW10" s="35" t="str">
        <f t="shared" si="344"/>
        <v>C+</v>
      </c>
      <c r="IX10" s="33">
        <f t="shared" si="345"/>
        <v>2.5</v>
      </c>
      <c r="IY10" s="49" t="str">
        <f t="shared" si="346"/>
        <v>2.5</v>
      </c>
      <c r="IZ10" s="77">
        <v>3</v>
      </c>
      <c r="JA10" s="151">
        <v>3</v>
      </c>
      <c r="JB10" s="24">
        <v>6.2</v>
      </c>
      <c r="JC10" s="27">
        <v>6</v>
      </c>
      <c r="JD10" s="28"/>
      <c r="JE10" s="30">
        <f t="shared" si="347"/>
        <v>6.1</v>
      </c>
      <c r="JF10" s="31">
        <f t="shared" si="348"/>
        <v>6.1</v>
      </c>
      <c r="JG10" s="29" t="str">
        <f t="shared" si="227"/>
        <v>6.1</v>
      </c>
      <c r="JH10" s="35" t="str">
        <f t="shared" si="349"/>
        <v>C</v>
      </c>
      <c r="JI10" s="33">
        <f t="shared" si="350"/>
        <v>2</v>
      </c>
      <c r="JJ10" s="49" t="str">
        <f t="shared" si="351"/>
        <v>2.0</v>
      </c>
      <c r="JK10" s="77">
        <v>3</v>
      </c>
      <c r="JL10" s="151">
        <v>3</v>
      </c>
      <c r="JM10" s="24">
        <v>8</v>
      </c>
      <c r="JN10" s="214">
        <v>8.5</v>
      </c>
      <c r="JO10" s="140"/>
      <c r="JP10" s="30">
        <f t="shared" si="352"/>
        <v>8.3000000000000007</v>
      </c>
      <c r="JQ10" s="31">
        <f t="shared" si="353"/>
        <v>8.3000000000000007</v>
      </c>
      <c r="JR10" s="29" t="str">
        <f t="shared" si="231"/>
        <v>8.3</v>
      </c>
      <c r="JS10" s="35" t="str">
        <f t="shared" si="354"/>
        <v>B+</v>
      </c>
      <c r="JT10" s="33">
        <f t="shared" si="355"/>
        <v>3.5</v>
      </c>
      <c r="JU10" s="49" t="str">
        <f t="shared" si="356"/>
        <v>3.5</v>
      </c>
      <c r="JV10" s="77">
        <v>1</v>
      </c>
      <c r="JW10" s="151">
        <v>1</v>
      </c>
      <c r="JX10" s="211">
        <f t="shared" si="235"/>
        <v>21</v>
      </c>
      <c r="JY10" s="43">
        <f t="shared" si="236"/>
        <v>2.1666666666666665</v>
      </c>
      <c r="JZ10" s="45" t="str">
        <f t="shared" si="237"/>
        <v>2.17</v>
      </c>
      <c r="KA10" s="47" t="str">
        <f t="shared" si="238"/>
        <v>Lên lớp</v>
      </c>
      <c r="KB10" s="41">
        <f t="shared" si="239"/>
        <v>21</v>
      </c>
      <c r="KC10" s="43">
        <f t="shared" si="240"/>
        <v>2.1666666666666665</v>
      </c>
      <c r="KD10" s="229">
        <f t="shared" si="241"/>
        <v>58</v>
      </c>
      <c r="KE10" s="230">
        <f t="shared" si="242"/>
        <v>58</v>
      </c>
      <c r="KF10" s="146">
        <f t="shared" si="243"/>
        <v>2.2844827586206895</v>
      </c>
      <c r="KG10" s="45" t="str">
        <f t="shared" si="244"/>
        <v>2.28</v>
      </c>
      <c r="KH10" s="47" t="str">
        <f t="shared" si="245"/>
        <v>Lên lớp</v>
      </c>
      <c r="KI10" s="47" t="s">
        <v>1143</v>
      </c>
      <c r="KJ10" s="24">
        <v>6.2</v>
      </c>
      <c r="KK10" s="27">
        <v>8</v>
      </c>
      <c r="KL10" s="28"/>
      <c r="KM10" s="30">
        <f t="shared" si="433"/>
        <v>7.3</v>
      </c>
      <c r="KN10" s="31">
        <f t="shared" si="434"/>
        <v>7.3</v>
      </c>
      <c r="KO10" s="31" t="str">
        <f t="shared" si="435"/>
        <v>7.3</v>
      </c>
      <c r="KP10" s="35" t="str">
        <f t="shared" si="436"/>
        <v>B</v>
      </c>
      <c r="KQ10" s="33">
        <f t="shared" si="437"/>
        <v>3</v>
      </c>
      <c r="KR10" s="49" t="str">
        <f t="shared" si="438"/>
        <v>3.0</v>
      </c>
      <c r="KS10" s="77">
        <v>2</v>
      </c>
      <c r="KT10" s="151">
        <v>2</v>
      </c>
      <c r="KU10" s="24">
        <v>7.3</v>
      </c>
      <c r="KV10" s="27">
        <v>8</v>
      </c>
      <c r="KW10" s="28"/>
      <c r="KX10" s="30">
        <f t="shared" si="439"/>
        <v>7.7</v>
      </c>
      <c r="KY10" s="31">
        <f t="shared" si="440"/>
        <v>7.7</v>
      </c>
      <c r="KZ10" s="31" t="str">
        <f t="shared" si="441"/>
        <v>7.7</v>
      </c>
      <c r="LA10" s="35" t="str">
        <f t="shared" si="442"/>
        <v>B</v>
      </c>
      <c r="LB10" s="33">
        <f t="shared" si="443"/>
        <v>3</v>
      </c>
      <c r="LC10" s="49" t="str">
        <f t="shared" si="444"/>
        <v>3.0</v>
      </c>
      <c r="LD10" s="77">
        <v>2</v>
      </c>
      <c r="LE10" s="151">
        <v>2</v>
      </c>
      <c r="LF10" s="24">
        <v>8.3000000000000007</v>
      </c>
      <c r="LG10" s="27">
        <v>7</v>
      </c>
      <c r="LH10" s="28"/>
      <c r="LI10" s="30">
        <f t="shared" si="445"/>
        <v>7.5</v>
      </c>
      <c r="LJ10" s="31">
        <f t="shared" si="446"/>
        <v>7.5</v>
      </c>
      <c r="LK10" s="31" t="str">
        <f t="shared" si="447"/>
        <v>7.5</v>
      </c>
      <c r="LL10" s="35" t="str">
        <f t="shared" si="448"/>
        <v>B</v>
      </c>
      <c r="LM10" s="33">
        <f t="shared" si="449"/>
        <v>3</v>
      </c>
      <c r="LN10" s="49" t="str">
        <f t="shared" si="450"/>
        <v>3.0</v>
      </c>
      <c r="LO10" s="77">
        <v>2</v>
      </c>
      <c r="LP10" s="151">
        <v>2</v>
      </c>
      <c r="LQ10" s="24">
        <v>7</v>
      </c>
      <c r="LR10" s="27">
        <v>6</v>
      </c>
      <c r="LS10" s="28"/>
      <c r="LT10" s="30">
        <f t="shared" si="451"/>
        <v>6.4</v>
      </c>
      <c r="LU10" s="31">
        <f t="shared" si="452"/>
        <v>6.4</v>
      </c>
      <c r="LV10" s="29" t="str">
        <f t="shared" si="249"/>
        <v>6.4</v>
      </c>
      <c r="LW10" s="35" t="str">
        <f t="shared" si="453"/>
        <v>C</v>
      </c>
      <c r="LX10" s="33">
        <f t="shared" si="454"/>
        <v>2</v>
      </c>
      <c r="LY10" s="49" t="str">
        <f t="shared" si="455"/>
        <v>2.0</v>
      </c>
      <c r="LZ10" s="77">
        <v>2</v>
      </c>
      <c r="MA10" s="151">
        <v>2</v>
      </c>
      <c r="MB10" s="24">
        <v>9</v>
      </c>
      <c r="MC10" s="27">
        <v>9</v>
      </c>
      <c r="MD10" s="28"/>
      <c r="ME10" s="30">
        <f t="shared" si="456"/>
        <v>9</v>
      </c>
      <c r="MF10" s="161">
        <f t="shared" si="457"/>
        <v>9</v>
      </c>
      <c r="MG10" s="29" t="str">
        <f t="shared" si="250"/>
        <v>9.0</v>
      </c>
      <c r="MH10" s="162" t="str">
        <f t="shared" si="458"/>
        <v>A</v>
      </c>
      <c r="MI10" s="163">
        <f t="shared" si="459"/>
        <v>4</v>
      </c>
      <c r="MJ10" s="56" t="str">
        <f t="shared" si="460"/>
        <v>4.0</v>
      </c>
      <c r="MK10" s="77">
        <v>1</v>
      </c>
      <c r="ML10" s="151">
        <v>1</v>
      </c>
      <c r="MM10" s="24">
        <v>7</v>
      </c>
      <c r="MN10" s="27">
        <v>5</v>
      </c>
      <c r="MO10" s="28"/>
      <c r="MP10" s="30">
        <f t="shared" si="461"/>
        <v>5.8</v>
      </c>
      <c r="MQ10" s="161">
        <f t="shared" si="462"/>
        <v>5.8</v>
      </c>
      <c r="MR10" s="29" t="str">
        <f t="shared" si="251"/>
        <v>5.8</v>
      </c>
      <c r="MS10" s="162" t="str">
        <f t="shared" si="463"/>
        <v>C</v>
      </c>
      <c r="MT10" s="163">
        <f t="shared" si="464"/>
        <v>2</v>
      </c>
      <c r="MU10" s="56" t="str">
        <f t="shared" si="465"/>
        <v>2.0</v>
      </c>
      <c r="MV10" s="77">
        <v>3</v>
      </c>
      <c r="MW10" s="151">
        <v>3</v>
      </c>
      <c r="MX10" s="24">
        <v>8.5</v>
      </c>
      <c r="MY10" s="27">
        <v>6</v>
      </c>
      <c r="MZ10" s="28"/>
      <c r="NA10" s="30">
        <f t="shared" si="466"/>
        <v>7</v>
      </c>
      <c r="NB10" s="161">
        <f t="shared" si="467"/>
        <v>7</v>
      </c>
      <c r="NC10" s="29" t="str">
        <f t="shared" si="252"/>
        <v>7.0</v>
      </c>
      <c r="ND10" s="162" t="str">
        <f t="shared" si="468"/>
        <v>B</v>
      </c>
      <c r="NE10" s="163">
        <f t="shared" si="469"/>
        <v>3</v>
      </c>
      <c r="NF10" s="56" t="str">
        <f t="shared" si="470"/>
        <v>3.0</v>
      </c>
      <c r="NG10" s="77">
        <v>1</v>
      </c>
      <c r="NH10" s="151">
        <v>1</v>
      </c>
      <c r="NI10" s="24">
        <v>6.8</v>
      </c>
      <c r="NJ10" s="27">
        <v>5</v>
      </c>
      <c r="NK10" s="28"/>
      <c r="NL10" s="30">
        <f t="shared" si="471"/>
        <v>5.7</v>
      </c>
      <c r="NM10" s="31">
        <f t="shared" si="472"/>
        <v>5.7</v>
      </c>
      <c r="NN10" s="29" t="str">
        <f t="shared" si="473"/>
        <v>5.7</v>
      </c>
      <c r="NO10" s="35" t="str">
        <f t="shared" si="474"/>
        <v>C</v>
      </c>
      <c r="NP10" s="33">
        <f t="shared" si="475"/>
        <v>2</v>
      </c>
      <c r="NQ10" s="49" t="str">
        <f t="shared" si="476"/>
        <v>2.0</v>
      </c>
      <c r="NR10" s="77">
        <v>3</v>
      </c>
      <c r="NS10" s="151">
        <v>3</v>
      </c>
      <c r="NT10" s="24">
        <v>8</v>
      </c>
      <c r="NU10" s="214">
        <v>8</v>
      </c>
      <c r="NV10" s="28"/>
      <c r="NW10" s="30">
        <f t="shared" si="477"/>
        <v>8</v>
      </c>
      <c r="NX10" s="31">
        <f t="shared" si="478"/>
        <v>8</v>
      </c>
      <c r="NY10" s="29" t="str">
        <f t="shared" si="479"/>
        <v>8.0</v>
      </c>
      <c r="NZ10" s="35" t="str">
        <f t="shared" si="480"/>
        <v>B+</v>
      </c>
      <c r="OA10" s="33">
        <f t="shared" si="481"/>
        <v>3.5</v>
      </c>
      <c r="OB10" s="49" t="str">
        <f t="shared" si="482"/>
        <v>3.5</v>
      </c>
      <c r="OC10" s="77">
        <v>2</v>
      </c>
      <c r="OD10" s="151">
        <v>2</v>
      </c>
      <c r="OE10" s="211">
        <f t="shared" si="256"/>
        <v>18</v>
      </c>
      <c r="OF10" s="43">
        <f t="shared" si="257"/>
        <v>2.6666666666666665</v>
      </c>
      <c r="OG10" s="45" t="str">
        <f t="shared" si="258"/>
        <v>2.67</v>
      </c>
      <c r="OH10" s="47" t="str">
        <f t="shared" si="259"/>
        <v>Lên lớp</v>
      </c>
      <c r="OI10" s="41">
        <f t="shared" si="260"/>
        <v>18</v>
      </c>
      <c r="OJ10" s="43">
        <f t="shared" si="261"/>
        <v>2.6666666666666665</v>
      </c>
      <c r="OK10" s="229">
        <f t="shared" si="262"/>
        <v>76</v>
      </c>
      <c r="OL10" s="230">
        <f t="shared" si="263"/>
        <v>76</v>
      </c>
      <c r="OM10" s="146">
        <f t="shared" si="264"/>
        <v>2.375</v>
      </c>
      <c r="ON10" s="45" t="str">
        <f t="shared" si="265"/>
        <v>2.38</v>
      </c>
      <c r="OO10" s="47" t="str">
        <f t="shared" si="266"/>
        <v>Lên lớp</v>
      </c>
      <c r="OP10" s="47" t="s">
        <v>1143</v>
      </c>
      <c r="OQ10" s="24">
        <v>7</v>
      </c>
      <c r="OR10" s="27">
        <v>3</v>
      </c>
      <c r="OS10" s="28"/>
      <c r="OT10" s="30">
        <f t="shared" ref="OT10:OT29" si="484">ROUND((OQ10*0.4+OR10*0.6),1)</f>
        <v>4.5999999999999996</v>
      </c>
      <c r="OU10" s="31">
        <f t="shared" ref="OU10:OU29" si="485">ROUND(MAX((OQ10*0.4+OR10*0.6),(OQ10*0.4+OS10*0.6)),1)</f>
        <v>4.5999999999999996</v>
      </c>
      <c r="OV10" s="29" t="str">
        <f t="shared" ref="OV10:OV29" si="486">TEXT(OU10,"0.0")</f>
        <v>4.6</v>
      </c>
      <c r="OW10" s="35" t="str">
        <f t="shared" ref="OW10:OW29" si="487">IF(OU10&gt;=8.5,"A",IF(OU10&gt;=8,"B+",IF(OU10&gt;=7,"B",IF(OU10&gt;=6.5,"C+",IF(OU10&gt;=5.5,"C",IF(OU10&gt;=5,"D+",IF(OU10&gt;=4,"D","F")))))))</f>
        <v>D</v>
      </c>
      <c r="OX10" s="130">
        <f t="shared" ref="OX10:OX29" si="488">IF(OW10="A",4,IF(OW10="B+",3.5,IF(OW10="B",3,IF(OW10="C+",2.5,IF(OW10="C",2,IF(OW10="D+",1.5,IF(OW10="D",1,0)))))))</f>
        <v>1</v>
      </c>
      <c r="OY10" s="49" t="str">
        <f t="shared" ref="OY10:OY29" si="489">TEXT(OX10,"0.0")</f>
        <v>1.0</v>
      </c>
      <c r="OZ10" s="77">
        <v>2</v>
      </c>
      <c r="PA10" s="151">
        <v>2</v>
      </c>
      <c r="PB10" s="24">
        <v>8.6</v>
      </c>
      <c r="PC10" s="27">
        <v>8</v>
      </c>
      <c r="PD10" s="28"/>
      <c r="PE10" s="22">
        <f t="shared" ref="PE10:PE29" si="490">ROUND((PB10*0.4+PC10*0.6),1)</f>
        <v>8.1999999999999993</v>
      </c>
      <c r="PF10" s="29">
        <f t="shared" ref="PF10:PF29" si="491">ROUND(MAX((PB10*0.4+PC10*0.6),(PB10*0.4+PD10*0.6)),1)</f>
        <v>8.1999999999999993</v>
      </c>
      <c r="PG10" s="29" t="str">
        <f t="shared" ref="PG10:PG29" si="492">TEXT(PF10,"0.0")</f>
        <v>8.2</v>
      </c>
      <c r="PH10" s="35" t="str">
        <f t="shared" ref="PH10:PH29" si="493">IF(PF10&gt;=8.5,"A",IF(PF10&gt;=8,"B+",IF(PF10&gt;=7,"B",IF(PF10&gt;=6.5,"C+",IF(PF10&gt;=5.5,"C",IF(PF10&gt;=5,"D+",IF(PF10&gt;=4,"D","F")))))))</f>
        <v>B+</v>
      </c>
      <c r="PI10" s="33">
        <f t="shared" ref="PI10:PI29" si="494">IF(PH10="A",4,IF(PH10="B+",3.5,IF(PH10="B",3,IF(PH10="C+",2.5,IF(PH10="C",2,IF(PH10="D+",1.5,IF(PH10="D",1,0)))))))</f>
        <v>3.5</v>
      </c>
      <c r="PJ10" s="49" t="str">
        <f t="shared" ref="PJ10:PJ29" si="495">TEXT(PI10,"0.0")</f>
        <v>3.5</v>
      </c>
      <c r="PK10" s="77">
        <v>3</v>
      </c>
      <c r="PL10" s="151">
        <v>3</v>
      </c>
      <c r="PM10" s="24">
        <v>5.7</v>
      </c>
      <c r="PN10" s="27">
        <v>6</v>
      </c>
      <c r="PO10" s="28"/>
      <c r="PP10" s="22">
        <f t="shared" ref="PP10:PP29" si="496">ROUND((PM10*0.4+PN10*0.6),1)</f>
        <v>5.9</v>
      </c>
      <c r="PQ10" s="29">
        <f t="shared" ref="PQ10:PQ29" si="497">ROUND(MAX((PM10*0.4+PN10*0.6),(PM10*0.4+PO10*0.6)),1)</f>
        <v>5.9</v>
      </c>
      <c r="PR10" s="29" t="str">
        <f t="shared" ref="PR10:PR29" si="498">TEXT(PQ10,"0.0")</f>
        <v>5.9</v>
      </c>
      <c r="PS10" s="35" t="str">
        <f t="shared" ref="PS10:PS29" si="499">IF(PQ10&gt;=8.5,"A",IF(PQ10&gt;=8,"B+",IF(PQ10&gt;=7,"B",IF(PQ10&gt;=6.5,"C+",IF(PQ10&gt;=5.5,"C",IF(PQ10&gt;=5,"D+",IF(PQ10&gt;=4,"D","F")))))))</f>
        <v>C</v>
      </c>
      <c r="PT10" s="33">
        <f t="shared" ref="PT10:PT29" si="500">IF(PS10="A",4,IF(PS10="B+",3.5,IF(PS10="B",3,IF(PS10="C+",2.5,IF(PS10="C",2,IF(PS10="D+",1.5,IF(PS10="D",1,0)))))))</f>
        <v>2</v>
      </c>
      <c r="PU10" s="49" t="str">
        <f t="shared" ref="PU10:PU29" si="501">TEXT(PT10,"0.0")</f>
        <v>2.0</v>
      </c>
      <c r="PV10" s="77">
        <v>2</v>
      </c>
      <c r="PW10" s="151">
        <v>2</v>
      </c>
      <c r="PX10" s="24">
        <v>8</v>
      </c>
      <c r="PY10" s="27">
        <v>7</v>
      </c>
      <c r="PZ10" s="28"/>
      <c r="QA10" s="30">
        <f t="shared" ref="QA10:QA29" si="502">ROUND((PX10*0.4+PY10*0.6),1)</f>
        <v>7.4</v>
      </c>
      <c r="QB10" s="31">
        <f t="shared" ref="QB10:QB29" si="503">ROUND(MAX((PX10*0.4+PY10*0.6),(PX10*0.4+PZ10*0.6)),1)</f>
        <v>7.4</v>
      </c>
      <c r="QC10" s="29" t="str">
        <f t="shared" ref="QC10:QC29" si="504">TEXT(QB10,"0.0")</f>
        <v>7.4</v>
      </c>
      <c r="QD10" s="35" t="str">
        <f t="shared" si="360"/>
        <v>B</v>
      </c>
      <c r="QE10" s="33">
        <f t="shared" ref="QE10:QE29" si="505">IF(QD10="A",4,IF(QD10="B+",3.5,IF(QD10="B",3,IF(QD10="C+",2.5,IF(QD10="C",2,IF(QD10="D+",1.5,IF(QD10="D",1,0)))))))</f>
        <v>3</v>
      </c>
      <c r="QF10" s="49" t="str">
        <f t="shared" ref="QF10:QF29" si="506">TEXT(QE10,"0.0")</f>
        <v>3.0</v>
      </c>
      <c r="QG10" s="77">
        <v>3</v>
      </c>
      <c r="QH10" s="151">
        <v>3</v>
      </c>
      <c r="QI10" s="24">
        <v>9</v>
      </c>
      <c r="QJ10" s="27">
        <v>7</v>
      </c>
      <c r="QK10" s="28"/>
      <c r="QL10" s="30">
        <f t="shared" ref="QL10:QL29" si="507">ROUND((QI10*0.4+QJ10*0.6),1)</f>
        <v>7.8</v>
      </c>
      <c r="QM10" s="31">
        <f t="shared" ref="QM10:QM29" si="508">ROUND(MAX((QI10*0.4+QJ10*0.6),(QI10*0.4+QK10*0.6)),1)</f>
        <v>7.8</v>
      </c>
      <c r="QN10" s="29" t="str">
        <f t="shared" ref="QN10:QN29" si="509">TEXT(QM10,"0.0")</f>
        <v>7.8</v>
      </c>
      <c r="QO10" s="35" t="str">
        <f t="shared" ref="QO10:QO29" si="510">IF(QM10&gt;=8.5,"A",IF(QM10&gt;=8,"B+",IF(QM10&gt;=7,"B",IF(QM10&gt;=6.5,"C+",IF(QM10&gt;=5.5,"C",IF(QM10&gt;=5,"D+",IF(QM10&gt;=4,"D","F")))))))</f>
        <v>B</v>
      </c>
      <c r="QP10" s="130">
        <f t="shared" ref="QP10:QP29" si="511">IF(QO10="A",4,IF(QO10="B+",3.5,IF(QO10="B",3,IF(QO10="C+",2.5,IF(QO10="C",2,IF(QO10="D+",1.5,IF(QO10="D",1,0)))))))</f>
        <v>3</v>
      </c>
      <c r="QQ10" s="49" t="str">
        <f t="shared" ref="QQ10:QQ29" si="512">TEXT(QP10,"0.0")</f>
        <v>3.0</v>
      </c>
      <c r="QR10" s="77">
        <v>1</v>
      </c>
      <c r="QS10" s="151">
        <v>1</v>
      </c>
      <c r="QT10" s="24">
        <v>7.3</v>
      </c>
      <c r="QU10" s="27">
        <v>7</v>
      </c>
      <c r="QV10" s="28"/>
      <c r="QW10" s="22">
        <f t="shared" ref="QW10:QW29" si="513">ROUND((QT10*0.4+QU10*0.6),1)</f>
        <v>7.1</v>
      </c>
      <c r="QX10" s="29">
        <f t="shared" ref="QX10:QX29" si="514">ROUND(MAX((QT10*0.4+QU10*0.6),(QT10*0.4+QV10*0.6)),1)</f>
        <v>7.1</v>
      </c>
      <c r="QY10" s="29" t="str">
        <f t="shared" ref="QY10:QY29" si="515">TEXT(QX10,"0.0")</f>
        <v>7.1</v>
      </c>
      <c r="QZ10" s="35" t="str">
        <f t="shared" ref="QZ10:QZ29" si="516">IF(QX10&gt;=8.5,"A",IF(QX10&gt;=8,"B+",IF(QX10&gt;=7,"B",IF(QX10&gt;=6.5,"C+",IF(QX10&gt;=5.5,"C",IF(QX10&gt;=5,"D+",IF(QX10&gt;=4,"D","F")))))))</f>
        <v>B</v>
      </c>
      <c r="RA10" s="33">
        <f t="shared" ref="RA10:RA29" si="517">IF(QZ10="A",4,IF(QZ10="B+",3.5,IF(QZ10="B",3,IF(QZ10="C+",2.5,IF(QZ10="C",2,IF(QZ10="D+",1.5,IF(QZ10="D",1,0)))))))</f>
        <v>3</v>
      </c>
      <c r="RB10" s="49" t="str">
        <f t="shared" ref="RB10:RB29" si="518">TEXT(RA10,"0.0")</f>
        <v>3.0</v>
      </c>
      <c r="RC10" s="77">
        <v>3</v>
      </c>
      <c r="RD10" s="151">
        <v>3</v>
      </c>
      <c r="RE10" s="24">
        <v>8.5</v>
      </c>
      <c r="RF10" s="27">
        <v>3</v>
      </c>
      <c r="RG10" s="28"/>
      <c r="RH10" s="30">
        <f t="shared" ref="RH10:RH29" si="519">ROUND((RE10*0.4+RF10*0.6),1)</f>
        <v>5.2</v>
      </c>
      <c r="RI10" s="31">
        <f t="shared" ref="RI10:RI29" si="520">ROUND(MAX((RE10*0.4+RF10*0.6),(RE10*0.4+RG10*0.6)),1)</f>
        <v>5.2</v>
      </c>
      <c r="RJ10" s="29" t="str">
        <f t="shared" ref="RJ10:RJ29" si="521">TEXT(RI10,"0.0")</f>
        <v>5.2</v>
      </c>
      <c r="RK10" s="35" t="str">
        <f t="shared" ref="RK10:RK29" si="522">IF(RI10&gt;=8.5,"A",IF(RI10&gt;=8,"B+",IF(RI10&gt;=7,"B",IF(RI10&gt;=6.5,"C+",IF(RI10&gt;=5.5,"C",IF(RI10&gt;=5,"D+",IF(RI10&gt;=4,"D","F")))))))</f>
        <v>D+</v>
      </c>
      <c r="RL10" s="33">
        <f t="shared" ref="RL10:RL29" si="523">IF(RK10="A",4,IF(RK10="B+",3.5,IF(RK10="B",3,IF(RK10="C+",2.5,IF(RK10="C",2,IF(RK10="D+",1.5,IF(RK10="D",1,0)))))))</f>
        <v>1.5</v>
      </c>
      <c r="RM10" s="49" t="str">
        <f t="shared" ref="RM10:RM29" si="524">TEXT(RL10,"0.0")</f>
        <v>1.5</v>
      </c>
      <c r="RN10" s="77">
        <v>1</v>
      </c>
      <c r="RO10" s="151">
        <v>1</v>
      </c>
      <c r="RP10" s="211">
        <f t="shared" ref="RP10:RP29" si="525">OZ10+PK10+PV10+QG10+QR10+RC10+RN10</f>
        <v>15</v>
      </c>
      <c r="RQ10" s="275">
        <f t="shared" ref="RQ10:RQ29" si="526">(OU10*OZ10+PF10*PK10+PQ10*PV10+QB10*QG10+QM10*QR10+QX10*RC10+RI10*RN10)/RP10</f>
        <v>6.8066666666666666</v>
      </c>
      <c r="RR10" s="43">
        <f t="shared" ref="RR10:RR29" si="527">(OX10*OZ10+PI10*PK10+PT10*PV10+QE10*QG10+QP10*QR10+RA10*RC10+RL10*RN10)/RP10</f>
        <v>2.6</v>
      </c>
      <c r="RS10" s="45" t="str">
        <f t="shared" si="277"/>
        <v>2.60</v>
      </c>
      <c r="RT10" s="47" t="str">
        <f t="shared" si="278"/>
        <v>Lên lớp</v>
      </c>
      <c r="RU10" s="41">
        <f t="shared" si="279"/>
        <v>15</v>
      </c>
      <c r="RV10" s="43">
        <f t="shared" si="280"/>
        <v>2.6</v>
      </c>
      <c r="RW10" s="229">
        <f t="shared" si="281"/>
        <v>91</v>
      </c>
      <c r="RX10" s="230">
        <f t="shared" si="282"/>
        <v>91</v>
      </c>
      <c r="RY10" s="146">
        <f t="shared" si="283"/>
        <v>2.412087912087912</v>
      </c>
      <c r="RZ10" s="45" t="str">
        <f t="shared" si="284"/>
        <v>2.41</v>
      </c>
      <c r="SA10" s="47" t="str">
        <f t="shared" si="285"/>
        <v>Lên lớp</v>
      </c>
      <c r="SB10" s="47" t="s">
        <v>1143</v>
      </c>
      <c r="SC10" s="24">
        <v>8.5</v>
      </c>
      <c r="SD10" s="27">
        <v>8</v>
      </c>
      <c r="SE10" s="28"/>
      <c r="SF10" s="22">
        <f t="shared" ref="SF10:SF29" si="528">ROUND((SC10*0.4+SD10*0.6),1)</f>
        <v>8.1999999999999993</v>
      </c>
      <c r="SG10" s="29">
        <f t="shared" ref="SG10:SG29" si="529">ROUND(MAX((SC10*0.4+SD10*0.6),(SC10*0.4+SE10*0.6)),1)</f>
        <v>8.1999999999999993</v>
      </c>
      <c r="SH10" s="29" t="str">
        <f t="shared" ref="SH10:SH29" si="530">TEXT(SG10,"0.0")</f>
        <v>8.2</v>
      </c>
      <c r="SI10" s="35" t="str">
        <f t="shared" ref="SI10:SI29" si="531">IF(SG10&gt;=8.5,"A",IF(SG10&gt;=8,"B+",IF(SG10&gt;=7,"B",IF(SG10&gt;=6.5,"C+",IF(SG10&gt;=5.5,"C",IF(SG10&gt;=5,"D+",IF(SG10&gt;=4,"D","F")))))))</f>
        <v>B+</v>
      </c>
      <c r="SJ10" s="33">
        <f t="shared" ref="SJ10:SJ29" si="532">IF(SI10="A",4,IF(SI10="B+",3.5,IF(SI10="B",3,IF(SI10="C+",2.5,IF(SI10="C",2,IF(SI10="D+",1.5,IF(SI10="D",1,0)))))))</f>
        <v>3.5</v>
      </c>
      <c r="SK10" s="49" t="str">
        <f t="shared" ref="SK10:SK29" si="533">TEXT(SJ10,"0.0")</f>
        <v>3.5</v>
      </c>
      <c r="SL10" s="77">
        <v>2</v>
      </c>
      <c r="SM10" s="151">
        <v>2</v>
      </c>
      <c r="SN10" s="24">
        <v>7.3</v>
      </c>
      <c r="SO10" s="27">
        <v>6</v>
      </c>
      <c r="SP10" s="28"/>
      <c r="SQ10" s="30">
        <f t="shared" ref="SQ10:SQ29" si="534">ROUND((SN10*0.4+SO10*0.6),1)</f>
        <v>6.5</v>
      </c>
      <c r="SR10" s="31">
        <f t="shared" ref="SR10:SR29" si="535">ROUND(MAX((SN10*0.4+SO10*0.6),(SN10*0.4+SP10*0.6)),1)</f>
        <v>6.5</v>
      </c>
      <c r="SS10" s="31" t="str">
        <f t="shared" ref="SS10:SS29" si="536">TEXT(SR10,"0.0")</f>
        <v>6.5</v>
      </c>
      <c r="ST10" s="35" t="str">
        <f t="shared" ref="ST10:ST29" si="537">IF(SR10&gt;=8.5,"A",IF(SR10&gt;=8,"B+",IF(SR10&gt;=7,"B",IF(SR10&gt;=6.5,"C+",IF(SR10&gt;=5.5,"C",IF(SR10&gt;=5,"D+",IF(SR10&gt;=4,"D","F")))))))</f>
        <v>C+</v>
      </c>
      <c r="SU10" s="33">
        <f t="shared" ref="SU10:SU29" si="538">IF(ST10="A",4,IF(ST10="B+",3.5,IF(ST10="B",3,IF(ST10="C+",2.5,IF(ST10="C",2,IF(ST10="D+",1.5,IF(ST10="D",1,0)))))))</f>
        <v>2.5</v>
      </c>
      <c r="SV10" s="49" t="str">
        <f t="shared" ref="SV10:SV29" si="539">TEXT(SU10,"0.0")</f>
        <v>2.5</v>
      </c>
      <c r="SW10" s="77">
        <v>2</v>
      </c>
      <c r="SX10" s="151">
        <v>2</v>
      </c>
      <c r="SY10" s="24"/>
      <c r="SZ10" s="27"/>
      <c r="TA10" s="28"/>
      <c r="TB10" s="22">
        <f>ROUND((SF10*0.5+SQ10*0.5),1)</f>
        <v>7.4</v>
      </c>
      <c r="TC10" s="29">
        <f t="shared" ref="TC10" si="540">ROUND((SG10*0.5+SR10*0.5),1)</f>
        <v>7.4</v>
      </c>
      <c r="TD10" s="31" t="str">
        <f t="shared" ref="TD10:TD29" si="541">TEXT(TC10,"0.0")</f>
        <v>7.4</v>
      </c>
      <c r="TE10" s="35" t="str">
        <f t="shared" ref="TE10:TE29" si="542">IF(TC10&gt;=8.5,"A",IF(TC10&gt;=8,"B+",IF(TC10&gt;=7,"B",IF(TC10&gt;=6.5,"C+",IF(TC10&gt;=5.5,"C",IF(TC10&gt;=5,"D+",IF(TC10&gt;=4,"D","F")))))))</f>
        <v>B</v>
      </c>
      <c r="TF10" s="33">
        <f t="shared" ref="TF10:TF29" si="543">IF(TE10="A",4,IF(TE10="B+",3.5,IF(TE10="B",3,IF(TE10="C+",2.5,IF(TE10="C",2,IF(TE10="D+",1.5,IF(TE10="D",1,0)))))))</f>
        <v>3</v>
      </c>
      <c r="TG10" s="49" t="str">
        <f t="shared" ref="TG10:TG29" si="544">TEXT(TF10,"0.0")</f>
        <v>3.0</v>
      </c>
      <c r="TH10" s="77">
        <v>4</v>
      </c>
      <c r="TI10" s="151">
        <v>4</v>
      </c>
      <c r="TJ10" s="320"/>
      <c r="TK10" s="321">
        <v>8.1999999999999993</v>
      </c>
      <c r="TL10" s="322">
        <v>7.6</v>
      </c>
      <c r="TM10" s="322">
        <v>7.7</v>
      </c>
      <c r="TN10" s="322"/>
      <c r="TO10" s="127">
        <f t="shared" si="291"/>
        <v>7.8</v>
      </c>
      <c r="TP10" s="29" t="str">
        <f t="shared" si="292"/>
        <v>7.8</v>
      </c>
      <c r="TQ10" s="35" t="str">
        <f t="shared" si="96"/>
        <v>B</v>
      </c>
      <c r="TR10" s="33">
        <f t="shared" si="97"/>
        <v>3</v>
      </c>
      <c r="TS10" s="49" t="str">
        <f t="shared" si="98"/>
        <v>3.0</v>
      </c>
      <c r="TT10" s="323">
        <v>5</v>
      </c>
      <c r="TU10" s="324">
        <v>5</v>
      </c>
      <c r="TV10" s="325">
        <f t="shared" si="293"/>
        <v>9</v>
      </c>
      <c r="TW10" s="341">
        <f t="shared" si="294"/>
        <v>7.6222222222222218</v>
      </c>
      <c r="TX10" s="326">
        <f t="shared" si="295"/>
        <v>3</v>
      </c>
      <c r="TY10" s="45" t="str">
        <f t="shared" si="296"/>
        <v>3.00</v>
      </c>
      <c r="TZ10" s="47" t="str">
        <f t="shared" si="99"/>
        <v>Lên lớp</v>
      </c>
      <c r="UA10" s="41">
        <f t="shared" si="297"/>
        <v>9</v>
      </c>
      <c r="UB10" s="43">
        <f t="shared" si="298"/>
        <v>3</v>
      </c>
    </row>
    <row r="11" spans="1:548" ht="18">
      <c r="A11" s="11">
        <v>14</v>
      </c>
      <c r="B11" s="70" t="s">
        <v>573</v>
      </c>
      <c r="C11" s="92" t="s">
        <v>594</v>
      </c>
      <c r="D11" s="73" t="s">
        <v>595</v>
      </c>
      <c r="E11" s="74" t="s">
        <v>175</v>
      </c>
      <c r="F11" s="9"/>
      <c r="G11" s="120" t="s">
        <v>969</v>
      </c>
      <c r="H11" s="120" t="s">
        <v>18</v>
      </c>
      <c r="I11" s="11" t="s">
        <v>970</v>
      </c>
      <c r="J11" s="13">
        <v>5.3</v>
      </c>
      <c r="K11" s="29" t="str">
        <f t="shared" si="100"/>
        <v>5.3</v>
      </c>
      <c r="L11" s="35" t="str">
        <f t="shared" si="362"/>
        <v>D+</v>
      </c>
      <c r="M11" s="33">
        <f t="shared" si="363"/>
        <v>1.5</v>
      </c>
      <c r="N11" s="49" t="str">
        <f t="shared" si="364"/>
        <v>1.5</v>
      </c>
      <c r="O11" s="12">
        <v>2</v>
      </c>
      <c r="P11" s="19">
        <v>6.8</v>
      </c>
      <c r="Q11" s="29" t="str">
        <f t="shared" si="104"/>
        <v>6.8</v>
      </c>
      <c r="R11" s="35" t="str">
        <f t="shared" si="365"/>
        <v>C+</v>
      </c>
      <c r="S11" s="33">
        <f t="shared" si="366"/>
        <v>2.5</v>
      </c>
      <c r="T11" s="49" t="str">
        <f t="shared" si="367"/>
        <v>2.5</v>
      </c>
      <c r="U11" s="12">
        <v>3</v>
      </c>
      <c r="V11" s="24">
        <v>6.9</v>
      </c>
      <c r="W11" s="27">
        <v>7</v>
      </c>
      <c r="X11" s="28"/>
      <c r="Y11" s="22">
        <f t="shared" si="368"/>
        <v>7</v>
      </c>
      <c r="Z11" s="29">
        <f t="shared" si="369"/>
        <v>7</v>
      </c>
      <c r="AA11" s="29" t="str">
        <f t="shared" si="110"/>
        <v>7.0</v>
      </c>
      <c r="AB11" s="35" t="str">
        <f t="shared" si="370"/>
        <v>B</v>
      </c>
      <c r="AC11" s="33">
        <f t="shared" si="371"/>
        <v>3</v>
      </c>
      <c r="AD11" s="49" t="str">
        <f t="shared" si="372"/>
        <v>3.0</v>
      </c>
      <c r="AE11" s="77">
        <v>5</v>
      </c>
      <c r="AF11" s="80">
        <v>5</v>
      </c>
      <c r="AG11" s="24">
        <v>6.3</v>
      </c>
      <c r="AH11" s="27">
        <v>5</v>
      </c>
      <c r="AI11" s="28"/>
      <c r="AJ11" s="30">
        <f t="shared" si="373"/>
        <v>5.5</v>
      </c>
      <c r="AK11" s="31">
        <f t="shared" si="374"/>
        <v>5.5</v>
      </c>
      <c r="AL11" s="29" t="str">
        <f t="shared" si="116"/>
        <v>5.5</v>
      </c>
      <c r="AM11" s="35" t="str">
        <f t="shared" si="375"/>
        <v>C</v>
      </c>
      <c r="AN11" s="33">
        <f t="shared" si="376"/>
        <v>2</v>
      </c>
      <c r="AO11" s="49" t="str">
        <f t="shared" si="377"/>
        <v>2.0</v>
      </c>
      <c r="AP11" s="77">
        <v>3</v>
      </c>
      <c r="AQ11" s="83">
        <v>3</v>
      </c>
      <c r="AR11" s="24">
        <v>6.3</v>
      </c>
      <c r="AS11" s="27">
        <v>4</v>
      </c>
      <c r="AT11" s="28"/>
      <c r="AU11" s="22">
        <f t="shared" si="378"/>
        <v>4.9000000000000004</v>
      </c>
      <c r="AV11" s="29">
        <f t="shared" si="379"/>
        <v>4.9000000000000004</v>
      </c>
      <c r="AW11" s="29" t="str">
        <f t="shared" si="120"/>
        <v>4.9</v>
      </c>
      <c r="AX11" s="35" t="str">
        <f t="shared" si="380"/>
        <v>D</v>
      </c>
      <c r="AY11" s="33">
        <f t="shared" si="381"/>
        <v>1</v>
      </c>
      <c r="AZ11" s="49" t="str">
        <f t="shared" si="382"/>
        <v>1.0</v>
      </c>
      <c r="BA11" s="77">
        <v>3</v>
      </c>
      <c r="BB11" s="83">
        <v>3</v>
      </c>
      <c r="BC11" s="24">
        <v>7.7</v>
      </c>
      <c r="BD11" s="27">
        <v>5</v>
      </c>
      <c r="BE11" s="28"/>
      <c r="BF11" s="22">
        <f t="shared" si="383"/>
        <v>6.1</v>
      </c>
      <c r="BG11" s="29">
        <f t="shared" si="384"/>
        <v>6.1</v>
      </c>
      <c r="BH11" s="29" t="str">
        <f t="shared" si="124"/>
        <v>6.1</v>
      </c>
      <c r="BI11" s="35" t="str">
        <f t="shared" si="385"/>
        <v>C</v>
      </c>
      <c r="BJ11" s="33">
        <f t="shared" si="386"/>
        <v>2</v>
      </c>
      <c r="BK11" s="49" t="str">
        <f t="shared" si="387"/>
        <v>2.0</v>
      </c>
      <c r="BL11" s="77">
        <v>3</v>
      </c>
      <c r="BM11" s="83">
        <v>3</v>
      </c>
      <c r="BN11" s="24">
        <v>8</v>
      </c>
      <c r="BO11" s="27">
        <v>8</v>
      </c>
      <c r="BP11" s="28"/>
      <c r="BQ11" s="22">
        <f t="shared" si="388"/>
        <v>8</v>
      </c>
      <c r="BR11" s="29">
        <f t="shared" si="389"/>
        <v>8</v>
      </c>
      <c r="BS11" s="29" t="str">
        <f t="shared" si="128"/>
        <v>8.0</v>
      </c>
      <c r="BT11" s="35" t="str">
        <f t="shared" si="390"/>
        <v>B+</v>
      </c>
      <c r="BU11" s="33">
        <f t="shared" si="391"/>
        <v>3.5</v>
      </c>
      <c r="BV11" s="49" t="str">
        <f t="shared" si="392"/>
        <v>3.5</v>
      </c>
      <c r="BW11" s="77">
        <v>2</v>
      </c>
      <c r="BX11" s="83">
        <v>2</v>
      </c>
      <c r="BY11" s="41">
        <f t="shared" si="132"/>
        <v>16</v>
      </c>
      <c r="BZ11" s="43">
        <f t="shared" si="133"/>
        <v>2.3125</v>
      </c>
      <c r="CA11" s="45" t="str">
        <f t="shared" si="134"/>
        <v>2.31</v>
      </c>
      <c r="CB11" s="47" t="str">
        <f t="shared" si="135"/>
        <v>Lên lớp</v>
      </c>
      <c r="CC11" s="145">
        <f t="shared" si="136"/>
        <v>16</v>
      </c>
      <c r="CD11" s="146">
        <f t="shared" si="137"/>
        <v>2.3125</v>
      </c>
      <c r="CE11" s="47" t="str">
        <f t="shared" si="138"/>
        <v>Lên lớp</v>
      </c>
      <c r="CF11" s="142" t="s">
        <v>1143</v>
      </c>
      <c r="CG11" s="24">
        <v>6</v>
      </c>
      <c r="CH11" s="27">
        <v>5</v>
      </c>
      <c r="CI11" s="28"/>
      <c r="CJ11" s="30">
        <f t="shared" si="393"/>
        <v>5.4</v>
      </c>
      <c r="CK11" s="31">
        <f t="shared" si="394"/>
        <v>5.4</v>
      </c>
      <c r="CL11" s="29" t="str">
        <f t="shared" si="141"/>
        <v>5.4</v>
      </c>
      <c r="CM11" s="35" t="str">
        <f t="shared" si="395"/>
        <v>D+</v>
      </c>
      <c r="CN11" s="157">
        <f t="shared" si="396"/>
        <v>1.5</v>
      </c>
      <c r="CO11" s="49" t="str">
        <f t="shared" si="397"/>
        <v>1.5</v>
      </c>
      <c r="CP11" s="77">
        <v>3</v>
      </c>
      <c r="CQ11" s="151">
        <v>3</v>
      </c>
      <c r="CR11" s="24">
        <v>7.7</v>
      </c>
      <c r="CS11" s="27">
        <v>7</v>
      </c>
      <c r="CT11" s="28"/>
      <c r="CU11" s="30">
        <f t="shared" si="398"/>
        <v>7.3</v>
      </c>
      <c r="CV11" s="31">
        <f t="shared" si="399"/>
        <v>7.3</v>
      </c>
      <c r="CW11" s="29" t="str">
        <f t="shared" si="146"/>
        <v>7.3</v>
      </c>
      <c r="CX11" s="35" t="str">
        <f t="shared" si="400"/>
        <v>B</v>
      </c>
      <c r="CY11" s="157">
        <f t="shared" si="401"/>
        <v>3</v>
      </c>
      <c r="CZ11" s="49" t="str">
        <f t="shared" si="402"/>
        <v>3.0</v>
      </c>
      <c r="DA11" s="77">
        <v>2</v>
      </c>
      <c r="DB11" s="151">
        <v>2</v>
      </c>
      <c r="DC11" s="24">
        <v>6.4</v>
      </c>
      <c r="DD11" s="27">
        <v>5</v>
      </c>
      <c r="DE11" s="28"/>
      <c r="DF11" s="30">
        <f t="shared" si="403"/>
        <v>5.6</v>
      </c>
      <c r="DG11" s="31">
        <f t="shared" si="404"/>
        <v>5.6</v>
      </c>
      <c r="DH11" s="29" t="str">
        <f t="shared" si="152"/>
        <v>5.6</v>
      </c>
      <c r="DI11" s="35" t="str">
        <f t="shared" si="405"/>
        <v>C</v>
      </c>
      <c r="DJ11" s="157">
        <f t="shared" si="406"/>
        <v>2</v>
      </c>
      <c r="DK11" s="49" t="str">
        <f t="shared" si="407"/>
        <v>2.0</v>
      </c>
      <c r="DL11" s="77">
        <v>4</v>
      </c>
      <c r="DM11" s="151">
        <v>4</v>
      </c>
      <c r="DN11" s="24">
        <v>5.7</v>
      </c>
      <c r="DO11" s="27">
        <v>5</v>
      </c>
      <c r="DP11" s="28"/>
      <c r="DQ11" s="30">
        <f t="shared" si="408"/>
        <v>5.3</v>
      </c>
      <c r="DR11" s="31">
        <f t="shared" si="409"/>
        <v>5.3</v>
      </c>
      <c r="DS11" s="29" t="str">
        <f t="shared" si="158"/>
        <v>5.3</v>
      </c>
      <c r="DT11" s="35" t="str">
        <f t="shared" si="410"/>
        <v>D+</v>
      </c>
      <c r="DU11" s="157">
        <f t="shared" si="411"/>
        <v>1.5</v>
      </c>
      <c r="DV11" s="49" t="str">
        <f t="shared" si="412"/>
        <v>1.5</v>
      </c>
      <c r="DW11" s="77">
        <v>3</v>
      </c>
      <c r="DX11" s="151">
        <v>3</v>
      </c>
      <c r="DY11" s="24">
        <v>6</v>
      </c>
      <c r="DZ11" s="27">
        <v>4</v>
      </c>
      <c r="EA11" s="28"/>
      <c r="EB11" s="30">
        <f t="shared" si="413"/>
        <v>4.8</v>
      </c>
      <c r="EC11" s="31">
        <f t="shared" si="414"/>
        <v>4.8</v>
      </c>
      <c r="ED11" s="29" t="str">
        <f t="shared" si="162"/>
        <v>4.8</v>
      </c>
      <c r="EE11" s="35" t="str">
        <f t="shared" si="415"/>
        <v>D</v>
      </c>
      <c r="EF11" s="157">
        <f t="shared" si="416"/>
        <v>1</v>
      </c>
      <c r="EG11" s="49" t="str">
        <f t="shared" si="417"/>
        <v>1.0</v>
      </c>
      <c r="EH11" s="77">
        <v>2</v>
      </c>
      <c r="EI11" s="151">
        <v>2</v>
      </c>
      <c r="EJ11" s="24">
        <v>5.6</v>
      </c>
      <c r="EK11" s="27">
        <v>7</v>
      </c>
      <c r="EL11" s="28"/>
      <c r="EM11" s="30">
        <f t="shared" si="418"/>
        <v>6.4</v>
      </c>
      <c r="EN11" s="31">
        <f t="shared" si="419"/>
        <v>6.4</v>
      </c>
      <c r="EO11" s="29" t="str">
        <f t="shared" si="167"/>
        <v>6.4</v>
      </c>
      <c r="EP11" s="35" t="str">
        <f t="shared" si="420"/>
        <v>C</v>
      </c>
      <c r="EQ11" s="157">
        <f t="shared" si="421"/>
        <v>2</v>
      </c>
      <c r="ER11" s="49" t="str">
        <f t="shared" si="422"/>
        <v>2.0</v>
      </c>
      <c r="ES11" s="77">
        <v>2</v>
      </c>
      <c r="ET11" s="151">
        <v>2</v>
      </c>
      <c r="EU11" s="24">
        <v>8</v>
      </c>
      <c r="EV11" s="27">
        <v>3</v>
      </c>
      <c r="EW11" s="28"/>
      <c r="EX11" s="30">
        <f t="shared" si="423"/>
        <v>5</v>
      </c>
      <c r="EY11" s="31">
        <f t="shared" si="424"/>
        <v>5</v>
      </c>
      <c r="EZ11" s="29" t="str">
        <f t="shared" si="172"/>
        <v>5.0</v>
      </c>
      <c r="FA11" s="35" t="str">
        <f t="shared" si="425"/>
        <v>D+</v>
      </c>
      <c r="FB11" s="157">
        <f t="shared" si="426"/>
        <v>1.5</v>
      </c>
      <c r="FC11" s="49" t="str">
        <f t="shared" si="427"/>
        <v>1.5</v>
      </c>
      <c r="FD11" s="77">
        <v>3</v>
      </c>
      <c r="FE11" s="151">
        <v>3</v>
      </c>
      <c r="FF11" s="155">
        <v>8</v>
      </c>
      <c r="FG11" s="165">
        <v>7.1</v>
      </c>
      <c r="FH11" s="165"/>
      <c r="FI11" s="22">
        <f t="shared" si="428"/>
        <v>7.5</v>
      </c>
      <c r="FJ11" s="29">
        <f t="shared" si="429"/>
        <v>7.5</v>
      </c>
      <c r="FK11" s="29" t="str">
        <f t="shared" si="178"/>
        <v>7.5</v>
      </c>
      <c r="FL11" s="35" t="str">
        <f t="shared" si="430"/>
        <v>B</v>
      </c>
      <c r="FM11" s="33">
        <f t="shared" si="431"/>
        <v>3</v>
      </c>
      <c r="FN11" s="49" t="str">
        <f t="shared" si="432"/>
        <v>3.0</v>
      </c>
      <c r="FO11" s="77">
        <v>2</v>
      </c>
      <c r="FP11" s="151">
        <v>2</v>
      </c>
      <c r="FQ11" s="41">
        <f t="shared" si="182"/>
        <v>21</v>
      </c>
      <c r="FR11" s="43">
        <f t="shared" si="302"/>
        <v>1.8809523809523809</v>
      </c>
      <c r="FS11" s="45" t="str">
        <f t="shared" si="183"/>
        <v>1.88</v>
      </c>
      <c r="FT11" s="47" t="str">
        <f t="shared" si="184"/>
        <v>Lên lớp</v>
      </c>
      <c r="FU11" s="145">
        <f t="shared" si="185"/>
        <v>21</v>
      </c>
      <c r="FV11" s="146">
        <f t="shared" si="186"/>
        <v>1.8809523809523809</v>
      </c>
      <c r="FW11" s="174">
        <f t="shared" si="187"/>
        <v>37</v>
      </c>
      <c r="FX11" s="41">
        <f t="shared" si="188"/>
        <v>37</v>
      </c>
      <c r="FY11" s="43">
        <f t="shared" si="189"/>
        <v>2.0675675675675675</v>
      </c>
      <c r="FZ11" s="45" t="str">
        <f t="shared" si="190"/>
        <v>2.07</v>
      </c>
      <c r="GA11" s="47" t="str">
        <f t="shared" si="191"/>
        <v>Lên lớp</v>
      </c>
      <c r="GB11" s="47" t="s">
        <v>1143</v>
      </c>
      <c r="GC11" s="24">
        <v>9.1999999999999993</v>
      </c>
      <c r="GD11" s="27">
        <v>9</v>
      </c>
      <c r="GE11" s="28"/>
      <c r="GF11" s="22">
        <f t="shared" si="314"/>
        <v>9.1</v>
      </c>
      <c r="GG11" s="29">
        <f t="shared" si="315"/>
        <v>9.1</v>
      </c>
      <c r="GH11" s="29" t="str">
        <f t="shared" si="193"/>
        <v>9.1</v>
      </c>
      <c r="GI11" s="35" t="str">
        <f t="shared" si="316"/>
        <v>A</v>
      </c>
      <c r="GJ11" s="33">
        <f t="shared" si="317"/>
        <v>4</v>
      </c>
      <c r="GK11" s="49" t="str">
        <f t="shared" si="318"/>
        <v>4.0</v>
      </c>
      <c r="GL11" s="77">
        <v>2</v>
      </c>
      <c r="GM11" s="151">
        <v>2</v>
      </c>
      <c r="GN11" s="24">
        <v>8.6999999999999993</v>
      </c>
      <c r="GO11" s="27">
        <v>5</v>
      </c>
      <c r="GP11" s="28"/>
      <c r="GQ11" s="30">
        <f t="shared" si="319"/>
        <v>6.5</v>
      </c>
      <c r="GR11" s="31">
        <f t="shared" si="320"/>
        <v>6.5</v>
      </c>
      <c r="GS11" s="29" t="str">
        <f t="shared" si="198"/>
        <v>6.5</v>
      </c>
      <c r="GT11" s="35" t="str">
        <f t="shared" si="321"/>
        <v>C+</v>
      </c>
      <c r="GU11" s="33">
        <f t="shared" si="322"/>
        <v>2.5</v>
      </c>
      <c r="GV11" s="49" t="str">
        <f t="shared" si="323"/>
        <v>2.5</v>
      </c>
      <c r="GW11" s="77">
        <v>3</v>
      </c>
      <c r="GX11" s="151">
        <v>3</v>
      </c>
      <c r="GY11" s="24">
        <v>6.8</v>
      </c>
      <c r="GZ11" s="27">
        <v>7</v>
      </c>
      <c r="HA11" s="28"/>
      <c r="HB11" s="22">
        <f t="shared" si="324"/>
        <v>6.9</v>
      </c>
      <c r="HC11" s="29">
        <f t="shared" si="325"/>
        <v>6.9</v>
      </c>
      <c r="HD11" s="29" t="str">
        <f t="shared" si="203"/>
        <v>6.9</v>
      </c>
      <c r="HE11" s="35" t="str">
        <f t="shared" si="326"/>
        <v>C+</v>
      </c>
      <c r="HF11" s="33">
        <f t="shared" si="327"/>
        <v>2.5</v>
      </c>
      <c r="HG11" s="49" t="str">
        <f t="shared" si="328"/>
        <v>2.5</v>
      </c>
      <c r="HH11" s="77">
        <v>2</v>
      </c>
      <c r="HI11" s="151">
        <v>2</v>
      </c>
      <c r="HJ11" s="24">
        <v>6</v>
      </c>
      <c r="HK11" s="27">
        <v>6</v>
      </c>
      <c r="HL11" s="28"/>
      <c r="HM11" s="30">
        <f t="shared" si="329"/>
        <v>6</v>
      </c>
      <c r="HN11" s="31">
        <f t="shared" si="330"/>
        <v>6</v>
      </c>
      <c r="HO11" s="29" t="str">
        <f t="shared" si="208"/>
        <v>6.0</v>
      </c>
      <c r="HP11" s="35" t="str">
        <f t="shared" si="331"/>
        <v>C</v>
      </c>
      <c r="HQ11" s="33">
        <f t="shared" si="332"/>
        <v>2</v>
      </c>
      <c r="HR11" s="49" t="str">
        <f t="shared" si="333"/>
        <v>2.0</v>
      </c>
      <c r="HS11" s="77">
        <v>2</v>
      </c>
      <c r="HT11" s="151">
        <v>2</v>
      </c>
      <c r="HU11" s="24">
        <v>7</v>
      </c>
      <c r="HV11" s="27">
        <v>4</v>
      </c>
      <c r="HW11" s="28"/>
      <c r="HX11" s="22">
        <f t="shared" si="334"/>
        <v>5.2</v>
      </c>
      <c r="HY11" s="29">
        <f t="shared" si="335"/>
        <v>5.2</v>
      </c>
      <c r="HZ11" s="29" t="str">
        <f t="shared" si="213"/>
        <v>5.2</v>
      </c>
      <c r="IA11" s="35" t="str">
        <f t="shared" si="336"/>
        <v>D+</v>
      </c>
      <c r="IB11" s="33">
        <f t="shared" si="337"/>
        <v>1.5</v>
      </c>
      <c r="IC11" s="49" t="str">
        <f t="shared" si="338"/>
        <v>1.5</v>
      </c>
      <c r="ID11" s="77">
        <v>3</v>
      </c>
      <c r="IE11" s="151">
        <v>3</v>
      </c>
      <c r="IF11" s="24">
        <v>5</v>
      </c>
      <c r="IG11" s="27">
        <v>2</v>
      </c>
      <c r="IH11" s="28">
        <v>5</v>
      </c>
      <c r="II11" s="22">
        <f t="shared" si="217"/>
        <v>3.2</v>
      </c>
      <c r="IJ11" s="54">
        <f t="shared" si="218"/>
        <v>5</v>
      </c>
      <c r="IK11" s="29" t="str">
        <f t="shared" si="219"/>
        <v>5.0</v>
      </c>
      <c r="IL11" s="162" t="str">
        <f t="shared" si="339"/>
        <v>D+</v>
      </c>
      <c r="IM11" s="33">
        <f t="shared" si="340"/>
        <v>1.5</v>
      </c>
      <c r="IN11" s="49" t="str">
        <f t="shared" si="341"/>
        <v>1.5</v>
      </c>
      <c r="IO11" s="77">
        <v>2</v>
      </c>
      <c r="IP11" s="151">
        <v>2</v>
      </c>
      <c r="IQ11" s="24">
        <v>6.7</v>
      </c>
      <c r="IR11" s="27">
        <v>7</v>
      </c>
      <c r="IS11" s="28"/>
      <c r="IT11" s="30">
        <f t="shared" si="342"/>
        <v>6.9</v>
      </c>
      <c r="IU11" s="31">
        <f t="shared" si="343"/>
        <v>6.9</v>
      </c>
      <c r="IV11" s="29" t="str">
        <f t="shared" si="223"/>
        <v>6.9</v>
      </c>
      <c r="IW11" s="35" t="str">
        <f t="shared" si="344"/>
        <v>C+</v>
      </c>
      <c r="IX11" s="33">
        <f t="shared" si="345"/>
        <v>2.5</v>
      </c>
      <c r="IY11" s="49" t="str">
        <f t="shared" si="346"/>
        <v>2.5</v>
      </c>
      <c r="IZ11" s="77">
        <v>3</v>
      </c>
      <c r="JA11" s="151">
        <v>3</v>
      </c>
      <c r="JB11" s="24">
        <v>5.6</v>
      </c>
      <c r="JC11" s="27">
        <v>5</v>
      </c>
      <c r="JD11" s="28"/>
      <c r="JE11" s="30">
        <f t="shared" si="347"/>
        <v>5.2</v>
      </c>
      <c r="JF11" s="31">
        <f t="shared" si="348"/>
        <v>5.2</v>
      </c>
      <c r="JG11" s="29" t="str">
        <f t="shared" si="227"/>
        <v>5.2</v>
      </c>
      <c r="JH11" s="35" t="str">
        <f t="shared" si="349"/>
        <v>D+</v>
      </c>
      <c r="JI11" s="33">
        <f t="shared" si="350"/>
        <v>1.5</v>
      </c>
      <c r="JJ11" s="49" t="str">
        <f t="shared" si="351"/>
        <v>1.5</v>
      </c>
      <c r="JK11" s="77">
        <v>3</v>
      </c>
      <c r="JL11" s="151">
        <v>3</v>
      </c>
      <c r="JM11" s="24">
        <v>8</v>
      </c>
      <c r="JN11" s="214">
        <v>8</v>
      </c>
      <c r="JO11" s="140"/>
      <c r="JP11" s="30">
        <f t="shared" si="352"/>
        <v>8</v>
      </c>
      <c r="JQ11" s="31">
        <f t="shared" si="353"/>
        <v>8</v>
      </c>
      <c r="JR11" s="29" t="str">
        <f t="shared" si="231"/>
        <v>8.0</v>
      </c>
      <c r="JS11" s="35" t="str">
        <f t="shared" si="354"/>
        <v>B+</v>
      </c>
      <c r="JT11" s="33">
        <f t="shared" si="355"/>
        <v>3.5</v>
      </c>
      <c r="JU11" s="49" t="str">
        <f t="shared" si="356"/>
        <v>3.5</v>
      </c>
      <c r="JV11" s="77">
        <v>1</v>
      </c>
      <c r="JW11" s="151">
        <v>1</v>
      </c>
      <c r="JX11" s="211">
        <f t="shared" si="235"/>
        <v>21</v>
      </c>
      <c r="JY11" s="43">
        <f t="shared" si="236"/>
        <v>2.2619047619047619</v>
      </c>
      <c r="JZ11" s="45" t="str">
        <f t="shared" si="237"/>
        <v>2.26</v>
      </c>
      <c r="KA11" s="47" t="str">
        <f t="shared" si="238"/>
        <v>Lên lớp</v>
      </c>
      <c r="KB11" s="41">
        <f t="shared" si="239"/>
        <v>21</v>
      </c>
      <c r="KC11" s="43">
        <f t="shared" si="240"/>
        <v>2.2619047619047619</v>
      </c>
      <c r="KD11" s="229">
        <f t="shared" si="241"/>
        <v>58</v>
      </c>
      <c r="KE11" s="230">
        <f t="shared" si="242"/>
        <v>58</v>
      </c>
      <c r="KF11" s="146">
        <f t="shared" si="243"/>
        <v>2.1379310344827585</v>
      </c>
      <c r="KG11" s="45" t="str">
        <f t="shared" si="244"/>
        <v>2.14</v>
      </c>
      <c r="KH11" s="47" t="str">
        <f t="shared" si="245"/>
        <v>Lên lớp</v>
      </c>
      <c r="KI11" s="47" t="s">
        <v>1143</v>
      </c>
      <c r="KJ11" s="24">
        <v>7.2</v>
      </c>
      <c r="KK11" s="27">
        <v>6</v>
      </c>
      <c r="KL11" s="28"/>
      <c r="KM11" s="30">
        <f t="shared" si="433"/>
        <v>6.5</v>
      </c>
      <c r="KN11" s="31">
        <f t="shared" si="434"/>
        <v>6.5</v>
      </c>
      <c r="KO11" s="29" t="str">
        <f t="shared" si="435"/>
        <v>6.5</v>
      </c>
      <c r="KP11" s="35" t="str">
        <f t="shared" si="436"/>
        <v>C+</v>
      </c>
      <c r="KQ11" s="33">
        <f t="shared" si="437"/>
        <v>2.5</v>
      </c>
      <c r="KR11" s="49" t="str">
        <f t="shared" si="438"/>
        <v>2.5</v>
      </c>
      <c r="KS11" s="77">
        <v>2</v>
      </c>
      <c r="KT11" s="151">
        <v>2</v>
      </c>
      <c r="KU11" s="24">
        <v>7.3</v>
      </c>
      <c r="KV11" s="27">
        <v>8</v>
      </c>
      <c r="KW11" s="28"/>
      <c r="KX11" s="30">
        <f t="shared" si="439"/>
        <v>7.7</v>
      </c>
      <c r="KY11" s="31">
        <f t="shared" si="440"/>
        <v>7.7</v>
      </c>
      <c r="KZ11" s="29" t="str">
        <f t="shared" si="441"/>
        <v>7.7</v>
      </c>
      <c r="LA11" s="35" t="str">
        <f t="shared" si="442"/>
        <v>B</v>
      </c>
      <c r="LB11" s="33">
        <f t="shared" si="443"/>
        <v>3</v>
      </c>
      <c r="LC11" s="49" t="str">
        <f t="shared" si="444"/>
        <v>3.0</v>
      </c>
      <c r="LD11" s="77">
        <v>2</v>
      </c>
      <c r="LE11" s="151">
        <v>2</v>
      </c>
      <c r="LF11" s="24">
        <v>7.7</v>
      </c>
      <c r="LG11" s="27">
        <v>7</v>
      </c>
      <c r="LH11" s="28"/>
      <c r="LI11" s="30">
        <f t="shared" si="445"/>
        <v>7.3</v>
      </c>
      <c r="LJ11" s="31">
        <f t="shared" si="446"/>
        <v>7.3</v>
      </c>
      <c r="LK11" s="29" t="str">
        <f t="shared" si="447"/>
        <v>7.3</v>
      </c>
      <c r="LL11" s="35" t="str">
        <f t="shared" si="448"/>
        <v>B</v>
      </c>
      <c r="LM11" s="33">
        <f t="shared" si="449"/>
        <v>3</v>
      </c>
      <c r="LN11" s="49" t="str">
        <f t="shared" si="450"/>
        <v>3.0</v>
      </c>
      <c r="LO11" s="77">
        <v>2</v>
      </c>
      <c r="LP11" s="151">
        <v>2</v>
      </c>
      <c r="LQ11" s="24">
        <v>7.7</v>
      </c>
      <c r="LR11" s="27">
        <v>6</v>
      </c>
      <c r="LS11" s="28"/>
      <c r="LT11" s="30">
        <f t="shared" si="451"/>
        <v>6.7</v>
      </c>
      <c r="LU11" s="31">
        <f t="shared" si="452"/>
        <v>6.7</v>
      </c>
      <c r="LV11" s="29" t="str">
        <f t="shared" si="249"/>
        <v>6.7</v>
      </c>
      <c r="LW11" s="35" t="str">
        <f t="shared" si="453"/>
        <v>C+</v>
      </c>
      <c r="LX11" s="33">
        <f t="shared" si="454"/>
        <v>2.5</v>
      </c>
      <c r="LY11" s="49" t="str">
        <f t="shared" si="455"/>
        <v>2.5</v>
      </c>
      <c r="LZ11" s="77">
        <v>2</v>
      </c>
      <c r="MA11" s="151">
        <v>2</v>
      </c>
      <c r="MB11" s="24">
        <v>6.5</v>
      </c>
      <c r="MC11" s="27">
        <v>6</v>
      </c>
      <c r="MD11" s="28"/>
      <c r="ME11" s="30">
        <f t="shared" si="456"/>
        <v>6.2</v>
      </c>
      <c r="MF11" s="161">
        <f t="shared" si="457"/>
        <v>6.2</v>
      </c>
      <c r="MG11" s="29" t="str">
        <f t="shared" si="250"/>
        <v>6.2</v>
      </c>
      <c r="MH11" s="162" t="str">
        <f t="shared" si="458"/>
        <v>C</v>
      </c>
      <c r="MI11" s="163">
        <f t="shared" si="459"/>
        <v>2</v>
      </c>
      <c r="MJ11" s="56" t="str">
        <f t="shared" si="460"/>
        <v>2.0</v>
      </c>
      <c r="MK11" s="77">
        <v>1</v>
      </c>
      <c r="ML11" s="151">
        <v>1</v>
      </c>
      <c r="MM11" s="24">
        <v>6.7</v>
      </c>
      <c r="MN11" s="27">
        <v>6</v>
      </c>
      <c r="MO11" s="28"/>
      <c r="MP11" s="30">
        <f t="shared" si="461"/>
        <v>6.3</v>
      </c>
      <c r="MQ11" s="161">
        <f t="shared" si="462"/>
        <v>6.3</v>
      </c>
      <c r="MR11" s="29" t="str">
        <f t="shared" si="251"/>
        <v>6.3</v>
      </c>
      <c r="MS11" s="162" t="str">
        <f t="shared" si="463"/>
        <v>C</v>
      </c>
      <c r="MT11" s="163">
        <f t="shared" si="464"/>
        <v>2</v>
      </c>
      <c r="MU11" s="56" t="str">
        <f t="shared" si="465"/>
        <v>2.0</v>
      </c>
      <c r="MV11" s="77">
        <v>3</v>
      </c>
      <c r="MW11" s="151">
        <v>3</v>
      </c>
      <c r="MX11" s="24">
        <v>5</v>
      </c>
      <c r="MY11" s="124"/>
      <c r="MZ11" s="28">
        <v>4</v>
      </c>
      <c r="NA11" s="30">
        <f t="shared" si="466"/>
        <v>2</v>
      </c>
      <c r="NB11" s="161">
        <f t="shared" si="467"/>
        <v>4.4000000000000004</v>
      </c>
      <c r="NC11" s="29" t="str">
        <f t="shared" si="252"/>
        <v>4.4</v>
      </c>
      <c r="ND11" s="162" t="str">
        <f t="shared" si="468"/>
        <v>D</v>
      </c>
      <c r="NE11" s="163">
        <f t="shared" si="469"/>
        <v>1</v>
      </c>
      <c r="NF11" s="56" t="str">
        <f t="shared" si="470"/>
        <v>1.0</v>
      </c>
      <c r="NG11" s="77">
        <v>1</v>
      </c>
      <c r="NH11" s="151">
        <v>1</v>
      </c>
      <c r="NI11" s="24">
        <v>6.4</v>
      </c>
      <c r="NJ11" s="27">
        <v>5</v>
      </c>
      <c r="NK11" s="28"/>
      <c r="NL11" s="30">
        <f t="shared" si="471"/>
        <v>5.6</v>
      </c>
      <c r="NM11" s="31">
        <f t="shared" si="472"/>
        <v>5.6</v>
      </c>
      <c r="NN11" s="29" t="str">
        <f t="shared" si="473"/>
        <v>5.6</v>
      </c>
      <c r="NO11" s="35" t="str">
        <f t="shared" si="474"/>
        <v>C</v>
      </c>
      <c r="NP11" s="33">
        <f t="shared" si="475"/>
        <v>2</v>
      </c>
      <c r="NQ11" s="49" t="str">
        <f t="shared" si="476"/>
        <v>2.0</v>
      </c>
      <c r="NR11" s="77">
        <v>3</v>
      </c>
      <c r="NS11" s="151">
        <v>3</v>
      </c>
      <c r="NT11" s="24">
        <v>8</v>
      </c>
      <c r="NU11" s="214">
        <v>7.7</v>
      </c>
      <c r="NV11" s="28"/>
      <c r="NW11" s="30">
        <f t="shared" si="477"/>
        <v>7.8</v>
      </c>
      <c r="NX11" s="31">
        <f t="shared" si="478"/>
        <v>7.8</v>
      </c>
      <c r="NY11" s="29" t="str">
        <f t="shared" si="479"/>
        <v>7.8</v>
      </c>
      <c r="NZ11" s="35" t="str">
        <f t="shared" si="480"/>
        <v>B</v>
      </c>
      <c r="OA11" s="33">
        <f t="shared" si="481"/>
        <v>3</v>
      </c>
      <c r="OB11" s="49" t="str">
        <f t="shared" si="482"/>
        <v>3.0</v>
      </c>
      <c r="OC11" s="77">
        <v>2</v>
      </c>
      <c r="OD11" s="151">
        <v>2</v>
      </c>
      <c r="OE11" s="211">
        <f t="shared" si="256"/>
        <v>18</v>
      </c>
      <c r="OF11" s="43">
        <f t="shared" si="257"/>
        <v>2.3888888888888888</v>
      </c>
      <c r="OG11" s="45" t="str">
        <f t="shared" si="258"/>
        <v>2.39</v>
      </c>
      <c r="OH11" s="47" t="str">
        <f t="shared" si="259"/>
        <v>Lên lớp</v>
      </c>
      <c r="OI11" s="41">
        <f t="shared" si="260"/>
        <v>18</v>
      </c>
      <c r="OJ11" s="43">
        <f t="shared" si="261"/>
        <v>2.3888888888888888</v>
      </c>
      <c r="OK11" s="229">
        <f t="shared" si="262"/>
        <v>76</v>
      </c>
      <c r="OL11" s="230">
        <f t="shared" si="263"/>
        <v>76</v>
      </c>
      <c r="OM11" s="146">
        <f t="shared" si="264"/>
        <v>2.1973684210526314</v>
      </c>
      <c r="ON11" s="45" t="str">
        <f t="shared" si="265"/>
        <v>2.20</v>
      </c>
      <c r="OO11" s="47" t="str">
        <f t="shared" si="266"/>
        <v>Lên lớp</v>
      </c>
      <c r="OP11" s="47" t="s">
        <v>1143</v>
      </c>
      <c r="OQ11" s="24">
        <v>7.4</v>
      </c>
      <c r="OR11" s="27">
        <v>3</v>
      </c>
      <c r="OS11" s="28"/>
      <c r="OT11" s="30">
        <f t="shared" si="484"/>
        <v>4.8</v>
      </c>
      <c r="OU11" s="31">
        <f t="shared" si="485"/>
        <v>4.8</v>
      </c>
      <c r="OV11" s="31" t="str">
        <f t="shared" si="486"/>
        <v>4.8</v>
      </c>
      <c r="OW11" s="35" t="str">
        <f t="shared" si="487"/>
        <v>D</v>
      </c>
      <c r="OX11" s="33">
        <f t="shared" si="488"/>
        <v>1</v>
      </c>
      <c r="OY11" s="49" t="str">
        <f t="shared" si="489"/>
        <v>1.0</v>
      </c>
      <c r="OZ11" s="77">
        <v>2</v>
      </c>
      <c r="PA11" s="151">
        <v>2</v>
      </c>
      <c r="PB11" s="24">
        <v>8</v>
      </c>
      <c r="PC11" s="27">
        <v>8</v>
      </c>
      <c r="PD11" s="28"/>
      <c r="PE11" s="30">
        <f t="shared" si="490"/>
        <v>8</v>
      </c>
      <c r="PF11" s="31">
        <f t="shared" si="491"/>
        <v>8</v>
      </c>
      <c r="PG11" s="31" t="str">
        <f t="shared" si="492"/>
        <v>8.0</v>
      </c>
      <c r="PH11" s="35" t="str">
        <f t="shared" si="493"/>
        <v>B+</v>
      </c>
      <c r="PI11" s="130">
        <f t="shared" si="494"/>
        <v>3.5</v>
      </c>
      <c r="PJ11" s="49" t="str">
        <f t="shared" si="495"/>
        <v>3.5</v>
      </c>
      <c r="PK11" s="77">
        <v>3</v>
      </c>
      <c r="PL11" s="151">
        <v>3</v>
      </c>
      <c r="PM11" s="24">
        <v>6.3</v>
      </c>
      <c r="PN11" s="27">
        <v>8</v>
      </c>
      <c r="PO11" s="28"/>
      <c r="PP11" s="30">
        <f t="shared" si="496"/>
        <v>7.3</v>
      </c>
      <c r="PQ11" s="31">
        <f t="shared" si="497"/>
        <v>7.3</v>
      </c>
      <c r="PR11" s="29" t="str">
        <f t="shared" si="498"/>
        <v>7.3</v>
      </c>
      <c r="PS11" s="35" t="str">
        <f t="shared" si="499"/>
        <v>B</v>
      </c>
      <c r="PT11" s="130">
        <f t="shared" si="500"/>
        <v>3</v>
      </c>
      <c r="PU11" s="49" t="str">
        <f t="shared" si="501"/>
        <v>3.0</v>
      </c>
      <c r="PV11" s="77">
        <v>2</v>
      </c>
      <c r="PW11" s="151">
        <v>2</v>
      </c>
      <c r="PX11" s="24">
        <v>7.6</v>
      </c>
      <c r="PY11" s="27">
        <v>7</v>
      </c>
      <c r="PZ11" s="28"/>
      <c r="QA11" s="22">
        <f t="shared" si="502"/>
        <v>7.2</v>
      </c>
      <c r="QB11" s="29">
        <f t="shared" si="503"/>
        <v>7.2</v>
      </c>
      <c r="QC11" s="29" t="str">
        <f t="shared" si="504"/>
        <v>7.2</v>
      </c>
      <c r="QD11" s="35" t="str">
        <f t="shared" ref="QD11:QD29" si="545">IF(QB11&gt;=8.5,"A",IF(QB11&gt;=8,"B+",IF(QB11&gt;=7,"B",IF(QB11&gt;=6.5,"C+",IF(QB11&gt;=5.5,"C",IF(QB11&gt;=5,"D+",IF(QB11&gt;=4,"D","F")))))))</f>
        <v>B</v>
      </c>
      <c r="QE11" s="33">
        <f t="shared" si="505"/>
        <v>3</v>
      </c>
      <c r="QF11" s="49" t="str">
        <f t="shared" si="506"/>
        <v>3.0</v>
      </c>
      <c r="QG11" s="77">
        <v>3</v>
      </c>
      <c r="QH11" s="151">
        <v>3</v>
      </c>
      <c r="QI11" s="24">
        <v>6.9</v>
      </c>
      <c r="QJ11" s="27">
        <v>8</v>
      </c>
      <c r="QK11" s="28"/>
      <c r="QL11" s="30">
        <f t="shared" si="507"/>
        <v>7.6</v>
      </c>
      <c r="QM11" s="31">
        <f t="shared" si="508"/>
        <v>7.6</v>
      </c>
      <c r="QN11" s="31" t="str">
        <f t="shared" si="509"/>
        <v>7.6</v>
      </c>
      <c r="QO11" s="35" t="str">
        <f t="shared" si="510"/>
        <v>B</v>
      </c>
      <c r="QP11" s="33">
        <f t="shared" si="511"/>
        <v>3</v>
      </c>
      <c r="QQ11" s="49" t="str">
        <f t="shared" si="512"/>
        <v>3.0</v>
      </c>
      <c r="QR11" s="77">
        <v>1</v>
      </c>
      <c r="QS11" s="151">
        <v>1</v>
      </c>
      <c r="QT11" s="24">
        <v>7.3</v>
      </c>
      <c r="QU11" s="27">
        <v>7</v>
      </c>
      <c r="QV11" s="28"/>
      <c r="QW11" s="30">
        <f t="shared" si="513"/>
        <v>7.1</v>
      </c>
      <c r="QX11" s="31">
        <f t="shared" si="514"/>
        <v>7.1</v>
      </c>
      <c r="QY11" s="29" t="str">
        <f t="shared" si="515"/>
        <v>7.1</v>
      </c>
      <c r="QZ11" s="35" t="str">
        <f t="shared" si="516"/>
        <v>B</v>
      </c>
      <c r="RA11" s="130">
        <f t="shared" si="517"/>
        <v>3</v>
      </c>
      <c r="RB11" s="49" t="str">
        <f t="shared" si="518"/>
        <v>3.0</v>
      </c>
      <c r="RC11" s="77">
        <v>3</v>
      </c>
      <c r="RD11" s="151">
        <v>3</v>
      </c>
      <c r="RE11" s="24">
        <v>6.8</v>
      </c>
      <c r="RF11" s="27">
        <v>7</v>
      </c>
      <c r="RG11" s="28"/>
      <c r="RH11" s="22">
        <f t="shared" si="519"/>
        <v>6.9</v>
      </c>
      <c r="RI11" s="29">
        <f t="shared" si="520"/>
        <v>6.9</v>
      </c>
      <c r="RJ11" s="29" t="str">
        <f t="shared" si="521"/>
        <v>6.9</v>
      </c>
      <c r="RK11" s="35" t="str">
        <f t="shared" si="522"/>
        <v>C+</v>
      </c>
      <c r="RL11" s="33">
        <f t="shared" si="523"/>
        <v>2.5</v>
      </c>
      <c r="RM11" s="49" t="str">
        <f t="shared" si="524"/>
        <v>2.5</v>
      </c>
      <c r="RN11" s="77">
        <v>1</v>
      </c>
      <c r="RO11" s="151">
        <v>1</v>
      </c>
      <c r="RP11" s="211">
        <f t="shared" si="525"/>
        <v>15</v>
      </c>
      <c r="RQ11" s="275">
        <f t="shared" si="526"/>
        <v>7.0400000000000009</v>
      </c>
      <c r="RR11" s="43">
        <f t="shared" si="527"/>
        <v>2.8</v>
      </c>
      <c r="RS11" s="45" t="str">
        <f t="shared" si="277"/>
        <v>2.80</v>
      </c>
      <c r="RT11" s="47" t="str">
        <f t="shared" si="278"/>
        <v>Lên lớp</v>
      </c>
      <c r="RU11" s="41">
        <f t="shared" si="279"/>
        <v>15</v>
      </c>
      <c r="RV11" s="43">
        <f t="shared" si="280"/>
        <v>2.8</v>
      </c>
      <c r="RW11" s="229">
        <f t="shared" si="281"/>
        <v>91</v>
      </c>
      <c r="RX11" s="230">
        <f t="shared" si="282"/>
        <v>91</v>
      </c>
      <c r="RY11" s="146">
        <f t="shared" si="283"/>
        <v>2.2967032967032965</v>
      </c>
      <c r="RZ11" s="45" t="str">
        <f t="shared" si="284"/>
        <v>2.30</v>
      </c>
      <c r="SA11" s="47" t="str">
        <f t="shared" si="285"/>
        <v>Lên lớp</v>
      </c>
      <c r="SB11" s="47" t="s">
        <v>1143</v>
      </c>
      <c r="SC11" s="24"/>
      <c r="SD11" s="27"/>
      <c r="SE11" s="28"/>
      <c r="SF11" s="30">
        <f t="shared" si="528"/>
        <v>0</v>
      </c>
      <c r="SG11" s="31">
        <f t="shared" si="529"/>
        <v>0</v>
      </c>
      <c r="SH11" s="29" t="str">
        <f t="shared" si="530"/>
        <v>0.0</v>
      </c>
      <c r="SI11" s="35" t="str">
        <f t="shared" si="531"/>
        <v>F</v>
      </c>
      <c r="SJ11" s="130">
        <f t="shared" si="532"/>
        <v>0</v>
      </c>
      <c r="SK11" s="49" t="str">
        <f t="shared" si="533"/>
        <v>0.0</v>
      </c>
      <c r="SL11" s="77"/>
      <c r="SM11" s="151"/>
      <c r="SN11" s="24"/>
      <c r="SO11" s="27"/>
      <c r="SP11" s="28"/>
      <c r="SQ11" s="30">
        <f t="shared" si="534"/>
        <v>0</v>
      </c>
      <c r="SR11" s="31">
        <f t="shared" si="535"/>
        <v>0</v>
      </c>
      <c r="SS11" s="31" t="str">
        <f t="shared" si="536"/>
        <v>0.0</v>
      </c>
      <c r="ST11" s="35" t="str">
        <f t="shared" si="537"/>
        <v>F</v>
      </c>
      <c r="SU11" s="33">
        <f t="shared" si="538"/>
        <v>0</v>
      </c>
      <c r="SV11" s="49" t="str">
        <f t="shared" si="539"/>
        <v>0.0</v>
      </c>
      <c r="SW11" s="77"/>
      <c r="SX11" s="151"/>
      <c r="SY11" s="24">
        <v>8.8000000000000007</v>
      </c>
      <c r="SZ11" s="27">
        <v>8</v>
      </c>
      <c r="TA11" s="28"/>
      <c r="TB11" s="30">
        <f t="shared" ref="TB11:TB22" si="546">ROUND((SY11*0.4+SZ11*0.6),1)</f>
        <v>8.3000000000000007</v>
      </c>
      <c r="TC11" s="31">
        <f t="shared" ref="TC11:TC22" si="547">ROUND(MAX((SY11*0.4+SZ11*0.6),(SY11*0.4+TA11*0.6)),1)</f>
        <v>8.3000000000000007</v>
      </c>
      <c r="TD11" s="29" t="str">
        <f t="shared" si="541"/>
        <v>8.3</v>
      </c>
      <c r="TE11" s="35" t="str">
        <f t="shared" si="542"/>
        <v>B+</v>
      </c>
      <c r="TF11" s="130">
        <f t="shared" si="543"/>
        <v>3.5</v>
      </c>
      <c r="TG11" s="49" t="str">
        <f t="shared" si="544"/>
        <v>3.5</v>
      </c>
      <c r="TH11" s="77">
        <v>4</v>
      </c>
      <c r="TI11" s="151">
        <v>4</v>
      </c>
      <c r="TJ11" s="320"/>
      <c r="TK11" s="321">
        <v>5.9</v>
      </c>
      <c r="TL11" s="322">
        <v>5.8</v>
      </c>
      <c r="TM11" s="322">
        <v>5.6</v>
      </c>
      <c r="TN11" s="322"/>
      <c r="TO11" s="127">
        <f t="shared" ref="TO11:TO29" si="548">ROUND((TK11*0.2+TL11*0.3+TM11*0.5),1)</f>
        <v>5.7</v>
      </c>
      <c r="TP11" s="29" t="str">
        <f t="shared" ref="TP11:TP29" si="549">TEXT(TO11,"0.0")</f>
        <v>5.7</v>
      </c>
      <c r="TQ11" s="35" t="str">
        <f t="shared" ref="TQ11:TQ29" si="550">IF(TO11&gt;=8.5,"A",IF(TO11&gt;=8,"B+",IF(TO11&gt;=7,"B",IF(TO11&gt;=6.5,"C+",IF(TO11&gt;=5.5,"C",IF(TO11&gt;=5,"D+",IF(TO11&gt;=4,"D","F")))))))</f>
        <v>C</v>
      </c>
      <c r="TR11" s="33">
        <f t="shared" ref="TR11:TR29" si="551">IF(TQ11="A",4,IF(TQ11="B+",3.5,IF(TQ11="B",3,IF(TQ11="C+",2.5,IF(TQ11="C",2,IF(TQ11="D+",1.5,IF(TQ11="D",1,0)))))))</f>
        <v>2</v>
      </c>
      <c r="TS11" s="49" t="str">
        <f t="shared" ref="TS11:TS29" si="552">TEXT(TR11,"0.0")</f>
        <v>2.0</v>
      </c>
      <c r="TT11" s="323">
        <v>5</v>
      </c>
      <c r="TU11" s="324">
        <v>5</v>
      </c>
      <c r="TV11" s="325">
        <f t="shared" ref="TV11:TV29" si="553">TH11+TT11</f>
        <v>9</v>
      </c>
      <c r="TW11" s="341">
        <f t="shared" si="294"/>
        <v>6.8555555555555561</v>
      </c>
      <c r="TX11" s="326">
        <f t="shared" ref="TX11:TX29" si="554">(TF11*TH11+TR11*TT11)/TV11</f>
        <v>2.6666666666666665</v>
      </c>
      <c r="TY11" s="45" t="str">
        <f t="shared" ref="TY11:TY29" si="555">TEXT(TX11,"0.00")</f>
        <v>2.67</v>
      </c>
      <c r="TZ11" s="47" t="str">
        <f t="shared" ref="TZ11:TZ29" si="556">IF(AND(TX11&lt;1),"Cảnh báo KQHT","Lên lớp")</f>
        <v>Lên lớp</v>
      </c>
      <c r="UA11" s="41">
        <f t="shared" ref="UA11:UA29" si="557">TI11+TU11</f>
        <v>9</v>
      </c>
      <c r="UB11" s="43">
        <f t="shared" ref="UB11:UB29" si="558">(TF11*TI11+TR11*TU11)/UA11</f>
        <v>2.6666666666666665</v>
      </c>
    </row>
    <row r="12" spans="1:548" ht="18">
      <c r="A12" s="11">
        <v>16</v>
      </c>
      <c r="B12" s="70" t="s">
        <v>573</v>
      </c>
      <c r="C12" s="92" t="s">
        <v>598</v>
      </c>
      <c r="D12" s="73" t="s">
        <v>599</v>
      </c>
      <c r="E12" s="74" t="s">
        <v>18</v>
      </c>
      <c r="F12" s="9"/>
      <c r="G12" s="120" t="s">
        <v>973</v>
      </c>
      <c r="H12" s="120" t="s">
        <v>18</v>
      </c>
      <c r="I12" s="11" t="s">
        <v>972</v>
      </c>
      <c r="J12" s="13">
        <v>7</v>
      </c>
      <c r="K12" s="29" t="str">
        <f t="shared" si="100"/>
        <v>7.0</v>
      </c>
      <c r="L12" s="35" t="str">
        <f t="shared" si="362"/>
        <v>B</v>
      </c>
      <c r="M12" s="33">
        <f t="shared" si="363"/>
        <v>3</v>
      </c>
      <c r="N12" s="49" t="str">
        <f t="shared" si="364"/>
        <v>3.0</v>
      </c>
      <c r="O12" s="12">
        <v>2</v>
      </c>
      <c r="P12" s="19">
        <v>6.9</v>
      </c>
      <c r="Q12" s="29" t="str">
        <f t="shared" si="104"/>
        <v>6.9</v>
      </c>
      <c r="R12" s="35" t="str">
        <f t="shared" si="365"/>
        <v>C+</v>
      </c>
      <c r="S12" s="33">
        <f t="shared" si="366"/>
        <v>2.5</v>
      </c>
      <c r="T12" s="49" t="str">
        <f t="shared" si="367"/>
        <v>2.5</v>
      </c>
      <c r="U12" s="12">
        <v>3</v>
      </c>
      <c r="V12" s="24">
        <v>8.3000000000000007</v>
      </c>
      <c r="W12" s="27">
        <v>7</v>
      </c>
      <c r="X12" s="28"/>
      <c r="Y12" s="22">
        <f t="shared" si="368"/>
        <v>7.5</v>
      </c>
      <c r="Z12" s="29">
        <f t="shared" si="369"/>
        <v>7.5</v>
      </c>
      <c r="AA12" s="29" t="str">
        <f t="shared" si="110"/>
        <v>7.5</v>
      </c>
      <c r="AB12" s="35" t="str">
        <f t="shared" si="370"/>
        <v>B</v>
      </c>
      <c r="AC12" s="33">
        <f t="shared" si="371"/>
        <v>3</v>
      </c>
      <c r="AD12" s="49" t="str">
        <f t="shared" si="372"/>
        <v>3.0</v>
      </c>
      <c r="AE12" s="77">
        <v>5</v>
      </c>
      <c r="AF12" s="80">
        <v>5</v>
      </c>
      <c r="AG12" s="24">
        <v>7.7</v>
      </c>
      <c r="AH12" s="27">
        <v>5</v>
      </c>
      <c r="AI12" s="28"/>
      <c r="AJ12" s="22">
        <f t="shared" si="373"/>
        <v>6.1</v>
      </c>
      <c r="AK12" s="29">
        <f t="shared" si="374"/>
        <v>6.1</v>
      </c>
      <c r="AL12" s="29" t="str">
        <f t="shared" si="116"/>
        <v>6.1</v>
      </c>
      <c r="AM12" s="35" t="str">
        <f t="shared" si="375"/>
        <v>C</v>
      </c>
      <c r="AN12" s="33">
        <f t="shared" si="376"/>
        <v>2</v>
      </c>
      <c r="AO12" s="49" t="str">
        <f t="shared" si="377"/>
        <v>2.0</v>
      </c>
      <c r="AP12" s="77">
        <v>3</v>
      </c>
      <c r="AQ12" s="83">
        <v>3</v>
      </c>
      <c r="AR12" s="24">
        <v>5.4</v>
      </c>
      <c r="AS12" s="27">
        <v>7</v>
      </c>
      <c r="AT12" s="28"/>
      <c r="AU12" s="22">
        <f t="shared" si="378"/>
        <v>6.4</v>
      </c>
      <c r="AV12" s="29">
        <f t="shared" si="379"/>
        <v>6.4</v>
      </c>
      <c r="AW12" s="29" t="str">
        <f t="shared" si="120"/>
        <v>6.4</v>
      </c>
      <c r="AX12" s="35" t="str">
        <f t="shared" si="380"/>
        <v>C</v>
      </c>
      <c r="AY12" s="33">
        <f t="shared" si="381"/>
        <v>2</v>
      </c>
      <c r="AZ12" s="49" t="str">
        <f t="shared" si="382"/>
        <v>2.0</v>
      </c>
      <c r="BA12" s="77">
        <v>3</v>
      </c>
      <c r="BB12" s="83">
        <v>3</v>
      </c>
      <c r="BC12" s="24">
        <v>7</v>
      </c>
      <c r="BD12" s="27">
        <v>6</v>
      </c>
      <c r="BE12" s="28"/>
      <c r="BF12" s="22">
        <f t="shared" si="383"/>
        <v>6.4</v>
      </c>
      <c r="BG12" s="29">
        <f t="shared" si="384"/>
        <v>6.4</v>
      </c>
      <c r="BH12" s="29" t="str">
        <f t="shared" si="124"/>
        <v>6.4</v>
      </c>
      <c r="BI12" s="35" t="str">
        <f t="shared" si="385"/>
        <v>C</v>
      </c>
      <c r="BJ12" s="33">
        <f t="shared" si="386"/>
        <v>2</v>
      </c>
      <c r="BK12" s="49" t="str">
        <f t="shared" si="387"/>
        <v>2.0</v>
      </c>
      <c r="BL12" s="77">
        <v>3</v>
      </c>
      <c r="BM12" s="83">
        <v>3</v>
      </c>
      <c r="BN12" s="24">
        <v>8.3000000000000007</v>
      </c>
      <c r="BO12" s="27">
        <v>8</v>
      </c>
      <c r="BP12" s="28"/>
      <c r="BQ12" s="30">
        <f t="shared" si="388"/>
        <v>8.1</v>
      </c>
      <c r="BR12" s="31">
        <f t="shared" si="389"/>
        <v>8.1</v>
      </c>
      <c r="BS12" s="29" t="str">
        <f t="shared" si="128"/>
        <v>8.1</v>
      </c>
      <c r="BT12" s="35" t="str">
        <f t="shared" si="390"/>
        <v>B+</v>
      </c>
      <c r="BU12" s="33">
        <f t="shared" si="391"/>
        <v>3.5</v>
      </c>
      <c r="BV12" s="49" t="str">
        <f t="shared" si="392"/>
        <v>3.5</v>
      </c>
      <c r="BW12" s="77">
        <v>2</v>
      </c>
      <c r="BX12" s="83">
        <v>2</v>
      </c>
      <c r="BY12" s="41">
        <f t="shared" si="132"/>
        <v>16</v>
      </c>
      <c r="BZ12" s="43">
        <f t="shared" si="133"/>
        <v>2.5</v>
      </c>
      <c r="CA12" s="45" t="str">
        <f t="shared" si="134"/>
        <v>2.50</v>
      </c>
      <c r="CB12" s="47" t="str">
        <f t="shared" si="135"/>
        <v>Lên lớp</v>
      </c>
      <c r="CC12" s="145">
        <f t="shared" si="136"/>
        <v>16</v>
      </c>
      <c r="CD12" s="146">
        <f t="shared" si="137"/>
        <v>2.5</v>
      </c>
      <c r="CE12" s="47" t="str">
        <f t="shared" si="138"/>
        <v>Lên lớp</v>
      </c>
      <c r="CF12" s="142" t="s">
        <v>1143</v>
      </c>
      <c r="CG12" s="24">
        <v>7.1</v>
      </c>
      <c r="CH12" s="27">
        <v>6</v>
      </c>
      <c r="CI12" s="28"/>
      <c r="CJ12" s="30">
        <f t="shared" si="393"/>
        <v>6.4</v>
      </c>
      <c r="CK12" s="31">
        <f t="shared" si="394"/>
        <v>6.4</v>
      </c>
      <c r="CL12" s="29" t="str">
        <f t="shared" si="141"/>
        <v>6.4</v>
      </c>
      <c r="CM12" s="35" t="str">
        <f t="shared" si="395"/>
        <v>C</v>
      </c>
      <c r="CN12" s="157">
        <f t="shared" si="396"/>
        <v>2</v>
      </c>
      <c r="CO12" s="49" t="str">
        <f t="shared" si="397"/>
        <v>2.0</v>
      </c>
      <c r="CP12" s="77">
        <v>3</v>
      </c>
      <c r="CQ12" s="151">
        <v>3</v>
      </c>
      <c r="CR12" s="24">
        <v>8</v>
      </c>
      <c r="CS12" s="27">
        <v>6</v>
      </c>
      <c r="CT12" s="28"/>
      <c r="CU12" s="30">
        <f t="shared" si="398"/>
        <v>6.8</v>
      </c>
      <c r="CV12" s="31">
        <f t="shared" si="399"/>
        <v>6.8</v>
      </c>
      <c r="CW12" s="29" t="str">
        <f t="shared" si="146"/>
        <v>6.8</v>
      </c>
      <c r="CX12" s="35" t="str">
        <f t="shared" si="400"/>
        <v>C+</v>
      </c>
      <c r="CY12" s="157">
        <f t="shared" si="401"/>
        <v>2.5</v>
      </c>
      <c r="CZ12" s="49" t="str">
        <f t="shared" si="402"/>
        <v>2.5</v>
      </c>
      <c r="DA12" s="77">
        <v>2</v>
      </c>
      <c r="DB12" s="151">
        <v>2</v>
      </c>
      <c r="DC12" s="24">
        <v>7.7</v>
      </c>
      <c r="DD12" s="27">
        <v>5</v>
      </c>
      <c r="DE12" s="28"/>
      <c r="DF12" s="30">
        <f t="shared" si="403"/>
        <v>6.1</v>
      </c>
      <c r="DG12" s="31">
        <f t="shared" si="404"/>
        <v>6.1</v>
      </c>
      <c r="DH12" s="29" t="str">
        <f t="shared" si="152"/>
        <v>6.1</v>
      </c>
      <c r="DI12" s="35" t="str">
        <f t="shared" si="405"/>
        <v>C</v>
      </c>
      <c r="DJ12" s="157">
        <f t="shared" si="406"/>
        <v>2</v>
      </c>
      <c r="DK12" s="49" t="str">
        <f t="shared" si="407"/>
        <v>2.0</v>
      </c>
      <c r="DL12" s="77">
        <v>4</v>
      </c>
      <c r="DM12" s="151">
        <v>4</v>
      </c>
      <c r="DN12" s="24">
        <v>6.9</v>
      </c>
      <c r="DO12" s="27">
        <v>4</v>
      </c>
      <c r="DP12" s="28"/>
      <c r="DQ12" s="30">
        <f t="shared" si="408"/>
        <v>5.2</v>
      </c>
      <c r="DR12" s="31">
        <f t="shared" si="409"/>
        <v>5.2</v>
      </c>
      <c r="DS12" s="29" t="str">
        <f t="shared" si="158"/>
        <v>5.2</v>
      </c>
      <c r="DT12" s="35" t="str">
        <f t="shared" si="410"/>
        <v>D+</v>
      </c>
      <c r="DU12" s="157">
        <f t="shared" si="411"/>
        <v>1.5</v>
      </c>
      <c r="DV12" s="49" t="str">
        <f t="shared" si="412"/>
        <v>1.5</v>
      </c>
      <c r="DW12" s="77">
        <v>3</v>
      </c>
      <c r="DX12" s="151">
        <v>3</v>
      </c>
      <c r="DY12" s="24">
        <v>6.3</v>
      </c>
      <c r="DZ12" s="27">
        <v>7</v>
      </c>
      <c r="EA12" s="28"/>
      <c r="EB12" s="30">
        <f t="shared" si="413"/>
        <v>6.7</v>
      </c>
      <c r="EC12" s="31">
        <f t="shared" si="414"/>
        <v>6.7</v>
      </c>
      <c r="ED12" s="29" t="str">
        <f t="shared" si="162"/>
        <v>6.7</v>
      </c>
      <c r="EE12" s="35" t="str">
        <f t="shared" si="415"/>
        <v>C+</v>
      </c>
      <c r="EF12" s="157">
        <f t="shared" si="416"/>
        <v>2.5</v>
      </c>
      <c r="EG12" s="49" t="str">
        <f t="shared" si="417"/>
        <v>2.5</v>
      </c>
      <c r="EH12" s="77">
        <v>2</v>
      </c>
      <c r="EI12" s="151">
        <v>2</v>
      </c>
      <c r="EJ12" s="24">
        <v>7.2</v>
      </c>
      <c r="EK12" s="27">
        <v>7</v>
      </c>
      <c r="EL12" s="28"/>
      <c r="EM12" s="30">
        <f t="shared" si="418"/>
        <v>7.1</v>
      </c>
      <c r="EN12" s="31">
        <f t="shared" si="419"/>
        <v>7.1</v>
      </c>
      <c r="EO12" s="29" t="str">
        <f t="shared" si="167"/>
        <v>7.1</v>
      </c>
      <c r="EP12" s="35" t="str">
        <f t="shared" si="420"/>
        <v>B</v>
      </c>
      <c r="EQ12" s="157">
        <f t="shared" si="421"/>
        <v>3</v>
      </c>
      <c r="ER12" s="49" t="str">
        <f t="shared" si="422"/>
        <v>3.0</v>
      </c>
      <c r="ES12" s="77">
        <v>2</v>
      </c>
      <c r="ET12" s="151">
        <v>2</v>
      </c>
      <c r="EU12" s="24">
        <v>9</v>
      </c>
      <c r="EV12" s="27">
        <v>9</v>
      </c>
      <c r="EW12" s="28"/>
      <c r="EX12" s="30">
        <f t="shared" si="423"/>
        <v>9</v>
      </c>
      <c r="EY12" s="31">
        <f t="shared" si="424"/>
        <v>9</v>
      </c>
      <c r="EZ12" s="29" t="str">
        <f t="shared" si="172"/>
        <v>9.0</v>
      </c>
      <c r="FA12" s="35" t="str">
        <f t="shared" si="425"/>
        <v>A</v>
      </c>
      <c r="FB12" s="157">
        <f t="shared" si="426"/>
        <v>4</v>
      </c>
      <c r="FC12" s="49" t="str">
        <f t="shared" si="427"/>
        <v>4.0</v>
      </c>
      <c r="FD12" s="77">
        <v>3</v>
      </c>
      <c r="FE12" s="151">
        <v>3</v>
      </c>
      <c r="FF12" s="155">
        <v>8</v>
      </c>
      <c r="FG12" s="165">
        <v>7.3</v>
      </c>
      <c r="FH12" s="165"/>
      <c r="FI12" s="22">
        <f t="shared" si="428"/>
        <v>7.6</v>
      </c>
      <c r="FJ12" s="29">
        <f t="shared" si="429"/>
        <v>7.6</v>
      </c>
      <c r="FK12" s="29" t="str">
        <f t="shared" si="178"/>
        <v>7.6</v>
      </c>
      <c r="FL12" s="35" t="str">
        <f t="shared" si="430"/>
        <v>B</v>
      </c>
      <c r="FM12" s="33">
        <f t="shared" si="431"/>
        <v>3</v>
      </c>
      <c r="FN12" s="49" t="str">
        <f t="shared" si="432"/>
        <v>3.0</v>
      </c>
      <c r="FO12" s="77">
        <v>2</v>
      </c>
      <c r="FP12" s="151">
        <v>2</v>
      </c>
      <c r="FQ12" s="41">
        <f t="shared" si="182"/>
        <v>21</v>
      </c>
      <c r="FR12" s="43">
        <f t="shared" si="302"/>
        <v>2.5</v>
      </c>
      <c r="FS12" s="45" t="str">
        <f t="shared" si="183"/>
        <v>2.50</v>
      </c>
      <c r="FT12" s="47" t="str">
        <f t="shared" si="184"/>
        <v>Lên lớp</v>
      </c>
      <c r="FU12" s="145">
        <f t="shared" si="185"/>
        <v>21</v>
      </c>
      <c r="FV12" s="146">
        <f t="shared" si="186"/>
        <v>2.5</v>
      </c>
      <c r="FW12" s="174">
        <f t="shared" si="187"/>
        <v>37</v>
      </c>
      <c r="FX12" s="41">
        <f t="shared" si="188"/>
        <v>37</v>
      </c>
      <c r="FY12" s="43">
        <f t="shared" si="189"/>
        <v>2.5</v>
      </c>
      <c r="FZ12" s="45" t="str">
        <f t="shared" si="190"/>
        <v>2.50</v>
      </c>
      <c r="GA12" s="47" t="str">
        <f t="shared" si="191"/>
        <v>Lên lớp</v>
      </c>
      <c r="GB12" s="47" t="s">
        <v>1143</v>
      </c>
      <c r="GC12" s="24">
        <v>9.5</v>
      </c>
      <c r="GD12" s="27">
        <v>8</v>
      </c>
      <c r="GE12" s="28"/>
      <c r="GF12" s="30">
        <f t="shared" si="314"/>
        <v>8.6</v>
      </c>
      <c r="GG12" s="31">
        <f t="shared" si="315"/>
        <v>8.6</v>
      </c>
      <c r="GH12" s="29" t="str">
        <f t="shared" si="193"/>
        <v>8.6</v>
      </c>
      <c r="GI12" s="35" t="str">
        <f t="shared" si="316"/>
        <v>A</v>
      </c>
      <c r="GJ12" s="33">
        <f t="shared" si="317"/>
        <v>4</v>
      </c>
      <c r="GK12" s="49" t="str">
        <f t="shared" si="318"/>
        <v>4.0</v>
      </c>
      <c r="GL12" s="77">
        <v>2</v>
      </c>
      <c r="GM12" s="151">
        <v>2</v>
      </c>
      <c r="GN12" s="24">
        <v>9</v>
      </c>
      <c r="GO12" s="27">
        <v>7</v>
      </c>
      <c r="GP12" s="28"/>
      <c r="GQ12" s="30">
        <f t="shared" si="319"/>
        <v>7.8</v>
      </c>
      <c r="GR12" s="31">
        <f t="shared" si="320"/>
        <v>7.8</v>
      </c>
      <c r="GS12" s="29" t="str">
        <f t="shared" si="198"/>
        <v>7.8</v>
      </c>
      <c r="GT12" s="35" t="str">
        <f t="shared" si="321"/>
        <v>B</v>
      </c>
      <c r="GU12" s="33">
        <f t="shared" si="322"/>
        <v>3</v>
      </c>
      <c r="GV12" s="49" t="str">
        <f t="shared" si="323"/>
        <v>3.0</v>
      </c>
      <c r="GW12" s="77">
        <v>3</v>
      </c>
      <c r="GX12" s="151">
        <v>3</v>
      </c>
      <c r="GY12" s="24">
        <v>8</v>
      </c>
      <c r="GZ12" s="27">
        <v>8</v>
      </c>
      <c r="HA12" s="28"/>
      <c r="HB12" s="30">
        <f t="shared" si="324"/>
        <v>8</v>
      </c>
      <c r="HC12" s="31">
        <f t="shared" si="325"/>
        <v>8</v>
      </c>
      <c r="HD12" s="29" t="str">
        <f t="shared" si="203"/>
        <v>8.0</v>
      </c>
      <c r="HE12" s="35" t="str">
        <f t="shared" si="326"/>
        <v>B+</v>
      </c>
      <c r="HF12" s="33">
        <f t="shared" si="327"/>
        <v>3.5</v>
      </c>
      <c r="HG12" s="49" t="str">
        <f t="shared" si="328"/>
        <v>3.5</v>
      </c>
      <c r="HH12" s="77">
        <v>2</v>
      </c>
      <c r="HI12" s="151">
        <v>2</v>
      </c>
      <c r="HJ12" s="24">
        <v>7</v>
      </c>
      <c r="HK12" s="27">
        <v>8</v>
      </c>
      <c r="HL12" s="28"/>
      <c r="HM12" s="22">
        <f t="shared" si="329"/>
        <v>7.6</v>
      </c>
      <c r="HN12" s="29">
        <f t="shared" si="330"/>
        <v>7.6</v>
      </c>
      <c r="HO12" s="29" t="str">
        <f t="shared" si="208"/>
        <v>7.6</v>
      </c>
      <c r="HP12" s="35" t="str">
        <f t="shared" si="331"/>
        <v>B</v>
      </c>
      <c r="HQ12" s="33">
        <f t="shared" si="332"/>
        <v>3</v>
      </c>
      <c r="HR12" s="49" t="str">
        <f t="shared" si="333"/>
        <v>3.0</v>
      </c>
      <c r="HS12" s="77">
        <v>2</v>
      </c>
      <c r="HT12" s="151">
        <v>2</v>
      </c>
      <c r="HU12" s="24">
        <v>9.1999999999999993</v>
      </c>
      <c r="HV12" s="27">
        <v>6</v>
      </c>
      <c r="HW12" s="28"/>
      <c r="HX12" s="30">
        <f t="shared" si="334"/>
        <v>7.3</v>
      </c>
      <c r="HY12" s="31">
        <f t="shared" si="335"/>
        <v>7.3</v>
      </c>
      <c r="HZ12" s="29" t="str">
        <f t="shared" si="213"/>
        <v>7.3</v>
      </c>
      <c r="IA12" s="35" t="str">
        <f t="shared" si="336"/>
        <v>B</v>
      </c>
      <c r="IB12" s="33">
        <f t="shared" si="337"/>
        <v>3</v>
      </c>
      <c r="IC12" s="49" t="str">
        <f t="shared" si="338"/>
        <v>3.0</v>
      </c>
      <c r="ID12" s="77">
        <v>3</v>
      </c>
      <c r="IE12" s="151">
        <v>3</v>
      </c>
      <c r="IF12" s="24">
        <v>6.3</v>
      </c>
      <c r="IG12" s="27">
        <v>5</v>
      </c>
      <c r="IH12" s="28"/>
      <c r="II12" s="30">
        <f t="shared" si="217"/>
        <v>5.5</v>
      </c>
      <c r="IJ12" s="31">
        <f t="shared" si="218"/>
        <v>5.5</v>
      </c>
      <c r="IK12" s="29" t="str">
        <f t="shared" si="219"/>
        <v>5.5</v>
      </c>
      <c r="IL12" s="35" t="str">
        <f t="shared" si="339"/>
        <v>C</v>
      </c>
      <c r="IM12" s="33">
        <f t="shared" si="340"/>
        <v>2</v>
      </c>
      <c r="IN12" s="49" t="str">
        <f t="shared" si="341"/>
        <v>2.0</v>
      </c>
      <c r="IO12" s="77">
        <v>2</v>
      </c>
      <c r="IP12" s="151">
        <v>2</v>
      </c>
      <c r="IQ12" s="24">
        <v>8.4</v>
      </c>
      <c r="IR12" s="27">
        <v>8</v>
      </c>
      <c r="IS12" s="28"/>
      <c r="IT12" s="30">
        <f t="shared" si="342"/>
        <v>8.1999999999999993</v>
      </c>
      <c r="IU12" s="31">
        <f t="shared" si="343"/>
        <v>8.1999999999999993</v>
      </c>
      <c r="IV12" s="29" t="str">
        <f t="shared" si="223"/>
        <v>8.2</v>
      </c>
      <c r="IW12" s="35" t="str">
        <f t="shared" si="344"/>
        <v>B+</v>
      </c>
      <c r="IX12" s="33">
        <f t="shared" si="345"/>
        <v>3.5</v>
      </c>
      <c r="IY12" s="49" t="str">
        <f t="shared" si="346"/>
        <v>3.5</v>
      </c>
      <c r="IZ12" s="77">
        <v>3</v>
      </c>
      <c r="JA12" s="151">
        <v>3</v>
      </c>
      <c r="JB12" s="24">
        <v>7.8</v>
      </c>
      <c r="JC12" s="27">
        <v>7</v>
      </c>
      <c r="JD12" s="28"/>
      <c r="JE12" s="30">
        <f t="shared" si="347"/>
        <v>7.3</v>
      </c>
      <c r="JF12" s="31">
        <f t="shared" si="348"/>
        <v>7.3</v>
      </c>
      <c r="JG12" s="29" t="str">
        <f t="shared" si="227"/>
        <v>7.3</v>
      </c>
      <c r="JH12" s="35" t="str">
        <f t="shared" si="349"/>
        <v>B</v>
      </c>
      <c r="JI12" s="33">
        <f t="shared" si="350"/>
        <v>3</v>
      </c>
      <c r="JJ12" s="49" t="str">
        <f t="shared" si="351"/>
        <v>3.0</v>
      </c>
      <c r="JK12" s="77">
        <v>3</v>
      </c>
      <c r="JL12" s="151">
        <v>3</v>
      </c>
      <c r="JM12" s="24">
        <v>8</v>
      </c>
      <c r="JN12" s="214">
        <v>7</v>
      </c>
      <c r="JO12" s="140"/>
      <c r="JP12" s="30">
        <f t="shared" si="352"/>
        <v>7.4</v>
      </c>
      <c r="JQ12" s="31">
        <f t="shared" si="353"/>
        <v>7.4</v>
      </c>
      <c r="JR12" s="29" t="str">
        <f t="shared" si="231"/>
        <v>7.4</v>
      </c>
      <c r="JS12" s="35" t="str">
        <f t="shared" si="354"/>
        <v>B</v>
      </c>
      <c r="JT12" s="33">
        <f t="shared" si="355"/>
        <v>3</v>
      </c>
      <c r="JU12" s="49" t="str">
        <f t="shared" si="356"/>
        <v>3.0</v>
      </c>
      <c r="JV12" s="77">
        <v>1</v>
      </c>
      <c r="JW12" s="151">
        <v>1</v>
      </c>
      <c r="JX12" s="211">
        <f t="shared" si="235"/>
        <v>21</v>
      </c>
      <c r="JY12" s="43">
        <f t="shared" si="236"/>
        <v>3.1190476190476191</v>
      </c>
      <c r="JZ12" s="45" t="str">
        <f t="shared" si="237"/>
        <v>3.12</v>
      </c>
      <c r="KA12" s="47" t="str">
        <f t="shared" si="238"/>
        <v>Lên lớp</v>
      </c>
      <c r="KB12" s="41">
        <f t="shared" si="239"/>
        <v>21</v>
      </c>
      <c r="KC12" s="43">
        <f t="shared" si="240"/>
        <v>3.1190476190476191</v>
      </c>
      <c r="KD12" s="229">
        <f t="shared" si="241"/>
        <v>58</v>
      </c>
      <c r="KE12" s="230">
        <f t="shared" si="242"/>
        <v>58</v>
      </c>
      <c r="KF12" s="146">
        <f t="shared" si="243"/>
        <v>2.7241379310344827</v>
      </c>
      <c r="KG12" s="45" t="str">
        <f t="shared" si="244"/>
        <v>2.72</v>
      </c>
      <c r="KH12" s="47" t="str">
        <f t="shared" si="245"/>
        <v>Lên lớp</v>
      </c>
      <c r="KI12" s="47" t="s">
        <v>1143</v>
      </c>
      <c r="KJ12" s="24">
        <v>6.4</v>
      </c>
      <c r="KK12" s="27">
        <v>6</v>
      </c>
      <c r="KL12" s="28"/>
      <c r="KM12" s="30">
        <f t="shared" si="433"/>
        <v>6.2</v>
      </c>
      <c r="KN12" s="31">
        <f t="shared" si="434"/>
        <v>6.2</v>
      </c>
      <c r="KO12" s="29" t="str">
        <f t="shared" si="435"/>
        <v>6.2</v>
      </c>
      <c r="KP12" s="35" t="str">
        <f t="shared" si="436"/>
        <v>C</v>
      </c>
      <c r="KQ12" s="33">
        <f t="shared" si="437"/>
        <v>2</v>
      </c>
      <c r="KR12" s="49" t="str">
        <f t="shared" si="438"/>
        <v>2.0</v>
      </c>
      <c r="KS12" s="77">
        <v>2</v>
      </c>
      <c r="KT12" s="151">
        <v>2</v>
      </c>
      <c r="KU12" s="24">
        <v>8.3000000000000007</v>
      </c>
      <c r="KV12" s="27">
        <v>9</v>
      </c>
      <c r="KW12" s="28"/>
      <c r="KX12" s="30">
        <f t="shared" si="439"/>
        <v>8.6999999999999993</v>
      </c>
      <c r="KY12" s="31">
        <f t="shared" si="440"/>
        <v>8.6999999999999993</v>
      </c>
      <c r="KZ12" s="31" t="str">
        <f t="shared" si="441"/>
        <v>8.7</v>
      </c>
      <c r="LA12" s="35" t="str">
        <f t="shared" si="442"/>
        <v>A</v>
      </c>
      <c r="LB12" s="33">
        <f t="shared" si="443"/>
        <v>4</v>
      </c>
      <c r="LC12" s="49" t="str">
        <f t="shared" si="444"/>
        <v>4.0</v>
      </c>
      <c r="LD12" s="77">
        <v>2</v>
      </c>
      <c r="LE12" s="151">
        <v>2</v>
      </c>
      <c r="LF12" s="24">
        <v>8.3000000000000007</v>
      </c>
      <c r="LG12" s="27">
        <v>7</v>
      </c>
      <c r="LH12" s="28"/>
      <c r="LI12" s="30">
        <f t="shared" si="445"/>
        <v>7.5</v>
      </c>
      <c r="LJ12" s="31">
        <f t="shared" si="446"/>
        <v>7.5</v>
      </c>
      <c r="LK12" s="31" t="str">
        <f t="shared" si="447"/>
        <v>7.5</v>
      </c>
      <c r="LL12" s="35" t="str">
        <f t="shared" si="448"/>
        <v>B</v>
      </c>
      <c r="LM12" s="33">
        <f t="shared" si="449"/>
        <v>3</v>
      </c>
      <c r="LN12" s="49" t="str">
        <f t="shared" si="450"/>
        <v>3.0</v>
      </c>
      <c r="LO12" s="77">
        <v>2</v>
      </c>
      <c r="LP12" s="151">
        <v>2</v>
      </c>
      <c r="LQ12" s="24">
        <v>8</v>
      </c>
      <c r="LR12" s="27">
        <v>8</v>
      </c>
      <c r="LS12" s="28"/>
      <c r="LT12" s="30">
        <f t="shared" si="451"/>
        <v>8</v>
      </c>
      <c r="LU12" s="31">
        <f t="shared" si="452"/>
        <v>8</v>
      </c>
      <c r="LV12" s="29" t="str">
        <f t="shared" si="249"/>
        <v>8.0</v>
      </c>
      <c r="LW12" s="35" t="str">
        <f t="shared" si="453"/>
        <v>B+</v>
      </c>
      <c r="LX12" s="33">
        <f t="shared" si="454"/>
        <v>3.5</v>
      </c>
      <c r="LY12" s="49" t="str">
        <f t="shared" si="455"/>
        <v>3.5</v>
      </c>
      <c r="LZ12" s="77">
        <v>2</v>
      </c>
      <c r="MA12" s="151">
        <v>2</v>
      </c>
      <c r="MB12" s="24">
        <v>8</v>
      </c>
      <c r="MC12" s="27">
        <v>6</v>
      </c>
      <c r="MD12" s="28"/>
      <c r="ME12" s="30">
        <f t="shared" si="456"/>
        <v>6.8</v>
      </c>
      <c r="MF12" s="161">
        <f t="shared" si="457"/>
        <v>6.8</v>
      </c>
      <c r="MG12" s="29" t="str">
        <f t="shared" si="250"/>
        <v>6.8</v>
      </c>
      <c r="MH12" s="162" t="str">
        <f t="shared" si="458"/>
        <v>C+</v>
      </c>
      <c r="MI12" s="163">
        <f t="shared" si="459"/>
        <v>2.5</v>
      </c>
      <c r="MJ12" s="56" t="str">
        <f t="shared" si="460"/>
        <v>2.5</v>
      </c>
      <c r="MK12" s="77">
        <v>1</v>
      </c>
      <c r="ML12" s="151">
        <v>1</v>
      </c>
      <c r="MM12" s="24">
        <v>7.9</v>
      </c>
      <c r="MN12" s="27">
        <v>6</v>
      </c>
      <c r="MO12" s="28"/>
      <c r="MP12" s="30">
        <f t="shared" si="461"/>
        <v>6.8</v>
      </c>
      <c r="MQ12" s="161">
        <f t="shared" si="462"/>
        <v>6.8</v>
      </c>
      <c r="MR12" s="29" t="str">
        <f t="shared" si="251"/>
        <v>6.8</v>
      </c>
      <c r="MS12" s="162" t="str">
        <f t="shared" si="463"/>
        <v>C+</v>
      </c>
      <c r="MT12" s="163">
        <f t="shared" si="464"/>
        <v>2.5</v>
      </c>
      <c r="MU12" s="56" t="str">
        <f t="shared" si="465"/>
        <v>2.5</v>
      </c>
      <c r="MV12" s="77">
        <v>3</v>
      </c>
      <c r="MW12" s="151">
        <v>3</v>
      </c>
      <c r="MX12" s="24">
        <v>8</v>
      </c>
      <c r="MY12" s="27">
        <v>7</v>
      </c>
      <c r="MZ12" s="28"/>
      <c r="NA12" s="30">
        <f t="shared" si="466"/>
        <v>7.4</v>
      </c>
      <c r="NB12" s="161">
        <f t="shared" si="467"/>
        <v>7.4</v>
      </c>
      <c r="NC12" s="29" t="str">
        <f t="shared" si="252"/>
        <v>7.4</v>
      </c>
      <c r="ND12" s="162" t="str">
        <f t="shared" si="468"/>
        <v>B</v>
      </c>
      <c r="NE12" s="163">
        <f t="shared" si="469"/>
        <v>3</v>
      </c>
      <c r="NF12" s="56" t="str">
        <f t="shared" si="470"/>
        <v>3.0</v>
      </c>
      <c r="NG12" s="77">
        <v>1</v>
      </c>
      <c r="NH12" s="151">
        <v>1</v>
      </c>
      <c r="NI12" s="24">
        <v>7.4</v>
      </c>
      <c r="NJ12" s="27">
        <v>6</v>
      </c>
      <c r="NK12" s="28"/>
      <c r="NL12" s="30">
        <f t="shared" si="471"/>
        <v>6.6</v>
      </c>
      <c r="NM12" s="31">
        <f t="shared" si="472"/>
        <v>6.6</v>
      </c>
      <c r="NN12" s="31" t="str">
        <f t="shared" si="473"/>
        <v>6.6</v>
      </c>
      <c r="NO12" s="35" t="str">
        <f t="shared" si="474"/>
        <v>C+</v>
      </c>
      <c r="NP12" s="33">
        <f t="shared" si="475"/>
        <v>2.5</v>
      </c>
      <c r="NQ12" s="49" t="str">
        <f t="shared" si="476"/>
        <v>2.5</v>
      </c>
      <c r="NR12" s="77">
        <v>3</v>
      </c>
      <c r="NS12" s="151">
        <v>3</v>
      </c>
      <c r="NT12" s="24">
        <v>7</v>
      </c>
      <c r="NU12" s="214">
        <v>7.7</v>
      </c>
      <c r="NV12" s="28"/>
      <c r="NW12" s="30">
        <f t="shared" si="477"/>
        <v>7.4</v>
      </c>
      <c r="NX12" s="31">
        <f t="shared" si="478"/>
        <v>7.4</v>
      </c>
      <c r="NY12" s="31" t="str">
        <f t="shared" si="479"/>
        <v>7.4</v>
      </c>
      <c r="NZ12" s="35" t="str">
        <f t="shared" si="480"/>
        <v>B</v>
      </c>
      <c r="OA12" s="33">
        <f t="shared" si="481"/>
        <v>3</v>
      </c>
      <c r="OB12" s="49" t="str">
        <f t="shared" si="482"/>
        <v>3.0</v>
      </c>
      <c r="OC12" s="77">
        <v>2</v>
      </c>
      <c r="OD12" s="151">
        <v>2</v>
      </c>
      <c r="OE12" s="211">
        <f t="shared" si="256"/>
        <v>18</v>
      </c>
      <c r="OF12" s="43">
        <f t="shared" si="257"/>
        <v>2.8611111111111112</v>
      </c>
      <c r="OG12" s="45" t="str">
        <f t="shared" si="258"/>
        <v>2.86</v>
      </c>
      <c r="OH12" s="47" t="str">
        <f t="shared" si="259"/>
        <v>Lên lớp</v>
      </c>
      <c r="OI12" s="41">
        <f t="shared" si="260"/>
        <v>18</v>
      </c>
      <c r="OJ12" s="43">
        <f t="shared" si="261"/>
        <v>2.8611111111111112</v>
      </c>
      <c r="OK12" s="229">
        <f t="shared" si="262"/>
        <v>76</v>
      </c>
      <c r="OL12" s="230">
        <f t="shared" si="263"/>
        <v>76</v>
      </c>
      <c r="OM12" s="146">
        <f t="shared" si="264"/>
        <v>2.7565789473684212</v>
      </c>
      <c r="ON12" s="45" t="str">
        <f t="shared" si="265"/>
        <v>2.76</v>
      </c>
      <c r="OO12" s="47" t="str">
        <f t="shared" si="266"/>
        <v>Lên lớp</v>
      </c>
      <c r="OP12" s="47" t="s">
        <v>1143</v>
      </c>
      <c r="OQ12" s="24">
        <v>8</v>
      </c>
      <c r="OR12" s="27">
        <v>6</v>
      </c>
      <c r="OS12" s="28"/>
      <c r="OT12" s="30">
        <f t="shared" si="484"/>
        <v>6.8</v>
      </c>
      <c r="OU12" s="31">
        <f t="shared" si="485"/>
        <v>6.8</v>
      </c>
      <c r="OV12" s="31" t="str">
        <f t="shared" si="486"/>
        <v>6.8</v>
      </c>
      <c r="OW12" s="35" t="str">
        <f t="shared" si="487"/>
        <v>C+</v>
      </c>
      <c r="OX12" s="33">
        <f t="shared" si="488"/>
        <v>2.5</v>
      </c>
      <c r="OY12" s="49" t="str">
        <f t="shared" si="489"/>
        <v>2.5</v>
      </c>
      <c r="OZ12" s="77">
        <v>2</v>
      </c>
      <c r="PA12" s="151">
        <v>2</v>
      </c>
      <c r="PB12" s="24">
        <v>9</v>
      </c>
      <c r="PC12" s="27">
        <v>6</v>
      </c>
      <c r="PD12" s="28"/>
      <c r="PE12" s="30">
        <f t="shared" si="490"/>
        <v>7.2</v>
      </c>
      <c r="PF12" s="31">
        <f t="shared" si="491"/>
        <v>7.2</v>
      </c>
      <c r="PG12" s="31" t="str">
        <f t="shared" si="492"/>
        <v>7.2</v>
      </c>
      <c r="PH12" s="35" t="str">
        <f t="shared" si="493"/>
        <v>B</v>
      </c>
      <c r="PI12" s="33">
        <f t="shared" si="494"/>
        <v>3</v>
      </c>
      <c r="PJ12" s="49" t="str">
        <f t="shared" si="495"/>
        <v>3.0</v>
      </c>
      <c r="PK12" s="77">
        <v>3</v>
      </c>
      <c r="PL12" s="151">
        <v>3</v>
      </c>
      <c r="PM12" s="24">
        <v>6.3</v>
      </c>
      <c r="PN12" s="27">
        <v>9</v>
      </c>
      <c r="PO12" s="28"/>
      <c r="PP12" s="30">
        <f t="shared" si="496"/>
        <v>7.9</v>
      </c>
      <c r="PQ12" s="31">
        <f t="shared" si="497"/>
        <v>7.9</v>
      </c>
      <c r="PR12" s="31" t="str">
        <f t="shared" si="498"/>
        <v>7.9</v>
      </c>
      <c r="PS12" s="35" t="str">
        <f t="shared" si="499"/>
        <v>B</v>
      </c>
      <c r="PT12" s="33">
        <f t="shared" si="500"/>
        <v>3</v>
      </c>
      <c r="PU12" s="49" t="str">
        <f t="shared" si="501"/>
        <v>3.0</v>
      </c>
      <c r="PV12" s="77">
        <v>2</v>
      </c>
      <c r="PW12" s="151">
        <v>2</v>
      </c>
      <c r="PX12" s="24">
        <v>8</v>
      </c>
      <c r="PY12" s="27">
        <v>9</v>
      </c>
      <c r="PZ12" s="28"/>
      <c r="QA12" s="30">
        <f t="shared" si="502"/>
        <v>8.6</v>
      </c>
      <c r="QB12" s="31">
        <f t="shared" si="503"/>
        <v>8.6</v>
      </c>
      <c r="QC12" s="29" t="str">
        <f t="shared" si="504"/>
        <v>8.6</v>
      </c>
      <c r="QD12" s="35" t="str">
        <f t="shared" si="545"/>
        <v>A</v>
      </c>
      <c r="QE12" s="130">
        <f t="shared" si="505"/>
        <v>4</v>
      </c>
      <c r="QF12" s="49" t="str">
        <f t="shared" si="506"/>
        <v>4.0</v>
      </c>
      <c r="QG12" s="77">
        <v>3</v>
      </c>
      <c r="QH12" s="151">
        <v>3</v>
      </c>
      <c r="QI12" s="24">
        <v>8.1999999999999993</v>
      </c>
      <c r="QJ12" s="27">
        <v>7</v>
      </c>
      <c r="QK12" s="28"/>
      <c r="QL12" s="30">
        <f t="shared" si="507"/>
        <v>7.5</v>
      </c>
      <c r="QM12" s="31">
        <f t="shared" si="508"/>
        <v>7.5</v>
      </c>
      <c r="QN12" s="31" t="str">
        <f t="shared" si="509"/>
        <v>7.5</v>
      </c>
      <c r="QO12" s="35" t="str">
        <f t="shared" si="510"/>
        <v>B</v>
      </c>
      <c r="QP12" s="33">
        <f t="shared" si="511"/>
        <v>3</v>
      </c>
      <c r="QQ12" s="49" t="str">
        <f t="shared" si="512"/>
        <v>3.0</v>
      </c>
      <c r="QR12" s="77">
        <v>1</v>
      </c>
      <c r="QS12" s="151">
        <v>1</v>
      </c>
      <c r="QT12" s="24">
        <v>8</v>
      </c>
      <c r="QU12" s="27">
        <v>7</v>
      </c>
      <c r="QV12" s="28"/>
      <c r="QW12" s="30">
        <f t="shared" si="513"/>
        <v>7.4</v>
      </c>
      <c r="QX12" s="31">
        <f t="shared" si="514"/>
        <v>7.4</v>
      </c>
      <c r="QY12" s="31" t="str">
        <f t="shared" si="515"/>
        <v>7.4</v>
      </c>
      <c r="QZ12" s="35" t="str">
        <f t="shared" si="516"/>
        <v>B</v>
      </c>
      <c r="RA12" s="33">
        <f t="shared" si="517"/>
        <v>3</v>
      </c>
      <c r="RB12" s="49" t="str">
        <f t="shared" si="518"/>
        <v>3.0</v>
      </c>
      <c r="RC12" s="77">
        <v>3</v>
      </c>
      <c r="RD12" s="151">
        <v>3</v>
      </c>
      <c r="RE12" s="24">
        <v>6.5</v>
      </c>
      <c r="RF12" s="27">
        <v>7</v>
      </c>
      <c r="RG12" s="28"/>
      <c r="RH12" s="30">
        <f t="shared" si="519"/>
        <v>6.8</v>
      </c>
      <c r="RI12" s="31">
        <f t="shared" si="520"/>
        <v>6.8</v>
      </c>
      <c r="RJ12" s="29" t="str">
        <f t="shared" si="521"/>
        <v>6.8</v>
      </c>
      <c r="RK12" s="35" t="str">
        <f t="shared" si="522"/>
        <v>C+</v>
      </c>
      <c r="RL12" s="130">
        <f t="shared" si="523"/>
        <v>2.5</v>
      </c>
      <c r="RM12" s="49" t="str">
        <f t="shared" si="524"/>
        <v>2.5</v>
      </c>
      <c r="RN12" s="77">
        <v>1</v>
      </c>
      <c r="RO12" s="151">
        <v>1</v>
      </c>
      <c r="RP12" s="211">
        <f t="shared" si="525"/>
        <v>15</v>
      </c>
      <c r="RQ12" s="275">
        <f t="shared" si="526"/>
        <v>7.5533333333333328</v>
      </c>
      <c r="RR12" s="43">
        <f t="shared" si="527"/>
        <v>3.1</v>
      </c>
      <c r="RS12" s="45" t="str">
        <f t="shared" si="277"/>
        <v>3.10</v>
      </c>
      <c r="RT12" s="47" t="str">
        <f t="shared" si="278"/>
        <v>Lên lớp</v>
      </c>
      <c r="RU12" s="41">
        <f t="shared" si="279"/>
        <v>15</v>
      </c>
      <c r="RV12" s="43">
        <f t="shared" si="280"/>
        <v>3.1</v>
      </c>
      <c r="RW12" s="229">
        <f t="shared" si="281"/>
        <v>91</v>
      </c>
      <c r="RX12" s="230">
        <f t="shared" si="282"/>
        <v>91</v>
      </c>
      <c r="RY12" s="146">
        <f t="shared" si="283"/>
        <v>2.8131868131868134</v>
      </c>
      <c r="RZ12" s="45" t="str">
        <f t="shared" si="284"/>
        <v>2.81</v>
      </c>
      <c r="SA12" s="47" t="str">
        <f t="shared" si="285"/>
        <v>Lên lớp</v>
      </c>
      <c r="SB12" s="47" t="s">
        <v>1143</v>
      </c>
      <c r="SC12" s="24"/>
      <c r="SD12" s="27"/>
      <c r="SE12" s="28"/>
      <c r="SF12" s="30">
        <f t="shared" si="528"/>
        <v>0</v>
      </c>
      <c r="SG12" s="31">
        <f t="shared" si="529"/>
        <v>0</v>
      </c>
      <c r="SH12" s="31" t="str">
        <f t="shared" si="530"/>
        <v>0.0</v>
      </c>
      <c r="SI12" s="35" t="str">
        <f t="shared" si="531"/>
        <v>F</v>
      </c>
      <c r="SJ12" s="33">
        <f t="shared" si="532"/>
        <v>0</v>
      </c>
      <c r="SK12" s="49" t="str">
        <f t="shared" si="533"/>
        <v>0.0</v>
      </c>
      <c r="SL12" s="77"/>
      <c r="SM12" s="151"/>
      <c r="SN12" s="24"/>
      <c r="SO12" s="27"/>
      <c r="SP12" s="28"/>
      <c r="SQ12" s="30">
        <f t="shared" si="534"/>
        <v>0</v>
      </c>
      <c r="SR12" s="31">
        <f t="shared" si="535"/>
        <v>0</v>
      </c>
      <c r="SS12" s="31" t="str">
        <f t="shared" si="536"/>
        <v>0.0</v>
      </c>
      <c r="ST12" s="35" t="str">
        <f t="shared" si="537"/>
        <v>F</v>
      </c>
      <c r="SU12" s="33">
        <f t="shared" si="538"/>
        <v>0</v>
      </c>
      <c r="SV12" s="49" t="str">
        <f t="shared" si="539"/>
        <v>0.0</v>
      </c>
      <c r="SW12" s="77"/>
      <c r="SX12" s="151"/>
      <c r="SY12" s="24">
        <v>9</v>
      </c>
      <c r="SZ12" s="27">
        <v>8</v>
      </c>
      <c r="TA12" s="28"/>
      <c r="TB12" s="30">
        <f t="shared" si="546"/>
        <v>8.4</v>
      </c>
      <c r="TC12" s="31">
        <f t="shared" si="547"/>
        <v>8.4</v>
      </c>
      <c r="TD12" s="31" t="str">
        <f t="shared" si="541"/>
        <v>8.4</v>
      </c>
      <c r="TE12" s="35" t="str">
        <f t="shared" si="542"/>
        <v>B+</v>
      </c>
      <c r="TF12" s="33">
        <f t="shared" si="543"/>
        <v>3.5</v>
      </c>
      <c r="TG12" s="49" t="str">
        <f t="shared" si="544"/>
        <v>3.5</v>
      </c>
      <c r="TH12" s="77">
        <v>4</v>
      </c>
      <c r="TI12" s="151">
        <v>4</v>
      </c>
      <c r="TJ12" s="320"/>
      <c r="TK12" s="321">
        <v>9.4</v>
      </c>
      <c r="TL12" s="322">
        <v>9</v>
      </c>
      <c r="TM12" s="322">
        <v>7.6</v>
      </c>
      <c r="TN12" s="322"/>
      <c r="TO12" s="127">
        <f t="shared" si="548"/>
        <v>8.4</v>
      </c>
      <c r="TP12" s="29" t="str">
        <f t="shared" si="549"/>
        <v>8.4</v>
      </c>
      <c r="TQ12" s="35" t="str">
        <f t="shared" si="550"/>
        <v>B+</v>
      </c>
      <c r="TR12" s="33">
        <f t="shared" si="551"/>
        <v>3.5</v>
      </c>
      <c r="TS12" s="49" t="str">
        <f t="shared" si="552"/>
        <v>3.5</v>
      </c>
      <c r="TT12" s="323">
        <v>5</v>
      </c>
      <c r="TU12" s="324">
        <v>5</v>
      </c>
      <c r="TV12" s="325">
        <f t="shared" si="553"/>
        <v>9</v>
      </c>
      <c r="TW12" s="341">
        <f t="shared" si="294"/>
        <v>8.3999999999999986</v>
      </c>
      <c r="TX12" s="326">
        <f t="shared" si="554"/>
        <v>3.5</v>
      </c>
      <c r="TY12" s="45" t="str">
        <f t="shared" si="555"/>
        <v>3.50</v>
      </c>
      <c r="TZ12" s="47" t="str">
        <f t="shared" si="556"/>
        <v>Lên lớp</v>
      </c>
      <c r="UA12" s="41">
        <f t="shared" si="557"/>
        <v>9</v>
      </c>
      <c r="UB12" s="43">
        <f t="shared" si="558"/>
        <v>3.5</v>
      </c>
    </row>
    <row r="13" spans="1:548" ht="18">
      <c r="A13" s="11">
        <v>20</v>
      </c>
      <c r="B13" s="70" t="s">
        <v>573</v>
      </c>
      <c r="C13" s="92" t="s">
        <v>605</v>
      </c>
      <c r="D13" s="73" t="s">
        <v>107</v>
      </c>
      <c r="E13" s="74" t="s">
        <v>552</v>
      </c>
      <c r="F13" s="9"/>
      <c r="G13" s="118" t="s">
        <v>929</v>
      </c>
      <c r="H13" s="102" t="s">
        <v>18</v>
      </c>
      <c r="I13" s="104" t="s">
        <v>22</v>
      </c>
      <c r="J13" s="13">
        <v>6</v>
      </c>
      <c r="K13" s="29" t="str">
        <f t="shared" si="100"/>
        <v>6.0</v>
      </c>
      <c r="L13" s="35" t="str">
        <f t="shared" si="362"/>
        <v>C</v>
      </c>
      <c r="M13" s="33">
        <f t="shared" si="363"/>
        <v>2</v>
      </c>
      <c r="N13" s="49" t="str">
        <f t="shared" si="364"/>
        <v>2.0</v>
      </c>
      <c r="O13" s="12">
        <v>2</v>
      </c>
      <c r="P13" s="19">
        <v>7.2</v>
      </c>
      <c r="Q13" s="29" t="str">
        <f t="shared" si="104"/>
        <v>7.2</v>
      </c>
      <c r="R13" s="35" t="str">
        <f t="shared" si="365"/>
        <v>B</v>
      </c>
      <c r="S13" s="33">
        <f t="shared" si="366"/>
        <v>3</v>
      </c>
      <c r="T13" s="49" t="str">
        <f t="shared" si="367"/>
        <v>3.0</v>
      </c>
      <c r="U13" s="12">
        <v>3</v>
      </c>
      <c r="V13" s="24">
        <v>7.9</v>
      </c>
      <c r="W13" s="27">
        <v>6</v>
      </c>
      <c r="X13" s="28"/>
      <c r="Y13" s="22">
        <f t="shared" si="368"/>
        <v>6.8</v>
      </c>
      <c r="Z13" s="29">
        <f t="shared" si="369"/>
        <v>6.8</v>
      </c>
      <c r="AA13" s="29" t="str">
        <f t="shared" si="110"/>
        <v>6.8</v>
      </c>
      <c r="AB13" s="35" t="str">
        <f t="shared" si="370"/>
        <v>C+</v>
      </c>
      <c r="AC13" s="33">
        <f t="shared" si="371"/>
        <v>2.5</v>
      </c>
      <c r="AD13" s="49" t="str">
        <f t="shared" si="372"/>
        <v>2.5</v>
      </c>
      <c r="AE13" s="77">
        <v>5</v>
      </c>
      <c r="AF13" s="80">
        <v>5</v>
      </c>
      <c r="AG13" s="24">
        <v>7.7</v>
      </c>
      <c r="AH13" s="27">
        <v>7</v>
      </c>
      <c r="AI13" s="28"/>
      <c r="AJ13" s="22">
        <f t="shared" si="373"/>
        <v>7.3</v>
      </c>
      <c r="AK13" s="29">
        <f t="shared" si="374"/>
        <v>7.3</v>
      </c>
      <c r="AL13" s="29" t="str">
        <f t="shared" si="116"/>
        <v>7.3</v>
      </c>
      <c r="AM13" s="35" t="str">
        <f t="shared" si="375"/>
        <v>B</v>
      </c>
      <c r="AN13" s="33">
        <f t="shared" si="376"/>
        <v>3</v>
      </c>
      <c r="AO13" s="49" t="str">
        <f t="shared" si="377"/>
        <v>3.0</v>
      </c>
      <c r="AP13" s="77">
        <v>3</v>
      </c>
      <c r="AQ13" s="83">
        <v>3</v>
      </c>
      <c r="AR13" s="24">
        <v>5</v>
      </c>
      <c r="AS13" s="27">
        <v>3</v>
      </c>
      <c r="AT13" s="28">
        <v>4</v>
      </c>
      <c r="AU13" s="22">
        <f t="shared" si="378"/>
        <v>3.8</v>
      </c>
      <c r="AV13" s="29">
        <f t="shared" si="379"/>
        <v>4.4000000000000004</v>
      </c>
      <c r="AW13" s="29" t="str">
        <f t="shared" si="120"/>
        <v>4.4</v>
      </c>
      <c r="AX13" s="35" t="str">
        <f t="shared" si="380"/>
        <v>D</v>
      </c>
      <c r="AY13" s="33">
        <f t="shared" si="381"/>
        <v>1</v>
      </c>
      <c r="AZ13" s="49" t="str">
        <f t="shared" si="382"/>
        <v>1.0</v>
      </c>
      <c r="BA13" s="77">
        <v>3</v>
      </c>
      <c r="BB13" s="83">
        <v>3</v>
      </c>
      <c r="BC13" s="24">
        <v>7.5</v>
      </c>
      <c r="BD13" s="27">
        <v>6</v>
      </c>
      <c r="BE13" s="28"/>
      <c r="BF13" s="22">
        <f t="shared" si="383"/>
        <v>6.6</v>
      </c>
      <c r="BG13" s="29">
        <f t="shared" si="384"/>
        <v>6.6</v>
      </c>
      <c r="BH13" s="29" t="str">
        <f t="shared" si="124"/>
        <v>6.6</v>
      </c>
      <c r="BI13" s="35" t="str">
        <f t="shared" si="385"/>
        <v>C+</v>
      </c>
      <c r="BJ13" s="33">
        <f t="shared" si="386"/>
        <v>2.5</v>
      </c>
      <c r="BK13" s="49" t="str">
        <f t="shared" si="387"/>
        <v>2.5</v>
      </c>
      <c r="BL13" s="77">
        <v>3</v>
      </c>
      <c r="BM13" s="83">
        <v>3</v>
      </c>
      <c r="BN13" s="24">
        <v>8.3000000000000007</v>
      </c>
      <c r="BO13" s="27">
        <v>8</v>
      </c>
      <c r="BP13" s="28"/>
      <c r="BQ13" s="22">
        <f t="shared" si="388"/>
        <v>8.1</v>
      </c>
      <c r="BR13" s="29">
        <f t="shared" si="389"/>
        <v>8.1</v>
      </c>
      <c r="BS13" s="29" t="str">
        <f t="shared" si="128"/>
        <v>8.1</v>
      </c>
      <c r="BT13" s="35" t="str">
        <f t="shared" si="390"/>
        <v>B+</v>
      </c>
      <c r="BU13" s="33">
        <f t="shared" si="391"/>
        <v>3.5</v>
      </c>
      <c r="BV13" s="49" t="str">
        <f t="shared" si="392"/>
        <v>3.5</v>
      </c>
      <c r="BW13" s="77">
        <v>2</v>
      </c>
      <c r="BX13" s="83">
        <v>2</v>
      </c>
      <c r="BY13" s="41">
        <f t="shared" si="132"/>
        <v>16</v>
      </c>
      <c r="BZ13" s="43">
        <f t="shared" si="133"/>
        <v>2.4375</v>
      </c>
      <c r="CA13" s="45" t="str">
        <f t="shared" si="134"/>
        <v>2.44</v>
      </c>
      <c r="CB13" s="47" t="str">
        <f t="shared" si="135"/>
        <v>Lên lớp</v>
      </c>
      <c r="CC13" s="145">
        <f t="shared" si="136"/>
        <v>16</v>
      </c>
      <c r="CD13" s="146">
        <f t="shared" si="137"/>
        <v>2.4375</v>
      </c>
      <c r="CE13" s="47" t="str">
        <f t="shared" si="138"/>
        <v>Lên lớp</v>
      </c>
      <c r="CF13" s="142" t="s">
        <v>1143</v>
      </c>
      <c r="CG13" s="24">
        <v>6.3</v>
      </c>
      <c r="CH13" s="27">
        <v>6</v>
      </c>
      <c r="CI13" s="28"/>
      <c r="CJ13" s="30">
        <f t="shared" si="393"/>
        <v>6.1</v>
      </c>
      <c r="CK13" s="31">
        <f t="shared" si="394"/>
        <v>6.1</v>
      </c>
      <c r="CL13" s="29" t="str">
        <f t="shared" si="141"/>
        <v>6.1</v>
      </c>
      <c r="CM13" s="35" t="str">
        <f t="shared" si="395"/>
        <v>C</v>
      </c>
      <c r="CN13" s="157">
        <f t="shared" si="396"/>
        <v>2</v>
      </c>
      <c r="CO13" s="49" t="str">
        <f t="shared" si="397"/>
        <v>2.0</v>
      </c>
      <c r="CP13" s="77">
        <v>3</v>
      </c>
      <c r="CQ13" s="151">
        <v>3</v>
      </c>
      <c r="CR13" s="24">
        <v>8.3000000000000007</v>
      </c>
      <c r="CS13" s="27">
        <v>6</v>
      </c>
      <c r="CT13" s="28"/>
      <c r="CU13" s="30">
        <f t="shared" si="398"/>
        <v>6.9</v>
      </c>
      <c r="CV13" s="31">
        <f t="shared" si="399"/>
        <v>6.9</v>
      </c>
      <c r="CW13" s="29" t="str">
        <f t="shared" si="146"/>
        <v>6.9</v>
      </c>
      <c r="CX13" s="35" t="str">
        <f t="shared" si="400"/>
        <v>C+</v>
      </c>
      <c r="CY13" s="157">
        <f t="shared" si="401"/>
        <v>2.5</v>
      </c>
      <c r="CZ13" s="49" t="str">
        <f t="shared" si="402"/>
        <v>2.5</v>
      </c>
      <c r="DA13" s="77">
        <v>2</v>
      </c>
      <c r="DB13" s="151">
        <v>2</v>
      </c>
      <c r="DC13" s="24">
        <v>8.6999999999999993</v>
      </c>
      <c r="DD13" s="27">
        <v>5</v>
      </c>
      <c r="DE13" s="28"/>
      <c r="DF13" s="30">
        <f t="shared" si="403"/>
        <v>6.5</v>
      </c>
      <c r="DG13" s="31">
        <f t="shared" si="404"/>
        <v>6.5</v>
      </c>
      <c r="DH13" s="29" t="str">
        <f t="shared" si="152"/>
        <v>6.5</v>
      </c>
      <c r="DI13" s="35" t="str">
        <f t="shared" si="405"/>
        <v>C+</v>
      </c>
      <c r="DJ13" s="157">
        <f t="shared" si="406"/>
        <v>2.5</v>
      </c>
      <c r="DK13" s="49" t="str">
        <f t="shared" si="407"/>
        <v>2.5</v>
      </c>
      <c r="DL13" s="77">
        <v>4</v>
      </c>
      <c r="DM13" s="151">
        <v>4</v>
      </c>
      <c r="DN13" s="24">
        <v>6.4</v>
      </c>
      <c r="DO13" s="27">
        <v>4</v>
      </c>
      <c r="DP13" s="28"/>
      <c r="DQ13" s="30">
        <f t="shared" si="408"/>
        <v>5</v>
      </c>
      <c r="DR13" s="31">
        <f t="shared" si="409"/>
        <v>5</v>
      </c>
      <c r="DS13" s="29" t="str">
        <f t="shared" si="158"/>
        <v>5.0</v>
      </c>
      <c r="DT13" s="35" t="str">
        <f t="shared" si="410"/>
        <v>D+</v>
      </c>
      <c r="DU13" s="157">
        <f t="shared" si="411"/>
        <v>1.5</v>
      </c>
      <c r="DV13" s="49" t="str">
        <f t="shared" si="412"/>
        <v>1.5</v>
      </c>
      <c r="DW13" s="77">
        <v>3</v>
      </c>
      <c r="DX13" s="151">
        <v>3</v>
      </c>
      <c r="DY13" s="24">
        <v>6.7</v>
      </c>
      <c r="DZ13" s="27">
        <v>2</v>
      </c>
      <c r="EA13" s="28">
        <v>7</v>
      </c>
      <c r="EB13" s="30">
        <f t="shared" si="413"/>
        <v>3.9</v>
      </c>
      <c r="EC13" s="31">
        <f t="shared" si="414"/>
        <v>6.9</v>
      </c>
      <c r="ED13" s="29" t="str">
        <f t="shared" si="162"/>
        <v>6.9</v>
      </c>
      <c r="EE13" s="35" t="str">
        <f t="shared" si="415"/>
        <v>C+</v>
      </c>
      <c r="EF13" s="157">
        <f t="shared" si="416"/>
        <v>2.5</v>
      </c>
      <c r="EG13" s="49" t="str">
        <f t="shared" si="417"/>
        <v>2.5</v>
      </c>
      <c r="EH13" s="77">
        <v>2</v>
      </c>
      <c r="EI13" s="151">
        <v>2</v>
      </c>
      <c r="EJ13" s="24">
        <v>6.4</v>
      </c>
      <c r="EK13" s="27">
        <v>7</v>
      </c>
      <c r="EL13" s="28"/>
      <c r="EM13" s="30">
        <f t="shared" si="418"/>
        <v>6.8</v>
      </c>
      <c r="EN13" s="31">
        <f t="shared" si="419"/>
        <v>6.8</v>
      </c>
      <c r="EO13" s="29" t="str">
        <f t="shared" si="167"/>
        <v>6.8</v>
      </c>
      <c r="EP13" s="35" t="str">
        <f t="shared" si="420"/>
        <v>C+</v>
      </c>
      <c r="EQ13" s="157">
        <f t="shared" si="421"/>
        <v>2.5</v>
      </c>
      <c r="ER13" s="49" t="str">
        <f t="shared" si="422"/>
        <v>2.5</v>
      </c>
      <c r="ES13" s="77">
        <v>2</v>
      </c>
      <c r="ET13" s="151">
        <v>2</v>
      </c>
      <c r="EU13" s="24">
        <v>8.8000000000000007</v>
      </c>
      <c r="EV13" s="27">
        <v>6</v>
      </c>
      <c r="EW13" s="28"/>
      <c r="EX13" s="30">
        <f t="shared" si="423"/>
        <v>7.1</v>
      </c>
      <c r="EY13" s="31">
        <f t="shared" si="424"/>
        <v>7.1</v>
      </c>
      <c r="EZ13" s="29" t="str">
        <f t="shared" si="172"/>
        <v>7.1</v>
      </c>
      <c r="FA13" s="35" t="str">
        <f t="shared" si="425"/>
        <v>B</v>
      </c>
      <c r="FB13" s="157">
        <f t="shared" si="426"/>
        <v>3</v>
      </c>
      <c r="FC13" s="49" t="str">
        <f t="shared" si="427"/>
        <v>3.0</v>
      </c>
      <c r="FD13" s="77">
        <v>3</v>
      </c>
      <c r="FE13" s="151">
        <v>3</v>
      </c>
      <c r="FF13" s="155">
        <v>8</v>
      </c>
      <c r="FG13" s="165">
        <v>6.8</v>
      </c>
      <c r="FH13" s="165"/>
      <c r="FI13" s="22">
        <f t="shared" si="428"/>
        <v>7.3</v>
      </c>
      <c r="FJ13" s="29">
        <f t="shared" si="429"/>
        <v>7.3</v>
      </c>
      <c r="FK13" s="29" t="str">
        <f t="shared" si="178"/>
        <v>7.3</v>
      </c>
      <c r="FL13" s="35" t="str">
        <f t="shared" si="430"/>
        <v>B</v>
      </c>
      <c r="FM13" s="33">
        <f t="shared" si="431"/>
        <v>3</v>
      </c>
      <c r="FN13" s="49" t="str">
        <f t="shared" si="432"/>
        <v>3.0</v>
      </c>
      <c r="FO13" s="77">
        <v>2</v>
      </c>
      <c r="FP13" s="151">
        <v>2</v>
      </c>
      <c r="FQ13" s="41">
        <f t="shared" si="182"/>
        <v>21</v>
      </c>
      <c r="FR13" s="43">
        <f t="shared" si="302"/>
        <v>2.4047619047619047</v>
      </c>
      <c r="FS13" s="45" t="str">
        <f t="shared" si="183"/>
        <v>2.40</v>
      </c>
      <c r="FT13" s="47" t="str">
        <f t="shared" si="184"/>
        <v>Lên lớp</v>
      </c>
      <c r="FU13" s="145">
        <f t="shared" si="185"/>
        <v>21</v>
      </c>
      <c r="FV13" s="146">
        <f t="shared" si="186"/>
        <v>2.4047619047619047</v>
      </c>
      <c r="FW13" s="174">
        <f t="shared" si="187"/>
        <v>37</v>
      </c>
      <c r="FX13" s="41">
        <f t="shared" si="188"/>
        <v>37</v>
      </c>
      <c r="FY13" s="43">
        <f t="shared" si="189"/>
        <v>2.4189189189189189</v>
      </c>
      <c r="FZ13" s="45" t="str">
        <f t="shared" si="190"/>
        <v>2.42</v>
      </c>
      <c r="GA13" s="47" t="str">
        <f t="shared" si="191"/>
        <v>Lên lớp</v>
      </c>
      <c r="GB13" s="47" t="s">
        <v>1143</v>
      </c>
      <c r="GC13" s="24">
        <v>6.8</v>
      </c>
      <c r="GD13" s="27">
        <v>8</v>
      </c>
      <c r="GE13" s="28"/>
      <c r="GF13" s="22">
        <f t="shared" si="314"/>
        <v>7.5</v>
      </c>
      <c r="GG13" s="29">
        <f t="shared" si="315"/>
        <v>7.5</v>
      </c>
      <c r="GH13" s="29" t="str">
        <f t="shared" si="193"/>
        <v>7.5</v>
      </c>
      <c r="GI13" s="35" t="str">
        <f t="shared" si="316"/>
        <v>B</v>
      </c>
      <c r="GJ13" s="33">
        <f t="shared" si="317"/>
        <v>3</v>
      </c>
      <c r="GK13" s="49" t="str">
        <f t="shared" si="318"/>
        <v>3.0</v>
      </c>
      <c r="GL13" s="77">
        <v>2</v>
      </c>
      <c r="GM13" s="151">
        <v>2</v>
      </c>
      <c r="GN13" s="24">
        <v>8.4</v>
      </c>
      <c r="GO13" s="27">
        <v>5</v>
      </c>
      <c r="GP13" s="28"/>
      <c r="GQ13" s="30">
        <f t="shared" si="319"/>
        <v>6.4</v>
      </c>
      <c r="GR13" s="31">
        <f t="shared" si="320"/>
        <v>6.4</v>
      </c>
      <c r="GS13" s="29" t="str">
        <f t="shared" si="198"/>
        <v>6.4</v>
      </c>
      <c r="GT13" s="35" t="str">
        <f t="shared" si="321"/>
        <v>C</v>
      </c>
      <c r="GU13" s="33">
        <f t="shared" si="322"/>
        <v>2</v>
      </c>
      <c r="GV13" s="49" t="str">
        <f t="shared" si="323"/>
        <v>2.0</v>
      </c>
      <c r="GW13" s="77">
        <v>3</v>
      </c>
      <c r="GX13" s="151">
        <v>3</v>
      </c>
      <c r="GY13" s="24">
        <v>7</v>
      </c>
      <c r="GZ13" s="27">
        <v>8</v>
      </c>
      <c r="HA13" s="28"/>
      <c r="HB13" s="22">
        <f t="shared" si="324"/>
        <v>7.6</v>
      </c>
      <c r="HC13" s="29">
        <f t="shared" si="325"/>
        <v>7.6</v>
      </c>
      <c r="HD13" s="29" t="str">
        <f t="shared" si="203"/>
        <v>7.6</v>
      </c>
      <c r="HE13" s="35" t="str">
        <f t="shared" si="326"/>
        <v>B</v>
      </c>
      <c r="HF13" s="33">
        <f t="shared" si="327"/>
        <v>3</v>
      </c>
      <c r="HG13" s="49" t="str">
        <f t="shared" si="328"/>
        <v>3.0</v>
      </c>
      <c r="HH13" s="77">
        <v>2</v>
      </c>
      <c r="HI13" s="151">
        <v>2</v>
      </c>
      <c r="HJ13" s="24">
        <v>5.4</v>
      </c>
      <c r="HK13" s="27">
        <v>8</v>
      </c>
      <c r="HL13" s="28"/>
      <c r="HM13" s="22">
        <f t="shared" si="329"/>
        <v>7</v>
      </c>
      <c r="HN13" s="29">
        <f t="shared" si="330"/>
        <v>7</v>
      </c>
      <c r="HO13" s="29" t="str">
        <f t="shared" si="208"/>
        <v>7.0</v>
      </c>
      <c r="HP13" s="35" t="str">
        <f t="shared" si="331"/>
        <v>B</v>
      </c>
      <c r="HQ13" s="33">
        <f t="shared" si="332"/>
        <v>3</v>
      </c>
      <c r="HR13" s="49" t="str">
        <f t="shared" si="333"/>
        <v>3.0</v>
      </c>
      <c r="HS13" s="77">
        <v>2</v>
      </c>
      <c r="HT13" s="151">
        <v>2</v>
      </c>
      <c r="HU13" s="24">
        <v>8.3000000000000007</v>
      </c>
      <c r="HV13" s="27">
        <v>6</v>
      </c>
      <c r="HW13" s="28"/>
      <c r="HX13" s="22">
        <f t="shared" si="334"/>
        <v>6.9</v>
      </c>
      <c r="HY13" s="29">
        <f t="shared" si="335"/>
        <v>6.9</v>
      </c>
      <c r="HZ13" s="29" t="str">
        <f t="shared" si="213"/>
        <v>6.9</v>
      </c>
      <c r="IA13" s="35" t="str">
        <f t="shared" si="336"/>
        <v>C+</v>
      </c>
      <c r="IB13" s="33">
        <f t="shared" si="337"/>
        <v>2.5</v>
      </c>
      <c r="IC13" s="49" t="str">
        <f t="shared" si="338"/>
        <v>2.5</v>
      </c>
      <c r="ID13" s="77">
        <v>3</v>
      </c>
      <c r="IE13" s="151">
        <v>3</v>
      </c>
      <c r="IF13" s="24">
        <v>7.7</v>
      </c>
      <c r="IG13" s="27">
        <v>4</v>
      </c>
      <c r="IH13" s="126"/>
      <c r="II13" s="22">
        <f t="shared" si="217"/>
        <v>5.5</v>
      </c>
      <c r="IJ13" s="54">
        <f t="shared" si="218"/>
        <v>5.5</v>
      </c>
      <c r="IK13" s="29" t="str">
        <f t="shared" si="219"/>
        <v>5.5</v>
      </c>
      <c r="IL13" s="162" t="str">
        <f t="shared" si="339"/>
        <v>C</v>
      </c>
      <c r="IM13" s="33">
        <f t="shared" si="340"/>
        <v>2</v>
      </c>
      <c r="IN13" s="49" t="str">
        <f t="shared" si="341"/>
        <v>2.0</v>
      </c>
      <c r="IO13" s="77">
        <v>2</v>
      </c>
      <c r="IP13" s="151">
        <v>2</v>
      </c>
      <c r="IQ13" s="24">
        <v>7.3</v>
      </c>
      <c r="IR13" s="27">
        <v>7</v>
      </c>
      <c r="IS13" s="28"/>
      <c r="IT13" s="30">
        <f t="shared" si="342"/>
        <v>7.1</v>
      </c>
      <c r="IU13" s="31">
        <f t="shared" si="343"/>
        <v>7.1</v>
      </c>
      <c r="IV13" s="29" t="str">
        <f t="shared" si="223"/>
        <v>7.1</v>
      </c>
      <c r="IW13" s="35" t="str">
        <f t="shared" si="344"/>
        <v>B</v>
      </c>
      <c r="IX13" s="33">
        <f t="shared" si="345"/>
        <v>3</v>
      </c>
      <c r="IY13" s="49" t="str">
        <f t="shared" si="346"/>
        <v>3.0</v>
      </c>
      <c r="IZ13" s="77">
        <v>3</v>
      </c>
      <c r="JA13" s="151">
        <v>3</v>
      </c>
      <c r="JB13" s="24">
        <v>7.4</v>
      </c>
      <c r="JC13" s="27">
        <v>5</v>
      </c>
      <c r="JD13" s="28"/>
      <c r="JE13" s="30">
        <f t="shared" si="347"/>
        <v>6</v>
      </c>
      <c r="JF13" s="31">
        <f t="shared" si="348"/>
        <v>6</v>
      </c>
      <c r="JG13" s="29" t="str">
        <f t="shared" si="227"/>
        <v>6.0</v>
      </c>
      <c r="JH13" s="35" t="str">
        <f t="shared" si="349"/>
        <v>C</v>
      </c>
      <c r="JI13" s="33">
        <f t="shared" si="350"/>
        <v>2</v>
      </c>
      <c r="JJ13" s="49" t="str">
        <f t="shared" si="351"/>
        <v>2.0</v>
      </c>
      <c r="JK13" s="77">
        <v>3</v>
      </c>
      <c r="JL13" s="151">
        <v>3</v>
      </c>
      <c r="JM13" s="24">
        <v>8</v>
      </c>
      <c r="JN13" s="214">
        <v>8.6</v>
      </c>
      <c r="JO13" s="140"/>
      <c r="JP13" s="30">
        <f t="shared" si="352"/>
        <v>8.4</v>
      </c>
      <c r="JQ13" s="31">
        <f t="shared" si="353"/>
        <v>8.4</v>
      </c>
      <c r="JR13" s="29" t="str">
        <f t="shared" si="231"/>
        <v>8.4</v>
      </c>
      <c r="JS13" s="35" t="str">
        <f t="shared" si="354"/>
        <v>B+</v>
      </c>
      <c r="JT13" s="33">
        <f t="shared" si="355"/>
        <v>3.5</v>
      </c>
      <c r="JU13" s="49" t="str">
        <f t="shared" si="356"/>
        <v>3.5</v>
      </c>
      <c r="JV13" s="77">
        <v>1</v>
      </c>
      <c r="JW13" s="151">
        <v>1</v>
      </c>
      <c r="JX13" s="211">
        <f t="shared" si="235"/>
        <v>21</v>
      </c>
      <c r="JY13" s="43">
        <f t="shared" si="236"/>
        <v>2.5714285714285716</v>
      </c>
      <c r="JZ13" s="45" t="str">
        <f t="shared" si="237"/>
        <v>2.57</v>
      </c>
      <c r="KA13" s="47" t="str">
        <f t="shared" si="238"/>
        <v>Lên lớp</v>
      </c>
      <c r="KB13" s="41">
        <f t="shared" si="239"/>
        <v>21</v>
      </c>
      <c r="KC13" s="43">
        <f t="shared" si="240"/>
        <v>2.5714285714285716</v>
      </c>
      <c r="KD13" s="229">
        <f t="shared" si="241"/>
        <v>58</v>
      </c>
      <c r="KE13" s="230">
        <f t="shared" si="242"/>
        <v>58</v>
      </c>
      <c r="KF13" s="146">
        <f t="shared" si="243"/>
        <v>2.4741379310344827</v>
      </c>
      <c r="KG13" s="45" t="str">
        <f t="shared" si="244"/>
        <v>2.47</v>
      </c>
      <c r="KH13" s="47" t="str">
        <f t="shared" si="245"/>
        <v>Lên lớp</v>
      </c>
      <c r="KI13" s="47" t="s">
        <v>1143</v>
      </c>
      <c r="KJ13" s="24">
        <v>7.2</v>
      </c>
      <c r="KK13" s="27">
        <v>8</v>
      </c>
      <c r="KL13" s="28"/>
      <c r="KM13" s="30">
        <f t="shared" si="433"/>
        <v>7.7</v>
      </c>
      <c r="KN13" s="31">
        <f t="shared" si="434"/>
        <v>7.7</v>
      </c>
      <c r="KO13" s="31" t="str">
        <f t="shared" si="435"/>
        <v>7.7</v>
      </c>
      <c r="KP13" s="35" t="str">
        <f t="shared" si="436"/>
        <v>B</v>
      </c>
      <c r="KQ13" s="33">
        <f t="shared" si="437"/>
        <v>3</v>
      </c>
      <c r="KR13" s="49" t="str">
        <f t="shared" si="438"/>
        <v>3.0</v>
      </c>
      <c r="KS13" s="77">
        <v>2</v>
      </c>
      <c r="KT13" s="151">
        <v>2</v>
      </c>
      <c r="KU13" s="24">
        <v>7.3</v>
      </c>
      <c r="KV13" s="27">
        <v>7</v>
      </c>
      <c r="KW13" s="28"/>
      <c r="KX13" s="30">
        <f t="shared" si="439"/>
        <v>7.1</v>
      </c>
      <c r="KY13" s="31">
        <f t="shared" si="440"/>
        <v>7.1</v>
      </c>
      <c r="KZ13" s="31" t="str">
        <f t="shared" si="441"/>
        <v>7.1</v>
      </c>
      <c r="LA13" s="35" t="str">
        <f t="shared" si="442"/>
        <v>B</v>
      </c>
      <c r="LB13" s="33">
        <f t="shared" si="443"/>
        <v>3</v>
      </c>
      <c r="LC13" s="49" t="str">
        <f t="shared" si="444"/>
        <v>3.0</v>
      </c>
      <c r="LD13" s="77">
        <v>2</v>
      </c>
      <c r="LE13" s="151">
        <v>2</v>
      </c>
      <c r="LF13" s="24">
        <v>6.3</v>
      </c>
      <c r="LG13" s="27">
        <v>6</v>
      </c>
      <c r="LH13" s="28"/>
      <c r="LI13" s="30">
        <f t="shared" si="445"/>
        <v>6.1</v>
      </c>
      <c r="LJ13" s="31">
        <f t="shared" si="446"/>
        <v>6.1</v>
      </c>
      <c r="LK13" s="31" t="str">
        <f t="shared" si="447"/>
        <v>6.1</v>
      </c>
      <c r="LL13" s="35" t="str">
        <f t="shared" si="448"/>
        <v>C</v>
      </c>
      <c r="LM13" s="33">
        <f t="shared" si="449"/>
        <v>2</v>
      </c>
      <c r="LN13" s="49" t="str">
        <f t="shared" si="450"/>
        <v>2.0</v>
      </c>
      <c r="LO13" s="77">
        <v>2</v>
      </c>
      <c r="LP13" s="151">
        <v>2</v>
      </c>
      <c r="LQ13" s="24">
        <v>8</v>
      </c>
      <c r="LR13" s="27">
        <v>6</v>
      </c>
      <c r="LS13" s="28"/>
      <c r="LT13" s="30">
        <f t="shared" si="451"/>
        <v>6.8</v>
      </c>
      <c r="LU13" s="31">
        <f t="shared" si="452"/>
        <v>6.8</v>
      </c>
      <c r="LV13" s="29" t="str">
        <f t="shared" si="249"/>
        <v>6.8</v>
      </c>
      <c r="LW13" s="35" t="str">
        <f t="shared" si="453"/>
        <v>C+</v>
      </c>
      <c r="LX13" s="33">
        <f t="shared" si="454"/>
        <v>2.5</v>
      </c>
      <c r="LY13" s="49" t="str">
        <f t="shared" si="455"/>
        <v>2.5</v>
      </c>
      <c r="LZ13" s="77">
        <v>2</v>
      </c>
      <c r="MA13" s="151">
        <v>2</v>
      </c>
      <c r="MB13" s="24">
        <v>8.5</v>
      </c>
      <c r="MC13" s="27">
        <v>9</v>
      </c>
      <c r="MD13" s="28"/>
      <c r="ME13" s="30">
        <f t="shared" si="456"/>
        <v>8.8000000000000007</v>
      </c>
      <c r="MF13" s="161">
        <f t="shared" si="457"/>
        <v>8.8000000000000007</v>
      </c>
      <c r="MG13" s="29" t="str">
        <f t="shared" si="250"/>
        <v>8.8</v>
      </c>
      <c r="MH13" s="162" t="str">
        <f t="shared" si="458"/>
        <v>A</v>
      </c>
      <c r="MI13" s="163">
        <f t="shared" si="459"/>
        <v>4</v>
      </c>
      <c r="MJ13" s="56" t="str">
        <f t="shared" si="460"/>
        <v>4.0</v>
      </c>
      <c r="MK13" s="77">
        <v>1</v>
      </c>
      <c r="ML13" s="151">
        <v>1</v>
      </c>
      <c r="MM13" s="24">
        <v>7.6</v>
      </c>
      <c r="MN13" s="27">
        <v>4</v>
      </c>
      <c r="MO13" s="28"/>
      <c r="MP13" s="30">
        <f t="shared" si="461"/>
        <v>5.4</v>
      </c>
      <c r="MQ13" s="161">
        <f t="shared" si="462"/>
        <v>5.4</v>
      </c>
      <c r="MR13" s="29" t="str">
        <f t="shared" si="251"/>
        <v>5.4</v>
      </c>
      <c r="MS13" s="162" t="str">
        <f t="shared" si="463"/>
        <v>D+</v>
      </c>
      <c r="MT13" s="163">
        <f t="shared" si="464"/>
        <v>1.5</v>
      </c>
      <c r="MU13" s="56" t="str">
        <f t="shared" si="465"/>
        <v>1.5</v>
      </c>
      <c r="MV13" s="77">
        <v>3</v>
      </c>
      <c r="MW13" s="151">
        <v>3</v>
      </c>
      <c r="MX13" s="24">
        <v>7</v>
      </c>
      <c r="MY13" s="27">
        <v>5</v>
      </c>
      <c r="MZ13" s="28"/>
      <c r="NA13" s="30">
        <f t="shared" si="466"/>
        <v>5.8</v>
      </c>
      <c r="NB13" s="161">
        <f t="shared" si="467"/>
        <v>5.8</v>
      </c>
      <c r="NC13" s="29" t="str">
        <f t="shared" si="252"/>
        <v>5.8</v>
      </c>
      <c r="ND13" s="162" t="str">
        <f t="shared" si="468"/>
        <v>C</v>
      </c>
      <c r="NE13" s="163">
        <f t="shared" si="469"/>
        <v>2</v>
      </c>
      <c r="NF13" s="56" t="str">
        <f t="shared" si="470"/>
        <v>2.0</v>
      </c>
      <c r="NG13" s="77">
        <v>1</v>
      </c>
      <c r="NH13" s="151">
        <v>1</v>
      </c>
      <c r="NI13" s="24">
        <v>6.4</v>
      </c>
      <c r="NJ13" s="27">
        <v>1</v>
      </c>
      <c r="NK13" s="28">
        <v>8</v>
      </c>
      <c r="NL13" s="30">
        <f t="shared" si="471"/>
        <v>3.2</v>
      </c>
      <c r="NM13" s="31">
        <f t="shared" si="472"/>
        <v>7.4</v>
      </c>
      <c r="NN13" s="29" t="str">
        <f t="shared" si="473"/>
        <v>7.4</v>
      </c>
      <c r="NO13" s="35" t="str">
        <f t="shared" si="474"/>
        <v>B</v>
      </c>
      <c r="NP13" s="33">
        <f t="shared" si="475"/>
        <v>3</v>
      </c>
      <c r="NQ13" s="49" t="str">
        <f t="shared" si="476"/>
        <v>3.0</v>
      </c>
      <c r="NR13" s="77">
        <v>3</v>
      </c>
      <c r="NS13" s="151">
        <v>3</v>
      </c>
      <c r="NT13" s="24">
        <v>8</v>
      </c>
      <c r="NU13" s="214">
        <v>8.3000000000000007</v>
      </c>
      <c r="NV13" s="28"/>
      <c r="NW13" s="30">
        <f t="shared" si="477"/>
        <v>8.1999999999999993</v>
      </c>
      <c r="NX13" s="31">
        <f t="shared" si="478"/>
        <v>8.1999999999999993</v>
      </c>
      <c r="NY13" s="29" t="str">
        <f t="shared" si="479"/>
        <v>8.2</v>
      </c>
      <c r="NZ13" s="35" t="str">
        <f t="shared" si="480"/>
        <v>B+</v>
      </c>
      <c r="OA13" s="33">
        <f t="shared" si="481"/>
        <v>3.5</v>
      </c>
      <c r="OB13" s="49" t="str">
        <f t="shared" si="482"/>
        <v>3.5</v>
      </c>
      <c r="OC13" s="77">
        <v>2</v>
      </c>
      <c r="OD13" s="151">
        <v>2</v>
      </c>
      <c r="OE13" s="211">
        <f t="shared" si="256"/>
        <v>18</v>
      </c>
      <c r="OF13" s="43">
        <f t="shared" si="257"/>
        <v>2.6388888888888888</v>
      </c>
      <c r="OG13" s="45" t="str">
        <f t="shared" si="258"/>
        <v>2.64</v>
      </c>
      <c r="OH13" s="47" t="str">
        <f t="shared" si="259"/>
        <v>Lên lớp</v>
      </c>
      <c r="OI13" s="41">
        <f t="shared" si="260"/>
        <v>18</v>
      </c>
      <c r="OJ13" s="43">
        <f t="shared" si="261"/>
        <v>2.6388888888888888</v>
      </c>
      <c r="OK13" s="229">
        <f t="shared" si="262"/>
        <v>76</v>
      </c>
      <c r="OL13" s="230">
        <f t="shared" si="263"/>
        <v>76</v>
      </c>
      <c r="OM13" s="146">
        <f t="shared" si="264"/>
        <v>2.513157894736842</v>
      </c>
      <c r="ON13" s="45" t="str">
        <f t="shared" si="265"/>
        <v>2.51</v>
      </c>
      <c r="OO13" s="47" t="str">
        <f t="shared" si="266"/>
        <v>Lên lớp</v>
      </c>
      <c r="OP13" s="47" t="s">
        <v>1143</v>
      </c>
      <c r="OQ13" s="24">
        <v>7</v>
      </c>
      <c r="OR13" s="27">
        <v>6</v>
      </c>
      <c r="OS13" s="28"/>
      <c r="OT13" s="30">
        <f t="shared" si="484"/>
        <v>6.4</v>
      </c>
      <c r="OU13" s="31">
        <f t="shared" si="485"/>
        <v>6.4</v>
      </c>
      <c r="OV13" s="29" t="str">
        <f t="shared" si="486"/>
        <v>6.4</v>
      </c>
      <c r="OW13" s="35" t="str">
        <f t="shared" si="487"/>
        <v>C</v>
      </c>
      <c r="OX13" s="130">
        <f t="shared" si="488"/>
        <v>2</v>
      </c>
      <c r="OY13" s="49" t="str">
        <f t="shared" si="489"/>
        <v>2.0</v>
      </c>
      <c r="OZ13" s="77">
        <v>2</v>
      </c>
      <c r="PA13" s="151">
        <v>2</v>
      </c>
      <c r="PB13" s="24">
        <v>8.1999999999999993</v>
      </c>
      <c r="PC13" s="27">
        <v>5</v>
      </c>
      <c r="PD13" s="28"/>
      <c r="PE13" s="30">
        <f t="shared" si="490"/>
        <v>6.3</v>
      </c>
      <c r="PF13" s="31">
        <f t="shared" si="491"/>
        <v>6.3</v>
      </c>
      <c r="PG13" s="31" t="str">
        <f t="shared" si="492"/>
        <v>6.3</v>
      </c>
      <c r="PH13" s="35" t="str">
        <f t="shared" si="493"/>
        <v>C</v>
      </c>
      <c r="PI13" s="33">
        <f t="shared" si="494"/>
        <v>2</v>
      </c>
      <c r="PJ13" s="49" t="str">
        <f t="shared" si="495"/>
        <v>2.0</v>
      </c>
      <c r="PK13" s="77">
        <v>3</v>
      </c>
      <c r="PL13" s="151">
        <v>3</v>
      </c>
      <c r="PM13" s="24">
        <v>6</v>
      </c>
      <c r="PN13" s="27">
        <v>5</v>
      </c>
      <c r="PO13" s="28"/>
      <c r="PP13" s="30">
        <f t="shared" si="496"/>
        <v>5.4</v>
      </c>
      <c r="PQ13" s="31">
        <f t="shared" si="497"/>
        <v>5.4</v>
      </c>
      <c r="PR13" s="31" t="str">
        <f t="shared" si="498"/>
        <v>5.4</v>
      </c>
      <c r="PS13" s="35" t="str">
        <f t="shared" si="499"/>
        <v>D+</v>
      </c>
      <c r="PT13" s="33">
        <f t="shared" si="500"/>
        <v>1.5</v>
      </c>
      <c r="PU13" s="49" t="str">
        <f t="shared" si="501"/>
        <v>1.5</v>
      </c>
      <c r="PV13" s="77">
        <v>2</v>
      </c>
      <c r="PW13" s="151">
        <v>2</v>
      </c>
      <c r="PX13" s="24">
        <v>7.3</v>
      </c>
      <c r="PY13" s="27">
        <v>7</v>
      </c>
      <c r="PZ13" s="28"/>
      <c r="QA13" s="30">
        <f t="shared" si="502"/>
        <v>7.1</v>
      </c>
      <c r="QB13" s="31">
        <f t="shared" si="503"/>
        <v>7.1</v>
      </c>
      <c r="QC13" s="31" t="str">
        <f t="shared" si="504"/>
        <v>7.1</v>
      </c>
      <c r="QD13" s="35" t="str">
        <f t="shared" si="545"/>
        <v>B</v>
      </c>
      <c r="QE13" s="33">
        <f t="shared" si="505"/>
        <v>3</v>
      </c>
      <c r="QF13" s="49" t="str">
        <f t="shared" si="506"/>
        <v>3.0</v>
      </c>
      <c r="QG13" s="77">
        <v>3</v>
      </c>
      <c r="QH13" s="151">
        <v>3</v>
      </c>
      <c r="QI13" s="24">
        <v>8</v>
      </c>
      <c r="QJ13" s="27">
        <v>8</v>
      </c>
      <c r="QK13" s="28"/>
      <c r="QL13" s="30">
        <f t="shared" si="507"/>
        <v>8</v>
      </c>
      <c r="QM13" s="31">
        <f t="shared" si="508"/>
        <v>8</v>
      </c>
      <c r="QN13" s="29" t="str">
        <f t="shared" si="509"/>
        <v>8.0</v>
      </c>
      <c r="QO13" s="35" t="str">
        <f t="shared" si="510"/>
        <v>B+</v>
      </c>
      <c r="QP13" s="130">
        <f t="shared" si="511"/>
        <v>3.5</v>
      </c>
      <c r="QQ13" s="49" t="str">
        <f t="shared" si="512"/>
        <v>3.5</v>
      </c>
      <c r="QR13" s="77">
        <v>1</v>
      </c>
      <c r="QS13" s="151">
        <v>1</v>
      </c>
      <c r="QT13" s="24">
        <v>7.3</v>
      </c>
      <c r="QU13" s="27">
        <v>9</v>
      </c>
      <c r="QV13" s="28"/>
      <c r="QW13" s="30">
        <f t="shared" si="513"/>
        <v>8.3000000000000007</v>
      </c>
      <c r="QX13" s="31">
        <f t="shared" si="514"/>
        <v>8.3000000000000007</v>
      </c>
      <c r="QY13" s="31" t="str">
        <f t="shared" si="515"/>
        <v>8.3</v>
      </c>
      <c r="QZ13" s="35" t="str">
        <f t="shared" si="516"/>
        <v>B+</v>
      </c>
      <c r="RA13" s="33">
        <f t="shared" si="517"/>
        <v>3.5</v>
      </c>
      <c r="RB13" s="49" t="str">
        <f t="shared" si="518"/>
        <v>3.5</v>
      </c>
      <c r="RC13" s="77">
        <v>3</v>
      </c>
      <c r="RD13" s="151">
        <v>3</v>
      </c>
      <c r="RE13" s="24">
        <v>7.7</v>
      </c>
      <c r="RF13" s="27">
        <v>7</v>
      </c>
      <c r="RG13" s="28"/>
      <c r="RH13" s="30">
        <f t="shared" si="519"/>
        <v>7.3</v>
      </c>
      <c r="RI13" s="31">
        <f t="shared" si="520"/>
        <v>7.3</v>
      </c>
      <c r="RJ13" s="31" t="str">
        <f t="shared" si="521"/>
        <v>7.3</v>
      </c>
      <c r="RK13" s="35" t="str">
        <f t="shared" si="522"/>
        <v>B</v>
      </c>
      <c r="RL13" s="33">
        <f t="shared" si="523"/>
        <v>3</v>
      </c>
      <c r="RM13" s="49" t="str">
        <f t="shared" si="524"/>
        <v>3.0</v>
      </c>
      <c r="RN13" s="77">
        <v>1</v>
      </c>
      <c r="RO13" s="151">
        <v>1</v>
      </c>
      <c r="RP13" s="211">
        <f t="shared" si="525"/>
        <v>15</v>
      </c>
      <c r="RQ13" s="275">
        <f t="shared" si="526"/>
        <v>6.9333333333333336</v>
      </c>
      <c r="RR13" s="43">
        <f t="shared" si="527"/>
        <v>2.6</v>
      </c>
      <c r="RS13" s="45" t="str">
        <f t="shared" si="277"/>
        <v>2.60</v>
      </c>
      <c r="RT13" s="47" t="str">
        <f t="shared" si="278"/>
        <v>Lên lớp</v>
      </c>
      <c r="RU13" s="41">
        <f t="shared" si="279"/>
        <v>15</v>
      </c>
      <c r="RV13" s="43">
        <f t="shared" si="280"/>
        <v>2.6</v>
      </c>
      <c r="RW13" s="229">
        <f t="shared" si="281"/>
        <v>91</v>
      </c>
      <c r="RX13" s="230">
        <f t="shared" si="282"/>
        <v>91</v>
      </c>
      <c r="RY13" s="146">
        <f t="shared" si="283"/>
        <v>2.5274725274725274</v>
      </c>
      <c r="RZ13" s="45" t="str">
        <f t="shared" si="284"/>
        <v>2.53</v>
      </c>
      <c r="SA13" s="47" t="str">
        <f t="shared" si="285"/>
        <v>Lên lớp</v>
      </c>
      <c r="SB13" s="47" t="s">
        <v>1143</v>
      </c>
      <c r="SC13" s="24">
        <v>7.5</v>
      </c>
      <c r="SD13" s="27">
        <v>8</v>
      </c>
      <c r="SE13" s="28"/>
      <c r="SF13" s="30">
        <f t="shared" si="528"/>
        <v>7.8</v>
      </c>
      <c r="SG13" s="31">
        <f t="shared" si="529"/>
        <v>7.8</v>
      </c>
      <c r="SH13" s="31" t="str">
        <f t="shared" si="530"/>
        <v>7.8</v>
      </c>
      <c r="SI13" s="35" t="str">
        <f t="shared" si="531"/>
        <v>B</v>
      </c>
      <c r="SJ13" s="33">
        <f t="shared" si="532"/>
        <v>3</v>
      </c>
      <c r="SK13" s="49" t="str">
        <f t="shared" si="533"/>
        <v>3.0</v>
      </c>
      <c r="SL13" s="77">
        <v>2</v>
      </c>
      <c r="SM13" s="151">
        <v>2</v>
      </c>
      <c r="SN13" s="24">
        <v>7.6</v>
      </c>
      <c r="SO13" s="27">
        <v>6</v>
      </c>
      <c r="SP13" s="28"/>
      <c r="SQ13" s="30">
        <f t="shared" si="534"/>
        <v>6.6</v>
      </c>
      <c r="SR13" s="31">
        <f t="shared" si="535"/>
        <v>6.6</v>
      </c>
      <c r="SS13" s="31" t="str">
        <f t="shared" si="536"/>
        <v>6.6</v>
      </c>
      <c r="ST13" s="35" t="str">
        <f t="shared" si="537"/>
        <v>C+</v>
      </c>
      <c r="SU13" s="33">
        <f t="shared" si="538"/>
        <v>2.5</v>
      </c>
      <c r="SV13" s="49" t="str">
        <f t="shared" si="539"/>
        <v>2.5</v>
      </c>
      <c r="SW13" s="77">
        <v>2</v>
      </c>
      <c r="SX13" s="151">
        <v>2</v>
      </c>
      <c r="SY13" s="24"/>
      <c r="SZ13" s="27"/>
      <c r="TA13" s="28"/>
      <c r="TB13" s="22">
        <f>ROUND((SF13*0.5+SQ13*0.5),1)</f>
        <v>7.2</v>
      </c>
      <c r="TC13" s="29">
        <f t="shared" ref="TC13" si="559">ROUND((SG13*0.5+SR13*0.5),1)</f>
        <v>7.2</v>
      </c>
      <c r="TD13" s="31" t="str">
        <f t="shared" si="541"/>
        <v>7.2</v>
      </c>
      <c r="TE13" s="35" t="str">
        <f t="shared" si="542"/>
        <v>B</v>
      </c>
      <c r="TF13" s="33">
        <f t="shared" si="543"/>
        <v>3</v>
      </c>
      <c r="TG13" s="49" t="str">
        <f t="shared" si="544"/>
        <v>3.0</v>
      </c>
      <c r="TH13" s="77">
        <v>4</v>
      </c>
      <c r="TI13" s="151">
        <v>4</v>
      </c>
      <c r="TJ13" s="320"/>
      <c r="TK13" s="321">
        <v>7.4</v>
      </c>
      <c r="TL13" s="322">
        <v>7.4</v>
      </c>
      <c r="TM13" s="322">
        <v>7.4</v>
      </c>
      <c r="TN13" s="322"/>
      <c r="TO13" s="127">
        <f t="shared" si="548"/>
        <v>7.4</v>
      </c>
      <c r="TP13" s="29" t="str">
        <f t="shared" si="549"/>
        <v>7.4</v>
      </c>
      <c r="TQ13" s="35" t="str">
        <f t="shared" si="550"/>
        <v>B</v>
      </c>
      <c r="TR13" s="33">
        <f t="shared" si="551"/>
        <v>3</v>
      </c>
      <c r="TS13" s="49" t="str">
        <f t="shared" si="552"/>
        <v>3.0</v>
      </c>
      <c r="TT13" s="323">
        <v>5</v>
      </c>
      <c r="TU13" s="324">
        <v>5</v>
      </c>
      <c r="TV13" s="325">
        <f t="shared" si="553"/>
        <v>9</v>
      </c>
      <c r="TW13" s="341">
        <f t="shared" si="294"/>
        <v>7.3111111111111109</v>
      </c>
      <c r="TX13" s="326">
        <f t="shared" si="554"/>
        <v>3</v>
      </c>
      <c r="TY13" s="45" t="str">
        <f t="shared" si="555"/>
        <v>3.00</v>
      </c>
      <c r="TZ13" s="47" t="str">
        <f t="shared" si="556"/>
        <v>Lên lớp</v>
      </c>
      <c r="UA13" s="41">
        <f t="shared" si="557"/>
        <v>9</v>
      </c>
      <c r="UB13" s="43">
        <f t="shared" si="558"/>
        <v>3</v>
      </c>
    </row>
    <row r="14" spans="1:548" ht="18">
      <c r="A14" s="11">
        <v>21</v>
      </c>
      <c r="B14" s="70" t="s">
        <v>573</v>
      </c>
      <c r="C14" s="92" t="s">
        <v>606</v>
      </c>
      <c r="D14" s="73" t="s">
        <v>607</v>
      </c>
      <c r="E14" s="302" t="s">
        <v>386</v>
      </c>
      <c r="F14" s="9"/>
      <c r="G14" s="120" t="s">
        <v>974</v>
      </c>
      <c r="H14" s="120" t="s">
        <v>18</v>
      </c>
      <c r="I14" s="11" t="s">
        <v>975</v>
      </c>
      <c r="J14" s="13">
        <v>5</v>
      </c>
      <c r="K14" s="29" t="str">
        <f t="shared" si="100"/>
        <v>5.0</v>
      </c>
      <c r="L14" s="35" t="str">
        <f t="shared" si="362"/>
        <v>D+</v>
      </c>
      <c r="M14" s="33">
        <f t="shared" si="363"/>
        <v>1.5</v>
      </c>
      <c r="N14" s="49" t="str">
        <f t="shared" si="364"/>
        <v>1.5</v>
      </c>
      <c r="O14" s="12">
        <v>2</v>
      </c>
      <c r="P14" s="19">
        <v>6</v>
      </c>
      <c r="Q14" s="29" t="str">
        <f t="shared" si="104"/>
        <v>6.0</v>
      </c>
      <c r="R14" s="35" t="str">
        <f t="shared" si="365"/>
        <v>C</v>
      </c>
      <c r="S14" s="33">
        <f t="shared" si="366"/>
        <v>2</v>
      </c>
      <c r="T14" s="49" t="str">
        <f t="shared" si="367"/>
        <v>2.0</v>
      </c>
      <c r="U14" s="12">
        <v>3</v>
      </c>
      <c r="V14" s="24">
        <v>7.1</v>
      </c>
      <c r="W14" s="27">
        <v>6</v>
      </c>
      <c r="X14" s="28"/>
      <c r="Y14" s="30">
        <f t="shared" si="368"/>
        <v>6.4</v>
      </c>
      <c r="Z14" s="31">
        <f t="shared" si="369"/>
        <v>6.4</v>
      </c>
      <c r="AA14" s="29" t="str">
        <f t="shared" si="110"/>
        <v>6.4</v>
      </c>
      <c r="AB14" s="35" t="str">
        <f t="shared" si="370"/>
        <v>C</v>
      </c>
      <c r="AC14" s="33">
        <f t="shared" si="371"/>
        <v>2</v>
      </c>
      <c r="AD14" s="49" t="str">
        <f t="shared" si="372"/>
        <v>2.0</v>
      </c>
      <c r="AE14" s="77">
        <v>5</v>
      </c>
      <c r="AF14" s="80">
        <v>5</v>
      </c>
      <c r="AG14" s="133">
        <v>5.3</v>
      </c>
      <c r="AH14" s="125">
        <v>4</v>
      </c>
      <c r="AI14" s="126"/>
      <c r="AJ14" s="159">
        <f t="shared" si="373"/>
        <v>4.5</v>
      </c>
      <c r="AK14" s="160">
        <f t="shared" si="374"/>
        <v>4.5</v>
      </c>
      <c r="AL14" s="29" t="str">
        <f t="shared" si="116"/>
        <v>4.5</v>
      </c>
      <c r="AM14" s="129" t="str">
        <f t="shared" si="375"/>
        <v>D</v>
      </c>
      <c r="AN14" s="130">
        <f t="shared" si="376"/>
        <v>1</v>
      </c>
      <c r="AO14" s="131" t="str">
        <f t="shared" si="377"/>
        <v>1.0</v>
      </c>
      <c r="AP14" s="132">
        <v>3</v>
      </c>
      <c r="AQ14" s="158">
        <v>3</v>
      </c>
      <c r="AR14" s="24">
        <v>5</v>
      </c>
      <c r="AS14" s="27">
        <v>5</v>
      </c>
      <c r="AT14" s="28"/>
      <c r="AU14" s="30">
        <f t="shared" si="378"/>
        <v>5</v>
      </c>
      <c r="AV14" s="31">
        <f t="shared" si="379"/>
        <v>5</v>
      </c>
      <c r="AW14" s="29" t="str">
        <f t="shared" si="120"/>
        <v>5.0</v>
      </c>
      <c r="AX14" s="35" t="str">
        <f t="shared" si="380"/>
        <v>D+</v>
      </c>
      <c r="AY14" s="33">
        <f t="shared" si="381"/>
        <v>1.5</v>
      </c>
      <c r="AZ14" s="49" t="str">
        <f t="shared" si="382"/>
        <v>1.5</v>
      </c>
      <c r="BA14" s="77">
        <v>3</v>
      </c>
      <c r="BB14" s="83">
        <v>3</v>
      </c>
      <c r="BC14" s="24">
        <v>8.3000000000000007</v>
      </c>
      <c r="BD14" s="27">
        <v>5</v>
      </c>
      <c r="BE14" s="28"/>
      <c r="BF14" s="30">
        <f t="shared" si="383"/>
        <v>6.3</v>
      </c>
      <c r="BG14" s="31">
        <f t="shared" si="384"/>
        <v>6.3</v>
      </c>
      <c r="BH14" s="29" t="str">
        <f t="shared" si="124"/>
        <v>6.3</v>
      </c>
      <c r="BI14" s="35" t="str">
        <f t="shared" si="385"/>
        <v>C</v>
      </c>
      <c r="BJ14" s="33">
        <f t="shared" si="386"/>
        <v>2</v>
      </c>
      <c r="BK14" s="49" t="str">
        <f t="shared" si="387"/>
        <v>2.0</v>
      </c>
      <c r="BL14" s="77">
        <v>3</v>
      </c>
      <c r="BM14" s="83">
        <v>3</v>
      </c>
      <c r="BN14" s="24">
        <v>7.3</v>
      </c>
      <c r="BO14" s="27">
        <v>8</v>
      </c>
      <c r="BP14" s="28"/>
      <c r="BQ14" s="30">
        <f t="shared" si="388"/>
        <v>7.7</v>
      </c>
      <c r="BR14" s="31">
        <f t="shared" si="389"/>
        <v>7.7</v>
      </c>
      <c r="BS14" s="29" t="str">
        <f t="shared" si="128"/>
        <v>7.7</v>
      </c>
      <c r="BT14" s="35" t="str">
        <f t="shared" si="390"/>
        <v>B</v>
      </c>
      <c r="BU14" s="33">
        <f t="shared" si="391"/>
        <v>3</v>
      </c>
      <c r="BV14" s="49" t="str">
        <f t="shared" si="392"/>
        <v>3.0</v>
      </c>
      <c r="BW14" s="77">
        <v>2</v>
      </c>
      <c r="BX14" s="83">
        <v>2</v>
      </c>
      <c r="BY14" s="41">
        <f t="shared" si="132"/>
        <v>16</v>
      </c>
      <c r="BZ14" s="43">
        <f t="shared" si="133"/>
        <v>1.84375</v>
      </c>
      <c r="CA14" s="45" t="str">
        <f t="shared" si="134"/>
        <v>1.84</v>
      </c>
      <c r="CB14" s="47" t="str">
        <f t="shared" si="135"/>
        <v>Lên lớp</v>
      </c>
      <c r="CC14" s="145">
        <f t="shared" si="136"/>
        <v>16</v>
      </c>
      <c r="CD14" s="146">
        <f t="shared" si="137"/>
        <v>1.84375</v>
      </c>
      <c r="CE14" s="47" t="str">
        <f t="shared" si="138"/>
        <v>Lên lớp</v>
      </c>
      <c r="CF14" s="142" t="s">
        <v>1143</v>
      </c>
      <c r="CG14" s="133">
        <v>5</v>
      </c>
      <c r="CH14" s="125">
        <v>5</v>
      </c>
      <c r="CI14" s="126"/>
      <c r="CJ14" s="127">
        <f t="shared" si="393"/>
        <v>5</v>
      </c>
      <c r="CK14" s="128">
        <f t="shared" si="394"/>
        <v>5</v>
      </c>
      <c r="CL14" s="29" t="str">
        <f t="shared" si="141"/>
        <v>5.0</v>
      </c>
      <c r="CM14" s="129" t="str">
        <f t="shared" si="395"/>
        <v>D+</v>
      </c>
      <c r="CN14" s="130">
        <f t="shared" si="396"/>
        <v>1.5</v>
      </c>
      <c r="CO14" s="131" t="str">
        <f t="shared" si="397"/>
        <v>1.5</v>
      </c>
      <c r="CP14" s="132">
        <v>3</v>
      </c>
      <c r="CQ14" s="170">
        <v>3</v>
      </c>
      <c r="CR14" s="24">
        <v>5.3</v>
      </c>
      <c r="CS14" s="27">
        <v>4</v>
      </c>
      <c r="CT14" s="28"/>
      <c r="CU14" s="30">
        <f t="shared" si="398"/>
        <v>4.5</v>
      </c>
      <c r="CV14" s="31">
        <f t="shared" si="399"/>
        <v>4.5</v>
      </c>
      <c r="CW14" s="29" t="str">
        <f t="shared" si="146"/>
        <v>4.5</v>
      </c>
      <c r="CX14" s="35" t="str">
        <f t="shared" si="400"/>
        <v>D</v>
      </c>
      <c r="CY14" s="157">
        <f t="shared" si="401"/>
        <v>1</v>
      </c>
      <c r="CZ14" s="49" t="str">
        <f t="shared" si="402"/>
        <v>1.0</v>
      </c>
      <c r="DA14" s="77">
        <v>2</v>
      </c>
      <c r="DB14" s="151">
        <v>2</v>
      </c>
      <c r="DC14" s="133">
        <v>6</v>
      </c>
      <c r="DD14" s="125">
        <v>1</v>
      </c>
      <c r="DE14" s="233"/>
      <c r="DF14" s="127">
        <f t="shared" si="403"/>
        <v>3</v>
      </c>
      <c r="DG14" s="128">
        <f t="shared" si="404"/>
        <v>3</v>
      </c>
      <c r="DH14" s="29" t="str">
        <f t="shared" si="152"/>
        <v>3.0</v>
      </c>
      <c r="DI14" s="129" t="str">
        <f t="shared" si="405"/>
        <v>F</v>
      </c>
      <c r="DJ14" s="130">
        <f t="shared" si="406"/>
        <v>0</v>
      </c>
      <c r="DK14" s="131" t="str">
        <f t="shared" si="407"/>
        <v>0.0</v>
      </c>
      <c r="DL14" s="132">
        <v>4</v>
      </c>
      <c r="DM14" s="151"/>
      <c r="DN14" s="133">
        <v>5.8</v>
      </c>
      <c r="DO14" s="125">
        <v>5</v>
      </c>
      <c r="DP14" s="126"/>
      <c r="DQ14" s="127">
        <f t="shared" si="408"/>
        <v>5.3</v>
      </c>
      <c r="DR14" s="128">
        <f t="shared" si="409"/>
        <v>5.3</v>
      </c>
      <c r="DS14" s="29" t="str">
        <f t="shared" si="158"/>
        <v>5.3</v>
      </c>
      <c r="DT14" s="129" t="str">
        <f t="shared" si="410"/>
        <v>D+</v>
      </c>
      <c r="DU14" s="130">
        <f t="shared" si="411"/>
        <v>1.5</v>
      </c>
      <c r="DV14" s="131" t="str">
        <f t="shared" si="412"/>
        <v>1.5</v>
      </c>
      <c r="DW14" s="132">
        <v>3</v>
      </c>
      <c r="DX14" s="151">
        <v>3</v>
      </c>
      <c r="DY14" s="63">
        <v>2</v>
      </c>
      <c r="DZ14" s="27"/>
      <c r="EA14" s="28"/>
      <c r="EB14" s="30">
        <f t="shared" si="413"/>
        <v>0.8</v>
      </c>
      <c r="EC14" s="31">
        <f t="shared" si="414"/>
        <v>0.8</v>
      </c>
      <c r="ED14" s="29" t="str">
        <f t="shared" si="162"/>
        <v>0.8</v>
      </c>
      <c r="EE14" s="35" t="str">
        <f t="shared" si="415"/>
        <v>F</v>
      </c>
      <c r="EF14" s="157">
        <f t="shared" si="416"/>
        <v>0</v>
      </c>
      <c r="EG14" s="49" t="str">
        <f t="shared" si="417"/>
        <v>0.0</v>
      </c>
      <c r="EH14" s="77">
        <v>2</v>
      </c>
      <c r="EI14" s="151"/>
      <c r="EJ14" s="24">
        <v>5.6</v>
      </c>
      <c r="EK14" s="27">
        <v>6</v>
      </c>
      <c r="EL14" s="28"/>
      <c r="EM14" s="30">
        <f t="shared" si="418"/>
        <v>5.8</v>
      </c>
      <c r="EN14" s="31">
        <f t="shared" si="419"/>
        <v>5.8</v>
      </c>
      <c r="EO14" s="29" t="str">
        <f t="shared" si="167"/>
        <v>5.8</v>
      </c>
      <c r="EP14" s="35" t="str">
        <f t="shared" si="420"/>
        <v>C</v>
      </c>
      <c r="EQ14" s="157">
        <f t="shared" si="421"/>
        <v>2</v>
      </c>
      <c r="ER14" s="49" t="str">
        <f t="shared" si="422"/>
        <v>2.0</v>
      </c>
      <c r="ES14" s="77">
        <v>2</v>
      </c>
      <c r="ET14" s="151">
        <v>2</v>
      </c>
      <c r="EU14" s="24">
        <v>5</v>
      </c>
      <c r="EV14" s="27">
        <v>4</v>
      </c>
      <c r="EW14" s="28"/>
      <c r="EX14" s="30">
        <f t="shared" si="423"/>
        <v>4.4000000000000004</v>
      </c>
      <c r="EY14" s="31">
        <f t="shared" si="424"/>
        <v>4.4000000000000004</v>
      </c>
      <c r="EZ14" s="29" t="str">
        <f t="shared" si="172"/>
        <v>4.4</v>
      </c>
      <c r="FA14" s="35" t="str">
        <f t="shared" si="425"/>
        <v>D</v>
      </c>
      <c r="FB14" s="157">
        <f t="shared" si="426"/>
        <v>1</v>
      </c>
      <c r="FC14" s="49" t="str">
        <f t="shared" si="427"/>
        <v>1.0</v>
      </c>
      <c r="FD14" s="77">
        <v>3</v>
      </c>
      <c r="FE14" s="151">
        <v>3</v>
      </c>
      <c r="FF14" s="155">
        <v>7.5</v>
      </c>
      <c r="FG14" s="165">
        <v>6.7</v>
      </c>
      <c r="FH14" s="165"/>
      <c r="FI14" s="22">
        <f t="shared" si="428"/>
        <v>7</v>
      </c>
      <c r="FJ14" s="29">
        <f t="shared" si="429"/>
        <v>7</v>
      </c>
      <c r="FK14" s="29" t="str">
        <f t="shared" si="178"/>
        <v>7.0</v>
      </c>
      <c r="FL14" s="35" t="str">
        <f t="shared" si="430"/>
        <v>B</v>
      </c>
      <c r="FM14" s="33">
        <f t="shared" si="431"/>
        <v>3</v>
      </c>
      <c r="FN14" s="49" t="str">
        <f t="shared" si="432"/>
        <v>3.0</v>
      </c>
      <c r="FO14" s="77">
        <v>2</v>
      </c>
      <c r="FP14" s="151">
        <v>2</v>
      </c>
      <c r="FQ14" s="41">
        <f t="shared" si="182"/>
        <v>21</v>
      </c>
      <c r="FR14" s="43">
        <f t="shared" si="302"/>
        <v>1.1428571428571428</v>
      </c>
      <c r="FS14" s="45" t="str">
        <f t="shared" si="183"/>
        <v>1.14</v>
      </c>
      <c r="FT14" s="47" t="str">
        <f t="shared" si="184"/>
        <v>Lên lớp</v>
      </c>
      <c r="FU14" s="145">
        <f t="shared" si="185"/>
        <v>15</v>
      </c>
      <c r="FV14" s="146">
        <f t="shared" si="186"/>
        <v>1.6</v>
      </c>
      <c r="FW14" s="174">
        <f t="shared" si="187"/>
        <v>37</v>
      </c>
      <c r="FX14" s="41">
        <f t="shared" si="188"/>
        <v>31</v>
      </c>
      <c r="FY14" s="43">
        <f t="shared" si="189"/>
        <v>1.7258064516129032</v>
      </c>
      <c r="FZ14" s="45" t="str">
        <f t="shared" si="190"/>
        <v>1.73</v>
      </c>
      <c r="GA14" s="47" t="str">
        <f t="shared" si="191"/>
        <v>Lên lớp</v>
      </c>
      <c r="GB14" s="47" t="s">
        <v>1143</v>
      </c>
      <c r="GC14" s="24">
        <v>5.3</v>
      </c>
      <c r="GD14" s="27">
        <v>5</v>
      </c>
      <c r="GE14" s="28"/>
      <c r="GF14" s="30">
        <f t="shared" si="314"/>
        <v>5.0999999999999996</v>
      </c>
      <c r="GG14" s="31">
        <f t="shared" si="315"/>
        <v>5.0999999999999996</v>
      </c>
      <c r="GH14" s="29" t="str">
        <f t="shared" si="193"/>
        <v>5.1</v>
      </c>
      <c r="GI14" s="35" t="str">
        <f t="shared" si="316"/>
        <v>D+</v>
      </c>
      <c r="GJ14" s="33">
        <f t="shared" si="317"/>
        <v>1.5</v>
      </c>
      <c r="GK14" s="49" t="str">
        <f t="shared" si="318"/>
        <v>1.5</v>
      </c>
      <c r="GL14" s="77">
        <v>2</v>
      </c>
      <c r="GM14" s="151">
        <v>2</v>
      </c>
      <c r="GN14" s="24">
        <v>6.7</v>
      </c>
      <c r="GO14" s="27">
        <v>6</v>
      </c>
      <c r="GP14" s="28"/>
      <c r="GQ14" s="30">
        <f t="shared" si="319"/>
        <v>6.3</v>
      </c>
      <c r="GR14" s="31">
        <f t="shared" si="320"/>
        <v>6.3</v>
      </c>
      <c r="GS14" s="29" t="str">
        <f t="shared" si="198"/>
        <v>6.3</v>
      </c>
      <c r="GT14" s="35" t="str">
        <f t="shared" si="321"/>
        <v>C</v>
      </c>
      <c r="GU14" s="33">
        <f t="shared" si="322"/>
        <v>2</v>
      </c>
      <c r="GV14" s="49" t="str">
        <f t="shared" si="323"/>
        <v>2.0</v>
      </c>
      <c r="GW14" s="77">
        <v>3</v>
      </c>
      <c r="GX14" s="151">
        <v>3</v>
      </c>
      <c r="GY14" s="133">
        <v>5.4</v>
      </c>
      <c r="GZ14" s="171"/>
      <c r="HA14" s="126"/>
      <c r="HB14" s="127">
        <f t="shared" si="324"/>
        <v>2.2000000000000002</v>
      </c>
      <c r="HC14" s="128">
        <f t="shared" si="325"/>
        <v>2.2000000000000002</v>
      </c>
      <c r="HD14" s="29" t="str">
        <f t="shared" si="203"/>
        <v>2.2</v>
      </c>
      <c r="HE14" s="129" t="str">
        <f t="shared" si="326"/>
        <v>F</v>
      </c>
      <c r="HF14" s="130">
        <f t="shared" si="327"/>
        <v>0</v>
      </c>
      <c r="HG14" s="131" t="str">
        <f t="shared" si="328"/>
        <v>0.0</v>
      </c>
      <c r="HH14" s="132">
        <v>2</v>
      </c>
      <c r="HI14" s="170"/>
      <c r="HJ14" s="133">
        <v>7</v>
      </c>
      <c r="HK14" s="125">
        <v>5</v>
      </c>
      <c r="HL14" s="126"/>
      <c r="HM14" s="127">
        <f t="shared" si="329"/>
        <v>5.8</v>
      </c>
      <c r="HN14" s="128">
        <f t="shared" si="330"/>
        <v>5.8</v>
      </c>
      <c r="HO14" s="29" t="str">
        <f t="shared" si="208"/>
        <v>5.8</v>
      </c>
      <c r="HP14" s="129" t="str">
        <f t="shared" si="331"/>
        <v>C</v>
      </c>
      <c r="HQ14" s="130">
        <f t="shared" si="332"/>
        <v>2</v>
      </c>
      <c r="HR14" s="131" t="str">
        <f t="shared" si="333"/>
        <v>2.0</v>
      </c>
      <c r="HS14" s="132">
        <v>2</v>
      </c>
      <c r="HT14" s="170">
        <v>2</v>
      </c>
      <c r="HU14" s="63">
        <v>0</v>
      </c>
      <c r="HV14" s="27"/>
      <c r="HW14" s="28"/>
      <c r="HX14" s="30">
        <f t="shared" si="334"/>
        <v>0</v>
      </c>
      <c r="HY14" s="31">
        <f t="shared" si="335"/>
        <v>0</v>
      </c>
      <c r="HZ14" s="29" t="str">
        <f t="shared" si="213"/>
        <v>0.0</v>
      </c>
      <c r="IA14" s="35" t="str">
        <f t="shared" si="336"/>
        <v>F</v>
      </c>
      <c r="IB14" s="33">
        <f t="shared" si="337"/>
        <v>0</v>
      </c>
      <c r="IC14" s="49" t="str">
        <f t="shared" si="338"/>
        <v>0.0</v>
      </c>
      <c r="ID14" s="77">
        <v>3</v>
      </c>
      <c r="IE14" s="151"/>
      <c r="IF14" s="63">
        <v>0</v>
      </c>
      <c r="IG14" s="27"/>
      <c r="IH14" s="28"/>
      <c r="II14" s="30">
        <f t="shared" si="217"/>
        <v>0</v>
      </c>
      <c r="IJ14" s="31">
        <f t="shared" si="218"/>
        <v>0</v>
      </c>
      <c r="IK14" s="29" t="str">
        <f t="shared" si="219"/>
        <v>0.0</v>
      </c>
      <c r="IL14" s="35" t="str">
        <f t="shared" si="339"/>
        <v>F</v>
      </c>
      <c r="IM14" s="33">
        <f t="shared" si="340"/>
        <v>0</v>
      </c>
      <c r="IN14" s="49" t="str">
        <f t="shared" si="341"/>
        <v>0.0</v>
      </c>
      <c r="IO14" s="77">
        <v>2</v>
      </c>
      <c r="IP14" s="151"/>
      <c r="IQ14" s="24">
        <v>5.3</v>
      </c>
      <c r="IR14" s="124"/>
      <c r="IS14" s="138"/>
      <c r="IT14" s="30">
        <f t="shared" si="342"/>
        <v>2.1</v>
      </c>
      <c r="IU14" s="31">
        <f t="shared" si="343"/>
        <v>2.1</v>
      </c>
      <c r="IV14" s="29" t="str">
        <f t="shared" si="223"/>
        <v>2.1</v>
      </c>
      <c r="IW14" s="35" t="str">
        <f t="shared" si="344"/>
        <v>F</v>
      </c>
      <c r="IX14" s="33">
        <f t="shared" si="345"/>
        <v>0</v>
      </c>
      <c r="IY14" s="49" t="str">
        <f t="shared" si="346"/>
        <v>0.0</v>
      </c>
      <c r="IZ14" s="77">
        <v>3</v>
      </c>
      <c r="JA14" s="151"/>
      <c r="JB14" s="24">
        <v>7.4</v>
      </c>
      <c r="JC14" s="27">
        <v>7</v>
      </c>
      <c r="JD14" s="28"/>
      <c r="JE14" s="30">
        <f t="shared" si="347"/>
        <v>7.2</v>
      </c>
      <c r="JF14" s="31">
        <f t="shared" si="348"/>
        <v>7.2</v>
      </c>
      <c r="JG14" s="29" t="str">
        <f t="shared" si="227"/>
        <v>7.2</v>
      </c>
      <c r="JH14" s="35" t="str">
        <f t="shared" si="349"/>
        <v>B</v>
      </c>
      <c r="JI14" s="33">
        <f t="shared" si="350"/>
        <v>3</v>
      </c>
      <c r="JJ14" s="49" t="str">
        <f t="shared" si="351"/>
        <v>3.0</v>
      </c>
      <c r="JK14" s="77">
        <v>3</v>
      </c>
      <c r="JL14" s="151">
        <v>3</v>
      </c>
      <c r="JM14" s="24">
        <v>5</v>
      </c>
      <c r="JN14" s="214">
        <v>3.7</v>
      </c>
      <c r="JO14" s="240">
        <v>7.1</v>
      </c>
      <c r="JP14" s="30">
        <f t="shared" si="352"/>
        <v>4.2</v>
      </c>
      <c r="JQ14" s="31">
        <f t="shared" si="353"/>
        <v>6.3</v>
      </c>
      <c r="JR14" s="29" t="str">
        <f t="shared" si="231"/>
        <v>6.3</v>
      </c>
      <c r="JS14" s="35" t="str">
        <f t="shared" si="354"/>
        <v>C</v>
      </c>
      <c r="JT14" s="33">
        <f t="shared" si="355"/>
        <v>2</v>
      </c>
      <c r="JU14" s="49" t="str">
        <f t="shared" si="356"/>
        <v>2.0</v>
      </c>
      <c r="JV14" s="77">
        <v>1</v>
      </c>
      <c r="JW14" s="151">
        <v>1</v>
      </c>
      <c r="JX14" s="211">
        <f t="shared" si="235"/>
        <v>21</v>
      </c>
      <c r="JY14" s="43">
        <f t="shared" si="236"/>
        <v>1.1428571428571428</v>
      </c>
      <c r="JZ14" s="45" t="str">
        <f t="shared" si="237"/>
        <v>1.14</v>
      </c>
      <c r="KA14" s="47" t="str">
        <f t="shared" si="238"/>
        <v>Lên lớp</v>
      </c>
      <c r="KB14" s="41">
        <f t="shared" si="239"/>
        <v>11</v>
      </c>
      <c r="KC14" s="43">
        <f t="shared" si="240"/>
        <v>2.1818181818181817</v>
      </c>
      <c r="KD14" s="229">
        <f t="shared" si="241"/>
        <v>58</v>
      </c>
      <c r="KE14" s="230">
        <f t="shared" si="242"/>
        <v>42</v>
      </c>
      <c r="KF14" s="146">
        <f t="shared" si="243"/>
        <v>1.8452380952380953</v>
      </c>
      <c r="KG14" s="45" t="str">
        <f t="shared" si="244"/>
        <v>1.85</v>
      </c>
      <c r="KH14" s="47" t="str">
        <f t="shared" si="245"/>
        <v>Lên lớp</v>
      </c>
      <c r="KI14" s="148" t="s">
        <v>1067</v>
      </c>
      <c r="KJ14" s="24">
        <v>6</v>
      </c>
      <c r="KK14" s="27">
        <v>5</v>
      </c>
      <c r="KL14" s="28"/>
      <c r="KM14" s="30">
        <f t="shared" si="433"/>
        <v>5.4</v>
      </c>
      <c r="KN14" s="31">
        <f t="shared" si="434"/>
        <v>5.4</v>
      </c>
      <c r="KO14" s="29" t="str">
        <f t="shared" si="435"/>
        <v>5.4</v>
      </c>
      <c r="KP14" s="35" t="str">
        <f t="shared" si="436"/>
        <v>D+</v>
      </c>
      <c r="KQ14" s="33">
        <f t="shared" si="437"/>
        <v>1.5</v>
      </c>
      <c r="KR14" s="49" t="str">
        <f t="shared" si="438"/>
        <v>1.5</v>
      </c>
      <c r="KS14" s="77">
        <v>2</v>
      </c>
      <c r="KT14" s="151">
        <v>2</v>
      </c>
      <c r="KU14" s="24">
        <v>7.7</v>
      </c>
      <c r="KV14" s="27">
        <v>7</v>
      </c>
      <c r="KW14" s="28"/>
      <c r="KX14" s="30">
        <f t="shared" si="439"/>
        <v>7.3</v>
      </c>
      <c r="KY14" s="31">
        <f t="shared" si="440"/>
        <v>7.3</v>
      </c>
      <c r="KZ14" s="29" t="str">
        <f t="shared" si="441"/>
        <v>7.3</v>
      </c>
      <c r="LA14" s="35" t="str">
        <f t="shared" si="442"/>
        <v>B</v>
      </c>
      <c r="LB14" s="33">
        <f t="shared" si="443"/>
        <v>3</v>
      </c>
      <c r="LC14" s="49" t="str">
        <f t="shared" si="444"/>
        <v>3.0</v>
      </c>
      <c r="LD14" s="77">
        <v>2</v>
      </c>
      <c r="LE14" s="151">
        <v>2</v>
      </c>
      <c r="LF14" s="24">
        <v>7</v>
      </c>
      <c r="LG14" s="124"/>
      <c r="LH14" s="28">
        <v>2</v>
      </c>
      <c r="LI14" s="30">
        <f t="shared" si="445"/>
        <v>2.8</v>
      </c>
      <c r="LJ14" s="31">
        <f t="shared" si="446"/>
        <v>4</v>
      </c>
      <c r="LK14" s="29" t="str">
        <f t="shared" si="447"/>
        <v>4.0</v>
      </c>
      <c r="LL14" s="35" t="str">
        <f t="shared" si="448"/>
        <v>D</v>
      </c>
      <c r="LM14" s="33">
        <f t="shared" si="449"/>
        <v>1</v>
      </c>
      <c r="LN14" s="49" t="str">
        <f t="shared" si="450"/>
        <v>1.0</v>
      </c>
      <c r="LO14" s="77">
        <v>2</v>
      </c>
      <c r="LP14" s="151">
        <v>2</v>
      </c>
      <c r="LQ14" s="24">
        <v>8</v>
      </c>
      <c r="LR14" s="27">
        <v>0</v>
      </c>
      <c r="LS14" s="28">
        <v>5</v>
      </c>
      <c r="LT14" s="30">
        <f t="shared" si="451"/>
        <v>3.2</v>
      </c>
      <c r="LU14" s="31">
        <f t="shared" si="452"/>
        <v>6.2</v>
      </c>
      <c r="LV14" s="29" t="str">
        <f t="shared" si="249"/>
        <v>6.2</v>
      </c>
      <c r="LW14" s="35" t="str">
        <f t="shared" si="453"/>
        <v>C</v>
      </c>
      <c r="LX14" s="33">
        <f t="shared" si="454"/>
        <v>2</v>
      </c>
      <c r="LY14" s="49" t="str">
        <f t="shared" si="455"/>
        <v>2.0</v>
      </c>
      <c r="LZ14" s="77">
        <v>2</v>
      </c>
      <c r="MA14" s="151">
        <v>2</v>
      </c>
      <c r="MB14" s="133">
        <v>7</v>
      </c>
      <c r="MC14" s="125">
        <v>5</v>
      </c>
      <c r="MD14" s="126"/>
      <c r="ME14" s="127">
        <f t="shared" si="456"/>
        <v>5.8</v>
      </c>
      <c r="MF14" s="128">
        <f t="shared" si="457"/>
        <v>5.8</v>
      </c>
      <c r="MG14" s="29" t="str">
        <f t="shared" si="250"/>
        <v>5.8</v>
      </c>
      <c r="MH14" s="129" t="str">
        <f t="shared" si="458"/>
        <v>C</v>
      </c>
      <c r="MI14" s="130">
        <f t="shared" si="459"/>
        <v>2</v>
      </c>
      <c r="MJ14" s="131" t="str">
        <f t="shared" si="460"/>
        <v>2.0</v>
      </c>
      <c r="MK14" s="132">
        <v>1</v>
      </c>
      <c r="ML14" s="170">
        <v>1</v>
      </c>
      <c r="MM14" s="133">
        <v>6.7</v>
      </c>
      <c r="MN14" s="125">
        <v>5</v>
      </c>
      <c r="MO14" s="126"/>
      <c r="MP14" s="127">
        <f t="shared" si="461"/>
        <v>5.7</v>
      </c>
      <c r="MQ14" s="128">
        <f t="shared" si="462"/>
        <v>5.7</v>
      </c>
      <c r="MR14" s="29" t="str">
        <f t="shared" si="251"/>
        <v>5.7</v>
      </c>
      <c r="MS14" s="129" t="str">
        <f t="shared" si="463"/>
        <v>C</v>
      </c>
      <c r="MT14" s="130">
        <f t="shared" si="464"/>
        <v>2</v>
      </c>
      <c r="MU14" s="131" t="str">
        <f t="shared" si="465"/>
        <v>2.0</v>
      </c>
      <c r="MV14" s="132">
        <v>3</v>
      </c>
      <c r="MW14" s="170">
        <v>3</v>
      </c>
      <c r="MX14" s="63">
        <v>0</v>
      </c>
      <c r="MY14" s="27"/>
      <c r="MZ14" s="28"/>
      <c r="NA14" s="30">
        <f t="shared" si="466"/>
        <v>0</v>
      </c>
      <c r="NB14" s="161">
        <f t="shared" si="467"/>
        <v>0</v>
      </c>
      <c r="NC14" s="29" t="str">
        <f t="shared" si="252"/>
        <v>0.0</v>
      </c>
      <c r="ND14" s="162" t="str">
        <f t="shared" si="468"/>
        <v>F</v>
      </c>
      <c r="NE14" s="163">
        <f t="shared" si="469"/>
        <v>0</v>
      </c>
      <c r="NF14" s="56" t="str">
        <f t="shared" si="470"/>
        <v>0.0</v>
      </c>
      <c r="NG14" s="77">
        <v>1</v>
      </c>
      <c r="NH14" s="151"/>
      <c r="NI14" s="24">
        <v>6.2</v>
      </c>
      <c r="NJ14" s="27">
        <v>0</v>
      </c>
      <c r="NK14" s="28">
        <v>3</v>
      </c>
      <c r="NL14" s="30">
        <f t="shared" si="471"/>
        <v>2.5</v>
      </c>
      <c r="NM14" s="31">
        <f t="shared" si="472"/>
        <v>4.3</v>
      </c>
      <c r="NN14" s="31" t="str">
        <f t="shared" si="473"/>
        <v>4.3</v>
      </c>
      <c r="NO14" s="35" t="str">
        <f t="shared" si="474"/>
        <v>D</v>
      </c>
      <c r="NP14" s="33">
        <f t="shared" si="475"/>
        <v>1</v>
      </c>
      <c r="NQ14" s="49" t="str">
        <f t="shared" si="476"/>
        <v>1.0</v>
      </c>
      <c r="NR14" s="77">
        <v>3</v>
      </c>
      <c r="NS14" s="151">
        <v>3</v>
      </c>
      <c r="NT14" s="24">
        <v>7</v>
      </c>
      <c r="NU14" s="214">
        <v>6.7</v>
      </c>
      <c r="NV14" s="28"/>
      <c r="NW14" s="30">
        <f t="shared" si="477"/>
        <v>6.8</v>
      </c>
      <c r="NX14" s="31">
        <f t="shared" si="478"/>
        <v>6.8</v>
      </c>
      <c r="NY14" s="31" t="str">
        <f t="shared" si="479"/>
        <v>6.8</v>
      </c>
      <c r="NZ14" s="35" t="str">
        <f t="shared" si="480"/>
        <v>C+</v>
      </c>
      <c r="OA14" s="33">
        <f t="shared" si="481"/>
        <v>2.5</v>
      </c>
      <c r="OB14" s="49" t="str">
        <f t="shared" si="482"/>
        <v>2.5</v>
      </c>
      <c r="OC14" s="77">
        <v>2</v>
      </c>
      <c r="OD14" s="151">
        <v>2</v>
      </c>
      <c r="OE14" s="211">
        <f t="shared" si="256"/>
        <v>18</v>
      </c>
      <c r="OF14" s="43">
        <f t="shared" si="257"/>
        <v>1.7222222222222223</v>
      </c>
      <c r="OG14" s="45" t="str">
        <f t="shared" si="258"/>
        <v>1.72</v>
      </c>
      <c r="OH14" s="47" t="str">
        <f t="shared" si="259"/>
        <v>Lên lớp</v>
      </c>
      <c r="OI14" s="41">
        <f t="shared" si="260"/>
        <v>17</v>
      </c>
      <c r="OJ14" s="43">
        <f t="shared" si="261"/>
        <v>1.8235294117647058</v>
      </c>
      <c r="OK14" s="229">
        <f t="shared" si="262"/>
        <v>76</v>
      </c>
      <c r="OL14" s="230">
        <f t="shared" si="263"/>
        <v>59</v>
      </c>
      <c r="OM14" s="146">
        <f t="shared" si="264"/>
        <v>1.8389830508474576</v>
      </c>
      <c r="ON14" s="45" t="str">
        <f t="shared" si="265"/>
        <v>1.84</v>
      </c>
      <c r="OO14" s="47" t="str">
        <f t="shared" si="266"/>
        <v>Lên lớp</v>
      </c>
      <c r="OP14" s="47" t="s">
        <v>1143</v>
      </c>
      <c r="OQ14" s="24">
        <v>6</v>
      </c>
      <c r="OR14" s="27">
        <v>1</v>
      </c>
      <c r="OS14" s="28"/>
      <c r="OT14" s="30">
        <f t="shared" si="484"/>
        <v>3</v>
      </c>
      <c r="OU14" s="31">
        <f t="shared" si="485"/>
        <v>3</v>
      </c>
      <c r="OV14" s="31" t="str">
        <f t="shared" si="486"/>
        <v>3.0</v>
      </c>
      <c r="OW14" s="35" t="str">
        <f t="shared" si="487"/>
        <v>F</v>
      </c>
      <c r="OX14" s="33">
        <f t="shared" si="488"/>
        <v>0</v>
      </c>
      <c r="OY14" s="49" t="str">
        <f t="shared" si="489"/>
        <v>0.0</v>
      </c>
      <c r="OZ14" s="77">
        <v>2</v>
      </c>
      <c r="PA14" s="151"/>
      <c r="PB14" s="24">
        <v>6.6</v>
      </c>
      <c r="PC14" s="27">
        <v>4</v>
      </c>
      <c r="PD14" s="28"/>
      <c r="PE14" s="22">
        <f t="shared" si="490"/>
        <v>5</v>
      </c>
      <c r="PF14" s="29">
        <f t="shared" si="491"/>
        <v>5</v>
      </c>
      <c r="PG14" s="29" t="str">
        <f t="shared" si="492"/>
        <v>5.0</v>
      </c>
      <c r="PH14" s="35" t="str">
        <f t="shared" si="493"/>
        <v>D+</v>
      </c>
      <c r="PI14" s="33">
        <f t="shared" si="494"/>
        <v>1.5</v>
      </c>
      <c r="PJ14" s="49" t="str">
        <f t="shared" si="495"/>
        <v>1.5</v>
      </c>
      <c r="PK14" s="77">
        <v>3</v>
      </c>
      <c r="PL14" s="151">
        <v>3</v>
      </c>
      <c r="PM14" s="24">
        <v>6.3</v>
      </c>
      <c r="PN14" s="27">
        <v>6</v>
      </c>
      <c r="PO14" s="28"/>
      <c r="PP14" s="22">
        <f t="shared" si="496"/>
        <v>6.1</v>
      </c>
      <c r="PQ14" s="29">
        <f t="shared" si="497"/>
        <v>6.1</v>
      </c>
      <c r="PR14" s="29" t="str">
        <f t="shared" si="498"/>
        <v>6.1</v>
      </c>
      <c r="PS14" s="35" t="str">
        <f t="shared" si="499"/>
        <v>C</v>
      </c>
      <c r="PT14" s="33">
        <f t="shared" si="500"/>
        <v>2</v>
      </c>
      <c r="PU14" s="49" t="str">
        <f t="shared" si="501"/>
        <v>2.0</v>
      </c>
      <c r="PV14" s="77">
        <v>2</v>
      </c>
      <c r="PW14" s="151">
        <v>2</v>
      </c>
      <c r="PX14" s="24">
        <v>7.1</v>
      </c>
      <c r="PY14" s="27">
        <v>3</v>
      </c>
      <c r="PZ14" s="28"/>
      <c r="QA14" s="30">
        <f t="shared" si="502"/>
        <v>4.5999999999999996</v>
      </c>
      <c r="QB14" s="31">
        <f t="shared" si="503"/>
        <v>4.5999999999999996</v>
      </c>
      <c r="QC14" s="31" t="str">
        <f t="shared" si="504"/>
        <v>4.6</v>
      </c>
      <c r="QD14" s="35" t="str">
        <f t="shared" si="545"/>
        <v>D</v>
      </c>
      <c r="QE14" s="33">
        <f t="shared" si="505"/>
        <v>1</v>
      </c>
      <c r="QF14" s="49" t="str">
        <f t="shared" si="506"/>
        <v>1.0</v>
      </c>
      <c r="QG14" s="77">
        <v>3</v>
      </c>
      <c r="QH14" s="151">
        <v>3</v>
      </c>
      <c r="QI14" s="133">
        <v>6.4</v>
      </c>
      <c r="QJ14" s="125">
        <v>5</v>
      </c>
      <c r="QK14" s="126"/>
      <c r="QL14" s="127">
        <f t="shared" si="507"/>
        <v>5.6</v>
      </c>
      <c r="QM14" s="128">
        <f t="shared" si="508"/>
        <v>5.6</v>
      </c>
      <c r="QN14" s="128" t="str">
        <f t="shared" si="509"/>
        <v>5.6</v>
      </c>
      <c r="QO14" s="129" t="str">
        <f t="shared" si="510"/>
        <v>C</v>
      </c>
      <c r="QP14" s="130">
        <f t="shared" si="511"/>
        <v>2</v>
      </c>
      <c r="QQ14" s="131" t="str">
        <f t="shared" si="512"/>
        <v>2.0</v>
      </c>
      <c r="QR14" s="132">
        <v>1</v>
      </c>
      <c r="QS14" s="170">
        <v>1</v>
      </c>
      <c r="QT14" s="24">
        <v>6.3</v>
      </c>
      <c r="QU14" s="27">
        <v>6</v>
      </c>
      <c r="QV14" s="28"/>
      <c r="QW14" s="22">
        <f t="shared" si="513"/>
        <v>6.1</v>
      </c>
      <c r="QX14" s="29">
        <f t="shared" si="514"/>
        <v>6.1</v>
      </c>
      <c r="QY14" s="29" t="str">
        <f t="shared" si="515"/>
        <v>6.1</v>
      </c>
      <c r="QZ14" s="35" t="str">
        <f t="shared" si="516"/>
        <v>C</v>
      </c>
      <c r="RA14" s="33">
        <f t="shared" si="517"/>
        <v>2</v>
      </c>
      <c r="RB14" s="49" t="str">
        <f t="shared" si="518"/>
        <v>2.0</v>
      </c>
      <c r="RC14" s="77">
        <v>3</v>
      </c>
      <c r="RD14" s="151">
        <v>3</v>
      </c>
      <c r="RE14" s="63">
        <v>2</v>
      </c>
      <c r="RF14" s="27"/>
      <c r="RG14" s="28"/>
      <c r="RH14" s="30">
        <f t="shared" si="519"/>
        <v>0.8</v>
      </c>
      <c r="RI14" s="31">
        <f t="shared" si="520"/>
        <v>0.8</v>
      </c>
      <c r="RJ14" s="31" t="str">
        <f t="shared" si="521"/>
        <v>0.8</v>
      </c>
      <c r="RK14" s="35" t="str">
        <f t="shared" si="522"/>
        <v>F</v>
      </c>
      <c r="RL14" s="33">
        <f t="shared" si="523"/>
        <v>0</v>
      </c>
      <c r="RM14" s="49" t="str">
        <f t="shared" si="524"/>
        <v>0.0</v>
      </c>
      <c r="RN14" s="77">
        <v>1</v>
      </c>
      <c r="RO14" s="151"/>
      <c r="RP14" s="211">
        <f t="shared" si="525"/>
        <v>15</v>
      </c>
      <c r="RQ14" s="275">
        <f t="shared" si="526"/>
        <v>4.78</v>
      </c>
      <c r="RR14" s="43">
        <f t="shared" si="527"/>
        <v>1.3</v>
      </c>
      <c r="RS14" s="45" t="str">
        <f t="shared" si="277"/>
        <v>1.30</v>
      </c>
      <c r="RT14" s="47" t="str">
        <f t="shared" si="278"/>
        <v>Lên lớp</v>
      </c>
      <c r="RU14" s="41">
        <f t="shared" si="279"/>
        <v>12</v>
      </c>
      <c r="RV14" s="43">
        <f t="shared" si="280"/>
        <v>1.625</v>
      </c>
      <c r="RW14" s="229">
        <f t="shared" si="281"/>
        <v>91</v>
      </c>
      <c r="RX14" s="230">
        <f t="shared" si="282"/>
        <v>71</v>
      </c>
      <c r="RY14" s="146">
        <f t="shared" si="283"/>
        <v>1.8028169014084507</v>
      </c>
      <c r="RZ14" s="45" t="str">
        <f t="shared" si="284"/>
        <v>1.80</v>
      </c>
      <c r="SA14" s="47" t="str">
        <f t="shared" si="285"/>
        <v>Lên lớp</v>
      </c>
      <c r="SB14" s="47" t="s">
        <v>1143</v>
      </c>
      <c r="SC14" s="63">
        <v>0</v>
      </c>
      <c r="SD14" s="27"/>
      <c r="SE14" s="28"/>
      <c r="SF14" s="22">
        <f t="shared" si="528"/>
        <v>0</v>
      </c>
      <c r="SG14" s="29">
        <f t="shared" si="529"/>
        <v>0</v>
      </c>
      <c r="SH14" s="29" t="str">
        <f t="shared" si="530"/>
        <v>0.0</v>
      </c>
      <c r="SI14" s="35" t="str">
        <f t="shared" si="531"/>
        <v>F</v>
      </c>
      <c r="SJ14" s="33">
        <f t="shared" si="532"/>
        <v>0</v>
      </c>
      <c r="SK14" s="49" t="str">
        <f t="shared" si="533"/>
        <v>0.0</v>
      </c>
      <c r="SL14" s="77">
        <v>2</v>
      </c>
      <c r="SM14" s="151"/>
      <c r="SN14" s="63">
        <v>0.7</v>
      </c>
      <c r="SO14" s="27"/>
      <c r="SP14" s="28"/>
      <c r="SQ14" s="30">
        <f t="shared" si="534"/>
        <v>0.3</v>
      </c>
      <c r="SR14" s="31">
        <f t="shared" si="535"/>
        <v>0.3</v>
      </c>
      <c r="SS14" s="31" t="str">
        <f t="shared" si="536"/>
        <v>0.3</v>
      </c>
      <c r="ST14" s="35" t="str">
        <f t="shared" si="537"/>
        <v>F</v>
      </c>
      <c r="SU14" s="33">
        <f t="shared" si="538"/>
        <v>0</v>
      </c>
      <c r="SV14" s="49" t="str">
        <f t="shared" si="539"/>
        <v>0.0</v>
      </c>
      <c r="SW14" s="77">
        <v>2</v>
      </c>
      <c r="SX14" s="151"/>
      <c r="SY14" s="24"/>
      <c r="SZ14" s="27"/>
      <c r="TA14" s="28"/>
      <c r="TB14" s="22">
        <f t="shared" ref="TB14:TB16" si="560">ROUND((SF14*0.5+SQ14*0.5),1)</f>
        <v>0.2</v>
      </c>
      <c r="TC14" s="29">
        <f t="shared" ref="TC14:TC16" si="561">ROUND((SG14*0.5+SR14*0.5),1)</f>
        <v>0.2</v>
      </c>
      <c r="TD14" s="31" t="str">
        <f t="shared" si="541"/>
        <v>0.2</v>
      </c>
      <c r="TE14" s="35" t="str">
        <f t="shared" si="542"/>
        <v>F</v>
      </c>
      <c r="TF14" s="33">
        <f t="shared" si="543"/>
        <v>0</v>
      </c>
      <c r="TG14" s="49" t="str">
        <f t="shared" si="544"/>
        <v>0.0</v>
      </c>
      <c r="TH14" s="77">
        <v>4</v>
      </c>
      <c r="TI14" s="151"/>
      <c r="TJ14" s="320"/>
      <c r="TK14" s="321"/>
      <c r="TL14" s="322"/>
      <c r="TM14" s="322"/>
      <c r="TN14" s="322"/>
      <c r="TO14" s="127">
        <f t="shared" si="548"/>
        <v>0</v>
      </c>
      <c r="TP14" s="29" t="str">
        <f t="shared" si="549"/>
        <v>0.0</v>
      </c>
      <c r="TQ14" s="35" t="str">
        <f t="shared" si="550"/>
        <v>F</v>
      </c>
      <c r="TR14" s="33">
        <f t="shared" si="551"/>
        <v>0</v>
      </c>
      <c r="TS14" s="49" t="str">
        <f t="shared" si="552"/>
        <v>0.0</v>
      </c>
      <c r="TT14" s="323"/>
      <c r="TU14" s="324"/>
      <c r="TV14" s="325">
        <f t="shared" si="553"/>
        <v>4</v>
      </c>
      <c r="TW14" s="341">
        <f t="shared" si="294"/>
        <v>0.2</v>
      </c>
      <c r="TX14" s="326">
        <f t="shared" si="554"/>
        <v>0</v>
      </c>
      <c r="TY14" s="45" t="str">
        <f t="shared" si="555"/>
        <v>0.00</v>
      </c>
      <c r="TZ14" s="47" t="str">
        <f t="shared" si="556"/>
        <v>Cảnh báo KQHT</v>
      </c>
      <c r="UA14" s="41">
        <f t="shared" si="557"/>
        <v>0</v>
      </c>
      <c r="UB14" s="43" t="e">
        <f t="shared" si="558"/>
        <v>#DIV/0!</v>
      </c>
    </row>
    <row r="15" spans="1:548" ht="18">
      <c r="A15" s="11">
        <v>22</v>
      </c>
      <c r="B15" s="70" t="s">
        <v>573</v>
      </c>
      <c r="C15" s="92" t="s">
        <v>608</v>
      </c>
      <c r="D15" s="73" t="s">
        <v>145</v>
      </c>
      <c r="E15" s="74" t="s">
        <v>609</v>
      </c>
      <c r="F15" s="9"/>
      <c r="G15" s="120" t="s">
        <v>976</v>
      </c>
      <c r="H15" s="120" t="s">
        <v>18</v>
      </c>
      <c r="I15" s="11" t="s">
        <v>697</v>
      </c>
      <c r="J15" s="13">
        <v>7.3</v>
      </c>
      <c r="K15" s="29" t="str">
        <f t="shared" si="100"/>
        <v>7.3</v>
      </c>
      <c r="L15" s="35" t="str">
        <f t="shared" si="362"/>
        <v>B</v>
      </c>
      <c r="M15" s="33">
        <f t="shared" si="363"/>
        <v>3</v>
      </c>
      <c r="N15" s="49" t="str">
        <f t="shared" si="364"/>
        <v>3.0</v>
      </c>
      <c r="O15" s="12">
        <v>2</v>
      </c>
      <c r="P15" s="19">
        <v>7</v>
      </c>
      <c r="Q15" s="29" t="str">
        <f t="shared" si="104"/>
        <v>7.0</v>
      </c>
      <c r="R15" s="35" t="str">
        <f t="shared" si="365"/>
        <v>B</v>
      </c>
      <c r="S15" s="33">
        <f t="shared" si="366"/>
        <v>3</v>
      </c>
      <c r="T15" s="49" t="str">
        <f t="shared" si="367"/>
        <v>3.0</v>
      </c>
      <c r="U15" s="12">
        <v>3</v>
      </c>
      <c r="V15" s="24">
        <v>8.3000000000000007</v>
      </c>
      <c r="W15" s="27">
        <v>8</v>
      </c>
      <c r="X15" s="28"/>
      <c r="Y15" s="22">
        <f t="shared" si="368"/>
        <v>8.1</v>
      </c>
      <c r="Z15" s="29">
        <f t="shared" si="369"/>
        <v>8.1</v>
      </c>
      <c r="AA15" s="29" t="str">
        <f t="shared" si="110"/>
        <v>8.1</v>
      </c>
      <c r="AB15" s="35" t="str">
        <f t="shared" si="370"/>
        <v>B+</v>
      </c>
      <c r="AC15" s="33">
        <f t="shared" si="371"/>
        <v>3.5</v>
      </c>
      <c r="AD15" s="49" t="str">
        <f t="shared" si="372"/>
        <v>3.5</v>
      </c>
      <c r="AE15" s="77">
        <v>5</v>
      </c>
      <c r="AF15" s="80">
        <v>5</v>
      </c>
      <c r="AG15" s="24">
        <v>6.7</v>
      </c>
      <c r="AH15" s="27">
        <v>6</v>
      </c>
      <c r="AI15" s="28"/>
      <c r="AJ15" s="30">
        <f t="shared" si="373"/>
        <v>6.3</v>
      </c>
      <c r="AK15" s="31">
        <f t="shared" si="374"/>
        <v>6.3</v>
      </c>
      <c r="AL15" s="29" t="str">
        <f t="shared" si="116"/>
        <v>6.3</v>
      </c>
      <c r="AM15" s="35" t="str">
        <f t="shared" si="375"/>
        <v>C</v>
      </c>
      <c r="AN15" s="33">
        <f t="shared" si="376"/>
        <v>2</v>
      </c>
      <c r="AO15" s="49" t="str">
        <f t="shared" si="377"/>
        <v>2.0</v>
      </c>
      <c r="AP15" s="77">
        <v>3</v>
      </c>
      <c r="AQ15" s="83">
        <v>3</v>
      </c>
      <c r="AR15" s="24">
        <v>5.9</v>
      </c>
      <c r="AS15" s="27">
        <v>3</v>
      </c>
      <c r="AT15" s="28"/>
      <c r="AU15" s="22">
        <f t="shared" si="378"/>
        <v>4.2</v>
      </c>
      <c r="AV15" s="29">
        <f t="shared" si="379"/>
        <v>4.2</v>
      </c>
      <c r="AW15" s="29" t="str">
        <f t="shared" si="120"/>
        <v>4.2</v>
      </c>
      <c r="AX15" s="35" t="str">
        <f t="shared" si="380"/>
        <v>D</v>
      </c>
      <c r="AY15" s="33">
        <f t="shared" si="381"/>
        <v>1</v>
      </c>
      <c r="AZ15" s="49" t="str">
        <f t="shared" si="382"/>
        <v>1.0</v>
      </c>
      <c r="BA15" s="77">
        <v>3</v>
      </c>
      <c r="BB15" s="83">
        <v>3</v>
      </c>
      <c r="BC15" s="24">
        <v>8</v>
      </c>
      <c r="BD15" s="27">
        <v>6</v>
      </c>
      <c r="BE15" s="28"/>
      <c r="BF15" s="22">
        <f t="shared" si="383"/>
        <v>6.8</v>
      </c>
      <c r="BG15" s="29">
        <f t="shared" si="384"/>
        <v>6.8</v>
      </c>
      <c r="BH15" s="29" t="str">
        <f t="shared" si="124"/>
        <v>6.8</v>
      </c>
      <c r="BI15" s="35" t="str">
        <f t="shared" si="385"/>
        <v>C+</v>
      </c>
      <c r="BJ15" s="33">
        <f t="shared" si="386"/>
        <v>2.5</v>
      </c>
      <c r="BK15" s="49" t="str">
        <f t="shared" si="387"/>
        <v>2.5</v>
      </c>
      <c r="BL15" s="77">
        <v>3</v>
      </c>
      <c r="BM15" s="83">
        <v>3</v>
      </c>
      <c r="BN15" s="24">
        <v>8.6999999999999993</v>
      </c>
      <c r="BO15" s="27">
        <v>8</v>
      </c>
      <c r="BP15" s="28"/>
      <c r="BQ15" s="30">
        <f t="shared" si="388"/>
        <v>8.3000000000000007</v>
      </c>
      <c r="BR15" s="31">
        <f t="shared" si="389"/>
        <v>8.3000000000000007</v>
      </c>
      <c r="BS15" s="29" t="str">
        <f t="shared" si="128"/>
        <v>8.3</v>
      </c>
      <c r="BT15" s="35" t="str">
        <f t="shared" si="390"/>
        <v>B+</v>
      </c>
      <c r="BU15" s="33">
        <f t="shared" si="391"/>
        <v>3.5</v>
      </c>
      <c r="BV15" s="49" t="str">
        <f t="shared" si="392"/>
        <v>3.5</v>
      </c>
      <c r="BW15" s="77">
        <v>2</v>
      </c>
      <c r="BX15" s="83">
        <v>2</v>
      </c>
      <c r="BY15" s="41">
        <f t="shared" si="132"/>
        <v>16</v>
      </c>
      <c r="BZ15" s="43">
        <f t="shared" si="133"/>
        <v>2.5625</v>
      </c>
      <c r="CA15" s="45" t="str">
        <f t="shared" si="134"/>
        <v>2.56</v>
      </c>
      <c r="CB15" s="47" t="str">
        <f t="shared" si="135"/>
        <v>Lên lớp</v>
      </c>
      <c r="CC15" s="145">
        <f t="shared" si="136"/>
        <v>16</v>
      </c>
      <c r="CD15" s="146">
        <f t="shared" si="137"/>
        <v>2.5625</v>
      </c>
      <c r="CE15" s="47" t="str">
        <f t="shared" si="138"/>
        <v>Lên lớp</v>
      </c>
      <c r="CF15" s="142" t="s">
        <v>1143</v>
      </c>
      <c r="CG15" s="24">
        <v>5.8</v>
      </c>
      <c r="CH15" s="27">
        <v>3</v>
      </c>
      <c r="CI15" s="28"/>
      <c r="CJ15" s="30">
        <f t="shared" si="393"/>
        <v>4.0999999999999996</v>
      </c>
      <c r="CK15" s="31">
        <f t="shared" si="394"/>
        <v>4.0999999999999996</v>
      </c>
      <c r="CL15" s="29" t="str">
        <f t="shared" si="141"/>
        <v>4.1</v>
      </c>
      <c r="CM15" s="35" t="str">
        <f t="shared" si="395"/>
        <v>D</v>
      </c>
      <c r="CN15" s="157">
        <f t="shared" si="396"/>
        <v>1</v>
      </c>
      <c r="CO15" s="49" t="str">
        <f t="shared" si="397"/>
        <v>1.0</v>
      </c>
      <c r="CP15" s="77">
        <v>3</v>
      </c>
      <c r="CQ15" s="151">
        <v>3</v>
      </c>
      <c r="CR15" s="24">
        <v>8.3000000000000007</v>
      </c>
      <c r="CS15" s="27">
        <v>6</v>
      </c>
      <c r="CT15" s="28"/>
      <c r="CU15" s="30">
        <f t="shared" si="398"/>
        <v>6.9</v>
      </c>
      <c r="CV15" s="31">
        <f t="shared" si="399"/>
        <v>6.9</v>
      </c>
      <c r="CW15" s="29" t="str">
        <f t="shared" si="146"/>
        <v>6.9</v>
      </c>
      <c r="CX15" s="35" t="str">
        <f t="shared" si="400"/>
        <v>C+</v>
      </c>
      <c r="CY15" s="157">
        <f t="shared" si="401"/>
        <v>2.5</v>
      </c>
      <c r="CZ15" s="49" t="str">
        <f t="shared" si="402"/>
        <v>2.5</v>
      </c>
      <c r="DA15" s="77">
        <v>2</v>
      </c>
      <c r="DB15" s="151">
        <v>2</v>
      </c>
      <c r="DC15" s="24">
        <v>5.3</v>
      </c>
      <c r="DD15" s="27">
        <v>4</v>
      </c>
      <c r="DE15" s="28"/>
      <c r="DF15" s="30">
        <f t="shared" si="403"/>
        <v>4.5</v>
      </c>
      <c r="DG15" s="31">
        <f t="shared" si="404"/>
        <v>4.5</v>
      </c>
      <c r="DH15" s="29" t="str">
        <f t="shared" si="152"/>
        <v>4.5</v>
      </c>
      <c r="DI15" s="35" t="str">
        <f t="shared" si="405"/>
        <v>D</v>
      </c>
      <c r="DJ15" s="157">
        <f t="shared" si="406"/>
        <v>1</v>
      </c>
      <c r="DK15" s="49" t="str">
        <f t="shared" si="407"/>
        <v>1.0</v>
      </c>
      <c r="DL15" s="77">
        <v>4</v>
      </c>
      <c r="DM15" s="151">
        <v>4</v>
      </c>
      <c r="DN15" s="24">
        <v>5.7</v>
      </c>
      <c r="DO15" s="27">
        <v>5</v>
      </c>
      <c r="DP15" s="28"/>
      <c r="DQ15" s="30">
        <f t="shared" si="408"/>
        <v>5.3</v>
      </c>
      <c r="DR15" s="31">
        <f t="shared" si="409"/>
        <v>5.3</v>
      </c>
      <c r="DS15" s="29" t="str">
        <f t="shared" si="158"/>
        <v>5.3</v>
      </c>
      <c r="DT15" s="35" t="str">
        <f t="shared" si="410"/>
        <v>D+</v>
      </c>
      <c r="DU15" s="157">
        <f t="shared" si="411"/>
        <v>1.5</v>
      </c>
      <c r="DV15" s="49" t="str">
        <f t="shared" si="412"/>
        <v>1.5</v>
      </c>
      <c r="DW15" s="77">
        <v>3</v>
      </c>
      <c r="DX15" s="151">
        <v>3</v>
      </c>
      <c r="DY15" s="24">
        <v>6.3</v>
      </c>
      <c r="DZ15" s="27">
        <v>4</v>
      </c>
      <c r="EA15" s="28"/>
      <c r="EB15" s="30">
        <f t="shared" si="413"/>
        <v>4.9000000000000004</v>
      </c>
      <c r="EC15" s="31">
        <f t="shared" si="414"/>
        <v>4.9000000000000004</v>
      </c>
      <c r="ED15" s="29" t="str">
        <f t="shared" si="162"/>
        <v>4.9</v>
      </c>
      <c r="EE15" s="35" t="str">
        <f t="shared" si="415"/>
        <v>D</v>
      </c>
      <c r="EF15" s="157">
        <f t="shared" si="416"/>
        <v>1</v>
      </c>
      <c r="EG15" s="49" t="str">
        <f t="shared" si="417"/>
        <v>1.0</v>
      </c>
      <c r="EH15" s="77">
        <v>2</v>
      </c>
      <c r="EI15" s="151">
        <v>2</v>
      </c>
      <c r="EJ15" s="24">
        <v>6.8</v>
      </c>
      <c r="EK15" s="27">
        <v>6</v>
      </c>
      <c r="EL15" s="28"/>
      <c r="EM15" s="30">
        <f t="shared" si="418"/>
        <v>6.3</v>
      </c>
      <c r="EN15" s="31">
        <f t="shared" si="419"/>
        <v>6.3</v>
      </c>
      <c r="EO15" s="29" t="str">
        <f t="shared" si="167"/>
        <v>6.3</v>
      </c>
      <c r="EP15" s="35" t="str">
        <f t="shared" si="420"/>
        <v>C</v>
      </c>
      <c r="EQ15" s="157">
        <f t="shared" si="421"/>
        <v>2</v>
      </c>
      <c r="ER15" s="49" t="str">
        <f t="shared" si="422"/>
        <v>2.0</v>
      </c>
      <c r="ES15" s="77">
        <v>2</v>
      </c>
      <c r="ET15" s="151">
        <v>2</v>
      </c>
      <c r="EU15" s="24">
        <v>8</v>
      </c>
      <c r="EV15" s="27">
        <v>7</v>
      </c>
      <c r="EW15" s="28"/>
      <c r="EX15" s="30">
        <f t="shared" si="423"/>
        <v>7.4</v>
      </c>
      <c r="EY15" s="31">
        <f t="shared" si="424"/>
        <v>7.4</v>
      </c>
      <c r="EZ15" s="29" t="str">
        <f t="shared" si="172"/>
        <v>7.4</v>
      </c>
      <c r="FA15" s="35" t="str">
        <f t="shared" si="425"/>
        <v>B</v>
      </c>
      <c r="FB15" s="157">
        <f t="shared" si="426"/>
        <v>3</v>
      </c>
      <c r="FC15" s="49" t="str">
        <f t="shared" si="427"/>
        <v>3.0</v>
      </c>
      <c r="FD15" s="77">
        <v>3</v>
      </c>
      <c r="FE15" s="151">
        <v>3</v>
      </c>
      <c r="FF15" s="155">
        <v>7.5</v>
      </c>
      <c r="FG15" s="165">
        <v>6.8</v>
      </c>
      <c r="FH15" s="165"/>
      <c r="FI15" s="22">
        <f t="shared" si="428"/>
        <v>7.1</v>
      </c>
      <c r="FJ15" s="29">
        <f t="shared" si="429"/>
        <v>7.1</v>
      </c>
      <c r="FK15" s="29" t="str">
        <f t="shared" si="178"/>
        <v>7.1</v>
      </c>
      <c r="FL15" s="35" t="str">
        <f t="shared" si="430"/>
        <v>B</v>
      </c>
      <c r="FM15" s="33">
        <f t="shared" si="431"/>
        <v>3</v>
      </c>
      <c r="FN15" s="49" t="str">
        <f t="shared" si="432"/>
        <v>3.0</v>
      </c>
      <c r="FO15" s="77">
        <v>2</v>
      </c>
      <c r="FP15" s="151">
        <v>2</v>
      </c>
      <c r="FQ15" s="41">
        <f t="shared" si="182"/>
        <v>21</v>
      </c>
      <c r="FR15" s="43">
        <f t="shared" si="302"/>
        <v>1.7857142857142858</v>
      </c>
      <c r="FS15" s="45" t="str">
        <f t="shared" si="183"/>
        <v>1.79</v>
      </c>
      <c r="FT15" s="47" t="str">
        <f t="shared" si="184"/>
        <v>Lên lớp</v>
      </c>
      <c r="FU15" s="145">
        <f t="shared" si="185"/>
        <v>21</v>
      </c>
      <c r="FV15" s="146">
        <f t="shared" si="186"/>
        <v>1.7857142857142858</v>
      </c>
      <c r="FW15" s="174">
        <f t="shared" si="187"/>
        <v>37</v>
      </c>
      <c r="FX15" s="41">
        <f t="shared" si="188"/>
        <v>37</v>
      </c>
      <c r="FY15" s="43">
        <f t="shared" si="189"/>
        <v>2.1216216216216215</v>
      </c>
      <c r="FZ15" s="45" t="str">
        <f t="shared" si="190"/>
        <v>2.12</v>
      </c>
      <c r="GA15" s="47" t="str">
        <f t="shared" si="191"/>
        <v>Lên lớp</v>
      </c>
      <c r="GB15" s="47" t="s">
        <v>1143</v>
      </c>
      <c r="GC15" s="24">
        <v>5</v>
      </c>
      <c r="GD15" s="27">
        <v>5</v>
      </c>
      <c r="GE15" s="28"/>
      <c r="GF15" s="22">
        <f t="shared" si="314"/>
        <v>5</v>
      </c>
      <c r="GG15" s="29">
        <f t="shared" si="315"/>
        <v>5</v>
      </c>
      <c r="GH15" s="29" t="str">
        <f t="shared" si="193"/>
        <v>5.0</v>
      </c>
      <c r="GI15" s="35" t="str">
        <f t="shared" si="316"/>
        <v>D+</v>
      </c>
      <c r="GJ15" s="33">
        <f t="shared" si="317"/>
        <v>1.5</v>
      </c>
      <c r="GK15" s="49" t="str">
        <f t="shared" si="318"/>
        <v>1.5</v>
      </c>
      <c r="GL15" s="77">
        <v>2</v>
      </c>
      <c r="GM15" s="151">
        <v>2</v>
      </c>
      <c r="GN15" s="24">
        <v>8</v>
      </c>
      <c r="GO15" s="27">
        <v>5</v>
      </c>
      <c r="GP15" s="28"/>
      <c r="GQ15" s="22">
        <f t="shared" si="319"/>
        <v>6.2</v>
      </c>
      <c r="GR15" s="29">
        <f t="shared" si="320"/>
        <v>6.2</v>
      </c>
      <c r="GS15" s="29" t="str">
        <f t="shared" si="198"/>
        <v>6.2</v>
      </c>
      <c r="GT15" s="35" t="str">
        <f t="shared" si="321"/>
        <v>C</v>
      </c>
      <c r="GU15" s="33">
        <f t="shared" si="322"/>
        <v>2</v>
      </c>
      <c r="GV15" s="49" t="str">
        <f t="shared" si="323"/>
        <v>2.0</v>
      </c>
      <c r="GW15" s="77">
        <v>3</v>
      </c>
      <c r="GX15" s="151">
        <v>3</v>
      </c>
      <c r="GY15" s="24">
        <v>6.8</v>
      </c>
      <c r="GZ15" s="27">
        <v>6</v>
      </c>
      <c r="HA15" s="28"/>
      <c r="HB15" s="22">
        <f t="shared" si="324"/>
        <v>6.3</v>
      </c>
      <c r="HC15" s="29">
        <f t="shared" si="325"/>
        <v>6.3</v>
      </c>
      <c r="HD15" s="29" t="str">
        <f t="shared" si="203"/>
        <v>6.3</v>
      </c>
      <c r="HE15" s="35" t="str">
        <f t="shared" si="326"/>
        <v>C</v>
      </c>
      <c r="HF15" s="33">
        <f t="shared" si="327"/>
        <v>2</v>
      </c>
      <c r="HG15" s="49" t="str">
        <f t="shared" si="328"/>
        <v>2.0</v>
      </c>
      <c r="HH15" s="77">
        <v>2</v>
      </c>
      <c r="HI15" s="151">
        <v>2</v>
      </c>
      <c r="HJ15" s="24">
        <v>5.4</v>
      </c>
      <c r="HK15" s="27">
        <v>6</v>
      </c>
      <c r="HL15" s="28"/>
      <c r="HM15" s="22">
        <f t="shared" si="329"/>
        <v>5.8</v>
      </c>
      <c r="HN15" s="29">
        <f t="shared" si="330"/>
        <v>5.8</v>
      </c>
      <c r="HO15" s="29" t="str">
        <f t="shared" si="208"/>
        <v>5.8</v>
      </c>
      <c r="HP15" s="35" t="str">
        <f t="shared" si="331"/>
        <v>C</v>
      </c>
      <c r="HQ15" s="33">
        <f t="shared" si="332"/>
        <v>2</v>
      </c>
      <c r="HR15" s="49" t="str">
        <f t="shared" si="333"/>
        <v>2.0</v>
      </c>
      <c r="HS15" s="77">
        <v>2</v>
      </c>
      <c r="HT15" s="151">
        <v>2</v>
      </c>
      <c r="HU15" s="24">
        <v>7.8</v>
      </c>
      <c r="HV15" s="27">
        <v>6</v>
      </c>
      <c r="HW15" s="28"/>
      <c r="HX15" s="22">
        <f t="shared" si="334"/>
        <v>6.7</v>
      </c>
      <c r="HY15" s="29">
        <f t="shared" si="335"/>
        <v>6.7</v>
      </c>
      <c r="HZ15" s="29" t="str">
        <f t="shared" si="213"/>
        <v>6.7</v>
      </c>
      <c r="IA15" s="35" t="str">
        <f t="shared" si="336"/>
        <v>C+</v>
      </c>
      <c r="IB15" s="33">
        <f t="shared" si="337"/>
        <v>2.5</v>
      </c>
      <c r="IC15" s="49" t="str">
        <f t="shared" si="338"/>
        <v>2.5</v>
      </c>
      <c r="ID15" s="77">
        <v>3</v>
      </c>
      <c r="IE15" s="151">
        <v>3</v>
      </c>
      <c r="IF15" s="24">
        <v>5</v>
      </c>
      <c r="IG15" s="27">
        <v>4</v>
      </c>
      <c r="IH15" s="28"/>
      <c r="II15" s="22">
        <f t="shared" si="217"/>
        <v>4.4000000000000004</v>
      </c>
      <c r="IJ15" s="29">
        <f t="shared" si="218"/>
        <v>4.4000000000000004</v>
      </c>
      <c r="IK15" s="29" t="str">
        <f t="shared" si="219"/>
        <v>4.4</v>
      </c>
      <c r="IL15" s="35" t="str">
        <f t="shared" si="339"/>
        <v>D</v>
      </c>
      <c r="IM15" s="33">
        <f t="shared" si="340"/>
        <v>1</v>
      </c>
      <c r="IN15" s="49" t="str">
        <f t="shared" si="341"/>
        <v>1.0</v>
      </c>
      <c r="IO15" s="77">
        <v>2</v>
      </c>
      <c r="IP15" s="151">
        <v>2</v>
      </c>
      <c r="IQ15" s="24">
        <v>7.1</v>
      </c>
      <c r="IR15" s="27">
        <v>5</v>
      </c>
      <c r="IS15" s="28"/>
      <c r="IT15" s="22">
        <f t="shared" si="342"/>
        <v>5.8</v>
      </c>
      <c r="IU15" s="29">
        <f t="shared" si="343"/>
        <v>5.8</v>
      </c>
      <c r="IV15" s="29" t="str">
        <f t="shared" si="223"/>
        <v>5.8</v>
      </c>
      <c r="IW15" s="35" t="str">
        <f t="shared" si="344"/>
        <v>C</v>
      </c>
      <c r="IX15" s="33">
        <f t="shared" si="345"/>
        <v>2</v>
      </c>
      <c r="IY15" s="49" t="str">
        <f t="shared" si="346"/>
        <v>2.0</v>
      </c>
      <c r="IZ15" s="77">
        <v>3</v>
      </c>
      <c r="JA15" s="151">
        <v>3</v>
      </c>
      <c r="JB15" s="24">
        <v>8</v>
      </c>
      <c r="JC15" s="27">
        <v>4</v>
      </c>
      <c r="JD15" s="28"/>
      <c r="JE15" s="30">
        <f t="shared" si="347"/>
        <v>5.6</v>
      </c>
      <c r="JF15" s="31">
        <f t="shared" si="348"/>
        <v>5.6</v>
      </c>
      <c r="JG15" s="29" t="str">
        <f t="shared" si="227"/>
        <v>5.6</v>
      </c>
      <c r="JH15" s="35" t="str">
        <f t="shared" si="349"/>
        <v>C</v>
      </c>
      <c r="JI15" s="33">
        <f t="shared" si="350"/>
        <v>2</v>
      </c>
      <c r="JJ15" s="49" t="str">
        <f t="shared" si="351"/>
        <v>2.0</v>
      </c>
      <c r="JK15" s="77">
        <v>3</v>
      </c>
      <c r="JL15" s="151">
        <v>3</v>
      </c>
      <c r="JM15" s="24">
        <v>7.5</v>
      </c>
      <c r="JN15" s="214">
        <v>7.9</v>
      </c>
      <c r="JO15" s="140"/>
      <c r="JP15" s="30">
        <f t="shared" si="352"/>
        <v>7.7</v>
      </c>
      <c r="JQ15" s="31">
        <f t="shared" si="353"/>
        <v>7.7</v>
      </c>
      <c r="JR15" s="29" t="str">
        <f t="shared" si="231"/>
        <v>7.7</v>
      </c>
      <c r="JS15" s="35" t="str">
        <f t="shared" si="354"/>
        <v>B</v>
      </c>
      <c r="JT15" s="33">
        <f t="shared" si="355"/>
        <v>3</v>
      </c>
      <c r="JU15" s="49" t="str">
        <f t="shared" si="356"/>
        <v>3.0</v>
      </c>
      <c r="JV15" s="77">
        <v>1</v>
      </c>
      <c r="JW15" s="151">
        <v>1</v>
      </c>
      <c r="JX15" s="211">
        <f t="shared" si="235"/>
        <v>21</v>
      </c>
      <c r="JY15" s="43">
        <f t="shared" si="236"/>
        <v>1.9761904761904763</v>
      </c>
      <c r="JZ15" s="45" t="str">
        <f t="shared" si="237"/>
        <v>1.98</v>
      </c>
      <c r="KA15" s="47" t="str">
        <f t="shared" si="238"/>
        <v>Lên lớp</v>
      </c>
      <c r="KB15" s="41">
        <f t="shared" si="239"/>
        <v>21</v>
      </c>
      <c r="KC15" s="43">
        <f t="shared" si="240"/>
        <v>1.9761904761904763</v>
      </c>
      <c r="KD15" s="229">
        <f t="shared" si="241"/>
        <v>58</v>
      </c>
      <c r="KE15" s="230">
        <f t="shared" si="242"/>
        <v>58</v>
      </c>
      <c r="KF15" s="146">
        <f t="shared" si="243"/>
        <v>2.0689655172413794</v>
      </c>
      <c r="KG15" s="45" t="str">
        <f t="shared" si="244"/>
        <v>2.07</v>
      </c>
      <c r="KH15" s="47" t="str">
        <f t="shared" si="245"/>
        <v>Lên lớp</v>
      </c>
      <c r="KI15" s="47" t="s">
        <v>1143</v>
      </c>
      <c r="KJ15" s="24">
        <v>5.4</v>
      </c>
      <c r="KK15" s="27">
        <v>6</v>
      </c>
      <c r="KL15" s="28"/>
      <c r="KM15" s="30">
        <f t="shared" si="433"/>
        <v>5.8</v>
      </c>
      <c r="KN15" s="31">
        <f t="shared" si="434"/>
        <v>5.8</v>
      </c>
      <c r="KO15" s="29" t="str">
        <f t="shared" si="435"/>
        <v>5.8</v>
      </c>
      <c r="KP15" s="35" t="str">
        <f t="shared" si="436"/>
        <v>C</v>
      </c>
      <c r="KQ15" s="33">
        <f t="shared" si="437"/>
        <v>2</v>
      </c>
      <c r="KR15" s="49" t="str">
        <f t="shared" si="438"/>
        <v>2.0</v>
      </c>
      <c r="KS15" s="77">
        <v>2</v>
      </c>
      <c r="KT15" s="151">
        <v>2</v>
      </c>
      <c r="KU15" s="24">
        <v>8</v>
      </c>
      <c r="KV15" s="27">
        <v>6</v>
      </c>
      <c r="KW15" s="28"/>
      <c r="KX15" s="30">
        <f t="shared" si="439"/>
        <v>6.8</v>
      </c>
      <c r="KY15" s="31">
        <f t="shared" si="440"/>
        <v>6.8</v>
      </c>
      <c r="KZ15" s="31" t="str">
        <f t="shared" si="441"/>
        <v>6.8</v>
      </c>
      <c r="LA15" s="35" t="str">
        <f t="shared" si="442"/>
        <v>C+</v>
      </c>
      <c r="LB15" s="33">
        <f t="shared" si="443"/>
        <v>2.5</v>
      </c>
      <c r="LC15" s="49" t="str">
        <f t="shared" si="444"/>
        <v>2.5</v>
      </c>
      <c r="LD15" s="77">
        <v>2</v>
      </c>
      <c r="LE15" s="151">
        <v>2</v>
      </c>
      <c r="LF15" s="24">
        <v>7.7</v>
      </c>
      <c r="LG15" s="27">
        <v>2</v>
      </c>
      <c r="LH15" s="28"/>
      <c r="LI15" s="30">
        <f t="shared" si="445"/>
        <v>4.3</v>
      </c>
      <c r="LJ15" s="31">
        <f t="shared" si="446"/>
        <v>4.3</v>
      </c>
      <c r="LK15" s="31" t="str">
        <f t="shared" si="447"/>
        <v>4.3</v>
      </c>
      <c r="LL15" s="35" t="str">
        <f t="shared" si="448"/>
        <v>D</v>
      </c>
      <c r="LM15" s="33">
        <f t="shared" si="449"/>
        <v>1</v>
      </c>
      <c r="LN15" s="49" t="str">
        <f t="shared" si="450"/>
        <v>1.0</v>
      </c>
      <c r="LO15" s="77">
        <v>2</v>
      </c>
      <c r="LP15" s="151">
        <v>2</v>
      </c>
      <c r="LQ15" s="24">
        <v>7.7</v>
      </c>
      <c r="LR15" s="27">
        <v>7</v>
      </c>
      <c r="LS15" s="28"/>
      <c r="LT15" s="30">
        <f t="shared" si="451"/>
        <v>7.3</v>
      </c>
      <c r="LU15" s="31">
        <f t="shared" si="452"/>
        <v>7.3</v>
      </c>
      <c r="LV15" s="29" t="str">
        <f t="shared" si="249"/>
        <v>7.3</v>
      </c>
      <c r="LW15" s="35" t="str">
        <f t="shared" si="453"/>
        <v>B</v>
      </c>
      <c r="LX15" s="33">
        <f t="shared" si="454"/>
        <v>3</v>
      </c>
      <c r="LY15" s="49" t="str">
        <f t="shared" si="455"/>
        <v>3.0</v>
      </c>
      <c r="LZ15" s="77">
        <v>2</v>
      </c>
      <c r="MA15" s="151">
        <v>2</v>
      </c>
      <c r="MB15" s="24">
        <v>7.7</v>
      </c>
      <c r="MC15" s="27">
        <v>8</v>
      </c>
      <c r="MD15" s="28"/>
      <c r="ME15" s="30">
        <f t="shared" si="456"/>
        <v>7.9</v>
      </c>
      <c r="MF15" s="161">
        <f t="shared" si="457"/>
        <v>7.9</v>
      </c>
      <c r="MG15" s="29" t="str">
        <f t="shared" si="250"/>
        <v>7.9</v>
      </c>
      <c r="MH15" s="162" t="str">
        <f t="shared" si="458"/>
        <v>B</v>
      </c>
      <c r="MI15" s="163">
        <f t="shared" si="459"/>
        <v>3</v>
      </c>
      <c r="MJ15" s="56" t="str">
        <f t="shared" si="460"/>
        <v>3.0</v>
      </c>
      <c r="MK15" s="77">
        <v>1</v>
      </c>
      <c r="ML15" s="151">
        <v>1</v>
      </c>
      <c r="MM15" s="24">
        <v>6.9</v>
      </c>
      <c r="MN15" s="27">
        <v>3</v>
      </c>
      <c r="MO15" s="28"/>
      <c r="MP15" s="30">
        <f t="shared" si="461"/>
        <v>4.5999999999999996</v>
      </c>
      <c r="MQ15" s="161">
        <f t="shared" si="462"/>
        <v>4.5999999999999996</v>
      </c>
      <c r="MR15" s="29" t="str">
        <f t="shared" si="251"/>
        <v>4.6</v>
      </c>
      <c r="MS15" s="162" t="str">
        <f t="shared" si="463"/>
        <v>D</v>
      </c>
      <c r="MT15" s="163">
        <f t="shared" si="464"/>
        <v>1</v>
      </c>
      <c r="MU15" s="56" t="str">
        <f t="shared" si="465"/>
        <v>1.0</v>
      </c>
      <c r="MV15" s="77">
        <v>3</v>
      </c>
      <c r="MW15" s="151">
        <v>3</v>
      </c>
      <c r="MX15" s="24">
        <v>7</v>
      </c>
      <c r="MY15" s="27">
        <v>5</v>
      </c>
      <c r="MZ15" s="28"/>
      <c r="NA15" s="30">
        <f t="shared" si="466"/>
        <v>5.8</v>
      </c>
      <c r="NB15" s="161">
        <f t="shared" si="467"/>
        <v>5.8</v>
      </c>
      <c r="NC15" s="29" t="str">
        <f t="shared" si="252"/>
        <v>5.8</v>
      </c>
      <c r="ND15" s="162" t="str">
        <f t="shared" si="468"/>
        <v>C</v>
      </c>
      <c r="NE15" s="163">
        <f t="shared" si="469"/>
        <v>2</v>
      </c>
      <c r="NF15" s="56" t="str">
        <f t="shared" si="470"/>
        <v>2.0</v>
      </c>
      <c r="NG15" s="77">
        <v>1</v>
      </c>
      <c r="NH15" s="151">
        <v>1</v>
      </c>
      <c r="NI15" s="24">
        <v>7.4</v>
      </c>
      <c r="NJ15" s="27">
        <v>2</v>
      </c>
      <c r="NK15" s="28"/>
      <c r="NL15" s="30">
        <f t="shared" si="471"/>
        <v>4.2</v>
      </c>
      <c r="NM15" s="31">
        <f t="shared" si="472"/>
        <v>4.2</v>
      </c>
      <c r="NN15" s="29" t="str">
        <f t="shared" si="473"/>
        <v>4.2</v>
      </c>
      <c r="NO15" s="35" t="str">
        <f t="shared" si="474"/>
        <v>D</v>
      </c>
      <c r="NP15" s="33">
        <f t="shared" si="475"/>
        <v>1</v>
      </c>
      <c r="NQ15" s="49" t="str">
        <f t="shared" si="476"/>
        <v>1.0</v>
      </c>
      <c r="NR15" s="77">
        <v>3</v>
      </c>
      <c r="NS15" s="151">
        <v>3</v>
      </c>
      <c r="NT15" s="24">
        <v>8</v>
      </c>
      <c r="NU15" s="214">
        <v>8</v>
      </c>
      <c r="NV15" s="28"/>
      <c r="NW15" s="30">
        <f t="shared" si="477"/>
        <v>8</v>
      </c>
      <c r="NX15" s="31">
        <f t="shared" si="478"/>
        <v>8</v>
      </c>
      <c r="NY15" s="29" t="str">
        <f t="shared" si="479"/>
        <v>8.0</v>
      </c>
      <c r="NZ15" s="35" t="str">
        <f t="shared" si="480"/>
        <v>B+</v>
      </c>
      <c r="OA15" s="33">
        <f t="shared" si="481"/>
        <v>3.5</v>
      </c>
      <c r="OB15" s="49" t="str">
        <f t="shared" si="482"/>
        <v>3.5</v>
      </c>
      <c r="OC15" s="77">
        <v>2</v>
      </c>
      <c r="OD15" s="151">
        <v>2</v>
      </c>
      <c r="OE15" s="211">
        <f t="shared" si="256"/>
        <v>18</v>
      </c>
      <c r="OF15" s="43">
        <f t="shared" si="257"/>
        <v>1.9444444444444444</v>
      </c>
      <c r="OG15" s="45" t="str">
        <f t="shared" si="258"/>
        <v>1.94</v>
      </c>
      <c r="OH15" s="47" t="str">
        <f t="shared" si="259"/>
        <v>Lên lớp</v>
      </c>
      <c r="OI15" s="41">
        <f t="shared" si="260"/>
        <v>18</v>
      </c>
      <c r="OJ15" s="43">
        <f t="shared" si="261"/>
        <v>1.9444444444444444</v>
      </c>
      <c r="OK15" s="229">
        <f t="shared" si="262"/>
        <v>76</v>
      </c>
      <c r="OL15" s="230">
        <f t="shared" si="263"/>
        <v>76</v>
      </c>
      <c r="OM15" s="146">
        <f t="shared" si="264"/>
        <v>2.0394736842105261</v>
      </c>
      <c r="ON15" s="45" t="str">
        <f t="shared" si="265"/>
        <v>2.04</v>
      </c>
      <c r="OO15" s="47" t="str">
        <f t="shared" si="266"/>
        <v>Lên lớp</v>
      </c>
      <c r="OP15" s="47" t="s">
        <v>1143</v>
      </c>
      <c r="OQ15" s="24">
        <v>8</v>
      </c>
      <c r="OR15" s="27">
        <v>8</v>
      </c>
      <c r="OS15" s="28"/>
      <c r="OT15" s="30">
        <f t="shared" si="484"/>
        <v>8</v>
      </c>
      <c r="OU15" s="31">
        <f t="shared" si="485"/>
        <v>8</v>
      </c>
      <c r="OV15" s="31" t="str">
        <f t="shared" si="486"/>
        <v>8.0</v>
      </c>
      <c r="OW15" s="35" t="str">
        <f t="shared" si="487"/>
        <v>B+</v>
      </c>
      <c r="OX15" s="33">
        <f t="shared" si="488"/>
        <v>3.5</v>
      </c>
      <c r="OY15" s="49" t="str">
        <f t="shared" si="489"/>
        <v>3.5</v>
      </c>
      <c r="OZ15" s="77">
        <v>2</v>
      </c>
      <c r="PA15" s="151">
        <v>2</v>
      </c>
      <c r="PB15" s="24">
        <v>7</v>
      </c>
      <c r="PC15" s="27">
        <v>6</v>
      </c>
      <c r="PD15" s="28"/>
      <c r="PE15" s="30">
        <f t="shared" si="490"/>
        <v>6.4</v>
      </c>
      <c r="PF15" s="31">
        <f t="shared" si="491"/>
        <v>6.4</v>
      </c>
      <c r="PG15" s="31" t="str">
        <f t="shared" si="492"/>
        <v>6.4</v>
      </c>
      <c r="PH15" s="35" t="str">
        <f t="shared" si="493"/>
        <v>C</v>
      </c>
      <c r="PI15" s="130">
        <f t="shared" si="494"/>
        <v>2</v>
      </c>
      <c r="PJ15" s="49" t="str">
        <f t="shared" si="495"/>
        <v>2.0</v>
      </c>
      <c r="PK15" s="77">
        <v>3</v>
      </c>
      <c r="PL15" s="151">
        <v>3</v>
      </c>
      <c r="PM15" s="24">
        <v>7.3</v>
      </c>
      <c r="PN15" s="27">
        <v>6</v>
      </c>
      <c r="PO15" s="28"/>
      <c r="PP15" s="30">
        <f t="shared" si="496"/>
        <v>6.5</v>
      </c>
      <c r="PQ15" s="31">
        <f t="shared" si="497"/>
        <v>6.5</v>
      </c>
      <c r="PR15" s="29" t="str">
        <f t="shared" si="498"/>
        <v>6.5</v>
      </c>
      <c r="PS15" s="35" t="str">
        <f t="shared" si="499"/>
        <v>C+</v>
      </c>
      <c r="PT15" s="130">
        <f t="shared" si="500"/>
        <v>2.5</v>
      </c>
      <c r="PU15" s="49" t="str">
        <f t="shared" si="501"/>
        <v>2.5</v>
      </c>
      <c r="PV15" s="77">
        <v>2</v>
      </c>
      <c r="PW15" s="151">
        <v>2</v>
      </c>
      <c r="PX15" s="24">
        <v>7.6</v>
      </c>
      <c r="PY15" s="27">
        <v>6</v>
      </c>
      <c r="PZ15" s="28"/>
      <c r="QA15" s="30">
        <f t="shared" si="502"/>
        <v>6.6</v>
      </c>
      <c r="QB15" s="31">
        <f t="shared" si="503"/>
        <v>6.6</v>
      </c>
      <c r="QC15" s="29" t="str">
        <f t="shared" si="504"/>
        <v>6.6</v>
      </c>
      <c r="QD15" s="35" t="str">
        <f t="shared" si="545"/>
        <v>C+</v>
      </c>
      <c r="QE15" s="33">
        <f t="shared" si="505"/>
        <v>2.5</v>
      </c>
      <c r="QF15" s="49" t="str">
        <f t="shared" si="506"/>
        <v>2.5</v>
      </c>
      <c r="QG15" s="77">
        <v>3</v>
      </c>
      <c r="QH15" s="151">
        <v>3</v>
      </c>
      <c r="QI15" s="24">
        <v>8</v>
      </c>
      <c r="QJ15" s="27">
        <v>5</v>
      </c>
      <c r="QK15" s="28"/>
      <c r="QL15" s="30">
        <f t="shared" si="507"/>
        <v>6.2</v>
      </c>
      <c r="QM15" s="31">
        <f t="shared" si="508"/>
        <v>6.2</v>
      </c>
      <c r="QN15" s="31" t="str">
        <f t="shared" si="509"/>
        <v>6.2</v>
      </c>
      <c r="QO15" s="35" t="str">
        <f t="shared" si="510"/>
        <v>C</v>
      </c>
      <c r="QP15" s="33">
        <f t="shared" si="511"/>
        <v>2</v>
      </c>
      <c r="QQ15" s="49" t="str">
        <f t="shared" si="512"/>
        <v>2.0</v>
      </c>
      <c r="QR15" s="77">
        <v>1</v>
      </c>
      <c r="QS15" s="151">
        <v>1</v>
      </c>
      <c r="QT15" s="24">
        <v>8.1999999999999993</v>
      </c>
      <c r="QU15" s="27">
        <v>8</v>
      </c>
      <c r="QV15" s="28"/>
      <c r="QW15" s="30">
        <f t="shared" si="513"/>
        <v>8.1</v>
      </c>
      <c r="QX15" s="31">
        <f t="shared" si="514"/>
        <v>8.1</v>
      </c>
      <c r="QY15" s="29" t="str">
        <f t="shared" si="515"/>
        <v>8.1</v>
      </c>
      <c r="QZ15" s="35" t="str">
        <f t="shared" si="516"/>
        <v>B+</v>
      </c>
      <c r="RA15" s="130">
        <f t="shared" si="517"/>
        <v>3.5</v>
      </c>
      <c r="RB15" s="49" t="str">
        <f t="shared" si="518"/>
        <v>3.5</v>
      </c>
      <c r="RC15" s="77">
        <v>3</v>
      </c>
      <c r="RD15" s="151">
        <v>3</v>
      </c>
      <c r="RE15" s="24">
        <v>8</v>
      </c>
      <c r="RF15" s="27">
        <v>9</v>
      </c>
      <c r="RG15" s="28"/>
      <c r="RH15" s="30">
        <f t="shared" si="519"/>
        <v>8.6</v>
      </c>
      <c r="RI15" s="31">
        <f t="shared" si="520"/>
        <v>8.6</v>
      </c>
      <c r="RJ15" s="29" t="str">
        <f t="shared" si="521"/>
        <v>8.6</v>
      </c>
      <c r="RK15" s="35" t="str">
        <f t="shared" si="522"/>
        <v>A</v>
      </c>
      <c r="RL15" s="33">
        <f t="shared" si="523"/>
        <v>4</v>
      </c>
      <c r="RM15" s="49" t="str">
        <f t="shared" si="524"/>
        <v>4.0</v>
      </c>
      <c r="RN15" s="77">
        <v>1</v>
      </c>
      <c r="RO15" s="151">
        <v>1</v>
      </c>
      <c r="RP15" s="211">
        <f t="shared" si="525"/>
        <v>15</v>
      </c>
      <c r="RQ15" s="275">
        <f t="shared" si="526"/>
        <v>7.14</v>
      </c>
      <c r="RR15" s="43">
        <f t="shared" si="527"/>
        <v>2.8</v>
      </c>
      <c r="RS15" s="45" t="str">
        <f t="shared" si="277"/>
        <v>2.80</v>
      </c>
      <c r="RT15" s="47" t="str">
        <f t="shared" si="278"/>
        <v>Lên lớp</v>
      </c>
      <c r="RU15" s="41">
        <f t="shared" si="279"/>
        <v>15</v>
      </c>
      <c r="RV15" s="43">
        <f t="shared" si="280"/>
        <v>2.8</v>
      </c>
      <c r="RW15" s="229">
        <f t="shared" si="281"/>
        <v>91</v>
      </c>
      <c r="RX15" s="230">
        <f t="shared" si="282"/>
        <v>91</v>
      </c>
      <c r="RY15" s="146">
        <f t="shared" si="283"/>
        <v>2.1648351648351647</v>
      </c>
      <c r="RZ15" s="45" t="str">
        <f t="shared" si="284"/>
        <v>2.16</v>
      </c>
      <c r="SA15" s="47" t="str">
        <f t="shared" si="285"/>
        <v>Lên lớp</v>
      </c>
      <c r="SB15" s="47" t="s">
        <v>1143</v>
      </c>
      <c r="SC15" s="24">
        <v>9</v>
      </c>
      <c r="SD15" s="27">
        <v>7</v>
      </c>
      <c r="SE15" s="28"/>
      <c r="SF15" s="30">
        <f t="shared" si="528"/>
        <v>7.8</v>
      </c>
      <c r="SG15" s="31">
        <f t="shared" si="529"/>
        <v>7.8</v>
      </c>
      <c r="SH15" s="29" t="str">
        <f t="shared" si="530"/>
        <v>7.8</v>
      </c>
      <c r="SI15" s="35" t="str">
        <f t="shared" si="531"/>
        <v>B</v>
      </c>
      <c r="SJ15" s="130">
        <f t="shared" si="532"/>
        <v>3</v>
      </c>
      <c r="SK15" s="49" t="str">
        <f t="shared" si="533"/>
        <v>3.0</v>
      </c>
      <c r="SL15" s="77">
        <v>2</v>
      </c>
      <c r="SM15" s="151">
        <v>2</v>
      </c>
      <c r="SN15" s="24">
        <v>8.6</v>
      </c>
      <c r="SO15" s="27">
        <v>8</v>
      </c>
      <c r="SP15" s="28"/>
      <c r="SQ15" s="30">
        <f t="shared" si="534"/>
        <v>8.1999999999999993</v>
      </c>
      <c r="SR15" s="31">
        <f t="shared" si="535"/>
        <v>8.1999999999999993</v>
      </c>
      <c r="SS15" s="31" t="str">
        <f t="shared" si="536"/>
        <v>8.2</v>
      </c>
      <c r="ST15" s="35" t="str">
        <f t="shared" si="537"/>
        <v>B+</v>
      </c>
      <c r="SU15" s="33">
        <f t="shared" si="538"/>
        <v>3.5</v>
      </c>
      <c r="SV15" s="49" t="str">
        <f t="shared" si="539"/>
        <v>3.5</v>
      </c>
      <c r="SW15" s="77">
        <v>2</v>
      </c>
      <c r="SX15" s="151">
        <v>2</v>
      </c>
      <c r="SY15" s="24"/>
      <c r="SZ15" s="27"/>
      <c r="TA15" s="28"/>
      <c r="TB15" s="22">
        <f t="shared" si="560"/>
        <v>8</v>
      </c>
      <c r="TC15" s="29">
        <f t="shared" si="561"/>
        <v>8</v>
      </c>
      <c r="TD15" s="29" t="str">
        <f t="shared" si="541"/>
        <v>8.0</v>
      </c>
      <c r="TE15" s="35" t="str">
        <f t="shared" si="542"/>
        <v>B+</v>
      </c>
      <c r="TF15" s="130">
        <f t="shared" si="543"/>
        <v>3.5</v>
      </c>
      <c r="TG15" s="49" t="str">
        <f t="shared" si="544"/>
        <v>3.5</v>
      </c>
      <c r="TH15" s="77">
        <v>4</v>
      </c>
      <c r="TI15" s="151">
        <v>4</v>
      </c>
      <c r="TJ15" s="320"/>
      <c r="TK15" s="321">
        <v>7.3</v>
      </c>
      <c r="TL15" s="322">
        <v>8.1999999999999993</v>
      </c>
      <c r="TM15" s="322">
        <v>8.3000000000000007</v>
      </c>
      <c r="TN15" s="322"/>
      <c r="TO15" s="127">
        <f t="shared" si="548"/>
        <v>8.1</v>
      </c>
      <c r="TP15" s="29" t="str">
        <f t="shared" si="549"/>
        <v>8.1</v>
      </c>
      <c r="TQ15" s="35" t="str">
        <f t="shared" si="550"/>
        <v>B+</v>
      </c>
      <c r="TR15" s="33">
        <f t="shared" si="551"/>
        <v>3.5</v>
      </c>
      <c r="TS15" s="49" t="str">
        <f t="shared" si="552"/>
        <v>3.5</v>
      </c>
      <c r="TT15" s="323">
        <v>5</v>
      </c>
      <c r="TU15" s="324">
        <v>5</v>
      </c>
      <c r="TV15" s="325">
        <f t="shared" si="553"/>
        <v>9</v>
      </c>
      <c r="TW15" s="341">
        <f t="shared" si="294"/>
        <v>8.0555555555555554</v>
      </c>
      <c r="TX15" s="326">
        <f t="shared" si="554"/>
        <v>3.5</v>
      </c>
      <c r="TY15" s="45" t="str">
        <f t="shared" si="555"/>
        <v>3.50</v>
      </c>
      <c r="TZ15" s="47" t="str">
        <f t="shared" si="556"/>
        <v>Lên lớp</v>
      </c>
      <c r="UA15" s="41">
        <f t="shared" si="557"/>
        <v>9</v>
      </c>
      <c r="UB15" s="43">
        <f t="shared" si="558"/>
        <v>3.5</v>
      </c>
    </row>
    <row r="16" spans="1:548" ht="18">
      <c r="A16" s="11">
        <v>23</v>
      </c>
      <c r="B16" s="70" t="s">
        <v>573</v>
      </c>
      <c r="C16" s="92" t="s">
        <v>610</v>
      </c>
      <c r="D16" s="73" t="s">
        <v>278</v>
      </c>
      <c r="E16" s="338" t="s">
        <v>396</v>
      </c>
      <c r="F16" s="9"/>
      <c r="G16" s="120" t="s">
        <v>977</v>
      </c>
      <c r="H16" s="120" t="s">
        <v>18</v>
      </c>
      <c r="I16" s="11" t="s">
        <v>978</v>
      </c>
      <c r="J16" s="13">
        <v>5.3</v>
      </c>
      <c r="K16" s="29" t="str">
        <f t="shared" si="100"/>
        <v>5.3</v>
      </c>
      <c r="L16" s="35" t="str">
        <f t="shared" si="362"/>
        <v>D+</v>
      </c>
      <c r="M16" s="33">
        <f t="shared" si="363"/>
        <v>1.5</v>
      </c>
      <c r="N16" s="49" t="str">
        <f t="shared" si="364"/>
        <v>1.5</v>
      </c>
      <c r="O16" s="12">
        <v>2</v>
      </c>
      <c r="P16" s="19">
        <v>6.7</v>
      </c>
      <c r="Q16" s="29" t="str">
        <f t="shared" si="104"/>
        <v>6.7</v>
      </c>
      <c r="R16" s="35" t="str">
        <f t="shared" si="365"/>
        <v>C+</v>
      </c>
      <c r="S16" s="33">
        <f t="shared" si="366"/>
        <v>2.5</v>
      </c>
      <c r="T16" s="49" t="str">
        <f t="shared" si="367"/>
        <v>2.5</v>
      </c>
      <c r="U16" s="12">
        <v>3</v>
      </c>
      <c r="V16" s="24">
        <v>7.9</v>
      </c>
      <c r="W16" s="27">
        <v>7</v>
      </c>
      <c r="X16" s="28"/>
      <c r="Y16" s="22">
        <f t="shared" si="368"/>
        <v>7.4</v>
      </c>
      <c r="Z16" s="29">
        <f t="shared" si="369"/>
        <v>7.4</v>
      </c>
      <c r="AA16" s="29" t="str">
        <f t="shared" si="110"/>
        <v>7.4</v>
      </c>
      <c r="AB16" s="35" t="str">
        <f t="shared" si="370"/>
        <v>B</v>
      </c>
      <c r="AC16" s="33">
        <f t="shared" si="371"/>
        <v>3</v>
      </c>
      <c r="AD16" s="49" t="str">
        <f t="shared" si="372"/>
        <v>3.0</v>
      </c>
      <c r="AE16" s="77">
        <v>5</v>
      </c>
      <c r="AF16" s="80">
        <v>5</v>
      </c>
      <c r="AG16" s="24">
        <v>5.7</v>
      </c>
      <c r="AH16" s="27">
        <v>4</v>
      </c>
      <c r="AI16" s="28"/>
      <c r="AJ16" s="22">
        <f t="shared" si="373"/>
        <v>4.7</v>
      </c>
      <c r="AK16" s="29">
        <f t="shared" si="374"/>
        <v>4.7</v>
      </c>
      <c r="AL16" s="29" t="str">
        <f t="shared" si="116"/>
        <v>4.7</v>
      </c>
      <c r="AM16" s="35" t="str">
        <f t="shared" si="375"/>
        <v>D</v>
      </c>
      <c r="AN16" s="33">
        <f t="shared" si="376"/>
        <v>1</v>
      </c>
      <c r="AO16" s="49" t="str">
        <f t="shared" si="377"/>
        <v>1.0</v>
      </c>
      <c r="AP16" s="77">
        <v>3</v>
      </c>
      <c r="AQ16" s="83">
        <v>3</v>
      </c>
      <c r="AR16" s="24">
        <v>6.4</v>
      </c>
      <c r="AS16" s="27">
        <v>5</v>
      </c>
      <c r="AT16" s="28"/>
      <c r="AU16" s="22">
        <f t="shared" si="378"/>
        <v>5.6</v>
      </c>
      <c r="AV16" s="29">
        <f t="shared" si="379"/>
        <v>5.6</v>
      </c>
      <c r="AW16" s="29" t="str">
        <f t="shared" si="120"/>
        <v>5.6</v>
      </c>
      <c r="AX16" s="35" t="str">
        <f t="shared" si="380"/>
        <v>C</v>
      </c>
      <c r="AY16" s="33">
        <f t="shared" si="381"/>
        <v>2</v>
      </c>
      <c r="AZ16" s="49" t="str">
        <f t="shared" si="382"/>
        <v>2.0</v>
      </c>
      <c r="BA16" s="77">
        <v>3</v>
      </c>
      <c r="BB16" s="83">
        <v>3</v>
      </c>
      <c r="BC16" s="24">
        <v>6.7</v>
      </c>
      <c r="BD16" s="27">
        <v>5</v>
      </c>
      <c r="BE16" s="28"/>
      <c r="BF16" s="22">
        <f t="shared" si="383"/>
        <v>5.7</v>
      </c>
      <c r="BG16" s="29">
        <f t="shared" si="384"/>
        <v>5.7</v>
      </c>
      <c r="BH16" s="29" t="str">
        <f t="shared" si="124"/>
        <v>5.7</v>
      </c>
      <c r="BI16" s="35" t="str">
        <f t="shared" si="385"/>
        <v>C</v>
      </c>
      <c r="BJ16" s="33">
        <f t="shared" si="386"/>
        <v>2</v>
      </c>
      <c r="BK16" s="49" t="str">
        <f t="shared" si="387"/>
        <v>2.0</v>
      </c>
      <c r="BL16" s="77">
        <v>3</v>
      </c>
      <c r="BM16" s="83">
        <v>3</v>
      </c>
      <c r="BN16" s="24">
        <v>7.3</v>
      </c>
      <c r="BO16" s="27">
        <v>8</v>
      </c>
      <c r="BP16" s="28"/>
      <c r="BQ16" s="22">
        <f t="shared" si="388"/>
        <v>7.7</v>
      </c>
      <c r="BR16" s="29">
        <f t="shared" si="389"/>
        <v>7.7</v>
      </c>
      <c r="BS16" s="29" t="str">
        <f t="shared" si="128"/>
        <v>7.7</v>
      </c>
      <c r="BT16" s="35" t="str">
        <f t="shared" si="390"/>
        <v>B</v>
      </c>
      <c r="BU16" s="33">
        <f t="shared" si="391"/>
        <v>3</v>
      </c>
      <c r="BV16" s="49" t="str">
        <f t="shared" si="392"/>
        <v>3.0</v>
      </c>
      <c r="BW16" s="77">
        <v>2</v>
      </c>
      <c r="BX16" s="83">
        <v>2</v>
      </c>
      <c r="BY16" s="41">
        <f t="shared" si="132"/>
        <v>16</v>
      </c>
      <c r="BZ16" s="43">
        <f t="shared" si="133"/>
        <v>2.25</v>
      </c>
      <c r="CA16" s="45" t="str">
        <f t="shared" si="134"/>
        <v>2.25</v>
      </c>
      <c r="CB16" s="47" t="str">
        <f t="shared" si="135"/>
        <v>Lên lớp</v>
      </c>
      <c r="CC16" s="145">
        <f t="shared" si="136"/>
        <v>16</v>
      </c>
      <c r="CD16" s="146">
        <f t="shared" si="137"/>
        <v>2.25</v>
      </c>
      <c r="CE16" s="47" t="str">
        <f t="shared" si="138"/>
        <v>Lên lớp</v>
      </c>
      <c r="CF16" s="142" t="s">
        <v>1143</v>
      </c>
      <c r="CG16" s="24">
        <v>5.4</v>
      </c>
      <c r="CH16" s="27">
        <v>6</v>
      </c>
      <c r="CI16" s="28"/>
      <c r="CJ16" s="30">
        <f t="shared" si="393"/>
        <v>5.8</v>
      </c>
      <c r="CK16" s="31">
        <f t="shared" si="394"/>
        <v>5.8</v>
      </c>
      <c r="CL16" s="29" t="str">
        <f t="shared" si="141"/>
        <v>5.8</v>
      </c>
      <c r="CM16" s="35" t="str">
        <f t="shared" si="395"/>
        <v>C</v>
      </c>
      <c r="CN16" s="157">
        <f t="shared" si="396"/>
        <v>2</v>
      </c>
      <c r="CO16" s="49" t="str">
        <f t="shared" si="397"/>
        <v>2.0</v>
      </c>
      <c r="CP16" s="77">
        <v>3</v>
      </c>
      <c r="CQ16" s="151">
        <v>3</v>
      </c>
      <c r="CR16" s="24">
        <v>8</v>
      </c>
      <c r="CS16" s="27">
        <v>6</v>
      </c>
      <c r="CT16" s="28"/>
      <c r="CU16" s="30">
        <f t="shared" si="398"/>
        <v>6.8</v>
      </c>
      <c r="CV16" s="31">
        <f t="shared" si="399"/>
        <v>6.8</v>
      </c>
      <c r="CW16" s="29" t="str">
        <f t="shared" si="146"/>
        <v>6.8</v>
      </c>
      <c r="CX16" s="35" t="str">
        <f t="shared" si="400"/>
        <v>C+</v>
      </c>
      <c r="CY16" s="157">
        <f t="shared" si="401"/>
        <v>2.5</v>
      </c>
      <c r="CZ16" s="49" t="str">
        <f t="shared" si="402"/>
        <v>2.5</v>
      </c>
      <c r="DA16" s="77">
        <v>2</v>
      </c>
      <c r="DB16" s="151">
        <v>2</v>
      </c>
      <c r="DC16" s="24">
        <v>6.8</v>
      </c>
      <c r="DD16" s="27">
        <v>2</v>
      </c>
      <c r="DE16" s="28">
        <v>5</v>
      </c>
      <c r="DF16" s="30">
        <f t="shared" si="403"/>
        <v>3.9</v>
      </c>
      <c r="DG16" s="31">
        <f t="shared" si="404"/>
        <v>5.7</v>
      </c>
      <c r="DH16" s="29" t="str">
        <f t="shared" si="152"/>
        <v>5.7</v>
      </c>
      <c r="DI16" s="35" t="str">
        <f t="shared" si="405"/>
        <v>C</v>
      </c>
      <c r="DJ16" s="157">
        <f t="shared" si="406"/>
        <v>2</v>
      </c>
      <c r="DK16" s="49" t="str">
        <f t="shared" si="407"/>
        <v>2.0</v>
      </c>
      <c r="DL16" s="77">
        <v>4</v>
      </c>
      <c r="DM16" s="151">
        <v>4</v>
      </c>
      <c r="DN16" s="24">
        <v>6.6</v>
      </c>
      <c r="DO16" s="27">
        <v>4</v>
      </c>
      <c r="DP16" s="28"/>
      <c r="DQ16" s="30">
        <f t="shared" si="408"/>
        <v>5</v>
      </c>
      <c r="DR16" s="31">
        <f t="shared" si="409"/>
        <v>5</v>
      </c>
      <c r="DS16" s="29" t="str">
        <f t="shared" si="158"/>
        <v>5.0</v>
      </c>
      <c r="DT16" s="35" t="str">
        <f t="shared" si="410"/>
        <v>D+</v>
      </c>
      <c r="DU16" s="157">
        <f t="shared" si="411"/>
        <v>1.5</v>
      </c>
      <c r="DV16" s="49" t="str">
        <f t="shared" si="412"/>
        <v>1.5</v>
      </c>
      <c r="DW16" s="77">
        <v>3</v>
      </c>
      <c r="DX16" s="151">
        <v>3</v>
      </c>
      <c r="DY16" s="24">
        <v>6.7</v>
      </c>
      <c r="DZ16" s="27">
        <v>7</v>
      </c>
      <c r="EA16" s="28"/>
      <c r="EB16" s="30">
        <f t="shared" si="413"/>
        <v>6.9</v>
      </c>
      <c r="EC16" s="31">
        <f t="shared" si="414"/>
        <v>6.9</v>
      </c>
      <c r="ED16" s="29" t="str">
        <f t="shared" si="162"/>
        <v>6.9</v>
      </c>
      <c r="EE16" s="35" t="str">
        <f t="shared" si="415"/>
        <v>C+</v>
      </c>
      <c r="EF16" s="157">
        <f t="shared" si="416"/>
        <v>2.5</v>
      </c>
      <c r="EG16" s="49" t="str">
        <f t="shared" si="417"/>
        <v>2.5</v>
      </c>
      <c r="EH16" s="77">
        <v>2</v>
      </c>
      <c r="EI16" s="151">
        <v>2</v>
      </c>
      <c r="EJ16" s="24">
        <v>7.2</v>
      </c>
      <c r="EK16" s="27">
        <v>6</v>
      </c>
      <c r="EL16" s="28"/>
      <c r="EM16" s="30">
        <f t="shared" si="418"/>
        <v>6.5</v>
      </c>
      <c r="EN16" s="31">
        <f t="shared" si="419"/>
        <v>6.5</v>
      </c>
      <c r="EO16" s="29" t="str">
        <f t="shared" si="167"/>
        <v>6.5</v>
      </c>
      <c r="EP16" s="35" t="str">
        <f t="shared" si="420"/>
        <v>C+</v>
      </c>
      <c r="EQ16" s="157">
        <f t="shared" si="421"/>
        <v>2.5</v>
      </c>
      <c r="ER16" s="49" t="str">
        <f t="shared" si="422"/>
        <v>2.5</v>
      </c>
      <c r="ES16" s="77">
        <v>2</v>
      </c>
      <c r="ET16" s="151">
        <v>2</v>
      </c>
      <c r="EU16" s="24">
        <v>9</v>
      </c>
      <c r="EV16" s="27">
        <v>6</v>
      </c>
      <c r="EW16" s="28"/>
      <c r="EX16" s="22">
        <f t="shared" si="423"/>
        <v>7.2</v>
      </c>
      <c r="EY16" s="29">
        <f t="shared" si="424"/>
        <v>7.2</v>
      </c>
      <c r="EZ16" s="29" t="str">
        <f t="shared" si="172"/>
        <v>7.2</v>
      </c>
      <c r="FA16" s="35" t="str">
        <f t="shared" si="425"/>
        <v>B</v>
      </c>
      <c r="FB16" s="157">
        <f t="shared" si="426"/>
        <v>3</v>
      </c>
      <c r="FC16" s="49" t="str">
        <f t="shared" si="427"/>
        <v>3.0</v>
      </c>
      <c r="FD16" s="77">
        <v>3</v>
      </c>
      <c r="FE16" s="151">
        <v>3</v>
      </c>
      <c r="FF16" s="155">
        <v>8</v>
      </c>
      <c r="FG16" s="165">
        <v>6.8</v>
      </c>
      <c r="FH16" s="165"/>
      <c r="FI16" s="22">
        <f t="shared" si="428"/>
        <v>7.3</v>
      </c>
      <c r="FJ16" s="29">
        <f t="shared" si="429"/>
        <v>7.3</v>
      </c>
      <c r="FK16" s="29" t="str">
        <f t="shared" si="178"/>
        <v>7.3</v>
      </c>
      <c r="FL16" s="35" t="str">
        <f t="shared" si="430"/>
        <v>B</v>
      </c>
      <c r="FM16" s="33">
        <f t="shared" si="431"/>
        <v>3</v>
      </c>
      <c r="FN16" s="49" t="str">
        <f t="shared" si="432"/>
        <v>3.0</v>
      </c>
      <c r="FO16" s="77">
        <v>2</v>
      </c>
      <c r="FP16" s="151">
        <v>2</v>
      </c>
      <c r="FQ16" s="41">
        <f t="shared" si="182"/>
        <v>21</v>
      </c>
      <c r="FR16" s="43">
        <f t="shared" si="302"/>
        <v>2.3095238095238093</v>
      </c>
      <c r="FS16" s="45" t="str">
        <f t="shared" si="183"/>
        <v>2.31</v>
      </c>
      <c r="FT16" s="47" t="str">
        <f t="shared" si="184"/>
        <v>Lên lớp</v>
      </c>
      <c r="FU16" s="145">
        <f t="shared" si="185"/>
        <v>21</v>
      </c>
      <c r="FV16" s="146">
        <f t="shared" si="186"/>
        <v>2.3095238095238093</v>
      </c>
      <c r="FW16" s="174">
        <f t="shared" si="187"/>
        <v>37</v>
      </c>
      <c r="FX16" s="41">
        <f t="shared" si="188"/>
        <v>37</v>
      </c>
      <c r="FY16" s="43">
        <f t="shared" si="189"/>
        <v>2.2837837837837838</v>
      </c>
      <c r="FZ16" s="45" t="str">
        <f t="shared" si="190"/>
        <v>2.28</v>
      </c>
      <c r="GA16" s="47" t="str">
        <f t="shared" si="191"/>
        <v>Lên lớp</v>
      </c>
      <c r="GB16" s="47" t="s">
        <v>1143</v>
      </c>
      <c r="GC16" s="24">
        <v>6.5</v>
      </c>
      <c r="GD16" s="27">
        <v>7</v>
      </c>
      <c r="GE16" s="28"/>
      <c r="GF16" s="22">
        <f t="shared" si="314"/>
        <v>6.8</v>
      </c>
      <c r="GG16" s="29">
        <f t="shared" si="315"/>
        <v>6.8</v>
      </c>
      <c r="GH16" s="29" t="str">
        <f t="shared" si="193"/>
        <v>6.8</v>
      </c>
      <c r="GI16" s="35" t="str">
        <f t="shared" si="316"/>
        <v>C+</v>
      </c>
      <c r="GJ16" s="33">
        <f t="shared" si="317"/>
        <v>2.5</v>
      </c>
      <c r="GK16" s="49" t="str">
        <f t="shared" si="318"/>
        <v>2.5</v>
      </c>
      <c r="GL16" s="77">
        <v>2</v>
      </c>
      <c r="GM16" s="151">
        <v>2</v>
      </c>
      <c r="GN16" s="24">
        <v>7.7</v>
      </c>
      <c r="GO16" s="27">
        <v>7</v>
      </c>
      <c r="GP16" s="28"/>
      <c r="GQ16" s="30">
        <f t="shared" si="319"/>
        <v>7.3</v>
      </c>
      <c r="GR16" s="31">
        <f t="shared" si="320"/>
        <v>7.3</v>
      </c>
      <c r="GS16" s="29" t="str">
        <f t="shared" si="198"/>
        <v>7.3</v>
      </c>
      <c r="GT16" s="35" t="str">
        <f t="shared" si="321"/>
        <v>B</v>
      </c>
      <c r="GU16" s="33">
        <f t="shared" si="322"/>
        <v>3</v>
      </c>
      <c r="GV16" s="49" t="str">
        <f t="shared" si="323"/>
        <v>3.0</v>
      </c>
      <c r="GW16" s="77">
        <v>3</v>
      </c>
      <c r="GX16" s="151">
        <v>3</v>
      </c>
      <c r="GY16" s="24">
        <v>7</v>
      </c>
      <c r="GZ16" s="27">
        <v>5</v>
      </c>
      <c r="HA16" s="28"/>
      <c r="HB16" s="22">
        <f t="shared" si="324"/>
        <v>5.8</v>
      </c>
      <c r="HC16" s="29">
        <f t="shared" si="325"/>
        <v>5.8</v>
      </c>
      <c r="HD16" s="29" t="str">
        <f t="shared" si="203"/>
        <v>5.8</v>
      </c>
      <c r="HE16" s="35" t="str">
        <f t="shared" si="326"/>
        <v>C</v>
      </c>
      <c r="HF16" s="33">
        <f t="shared" si="327"/>
        <v>2</v>
      </c>
      <c r="HG16" s="49" t="str">
        <f t="shared" si="328"/>
        <v>2.0</v>
      </c>
      <c r="HH16" s="77">
        <v>2</v>
      </c>
      <c r="HI16" s="151">
        <v>2</v>
      </c>
      <c r="HJ16" s="24">
        <v>6.2</v>
      </c>
      <c r="HK16" s="27">
        <v>2</v>
      </c>
      <c r="HL16" s="28">
        <v>5</v>
      </c>
      <c r="HM16" s="30">
        <f t="shared" si="329"/>
        <v>3.7</v>
      </c>
      <c r="HN16" s="31">
        <f t="shared" si="330"/>
        <v>5.5</v>
      </c>
      <c r="HO16" s="29" t="str">
        <f t="shared" si="208"/>
        <v>5.5</v>
      </c>
      <c r="HP16" s="35" t="str">
        <f t="shared" si="331"/>
        <v>C</v>
      </c>
      <c r="HQ16" s="33">
        <f t="shared" si="332"/>
        <v>2</v>
      </c>
      <c r="HR16" s="49" t="str">
        <f t="shared" si="333"/>
        <v>2.0</v>
      </c>
      <c r="HS16" s="77">
        <v>2</v>
      </c>
      <c r="HT16" s="151">
        <v>2</v>
      </c>
      <c r="HU16" s="24">
        <v>6.8</v>
      </c>
      <c r="HV16" s="27">
        <v>5</v>
      </c>
      <c r="HW16" s="28"/>
      <c r="HX16" s="22">
        <f t="shared" si="334"/>
        <v>5.7</v>
      </c>
      <c r="HY16" s="29">
        <f t="shared" si="335"/>
        <v>5.7</v>
      </c>
      <c r="HZ16" s="29" t="str">
        <f t="shared" si="213"/>
        <v>5.7</v>
      </c>
      <c r="IA16" s="35" t="str">
        <f t="shared" si="336"/>
        <v>C</v>
      </c>
      <c r="IB16" s="33">
        <f t="shared" si="337"/>
        <v>2</v>
      </c>
      <c r="IC16" s="49" t="str">
        <f t="shared" si="338"/>
        <v>2.0</v>
      </c>
      <c r="ID16" s="77">
        <v>3</v>
      </c>
      <c r="IE16" s="151">
        <v>3</v>
      </c>
      <c r="IF16" s="24">
        <v>5</v>
      </c>
      <c r="IG16" s="27">
        <v>6</v>
      </c>
      <c r="IH16" s="126"/>
      <c r="II16" s="22">
        <f t="shared" si="217"/>
        <v>5.6</v>
      </c>
      <c r="IJ16" s="54">
        <f t="shared" si="218"/>
        <v>5.6</v>
      </c>
      <c r="IK16" s="29" t="str">
        <f t="shared" si="219"/>
        <v>5.6</v>
      </c>
      <c r="IL16" s="162" t="str">
        <f t="shared" si="339"/>
        <v>C</v>
      </c>
      <c r="IM16" s="33">
        <f t="shared" si="340"/>
        <v>2</v>
      </c>
      <c r="IN16" s="49" t="str">
        <f t="shared" si="341"/>
        <v>2.0</v>
      </c>
      <c r="IO16" s="77">
        <v>2</v>
      </c>
      <c r="IP16" s="151">
        <v>2</v>
      </c>
      <c r="IQ16" s="24">
        <v>7</v>
      </c>
      <c r="IR16" s="27">
        <v>5</v>
      </c>
      <c r="IS16" s="28"/>
      <c r="IT16" s="30">
        <f t="shared" si="342"/>
        <v>5.8</v>
      </c>
      <c r="IU16" s="31">
        <f t="shared" si="343"/>
        <v>5.8</v>
      </c>
      <c r="IV16" s="29" t="str">
        <f t="shared" si="223"/>
        <v>5.8</v>
      </c>
      <c r="IW16" s="35" t="str">
        <f t="shared" si="344"/>
        <v>C</v>
      </c>
      <c r="IX16" s="33">
        <f t="shared" si="345"/>
        <v>2</v>
      </c>
      <c r="IY16" s="49" t="str">
        <f t="shared" si="346"/>
        <v>2.0</v>
      </c>
      <c r="IZ16" s="77">
        <v>3</v>
      </c>
      <c r="JA16" s="151">
        <v>3</v>
      </c>
      <c r="JB16" s="24">
        <v>7.6</v>
      </c>
      <c r="JC16" s="27">
        <v>5</v>
      </c>
      <c r="JD16" s="28"/>
      <c r="JE16" s="30">
        <f t="shared" si="347"/>
        <v>6</v>
      </c>
      <c r="JF16" s="31">
        <f t="shared" si="348"/>
        <v>6</v>
      </c>
      <c r="JG16" s="29" t="str">
        <f t="shared" si="227"/>
        <v>6.0</v>
      </c>
      <c r="JH16" s="35" t="str">
        <f t="shared" si="349"/>
        <v>C</v>
      </c>
      <c r="JI16" s="33">
        <f t="shared" si="350"/>
        <v>2</v>
      </c>
      <c r="JJ16" s="49" t="str">
        <f t="shared" si="351"/>
        <v>2.0</v>
      </c>
      <c r="JK16" s="77">
        <v>3</v>
      </c>
      <c r="JL16" s="151">
        <v>3</v>
      </c>
      <c r="JM16" s="24">
        <v>8</v>
      </c>
      <c r="JN16" s="214">
        <v>8.4</v>
      </c>
      <c r="JO16" s="140"/>
      <c r="JP16" s="30">
        <f t="shared" si="352"/>
        <v>8.1999999999999993</v>
      </c>
      <c r="JQ16" s="31">
        <f t="shared" si="353"/>
        <v>8.1999999999999993</v>
      </c>
      <c r="JR16" s="29" t="str">
        <f t="shared" si="231"/>
        <v>8.2</v>
      </c>
      <c r="JS16" s="35" t="str">
        <f t="shared" si="354"/>
        <v>B+</v>
      </c>
      <c r="JT16" s="33">
        <f t="shared" si="355"/>
        <v>3.5</v>
      </c>
      <c r="JU16" s="49" t="str">
        <f t="shared" si="356"/>
        <v>3.5</v>
      </c>
      <c r="JV16" s="77">
        <v>1</v>
      </c>
      <c r="JW16" s="151">
        <v>1</v>
      </c>
      <c r="JX16" s="211">
        <f t="shared" si="235"/>
        <v>21</v>
      </c>
      <c r="JY16" s="43">
        <f t="shared" si="236"/>
        <v>2.2619047619047619</v>
      </c>
      <c r="JZ16" s="45" t="str">
        <f t="shared" si="237"/>
        <v>2.26</v>
      </c>
      <c r="KA16" s="47" t="str">
        <f t="shared" si="238"/>
        <v>Lên lớp</v>
      </c>
      <c r="KB16" s="41">
        <f t="shared" si="239"/>
        <v>21</v>
      </c>
      <c r="KC16" s="43">
        <f t="shared" si="240"/>
        <v>2.2619047619047619</v>
      </c>
      <c r="KD16" s="229">
        <f t="shared" si="241"/>
        <v>58</v>
      </c>
      <c r="KE16" s="230">
        <f t="shared" si="242"/>
        <v>58</v>
      </c>
      <c r="KF16" s="146">
        <f t="shared" si="243"/>
        <v>2.2758620689655173</v>
      </c>
      <c r="KG16" s="45" t="str">
        <f t="shared" si="244"/>
        <v>2.28</v>
      </c>
      <c r="KH16" s="47" t="str">
        <f t="shared" si="245"/>
        <v>Lên lớp</v>
      </c>
      <c r="KI16" s="47" t="s">
        <v>1143</v>
      </c>
      <c r="KJ16" s="24">
        <v>8</v>
      </c>
      <c r="KK16" s="27">
        <v>7</v>
      </c>
      <c r="KL16" s="28"/>
      <c r="KM16" s="30">
        <f t="shared" si="433"/>
        <v>7.4</v>
      </c>
      <c r="KN16" s="31">
        <f t="shared" si="434"/>
        <v>7.4</v>
      </c>
      <c r="KO16" s="29" t="str">
        <f t="shared" si="435"/>
        <v>7.4</v>
      </c>
      <c r="KP16" s="35" t="str">
        <f t="shared" si="436"/>
        <v>B</v>
      </c>
      <c r="KQ16" s="33">
        <f t="shared" si="437"/>
        <v>3</v>
      </c>
      <c r="KR16" s="49" t="str">
        <f t="shared" si="438"/>
        <v>3.0</v>
      </c>
      <c r="KS16" s="77">
        <v>2</v>
      </c>
      <c r="KT16" s="151">
        <v>2</v>
      </c>
      <c r="KU16" s="24">
        <v>7.3</v>
      </c>
      <c r="KV16" s="27">
        <v>8</v>
      </c>
      <c r="KW16" s="28"/>
      <c r="KX16" s="30">
        <f t="shared" si="439"/>
        <v>7.7</v>
      </c>
      <c r="KY16" s="31">
        <f t="shared" si="440"/>
        <v>7.7</v>
      </c>
      <c r="KZ16" s="29" t="str">
        <f t="shared" si="441"/>
        <v>7.7</v>
      </c>
      <c r="LA16" s="35" t="str">
        <f t="shared" si="442"/>
        <v>B</v>
      </c>
      <c r="LB16" s="33">
        <f t="shared" si="443"/>
        <v>3</v>
      </c>
      <c r="LC16" s="49" t="str">
        <f t="shared" si="444"/>
        <v>3.0</v>
      </c>
      <c r="LD16" s="77">
        <v>2</v>
      </c>
      <c r="LE16" s="151">
        <v>2</v>
      </c>
      <c r="LF16" s="24">
        <v>7.7</v>
      </c>
      <c r="LG16" s="27">
        <v>2</v>
      </c>
      <c r="LH16" s="28"/>
      <c r="LI16" s="30">
        <f t="shared" si="445"/>
        <v>4.3</v>
      </c>
      <c r="LJ16" s="31">
        <f t="shared" si="446"/>
        <v>4.3</v>
      </c>
      <c r="LK16" s="29" t="str">
        <f t="shared" si="447"/>
        <v>4.3</v>
      </c>
      <c r="LL16" s="35" t="str">
        <f t="shared" si="448"/>
        <v>D</v>
      </c>
      <c r="LM16" s="33">
        <f t="shared" si="449"/>
        <v>1</v>
      </c>
      <c r="LN16" s="49" t="str">
        <f t="shared" si="450"/>
        <v>1.0</v>
      </c>
      <c r="LO16" s="77">
        <v>2</v>
      </c>
      <c r="LP16" s="151">
        <v>2</v>
      </c>
      <c r="LQ16" s="24">
        <v>7.3</v>
      </c>
      <c r="LR16" s="27">
        <v>6</v>
      </c>
      <c r="LS16" s="28"/>
      <c r="LT16" s="30">
        <f t="shared" si="451"/>
        <v>6.5</v>
      </c>
      <c r="LU16" s="31">
        <f t="shared" si="452"/>
        <v>6.5</v>
      </c>
      <c r="LV16" s="29" t="str">
        <f t="shared" si="249"/>
        <v>6.5</v>
      </c>
      <c r="LW16" s="35" t="str">
        <f t="shared" si="453"/>
        <v>C+</v>
      </c>
      <c r="LX16" s="33">
        <f t="shared" si="454"/>
        <v>2.5</v>
      </c>
      <c r="LY16" s="49" t="str">
        <f t="shared" si="455"/>
        <v>2.5</v>
      </c>
      <c r="LZ16" s="77">
        <v>2</v>
      </c>
      <c r="MA16" s="151">
        <v>2</v>
      </c>
      <c r="MB16" s="24">
        <v>7</v>
      </c>
      <c r="MC16" s="27">
        <v>6</v>
      </c>
      <c r="MD16" s="28"/>
      <c r="ME16" s="30">
        <f t="shared" si="456"/>
        <v>6.4</v>
      </c>
      <c r="MF16" s="161">
        <f t="shared" si="457"/>
        <v>6.4</v>
      </c>
      <c r="MG16" s="29" t="str">
        <f t="shared" si="250"/>
        <v>6.4</v>
      </c>
      <c r="MH16" s="162" t="str">
        <f t="shared" si="458"/>
        <v>C</v>
      </c>
      <c r="MI16" s="163">
        <f t="shared" si="459"/>
        <v>2</v>
      </c>
      <c r="MJ16" s="56" t="str">
        <f t="shared" si="460"/>
        <v>2.0</v>
      </c>
      <c r="MK16" s="77">
        <v>1</v>
      </c>
      <c r="ML16" s="151">
        <v>1</v>
      </c>
      <c r="MM16" s="24">
        <v>7</v>
      </c>
      <c r="MN16" s="27">
        <v>4</v>
      </c>
      <c r="MO16" s="28"/>
      <c r="MP16" s="30">
        <f t="shared" si="461"/>
        <v>5.2</v>
      </c>
      <c r="MQ16" s="161">
        <f t="shared" si="462"/>
        <v>5.2</v>
      </c>
      <c r="MR16" s="29" t="str">
        <f t="shared" si="251"/>
        <v>5.2</v>
      </c>
      <c r="MS16" s="162" t="str">
        <f t="shared" si="463"/>
        <v>D+</v>
      </c>
      <c r="MT16" s="163">
        <f t="shared" si="464"/>
        <v>1.5</v>
      </c>
      <c r="MU16" s="56" t="str">
        <f t="shared" si="465"/>
        <v>1.5</v>
      </c>
      <c r="MV16" s="77">
        <v>3</v>
      </c>
      <c r="MW16" s="151">
        <v>3</v>
      </c>
      <c r="MX16" s="24">
        <v>6.5</v>
      </c>
      <c r="MY16" s="27">
        <v>1</v>
      </c>
      <c r="MZ16" s="28">
        <v>5</v>
      </c>
      <c r="NA16" s="30">
        <f t="shared" si="466"/>
        <v>3.2</v>
      </c>
      <c r="NB16" s="161">
        <f t="shared" si="467"/>
        <v>5.6</v>
      </c>
      <c r="NC16" s="29" t="str">
        <f t="shared" si="252"/>
        <v>5.6</v>
      </c>
      <c r="ND16" s="162" t="str">
        <f t="shared" si="468"/>
        <v>C</v>
      </c>
      <c r="NE16" s="163">
        <f t="shared" si="469"/>
        <v>2</v>
      </c>
      <c r="NF16" s="56" t="str">
        <f t="shared" si="470"/>
        <v>2.0</v>
      </c>
      <c r="NG16" s="77">
        <v>1</v>
      </c>
      <c r="NH16" s="151">
        <v>1</v>
      </c>
      <c r="NI16" s="24">
        <v>7.4</v>
      </c>
      <c r="NJ16" s="27">
        <v>4</v>
      </c>
      <c r="NK16" s="28"/>
      <c r="NL16" s="30">
        <f t="shared" si="471"/>
        <v>5.4</v>
      </c>
      <c r="NM16" s="31">
        <f t="shared" si="472"/>
        <v>5.4</v>
      </c>
      <c r="NN16" s="29" t="str">
        <f t="shared" si="473"/>
        <v>5.4</v>
      </c>
      <c r="NO16" s="35" t="str">
        <f t="shared" si="474"/>
        <v>D+</v>
      </c>
      <c r="NP16" s="33">
        <f t="shared" si="475"/>
        <v>1.5</v>
      </c>
      <c r="NQ16" s="49" t="str">
        <f t="shared" si="476"/>
        <v>1.5</v>
      </c>
      <c r="NR16" s="77">
        <v>3</v>
      </c>
      <c r="NS16" s="151">
        <v>3</v>
      </c>
      <c r="NT16" s="24">
        <v>8</v>
      </c>
      <c r="NU16" s="214">
        <v>7.4</v>
      </c>
      <c r="NV16" s="28"/>
      <c r="NW16" s="30">
        <f t="shared" si="477"/>
        <v>7.6</v>
      </c>
      <c r="NX16" s="31">
        <f t="shared" si="478"/>
        <v>7.6</v>
      </c>
      <c r="NY16" s="29" t="str">
        <f t="shared" si="479"/>
        <v>7.6</v>
      </c>
      <c r="NZ16" s="35" t="str">
        <f t="shared" si="480"/>
        <v>B</v>
      </c>
      <c r="OA16" s="33">
        <f t="shared" si="481"/>
        <v>3</v>
      </c>
      <c r="OB16" s="49" t="str">
        <f t="shared" si="482"/>
        <v>3.0</v>
      </c>
      <c r="OC16" s="77">
        <v>2</v>
      </c>
      <c r="OD16" s="151">
        <v>2</v>
      </c>
      <c r="OE16" s="211">
        <f t="shared" si="256"/>
        <v>18</v>
      </c>
      <c r="OF16" s="43">
        <f t="shared" si="257"/>
        <v>2.1111111111111112</v>
      </c>
      <c r="OG16" s="45" t="str">
        <f t="shared" si="258"/>
        <v>2.11</v>
      </c>
      <c r="OH16" s="47" t="str">
        <f t="shared" si="259"/>
        <v>Lên lớp</v>
      </c>
      <c r="OI16" s="41">
        <f t="shared" si="260"/>
        <v>18</v>
      </c>
      <c r="OJ16" s="43">
        <f t="shared" si="261"/>
        <v>2.1111111111111112</v>
      </c>
      <c r="OK16" s="229">
        <f t="shared" si="262"/>
        <v>76</v>
      </c>
      <c r="OL16" s="230">
        <f t="shared" si="263"/>
        <v>76</v>
      </c>
      <c r="OM16" s="146">
        <f t="shared" si="264"/>
        <v>2.236842105263158</v>
      </c>
      <c r="ON16" s="45" t="str">
        <f t="shared" si="265"/>
        <v>2.24</v>
      </c>
      <c r="OO16" s="47" t="str">
        <f t="shared" si="266"/>
        <v>Lên lớp</v>
      </c>
      <c r="OP16" s="47" t="s">
        <v>1143</v>
      </c>
      <c r="OQ16" s="24">
        <v>7.2</v>
      </c>
      <c r="OR16" s="27">
        <v>4</v>
      </c>
      <c r="OS16" s="28"/>
      <c r="OT16" s="30">
        <f t="shared" si="484"/>
        <v>5.3</v>
      </c>
      <c r="OU16" s="31">
        <f t="shared" si="485"/>
        <v>5.3</v>
      </c>
      <c r="OV16" s="29" t="str">
        <f t="shared" si="486"/>
        <v>5.3</v>
      </c>
      <c r="OW16" s="35" t="str">
        <f t="shared" si="487"/>
        <v>D+</v>
      </c>
      <c r="OX16" s="130">
        <f t="shared" si="488"/>
        <v>1.5</v>
      </c>
      <c r="OY16" s="49" t="str">
        <f t="shared" si="489"/>
        <v>1.5</v>
      </c>
      <c r="OZ16" s="77">
        <v>2</v>
      </c>
      <c r="PA16" s="151">
        <v>2</v>
      </c>
      <c r="PB16" s="24">
        <v>8.8000000000000007</v>
      </c>
      <c r="PC16" s="27">
        <v>8</v>
      </c>
      <c r="PD16" s="28"/>
      <c r="PE16" s="30">
        <f t="shared" si="490"/>
        <v>8.3000000000000007</v>
      </c>
      <c r="PF16" s="31">
        <f t="shared" si="491"/>
        <v>8.3000000000000007</v>
      </c>
      <c r="PG16" s="31" t="str">
        <f t="shared" si="492"/>
        <v>8.3</v>
      </c>
      <c r="PH16" s="35" t="str">
        <f t="shared" si="493"/>
        <v>B+</v>
      </c>
      <c r="PI16" s="33">
        <f t="shared" si="494"/>
        <v>3.5</v>
      </c>
      <c r="PJ16" s="49" t="str">
        <f t="shared" si="495"/>
        <v>3.5</v>
      </c>
      <c r="PK16" s="77">
        <v>3</v>
      </c>
      <c r="PL16" s="151">
        <v>3</v>
      </c>
      <c r="PM16" s="24">
        <v>6.7</v>
      </c>
      <c r="PN16" s="27">
        <v>7</v>
      </c>
      <c r="PO16" s="28"/>
      <c r="PP16" s="30">
        <f t="shared" si="496"/>
        <v>6.9</v>
      </c>
      <c r="PQ16" s="31">
        <f t="shared" si="497"/>
        <v>6.9</v>
      </c>
      <c r="PR16" s="31" t="str">
        <f t="shared" si="498"/>
        <v>6.9</v>
      </c>
      <c r="PS16" s="35" t="str">
        <f t="shared" si="499"/>
        <v>C+</v>
      </c>
      <c r="PT16" s="33">
        <f t="shared" si="500"/>
        <v>2.5</v>
      </c>
      <c r="PU16" s="49" t="str">
        <f t="shared" si="501"/>
        <v>2.5</v>
      </c>
      <c r="PV16" s="77">
        <v>2</v>
      </c>
      <c r="PW16" s="151">
        <v>2</v>
      </c>
      <c r="PX16" s="24">
        <v>6.4</v>
      </c>
      <c r="PY16" s="27">
        <v>8</v>
      </c>
      <c r="PZ16" s="28"/>
      <c r="QA16" s="22">
        <f t="shared" si="502"/>
        <v>7.4</v>
      </c>
      <c r="QB16" s="29">
        <f t="shared" si="503"/>
        <v>7.4</v>
      </c>
      <c r="QC16" s="29" t="str">
        <f t="shared" si="504"/>
        <v>7.4</v>
      </c>
      <c r="QD16" s="35" t="str">
        <f t="shared" si="545"/>
        <v>B</v>
      </c>
      <c r="QE16" s="33">
        <f t="shared" si="505"/>
        <v>3</v>
      </c>
      <c r="QF16" s="49" t="str">
        <f t="shared" si="506"/>
        <v>3.0</v>
      </c>
      <c r="QG16" s="77">
        <v>3</v>
      </c>
      <c r="QH16" s="151">
        <v>3</v>
      </c>
      <c r="QI16" s="24">
        <v>7.2</v>
      </c>
      <c r="QJ16" s="27">
        <v>1</v>
      </c>
      <c r="QK16" s="28">
        <v>6</v>
      </c>
      <c r="QL16" s="30">
        <f t="shared" si="507"/>
        <v>3.5</v>
      </c>
      <c r="QM16" s="31">
        <f t="shared" si="508"/>
        <v>6.5</v>
      </c>
      <c r="QN16" s="29" t="str">
        <f t="shared" si="509"/>
        <v>6.5</v>
      </c>
      <c r="QO16" s="35" t="str">
        <f t="shared" si="510"/>
        <v>C+</v>
      </c>
      <c r="QP16" s="130">
        <f t="shared" si="511"/>
        <v>2.5</v>
      </c>
      <c r="QQ16" s="49" t="str">
        <f t="shared" si="512"/>
        <v>2.5</v>
      </c>
      <c r="QR16" s="77">
        <v>1</v>
      </c>
      <c r="QS16" s="151">
        <v>1</v>
      </c>
      <c r="QT16" s="24">
        <v>7.3</v>
      </c>
      <c r="QU16" s="27">
        <v>6</v>
      </c>
      <c r="QV16" s="28"/>
      <c r="QW16" s="30">
        <f t="shared" si="513"/>
        <v>6.5</v>
      </c>
      <c r="QX16" s="31">
        <f t="shared" si="514"/>
        <v>6.5</v>
      </c>
      <c r="QY16" s="31" t="str">
        <f t="shared" si="515"/>
        <v>6.5</v>
      </c>
      <c r="QZ16" s="35" t="str">
        <f t="shared" si="516"/>
        <v>C+</v>
      </c>
      <c r="RA16" s="33">
        <f t="shared" si="517"/>
        <v>2.5</v>
      </c>
      <c r="RB16" s="49" t="str">
        <f t="shared" si="518"/>
        <v>2.5</v>
      </c>
      <c r="RC16" s="77">
        <v>3</v>
      </c>
      <c r="RD16" s="151">
        <v>3</v>
      </c>
      <c r="RE16" s="24">
        <v>6.5</v>
      </c>
      <c r="RF16" s="27">
        <v>4</v>
      </c>
      <c r="RG16" s="28"/>
      <c r="RH16" s="22">
        <f t="shared" si="519"/>
        <v>5</v>
      </c>
      <c r="RI16" s="29">
        <f t="shared" si="520"/>
        <v>5</v>
      </c>
      <c r="RJ16" s="29" t="str">
        <f t="shared" si="521"/>
        <v>5.0</v>
      </c>
      <c r="RK16" s="35" t="str">
        <f t="shared" si="522"/>
        <v>D+</v>
      </c>
      <c r="RL16" s="33">
        <f t="shared" si="523"/>
        <v>1.5</v>
      </c>
      <c r="RM16" s="49" t="str">
        <f t="shared" si="524"/>
        <v>1.5</v>
      </c>
      <c r="RN16" s="77">
        <v>1</v>
      </c>
      <c r="RO16" s="151">
        <v>1</v>
      </c>
      <c r="RP16" s="211">
        <f t="shared" si="525"/>
        <v>15</v>
      </c>
      <c r="RQ16" s="275">
        <f t="shared" si="526"/>
        <v>6.833333333333333</v>
      </c>
      <c r="RR16" s="43">
        <f t="shared" si="527"/>
        <v>2.6</v>
      </c>
      <c r="RS16" s="45" t="str">
        <f t="shared" si="277"/>
        <v>2.60</v>
      </c>
      <c r="RT16" s="47" t="str">
        <f t="shared" si="278"/>
        <v>Lên lớp</v>
      </c>
      <c r="RU16" s="41">
        <f t="shared" si="279"/>
        <v>15</v>
      </c>
      <c r="RV16" s="43">
        <f t="shared" si="280"/>
        <v>2.6</v>
      </c>
      <c r="RW16" s="229">
        <f t="shared" si="281"/>
        <v>91</v>
      </c>
      <c r="RX16" s="230">
        <f t="shared" si="282"/>
        <v>91</v>
      </c>
      <c r="RY16" s="146">
        <f t="shared" si="283"/>
        <v>2.2967032967032965</v>
      </c>
      <c r="RZ16" s="45" t="str">
        <f t="shared" si="284"/>
        <v>2.30</v>
      </c>
      <c r="SA16" s="47" t="str">
        <f t="shared" si="285"/>
        <v>Lên lớp</v>
      </c>
      <c r="SB16" s="47" t="s">
        <v>1143</v>
      </c>
      <c r="SC16" s="24">
        <v>7</v>
      </c>
      <c r="SD16" s="27">
        <v>8</v>
      </c>
      <c r="SE16" s="28"/>
      <c r="SF16" s="30">
        <f t="shared" si="528"/>
        <v>7.6</v>
      </c>
      <c r="SG16" s="31">
        <f t="shared" si="529"/>
        <v>7.6</v>
      </c>
      <c r="SH16" s="31" t="str">
        <f t="shared" si="530"/>
        <v>7.6</v>
      </c>
      <c r="SI16" s="35" t="str">
        <f t="shared" si="531"/>
        <v>B</v>
      </c>
      <c r="SJ16" s="33">
        <f t="shared" si="532"/>
        <v>3</v>
      </c>
      <c r="SK16" s="49" t="str">
        <f t="shared" si="533"/>
        <v>3.0</v>
      </c>
      <c r="SL16" s="77">
        <v>2</v>
      </c>
      <c r="SM16" s="151">
        <v>2</v>
      </c>
      <c r="SN16" s="24">
        <v>6.2</v>
      </c>
      <c r="SO16" s="27">
        <v>1</v>
      </c>
      <c r="SP16" s="28">
        <v>1</v>
      </c>
      <c r="SQ16" s="30">
        <f t="shared" si="534"/>
        <v>3.1</v>
      </c>
      <c r="SR16" s="31">
        <f t="shared" si="535"/>
        <v>3.1</v>
      </c>
      <c r="SS16" s="31" t="str">
        <f t="shared" si="536"/>
        <v>3.1</v>
      </c>
      <c r="ST16" s="35" t="str">
        <f t="shared" si="537"/>
        <v>F</v>
      </c>
      <c r="SU16" s="33">
        <f t="shared" si="538"/>
        <v>0</v>
      </c>
      <c r="SV16" s="49" t="str">
        <f t="shared" si="539"/>
        <v>0.0</v>
      </c>
      <c r="SW16" s="77">
        <v>2</v>
      </c>
      <c r="SX16" s="151"/>
      <c r="SY16" s="24"/>
      <c r="SZ16" s="27"/>
      <c r="TA16" s="28"/>
      <c r="TB16" s="22">
        <f t="shared" si="560"/>
        <v>5.4</v>
      </c>
      <c r="TC16" s="29">
        <f t="shared" si="561"/>
        <v>5.4</v>
      </c>
      <c r="TD16" s="31" t="str">
        <f t="shared" si="541"/>
        <v>5.4</v>
      </c>
      <c r="TE16" s="35" t="str">
        <f t="shared" si="542"/>
        <v>D+</v>
      </c>
      <c r="TF16" s="33">
        <f t="shared" si="543"/>
        <v>1.5</v>
      </c>
      <c r="TG16" s="49" t="str">
        <f t="shared" si="544"/>
        <v>1.5</v>
      </c>
      <c r="TH16" s="77">
        <v>4</v>
      </c>
      <c r="TI16" s="151">
        <v>4</v>
      </c>
      <c r="TJ16" s="320"/>
      <c r="TK16" s="321">
        <v>7.5</v>
      </c>
      <c r="TL16" s="322">
        <v>7.4</v>
      </c>
      <c r="TM16" s="322">
        <v>6.5</v>
      </c>
      <c r="TN16" s="322"/>
      <c r="TO16" s="127">
        <f t="shared" si="548"/>
        <v>7</v>
      </c>
      <c r="TP16" s="29" t="str">
        <f t="shared" si="549"/>
        <v>7.0</v>
      </c>
      <c r="TQ16" s="35" t="str">
        <f t="shared" si="550"/>
        <v>B</v>
      </c>
      <c r="TR16" s="33">
        <f t="shared" si="551"/>
        <v>3</v>
      </c>
      <c r="TS16" s="49" t="str">
        <f t="shared" si="552"/>
        <v>3.0</v>
      </c>
      <c r="TT16" s="323">
        <v>5</v>
      </c>
      <c r="TU16" s="324">
        <v>5</v>
      </c>
      <c r="TV16" s="325">
        <f t="shared" si="553"/>
        <v>9</v>
      </c>
      <c r="TW16" s="341">
        <f t="shared" si="294"/>
        <v>6.2888888888888888</v>
      </c>
      <c r="TX16" s="326">
        <f t="shared" si="554"/>
        <v>2.3333333333333335</v>
      </c>
      <c r="TY16" s="45" t="str">
        <f t="shared" si="555"/>
        <v>2.33</v>
      </c>
      <c r="TZ16" s="47" t="str">
        <f t="shared" si="556"/>
        <v>Lên lớp</v>
      </c>
      <c r="UA16" s="41">
        <f t="shared" si="557"/>
        <v>9</v>
      </c>
      <c r="UB16" s="43">
        <f t="shared" si="558"/>
        <v>2.3333333333333335</v>
      </c>
    </row>
    <row r="17" spans="1:548" ht="18">
      <c r="A17" s="11">
        <v>24</v>
      </c>
      <c r="B17" s="70" t="s">
        <v>573</v>
      </c>
      <c r="C17" s="92" t="s">
        <v>611</v>
      </c>
      <c r="D17" s="73" t="s">
        <v>19</v>
      </c>
      <c r="E17" s="74" t="s">
        <v>612</v>
      </c>
      <c r="F17" s="9"/>
      <c r="G17" s="120" t="s">
        <v>979</v>
      </c>
      <c r="H17" s="120" t="s">
        <v>18</v>
      </c>
      <c r="I17" s="11" t="s">
        <v>692</v>
      </c>
      <c r="J17" s="13">
        <v>6</v>
      </c>
      <c r="K17" s="29" t="str">
        <f t="shared" si="100"/>
        <v>6.0</v>
      </c>
      <c r="L17" s="35" t="str">
        <f t="shared" si="362"/>
        <v>C</v>
      </c>
      <c r="M17" s="33">
        <f t="shared" si="363"/>
        <v>2</v>
      </c>
      <c r="N17" s="49" t="str">
        <f t="shared" si="364"/>
        <v>2.0</v>
      </c>
      <c r="O17" s="12">
        <v>2</v>
      </c>
      <c r="P17" s="19">
        <v>6.7</v>
      </c>
      <c r="Q17" s="29" t="str">
        <f t="shared" si="104"/>
        <v>6.7</v>
      </c>
      <c r="R17" s="35" t="str">
        <f t="shared" si="365"/>
        <v>C+</v>
      </c>
      <c r="S17" s="33">
        <f t="shared" si="366"/>
        <v>2.5</v>
      </c>
      <c r="T17" s="49" t="str">
        <f t="shared" si="367"/>
        <v>2.5</v>
      </c>
      <c r="U17" s="12">
        <v>3</v>
      </c>
      <c r="V17" s="24">
        <v>7.4</v>
      </c>
      <c r="W17" s="27">
        <v>6</v>
      </c>
      <c r="X17" s="28"/>
      <c r="Y17" s="30">
        <f t="shared" si="368"/>
        <v>6.6</v>
      </c>
      <c r="Z17" s="31">
        <f t="shared" si="369"/>
        <v>6.6</v>
      </c>
      <c r="AA17" s="29" t="str">
        <f t="shared" si="110"/>
        <v>6.6</v>
      </c>
      <c r="AB17" s="35" t="str">
        <f t="shared" si="370"/>
        <v>C+</v>
      </c>
      <c r="AC17" s="33">
        <f t="shared" si="371"/>
        <v>2.5</v>
      </c>
      <c r="AD17" s="49" t="str">
        <f t="shared" si="372"/>
        <v>2.5</v>
      </c>
      <c r="AE17" s="77">
        <v>5</v>
      </c>
      <c r="AF17" s="80">
        <v>5</v>
      </c>
      <c r="AG17" s="24">
        <v>6.7</v>
      </c>
      <c r="AH17" s="27">
        <v>3</v>
      </c>
      <c r="AI17" s="28"/>
      <c r="AJ17" s="22">
        <f t="shared" si="373"/>
        <v>4.5</v>
      </c>
      <c r="AK17" s="29">
        <f t="shared" si="374"/>
        <v>4.5</v>
      </c>
      <c r="AL17" s="29" t="str">
        <f t="shared" si="116"/>
        <v>4.5</v>
      </c>
      <c r="AM17" s="35" t="str">
        <f t="shared" si="375"/>
        <v>D</v>
      </c>
      <c r="AN17" s="33">
        <f t="shared" si="376"/>
        <v>1</v>
      </c>
      <c r="AO17" s="49" t="str">
        <f t="shared" si="377"/>
        <v>1.0</v>
      </c>
      <c r="AP17" s="77">
        <v>3</v>
      </c>
      <c r="AQ17" s="83">
        <v>3</v>
      </c>
      <c r="AR17" s="24">
        <v>6.4</v>
      </c>
      <c r="AS17" s="27">
        <v>5</v>
      </c>
      <c r="AT17" s="28"/>
      <c r="AU17" s="30">
        <f t="shared" si="378"/>
        <v>5.6</v>
      </c>
      <c r="AV17" s="31">
        <f t="shared" si="379"/>
        <v>5.6</v>
      </c>
      <c r="AW17" s="29" t="str">
        <f t="shared" si="120"/>
        <v>5.6</v>
      </c>
      <c r="AX17" s="35" t="str">
        <f t="shared" si="380"/>
        <v>C</v>
      </c>
      <c r="AY17" s="33">
        <f t="shared" si="381"/>
        <v>2</v>
      </c>
      <c r="AZ17" s="49" t="str">
        <f t="shared" si="382"/>
        <v>2.0</v>
      </c>
      <c r="BA17" s="77">
        <v>3</v>
      </c>
      <c r="BB17" s="83">
        <v>3</v>
      </c>
      <c r="BC17" s="24">
        <v>7.7</v>
      </c>
      <c r="BD17" s="27">
        <v>7</v>
      </c>
      <c r="BE17" s="28"/>
      <c r="BF17" s="30">
        <f t="shared" si="383"/>
        <v>7.3</v>
      </c>
      <c r="BG17" s="31">
        <f t="shared" si="384"/>
        <v>7.3</v>
      </c>
      <c r="BH17" s="29" t="str">
        <f t="shared" si="124"/>
        <v>7.3</v>
      </c>
      <c r="BI17" s="35" t="str">
        <f t="shared" si="385"/>
        <v>B</v>
      </c>
      <c r="BJ17" s="33">
        <f t="shared" si="386"/>
        <v>3</v>
      </c>
      <c r="BK17" s="49" t="str">
        <f t="shared" si="387"/>
        <v>3.0</v>
      </c>
      <c r="BL17" s="77">
        <v>3</v>
      </c>
      <c r="BM17" s="83">
        <v>3</v>
      </c>
      <c r="BN17" s="24">
        <v>7.3</v>
      </c>
      <c r="BO17" s="27">
        <v>8</v>
      </c>
      <c r="BP17" s="28"/>
      <c r="BQ17" s="30">
        <f t="shared" si="388"/>
        <v>7.7</v>
      </c>
      <c r="BR17" s="31">
        <f t="shared" si="389"/>
        <v>7.7</v>
      </c>
      <c r="BS17" s="29" t="str">
        <f t="shared" si="128"/>
        <v>7.7</v>
      </c>
      <c r="BT17" s="35" t="str">
        <f t="shared" si="390"/>
        <v>B</v>
      </c>
      <c r="BU17" s="33">
        <f t="shared" si="391"/>
        <v>3</v>
      </c>
      <c r="BV17" s="49" t="str">
        <f t="shared" si="392"/>
        <v>3.0</v>
      </c>
      <c r="BW17" s="77">
        <v>2</v>
      </c>
      <c r="BX17" s="83">
        <v>2</v>
      </c>
      <c r="BY17" s="41">
        <f t="shared" si="132"/>
        <v>16</v>
      </c>
      <c r="BZ17" s="43">
        <f t="shared" si="133"/>
        <v>2.28125</v>
      </c>
      <c r="CA17" s="45" t="str">
        <f t="shared" si="134"/>
        <v>2.28</v>
      </c>
      <c r="CB17" s="47" t="str">
        <f t="shared" si="135"/>
        <v>Lên lớp</v>
      </c>
      <c r="CC17" s="145">
        <f t="shared" si="136"/>
        <v>16</v>
      </c>
      <c r="CD17" s="146">
        <f t="shared" si="137"/>
        <v>2.28125</v>
      </c>
      <c r="CE17" s="47" t="str">
        <f t="shared" si="138"/>
        <v>Lên lớp</v>
      </c>
      <c r="CF17" s="142" t="s">
        <v>1143</v>
      </c>
      <c r="CG17" s="24">
        <v>6.1</v>
      </c>
      <c r="CH17" s="27">
        <v>8</v>
      </c>
      <c r="CI17" s="28"/>
      <c r="CJ17" s="30">
        <f t="shared" si="393"/>
        <v>7.2</v>
      </c>
      <c r="CK17" s="31">
        <f t="shared" si="394"/>
        <v>7.2</v>
      </c>
      <c r="CL17" s="29" t="str">
        <f t="shared" si="141"/>
        <v>7.2</v>
      </c>
      <c r="CM17" s="35" t="str">
        <f t="shared" si="395"/>
        <v>B</v>
      </c>
      <c r="CN17" s="157">
        <f t="shared" si="396"/>
        <v>3</v>
      </c>
      <c r="CO17" s="49" t="str">
        <f t="shared" si="397"/>
        <v>3.0</v>
      </c>
      <c r="CP17" s="77">
        <v>3</v>
      </c>
      <c r="CQ17" s="151">
        <v>3</v>
      </c>
      <c r="CR17" s="24">
        <v>8</v>
      </c>
      <c r="CS17" s="27">
        <v>6</v>
      </c>
      <c r="CT17" s="28"/>
      <c r="CU17" s="30">
        <f t="shared" si="398"/>
        <v>6.8</v>
      </c>
      <c r="CV17" s="31">
        <f t="shared" si="399"/>
        <v>6.8</v>
      </c>
      <c r="CW17" s="29" t="str">
        <f t="shared" si="146"/>
        <v>6.8</v>
      </c>
      <c r="CX17" s="35" t="str">
        <f t="shared" si="400"/>
        <v>C+</v>
      </c>
      <c r="CY17" s="157">
        <f t="shared" si="401"/>
        <v>2.5</v>
      </c>
      <c r="CZ17" s="49" t="str">
        <f t="shared" si="402"/>
        <v>2.5</v>
      </c>
      <c r="DA17" s="77">
        <v>2</v>
      </c>
      <c r="DB17" s="151">
        <v>2</v>
      </c>
      <c r="DC17" s="24">
        <v>6</v>
      </c>
      <c r="DD17" s="27">
        <v>5</v>
      </c>
      <c r="DE17" s="28"/>
      <c r="DF17" s="30">
        <f t="shared" si="403"/>
        <v>5.4</v>
      </c>
      <c r="DG17" s="31">
        <f t="shared" si="404"/>
        <v>5.4</v>
      </c>
      <c r="DH17" s="29" t="str">
        <f t="shared" si="152"/>
        <v>5.4</v>
      </c>
      <c r="DI17" s="35" t="str">
        <f t="shared" si="405"/>
        <v>D+</v>
      </c>
      <c r="DJ17" s="157">
        <f t="shared" si="406"/>
        <v>1.5</v>
      </c>
      <c r="DK17" s="49" t="str">
        <f t="shared" si="407"/>
        <v>1.5</v>
      </c>
      <c r="DL17" s="77">
        <v>4</v>
      </c>
      <c r="DM17" s="151">
        <v>4</v>
      </c>
      <c r="DN17" s="24">
        <v>6.5</v>
      </c>
      <c r="DO17" s="27">
        <v>3</v>
      </c>
      <c r="DP17" s="28"/>
      <c r="DQ17" s="30">
        <f t="shared" si="408"/>
        <v>4.4000000000000004</v>
      </c>
      <c r="DR17" s="31">
        <f t="shared" si="409"/>
        <v>4.4000000000000004</v>
      </c>
      <c r="DS17" s="29" t="str">
        <f t="shared" si="158"/>
        <v>4.4</v>
      </c>
      <c r="DT17" s="35" t="str">
        <f t="shared" si="410"/>
        <v>D</v>
      </c>
      <c r="DU17" s="157">
        <f t="shared" si="411"/>
        <v>1</v>
      </c>
      <c r="DV17" s="49" t="str">
        <f t="shared" si="412"/>
        <v>1.0</v>
      </c>
      <c r="DW17" s="77">
        <v>3</v>
      </c>
      <c r="DX17" s="151">
        <v>3</v>
      </c>
      <c r="DY17" s="24">
        <v>5.7</v>
      </c>
      <c r="DZ17" s="27">
        <v>2</v>
      </c>
      <c r="EA17" s="28">
        <v>7</v>
      </c>
      <c r="EB17" s="30">
        <f t="shared" si="413"/>
        <v>3.5</v>
      </c>
      <c r="EC17" s="31">
        <f t="shared" si="414"/>
        <v>6.5</v>
      </c>
      <c r="ED17" s="29" t="str">
        <f t="shared" si="162"/>
        <v>6.5</v>
      </c>
      <c r="EE17" s="35" t="str">
        <f t="shared" si="415"/>
        <v>C+</v>
      </c>
      <c r="EF17" s="157">
        <f t="shared" si="416"/>
        <v>2.5</v>
      </c>
      <c r="EG17" s="49" t="str">
        <f t="shared" si="417"/>
        <v>2.5</v>
      </c>
      <c r="EH17" s="77">
        <v>2</v>
      </c>
      <c r="EI17" s="151">
        <v>2</v>
      </c>
      <c r="EJ17" s="24">
        <v>6</v>
      </c>
      <c r="EK17" s="27">
        <v>8</v>
      </c>
      <c r="EL17" s="28"/>
      <c r="EM17" s="30">
        <f t="shared" si="418"/>
        <v>7.2</v>
      </c>
      <c r="EN17" s="31">
        <f t="shared" si="419"/>
        <v>7.2</v>
      </c>
      <c r="EO17" s="29" t="str">
        <f t="shared" si="167"/>
        <v>7.2</v>
      </c>
      <c r="EP17" s="35" t="str">
        <f t="shared" si="420"/>
        <v>B</v>
      </c>
      <c r="EQ17" s="157">
        <f t="shared" si="421"/>
        <v>3</v>
      </c>
      <c r="ER17" s="49" t="str">
        <f t="shared" si="422"/>
        <v>3.0</v>
      </c>
      <c r="ES17" s="77">
        <v>2</v>
      </c>
      <c r="ET17" s="151">
        <v>2</v>
      </c>
      <c r="EU17" s="24">
        <v>8</v>
      </c>
      <c r="EV17" s="27">
        <v>2</v>
      </c>
      <c r="EW17" s="28"/>
      <c r="EX17" s="30">
        <f t="shared" si="423"/>
        <v>4.4000000000000004</v>
      </c>
      <c r="EY17" s="31">
        <f t="shared" si="424"/>
        <v>4.4000000000000004</v>
      </c>
      <c r="EZ17" s="29" t="str">
        <f t="shared" si="172"/>
        <v>4.4</v>
      </c>
      <c r="FA17" s="35" t="str">
        <f t="shared" si="425"/>
        <v>D</v>
      </c>
      <c r="FB17" s="157">
        <f t="shared" si="426"/>
        <v>1</v>
      </c>
      <c r="FC17" s="49" t="str">
        <f t="shared" si="427"/>
        <v>1.0</v>
      </c>
      <c r="FD17" s="77">
        <v>3</v>
      </c>
      <c r="FE17" s="151">
        <v>3</v>
      </c>
      <c r="FF17" s="155">
        <v>8</v>
      </c>
      <c r="FG17" s="165">
        <v>6.9</v>
      </c>
      <c r="FH17" s="165"/>
      <c r="FI17" s="22">
        <f t="shared" si="428"/>
        <v>7.3</v>
      </c>
      <c r="FJ17" s="29">
        <f t="shared" si="429"/>
        <v>7.3</v>
      </c>
      <c r="FK17" s="29" t="str">
        <f t="shared" si="178"/>
        <v>7.3</v>
      </c>
      <c r="FL17" s="35" t="str">
        <f t="shared" si="430"/>
        <v>B</v>
      </c>
      <c r="FM17" s="33">
        <f t="shared" si="431"/>
        <v>3</v>
      </c>
      <c r="FN17" s="49" t="str">
        <f t="shared" si="432"/>
        <v>3.0</v>
      </c>
      <c r="FO17" s="77">
        <v>2</v>
      </c>
      <c r="FP17" s="151">
        <v>2</v>
      </c>
      <c r="FQ17" s="41">
        <f t="shared" si="182"/>
        <v>21</v>
      </c>
      <c r="FR17" s="43">
        <f t="shared" si="302"/>
        <v>2.0476190476190474</v>
      </c>
      <c r="FS17" s="45" t="str">
        <f t="shared" si="183"/>
        <v>2.05</v>
      </c>
      <c r="FT17" s="47" t="str">
        <f t="shared" si="184"/>
        <v>Lên lớp</v>
      </c>
      <c r="FU17" s="145">
        <f t="shared" si="185"/>
        <v>21</v>
      </c>
      <c r="FV17" s="146">
        <f t="shared" si="186"/>
        <v>2.0476190476190474</v>
      </c>
      <c r="FW17" s="174">
        <f t="shared" si="187"/>
        <v>37</v>
      </c>
      <c r="FX17" s="41">
        <f t="shared" si="188"/>
        <v>37</v>
      </c>
      <c r="FY17" s="43">
        <f t="shared" si="189"/>
        <v>2.1486486486486487</v>
      </c>
      <c r="FZ17" s="45" t="str">
        <f t="shared" si="190"/>
        <v>2.15</v>
      </c>
      <c r="GA17" s="47" t="str">
        <f t="shared" si="191"/>
        <v>Lên lớp</v>
      </c>
      <c r="GB17" s="47" t="s">
        <v>1143</v>
      </c>
      <c r="GC17" s="24">
        <v>8.8000000000000007</v>
      </c>
      <c r="GD17" s="27">
        <v>9</v>
      </c>
      <c r="GE17" s="28"/>
      <c r="GF17" s="30">
        <f t="shared" si="314"/>
        <v>8.9</v>
      </c>
      <c r="GG17" s="31">
        <f t="shared" si="315"/>
        <v>8.9</v>
      </c>
      <c r="GH17" s="29" t="str">
        <f t="shared" si="193"/>
        <v>8.9</v>
      </c>
      <c r="GI17" s="35" t="str">
        <f t="shared" si="316"/>
        <v>A</v>
      </c>
      <c r="GJ17" s="33">
        <f t="shared" si="317"/>
        <v>4</v>
      </c>
      <c r="GK17" s="49" t="str">
        <f t="shared" si="318"/>
        <v>4.0</v>
      </c>
      <c r="GL17" s="77">
        <v>2</v>
      </c>
      <c r="GM17" s="151">
        <v>2</v>
      </c>
      <c r="GN17" s="24">
        <v>8.4</v>
      </c>
      <c r="GO17" s="27">
        <v>4</v>
      </c>
      <c r="GP17" s="28"/>
      <c r="GQ17" s="30">
        <f t="shared" si="319"/>
        <v>5.8</v>
      </c>
      <c r="GR17" s="31">
        <f t="shared" si="320"/>
        <v>5.8</v>
      </c>
      <c r="GS17" s="29" t="str">
        <f t="shared" si="198"/>
        <v>5.8</v>
      </c>
      <c r="GT17" s="35" t="str">
        <f t="shared" si="321"/>
        <v>C</v>
      </c>
      <c r="GU17" s="33">
        <f t="shared" si="322"/>
        <v>2</v>
      </c>
      <c r="GV17" s="49" t="str">
        <f t="shared" si="323"/>
        <v>2.0</v>
      </c>
      <c r="GW17" s="77">
        <v>3</v>
      </c>
      <c r="GX17" s="151">
        <v>3</v>
      </c>
      <c r="GY17" s="24">
        <v>5.4</v>
      </c>
      <c r="GZ17" s="27">
        <v>8</v>
      </c>
      <c r="HA17" s="28"/>
      <c r="HB17" s="30">
        <f t="shared" si="324"/>
        <v>7</v>
      </c>
      <c r="HC17" s="31">
        <f t="shared" si="325"/>
        <v>7</v>
      </c>
      <c r="HD17" s="29" t="str">
        <f t="shared" si="203"/>
        <v>7.0</v>
      </c>
      <c r="HE17" s="35" t="str">
        <f t="shared" si="326"/>
        <v>B</v>
      </c>
      <c r="HF17" s="33">
        <f t="shared" si="327"/>
        <v>3</v>
      </c>
      <c r="HG17" s="49" t="str">
        <f t="shared" si="328"/>
        <v>3.0</v>
      </c>
      <c r="HH17" s="77">
        <v>2</v>
      </c>
      <c r="HI17" s="151">
        <v>2</v>
      </c>
      <c r="HJ17" s="24">
        <v>7.4</v>
      </c>
      <c r="HK17" s="27">
        <v>7</v>
      </c>
      <c r="HL17" s="28"/>
      <c r="HM17" s="22">
        <f t="shared" si="329"/>
        <v>7.2</v>
      </c>
      <c r="HN17" s="29">
        <f t="shared" si="330"/>
        <v>7.2</v>
      </c>
      <c r="HO17" s="29" t="str">
        <f t="shared" si="208"/>
        <v>7.2</v>
      </c>
      <c r="HP17" s="35" t="str">
        <f t="shared" si="331"/>
        <v>B</v>
      </c>
      <c r="HQ17" s="33">
        <f t="shared" si="332"/>
        <v>3</v>
      </c>
      <c r="HR17" s="49" t="str">
        <f t="shared" si="333"/>
        <v>3.0</v>
      </c>
      <c r="HS17" s="77">
        <v>2</v>
      </c>
      <c r="HT17" s="151">
        <v>2</v>
      </c>
      <c r="HU17" s="24">
        <v>8.1999999999999993</v>
      </c>
      <c r="HV17" s="27">
        <v>6</v>
      </c>
      <c r="HW17" s="28"/>
      <c r="HX17" s="30">
        <f t="shared" si="334"/>
        <v>6.9</v>
      </c>
      <c r="HY17" s="31">
        <f t="shared" si="335"/>
        <v>6.9</v>
      </c>
      <c r="HZ17" s="29" t="str">
        <f t="shared" si="213"/>
        <v>6.9</v>
      </c>
      <c r="IA17" s="35" t="str">
        <f t="shared" si="336"/>
        <v>C+</v>
      </c>
      <c r="IB17" s="33">
        <f t="shared" si="337"/>
        <v>2.5</v>
      </c>
      <c r="IC17" s="49" t="str">
        <f t="shared" si="338"/>
        <v>2.5</v>
      </c>
      <c r="ID17" s="77">
        <v>3</v>
      </c>
      <c r="IE17" s="151">
        <v>3</v>
      </c>
      <c r="IF17" s="24">
        <v>5</v>
      </c>
      <c r="IG17" s="27">
        <v>1</v>
      </c>
      <c r="IH17" s="28">
        <v>5</v>
      </c>
      <c r="II17" s="30">
        <f t="shared" si="217"/>
        <v>2.6</v>
      </c>
      <c r="IJ17" s="31">
        <f t="shared" si="218"/>
        <v>5</v>
      </c>
      <c r="IK17" s="29" t="str">
        <f t="shared" si="219"/>
        <v>5.0</v>
      </c>
      <c r="IL17" s="35" t="str">
        <f t="shared" si="339"/>
        <v>D+</v>
      </c>
      <c r="IM17" s="33">
        <f t="shared" si="340"/>
        <v>1.5</v>
      </c>
      <c r="IN17" s="49" t="str">
        <f t="shared" si="341"/>
        <v>1.5</v>
      </c>
      <c r="IO17" s="77">
        <v>2</v>
      </c>
      <c r="IP17" s="151">
        <v>2</v>
      </c>
      <c r="IQ17" s="24">
        <v>7.3</v>
      </c>
      <c r="IR17" s="27">
        <v>5</v>
      </c>
      <c r="IS17" s="28"/>
      <c r="IT17" s="30">
        <f t="shared" si="342"/>
        <v>5.9</v>
      </c>
      <c r="IU17" s="31">
        <f t="shared" si="343"/>
        <v>5.9</v>
      </c>
      <c r="IV17" s="29" t="str">
        <f t="shared" si="223"/>
        <v>5.9</v>
      </c>
      <c r="IW17" s="35" t="str">
        <f t="shared" si="344"/>
        <v>C</v>
      </c>
      <c r="IX17" s="33">
        <f t="shared" si="345"/>
        <v>2</v>
      </c>
      <c r="IY17" s="49" t="str">
        <f t="shared" si="346"/>
        <v>2.0</v>
      </c>
      <c r="IZ17" s="77">
        <v>3</v>
      </c>
      <c r="JA17" s="151">
        <v>3</v>
      </c>
      <c r="JB17" s="24">
        <v>7.2</v>
      </c>
      <c r="JC17" s="27">
        <v>5</v>
      </c>
      <c r="JD17" s="28"/>
      <c r="JE17" s="30">
        <f t="shared" si="347"/>
        <v>5.9</v>
      </c>
      <c r="JF17" s="31">
        <f t="shared" si="348"/>
        <v>5.9</v>
      </c>
      <c r="JG17" s="29" t="str">
        <f t="shared" si="227"/>
        <v>5.9</v>
      </c>
      <c r="JH17" s="35" t="str">
        <f t="shared" si="349"/>
        <v>C</v>
      </c>
      <c r="JI17" s="33">
        <f t="shared" si="350"/>
        <v>2</v>
      </c>
      <c r="JJ17" s="49" t="str">
        <f t="shared" si="351"/>
        <v>2.0</v>
      </c>
      <c r="JK17" s="77">
        <v>3</v>
      </c>
      <c r="JL17" s="151">
        <v>3</v>
      </c>
      <c r="JM17" s="24">
        <v>8</v>
      </c>
      <c r="JN17" s="214">
        <v>7.3</v>
      </c>
      <c r="JO17" s="140"/>
      <c r="JP17" s="30">
        <f t="shared" si="352"/>
        <v>7.6</v>
      </c>
      <c r="JQ17" s="31">
        <f t="shared" si="353"/>
        <v>7.6</v>
      </c>
      <c r="JR17" s="29" t="str">
        <f t="shared" si="231"/>
        <v>7.6</v>
      </c>
      <c r="JS17" s="35" t="str">
        <f t="shared" si="354"/>
        <v>B</v>
      </c>
      <c r="JT17" s="33">
        <f t="shared" si="355"/>
        <v>3</v>
      </c>
      <c r="JU17" s="49" t="str">
        <f t="shared" si="356"/>
        <v>3.0</v>
      </c>
      <c r="JV17" s="77">
        <v>1</v>
      </c>
      <c r="JW17" s="151">
        <v>1</v>
      </c>
      <c r="JX17" s="211">
        <f t="shared" si="235"/>
        <v>21</v>
      </c>
      <c r="JY17" s="43">
        <f t="shared" si="236"/>
        <v>2.4523809523809526</v>
      </c>
      <c r="JZ17" s="45" t="str">
        <f t="shared" si="237"/>
        <v>2.45</v>
      </c>
      <c r="KA17" s="47" t="str">
        <f t="shared" si="238"/>
        <v>Lên lớp</v>
      </c>
      <c r="KB17" s="41">
        <f t="shared" si="239"/>
        <v>21</v>
      </c>
      <c r="KC17" s="43">
        <f t="shared" si="240"/>
        <v>2.4523809523809526</v>
      </c>
      <c r="KD17" s="229">
        <f t="shared" si="241"/>
        <v>58</v>
      </c>
      <c r="KE17" s="230">
        <f t="shared" si="242"/>
        <v>58</v>
      </c>
      <c r="KF17" s="146">
        <f t="shared" si="243"/>
        <v>2.2586206896551726</v>
      </c>
      <c r="KG17" s="45" t="str">
        <f t="shared" si="244"/>
        <v>2.26</v>
      </c>
      <c r="KH17" s="47" t="str">
        <f t="shared" si="245"/>
        <v>Lên lớp</v>
      </c>
      <c r="KI17" s="47" t="s">
        <v>1143</v>
      </c>
      <c r="KJ17" s="24">
        <v>6.8</v>
      </c>
      <c r="KK17" s="27">
        <v>8</v>
      </c>
      <c r="KL17" s="28"/>
      <c r="KM17" s="30">
        <f t="shared" si="433"/>
        <v>7.5</v>
      </c>
      <c r="KN17" s="31">
        <f t="shared" si="434"/>
        <v>7.5</v>
      </c>
      <c r="KO17" s="31" t="str">
        <f t="shared" si="435"/>
        <v>7.5</v>
      </c>
      <c r="KP17" s="35" t="str">
        <f t="shared" si="436"/>
        <v>B</v>
      </c>
      <c r="KQ17" s="33">
        <f t="shared" si="437"/>
        <v>3</v>
      </c>
      <c r="KR17" s="49" t="str">
        <f t="shared" si="438"/>
        <v>3.0</v>
      </c>
      <c r="KS17" s="77">
        <v>2</v>
      </c>
      <c r="KT17" s="151">
        <v>2</v>
      </c>
      <c r="KU17" s="24">
        <v>7.3</v>
      </c>
      <c r="KV17" s="27">
        <v>5</v>
      </c>
      <c r="KW17" s="28"/>
      <c r="KX17" s="30">
        <f t="shared" si="439"/>
        <v>5.9</v>
      </c>
      <c r="KY17" s="31">
        <f t="shared" si="440"/>
        <v>5.9</v>
      </c>
      <c r="KZ17" s="31" t="str">
        <f t="shared" si="441"/>
        <v>5.9</v>
      </c>
      <c r="LA17" s="35" t="str">
        <f t="shared" si="442"/>
        <v>C</v>
      </c>
      <c r="LB17" s="33">
        <f t="shared" si="443"/>
        <v>2</v>
      </c>
      <c r="LC17" s="49" t="str">
        <f t="shared" si="444"/>
        <v>2.0</v>
      </c>
      <c r="LD17" s="77">
        <v>2</v>
      </c>
      <c r="LE17" s="151">
        <v>2</v>
      </c>
      <c r="LF17" s="24">
        <v>7.7</v>
      </c>
      <c r="LG17" s="27">
        <v>6</v>
      </c>
      <c r="LH17" s="28"/>
      <c r="LI17" s="30">
        <f t="shared" si="445"/>
        <v>6.7</v>
      </c>
      <c r="LJ17" s="31">
        <f t="shared" si="446"/>
        <v>6.7</v>
      </c>
      <c r="LK17" s="31" t="str">
        <f t="shared" si="447"/>
        <v>6.7</v>
      </c>
      <c r="LL17" s="35" t="str">
        <f t="shared" si="448"/>
        <v>C+</v>
      </c>
      <c r="LM17" s="33">
        <f t="shared" si="449"/>
        <v>2.5</v>
      </c>
      <c r="LN17" s="49" t="str">
        <f t="shared" si="450"/>
        <v>2.5</v>
      </c>
      <c r="LO17" s="77">
        <v>2</v>
      </c>
      <c r="LP17" s="151">
        <v>2</v>
      </c>
      <c r="LQ17" s="24">
        <v>8</v>
      </c>
      <c r="LR17" s="27">
        <v>8</v>
      </c>
      <c r="LS17" s="28"/>
      <c r="LT17" s="30">
        <f t="shared" si="451"/>
        <v>8</v>
      </c>
      <c r="LU17" s="31">
        <f t="shared" si="452"/>
        <v>8</v>
      </c>
      <c r="LV17" s="29" t="str">
        <f t="shared" si="249"/>
        <v>8.0</v>
      </c>
      <c r="LW17" s="35" t="str">
        <f t="shared" si="453"/>
        <v>B+</v>
      </c>
      <c r="LX17" s="33">
        <f t="shared" si="454"/>
        <v>3.5</v>
      </c>
      <c r="LY17" s="49" t="str">
        <f t="shared" si="455"/>
        <v>3.5</v>
      </c>
      <c r="LZ17" s="77">
        <v>2</v>
      </c>
      <c r="MA17" s="151">
        <v>2</v>
      </c>
      <c r="MB17" s="24">
        <v>8.5</v>
      </c>
      <c r="MC17" s="27">
        <v>7</v>
      </c>
      <c r="MD17" s="28"/>
      <c r="ME17" s="30">
        <f t="shared" si="456"/>
        <v>7.6</v>
      </c>
      <c r="MF17" s="161">
        <f t="shared" si="457"/>
        <v>7.6</v>
      </c>
      <c r="MG17" s="29" t="str">
        <f t="shared" si="250"/>
        <v>7.6</v>
      </c>
      <c r="MH17" s="162" t="str">
        <f t="shared" si="458"/>
        <v>B</v>
      </c>
      <c r="MI17" s="163">
        <f t="shared" si="459"/>
        <v>3</v>
      </c>
      <c r="MJ17" s="56" t="str">
        <f t="shared" si="460"/>
        <v>3.0</v>
      </c>
      <c r="MK17" s="77">
        <v>1</v>
      </c>
      <c r="ML17" s="151">
        <v>1</v>
      </c>
      <c r="MM17" s="24">
        <v>8.1</v>
      </c>
      <c r="MN17" s="27">
        <v>6</v>
      </c>
      <c r="MO17" s="28"/>
      <c r="MP17" s="30">
        <f t="shared" si="461"/>
        <v>6.8</v>
      </c>
      <c r="MQ17" s="161">
        <f t="shared" si="462"/>
        <v>6.8</v>
      </c>
      <c r="MR17" s="29" t="str">
        <f t="shared" si="251"/>
        <v>6.8</v>
      </c>
      <c r="MS17" s="162" t="str">
        <f t="shared" si="463"/>
        <v>C+</v>
      </c>
      <c r="MT17" s="163">
        <f t="shared" si="464"/>
        <v>2.5</v>
      </c>
      <c r="MU17" s="56" t="str">
        <f t="shared" si="465"/>
        <v>2.5</v>
      </c>
      <c r="MV17" s="77">
        <v>3</v>
      </c>
      <c r="MW17" s="151">
        <v>3</v>
      </c>
      <c r="MX17" s="24">
        <v>7.5</v>
      </c>
      <c r="MY17" s="27">
        <v>7</v>
      </c>
      <c r="MZ17" s="28"/>
      <c r="NA17" s="30">
        <f t="shared" si="466"/>
        <v>7.2</v>
      </c>
      <c r="NB17" s="161">
        <f t="shared" si="467"/>
        <v>7.2</v>
      </c>
      <c r="NC17" s="29" t="str">
        <f t="shared" si="252"/>
        <v>7.2</v>
      </c>
      <c r="ND17" s="162" t="str">
        <f t="shared" si="468"/>
        <v>B</v>
      </c>
      <c r="NE17" s="163">
        <f t="shared" si="469"/>
        <v>3</v>
      </c>
      <c r="NF17" s="56" t="str">
        <f t="shared" si="470"/>
        <v>3.0</v>
      </c>
      <c r="NG17" s="77">
        <v>1</v>
      </c>
      <c r="NH17" s="151">
        <v>1</v>
      </c>
      <c r="NI17" s="24">
        <v>6.8</v>
      </c>
      <c r="NJ17" s="27">
        <v>2</v>
      </c>
      <c r="NK17" s="28">
        <v>5</v>
      </c>
      <c r="NL17" s="30">
        <f t="shared" si="471"/>
        <v>3.9</v>
      </c>
      <c r="NM17" s="31">
        <f t="shared" si="472"/>
        <v>5.7</v>
      </c>
      <c r="NN17" s="31" t="str">
        <f t="shared" si="473"/>
        <v>5.7</v>
      </c>
      <c r="NO17" s="35" t="str">
        <f t="shared" si="474"/>
        <v>C</v>
      </c>
      <c r="NP17" s="33">
        <f t="shared" si="475"/>
        <v>2</v>
      </c>
      <c r="NQ17" s="49" t="str">
        <f t="shared" si="476"/>
        <v>2.0</v>
      </c>
      <c r="NR17" s="77">
        <v>3</v>
      </c>
      <c r="NS17" s="151">
        <v>3</v>
      </c>
      <c r="NT17" s="24">
        <v>8</v>
      </c>
      <c r="NU17" s="214">
        <v>7</v>
      </c>
      <c r="NV17" s="28"/>
      <c r="NW17" s="30">
        <f t="shared" si="477"/>
        <v>7.4</v>
      </c>
      <c r="NX17" s="31">
        <f t="shared" si="478"/>
        <v>7.4</v>
      </c>
      <c r="NY17" s="31" t="str">
        <f t="shared" si="479"/>
        <v>7.4</v>
      </c>
      <c r="NZ17" s="35" t="str">
        <f t="shared" si="480"/>
        <v>B</v>
      </c>
      <c r="OA17" s="33">
        <f t="shared" si="481"/>
        <v>3</v>
      </c>
      <c r="OB17" s="49" t="str">
        <f t="shared" si="482"/>
        <v>3.0</v>
      </c>
      <c r="OC17" s="77">
        <v>2</v>
      </c>
      <c r="OD17" s="151">
        <v>2</v>
      </c>
      <c r="OE17" s="211">
        <f t="shared" si="256"/>
        <v>18</v>
      </c>
      <c r="OF17" s="43">
        <f t="shared" si="257"/>
        <v>2.6388888888888888</v>
      </c>
      <c r="OG17" s="45" t="str">
        <f t="shared" si="258"/>
        <v>2.64</v>
      </c>
      <c r="OH17" s="47" t="str">
        <f t="shared" si="259"/>
        <v>Lên lớp</v>
      </c>
      <c r="OI17" s="41">
        <f t="shared" si="260"/>
        <v>18</v>
      </c>
      <c r="OJ17" s="43">
        <f t="shared" si="261"/>
        <v>2.6388888888888888</v>
      </c>
      <c r="OK17" s="229">
        <f t="shared" si="262"/>
        <v>76</v>
      </c>
      <c r="OL17" s="230">
        <f t="shared" si="263"/>
        <v>76</v>
      </c>
      <c r="OM17" s="146">
        <f t="shared" si="264"/>
        <v>2.3486842105263159</v>
      </c>
      <c r="ON17" s="45" t="str">
        <f t="shared" si="265"/>
        <v>2.35</v>
      </c>
      <c r="OO17" s="47" t="str">
        <f t="shared" si="266"/>
        <v>Lên lớp</v>
      </c>
      <c r="OP17" s="47" t="s">
        <v>1143</v>
      </c>
      <c r="OQ17" s="24">
        <v>7.6</v>
      </c>
      <c r="OR17" s="27">
        <v>6</v>
      </c>
      <c r="OS17" s="28"/>
      <c r="OT17" s="30">
        <f t="shared" si="484"/>
        <v>6.6</v>
      </c>
      <c r="OU17" s="31">
        <f t="shared" si="485"/>
        <v>6.6</v>
      </c>
      <c r="OV17" s="31" t="str">
        <f t="shared" si="486"/>
        <v>6.6</v>
      </c>
      <c r="OW17" s="35" t="str">
        <f t="shared" si="487"/>
        <v>C+</v>
      </c>
      <c r="OX17" s="33">
        <f t="shared" si="488"/>
        <v>2.5</v>
      </c>
      <c r="OY17" s="49" t="str">
        <f t="shared" si="489"/>
        <v>2.5</v>
      </c>
      <c r="OZ17" s="77">
        <v>2</v>
      </c>
      <c r="PA17" s="151">
        <v>2</v>
      </c>
      <c r="PB17" s="24">
        <v>8.6</v>
      </c>
      <c r="PC17" s="27">
        <v>6</v>
      </c>
      <c r="PD17" s="28"/>
      <c r="PE17" s="30">
        <f t="shared" si="490"/>
        <v>7</v>
      </c>
      <c r="PF17" s="31">
        <f t="shared" si="491"/>
        <v>7</v>
      </c>
      <c r="PG17" s="31" t="str">
        <f t="shared" si="492"/>
        <v>7.0</v>
      </c>
      <c r="PH17" s="35" t="str">
        <f t="shared" si="493"/>
        <v>B</v>
      </c>
      <c r="PI17" s="33">
        <f t="shared" si="494"/>
        <v>3</v>
      </c>
      <c r="PJ17" s="49" t="str">
        <f t="shared" si="495"/>
        <v>3.0</v>
      </c>
      <c r="PK17" s="77">
        <v>3</v>
      </c>
      <c r="PL17" s="151">
        <v>3</v>
      </c>
      <c r="PM17" s="24">
        <v>6.3</v>
      </c>
      <c r="PN17" s="27">
        <v>4</v>
      </c>
      <c r="PO17" s="28"/>
      <c r="PP17" s="30">
        <f t="shared" si="496"/>
        <v>4.9000000000000004</v>
      </c>
      <c r="PQ17" s="31">
        <f t="shared" si="497"/>
        <v>4.9000000000000004</v>
      </c>
      <c r="PR17" s="31" t="str">
        <f t="shared" si="498"/>
        <v>4.9</v>
      </c>
      <c r="PS17" s="35" t="str">
        <f t="shared" si="499"/>
        <v>D</v>
      </c>
      <c r="PT17" s="33">
        <f t="shared" si="500"/>
        <v>1</v>
      </c>
      <c r="PU17" s="49" t="str">
        <f t="shared" si="501"/>
        <v>1.0</v>
      </c>
      <c r="PV17" s="77">
        <v>2</v>
      </c>
      <c r="PW17" s="151">
        <v>2</v>
      </c>
      <c r="PX17" s="24">
        <v>8.5</v>
      </c>
      <c r="PY17" s="27">
        <v>7</v>
      </c>
      <c r="PZ17" s="28"/>
      <c r="QA17" s="30">
        <f t="shared" si="502"/>
        <v>7.6</v>
      </c>
      <c r="QB17" s="31">
        <f t="shared" si="503"/>
        <v>7.6</v>
      </c>
      <c r="QC17" s="29" t="str">
        <f t="shared" si="504"/>
        <v>7.6</v>
      </c>
      <c r="QD17" s="35" t="str">
        <f t="shared" si="545"/>
        <v>B</v>
      </c>
      <c r="QE17" s="130">
        <f t="shared" si="505"/>
        <v>3</v>
      </c>
      <c r="QF17" s="49" t="str">
        <f t="shared" si="506"/>
        <v>3.0</v>
      </c>
      <c r="QG17" s="77">
        <v>3</v>
      </c>
      <c r="QH17" s="151">
        <v>3</v>
      </c>
      <c r="QI17" s="24">
        <v>9</v>
      </c>
      <c r="QJ17" s="27">
        <v>6</v>
      </c>
      <c r="QK17" s="28"/>
      <c r="QL17" s="30">
        <f t="shared" si="507"/>
        <v>7.2</v>
      </c>
      <c r="QM17" s="31">
        <f t="shared" si="508"/>
        <v>7.2</v>
      </c>
      <c r="QN17" s="31" t="str">
        <f t="shared" si="509"/>
        <v>7.2</v>
      </c>
      <c r="QO17" s="35" t="str">
        <f t="shared" si="510"/>
        <v>B</v>
      </c>
      <c r="QP17" s="33">
        <f t="shared" si="511"/>
        <v>3</v>
      </c>
      <c r="QQ17" s="49" t="str">
        <f t="shared" si="512"/>
        <v>3.0</v>
      </c>
      <c r="QR17" s="77">
        <v>1</v>
      </c>
      <c r="QS17" s="151">
        <v>1</v>
      </c>
      <c r="QT17" s="24">
        <v>7.3</v>
      </c>
      <c r="QU17" s="27">
        <v>6</v>
      </c>
      <c r="QV17" s="28"/>
      <c r="QW17" s="30">
        <f t="shared" si="513"/>
        <v>6.5</v>
      </c>
      <c r="QX17" s="31">
        <f t="shared" si="514"/>
        <v>6.5</v>
      </c>
      <c r="QY17" s="31" t="str">
        <f t="shared" si="515"/>
        <v>6.5</v>
      </c>
      <c r="QZ17" s="35" t="str">
        <f t="shared" si="516"/>
        <v>C+</v>
      </c>
      <c r="RA17" s="33">
        <f t="shared" si="517"/>
        <v>2.5</v>
      </c>
      <c r="RB17" s="49" t="str">
        <f t="shared" si="518"/>
        <v>2.5</v>
      </c>
      <c r="RC17" s="77">
        <v>3</v>
      </c>
      <c r="RD17" s="151">
        <v>3</v>
      </c>
      <c r="RE17" s="24">
        <v>8</v>
      </c>
      <c r="RF17" s="27">
        <v>9</v>
      </c>
      <c r="RG17" s="28"/>
      <c r="RH17" s="30">
        <f t="shared" si="519"/>
        <v>8.6</v>
      </c>
      <c r="RI17" s="31">
        <f t="shared" si="520"/>
        <v>8.6</v>
      </c>
      <c r="RJ17" s="29" t="str">
        <f t="shared" si="521"/>
        <v>8.6</v>
      </c>
      <c r="RK17" s="35" t="str">
        <f t="shared" si="522"/>
        <v>A</v>
      </c>
      <c r="RL17" s="130">
        <f t="shared" si="523"/>
        <v>4</v>
      </c>
      <c r="RM17" s="49" t="str">
        <f t="shared" si="524"/>
        <v>4.0</v>
      </c>
      <c r="RN17" s="77">
        <v>1</v>
      </c>
      <c r="RO17" s="151">
        <v>1</v>
      </c>
      <c r="RP17" s="211">
        <f t="shared" si="525"/>
        <v>15</v>
      </c>
      <c r="RQ17" s="275">
        <f t="shared" si="526"/>
        <v>6.8066666666666666</v>
      </c>
      <c r="RR17" s="43">
        <f t="shared" si="527"/>
        <v>2.6333333333333333</v>
      </c>
      <c r="RS17" s="45" t="str">
        <f t="shared" si="277"/>
        <v>2.63</v>
      </c>
      <c r="RT17" s="47" t="str">
        <f t="shared" si="278"/>
        <v>Lên lớp</v>
      </c>
      <c r="RU17" s="41">
        <f t="shared" si="279"/>
        <v>15</v>
      </c>
      <c r="RV17" s="43">
        <f t="shared" si="280"/>
        <v>2.6333333333333333</v>
      </c>
      <c r="RW17" s="229">
        <f t="shared" si="281"/>
        <v>91</v>
      </c>
      <c r="RX17" s="230">
        <f t="shared" si="282"/>
        <v>91</v>
      </c>
      <c r="RY17" s="146">
        <f t="shared" si="283"/>
        <v>2.3956043956043955</v>
      </c>
      <c r="RZ17" s="45" t="str">
        <f t="shared" si="284"/>
        <v>2.40</v>
      </c>
      <c r="SA17" s="47" t="str">
        <f t="shared" si="285"/>
        <v>Lên lớp</v>
      </c>
      <c r="SB17" s="47" t="s">
        <v>1143</v>
      </c>
      <c r="SC17" s="24"/>
      <c r="SD17" s="27"/>
      <c r="SE17" s="28"/>
      <c r="SF17" s="30">
        <f t="shared" si="528"/>
        <v>0</v>
      </c>
      <c r="SG17" s="31">
        <f t="shared" si="529"/>
        <v>0</v>
      </c>
      <c r="SH17" s="31" t="str">
        <f t="shared" si="530"/>
        <v>0.0</v>
      </c>
      <c r="SI17" s="35" t="str">
        <f t="shared" si="531"/>
        <v>F</v>
      </c>
      <c r="SJ17" s="33">
        <f t="shared" si="532"/>
        <v>0</v>
      </c>
      <c r="SK17" s="49" t="str">
        <f t="shared" si="533"/>
        <v>0.0</v>
      </c>
      <c r="SL17" s="77"/>
      <c r="SM17" s="151"/>
      <c r="SN17" s="24"/>
      <c r="SO17" s="27"/>
      <c r="SP17" s="28"/>
      <c r="SQ17" s="30">
        <f t="shared" si="534"/>
        <v>0</v>
      </c>
      <c r="SR17" s="31">
        <f t="shared" si="535"/>
        <v>0</v>
      </c>
      <c r="SS17" s="31" t="str">
        <f t="shared" si="536"/>
        <v>0.0</v>
      </c>
      <c r="ST17" s="35" t="str">
        <f t="shared" si="537"/>
        <v>F</v>
      </c>
      <c r="SU17" s="33">
        <f t="shared" si="538"/>
        <v>0</v>
      </c>
      <c r="SV17" s="49" t="str">
        <f t="shared" si="539"/>
        <v>0.0</v>
      </c>
      <c r="SW17" s="77"/>
      <c r="SX17" s="151"/>
      <c r="SY17" s="24">
        <v>7.2</v>
      </c>
      <c r="SZ17" s="27">
        <v>8</v>
      </c>
      <c r="TA17" s="28"/>
      <c r="TB17" s="30">
        <f t="shared" si="546"/>
        <v>7.7</v>
      </c>
      <c r="TC17" s="31">
        <f t="shared" si="547"/>
        <v>7.7</v>
      </c>
      <c r="TD17" s="31" t="str">
        <f t="shared" si="541"/>
        <v>7.7</v>
      </c>
      <c r="TE17" s="35" t="str">
        <f t="shared" si="542"/>
        <v>B</v>
      </c>
      <c r="TF17" s="33">
        <f t="shared" si="543"/>
        <v>3</v>
      </c>
      <c r="TG17" s="49" t="str">
        <f t="shared" si="544"/>
        <v>3.0</v>
      </c>
      <c r="TH17" s="77">
        <v>4</v>
      </c>
      <c r="TI17" s="151">
        <v>4</v>
      </c>
      <c r="TJ17" s="320"/>
      <c r="TK17" s="321">
        <v>8.3000000000000007</v>
      </c>
      <c r="TL17" s="322">
        <v>7.8</v>
      </c>
      <c r="TM17" s="322">
        <v>7.6</v>
      </c>
      <c r="TN17" s="322"/>
      <c r="TO17" s="127">
        <f t="shared" si="548"/>
        <v>7.8</v>
      </c>
      <c r="TP17" s="29" t="str">
        <f t="shared" si="549"/>
        <v>7.8</v>
      </c>
      <c r="TQ17" s="35" t="str">
        <f t="shared" si="550"/>
        <v>B</v>
      </c>
      <c r="TR17" s="33">
        <f t="shared" si="551"/>
        <v>3</v>
      </c>
      <c r="TS17" s="49" t="str">
        <f t="shared" si="552"/>
        <v>3.0</v>
      </c>
      <c r="TT17" s="323">
        <v>5</v>
      </c>
      <c r="TU17" s="324">
        <v>5</v>
      </c>
      <c r="TV17" s="325">
        <f t="shared" si="553"/>
        <v>9</v>
      </c>
      <c r="TW17" s="341">
        <f t="shared" si="294"/>
        <v>7.7555555555555555</v>
      </c>
      <c r="TX17" s="326">
        <f t="shared" si="554"/>
        <v>3</v>
      </c>
      <c r="TY17" s="45" t="str">
        <f t="shared" si="555"/>
        <v>3.00</v>
      </c>
      <c r="TZ17" s="47" t="str">
        <f t="shared" si="556"/>
        <v>Lên lớp</v>
      </c>
      <c r="UA17" s="41">
        <f t="shared" si="557"/>
        <v>9</v>
      </c>
      <c r="UB17" s="43">
        <f t="shared" si="558"/>
        <v>3</v>
      </c>
    </row>
    <row r="18" spans="1:548" ht="18">
      <c r="A18" s="11">
        <v>25</v>
      </c>
      <c r="B18" s="70" t="s">
        <v>573</v>
      </c>
      <c r="C18" s="92" t="s">
        <v>613</v>
      </c>
      <c r="D18" s="73" t="s">
        <v>614</v>
      </c>
      <c r="E18" s="302" t="s">
        <v>216</v>
      </c>
      <c r="F18" s="9"/>
      <c r="G18" s="118" t="s">
        <v>933</v>
      </c>
      <c r="H18" s="102" t="s">
        <v>18</v>
      </c>
      <c r="I18" s="104" t="s">
        <v>888</v>
      </c>
      <c r="J18" s="13">
        <v>7.3</v>
      </c>
      <c r="K18" s="29" t="str">
        <f t="shared" si="100"/>
        <v>7.3</v>
      </c>
      <c r="L18" s="35" t="str">
        <f t="shared" si="362"/>
        <v>B</v>
      </c>
      <c r="M18" s="33">
        <f t="shared" si="363"/>
        <v>3</v>
      </c>
      <c r="N18" s="49" t="str">
        <f t="shared" si="364"/>
        <v>3.0</v>
      </c>
      <c r="O18" s="12">
        <v>2</v>
      </c>
      <c r="P18" s="264">
        <v>0</v>
      </c>
      <c r="Q18" s="29" t="str">
        <f t="shared" si="104"/>
        <v>0.0</v>
      </c>
      <c r="R18" s="35" t="str">
        <f t="shared" si="365"/>
        <v>F</v>
      </c>
      <c r="S18" s="33">
        <f t="shared" si="366"/>
        <v>0</v>
      </c>
      <c r="T18" s="49" t="str">
        <f t="shared" si="367"/>
        <v>0.0</v>
      </c>
      <c r="U18" s="12">
        <v>3</v>
      </c>
      <c r="V18" s="24">
        <v>6.9</v>
      </c>
      <c r="W18" s="27">
        <v>7</v>
      </c>
      <c r="X18" s="28"/>
      <c r="Y18" s="22">
        <f t="shared" si="368"/>
        <v>7</v>
      </c>
      <c r="Z18" s="29">
        <f t="shared" si="369"/>
        <v>7</v>
      </c>
      <c r="AA18" s="29" t="str">
        <f t="shared" si="110"/>
        <v>7.0</v>
      </c>
      <c r="AB18" s="35" t="str">
        <f t="shared" si="370"/>
        <v>B</v>
      </c>
      <c r="AC18" s="33">
        <f t="shared" si="371"/>
        <v>3</v>
      </c>
      <c r="AD18" s="49" t="str">
        <f t="shared" si="372"/>
        <v>3.0</v>
      </c>
      <c r="AE18" s="77">
        <v>5</v>
      </c>
      <c r="AF18" s="80">
        <v>5</v>
      </c>
      <c r="AG18" s="24">
        <v>8</v>
      </c>
      <c r="AH18" s="27">
        <v>4</v>
      </c>
      <c r="AI18" s="28"/>
      <c r="AJ18" s="22">
        <f t="shared" si="373"/>
        <v>5.6</v>
      </c>
      <c r="AK18" s="29">
        <f t="shared" si="374"/>
        <v>5.6</v>
      </c>
      <c r="AL18" s="29" t="str">
        <f t="shared" si="116"/>
        <v>5.6</v>
      </c>
      <c r="AM18" s="35" t="str">
        <f t="shared" si="375"/>
        <v>C</v>
      </c>
      <c r="AN18" s="33">
        <f t="shared" si="376"/>
        <v>2</v>
      </c>
      <c r="AO18" s="49" t="str">
        <f t="shared" si="377"/>
        <v>2.0</v>
      </c>
      <c r="AP18" s="77">
        <v>3</v>
      </c>
      <c r="AQ18" s="83">
        <v>3</v>
      </c>
      <c r="AR18" s="24">
        <v>5.9</v>
      </c>
      <c r="AS18" s="27">
        <v>4</v>
      </c>
      <c r="AT18" s="28"/>
      <c r="AU18" s="22">
        <f t="shared" si="378"/>
        <v>4.8</v>
      </c>
      <c r="AV18" s="29">
        <f t="shared" si="379"/>
        <v>4.8</v>
      </c>
      <c r="AW18" s="29" t="str">
        <f t="shared" si="120"/>
        <v>4.8</v>
      </c>
      <c r="AX18" s="35" t="str">
        <f t="shared" si="380"/>
        <v>D</v>
      </c>
      <c r="AY18" s="33">
        <f t="shared" si="381"/>
        <v>1</v>
      </c>
      <c r="AZ18" s="49" t="str">
        <f t="shared" si="382"/>
        <v>1.0</v>
      </c>
      <c r="BA18" s="77">
        <v>3</v>
      </c>
      <c r="BB18" s="83">
        <v>3</v>
      </c>
      <c r="BC18" s="24">
        <v>7.5</v>
      </c>
      <c r="BD18" s="27">
        <v>6</v>
      </c>
      <c r="BE18" s="28"/>
      <c r="BF18" s="22">
        <f t="shared" si="383"/>
        <v>6.6</v>
      </c>
      <c r="BG18" s="29">
        <f t="shared" si="384"/>
        <v>6.6</v>
      </c>
      <c r="BH18" s="29" t="str">
        <f t="shared" si="124"/>
        <v>6.6</v>
      </c>
      <c r="BI18" s="35" t="str">
        <f t="shared" si="385"/>
        <v>C+</v>
      </c>
      <c r="BJ18" s="33">
        <f t="shared" si="386"/>
        <v>2.5</v>
      </c>
      <c r="BK18" s="49" t="str">
        <f t="shared" si="387"/>
        <v>2.5</v>
      </c>
      <c r="BL18" s="77">
        <v>3</v>
      </c>
      <c r="BM18" s="83">
        <v>3</v>
      </c>
      <c r="BN18" s="24">
        <v>7</v>
      </c>
      <c r="BO18" s="27">
        <v>8</v>
      </c>
      <c r="BP18" s="28"/>
      <c r="BQ18" s="30">
        <f t="shared" si="388"/>
        <v>7.6</v>
      </c>
      <c r="BR18" s="31">
        <f t="shared" si="389"/>
        <v>7.6</v>
      </c>
      <c r="BS18" s="29" t="str">
        <f t="shared" si="128"/>
        <v>7.6</v>
      </c>
      <c r="BT18" s="35" t="str">
        <f t="shared" si="390"/>
        <v>B</v>
      </c>
      <c r="BU18" s="33">
        <f t="shared" si="391"/>
        <v>3</v>
      </c>
      <c r="BV18" s="49" t="str">
        <f t="shared" si="392"/>
        <v>3.0</v>
      </c>
      <c r="BW18" s="77">
        <v>2</v>
      </c>
      <c r="BX18" s="83">
        <v>2</v>
      </c>
      <c r="BY18" s="41">
        <f t="shared" si="132"/>
        <v>16</v>
      </c>
      <c r="BZ18" s="43">
        <f t="shared" si="133"/>
        <v>2.34375</v>
      </c>
      <c r="CA18" s="45" t="str">
        <f t="shared" si="134"/>
        <v>2.34</v>
      </c>
      <c r="CB18" s="47" t="str">
        <f t="shared" si="135"/>
        <v>Lên lớp</v>
      </c>
      <c r="CC18" s="145">
        <f t="shared" si="136"/>
        <v>16</v>
      </c>
      <c r="CD18" s="146">
        <f t="shared" si="137"/>
        <v>2.34375</v>
      </c>
      <c r="CE18" s="47" t="str">
        <f t="shared" si="138"/>
        <v>Lên lớp</v>
      </c>
      <c r="CF18" s="142" t="s">
        <v>1143</v>
      </c>
      <c r="CG18" s="24">
        <v>5.2</v>
      </c>
      <c r="CH18" s="27">
        <v>6</v>
      </c>
      <c r="CI18" s="28"/>
      <c r="CJ18" s="30">
        <f t="shared" si="393"/>
        <v>5.7</v>
      </c>
      <c r="CK18" s="31">
        <f t="shared" si="394"/>
        <v>5.7</v>
      </c>
      <c r="CL18" s="29" t="str">
        <f t="shared" si="141"/>
        <v>5.7</v>
      </c>
      <c r="CM18" s="35" t="str">
        <f t="shared" si="395"/>
        <v>C</v>
      </c>
      <c r="CN18" s="157">
        <f t="shared" si="396"/>
        <v>2</v>
      </c>
      <c r="CO18" s="49" t="str">
        <f t="shared" si="397"/>
        <v>2.0</v>
      </c>
      <c r="CP18" s="77">
        <v>3</v>
      </c>
      <c r="CQ18" s="151">
        <v>3</v>
      </c>
      <c r="CR18" s="24">
        <v>8</v>
      </c>
      <c r="CS18" s="27">
        <v>3</v>
      </c>
      <c r="CT18" s="28"/>
      <c r="CU18" s="30">
        <f t="shared" si="398"/>
        <v>5</v>
      </c>
      <c r="CV18" s="31">
        <f t="shared" si="399"/>
        <v>5</v>
      </c>
      <c r="CW18" s="29" t="str">
        <f t="shared" si="146"/>
        <v>5.0</v>
      </c>
      <c r="CX18" s="35" t="str">
        <f t="shared" si="400"/>
        <v>D+</v>
      </c>
      <c r="CY18" s="157">
        <f t="shared" si="401"/>
        <v>1.5</v>
      </c>
      <c r="CZ18" s="49" t="str">
        <f t="shared" si="402"/>
        <v>1.5</v>
      </c>
      <c r="DA18" s="77">
        <v>2</v>
      </c>
      <c r="DB18" s="151">
        <v>2</v>
      </c>
      <c r="DC18" s="24">
        <v>5.0999999999999996</v>
      </c>
      <c r="DD18" s="27">
        <v>5</v>
      </c>
      <c r="DE18" s="28"/>
      <c r="DF18" s="30">
        <f t="shared" si="403"/>
        <v>5</v>
      </c>
      <c r="DG18" s="31">
        <f t="shared" si="404"/>
        <v>5</v>
      </c>
      <c r="DH18" s="29" t="str">
        <f t="shared" si="152"/>
        <v>5.0</v>
      </c>
      <c r="DI18" s="35" t="str">
        <f t="shared" si="405"/>
        <v>D+</v>
      </c>
      <c r="DJ18" s="157">
        <f t="shared" si="406"/>
        <v>1.5</v>
      </c>
      <c r="DK18" s="49" t="str">
        <f t="shared" si="407"/>
        <v>1.5</v>
      </c>
      <c r="DL18" s="77">
        <v>4</v>
      </c>
      <c r="DM18" s="151">
        <v>4</v>
      </c>
      <c r="DN18" s="24">
        <v>6.6</v>
      </c>
      <c r="DO18" s="27">
        <v>4</v>
      </c>
      <c r="DP18" s="28"/>
      <c r="DQ18" s="30">
        <f t="shared" si="408"/>
        <v>5</v>
      </c>
      <c r="DR18" s="31">
        <f t="shared" si="409"/>
        <v>5</v>
      </c>
      <c r="DS18" s="29" t="str">
        <f t="shared" si="158"/>
        <v>5.0</v>
      </c>
      <c r="DT18" s="35" t="str">
        <f t="shared" si="410"/>
        <v>D+</v>
      </c>
      <c r="DU18" s="157">
        <f t="shared" si="411"/>
        <v>1.5</v>
      </c>
      <c r="DV18" s="49" t="str">
        <f t="shared" si="412"/>
        <v>1.5</v>
      </c>
      <c r="DW18" s="77">
        <v>3</v>
      </c>
      <c r="DX18" s="151">
        <v>3</v>
      </c>
      <c r="DY18" s="24">
        <v>6</v>
      </c>
      <c r="DZ18" s="27">
        <v>6</v>
      </c>
      <c r="EA18" s="28"/>
      <c r="EB18" s="30">
        <f t="shared" si="413"/>
        <v>6</v>
      </c>
      <c r="EC18" s="31">
        <f t="shared" si="414"/>
        <v>6</v>
      </c>
      <c r="ED18" s="29" t="str">
        <f t="shared" si="162"/>
        <v>6.0</v>
      </c>
      <c r="EE18" s="35" t="str">
        <f t="shared" si="415"/>
        <v>C</v>
      </c>
      <c r="EF18" s="157">
        <f t="shared" si="416"/>
        <v>2</v>
      </c>
      <c r="EG18" s="49" t="str">
        <f t="shared" si="417"/>
        <v>2.0</v>
      </c>
      <c r="EH18" s="77">
        <v>2</v>
      </c>
      <c r="EI18" s="151">
        <v>2</v>
      </c>
      <c r="EJ18" s="24">
        <v>6.4</v>
      </c>
      <c r="EK18" s="27">
        <v>6</v>
      </c>
      <c r="EL18" s="28"/>
      <c r="EM18" s="30">
        <f t="shared" si="418"/>
        <v>6.2</v>
      </c>
      <c r="EN18" s="31">
        <f t="shared" si="419"/>
        <v>6.2</v>
      </c>
      <c r="EO18" s="29" t="str">
        <f t="shared" si="167"/>
        <v>6.2</v>
      </c>
      <c r="EP18" s="35" t="str">
        <f t="shared" si="420"/>
        <v>C</v>
      </c>
      <c r="EQ18" s="157">
        <f t="shared" si="421"/>
        <v>2</v>
      </c>
      <c r="ER18" s="49" t="str">
        <f t="shared" si="422"/>
        <v>2.0</v>
      </c>
      <c r="ES18" s="77">
        <v>2</v>
      </c>
      <c r="ET18" s="151">
        <v>2</v>
      </c>
      <c r="EU18" s="24">
        <v>7.1</v>
      </c>
      <c r="EV18" s="27">
        <v>7</v>
      </c>
      <c r="EW18" s="28"/>
      <c r="EX18" s="30">
        <f t="shared" si="423"/>
        <v>7</v>
      </c>
      <c r="EY18" s="31">
        <f t="shared" si="424"/>
        <v>7</v>
      </c>
      <c r="EZ18" s="29" t="str">
        <f t="shared" si="172"/>
        <v>7.0</v>
      </c>
      <c r="FA18" s="35" t="str">
        <f t="shared" si="425"/>
        <v>B</v>
      </c>
      <c r="FB18" s="157">
        <f t="shared" si="426"/>
        <v>3</v>
      </c>
      <c r="FC18" s="49" t="str">
        <f t="shared" si="427"/>
        <v>3.0</v>
      </c>
      <c r="FD18" s="77">
        <v>3</v>
      </c>
      <c r="FE18" s="151">
        <v>3</v>
      </c>
      <c r="FF18" s="155">
        <v>7.5</v>
      </c>
      <c r="FG18" s="165">
        <v>7</v>
      </c>
      <c r="FH18" s="165"/>
      <c r="FI18" s="22">
        <f t="shared" si="428"/>
        <v>7.2</v>
      </c>
      <c r="FJ18" s="29">
        <f t="shared" si="429"/>
        <v>7.2</v>
      </c>
      <c r="FK18" s="29" t="str">
        <f t="shared" si="178"/>
        <v>7.2</v>
      </c>
      <c r="FL18" s="35" t="str">
        <f t="shared" si="430"/>
        <v>B</v>
      </c>
      <c r="FM18" s="33">
        <f t="shared" si="431"/>
        <v>3</v>
      </c>
      <c r="FN18" s="49" t="str">
        <f t="shared" si="432"/>
        <v>3.0</v>
      </c>
      <c r="FO18" s="77">
        <v>2</v>
      </c>
      <c r="FP18" s="151">
        <v>2</v>
      </c>
      <c r="FQ18" s="41">
        <f t="shared" si="182"/>
        <v>21</v>
      </c>
      <c r="FR18" s="43">
        <f t="shared" si="302"/>
        <v>2.0238095238095237</v>
      </c>
      <c r="FS18" s="45" t="str">
        <f t="shared" si="183"/>
        <v>2.02</v>
      </c>
      <c r="FT18" s="47" t="str">
        <f t="shared" si="184"/>
        <v>Lên lớp</v>
      </c>
      <c r="FU18" s="145">
        <f t="shared" si="185"/>
        <v>21</v>
      </c>
      <c r="FV18" s="146">
        <f t="shared" si="186"/>
        <v>2.0238095238095237</v>
      </c>
      <c r="FW18" s="174">
        <f t="shared" si="187"/>
        <v>37</v>
      </c>
      <c r="FX18" s="41">
        <f t="shared" si="188"/>
        <v>37</v>
      </c>
      <c r="FY18" s="43">
        <f t="shared" si="189"/>
        <v>2.1621621621621623</v>
      </c>
      <c r="FZ18" s="45" t="str">
        <f t="shared" si="190"/>
        <v>2.16</v>
      </c>
      <c r="GA18" s="47" t="str">
        <f t="shared" si="191"/>
        <v>Lên lớp</v>
      </c>
      <c r="GB18" s="47" t="s">
        <v>1143</v>
      </c>
      <c r="GC18" s="24">
        <v>7.8</v>
      </c>
      <c r="GD18" s="27">
        <v>8</v>
      </c>
      <c r="GE18" s="28"/>
      <c r="GF18" s="22">
        <f t="shared" si="314"/>
        <v>7.9</v>
      </c>
      <c r="GG18" s="29">
        <f t="shared" si="315"/>
        <v>7.9</v>
      </c>
      <c r="GH18" s="29" t="str">
        <f t="shared" si="193"/>
        <v>7.9</v>
      </c>
      <c r="GI18" s="35" t="str">
        <f t="shared" si="316"/>
        <v>B</v>
      </c>
      <c r="GJ18" s="33">
        <f t="shared" si="317"/>
        <v>3</v>
      </c>
      <c r="GK18" s="49" t="str">
        <f t="shared" si="318"/>
        <v>3.0</v>
      </c>
      <c r="GL18" s="77">
        <v>2</v>
      </c>
      <c r="GM18" s="151">
        <v>2</v>
      </c>
      <c r="GN18" s="24">
        <v>8</v>
      </c>
      <c r="GO18" s="27">
        <v>6</v>
      </c>
      <c r="GP18" s="28"/>
      <c r="GQ18" s="22">
        <f t="shared" si="319"/>
        <v>6.8</v>
      </c>
      <c r="GR18" s="29">
        <f t="shared" si="320"/>
        <v>6.8</v>
      </c>
      <c r="GS18" s="29" t="str">
        <f t="shared" si="198"/>
        <v>6.8</v>
      </c>
      <c r="GT18" s="35" t="str">
        <f t="shared" si="321"/>
        <v>C+</v>
      </c>
      <c r="GU18" s="33">
        <f t="shared" si="322"/>
        <v>2.5</v>
      </c>
      <c r="GV18" s="49" t="str">
        <f t="shared" si="323"/>
        <v>2.5</v>
      </c>
      <c r="GW18" s="77">
        <v>3</v>
      </c>
      <c r="GX18" s="151">
        <v>3</v>
      </c>
      <c r="GY18" s="24">
        <v>6.6</v>
      </c>
      <c r="GZ18" s="27">
        <v>5</v>
      </c>
      <c r="HA18" s="28"/>
      <c r="HB18" s="22">
        <f t="shared" si="324"/>
        <v>5.6</v>
      </c>
      <c r="HC18" s="29">
        <f t="shared" si="325"/>
        <v>5.6</v>
      </c>
      <c r="HD18" s="29" t="str">
        <f t="shared" si="203"/>
        <v>5.6</v>
      </c>
      <c r="HE18" s="35" t="str">
        <f t="shared" si="326"/>
        <v>C</v>
      </c>
      <c r="HF18" s="33">
        <f t="shared" si="327"/>
        <v>2</v>
      </c>
      <c r="HG18" s="49" t="str">
        <f t="shared" si="328"/>
        <v>2.0</v>
      </c>
      <c r="HH18" s="77">
        <v>2</v>
      </c>
      <c r="HI18" s="151">
        <v>2</v>
      </c>
      <c r="HJ18" s="24">
        <v>6.4</v>
      </c>
      <c r="HK18" s="27">
        <v>2</v>
      </c>
      <c r="HL18" s="28">
        <v>4</v>
      </c>
      <c r="HM18" s="30">
        <f t="shared" si="329"/>
        <v>3.8</v>
      </c>
      <c r="HN18" s="31">
        <f t="shared" si="330"/>
        <v>5</v>
      </c>
      <c r="HO18" s="29" t="str">
        <f t="shared" si="208"/>
        <v>5.0</v>
      </c>
      <c r="HP18" s="35" t="str">
        <f t="shared" si="331"/>
        <v>D+</v>
      </c>
      <c r="HQ18" s="33">
        <f t="shared" si="332"/>
        <v>1.5</v>
      </c>
      <c r="HR18" s="49" t="str">
        <f t="shared" si="333"/>
        <v>1.5</v>
      </c>
      <c r="HS18" s="77">
        <v>2</v>
      </c>
      <c r="HT18" s="151">
        <v>2</v>
      </c>
      <c r="HU18" s="24">
        <v>8.3000000000000007</v>
      </c>
      <c r="HV18" s="27">
        <v>5</v>
      </c>
      <c r="HW18" s="28"/>
      <c r="HX18" s="22">
        <f t="shared" si="334"/>
        <v>6.3</v>
      </c>
      <c r="HY18" s="29">
        <f t="shared" si="335"/>
        <v>6.3</v>
      </c>
      <c r="HZ18" s="29" t="str">
        <f t="shared" si="213"/>
        <v>6.3</v>
      </c>
      <c r="IA18" s="35" t="str">
        <f t="shared" si="336"/>
        <v>C</v>
      </c>
      <c r="IB18" s="33">
        <f t="shared" si="337"/>
        <v>2</v>
      </c>
      <c r="IC18" s="49" t="str">
        <f t="shared" si="338"/>
        <v>2.0</v>
      </c>
      <c r="ID18" s="77">
        <v>3</v>
      </c>
      <c r="IE18" s="151">
        <v>3</v>
      </c>
      <c r="IF18" s="24">
        <v>5</v>
      </c>
      <c r="IG18" s="27">
        <v>4</v>
      </c>
      <c r="IH18" s="28"/>
      <c r="II18" s="22">
        <f t="shared" si="217"/>
        <v>4.4000000000000004</v>
      </c>
      <c r="IJ18" s="29">
        <f t="shared" si="218"/>
        <v>4.4000000000000004</v>
      </c>
      <c r="IK18" s="29" t="str">
        <f t="shared" si="219"/>
        <v>4.4</v>
      </c>
      <c r="IL18" s="35" t="str">
        <f t="shared" si="339"/>
        <v>D</v>
      </c>
      <c r="IM18" s="33">
        <f t="shared" si="340"/>
        <v>1</v>
      </c>
      <c r="IN18" s="49" t="str">
        <f t="shared" si="341"/>
        <v>1.0</v>
      </c>
      <c r="IO18" s="77">
        <v>2</v>
      </c>
      <c r="IP18" s="151">
        <v>2</v>
      </c>
      <c r="IQ18" s="24">
        <v>6.6</v>
      </c>
      <c r="IR18" s="27">
        <v>6</v>
      </c>
      <c r="IS18" s="28"/>
      <c r="IT18" s="22">
        <f t="shared" si="342"/>
        <v>6.2</v>
      </c>
      <c r="IU18" s="29">
        <f t="shared" si="343"/>
        <v>6.2</v>
      </c>
      <c r="IV18" s="29" t="str">
        <f t="shared" si="223"/>
        <v>6.2</v>
      </c>
      <c r="IW18" s="35" t="str">
        <f t="shared" si="344"/>
        <v>C</v>
      </c>
      <c r="IX18" s="33">
        <f t="shared" si="345"/>
        <v>2</v>
      </c>
      <c r="IY18" s="49" t="str">
        <f t="shared" si="346"/>
        <v>2.0</v>
      </c>
      <c r="IZ18" s="77">
        <v>3</v>
      </c>
      <c r="JA18" s="151">
        <v>3</v>
      </c>
      <c r="JB18" s="24">
        <v>6.8</v>
      </c>
      <c r="JC18" s="27">
        <v>5</v>
      </c>
      <c r="JD18" s="28"/>
      <c r="JE18" s="30">
        <f t="shared" si="347"/>
        <v>5.7</v>
      </c>
      <c r="JF18" s="31">
        <f t="shared" si="348"/>
        <v>5.7</v>
      </c>
      <c r="JG18" s="29" t="str">
        <f t="shared" si="227"/>
        <v>5.7</v>
      </c>
      <c r="JH18" s="35" t="str">
        <f t="shared" si="349"/>
        <v>C</v>
      </c>
      <c r="JI18" s="33">
        <f t="shared" si="350"/>
        <v>2</v>
      </c>
      <c r="JJ18" s="49" t="str">
        <f t="shared" si="351"/>
        <v>2.0</v>
      </c>
      <c r="JK18" s="77">
        <v>3</v>
      </c>
      <c r="JL18" s="151">
        <v>3</v>
      </c>
      <c r="JM18" s="24">
        <v>8</v>
      </c>
      <c r="JN18" s="214">
        <v>8</v>
      </c>
      <c r="JO18" s="140"/>
      <c r="JP18" s="30">
        <f t="shared" si="352"/>
        <v>8</v>
      </c>
      <c r="JQ18" s="31">
        <f t="shared" si="353"/>
        <v>8</v>
      </c>
      <c r="JR18" s="29" t="str">
        <f t="shared" si="231"/>
        <v>8.0</v>
      </c>
      <c r="JS18" s="35" t="str">
        <f t="shared" si="354"/>
        <v>B+</v>
      </c>
      <c r="JT18" s="33">
        <f t="shared" si="355"/>
        <v>3.5</v>
      </c>
      <c r="JU18" s="49" t="str">
        <f t="shared" si="356"/>
        <v>3.5</v>
      </c>
      <c r="JV18" s="77">
        <v>1</v>
      </c>
      <c r="JW18" s="151">
        <v>1</v>
      </c>
      <c r="JX18" s="211">
        <f t="shared" si="235"/>
        <v>21</v>
      </c>
      <c r="JY18" s="43">
        <f t="shared" si="236"/>
        <v>2.0952380952380953</v>
      </c>
      <c r="JZ18" s="45" t="str">
        <f t="shared" si="237"/>
        <v>2.10</v>
      </c>
      <c r="KA18" s="47" t="str">
        <f t="shared" si="238"/>
        <v>Lên lớp</v>
      </c>
      <c r="KB18" s="41">
        <f t="shared" si="239"/>
        <v>21</v>
      </c>
      <c r="KC18" s="43">
        <f t="shared" si="240"/>
        <v>2.0952380952380953</v>
      </c>
      <c r="KD18" s="229">
        <f t="shared" si="241"/>
        <v>58</v>
      </c>
      <c r="KE18" s="230">
        <f t="shared" si="242"/>
        <v>58</v>
      </c>
      <c r="KF18" s="146">
        <f t="shared" si="243"/>
        <v>2.1379310344827585</v>
      </c>
      <c r="KG18" s="45" t="str">
        <f t="shared" si="244"/>
        <v>2.14</v>
      </c>
      <c r="KH18" s="47" t="str">
        <f t="shared" si="245"/>
        <v>Lên lớp</v>
      </c>
      <c r="KI18" s="47" t="s">
        <v>1143</v>
      </c>
      <c r="KJ18" s="24">
        <v>7</v>
      </c>
      <c r="KK18" s="27">
        <v>7</v>
      </c>
      <c r="KL18" s="28"/>
      <c r="KM18" s="30">
        <f t="shared" si="433"/>
        <v>7</v>
      </c>
      <c r="KN18" s="31">
        <f t="shared" si="434"/>
        <v>7</v>
      </c>
      <c r="KO18" s="29" t="str">
        <f t="shared" si="435"/>
        <v>7.0</v>
      </c>
      <c r="KP18" s="35" t="str">
        <f t="shared" si="436"/>
        <v>B</v>
      </c>
      <c r="KQ18" s="33">
        <f t="shared" si="437"/>
        <v>3</v>
      </c>
      <c r="KR18" s="49" t="str">
        <f t="shared" si="438"/>
        <v>3.0</v>
      </c>
      <c r="KS18" s="77">
        <v>2</v>
      </c>
      <c r="KT18" s="151">
        <v>2</v>
      </c>
      <c r="KU18" s="24">
        <v>7.3</v>
      </c>
      <c r="KV18" s="27">
        <v>7</v>
      </c>
      <c r="KW18" s="28"/>
      <c r="KX18" s="30">
        <f t="shared" si="439"/>
        <v>7.1</v>
      </c>
      <c r="KY18" s="31">
        <f t="shared" si="440"/>
        <v>7.1</v>
      </c>
      <c r="KZ18" s="29" t="str">
        <f t="shared" si="441"/>
        <v>7.1</v>
      </c>
      <c r="LA18" s="35" t="str">
        <f t="shared" si="442"/>
        <v>B</v>
      </c>
      <c r="LB18" s="33">
        <f t="shared" si="443"/>
        <v>3</v>
      </c>
      <c r="LC18" s="49" t="str">
        <f t="shared" si="444"/>
        <v>3.0</v>
      </c>
      <c r="LD18" s="77">
        <v>2</v>
      </c>
      <c r="LE18" s="151">
        <v>2</v>
      </c>
      <c r="LF18" s="24">
        <v>7.7</v>
      </c>
      <c r="LG18" s="27">
        <v>7</v>
      </c>
      <c r="LH18" s="28"/>
      <c r="LI18" s="30">
        <f t="shared" si="445"/>
        <v>7.3</v>
      </c>
      <c r="LJ18" s="31">
        <f t="shared" si="446"/>
        <v>7.3</v>
      </c>
      <c r="LK18" s="29" t="str">
        <f t="shared" si="447"/>
        <v>7.3</v>
      </c>
      <c r="LL18" s="35" t="str">
        <f t="shared" si="448"/>
        <v>B</v>
      </c>
      <c r="LM18" s="33">
        <f t="shared" si="449"/>
        <v>3</v>
      </c>
      <c r="LN18" s="49" t="str">
        <f t="shared" si="450"/>
        <v>3.0</v>
      </c>
      <c r="LO18" s="77">
        <v>2</v>
      </c>
      <c r="LP18" s="151">
        <v>2</v>
      </c>
      <c r="LQ18" s="24">
        <v>7.3</v>
      </c>
      <c r="LR18" s="27">
        <v>5</v>
      </c>
      <c r="LS18" s="28"/>
      <c r="LT18" s="30">
        <f t="shared" si="451"/>
        <v>5.9</v>
      </c>
      <c r="LU18" s="31">
        <f t="shared" si="452"/>
        <v>5.9</v>
      </c>
      <c r="LV18" s="29" t="str">
        <f t="shared" si="249"/>
        <v>5.9</v>
      </c>
      <c r="LW18" s="35" t="str">
        <f t="shared" si="453"/>
        <v>C</v>
      </c>
      <c r="LX18" s="33">
        <f t="shared" si="454"/>
        <v>2</v>
      </c>
      <c r="LY18" s="49" t="str">
        <f t="shared" si="455"/>
        <v>2.0</v>
      </c>
      <c r="LZ18" s="77">
        <v>2</v>
      </c>
      <c r="MA18" s="151">
        <v>2</v>
      </c>
      <c r="MB18" s="24">
        <v>6.4</v>
      </c>
      <c r="MC18" s="27">
        <v>1</v>
      </c>
      <c r="MD18" s="28">
        <v>5</v>
      </c>
      <c r="ME18" s="30">
        <f t="shared" si="456"/>
        <v>3.2</v>
      </c>
      <c r="MF18" s="161">
        <f t="shared" si="457"/>
        <v>5.6</v>
      </c>
      <c r="MG18" s="29" t="str">
        <f t="shared" si="250"/>
        <v>5.6</v>
      </c>
      <c r="MH18" s="162" t="str">
        <f t="shared" si="458"/>
        <v>C</v>
      </c>
      <c r="MI18" s="163">
        <f t="shared" si="459"/>
        <v>2</v>
      </c>
      <c r="MJ18" s="56" t="str">
        <f t="shared" si="460"/>
        <v>2.0</v>
      </c>
      <c r="MK18" s="77">
        <v>1</v>
      </c>
      <c r="ML18" s="151">
        <v>1</v>
      </c>
      <c r="MM18" s="24">
        <v>6.7</v>
      </c>
      <c r="MN18" s="27">
        <v>4</v>
      </c>
      <c r="MO18" s="28"/>
      <c r="MP18" s="30">
        <f t="shared" si="461"/>
        <v>5.0999999999999996</v>
      </c>
      <c r="MQ18" s="161">
        <f t="shared" si="462"/>
        <v>5.0999999999999996</v>
      </c>
      <c r="MR18" s="29" t="str">
        <f t="shared" si="251"/>
        <v>5.1</v>
      </c>
      <c r="MS18" s="162" t="str">
        <f t="shared" si="463"/>
        <v>D+</v>
      </c>
      <c r="MT18" s="163">
        <f t="shared" si="464"/>
        <v>1.5</v>
      </c>
      <c r="MU18" s="56" t="str">
        <f t="shared" si="465"/>
        <v>1.5</v>
      </c>
      <c r="MV18" s="77">
        <v>3</v>
      </c>
      <c r="MW18" s="151">
        <v>3</v>
      </c>
      <c r="MX18" s="63">
        <v>1</v>
      </c>
      <c r="MY18" s="27"/>
      <c r="MZ18" s="28"/>
      <c r="NA18" s="30">
        <f t="shared" si="466"/>
        <v>0.4</v>
      </c>
      <c r="NB18" s="161">
        <f t="shared" si="467"/>
        <v>0.4</v>
      </c>
      <c r="NC18" s="29" t="str">
        <f t="shared" si="252"/>
        <v>0.4</v>
      </c>
      <c r="ND18" s="162" t="str">
        <f t="shared" si="468"/>
        <v>F</v>
      </c>
      <c r="NE18" s="163">
        <f t="shared" si="469"/>
        <v>0</v>
      </c>
      <c r="NF18" s="56" t="str">
        <f t="shared" si="470"/>
        <v>0.0</v>
      </c>
      <c r="NG18" s="77">
        <v>1</v>
      </c>
      <c r="NH18" s="151"/>
      <c r="NI18" s="24">
        <v>6.8</v>
      </c>
      <c r="NJ18" s="27">
        <v>3</v>
      </c>
      <c r="NK18" s="28"/>
      <c r="NL18" s="30">
        <f t="shared" si="471"/>
        <v>4.5</v>
      </c>
      <c r="NM18" s="31">
        <f t="shared" si="472"/>
        <v>4.5</v>
      </c>
      <c r="NN18" s="29" t="str">
        <f t="shared" si="473"/>
        <v>4.5</v>
      </c>
      <c r="NO18" s="35" t="str">
        <f t="shared" si="474"/>
        <v>D</v>
      </c>
      <c r="NP18" s="33">
        <f t="shared" si="475"/>
        <v>1</v>
      </c>
      <c r="NQ18" s="49" t="str">
        <f t="shared" si="476"/>
        <v>1.0</v>
      </c>
      <c r="NR18" s="77">
        <v>3</v>
      </c>
      <c r="NS18" s="151">
        <v>3</v>
      </c>
      <c r="NT18" s="24">
        <v>8</v>
      </c>
      <c r="NU18" s="214">
        <v>6.7</v>
      </c>
      <c r="NV18" s="28"/>
      <c r="NW18" s="30">
        <f t="shared" si="477"/>
        <v>7.2</v>
      </c>
      <c r="NX18" s="31">
        <f t="shared" si="478"/>
        <v>7.2</v>
      </c>
      <c r="NY18" s="29" t="str">
        <f t="shared" si="479"/>
        <v>7.2</v>
      </c>
      <c r="NZ18" s="35" t="str">
        <f t="shared" si="480"/>
        <v>B</v>
      </c>
      <c r="OA18" s="33">
        <f t="shared" si="481"/>
        <v>3</v>
      </c>
      <c r="OB18" s="49" t="str">
        <f t="shared" si="482"/>
        <v>3.0</v>
      </c>
      <c r="OC18" s="77">
        <v>2</v>
      </c>
      <c r="OD18" s="151">
        <v>2</v>
      </c>
      <c r="OE18" s="211">
        <f t="shared" si="256"/>
        <v>18</v>
      </c>
      <c r="OF18" s="43">
        <f t="shared" si="257"/>
        <v>2.0833333333333335</v>
      </c>
      <c r="OG18" s="45" t="str">
        <f t="shared" si="258"/>
        <v>2.08</v>
      </c>
      <c r="OH18" s="47" t="str">
        <f t="shared" si="259"/>
        <v>Lên lớp</v>
      </c>
      <c r="OI18" s="41">
        <f t="shared" si="260"/>
        <v>17</v>
      </c>
      <c r="OJ18" s="43">
        <f t="shared" si="261"/>
        <v>2.2058823529411766</v>
      </c>
      <c r="OK18" s="229">
        <f t="shared" si="262"/>
        <v>76</v>
      </c>
      <c r="OL18" s="230">
        <f t="shared" si="263"/>
        <v>75</v>
      </c>
      <c r="OM18" s="146">
        <f t="shared" si="264"/>
        <v>2.1533333333333333</v>
      </c>
      <c r="ON18" s="45" t="str">
        <f t="shared" si="265"/>
        <v>2.15</v>
      </c>
      <c r="OO18" s="47" t="str">
        <f t="shared" si="266"/>
        <v>Lên lớp</v>
      </c>
      <c r="OP18" s="47" t="s">
        <v>1143</v>
      </c>
      <c r="OQ18" s="24">
        <v>5.6</v>
      </c>
      <c r="OR18" s="27">
        <v>4</v>
      </c>
      <c r="OS18" s="28"/>
      <c r="OT18" s="30">
        <f t="shared" si="484"/>
        <v>4.5999999999999996</v>
      </c>
      <c r="OU18" s="31">
        <f t="shared" si="485"/>
        <v>4.5999999999999996</v>
      </c>
      <c r="OV18" s="31" t="str">
        <f t="shared" si="486"/>
        <v>4.6</v>
      </c>
      <c r="OW18" s="35" t="str">
        <f t="shared" si="487"/>
        <v>D</v>
      </c>
      <c r="OX18" s="33">
        <f t="shared" si="488"/>
        <v>1</v>
      </c>
      <c r="OY18" s="49" t="str">
        <f t="shared" si="489"/>
        <v>1.0</v>
      </c>
      <c r="OZ18" s="77">
        <v>2</v>
      </c>
      <c r="PA18" s="151">
        <v>2</v>
      </c>
      <c r="PB18" s="24">
        <v>7.8</v>
      </c>
      <c r="PC18" s="27">
        <v>4</v>
      </c>
      <c r="PD18" s="28"/>
      <c r="PE18" s="22">
        <f t="shared" si="490"/>
        <v>5.5</v>
      </c>
      <c r="PF18" s="29">
        <f t="shared" si="491"/>
        <v>5.5</v>
      </c>
      <c r="PG18" s="29" t="str">
        <f t="shared" si="492"/>
        <v>5.5</v>
      </c>
      <c r="PH18" s="35" t="str">
        <f t="shared" si="493"/>
        <v>C</v>
      </c>
      <c r="PI18" s="33">
        <f t="shared" si="494"/>
        <v>2</v>
      </c>
      <c r="PJ18" s="49" t="str">
        <f t="shared" si="495"/>
        <v>2.0</v>
      </c>
      <c r="PK18" s="77">
        <v>3</v>
      </c>
      <c r="PL18" s="151">
        <v>3</v>
      </c>
      <c r="PM18" s="24">
        <v>6.7</v>
      </c>
      <c r="PN18" s="27">
        <v>6</v>
      </c>
      <c r="PO18" s="28"/>
      <c r="PP18" s="22">
        <f t="shared" si="496"/>
        <v>6.3</v>
      </c>
      <c r="PQ18" s="29">
        <f t="shared" si="497"/>
        <v>6.3</v>
      </c>
      <c r="PR18" s="29" t="str">
        <f t="shared" si="498"/>
        <v>6.3</v>
      </c>
      <c r="PS18" s="35" t="str">
        <f t="shared" si="499"/>
        <v>C</v>
      </c>
      <c r="PT18" s="33">
        <f t="shared" si="500"/>
        <v>2</v>
      </c>
      <c r="PU18" s="49" t="str">
        <f t="shared" si="501"/>
        <v>2.0</v>
      </c>
      <c r="PV18" s="77">
        <v>2</v>
      </c>
      <c r="PW18" s="151">
        <v>2</v>
      </c>
      <c r="PX18" s="24">
        <v>6.3</v>
      </c>
      <c r="PY18" s="27">
        <v>8</v>
      </c>
      <c r="PZ18" s="28"/>
      <c r="QA18" s="30">
        <f t="shared" si="502"/>
        <v>7.3</v>
      </c>
      <c r="QB18" s="31">
        <f t="shared" si="503"/>
        <v>7.3</v>
      </c>
      <c r="QC18" s="31" t="str">
        <f t="shared" si="504"/>
        <v>7.3</v>
      </c>
      <c r="QD18" s="35" t="str">
        <f t="shared" si="545"/>
        <v>B</v>
      </c>
      <c r="QE18" s="33">
        <f t="shared" si="505"/>
        <v>3</v>
      </c>
      <c r="QF18" s="49" t="str">
        <f t="shared" si="506"/>
        <v>3.0</v>
      </c>
      <c r="QG18" s="77">
        <v>3</v>
      </c>
      <c r="QH18" s="151">
        <v>3</v>
      </c>
      <c r="QI18" s="63">
        <v>0</v>
      </c>
      <c r="QJ18" s="27"/>
      <c r="QK18" s="28"/>
      <c r="QL18" s="30">
        <f t="shared" si="507"/>
        <v>0</v>
      </c>
      <c r="QM18" s="31">
        <f t="shared" si="508"/>
        <v>0</v>
      </c>
      <c r="QN18" s="31" t="str">
        <f t="shared" si="509"/>
        <v>0.0</v>
      </c>
      <c r="QO18" s="35" t="str">
        <f t="shared" si="510"/>
        <v>F</v>
      </c>
      <c r="QP18" s="33">
        <f t="shared" si="511"/>
        <v>0</v>
      </c>
      <c r="QQ18" s="49" t="str">
        <f t="shared" si="512"/>
        <v>0.0</v>
      </c>
      <c r="QR18" s="77">
        <v>1</v>
      </c>
      <c r="QS18" s="151"/>
      <c r="QT18" s="24">
        <v>6.8</v>
      </c>
      <c r="QU18" s="27">
        <v>4</v>
      </c>
      <c r="QV18" s="28"/>
      <c r="QW18" s="22">
        <f t="shared" si="513"/>
        <v>5.0999999999999996</v>
      </c>
      <c r="QX18" s="29">
        <f t="shared" si="514"/>
        <v>5.0999999999999996</v>
      </c>
      <c r="QY18" s="29" t="str">
        <f t="shared" si="515"/>
        <v>5.1</v>
      </c>
      <c r="QZ18" s="35" t="str">
        <f t="shared" si="516"/>
        <v>D+</v>
      </c>
      <c r="RA18" s="33">
        <f t="shared" si="517"/>
        <v>1.5</v>
      </c>
      <c r="RB18" s="49" t="str">
        <f t="shared" si="518"/>
        <v>1.5</v>
      </c>
      <c r="RC18" s="77">
        <v>3</v>
      </c>
      <c r="RD18" s="151">
        <v>3</v>
      </c>
      <c r="RE18" s="63">
        <v>2</v>
      </c>
      <c r="RF18" s="27"/>
      <c r="RG18" s="28"/>
      <c r="RH18" s="30">
        <f t="shared" si="519"/>
        <v>0.8</v>
      </c>
      <c r="RI18" s="31">
        <f t="shared" si="520"/>
        <v>0.8</v>
      </c>
      <c r="RJ18" s="31" t="str">
        <f t="shared" si="521"/>
        <v>0.8</v>
      </c>
      <c r="RK18" s="35" t="str">
        <f t="shared" si="522"/>
        <v>F</v>
      </c>
      <c r="RL18" s="33">
        <f t="shared" si="523"/>
        <v>0</v>
      </c>
      <c r="RM18" s="49" t="str">
        <f t="shared" si="524"/>
        <v>0.0</v>
      </c>
      <c r="RN18" s="77">
        <v>1</v>
      </c>
      <c r="RO18" s="151"/>
      <c r="RP18" s="211">
        <f t="shared" si="525"/>
        <v>15</v>
      </c>
      <c r="RQ18" s="275">
        <f t="shared" si="526"/>
        <v>5.0866666666666669</v>
      </c>
      <c r="RR18" s="43">
        <f t="shared" si="527"/>
        <v>1.7</v>
      </c>
      <c r="RS18" s="45" t="str">
        <f t="shared" si="277"/>
        <v>1.70</v>
      </c>
      <c r="RT18" s="47" t="str">
        <f t="shared" si="278"/>
        <v>Lên lớp</v>
      </c>
      <c r="RU18" s="41">
        <f t="shared" si="279"/>
        <v>13</v>
      </c>
      <c r="RV18" s="43">
        <f t="shared" si="280"/>
        <v>1.9615384615384615</v>
      </c>
      <c r="RW18" s="229">
        <f t="shared" si="281"/>
        <v>91</v>
      </c>
      <c r="RX18" s="230">
        <f t="shared" si="282"/>
        <v>88</v>
      </c>
      <c r="RY18" s="146">
        <f t="shared" si="283"/>
        <v>2.125</v>
      </c>
      <c r="RZ18" s="45" t="str">
        <f t="shared" si="284"/>
        <v>2.13</v>
      </c>
      <c r="SA18" s="47" t="str">
        <f t="shared" si="285"/>
        <v>Lên lớp</v>
      </c>
      <c r="SB18" s="47" t="s">
        <v>1143</v>
      </c>
      <c r="SC18" s="63">
        <v>0</v>
      </c>
      <c r="SD18" s="27"/>
      <c r="SE18" s="28"/>
      <c r="SF18" s="22">
        <f t="shared" si="528"/>
        <v>0</v>
      </c>
      <c r="SG18" s="29">
        <f t="shared" si="529"/>
        <v>0</v>
      </c>
      <c r="SH18" s="29" t="str">
        <f t="shared" si="530"/>
        <v>0.0</v>
      </c>
      <c r="SI18" s="35" t="str">
        <f t="shared" si="531"/>
        <v>F</v>
      </c>
      <c r="SJ18" s="33">
        <f t="shared" si="532"/>
        <v>0</v>
      </c>
      <c r="SK18" s="49" t="str">
        <f t="shared" si="533"/>
        <v>0.0</v>
      </c>
      <c r="SL18" s="77">
        <v>2</v>
      </c>
      <c r="SM18" s="151"/>
      <c r="SN18" s="63">
        <v>0</v>
      </c>
      <c r="SO18" s="27"/>
      <c r="SP18" s="28"/>
      <c r="SQ18" s="30">
        <f t="shared" si="534"/>
        <v>0</v>
      </c>
      <c r="SR18" s="31">
        <f t="shared" si="535"/>
        <v>0</v>
      </c>
      <c r="SS18" s="31" t="str">
        <f t="shared" si="536"/>
        <v>0.0</v>
      </c>
      <c r="ST18" s="35" t="str">
        <f t="shared" si="537"/>
        <v>F</v>
      </c>
      <c r="SU18" s="33">
        <f t="shared" si="538"/>
        <v>0</v>
      </c>
      <c r="SV18" s="49" t="str">
        <f t="shared" si="539"/>
        <v>0.0</v>
      </c>
      <c r="SW18" s="77">
        <v>2</v>
      </c>
      <c r="SX18" s="151"/>
      <c r="SY18" s="24"/>
      <c r="SZ18" s="27"/>
      <c r="TA18" s="28"/>
      <c r="TB18" s="22">
        <f t="shared" ref="TB18" si="562">ROUND((SF18*0.5+SQ18*0.5),1)</f>
        <v>0</v>
      </c>
      <c r="TC18" s="29">
        <f t="shared" ref="TC18" si="563">ROUND((SG18*0.5+SR18*0.5),1)</f>
        <v>0</v>
      </c>
      <c r="TD18" s="31" t="str">
        <f t="shared" si="541"/>
        <v>0.0</v>
      </c>
      <c r="TE18" s="35" t="str">
        <f t="shared" si="542"/>
        <v>F</v>
      </c>
      <c r="TF18" s="33">
        <f t="shared" si="543"/>
        <v>0</v>
      </c>
      <c r="TG18" s="49" t="str">
        <f t="shared" si="544"/>
        <v>0.0</v>
      </c>
      <c r="TH18" s="77">
        <v>4</v>
      </c>
      <c r="TI18" s="151"/>
      <c r="TJ18" s="320"/>
      <c r="TK18" s="321"/>
      <c r="TL18" s="322"/>
      <c r="TM18" s="322"/>
      <c r="TN18" s="322"/>
      <c r="TO18" s="127">
        <f t="shared" si="548"/>
        <v>0</v>
      </c>
      <c r="TP18" s="29" t="str">
        <f t="shared" si="549"/>
        <v>0.0</v>
      </c>
      <c r="TQ18" s="35" t="str">
        <f t="shared" si="550"/>
        <v>F</v>
      </c>
      <c r="TR18" s="33">
        <f t="shared" si="551"/>
        <v>0</v>
      </c>
      <c r="TS18" s="49" t="str">
        <f t="shared" si="552"/>
        <v>0.0</v>
      </c>
      <c r="TT18" s="323"/>
      <c r="TU18" s="324"/>
      <c r="TV18" s="325">
        <f t="shared" si="553"/>
        <v>4</v>
      </c>
      <c r="TW18" s="341">
        <f t="shared" si="294"/>
        <v>0</v>
      </c>
      <c r="TX18" s="326">
        <f t="shared" si="554"/>
        <v>0</v>
      </c>
      <c r="TY18" s="45" t="str">
        <f t="shared" si="555"/>
        <v>0.00</v>
      </c>
      <c r="TZ18" s="47" t="str">
        <f t="shared" si="556"/>
        <v>Cảnh báo KQHT</v>
      </c>
      <c r="UA18" s="41">
        <f t="shared" si="557"/>
        <v>0</v>
      </c>
      <c r="UB18" s="43" t="e">
        <f t="shared" si="558"/>
        <v>#DIV/0!</v>
      </c>
    </row>
    <row r="19" spans="1:548" ht="18">
      <c r="A19" s="11">
        <v>27</v>
      </c>
      <c r="B19" s="70" t="s">
        <v>573</v>
      </c>
      <c r="C19" s="92" t="s">
        <v>617</v>
      </c>
      <c r="D19" s="73" t="s">
        <v>463</v>
      </c>
      <c r="E19" s="305" t="s">
        <v>618</v>
      </c>
      <c r="F19" s="9"/>
      <c r="G19" s="120" t="s">
        <v>982</v>
      </c>
      <c r="H19" s="120" t="s">
        <v>18</v>
      </c>
      <c r="I19" s="11" t="s">
        <v>688</v>
      </c>
      <c r="J19" s="13">
        <v>5.5</v>
      </c>
      <c r="K19" s="29" t="str">
        <f t="shared" si="100"/>
        <v>5.5</v>
      </c>
      <c r="L19" s="35" t="str">
        <f t="shared" si="362"/>
        <v>C</v>
      </c>
      <c r="M19" s="33">
        <f t="shared" si="363"/>
        <v>2</v>
      </c>
      <c r="N19" s="49" t="str">
        <f t="shared" si="364"/>
        <v>2.0</v>
      </c>
      <c r="O19" s="12">
        <v>2</v>
      </c>
      <c r="P19" s="19">
        <v>7.4</v>
      </c>
      <c r="Q19" s="29" t="str">
        <f t="shared" si="104"/>
        <v>7.4</v>
      </c>
      <c r="R19" s="35" t="str">
        <f t="shared" si="365"/>
        <v>B</v>
      </c>
      <c r="S19" s="33">
        <f t="shared" si="366"/>
        <v>3</v>
      </c>
      <c r="T19" s="49" t="str">
        <f t="shared" si="367"/>
        <v>3.0</v>
      </c>
      <c r="U19" s="12">
        <v>3</v>
      </c>
      <c r="V19" s="24">
        <v>8.6</v>
      </c>
      <c r="W19" s="27">
        <v>7</v>
      </c>
      <c r="X19" s="28"/>
      <c r="Y19" s="30">
        <f t="shared" si="368"/>
        <v>7.6</v>
      </c>
      <c r="Z19" s="31">
        <f t="shared" si="369"/>
        <v>7.6</v>
      </c>
      <c r="AA19" s="29" t="str">
        <f t="shared" si="110"/>
        <v>7.6</v>
      </c>
      <c r="AB19" s="35" t="str">
        <f t="shared" si="370"/>
        <v>B</v>
      </c>
      <c r="AC19" s="33">
        <f t="shared" si="371"/>
        <v>3</v>
      </c>
      <c r="AD19" s="49" t="str">
        <f t="shared" si="372"/>
        <v>3.0</v>
      </c>
      <c r="AE19" s="77">
        <v>5</v>
      </c>
      <c r="AF19" s="80">
        <v>5</v>
      </c>
      <c r="AG19" s="24">
        <v>8.3000000000000007</v>
      </c>
      <c r="AH19" s="27">
        <v>6</v>
      </c>
      <c r="AI19" s="28"/>
      <c r="AJ19" s="22">
        <f t="shared" si="373"/>
        <v>6.9</v>
      </c>
      <c r="AK19" s="29">
        <f t="shared" si="374"/>
        <v>6.9</v>
      </c>
      <c r="AL19" s="29" t="str">
        <f t="shared" si="116"/>
        <v>6.9</v>
      </c>
      <c r="AM19" s="35" t="str">
        <f t="shared" si="375"/>
        <v>C+</v>
      </c>
      <c r="AN19" s="33">
        <f t="shared" si="376"/>
        <v>2.5</v>
      </c>
      <c r="AO19" s="49" t="str">
        <f t="shared" si="377"/>
        <v>2.5</v>
      </c>
      <c r="AP19" s="77">
        <v>3</v>
      </c>
      <c r="AQ19" s="83">
        <v>3</v>
      </c>
      <c r="AR19" s="24">
        <v>6.7</v>
      </c>
      <c r="AS19" s="27">
        <v>6</v>
      </c>
      <c r="AT19" s="28"/>
      <c r="AU19" s="22">
        <f t="shared" si="378"/>
        <v>6.3</v>
      </c>
      <c r="AV19" s="29">
        <f t="shared" si="379"/>
        <v>6.3</v>
      </c>
      <c r="AW19" s="29" t="str">
        <f t="shared" si="120"/>
        <v>6.3</v>
      </c>
      <c r="AX19" s="35" t="str">
        <f t="shared" si="380"/>
        <v>C</v>
      </c>
      <c r="AY19" s="33">
        <f t="shared" si="381"/>
        <v>2</v>
      </c>
      <c r="AZ19" s="49" t="str">
        <f t="shared" si="382"/>
        <v>2.0</v>
      </c>
      <c r="BA19" s="77">
        <v>3</v>
      </c>
      <c r="BB19" s="83">
        <v>3</v>
      </c>
      <c r="BC19" s="24">
        <v>7.8</v>
      </c>
      <c r="BD19" s="27">
        <v>6</v>
      </c>
      <c r="BE19" s="28"/>
      <c r="BF19" s="30">
        <f t="shared" si="383"/>
        <v>6.7</v>
      </c>
      <c r="BG19" s="31">
        <f t="shared" si="384"/>
        <v>6.7</v>
      </c>
      <c r="BH19" s="29" t="str">
        <f t="shared" si="124"/>
        <v>6.7</v>
      </c>
      <c r="BI19" s="35" t="str">
        <f t="shared" si="385"/>
        <v>C+</v>
      </c>
      <c r="BJ19" s="33">
        <f t="shared" si="386"/>
        <v>2.5</v>
      </c>
      <c r="BK19" s="49" t="str">
        <f t="shared" si="387"/>
        <v>2.5</v>
      </c>
      <c r="BL19" s="77">
        <v>3</v>
      </c>
      <c r="BM19" s="83">
        <v>3</v>
      </c>
      <c r="BN19" s="24">
        <v>8.3000000000000007</v>
      </c>
      <c r="BO19" s="27">
        <v>9</v>
      </c>
      <c r="BP19" s="28"/>
      <c r="BQ19" s="30">
        <f t="shared" si="388"/>
        <v>8.6999999999999993</v>
      </c>
      <c r="BR19" s="31">
        <f t="shared" si="389"/>
        <v>8.6999999999999993</v>
      </c>
      <c r="BS19" s="29" t="str">
        <f t="shared" si="128"/>
        <v>8.7</v>
      </c>
      <c r="BT19" s="35" t="str">
        <f t="shared" si="390"/>
        <v>A</v>
      </c>
      <c r="BU19" s="33">
        <f t="shared" si="391"/>
        <v>4</v>
      </c>
      <c r="BV19" s="49" t="str">
        <f t="shared" si="392"/>
        <v>4.0</v>
      </c>
      <c r="BW19" s="77">
        <v>2</v>
      </c>
      <c r="BX19" s="83">
        <v>2</v>
      </c>
      <c r="BY19" s="41">
        <f t="shared" si="132"/>
        <v>16</v>
      </c>
      <c r="BZ19" s="43">
        <f t="shared" si="133"/>
        <v>2.75</v>
      </c>
      <c r="CA19" s="45" t="str">
        <f t="shared" si="134"/>
        <v>2.75</v>
      </c>
      <c r="CB19" s="47" t="str">
        <f t="shared" si="135"/>
        <v>Lên lớp</v>
      </c>
      <c r="CC19" s="145">
        <f t="shared" si="136"/>
        <v>16</v>
      </c>
      <c r="CD19" s="146">
        <f t="shared" si="137"/>
        <v>2.75</v>
      </c>
      <c r="CE19" s="47" t="str">
        <f t="shared" si="138"/>
        <v>Lên lớp</v>
      </c>
      <c r="CF19" s="142" t="s">
        <v>1143</v>
      </c>
      <c r="CG19" s="24">
        <v>6.2</v>
      </c>
      <c r="CH19" s="27">
        <v>5</v>
      </c>
      <c r="CI19" s="28"/>
      <c r="CJ19" s="30">
        <f t="shared" si="393"/>
        <v>5.5</v>
      </c>
      <c r="CK19" s="31">
        <f t="shared" si="394"/>
        <v>5.5</v>
      </c>
      <c r="CL19" s="29" t="str">
        <f t="shared" si="141"/>
        <v>5.5</v>
      </c>
      <c r="CM19" s="35" t="str">
        <f t="shared" si="395"/>
        <v>C</v>
      </c>
      <c r="CN19" s="157">
        <f t="shared" si="396"/>
        <v>2</v>
      </c>
      <c r="CO19" s="49" t="str">
        <f t="shared" si="397"/>
        <v>2.0</v>
      </c>
      <c r="CP19" s="77">
        <v>3</v>
      </c>
      <c r="CQ19" s="151">
        <v>3</v>
      </c>
      <c r="CR19" s="24">
        <v>9</v>
      </c>
      <c r="CS19" s="27">
        <v>8</v>
      </c>
      <c r="CT19" s="28"/>
      <c r="CU19" s="30">
        <f t="shared" si="398"/>
        <v>8.4</v>
      </c>
      <c r="CV19" s="31">
        <f t="shared" si="399"/>
        <v>8.4</v>
      </c>
      <c r="CW19" s="29" t="str">
        <f t="shared" si="146"/>
        <v>8.4</v>
      </c>
      <c r="CX19" s="35" t="str">
        <f t="shared" si="400"/>
        <v>B+</v>
      </c>
      <c r="CY19" s="157">
        <f t="shared" si="401"/>
        <v>3.5</v>
      </c>
      <c r="CZ19" s="49" t="str">
        <f t="shared" si="402"/>
        <v>3.5</v>
      </c>
      <c r="DA19" s="77">
        <v>2</v>
      </c>
      <c r="DB19" s="151">
        <v>2</v>
      </c>
      <c r="DC19" s="24">
        <v>8.4</v>
      </c>
      <c r="DD19" s="27">
        <v>7</v>
      </c>
      <c r="DE19" s="28"/>
      <c r="DF19" s="30">
        <f t="shared" si="403"/>
        <v>7.6</v>
      </c>
      <c r="DG19" s="31">
        <f t="shared" si="404"/>
        <v>7.6</v>
      </c>
      <c r="DH19" s="29" t="str">
        <f t="shared" si="152"/>
        <v>7.6</v>
      </c>
      <c r="DI19" s="35" t="str">
        <f t="shared" si="405"/>
        <v>B</v>
      </c>
      <c r="DJ19" s="157">
        <f t="shared" si="406"/>
        <v>3</v>
      </c>
      <c r="DK19" s="49" t="str">
        <f t="shared" si="407"/>
        <v>3.0</v>
      </c>
      <c r="DL19" s="77">
        <v>4</v>
      </c>
      <c r="DM19" s="151">
        <v>4</v>
      </c>
      <c r="DN19" s="24">
        <v>6.6</v>
      </c>
      <c r="DO19" s="27">
        <v>6</v>
      </c>
      <c r="DP19" s="28"/>
      <c r="DQ19" s="30">
        <f t="shared" si="408"/>
        <v>6.2</v>
      </c>
      <c r="DR19" s="31">
        <f t="shared" si="409"/>
        <v>6.2</v>
      </c>
      <c r="DS19" s="29" t="str">
        <f t="shared" si="158"/>
        <v>6.2</v>
      </c>
      <c r="DT19" s="35" t="str">
        <f t="shared" si="410"/>
        <v>C</v>
      </c>
      <c r="DU19" s="157">
        <f t="shared" si="411"/>
        <v>2</v>
      </c>
      <c r="DV19" s="49" t="str">
        <f t="shared" si="412"/>
        <v>2.0</v>
      </c>
      <c r="DW19" s="77">
        <v>3</v>
      </c>
      <c r="DX19" s="151">
        <v>3</v>
      </c>
      <c r="DY19" s="24">
        <v>7</v>
      </c>
      <c r="DZ19" s="27">
        <v>7</v>
      </c>
      <c r="EA19" s="28"/>
      <c r="EB19" s="30">
        <f t="shared" si="413"/>
        <v>7</v>
      </c>
      <c r="EC19" s="31">
        <f t="shared" si="414"/>
        <v>7</v>
      </c>
      <c r="ED19" s="29" t="str">
        <f t="shared" si="162"/>
        <v>7.0</v>
      </c>
      <c r="EE19" s="35" t="str">
        <f t="shared" si="415"/>
        <v>B</v>
      </c>
      <c r="EF19" s="157">
        <f t="shared" si="416"/>
        <v>3</v>
      </c>
      <c r="EG19" s="49" t="str">
        <f t="shared" si="417"/>
        <v>3.0</v>
      </c>
      <c r="EH19" s="77">
        <v>2</v>
      </c>
      <c r="EI19" s="151">
        <v>2</v>
      </c>
      <c r="EJ19" s="24">
        <v>7.6</v>
      </c>
      <c r="EK19" s="27">
        <v>7</v>
      </c>
      <c r="EL19" s="28"/>
      <c r="EM19" s="30">
        <f t="shared" si="418"/>
        <v>7.2</v>
      </c>
      <c r="EN19" s="31">
        <f t="shared" si="419"/>
        <v>7.2</v>
      </c>
      <c r="EO19" s="29" t="str">
        <f t="shared" si="167"/>
        <v>7.2</v>
      </c>
      <c r="EP19" s="35" t="str">
        <f t="shared" si="420"/>
        <v>B</v>
      </c>
      <c r="EQ19" s="157">
        <f t="shared" si="421"/>
        <v>3</v>
      </c>
      <c r="ER19" s="49" t="str">
        <f t="shared" si="422"/>
        <v>3.0</v>
      </c>
      <c r="ES19" s="77">
        <v>2</v>
      </c>
      <c r="ET19" s="151">
        <v>2</v>
      </c>
      <c r="EU19" s="24">
        <v>9</v>
      </c>
      <c r="EV19" s="27">
        <v>6</v>
      </c>
      <c r="EW19" s="28"/>
      <c r="EX19" s="30">
        <f t="shared" si="423"/>
        <v>7.2</v>
      </c>
      <c r="EY19" s="31">
        <f t="shared" si="424"/>
        <v>7.2</v>
      </c>
      <c r="EZ19" s="29" t="str">
        <f t="shared" si="172"/>
        <v>7.2</v>
      </c>
      <c r="FA19" s="35" t="str">
        <f t="shared" si="425"/>
        <v>B</v>
      </c>
      <c r="FB19" s="157">
        <f t="shared" si="426"/>
        <v>3</v>
      </c>
      <c r="FC19" s="49" t="str">
        <f t="shared" si="427"/>
        <v>3.0</v>
      </c>
      <c r="FD19" s="77">
        <v>3</v>
      </c>
      <c r="FE19" s="151">
        <v>3</v>
      </c>
      <c r="FF19" s="155">
        <v>8</v>
      </c>
      <c r="FG19" s="165">
        <v>7.1</v>
      </c>
      <c r="FH19" s="165"/>
      <c r="FI19" s="22">
        <f t="shared" si="428"/>
        <v>7.5</v>
      </c>
      <c r="FJ19" s="29">
        <f t="shared" si="429"/>
        <v>7.5</v>
      </c>
      <c r="FK19" s="29" t="str">
        <f t="shared" si="178"/>
        <v>7.5</v>
      </c>
      <c r="FL19" s="35" t="str">
        <f t="shared" si="430"/>
        <v>B</v>
      </c>
      <c r="FM19" s="33">
        <f t="shared" si="431"/>
        <v>3</v>
      </c>
      <c r="FN19" s="49" t="str">
        <f t="shared" si="432"/>
        <v>3.0</v>
      </c>
      <c r="FO19" s="77">
        <v>2</v>
      </c>
      <c r="FP19" s="151">
        <v>2</v>
      </c>
      <c r="FQ19" s="41">
        <f t="shared" si="182"/>
        <v>21</v>
      </c>
      <c r="FR19" s="43">
        <f t="shared" si="302"/>
        <v>2.7619047619047619</v>
      </c>
      <c r="FS19" s="45" t="str">
        <f t="shared" si="183"/>
        <v>2.76</v>
      </c>
      <c r="FT19" s="47" t="str">
        <f t="shared" si="184"/>
        <v>Lên lớp</v>
      </c>
      <c r="FU19" s="145">
        <f t="shared" si="185"/>
        <v>21</v>
      </c>
      <c r="FV19" s="146">
        <f t="shared" si="186"/>
        <v>2.7619047619047619</v>
      </c>
      <c r="FW19" s="174">
        <f t="shared" si="187"/>
        <v>37</v>
      </c>
      <c r="FX19" s="41">
        <f t="shared" si="188"/>
        <v>37</v>
      </c>
      <c r="FY19" s="43">
        <f t="shared" si="189"/>
        <v>2.7567567567567566</v>
      </c>
      <c r="FZ19" s="45" t="str">
        <f t="shared" si="190"/>
        <v>2.76</v>
      </c>
      <c r="GA19" s="47" t="str">
        <f t="shared" si="191"/>
        <v>Lên lớp</v>
      </c>
      <c r="GB19" s="47" t="s">
        <v>1143</v>
      </c>
      <c r="GC19" s="24">
        <v>7.5</v>
      </c>
      <c r="GD19" s="27">
        <v>8</v>
      </c>
      <c r="GE19" s="28"/>
      <c r="GF19" s="22">
        <f t="shared" si="314"/>
        <v>7.8</v>
      </c>
      <c r="GG19" s="29">
        <f t="shared" si="315"/>
        <v>7.8</v>
      </c>
      <c r="GH19" s="29" t="str">
        <f t="shared" si="193"/>
        <v>7.8</v>
      </c>
      <c r="GI19" s="35" t="str">
        <f t="shared" si="316"/>
        <v>B</v>
      </c>
      <c r="GJ19" s="33">
        <f t="shared" si="317"/>
        <v>3</v>
      </c>
      <c r="GK19" s="49" t="str">
        <f t="shared" si="318"/>
        <v>3.0</v>
      </c>
      <c r="GL19" s="77">
        <v>2</v>
      </c>
      <c r="GM19" s="151">
        <v>2</v>
      </c>
      <c r="GN19" s="24">
        <v>8.3000000000000007</v>
      </c>
      <c r="GO19" s="27">
        <v>7</v>
      </c>
      <c r="GP19" s="28"/>
      <c r="GQ19" s="30">
        <f t="shared" si="319"/>
        <v>7.5</v>
      </c>
      <c r="GR19" s="31">
        <f t="shared" si="320"/>
        <v>7.5</v>
      </c>
      <c r="GS19" s="29" t="str">
        <f t="shared" si="198"/>
        <v>7.5</v>
      </c>
      <c r="GT19" s="35" t="str">
        <f t="shared" si="321"/>
        <v>B</v>
      </c>
      <c r="GU19" s="33">
        <f t="shared" si="322"/>
        <v>3</v>
      </c>
      <c r="GV19" s="49" t="str">
        <f t="shared" si="323"/>
        <v>3.0</v>
      </c>
      <c r="GW19" s="77">
        <v>3</v>
      </c>
      <c r="GX19" s="151">
        <v>3</v>
      </c>
      <c r="GY19" s="24">
        <v>8</v>
      </c>
      <c r="GZ19" s="27">
        <v>8</v>
      </c>
      <c r="HA19" s="28"/>
      <c r="HB19" s="22">
        <f t="shared" si="324"/>
        <v>8</v>
      </c>
      <c r="HC19" s="29">
        <f t="shared" si="325"/>
        <v>8</v>
      </c>
      <c r="HD19" s="29" t="str">
        <f t="shared" si="203"/>
        <v>8.0</v>
      </c>
      <c r="HE19" s="35" t="str">
        <f t="shared" si="326"/>
        <v>B+</v>
      </c>
      <c r="HF19" s="33">
        <f t="shared" si="327"/>
        <v>3.5</v>
      </c>
      <c r="HG19" s="49" t="str">
        <f t="shared" si="328"/>
        <v>3.5</v>
      </c>
      <c r="HH19" s="77">
        <v>2</v>
      </c>
      <c r="HI19" s="151">
        <v>2</v>
      </c>
      <c r="HJ19" s="24">
        <v>6.8</v>
      </c>
      <c r="HK19" s="27">
        <v>7</v>
      </c>
      <c r="HL19" s="28"/>
      <c r="HM19" s="22">
        <f t="shared" si="329"/>
        <v>6.9</v>
      </c>
      <c r="HN19" s="29">
        <f t="shared" si="330"/>
        <v>6.9</v>
      </c>
      <c r="HO19" s="29" t="str">
        <f t="shared" si="208"/>
        <v>6.9</v>
      </c>
      <c r="HP19" s="35" t="str">
        <f t="shared" si="331"/>
        <v>C+</v>
      </c>
      <c r="HQ19" s="33">
        <f t="shared" si="332"/>
        <v>2.5</v>
      </c>
      <c r="HR19" s="49" t="str">
        <f t="shared" si="333"/>
        <v>2.5</v>
      </c>
      <c r="HS19" s="77">
        <v>2</v>
      </c>
      <c r="HT19" s="151">
        <v>2</v>
      </c>
      <c r="HU19" s="24">
        <v>8.5</v>
      </c>
      <c r="HV19" s="27">
        <v>8</v>
      </c>
      <c r="HW19" s="28"/>
      <c r="HX19" s="22">
        <f t="shared" si="334"/>
        <v>8.1999999999999993</v>
      </c>
      <c r="HY19" s="29">
        <f t="shared" si="335"/>
        <v>8.1999999999999993</v>
      </c>
      <c r="HZ19" s="29" t="str">
        <f t="shared" si="213"/>
        <v>8.2</v>
      </c>
      <c r="IA19" s="35" t="str">
        <f t="shared" si="336"/>
        <v>B+</v>
      </c>
      <c r="IB19" s="33">
        <f t="shared" si="337"/>
        <v>3.5</v>
      </c>
      <c r="IC19" s="49" t="str">
        <f t="shared" si="338"/>
        <v>3.5</v>
      </c>
      <c r="ID19" s="77">
        <v>3</v>
      </c>
      <c r="IE19" s="151">
        <v>3</v>
      </c>
      <c r="IF19" s="133">
        <v>7.3</v>
      </c>
      <c r="IG19" s="125">
        <v>7</v>
      </c>
      <c r="IH19" s="126"/>
      <c r="II19" s="159">
        <f t="shared" si="217"/>
        <v>7.1</v>
      </c>
      <c r="IJ19" s="160">
        <f t="shared" si="218"/>
        <v>7.1</v>
      </c>
      <c r="IK19" s="29" t="str">
        <f t="shared" si="219"/>
        <v>7.1</v>
      </c>
      <c r="IL19" s="129" t="str">
        <f t="shared" si="339"/>
        <v>B</v>
      </c>
      <c r="IM19" s="130">
        <f t="shared" si="340"/>
        <v>3</v>
      </c>
      <c r="IN19" s="131" t="str">
        <f t="shared" si="341"/>
        <v>3.0</v>
      </c>
      <c r="IO19" s="132">
        <v>2</v>
      </c>
      <c r="IP19" s="170">
        <v>2</v>
      </c>
      <c r="IQ19" s="24">
        <v>7.7</v>
      </c>
      <c r="IR19" s="27">
        <v>5</v>
      </c>
      <c r="IS19" s="28"/>
      <c r="IT19" s="30">
        <f t="shared" si="342"/>
        <v>6.1</v>
      </c>
      <c r="IU19" s="31">
        <f t="shared" si="343"/>
        <v>6.1</v>
      </c>
      <c r="IV19" s="29" t="str">
        <f t="shared" si="223"/>
        <v>6.1</v>
      </c>
      <c r="IW19" s="35" t="str">
        <f t="shared" si="344"/>
        <v>C</v>
      </c>
      <c r="IX19" s="33">
        <f t="shared" si="345"/>
        <v>2</v>
      </c>
      <c r="IY19" s="49" t="str">
        <f t="shared" si="346"/>
        <v>2.0</v>
      </c>
      <c r="IZ19" s="77">
        <v>3</v>
      </c>
      <c r="JA19" s="151">
        <v>3</v>
      </c>
      <c r="JB19" s="24">
        <v>7.6</v>
      </c>
      <c r="JC19" s="27">
        <v>6</v>
      </c>
      <c r="JD19" s="28"/>
      <c r="JE19" s="30">
        <f t="shared" si="347"/>
        <v>6.6</v>
      </c>
      <c r="JF19" s="31">
        <f t="shared" si="348"/>
        <v>6.6</v>
      </c>
      <c r="JG19" s="29" t="str">
        <f t="shared" si="227"/>
        <v>6.6</v>
      </c>
      <c r="JH19" s="35" t="str">
        <f t="shared" si="349"/>
        <v>C+</v>
      </c>
      <c r="JI19" s="33">
        <f t="shared" si="350"/>
        <v>2.5</v>
      </c>
      <c r="JJ19" s="49" t="str">
        <f t="shared" si="351"/>
        <v>2.5</v>
      </c>
      <c r="JK19" s="77">
        <v>3</v>
      </c>
      <c r="JL19" s="151">
        <v>3</v>
      </c>
      <c r="JM19" s="24">
        <v>8</v>
      </c>
      <c r="JN19" s="214">
        <v>7.7</v>
      </c>
      <c r="JO19" s="140"/>
      <c r="JP19" s="30">
        <f t="shared" si="352"/>
        <v>7.8</v>
      </c>
      <c r="JQ19" s="31">
        <f t="shared" si="353"/>
        <v>7.8</v>
      </c>
      <c r="JR19" s="29" t="str">
        <f t="shared" si="231"/>
        <v>7.8</v>
      </c>
      <c r="JS19" s="35" t="str">
        <f t="shared" si="354"/>
        <v>B</v>
      </c>
      <c r="JT19" s="33">
        <f t="shared" si="355"/>
        <v>3</v>
      </c>
      <c r="JU19" s="49" t="str">
        <f t="shared" si="356"/>
        <v>3.0</v>
      </c>
      <c r="JV19" s="77">
        <v>1</v>
      </c>
      <c r="JW19" s="151">
        <v>1</v>
      </c>
      <c r="JX19" s="211">
        <f t="shared" si="235"/>
        <v>21</v>
      </c>
      <c r="JY19" s="43">
        <f t="shared" si="236"/>
        <v>2.8571428571428572</v>
      </c>
      <c r="JZ19" s="45" t="str">
        <f t="shared" si="237"/>
        <v>2.86</v>
      </c>
      <c r="KA19" s="47" t="str">
        <f t="shared" si="238"/>
        <v>Lên lớp</v>
      </c>
      <c r="KB19" s="41">
        <f t="shared" si="239"/>
        <v>21</v>
      </c>
      <c r="KC19" s="43">
        <f t="shared" si="240"/>
        <v>2.8571428571428572</v>
      </c>
      <c r="KD19" s="229">
        <f t="shared" si="241"/>
        <v>58</v>
      </c>
      <c r="KE19" s="230">
        <f t="shared" si="242"/>
        <v>58</v>
      </c>
      <c r="KF19" s="146">
        <f t="shared" si="243"/>
        <v>2.7931034482758621</v>
      </c>
      <c r="KG19" s="45" t="str">
        <f t="shared" si="244"/>
        <v>2.79</v>
      </c>
      <c r="KH19" s="47" t="str">
        <f t="shared" si="245"/>
        <v>Lên lớp</v>
      </c>
      <c r="KI19" s="47" t="s">
        <v>1143</v>
      </c>
      <c r="KJ19" s="24">
        <v>7</v>
      </c>
      <c r="KK19" s="27">
        <v>7</v>
      </c>
      <c r="KL19" s="28"/>
      <c r="KM19" s="30">
        <f t="shared" si="433"/>
        <v>7</v>
      </c>
      <c r="KN19" s="31">
        <f t="shared" si="434"/>
        <v>7</v>
      </c>
      <c r="KO19" s="29" t="str">
        <f t="shared" si="435"/>
        <v>7.0</v>
      </c>
      <c r="KP19" s="35" t="str">
        <f t="shared" si="436"/>
        <v>B</v>
      </c>
      <c r="KQ19" s="33">
        <f t="shared" si="437"/>
        <v>3</v>
      </c>
      <c r="KR19" s="49" t="str">
        <f t="shared" si="438"/>
        <v>3.0</v>
      </c>
      <c r="KS19" s="77">
        <v>2</v>
      </c>
      <c r="KT19" s="151">
        <v>2</v>
      </c>
      <c r="KU19" s="24">
        <v>8</v>
      </c>
      <c r="KV19" s="27">
        <v>9</v>
      </c>
      <c r="KW19" s="28"/>
      <c r="KX19" s="30">
        <f t="shared" si="439"/>
        <v>8.6</v>
      </c>
      <c r="KY19" s="31">
        <f t="shared" si="440"/>
        <v>8.6</v>
      </c>
      <c r="KZ19" s="31" t="str">
        <f t="shared" si="441"/>
        <v>8.6</v>
      </c>
      <c r="LA19" s="35" t="str">
        <f t="shared" si="442"/>
        <v>A</v>
      </c>
      <c r="LB19" s="33">
        <f t="shared" si="443"/>
        <v>4</v>
      </c>
      <c r="LC19" s="49" t="str">
        <f t="shared" si="444"/>
        <v>4.0</v>
      </c>
      <c r="LD19" s="77">
        <v>2</v>
      </c>
      <c r="LE19" s="151">
        <v>2</v>
      </c>
      <c r="LF19" s="24">
        <v>7</v>
      </c>
      <c r="LG19" s="27">
        <v>5</v>
      </c>
      <c r="LH19" s="28"/>
      <c r="LI19" s="30">
        <f t="shared" si="445"/>
        <v>5.8</v>
      </c>
      <c r="LJ19" s="31">
        <f t="shared" si="446"/>
        <v>5.8</v>
      </c>
      <c r="LK19" s="31" t="str">
        <f t="shared" si="447"/>
        <v>5.8</v>
      </c>
      <c r="LL19" s="35" t="str">
        <f t="shared" si="448"/>
        <v>C</v>
      </c>
      <c r="LM19" s="33">
        <f t="shared" si="449"/>
        <v>2</v>
      </c>
      <c r="LN19" s="49" t="str">
        <f t="shared" si="450"/>
        <v>2.0</v>
      </c>
      <c r="LO19" s="77">
        <v>2</v>
      </c>
      <c r="LP19" s="151">
        <v>2</v>
      </c>
      <c r="LQ19" s="24">
        <v>8</v>
      </c>
      <c r="LR19" s="27">
        <v>7</v>
      </c>
      <c r="LS19" s="28"/>
      <c r="LT19" s="30">
        <f t="shared" si="451"/>
        <v>7.4</v>
      </c>
      <c r="LU19" s="31">
        <f t="shared" si="452"/>
        <v>7.4</v>
      </c>
      <c r="LV19" s="29" t="str">
        <f t="shared" si="249"/>
        <v>7.4</v>
      </c>
      <c r="LW19" s="35" t="str">
        <f t="shared" si="453"/>
        <v>B</v>
      </c>
      <c r="LX19" s="33">
        <f t="shared" si="454"/>
        <v>3</v>
      </c>
      <c r="LY19" s="49" t="str">
        <f t="shared" si="455"/>
        <v>3.0</v>
      </c>
      <c r="LZ19" s="77">
        <v>2</v>
      </c>
      <c r="MA19" s="151">
        <v>2</v>
      </c>
      <c r="MB19" s="24">
        <v>8.3000000000000007</v>
      </c>
      <c r="MC19" s="27">
        <v>7</v>
      </c>
      <c r="MD19" s="28"/>
      <c r="ME19" s="30">
        <f t="shared" si="456"/>
        <v>7.5</v>
      </c>
      <c r="MF19" s="161">
        <f t="shared" si="457"/>
        <v>7.5</v>
      </c>
      <c r="MG19" s="29" t="str">
        <f t="shared" si="250"/>
        <v>7.5</v>
      </c>
      <c r="MH19" s="162" t="str">
        <f t="shared" si="458"/>
        <v>B</v>
      </c>
      <c r="MI19" s="163">
        <f t="shared" si="459"/>
        <v>3</v>
      </c>
      <c r="MJ19" s="56" t="str">
        <f t="shared" si="460"/>
        <v>3.0</v>
      </c>
      <c r="MK19" s="77">
        <v>1</v>
      </c>
      <c r="ML19" s="151">
        <v>1</v>
      </c>
      <c r="MM19" s="24">
        <v>8.4</v>
      </c>
      <c r="MN19" s="27">
        <v>8</v>
      </c>
      <c r="MO19" s="28"/>
      <c r="MP19" s="30">
        <f t="shared" si="461"/>
        <v>8.1999999999999993</v>
      </c>
      <c r="MQ19" s="161">
        <f t="shared" si="462"/>
        <v>8.1999999999999993</v>
      </c>
      <c r="MR19" s="29" t="str">
        <f t="shared" si="251"/>
        <v>8.2</v>
      </c>
      <c r="MS19" s="162" t="str">
        <f t="shared" si="463"/>
        <v>B+</v>
      </c>
      <c r="MT19" s="163">
        <f t="shared" si="464"/>
        <v>3.5</v>
      </c>
      <c r="MU19" s="56" t="str">
        <f t="shared" si="465"/>
        <v>3.5</v>
      </c>
      <c r="MV19" s="77">
        <v>3</v>
      </c>
      <c r="MW19" s="151">
        <v>3</v>
      </c>
      <c r="MX19" s="24">
        <v>7</v>
      </c>
      <c r="MY19" s="27">
        <v>8</v>
      </c>
      <c r="MZ19" s="28"/>
      <c r="NA19" s="30">
        <f t="shared" si="466"/>
        <v>7.6</v>
      </c>
      <c r="NB19" s="161">
        <f t="shared" si="467"/>
        <v>7.6</v>
      </c>
      <c r="NC19" s="29" t="str">
        <f t="shared" si="252"/>
        <v>7.6</v>
      </c>
      <c r="ND19" s="162" t="str">
        <f t="shared" si="468"/>
        <v>B</v>
      </c>
      <c r="NE19" s="163">
        <f t="shared" si="469"/>
        <v>3</v>
      </c>
      <c r="NF19" s="56" t="str">
        <f t="shared" si="470"/>
        <v>3.0</v>
      </c>
      <c r="NG19" s="77">
        <v>1</v>
      </c>
      <c r="NH19" s="151">
        <v>1</v>
      </c>
      <c r="NI19" s="24">
        <v>7.4</v>
      </c>
      <c r="NJ19" s="27">
        <v>4</v>
      </c>
      <c r="NK19" s="28"/>
      <c r="NL19" s="30">
        <f t="shared" si="471"/>
        <v>5.4</v>
      </c>
      <c r="NM19" s="31">
        <f t="shared" si="472"/>
        <v>5.4</v>
      </c>
      <c r="NN19" s="29" t="str">
        <f t="shared" si="473"/>
        <v>5.4</v>
      </c>
      <c r="NO19" s="35" t="str">
        <f t="shared" si="474"/>
        <v>D+</v>
      </c>
      <c r="NP19" s="33">
        <f t="shared" si="475"/>
        <v>1.5</v>
      </c>
      <c r="NQ19" s="49" t="str">
        <f t="shared" si="476"/>
        <v>1.5</v>
      </c>
      <c r="NR19" s="77">
        <v>3</v>
      </c>
      <c r="NS19" s="151">
        <v>3</v>
      </c>
      <c r="NT19" s="24">
        <v>8</v>
      </c>
      <c r="NU19" s="214">
        <v>7.9</v>
      </c>
      <c r="NV19" s="28"/>
      <c r="NW19" s="30">
        <f t="shared" si="477"/>
        <v>7.9</v>
      </c>
      <c r="NX19" s="31">
        <f t="shared" si="478"/>
        <v>7.9</v>
      </c>
      <c r="NY19" s="29" t="str">
        <f t="shared" si="479"/>
        <v>7.9</v>
      </c>
      <c r="NZ19" s="35" t="str">
        <f t="shared" si="480"/>
        <v>B</v>
      </c>
      <c r="OA19" s="33">
        <f t="shared" si="481"/>
        <v>3</v>
      </c>
      <c r="OB19" s="49" t="str">
        <f t="shared" si="482"/>
        <v>3.0</v>
      </c>
      <c r="OC19" s="77">
        <v>2</v>
      </c>
      <c r="OD19" s="151">
        <v>2</v>
      </c>
      <c r="OE19" s="211">
        <f t="shared" si="256"/>
        <v>18</v>
      </c>
      <c r="OF19" s="43">
        <f t="shared" si="257"/>
        <v>2.8333333333333335</v>
      </c>
      <c r="OG19" s="45" t="str">
        <f t="shared" si="258"/>
        <v>2.83</v>
      </c>
      <c r="OH19" s="47" t="str">
        <f t="shared" si="259"/>
        <v>Lên lớp</v>
      </c>
      <c r="OI19" s="41">
        <f t="shared" si="260"/>
        <v>18</v>
      </c>
      <c r="OJ19" s="43">
        <f t="shared" si="261"/>
        <v>2.8333333333333335</v>
      </c>
      <c r="OK19" s="229">
        <f t="shared" si="262"/>
        <v>76</v>
      </c>
      <c r="OL19" s="230">
        <f t="shared" si="263"/>
        <v>76</v>
      </c>
      <c r="OM19" s="146">
        <f t="shared" si="264"/>
        <v>2.8026315789473686</v>
      </c>
      <c r="ON19" s="45" t="str">
        <f t="shared" si="265"/>
        <v>2.80</v>
      </c>
      <c r="OO19" s="47" t="str">
        <f t="shared" si="266"/>
        <v>Lên lớp</v>
      </c>
      <c r="OP19" s="47" t="s">
        <v>1143</v>
      </c>
      <c r="OQ19" s="24">
        <v>8</v>
      </c>
      <c r="OR19" s="27">
        <v>7</v>
      </c>
      <c r="OS19" s="28"/>
      <c r="OT19" s="30">
        <f t="shared" si="484"/>
        <v>7.4</v>
      </c>
      <c r="OU19" s="31">
        <f t="shared" si="485"/>
        <v>7.4</v>
      </c>
      <c r="OV19" s="29" t="str">
        <f t="shared" si="486"/>
        <v>7.4</v>
      </c>
      <c r="OW19" s="35" t="str">
        <f t="shared" si="487"/>
        <v>B</v>
      </c>
      <c r="OX19" s="130">
        <f t="shared" si="488"/>
        <v>3</v>
      </c>
      <c r="OY19" s="49" t="str">
        <f t="shared" si="489"/>
        <v>3.0</v>
      </c>
      <c r="OZ19" s="77">
        <v>2</v>
      </c>
      <c r="PA19" s="151">
        <v>2</v>
      </c>
      <c r="PB19" s="24">
        <v>8.4</v>
      </c>
      <c r="PC19" s="27">
        <v>9</v>
      </c>
      <c r="PD19" s="28"/>
      <c r="PE19" s="30">
        <f t="shared" si="490"/>
        <v>8.8000000000000007</v>
      </c>
      <c r="PF19" s="31">
        <f t="shared" si="491"/>
        <v>8.8000000000000007</v>
      </c>
      <c r="PG19" s="31" t="str">
        <f t="shared" si="492"/>
        <v>8.8</v>
      </c>
      <c r="PH19" s="35" t="str">
        <f t="shared" si="493"/>
        <v>A</v>
      </c>
      <c r="PI19" s="130">
        <f t="shared" si="494"/>
        <v>4</v>
      </c>
      <c r="PJ19" s="49" t="str">
        <f t="shared" si="495"/>
        <v>4.0</v>
      </c>
      <c r="PK19" s="77">
        <v>3</v>
      </c>
      <c r="PL19" s="151">
        <v>3</v>
      </c>
      <c r="PM19" s="24">
        <v>8</v>
      </c>
      <c r="PN19" s="27">
        <v>6</v>
      </c>
      <c r="PO19" s="28"/>
      <c r="PP19" s="30">
        <f t="shared" si="496"/>
        <v>6.8</v>
      </c>
      <c r="PQ19" s="31">
        <f t="shared" si="497"/>
        <v>6.8</v>
      </c>
      <c r="PR19" s="29" t="str">
        <f t="shared" si="498"/>
        <v>6.8</v>
      </c>
      <c r="PS19" s="35" t="str">
        <f t="shared" si="499"/>
        <v>C+</v>
      </c>
      <c r="PT19" s="130">
        <f t="shared" si="500"/>
        <v>2.5</v>
      </c>
      <c r="PU19" s="49" t="str">
        <f t="shared" si="501"/>
        <v>2.5</v>
      </c>
      <c r="PV19" s="77">
        <v>2</v>
      </c>
      <c r="PW19" s="151">
        <v>2</v>
      </c>
      <c r="PX19" s="24">
        <v>7.3</v>
      </c>
      <c r="PY19" s="27">
        <v>8</v>
      </c>
      <c r="PZ19" s="28"/>
      <c r="QA19" s="30">
        <f t="shared" si="502"/>
        <v>7.7</v>
      </c>
      <c r="QB19" s="31">
        <f t="shared" si="503"/>
        <v>7.7</v>
      </c>
      <c r="QC19" s="31" t="str">
        <f t="shared" si="504"/>
        <v>7.7</v>
      </c>
      <c r="QD19" s="35" t="str">
        <f t="shared" si="545"/>
        <v>B</v>
      </c>
      <c r="QE19" s="33">
        <f t="shared" si="505"/>
        <v>3</v>
      </c>
      <c r="QF19" s="49" t="str">
        <f t="shared" si="506"/>
        <v>3.0</v>
      </c>
      <c r="QG19" s="77">
        <v>3</v>
      </c>
      <c r="QH19" s="151">
        <v>3</v>
      </c>
      <c r="QI19" s="24">
        <v>8.1999999999999993</v>
      </c>
      <c r="QJ19" s="27">
        <v>7</v>
      </c>
      <c r="QK19" s="28"/>
      <c r="QL19" s="30">
        <f t="shared" si="507"/>
        <v>7.5</v>
      </c>
      <c r="QM19" s="31">
        <f t="shared" si="508"/>
        <v>7.5</v>
      </c>
      <c r="QN19" s="29" t="str">
        <f t="shared" si="509"/>
        <v>7.5</v>
      </c>
      <c r="QO19" s="35" t="str">
        <f t="shared" si="510"/>
        <v>B</v>
      </c>
      <c r="QP19" s="130">
        <f t="shared" si="511"/>
        <v>3</v>
      </c>
      <c r="QQ19" s="49" t="str">
        <f t="shared" si="512"/>
        <v>3.0</v>
      </c>
      <c r="QR19" s="77">
        <v>1</v>
      </c>
      <c r="QS19" s="151">
        <v>1</v>
      </c>
      <c r="QT19" s="24">
        <v>7.7</v>
      </c>
      <c r="QU19" s="27">
        <v>9</v>
      </c>
      <c r="QV19" s="28"/>
      <c r="QW19" s="30">
        <f t="shared" si="513"/>
        <v>8.5</v>
      </c>
      <c r="QX19" s="31">
        <f t="shared" si="514"/>
        <v>8.5</v>
      </c>
      <c r="QY19" s="29" t="str">
        <f t="shared" si="515"/>
        <v>8.5</v>
      </c>
      <c r="QZ19" s="35" t="str">
        <f t="shared" si="516"/>
        <v>A</v>
      </c>
      <c r="RA19" s="130">
        <f t="shared" si="517"/>
        <v>4</v>
      </c>
      <c r="RB19" s="49" t="str">
        <f t="shared" si="518"/>
        <v>4.0</v>
      </c>
      <c r="RC19" s="77">
        <v>3</v>
      </c>
      <c r="RD19" s="151">
        <v>3</v>
      </c>
      <c r="RE19" s="24">
        <v>8.1999999999999993</v>
      </c>
      <c r="RF19" s="27">
        <v>8</v>
      </c>
      <c r="RG19" s="28"/>
      <c r="RH19" s="30">
        <f t="shared" si="519"/>
        <v>8.1</v>
      </c>
      <c r="RI19" s="31">
        <f t="shared" si="520"/>
        <v>8.1</v>
      </c>
      <c r="RJ19" s="31" t="str">
        <f t="shared" si="521"/>
        <v>8.1</v>
      </c>
      <c r="RK19" s="35" t="str">
        <f t="shared" si="522"/>
        <v>B+</v>
      </c>
      <c r="RL19" s="33">
        <f t="shared" si="523"/>
        <v>3.5</v>
      </c>
      <c r="RM19" s="49" t="str">
        <f t="shared" si="524"/>
        <v>3.5</v>
      </c>
      <c r="RN19" s="77">
        <v>1</v>
      </c>
      <c r="RO19" s="151">
        <v>1</v>
      </c>
      <c r="RP19" s="211">
        <f t="shared" si="525"/>
        <v>15</v>
      </c>
      <c r="RQ19" s="275">
        <f t="shared" si="526"/>
        <v>7.9333333333333336</v>
      </c>
      <c r="RR19" s="43">
        <f t="shared" si="527"/>
        <v>3.3666666666666667</v>
      </c>
      <c r="RS19" s="45" t="str">
        <f t="shared" si="277"/>
        <v>3.37</v>
      </c>
      <c r="RT19" s="47" t="str">
        <f t="shared" si="278"/>
        <v>Lên lớp</v>
      </c>
      <c r="RU19" s="41">
        <f t="shared" si="279"/>
        <v>15</v>
      </c>
      <c r="RV19" s="43">
        <f t="shared" si="280"/>
        <v>3.3666666666666667</v>
      </c>
      <c r="RW19" s="229">
        <f t="shared" si="281"/>
        <v>91</v>
      </c>
      <c r="RX19" s="230">
        <f t="shared" si="282"/>
        <v>91</v>
      </c>
      <c r="RY19" s="146">
        <f t="shared" si="283"/>
        <v>2.8956043956043955</v>
      </c>
      <c r="RZ19" s="45" t="str">
        <f t="shared" si="284"/>
        <v>2.90</v>
      </c>
      <c r="SA19" s="47" t="str">
        <f t="shared" si="285"/>
        <v>Lên lớp</v>
      </c>
      <c r="SB19" s="47" t="s">
        <v>1143</v>
      </c>
      <c r="SC19" s="24">
        <v>7.9</v>
      </c>
      <c r="SD19" s="27">
        <v>7</v>
      </c>
      <c r="SE19" s="28"/>
      <c r="SF19" s="30">
        <f t="shared" si="528"/>
        <v>7.4</v>
      </c>
      <c r="SG19" s="31">
        <f t="shared" si="529"/>
        <v>7.4</v>
      </c>
      <c r="SH19" s="29" t="str">
        <f t="shared" si="530"/>
        <v>7.4</v>
      </c>
      <c r="SI19" s="35" t="str">
        <f t="shared" si="531"/>
        <v>B</v>
      </c>
      <c r="SJ19" s="130">
        <f t="shared" si="532"/>
        <v>3</v>
      </c>
      <c r="SK19" s="49" t="str">
        <f t="shared" si="533"/>
        <v>3.0</v>
      </c>
      <c r="SL19" s="77">
        <v>2</v>
      </c>
      <c r="SM19" s="151">
        <v>2</v>
      </c>
      <c r="SN19" s="24">
        <v>7</v>
      </c>
      <c r="SO19" s="27">
        <v>6</v>
      </c>
      <c r="SP19" s="28"/>
      <c r="SQ19" s="30">
        <f t="shared" si="534"/>
        <v>6.4</v>
      </c>
      <c r="SR19" s="31">
        <f t="shared" si="535"/>
        <v>6.4</v>
      </c>
      <c r="SS19" s="31" t="str">
        <f t="shared" si="536"/>
        <v>6.4</v>
      </c>
      <c r="ST19" s="35" t="str">
        <f t="shared" si="537"/>
        <v>C</v>
      </c>
      <c r="SU19" s="33">
        <f t="shared" si="538"/>
        <v>2</v>
      </c>
      <c r="SV19" s="49" t="str">
        <f t="shared" si="539"/>
        <v>2.0</v>
      </c>
      <c r="SW19" s="77">
        <v>2</v>
      </c>
      <c r="SX19" s="151">
        <v>2</v>
      </c>
      <c r="SY19" s="24"/>
      <c r="SZ19" s="27"/>
      <c r="TA19" s="28"/>
      <c r="TB19" s="22">
        <f t="shared" ref="TB19:TB20" si="564">ROUND((SF19*0.5+SQ19*0.5),1)</f>
        <v>6.9</v>
      </c>
      <c r="TC19" s="29">
        <f t="shared" ref="TC19:TC20" si="565">ROUND((SG19*0.5+SR19*0.5),1)</f>
        <v>6.9</v>
      </c>
      <c r="TD19" s="29" t="str">
        <f t="shared" si="541"/>
        <v>6.9</v>
      </c>
      <c r="TE19" s="35" t="str">
        <f t="shared" si="542"/>
        <v>C+</v>
      </c>
      <c r="TF19" s="130">
        <f t="shared" si="543"/>
        <v>2.5</v>
      </c>
      <c r="TG19" s="49" t="str">
        <f t="shared" si="544"/>
        <v>2.5</v>
      </c>
      <c r="TH19" s="77">
        <v>4</v>
      </c>
      <c r="TI19" s="151">
        <v>4</v>
      </c>
      <c r="TJ19" s="320"/>
      <c r="TK19" s="321">
        <v>9</v>
      </c>
      <c r="TL19" s="322">
        <v>7.1</v>
      </c>
      <c r="TM19" s="322">
        <v>8</v>
      </c>
      <c r="TN19" s="322"/>
      <c r="TO19" s="127">
        <f t="shared" si="548"/>
        <v>7.9</v>
      </c>
      <c r="TP19" s="29" t="str">
        <f t="shared" si="549"/>
        <v>7.9</v>
      </c>
      <c r="TQ19" s="35" t="str">
        <f t="shared" si="550"/>
        <v>B</v>
      </c>
      <c r="TR19" s="33">
        <f t="shared" si="551"/>
        <v>3</v>
      </c>
      <c r="TS19" s="49" t="str">
        <f t="shared" si="552"/>
        <v>3.0</v>
      </c>
      <c r="TT19" s="323">
        <v>5</v>
      </c>
      <c r="TU19" s="324">
        <v>5</v>
      </c>
      <c r="TV19" s="325">
        <f t="shared" si="553"/>
        <v>9</v>
      </c>
      <c r="TW19" s="341">
        <f t="shared" si="294"/>
        <v>7.4555555555555548</v>
      </c>
      <c r="TX19" s="326">
        <f t="shared" si="554"/>
        <v>2.7777777777777777</v>
      </c>
      <c r="TY19" s="45" t="str">
        <f t="shared" si="555"/>
        <v>2.78</v>
      </c>
      <c r="TZ19" s="47" t="str">
        <f t="shared" si="556"/>
        <v>Lên lớp</v>
      </c>
      <c r="UA19" s="41">
        <f t="shared" si="557"/>
        <v>9</v>
      </c>
      <c r="UB19" s="43">
        <f t="shared" si="558"/>
        <v>2.7777777777777777</v>
      </c>
    </row>
    <row r="20" spans="1:548" ht="18">
      <c r="A20" s="11">
        <v>31</v>
      </c>
      <c r="B20" s="70" t="s">
        <v>573</v>
      </c>
      <c r="C20" s="14" t="s">
        <v>988</v>
      </c>
      <c r="D20" s="71" t="s">
        <v>990</v>
      </c>
      <c r="E20" s="305" t="s">
        <v>396</v>
      </c>
      <c r="F20" s="9"/>
      <c r="G20" s="58" t="s">
        <v>992</v>
      </c>
      <c r="H20" s="58" t="s">
        <v>18</v>
      </c>
      <c r="I20" s="104" t="s">
        <v>827</v>
      </c>
      <c r="J20" s="13">
        <v>6</v>
      </c>
      <c r="K20" s="29" t="str">
        <f t="shared" si="100"/>
        <v>6.0</v>
      </c>
      <c r="L20" s="35" t="str">
        <f t="shared" si="362"/>
        <v>C</v>
      </c>
      <c r="M20" s="33">
        <f t="shared" si="363"/>
        <v>2</v>
      </c>
      <c r="N20" s="49" t="str">
        <f t="shared" si="364"/>
        <v>2.0</v>
      </c>
      <c r="O20" s="12">
        <v>2</v>
      </c>
      <c r="P20" s="19">
        <v>7</v>
      </c>
      <c r="Q20" s="29" t="str">
        <f t="shared" si="104"/>
        <v>7.0</v>
      </c>
      <c r="R20" s="35" t="str">
        <f t="shared" si="365"/>
        <v>B</v>
      </c>
      <c r="S20" s="33">
        <f t="shared" si="366"/>
        <v>3</v>
      </c>
      <c r="T20" s="49" t="str">
        <f t="shared" si="367"/>
        <v>3.0</v>
      </c>
      <c r="U20" s="12">
        <v>3</v>
      </c>
      <c r="V20" s="24">
        <v>7.8</v>
      </c>
      <c r="W20" s="27">
        <v>7</v>
      </c>
      <c r="X20" s="28"/>
      <c r="Y20" s="22">
        <f t="shared" si="368"/>
        <v>7.3</v>
      </c>
      <c r="Z20" s="29">
        <f t="shared" si="369"/>
        <v>7.3</v>
      </c>
      <c r="AA20" s="29" t="str">
        <f t="shared" si="110"/>
        <v>7.3</v>
      </c>
      <c r="AB20" s="35" t="str">
        <f t="shared" si="370"/>
        <v>B</v>
      </c>
      <c r="AC20" s="33">
        <f t="shared" si="371"/>
        <v>3</v>
      </c>
      <c r="AD20" s="49" t="str">
        <f t="shared" si="372"/>
        <v>3.0</v>
      </c>
      <c r="AE20" s="77">
        <v>5</v>
      </c>
      <c r="AF20" s="80">
        <v>5</v>
      </c>
      <c r="AG20" s="24">
        <v>5</v>
      </c>
      <c r="AH20" s="27">
        <v>3</v>
      </c>
      <c r="AI20" s="28">
        <v>6</v>
      </c>
      <c r="AJ20" s="22">
        <f t="shared" si="373"/>
        <v>3.8</v>
      </c>
      <c r="AK20" s="29">
        <f t="shared" si="374"/>
        <v>5.6</v>
      </c>
      <c r="AL20" s="29" t="str">
        <f t="shared" si="116"/>
        <v>5.6</v>
      </c>
      <c r="AM20" s="35" t="str">
        <f t="shared" si="375"/>
        <v>C</v>
      </c>
      <c r="AN20" s="33">
        <f t="shared" si="376"/>
        <v>2</v>
      </c>
      <c r="AO20" s="49" t="str">
        <f t="shared" si="377"/>
        <v>2.0</v>
      </c>
      <c r="AP20" s="77">
        <v>3</v>
      </c>
      <c r="AQ20" s="83">
        <v>3</v>
      </c>
      <c r="AR20" s="24">
        <v>5</v>
      </c>
      <c r="AS20" s="27">
        <v>4</v>
      </c>
      <c r="AT20" s="28"/>
      <c r="AU20" s="30">
        <f t="shared" si="378"/>
        <v>4.4000000000000004</v>
      </c>
      <c r="AV20" s="31">
        <f t="shared" si="379"/>
        <v>4.4000000000000004</v>
      </c>
      <c r="AW20" s="29" t="str">
        <f t="shared" si="120"/>
        <v>4.4</v>
      </c>
      <c r="AX20" s="35" t="str">
        <f t="shared" si="380"/>
        <v>D</v>
      </c>
      <c r="AY20" s="33">
        <f t="shared" si="381"/>
        <v>1</v>
      </c>
      <c r="AZ20" s="49" t="str">
        <f t="shared" si="382"/>
        <v>1.0</v>
      </c>
      <c r="BA20" s="77">
        <v>3</v>
      </c>
      <c r="BB20" s="83">
        <v>3</v>
      </c>
      <c r="BC20" s="24">
        <v>7.3</v>
      </c>
      <c r="BD20" s="27">
        <v>6</v>
      </c>
      <c r="BE20" s="28"/>
      <c r="BF20" s="22">
        <f t="shared" si="383"/>
        <v>6.5</v>
      </c>
      <c r="BG20" s="29">
        <f t="shared" si="384"/>
        <v>6.5</v>
      </c>
      <c r="BH20" s="29" t="str">
        <f t="shared" si="124"/>
        <v>6.5</v>
      </c>
      <c r="BI20" s="35" t="str">
        <f t="shared" si="385"/>
        <v>C+</v>
      </c>
      <c r="BJ20" s="33">
        <f t="shared" si="386"/>
        <v>2.5</v>
      </c>
      <c r="BK20" s="49" t="str">
        <f t="shared" si="387"/>
        <v>2.5</v>
      </c>
      <c r="BL20" s="77">
        <v>3</v>
      </c>
      <c r="BM20" s="83">
        <v>3</v>
      </c>
      <c r="BN20" s="24">
        <v>8.3000000000000007</v>
      </c>
      <c r="BO20" s="27">
        <v>8</v>
      </c>
      <c r="BP20" s="28"/>
      <c r="BQ20" s="30">
        <f t="shared" si="388"/>
        <v>8.1</v>
      </c>
      <c r="BR20" s="31">
        <f t="shared" si="389"/>
        <v>8.1</v>
      </c>
      <c r="BS20" s="29" t="str">
        <f t="shared" si="128"/>
        <v>8.1</v>
      </c>
      <c r="BT20" s="35" t="str">
        <f t="shared" si="390"/>
        <v>B+</v>
      </c>
      <c r="BU20" s="33">
        <f t="shared" si="391"/>
        <v>3.5</v>
      </c>
      <c r="BV20" s="49" t="str">
        <f t="shared" si="392"/>
        <v>3.5</v>
      </c>
      <c r="BW20" s="77">
        <v>2</v>
      </c>
      <c r="BX20" s="83">
        <v>2</v>
      </c>
      <c r="BY20" s="41">
        <f t="shared" si="132"/>
        <v>16</v>
      </c>
      <c r="BZ20" s="43">
        <f t="shared" si="133"/>
        <v>2.40625</v>
      </c>
      <c r="CA20" s="45" t="str">
        <f t="shared" si="134"/>
        <v>2.41</v>
      </c>
      <c r="CB20" s="47" t="str">
        <f t="shared" si="135"/>
        <v>Lên lớp</v>
      </c>
      <c r="CC20" s="145">
        <f t="shared" si="136"/>
        <v>16</v>
      </c>
      <c r="CD20" s="146">
        <f t="shared" si="137"/>
        <v>2.40625</v>
      </c>
      <c r="CE20" s="47" t="str">
        <f t="shared" si="138"/>
        <v>Lên lớp</v>
      </c>
      <c r="CF20" s="142" t="s">
        <v>1143</v>
      </c>
      <c r="CG20" s="24">
        <v>6.2</v>
      </c>
      <c r="CH20" s="27">
        <v>8</v>
      </c>
      <c r="CI20" s="28"/>
      <c r="CJ20" s="30">
        <f t="shared" si="393"/>
        <v>7.3</v>
      </c>
      <c r="CK20" s="31">
        <f t="shared" si="394"/>
        <v>7.3</v>
      </c>
      <c r="CL20" s="29" t="str">
        <f t="shared" si="141"/>
        <v>7.3</v>
      </c>
      <c r="CM20" s="35" t="str">
        <f t="shared" si="395"/>
        <v>B</v>
      </c>
      <c r="CN20" s="157">
        <f t="shared" si="396"/>
        <v>3</v>
      </c>
      <c r="CO20" s="49" t="str">
        <f t="shared" si="397"/>
        <v>3.0</v>
      </c>
      <c r="CP20" s="77">
        <v>3</v>
      </c>
      <c r="CQ20" s="151">
        <v>3</v>
      </c>
      <c r="CR20" s="24">
        <v>7.3</v>
      </c>
      <c r="CS20" s="27">
        <v>7</v>
      </c>
      <c r="CT20" s="28"/>
      <c r="CU20" s="30">
        <f t="shared" si="398"/>
        <v>7.1</v>
      </c>
      <c r="CV20" s="31">
        <f t="shared" si="399"/>
        <v>7.1</v>
      </c>
      <c r="CW20" s="29" t="str">
        <f t="shared" si="146"/>
        <v>7.1</v>
      </c>
      <c r="CX20" s="35" t="str">
        <f t="shared" si="400"/>
        <v>B</v>
      </c>
      <c r="CY20" s="157">
        <f t="shared" si="401"/>
        <v>3</v>
      </c>
      <c r="CZ20" s="49" t="str">
        <f t="shared" si="402"/>
        <v>3.0</v>
      </c>
      <c r="DA20" s="77">
        <v>2</v>
      </c>
      <c r="DB20" s="151">
        <v>2</v>
      </c>
      <c r="DC20" s="24">
        <v>7</v>
      </c>
      <c r="DD20" s="27">
        <v>5</v>
      </c>
      <c r="DE20" s="28"/>
      <c r="DF20" s="30">
        <f t="shared" si="403"/>
        <v>5.8</v>
      </c>
      <c r="DG20" s="31">
        <f t="shared" si="404"/>
        <v>5.8</v>
      </c>
      <c r="DH20" s="29" t="str">
        <f t="shared" si="152"/>
        <v>5.8</v>
      </c>
      <c r="DI20" s="35" t="str">
        <f t="shared" si="405"/>
        <v>C</v>
      </c>
      <c r="DJ20" s="157">
        <f t="shared" si="406"/>
        <v>2</v>
      </c>
      <c r="DK20" s="49" t="str">
        <f t="shared" si="407"/>
        <v>2.0</v>
      </c>
      <c r="DL20" s="77">
        <v>4</v>
      </c>
      <c r="DM20" s="151">
        <v>4</v>
      </c>
      <c r="DN20" s="24">
        <v>6.9</v>
      </c>
      <c r="DO20" s="27">
        <v>5</v>
      </c>
      <c r="DP20" s="28"/>
      <c r="DQ20" s="30">
        <f t="shared" si="408"/>
        <v>5.8</v>
      </c>
      <c r="DR20" s="31">
        <f t="shared" si="409"/>
        <v>5.8</v>
      </c>
      <c r="DS20" s="29" t="str">
        <f t="shared" si="158"/>
        <v>5.8</v>
      </c>
      <c r="DT20" s="35" t="str">
        <f t="shared" si="410"/>
        <v>C</v>
      </c>
      <c r="DU20" s="157">
        <f t="shared" si="411"/>
        <v>2</v>
      </c>
      <c r="DV20" s="49" t="str">
        <f t="shared" si="412"/>
        <v>2.0</v>
      </c>
      <c r="DW20" s="77">
        <v>3</v>
      </c>
      <c r="DX20" s="151">
        <v>3</v>
      </c>
      <c r="DY20" s="24">
        <v>6.3</v>
      </c>
      <c r="DZ20" s="27">
        <v>7</v>
      </c>
      <c r="EA20" s="28"/>
      <c r="EB20" s="30">
        <f t="shared" si="413"/>
        <v>6.7</v>
      </c>
      <c r="EC20" s="31">
        <f t="shared" si="414"/>
        <v>6.7</v>
      </c>
      <c r="ED20" s="29" t="str">
        <f t="shared" si="162"/>
        <v>6.7</v>
      </c>
      <c r="EE20" s="35" t="str">
        <f t="shared" si="415"/>
        <v>C+</v>
      </c>
      <c r="EF20" s="157">
        <f t="shared" si="416"/>
        <v>2.5</v>
      </c>
      <c r="EG20" s="49" t="str">
        <f t="shared" si="417"/>
        <v>2.5</v>
      </c>
      <c r="EH20" s="77">
        <v>2</v>
      </c>
      <c r="EI20" s="151">
        <v>2</v>
      </c>
      <c r="EJ20" s="24">
        <v>6.6</v>
      </c>
      <c r="EK20" s="27">
        <v>7</v>
      </c>
      <c r="EL20" s="28"/>
      <c r="EM20" s="30">
        <f t="shared" si="418"/>
        <v>6.8</v>
      </c>
      <c r="EN20" s="31">
        <f t="shared" si="419"/>
        <v>6.8</v>
      </c>
      <c r="EO20" s="29" t="str">
        <f t="shared" si="167"/>
        <v>6.8</v>
      </c>
      <c r="EP20" s="35" t="str">
        <f t="shared" si="420"/>
        <v>C+</v>
      </c>
      <c r="EQ20" s="157">
        <f t="shared" si="421"/>
        <v>2.5</v>
      </c>
      <c r="ER20" s="49" t="str">
        <f t="shared" si="422"/>
        <v>2.5</v>
      </c>
      <c r="ES20" s="77">
        <v>2</v>
      </c>
      <c r="ET20" s="151">
        <v>2</v>
      </c>
      <c r="EU20" s="24">
        <v>8.4</v>
      </c>
      <c r="EV20" s="27">
        <v>8</v>
      </c>
      <c r="EW20" s="28"/>
      <c r="EX20" s="30">
        <f t="shared" si="423"/>
        <v>8.1999999999999993</v>
      </c>
      <c r="EY20" s="31">
        <f t="shared" si="424"/>
        <v>8.1999999999999993</v>
      </c>
      <c r="EZ20" s="29" t="str">
        <f t="shared" si="172"/>
        <v>8.2</v>
      </c>
      <c r="FA20" s="35" t="str">
        <f t="shared" si="425"/>
        <v>B+</v>
      </c>
      <c r="FB20" s="157">
        <f t="shared" si="426"/>
        <v>3.5</v>
      </c>
      <c r="FC20" s="49" t="str">
        <f t="shared" si="427"/>
        <v>3.5</v>
      </c>
      <c r="FD20" s="77">
        <v>3</v>
      </c>
      <c r="FE20" s="151">
        <v>3</v>
      </c>
      <c r="FF20" s="133">
        <v>7.5</v>
      </c>
      <c r="FG20" s="308">
        <v>8</v>
      </c>
      <c r="FH20" s="308"/>
      <c r="FI20" s="159">
        <f t="shared" si="428"/>
        <v>7.8</v>
      </c>
      <c r="FJ20" s="160">
        <f t="shared" si="429"/>
        <v>7.8</v>
      </c>
      <c r="FK20" s="29" t="str">
        <f t="shared" si="178"/>
        <v>7.8</v>
      </c>
      <c r="FL20" s="129" t="str">
        <f t="shared" si="430"/>
        <v>B</v>
      </c>
      <c r="FM20" s="130">
        <f t="shared" si="431"/>
        <v>3</v>
      </c>
      <c r="FN20" s="131" t="str">
        <f t="shared" si="432"/>
        <v>3.0</v>
      </c>
      <c r="FO20" s="132">
        <v>2</v>
      </c>
      <c r="FP20" s="170">
        <v>2</v>
      </c>
      <c r="FQ20" s="41">
        <f t="shared" si="182"/>
        <v>21</v>
      </c>
      <c r="FR20" s="43">
        <f t="shared" si="302"/>
        <v>2.6428571428571428</v>
      </c>
      <c r="FS20" s="45" t="str">
        <f t="shared" si="183"/>
        <v>2.64</v>
      </c>
      <c r="FT20" s="47" t="str">
        <f t="shared" si="184"/>
        <v>Lên lớp</v>
      </c>
      <c r="FU20" s="145">
        <f t="shared" si="185"/>
        <v>21</v>
      </c>
      <c r="FV20" s="146">
        <f t="shared" si="186"/>
        <v>2.6428571428571428</v>
      </c>
      <c r="FW20" s="174">
        <f t="shared" si="187"/>
        <v>37</v>
      </c>
      <c r="FX20" s="41">
        <f t="shared" si="188"/>
        <v>37</v>
      </c>
      <c r="FY20" s="43">
        <f t="shared" si="189"/>
        <v>2.5405405405405403</v>
      </c>
      <c r="FZ20" s="45" t="str">
        <f t="shared" si="190"/>
        <v>2.54</v>
      </c>
      <c r="GA20" s="47" t="str">
        <f t="shared" si="191"/>
        <v>Lên lớp</v>
      </c>
      <c r="GB20" s="47" t="s">
        <v>1143</v>
      </c>
      <c r="GC20" s="24">
        <v>8</v>
      </c>
      <c r="GD20" s="27">
        <v>8</v>
      </c>
      <c r="GE20" s="28"/>
      <c r="GF20" s="22">
        <f t="shared" si="314"/>
        <v>8</v>
      </c>
      <c r="GG20" s="29">
        <f t="shared" si="315"/>
        <v>8</v>
      </c>
      <c r="GH20" s="29" t="str">
        <f t="shared" si="193"/>
        <v>8.0</v>
      </c>
      <c r="GI20" s="35" t="str">
        <f t="shared" si="316"/>
        <v>B+</v>
      </c>
      <c r="GJ20" s="33">
        <f t="shared" si="317"/>
        <v>3.5</v>
      </c>
      <c r="GK20" s="49" t="str">
        <f t="shared" si="318"/>
        <v>3.5</v>
      </c>
      <c r="GL20" s="77">
        <v>2</v>
      </c>
      <c r="GM20" s="151">
        <v>2</v>
      </c>
      <c r="GN20" s="24">
        <v>8.3000000000000007</v>
      </c>
      <c r="GO20" s="27">
        <v>7</v>
      </c>
      <c r="GP20" s="28"/>
      <c r="GQ20" s="30">
        <f t="shared" si="319"/>
        <v>7.5</v>
      </c>
      <c r="GR20" s="31">
        <f t="shared" si="320"/>
        <v>7.5</v>
      </c>
      <c r="GS20" s="29" t="str">
        <f t="shared" si="198"/>
        <v>7.5</v>
      </c>
      <c r="GT20" s="35" t="str">
        <f t="shared" si="321"/>
        <v>B</v>
      </c>
      <c r="GU20" s="33">
        <f t="shared" si="322"/>
        <v>3</v>
      </c>
      <c r="GV20" s="49" t="str">
        <f t="shared" si="323"/>
        <v>3.0</v>
      </c>
      <c r="GW20" s="77">
        <v>3</v>
      </c>
      <c r="GX20" s="151">
        <v>3</v>
      </c>
      <c r="GY20" s="24">
        <v>6</v>
      </c>
      <c r="GZ20" s="27">
        <v>8</v>
      </c>
      <c r="HA20" s="28"/>
      <c r="HB20" s="22">
        <f t="shared" si="324"/>
        <v>7.2</v>
      </c>
      <c r="HC20" s="29">
        <f t="shared" si="325"/>
        <v>7.2</v>
      </c>
      <c r="HD20" s="29" t="str">
        <f t="shared" si="203"/>
        <v>7.2</v>
      </c>
      <c r="HE20" s="35" t="str">
        <f t="shared" si="326"/>
        <v>B</v>
      </c>
      <c r="HF20" s="33">
        <f t="shared" si="327"/>
        <v>3</v>
      </c>
      <c r="HG20" s="49" t="str">
        <f t="shared" si="328"/>
        <v>3.0</v>
      </c>
      <c r="HH20" s="77">
        <v>2</v>
      </c>
      <c r="HI20" s="151">
        <v>2</v>
      </c>
      <c r="HJ20" s="24">
        <v>5.6</v>
      </c>
      <c r="HK20" s="27">
        <v>8</v>
      </c>
      <c r="HL20" s="28"/>
      <c r="HM20" s="30">
        <f t="shared" si="329"/>
        <v>7</v>
      </c>
      <c r="HN20" s="31">
        <f t="shared" si="330"/>
        <v>7</v>
      </c>
      <c r="HO20" s="29" t="str">
        <f t="shared" si="208"/>
        <v>7.0</v>
      </c>
      <c r="HP20" s="35" t="str">
        <f t="shared" si="331"/>
        <v>B</v>
      </c>
      <c r="HQ20" s="33">
        <f t="shared" si="332"/>
        <v>3</v>
      </c>
      <c r="HR20" s="49" t="str">
        <f t="shared" si="333"/>
        <v>3.0</v>
      </c>
      <c r="HS20" s="77">
        <v>2</v>
      </c>
      <c r="HT20" s="151">
        <v>2</v>
      </c>
      <c r="HU20" s="24">
        <v>7.7</v>
      </c>
      <c r="HV20" s="27">
        <v>5</v>
      </c>
      <c r="HW20" s="28"/>
      <c r="HX20" s="22">
        <f t="shared" si="334"/>
        <v>6.1</v>
      </c>
      <c r="HY20" s="29">
        <f t="shared" si="335"/>
        <v>6.1</v>
      </c>
      <c r="HZ20" s="29" t="str">
        <f t="shared" si="213"/>
        <v>6.1</v>
      </c>
      <c r="IA20" s="35" t="str">
        <f t="shared" si="336"/>
        <v>C</v>
      </c>
      <c r="IB20" s="33">
        <f t="shared" si="337"/>
        <v>2</v>
      </c>
      <c r="IC20" s="49" t="str">
        <f t="shared" si="338"/>
        <v>2.0</v>
      </c>
      <c r="ID20" s="77">
        <v>3</v>
      </c>
      <c r="IE20" s="151">
        <v>3</v>
      </c>
      <c r="IF20" s="24">
        <v>7.3</v>
      </c>
      <c r="IG20" s="27">
        <v>8</v>
      </c>
      <c r="IH20" s="126"/>
      <c r="II20" s="22">
        <f t="shared" si="217"/>
        <v>7.7</v>
      </c>
      <c r="IJ20" s="54">
        <f t="shared" si="218"/>
        <v>7.7</v>
      </c>
      <c r="IK20" s="29" t="str">
        <f t="shared" si="219"/>
        <v>7.7</v>
      </c>
      <c r="IL20" s="162" t="str">
        <f t="shared" si="339"/>
        <v>B</v>
      </c>
      <c r="IM20" s="33">
        <f t="shared" si="340"/>
        <v>3</v>
      </c>
      <c r="IN20" s="49" t="str">
        <f t="shared" si="341"/>
        <v>3.0</v>
      </c>
      <c r="IO20" s="77">
        <v>2</v>
      </c>
      <c r="IP20" s="151">
        <v>2</v>
      </c>
      <c r="IQ20" s="24">
        <v>7.8</v>
      </c>
      <c r="IR20" s="27">
        <v>5</v>
      </c>
      <c r="IS20" s="28"/>
      <c r="IT20" s="30">
        <f t="shared" si="342"/>
        <v>6.1</v>
      </c>
      <c r="IU20" s="31">
        <f t="shared" si="343"/>
        <v>6.1</v>
      </c>
      <c r="IV20" s="29" t="str">
        <f t="shared" si="223"/>
        <v>6.1</v>
      </c>
      <c r="IW20" s="35" t="str">
        <f t="shared" si="344"/>
        <v>C</v>
      </c>
      <c r="IX20" s="33">
        <f t="shared" si="345"/>
        <v>2</v>
      </c>
      <c r="IY20" s="49" t="str">
        <f t="shared" si="346"/>
        <v>2.0</v>
      </c>
      <c r="IZ20" s="77">
        <v>3</v>
      </c>
      <c r="JA20" s="151">
        <v>3</v>
      </c>
      <c r="JB20" s="24">
        <v>5.2</v>
      </c>
      <c r="JC20" s="27">
        <v>5</v>
      </c>
      <c r="JD20" s="28"/>
      <c r="JE20" s="30">
        <f t="shared" si="347"/>
        <v>5.0999999999999996</v>
      </c>
      <c r="JF20" s="31">
        <f t="shared" si="348"/>
        <v>5.0999999999999996</v>
      </c>
      <c r="JG20" s="29" t="str">
        <f t="shared" si="227"/>
        <v>5.1</v>
      </c>
      <c r="JH20" s="35" t="str">
        <f t="shared" si="349"/>
        <v>D+</v>
      </c>
      <c r="JI20" s="33">
        <f t="shared" si="350"/>
        <v>1.5</v>
      </c>
      <c r="JJ20" s="49" t="str">
        <f t="shared" si="351"/>
        <v>1.5</v>
      </c>
      <c r="JK20" s="77">
        <v>3</v>
      </c>
      <c r="JL20" s="151">
        <v>3</v>
      </c>
      <c r="JM20" s="133">
        <v>7.6</v>
      </c>
      <c r="JN20" s="306">
        <v>7.8</v>
      </c>
      <c r="JO20" s="13"/>
      <c r="JP20" s="127">
        <f t="shared" si="352"/>
        <v>7.7</v>
      </c>
      <c r="JQ20" s="128">
        <f t="shared" si="353"/>
        <v>7.7</v>
      </c>
      <c r="JR20" s="29" t="str">
        <f t="shared" si="231"/>
        <v>7.7</v>
      </c>
      <c r="JS20" s="129" t="str">
        <f t="shared" si="354"/>
        <v>B</v>
      </c>
      <c r="JT20" s="130">
        <f t="shared" si="355"/>
        <v>3</v>
      </c>
      <c r="JU20" s="131" t="str">
        <f t="shared" si="356"/>
        <v>3.0</v>
      </c>
      <c r="JV20" s="132">
        <v>1</v>
      </c>
      <c r="JW20" s="170">
        <v>1</v>
      </c>
      <c r="JX20" s="211">
        <f t="shared" si="235"/>
        <v>21</v>
      </c>
      <c r="JY20" s="43">
        <f t="shared" si="236"/>
        <v>2.5476190476190474</v>
      </c>
      <c r="JZ20" s="45" t="str">
        <f t="shared" si="237"/>
        <v>2.55</v>
      </c>
      <c r="KA20" s="47" t="str">
        <f t="shared" si="238"/>
        <v>Lên lớp</v>
      </c>
      <c r="KB20" s="41">
        <f t="shared" si="239"/>
        <v>21</v>
      </c>
      <c r="KC20" s="43">
        <f t="shared" si="240"/>
        <v>2.5476190476190474</v>
      </c>
      <c r="KD20" s="229">
        <f t="shared" si="241"/>
        <v>58</v>
      </c>
      <c r="KE20" s="230">
        <f t="shared" si="242"/>
        <v>58</v>
      </c>
      <c r="KF20" s="146">
        <f t="shared" si="243"/>
        <v>2.5431034482758621</v>
      </c>
      <c r="KG20" s="45" t="str">
        <f t="shared" si="244"/>
        <v>2.54</v>
      </c>
      <c r="KH20" s="47" t="str">
        <f t="shared" si="245"/>
        <v>Lên lớp</v>
      </c>
      <c r="KI20" s="47" t="s">
        <v>1143</v>
      </c>
      <c r="KJ20" s="24">
        <v>6.8</v>
      </c>
      <c r="KK20" s="27">
        <v>8</v>
      </c>
      <c r="KL20" s="28"/>
      <c r="KM20" s="30">
        <f t="shared" si="433"/>
        <v>7.5</v>
      </c>
      <c r="KN20" s="31">
        <f t="shared" si="434"/>
        <v>7.5</v>
      </c>
      <c r="KO20" s="29" t="str">
        <f t="shared" si="435"/>
        <v>7.5</v>
      </c>
      <c r="KP20" s="35" t="str">
        <f t="shared" si="436"/>
        <v>B</v>
      </c>
      <c r="KQ20" s="33">
        <f t="shared" si="437"/>
        <v>3</v>
      </c>
      <c r="KR20" s="49" t="str">
        <f t="shared" si="438"/>
        <v>3.0</v>
      </c>
      <c r="KS20" s="77">
        <v>2</v>
      </c>
      <c r="KT20" s="151">
        <v>2</v>
      </c>
      <c r="KU20" s="24">
        <v>8</v>
      </c>
      <c r="KV20" s="27">
        <v>9</v>
      </c>
      <c r="KW20" s="28"/>
      <c r="KX20" s="30">
        <f t="shared" si="439"/>
        <v>8.6</v>
      </c>
      <c r="KY20" s="31">
        <f t="shared" si="440"/>
        <v>8.6</v>
      </c>
      <c r="KZ20" s="29" t="str">
        <f t="shared" si="441"/>
        <v>8.6</v>
      </c>
      <c r="LA20" s="35" t="str">
        <f t="shared" si="442"/>
        <v>A</v>
      </c>
      <c r="LB20" s="33">
        <f t="shared" si="443"/>
        <v>4</v>
      </c>
      <c r="LC20" s="49" t="str">
        <f t="shared" si="444"/>
        <v>4.0</v>
      </c>
      <c r="LD20" s="77">
        <v>2</v>
      </c>
      <c r="LE20" s="151">
        <v>2</v>
      </c>
      <c r="LF20" s="24">
        <v>8.6999999999999993</v>
      </c>
      <c r="LG20" s="27">
        <v>8</v>
      </c>
      <c r="LH20" s="28"/>
      <c r="LI20" s="30">
        <f t="shared" si="445"/>
        <v>8.3000000000000007</v>
      </c>
      <c r="LJ20" s="31">
        <f t="shared" si="446"/>
        <v>8.3000000000000007</v>
      </c>
      <c r="LK20" s="29" t="str">
        <f t="shared" si="447"/>
        <v>8.3</v>
      </c>
      <c r="LL20" s="35" t="str">
        <f t="shared" si="448"/>
        <v>B+</v>
      </c>
      <c r="LM20" s="33">
        <f t="shared" si="449"/>
        <v>3.5</v>
      </c>
      <c r="LN20" s="49" t="str">
        <f t="shared" si="450"/>
        <v>3.5</v>
      </c>
      <c r="LO20" s="77">
        <v>2</v>
      </c>
      <c r="LP20" s="151">
        <v>2</v>
      </c>
      <c r="LQ20" s="24">
        <v>6</v>
      </c>
      <c r="LR20" s="27">
        <v>9</v>
      </c>
      <c r="LS20" s="28"/>
      <c r="LT20" s="30">
        <f t="shared" si="451"/>
        <v>7.8</v>
      </c>
      <c r="LU20" s="31">
        <f t="shared" si="452"/>
        <v>7.8</v>
      </c>
      <c r="LV20" s="29" t="str">
        <f t="shared" si="249"/>
        <v>7.8</v>
      </c>
      <c r="LW20" s="35" t="str">
        <f t="shared" si="453"/>
        <v>B</v>
      </c>
      <c r="LX20" s="33">
        <f t="shared" si="454"/>
        <v>3</v>
      </c>
      <c r="LY20" s="49" t="str">
        <f t="shared" si="455"/>
        <v>3.0</v>
      </c>
      <c r="LZ20" s="77">
        <v>2</v>
      </c>
      <c r="MA20" s="151">
        <v>2</v>
      </c>
      <c r="MB20" s="24">
        <v>9</v>
      </c>
      <c r="MC20" s="27">
        <v>8</v>
      </c>
      <c r="MD20" s="28"/>
      <c r="ME20" s="30">
        <f t="shared" si="456"/>
        <v>8.4</v>
      </c>
      <c r="MF20" s="161">
        <f t="shared" si="457"/>
        <v>8.4</v>
      </c>
      <c r="MG20" s="29" t="str">
        <f t="shared" si="250"/>
        <v>8.4</v>
      </c>
      <c r="MH20" s="162" t="str">
        <f t="shared" si="458"/>
        <v>B+</v>
      </c>
      <c r="MI20" s="163">
        <f t="shared" si="459"/>
        <v>3.5</v>
      </c>
      <c r="MJ20" s="56" t="str">
        <f t="shared" si="460"/>
        <v>3.5</v>
      </c>
      <c r="MK20" s="77">
        <v>1</v>
      </c>
      <c r="ML20" s="151">
        <v>1</v>
      </c>
      <c r="MM20" s="24">
        <v>8.4</v>
      </c>
      <c r="MN20" s="27">
        <v>6</v>
      </c>
      <c r="MO20" s="28"/>
      <c r="MP20" s="30">
        <f t="shared" si="461"/>
        <v>7</v>
      </c>
      <c r="MQ20" s="161">
        <f t="shared" si="462"/>
        <v>7</v>
      </c>
      <c r="MR20" s="29" t="str">
        <f t="shared" si="251"/>
        <v>7.0</v>
      </c>
      <c r="MS20" s="162" t="str">
        <f t="shared" si="463"/>
        <v>B</v>
      </c>
      <c r="MT20" s="163">
        <f t="shared" si="464"/>
        <v>3</v>
      </c>
      <c r="MU20" s="56" t="str">
        <f t="shared" si="465"/>
        <v>3.0</v>
      </c>
      <c r="MV20" s="77">
        <v>3</v>
      </c>
      <c r="MW20" s="151">
        <v>3</v>
      </c>
      <c r="MX20" s="24">
        <v>8</v>
      </c>
      <c r="MY20" s="27">
        <v>9</v>
      </c>
      <c r="MZ20" s="28"/>
      <c r="NA20" s="30">
        <f t="shared" si="466"/>
        <v>8.6</v>
      </c>
      <c r="NB20" s="161">
        <f t="shared" si="467"/>
        <v>8.6</v>
      </c>
      <c r="NC20" s="29" t="str">
        <f t="shared" si="252"/>
        <v>8.6</v>
      </c>
      <c r="ND20" s="162" t="str">
        <f t="shared" si="468"/>
        <v>A</v>
      </c>
      <c r="NE20" s="163">
        <f t="shared" si="469"/>
        <v>4</v>
      </c>
      <c r="NF20" s="56" t="str">
        <f t="shared" si="470"/>
        <v>4.0</v>
      </c>
      <c r="NG20" s="77">
        <v>1</v>
      </c>
      <c r="NH20" s="151">
        <v>1</v>
      </c>
      <c r="NI20" s="24">
        <v>6.4</v>
      </c>
      <c r="NJ20" s="27">
        <v>2</v>
      </c>
      <c r="NK20" s="28">
        <v>6</v>
      </c>
      <c r="NL20" s="30">
        <f t="shared" si="471"/>
        <v>3.8</v>
      </c>
      <c r="NM20" s="31">
        <f t="shared" si="472"/>
        <v>6.2</v>
      </c>
      <c r="NN20" s="29" t="str">
        <f t="shared" si="473"/>
        <v>6.2</v>
      </c>
      <c r="NO20" s="35" t="str">
        <f t="shared" si="474"/>
        <v>C</v>
      </c>
      <c r="NP20" s="33">
        <f t="shared" si="475"/>
        <v>2</v>
      </c>
      <c r="NQ20" s="49" t="str">
        <f t="shared" si="476"/>
        <v>2.0</v>
      </c>
      <c r="NR20" s="77">
        <v>3</v>
      </c>
      <c r="NS20" s="151">
        <v>3</v>
      </c>
      <c r="NT20" s="24">
        <v>8</v>
      </c>
      <c r="NU20" s="214">
        <v>6.9</v>
      </c>
      <c r="NV20" s="28"/>
      <c r="NW20" s="30">
        <f t="shared" si="477"/>
        <v>7.3</v>
      </c>
      <c r="NX20" s="31">
        <f t="shared" si="478"/>
        <v>7.3</v>
      </c>
      <c r="NY20" s="29" t="str">
        <f t="shared" si="479"/>
        <v>7.3</v>
      </c>
      <c r="NZ20" s="35" t="str">
        <f t="shared" si="480"/>
        <v>B</v>
      </c>
      <c r="OA20" s="33">
        <f t="shared" si="481"/>
        <v>3</v>
      </c>
      <c r="OB20" s="49" t="str">
        <f t="shared" si="482"/>
        <v>3.0</v>
      </c>
      <c r="OC20" s="77">
        <v>2</v>
      </c>
      <c r="OD20" s="151">
        <v>2</v>
      </c>
      <c r="OE20" s="211">
        <f t="shared" si="256"/>
        <v>18</v>
      </c>
      <c r="OF20" s="43">
        <f t="shared" si="257"/>
        <v>3.0833333333333335</v>
      </c>
      <c r="OG20" s="45" t="str">
        <f t="shared" si="258"/>
        <v>3.08</v>
      </c>
      <c r="OH20" s="47" t="str">
        <f t="shared" si="259"/>
        <v>Lên lớp</v>
      </c>
      <c r="OI20" s="41">
        <f t="shared" si="260"/>
        <v>18</v>
      </c>
      <c r="OJ20" s="43">
        <f t="shared" si="261"/>
        <v>3.0833333333333335</v>
      </c>
      <c r="OK20" s="229">
        <f t="shared" si="262"/>
        <v>76</v>
      </c>
      <c r="OL20" s="230">
        <f t="shared" si="263"/>
        <v>76</v>
      </c>
      <c r="OM20" s="146">
        <f t="shared" si="264"/>
        <v>2.6710526315789473</v>
      </c>
      <c r="ON20" s="45" t="str">
        <f t="shared" si="265"/>
        <v>2.67</v>
      </c>
      <c r="OO20" s="47" t="str">
        <f t="shared" si="266"/>
        <v>Lên lớp</v>
      </c>
      <c r="OP20" s="47" t="s">
        <v>1143</v>
      </c>
      <c r="OQ20" s="24">
        <v>8</v>
      </c>
      <c r="OR20" s="27">
        <v>8</v>
      </c>
      <c r="OS20" s="28"/>
      <c r="OT20" s="30">
        <f t="shared" si="484"/>
        <v>8</v>
      </c>
      <c r="OU20" s="31">
        <f t="shared" si="485"/>
        <v>8</v>
      </c>
      <c r="OV20" s="29" t="str">
        <f t="shared" si="486"/>
        <v>8.0</v>
      </c>
      <c r="OW20" s="35" t="str">
        <f t="shared" si="487"/>
        <v>B+</v>
      </c>
      <c r="OX20" s="130">
        <f t="shared" si="488"/>
        <v>3.5</v>
      </c>
      <c r="OY20" s="49" t="str">
        <f t="shared" si="489"/>
        <v>3.5</v>
      </c>
      <c r="OZ20" s="77">
        <v>2</v>
      </c>
      <c r="PA20" s="151">
        <v>2</v>
      </c>
      <c r="PB20" s="24">
        <v>8.4</v>
      </c>
      <c r="PC20" s="27">
        <v>7</v>
      </c>
      <c r="PD20" s="28"/>
      <c r="PE20" s="30">
        <f t="shared" si="490"/>
        <v>7.6</v>
      </c>
      <c r="PF20" s="31">
        <f t="shared" si="491"/>
        <v>7.6</v>
      </c>
      <c r="PG20" s="31" t="str">
        <f t="shared" si="492"/>
        <v>7.6</v>
      </c>
      <c r="PH20" s="35" t="str">
        <f t="shared" si="493"/>
        <v>B</v>
      </c>
      <c r="PI20" s="33">
        <f t="shared" si="494"/>
        <v>3</v>
      </c>
      <c r="PJ20" s="49" t="str">
        <f t="shared" si="495"/>
        <v>3.0</v>
      </c>
      <c r="PK20" s="77">
        <v>3</v>
      </c>
      <c r="PL20" s="151">
        <v>3</v>
      </c>
      <c r="PM20" s="24">
        <v>7</v>
      </c>
      <c r="PN20" s="27">
        <v>6</v>
      </c>
      <c r="PO20" s="28"/>
      <c r="PP20" s="30">
        <f t="shared" si="496"/>
        <v>6.4</v>
      </c>
      <c r="PQ20" s="31">
        <f t="shared" si="497"/>
        <v>6.4</v>
      </c>
      <c r="PR20" s="31" t="str">
        <f t="shared" si="498"/>
        <v>6.4</v>
      </c>
      <c r="PS20" s="35" t="str">
        <f t="shared" si="499"/>
        <v>C</v>
      </c>
      <c r="PT20" s="33">
        <f t="shared" si="500"/>
        <v>2</v>
      </c>
      <c r="PU20" s="49" t="str">
        <f t="shared" si="501"/>
        <v>2.0</v>
      </c>
      <c r="PV20" s="77">
        <v>2</v>
      </c>
      <c r="PW20" s="151">
        <v>2</v>
      </c>
      <c r="PX20" s="24">
        <v>8.3000000000000007</v>
      </c>
      <c r="PY20" s="27">
        <v>8</v>
      </c>
      <c r="PZ20" s="28"/>
      <c r="QA20" s="22">
        <f t="shared" si="502"/>
        <v>8.1</v>
      </c>
      <c r="QB20" s="29">
        <f t="shared" si="503"/>
        <v>8.1</v>
      </c>
      <c r="QC20" s="29" t="str">
        <f t="shared" si="504"/>
        <v>8.1</v>
      </c>
      <c r="QD20" s="35" t="str">
        <f t="shared" si="545"/>
        <v>B+</v>
      </c>
      <c r="QE20" s="33">
        <f t="shared" si="505"/>
        <v>3.5</v>
      </c>
      <c r="QF20" s="49" t="str">
        <f t="shared" si="506"/>
        <v>3.5</v>
      </c>
      <c r="QG20" s="77">
        <v>3</v>
      </c>
      <c r="QH20" s="151">
        <v>3</v>
      </c>
      <c r="QI20" s="24">
        <v>8.3000000000000007</v>
      </c>
      <c r="QJ20" s="27">
        <v>8</v>
      </c>
      <c r="QK20" s="28"/>
      <c r="QL20" s="30">
        <f t="shared" si="507"/>
        <v>8.1</v>
      </c>
      <c r="QM20" s="31">
        <f t="shared" si="508"/>
        <v>8.1</v>
      </c>
      <c r="QN20" s="31" t="str">
        <f t="shared" si="509"/>
        <v>8.1</v>
      </c>
      <c r="QO20" s="35" t="str">
        <f t="shared" si="510"/>
        <v>B+</v>
      </c>
      <c r="QP20" s="33">
        <f t="shared" si="511"/>
        <v>3.5</v>
      </c>
      <c r="QQ20" s="49" t="str">
        <f t="shared" si="512"/>
        <v>3.5</v>
      </c>
      <c r="QR20" s="77">
        <v>1</v>
      </c>
      <c r="QS20" s="151">
        <v>1</v>
      </c>
      <c r="QT20" s="24">
        <v>8.3000000000000007</v>
      </c>
      <c r="QU20" s="27">
        <v>9</v>
      </c>
      <c r="QV20" s="28"/>
      <c r="QW20" s="30">
        <f t="shared" si="513"/>
        <v>8.6999999999999993</v>
      </c>
      <c r="QX20" s="31">
        <f t="shared" si="514"/>
        <v>8.6999999999999993</v>
      </c>
      <c r="QY20" s="31" t="str">
        <f t="shared" si="515"/>
        <v>8.7</v>
      </c>
      <c r="QZ20" s="35" t="str">
        <f t="shared" si="516"/>
        <v>A</v>
      </c>
      <c r="RA20" s="33">
        <f t="shared" si="517"/>
        <v>4</v>
      </c>
      <c r="RB20" s="49" t="str">
        <f t="shared" si="518"/>
        <v>4.0</v>
      </c>
      <c r="RC20" s="77">
        <v>3</v>
      </c>
      <c r="RD20" s="151">
        <v>3</v>
      </c>
      <c r="RE20" s="24">
        <v>8.1999999999999993</v>
      </c>
      <c r="RF20" s="27">
        <v>8</v>
      </c>
      <c r="RG20" s="28"/>
      <c r="RH20" s="22">
        <f t="shared" si="519"/>
        <v>8.1</v>
      </c>
      <c r="RI20" s="29">
        <f t="shared" si="520"/>
        <v>8.1</v>
      </c>
      <c r="RJ20" s="29" t="str">
        <f t="shared" si="521"/>
        <v>8.1</v>
      </c>
      <c r="RK20" s="35" t="str">
        <f t="shared" si="522"/>
        <v>B+</v>
      </c>
      <c r="RL20" s="33">
        <f t="shared" si="523"/>
        <v>3.5</v>
      </c>
      <c r="RM20" s="49" t="str">
        <f t="shared" si="524"/>
        <v>3.5</v>
      </c>
      <c r="RN20" s="77">
        <v>1</v>
      </c>
      <c r="RO20" s="151">
        <v>1</v>
      </c>
      <c r="RP20" s="211">
        <f t="shared" si="525"/>
        <v>15</v>
      </c>
      <c r="RQ20" s="275">
        <f t="shared" si="526"/>
        <v>7.8799999999999981</v>
      </c>
      <c r="RR20" s="43">
        <f t="shared" si="527"/>
        <v>3.3</v>
      </c>
      <c r="RS20" s="45" t="str">
        <f t="shared" si="277"/>
        <v>3.30</v>
      </c>
      <c r="RT20" s="47" t="str">
        <f t="shared" si="278"/>
        <v>Lên lớp</v>
      </c>
      <c r="RU20" s="41">
        <f t="shared" si="279"/>
        <v>15</v>
      </c>
      <c r="RV20" s="43">
        <f t="shared" si="280"/>
        <v>3.3</v>
      </c>
      <c r="RW20" s="229">
        <f t="shared" si="281"/>
        <v>91</v>
      </c>
      <c r="RX20" s="230">
        <f t="shared" si="282"/>
        <v>91</v>
      </c>
      <c r="RY20" s="146">
        <f t="shared" si="283"/>
        <v>2.7747252747252746</v>
      </c>
      <c r="RZ20" s="45" t="str">
        <f t="shared" si="284"/>
        <v>2.77</v>
      </c>
      <c r="SA20" s="47" t="str">
        <f t="shared" si="285"/>
        <v>Lên lớp</v>
      </c>
      <c r="SB20" s="47" t="s">
        <v>1143</v>
      </c>
      <c r="SC20" s="24">
        <v>6</v>
      </c>
      <c r="SD20" s="27">
        <v>7</v>
      </c>
      <c r="SE20" s="28"/>
      <c r="SF20" s="30">
        <f t="shared" si="528"/>
        <v>6.6</v>
      </c>
      <c r="SG20" s="31">
        <f t="shared" si="529"/>
        <v>6.6</v>
      </c>
      <c r="SH20" s="31" t="str">
        <f t="shared" si="530"/>
        <v>6.6</v>
      </c>
      <c r="SI20" s="35" t="str">
        <f t="shared" si="531"/>
        <v>C+</v>
      </c>
      <c r="SJ20" s="33">
        <f t="shared" si="532"/>
        <v>2.5</v>
      </c>
      <c r="SK20" s="49" t="str">
        <f t="shared" si="533"/>
        <v>2.5</v>
      </c>
      <c r="SL20" s="77">
        <v>2</v>
      </c>
      <c r="SM20" s="151">
        <v>2</v>
      </c>
      <c r="SN20" s="24">
        <v>8.4</v>
      </c>
      <c r="SO20" s="27">
        <v>8</v>
      </c>
      <c r="SP20" s="28"/>
      <c r="SQ20" s="30">
        <f t="shared" si="534"/>
        <v>8.1999999999999993</v>
      </c>
      <c r="SR20" s="31">
        <f t="shared" si="535"/>
        <v>8.1999999999999993</v>
      </c>
      <c r="SS20" s="31" t="str">
        <f t="shared" si="536"/>
        <v>8.2</v>
      </c>
      <c r="ST20" s="35" t="str">
        <f t="shared" si="537"/>
        <v>B+</v>
      </c>
      <c r="SU20" s="33">
        <f t="shared" si="538"/>
        <v>3.5</v>
      </c>
      <c r="SV20" s="49" t="str">
        <f t="shared" si="539"/>
        <v>3.5</v>
      </c>
      <c r="SW20" s="77">
        <v>2</v>
      </c>
      <c r="SX20" s="151">
        <v>2</v>
      </c>
      <c r="SY20" s="24"/>
      <c r="SZ20" s="27"/>
      <c r="TA20" s="28"/>
      <c r="TB20" s="22">
        <f t="shared" si="564"/>
        <v>7.4</v>
      </c>
      <c r="TC20" s="29">
        <f t="shared" si="565"/>
        <v>7.4</v>
      </c>
      <c r="TD20" s="31" t="str">
        <f t="shared" si="541"/>
        <v>7.4</v>
      </c>
      <c r="TE20" s="35" t="str">
        <f t="shared" si="542"/>
        <v>B</v>
      </c>
      <c r="TF20" s="33">
        <f t="shared" si="543"/>
        <v>3</v>
      </c>
      <c r="TG20" s="49" t="str">
        <f t="shared" si="544"/>
        <v>3.0</v>
      </c>
      <c r="TH20" s="77">
        <v>4</v>
      </c>
      <c r="TI20" s="151">
        <v>4</v>
      </c>
      <c r="TJ20" s="320"/>
      <c r="TK20" s="321">
        <v>8.6999999999999993</v>
      </c>
      <c r="TL20" s="322">
        <v>8.1999999999999993</v>
      </c>
      <c r="TM20" s="322">
        <v>8</v>
      </c>
      <c r="TN20" s="322"/>
      <c r="TO20" s="127">
        <f t="shared" si="548"/>
        <v>8.1999999999999993</v>
      </c>
      <c r="TP20" s="29" t="str">
        <f t="shared" si="549"/>
        <v>8.2</v>
      </c>
      <c r="TQ20" s="35" t="str">
        <f t="shared" si="550"/>
        <v>B+</v>
      </c>
      <c r="TR20" s="33">
        <f t="shared" si="551"/>
        <v>3.5</v>
      </c>
      <c r="TS20" s="49" t="str">
        <f t="shared" si="552"/>
        <v>3.5</v>
      </c>
      <c r="TT20" s="323">
        <v>5</v>
      </c>
      <c r="TU20" s="324">
        <v>5</v>
      </c>
      <c r="TV20" s="325">
        <f t="shared" si="553"/>
        <v>9</v>
      </c>
      <c r="TW20" s="341">
        <f t="shared" si="294"/>
        <v>7.8444444444444441</v>
      </c>
      <c r="TX20" s="326">
        <f t="shared" si="554"/>
        <v>3.2777777777777777</v>
      </c>
      <c r="TY20" s="45" t="str">
        <f t="shared" si="555"/>
        <v>3.28</v>
      </c>
      <c r="TZ20" s="47" t="str">
        <f t="shared" si="556"/>
        <v>Lên lớp</v>
      </c>
      <c r="UA20" s="41">
        <f t="shared" si="557"/>
        <v>9</v>
      </c>
      <c r="UB20" s="43">
        <f t="shared" si="558"/>
        <v>3.2777777777777777</v>
      </c>
    </row>
    <row r="21" spans="1:548" ht="18">
      <c r="A21" s="11">
        <v>33</v>
      </c>
      <c r="B21" s="70" t="s">
        <v>573</v>
      </c>
      <c r="C21" s="14" t="s">
        <v>1007</v>
      </c>
      <c r="D21" s="71" t="s">
        <v>1008</v>
      </c>
      <c r="E21" s="302" t="s">
        <v>303</v>
      </c>
      <c r="F21" s="9"/>
      <c r="G21" s="58" t="s">
        <v>922</v>
      </c>
      <c r="H21" s="58" t="s">
        <v>18</v>
      </c>
      <c r="I21" s="104" t="s">
        <v>1009</v>
      </c>
      <c r="J21" s="13">
        <v>5.3</v>
      </c>
      <c r="K21" s="29" t="str">
        <f t="shared" si="100"/>
        <v>5.3</v>
      </c>
      <c r="L21" s="35" t="str">
        <f t="shared" si="362"/>
        <v>D+</v>
      </c>
      <c r="M21" s="33">
        <f t="shared" si="363"/>
        <v>1.5</v>
      </c>
      <c r="N21" s="49" t="str">
        <f t="shared" si="364"/>
        <v>1.5</v>
      </c>
      <c r="O21" s="12">
        <v>2</v>
      </c>
      <c r="P21" s="19">
        <v>7.3</v>
      </c>
      <c r="Q21" s="29" t="str">
        <f t="shared" si="104"/>
        <v>7.3</v>
      </c>
      <c r="R21" s="35" t="str">
        <f t="shared" si="365"/>
        <v>B</v>
      </c>
      <c r="S21" s="33">
        <f t="shared" si="366"/>
        <v>3</v>
      </c>
      <c r="T21" s="49" t="str">
        <f t="shared" si="367"/>
        <v>3.0</v>
      </c>
      <c r="U21" s="12">
        <v>3</v>
      </c>
      <c r="V21" s="24">
        <v>6.6</v>
      </c>
      <c r="W21" s="27">
        <v>7</v>
      </c>
      <c r="X21" s="28"/>
      <c r="Y21" s="30">
        <f t="shared" si="368"/>
        <v>6.8</v>
      </c>
      <c r="Z21" s="31">
        <f t="shared" si="369"/>
        <v>6.8</v>
      </c>
      <c r="AA21" s="29" t="str">
        <f t="shared" si="110"/>
        <v>6.8</v>
      </c>
      <c r="AB21" s="35" t="str">
        <f t="shared" si="370"/>
        <v>C+</v>
      </c>
      <c r="AC21" s="33">
        <f t="shared" si="371"/>
        <v>2.5</v>
      </c>
      <c r="AD21" s="49" t="str">
        <f t="shared" si="372"/>
        <v>2.5</v>
      </c>
      <c r="AE21" s="77">
        <v>5</v>
      </c>
      <c r="AF21" s="80">
        <v>5</v>
      </c>
      <c r="AG21" s="24">
        <v>6.2</v>
      </c>
      <c r="AH21" s="27">
        <v>5</v>
      </c>
      <c r="AI21" s="28"/>
      <c r="AJ21" s="22">
        <f t="shared" si="373"/>
        <v>5.5</v>
      </c>
      <c r="AK21" s="29">
        <f t="shared" si="374"/>
        <v>5.5</v>
      </c>
      <c r="AL21" s="29" t="str">
        <f t="shared" si="116"/>
        <v>5.5</v>
      </c>
      <c r="AM21" s="35" t="str">
        <f t="shared" si="375"/>
        <v>C</v>
      </c>
      <c r="AN21" s="33">
        <f t="shared" si="376"/>
        <v>2</v>
      </c>
      <c r="AO21" s="49" t="str">
        <f t="shared" si="377"/>
        <v>2.0</v>
      </c>
      <c r="AP21" s="77">
        <v>3</v>
      </c>
      <c r="AQ21" s="83">
        <v>3</v>
      </c>
      <c r="AR21" s="24">
        <v>5</v>
      </c>
      <c r="AS21" s="27">
        <v>6</v>
      </c>
      <c r="AT21" s="28"/>
      <c r="AU21" s="22">
        <f t="shared" si="378"/>
        <v>5.6</v>
      </c>
      <c r="AV21" s="29">
        <f t="shared" si="379"/>
        <v>5.6</v>
      </c>
      <c r="AW21" s="29" t="str">
        <f t="shared" si="120"/>
        <v>5.6</v>
      </c>
      <c r="AX21" s="35" t="str">
        <f t="shared" si="380"/>
        <v>C</v>
      </c>
      <c r="AY21" s="33">
        <f t="shared" si="381"/>
        <v>2</v>
      </c>
      <c r="AZ21" s="49" t="str">
        <f t="shared" si="382"/>
        <v>2.0</v>
      </c>
      <c r="BA21" s="77">
        <v>3</v>
      </c>
      <c r="BB21" s="83">
        <v>3</v>
      </c>
      <c r="BC21" s="24"/>
      <c r="BD21" s="27"/>
      <c r="BE21" s="28"/>
      <c r="BF21" s="30">
        <f t="shared" si="383"/>
        <v>0</v>
      </c>
      <c r="BG21" s="31">
        <f t="shared" si="384"/>
        <v>0</v>
      </c>
      <c r="BH21" s="29" t="str">
        <f t="shared" si="124"/>
        <v>0.0</v>
      </c>
      <c r="BI21" s="35" t="str">
        <f t="shared" si="385"/>
        <v>F</v>
      </c>
      <c r="BJ21" s="33">
        <f t="shared" si="386"/>
        <v>0</v>
      </c>
      <c r="BK21" s="49" t="str">
        <f t="shared" si="387"/>
        <v>0.0</v>
      </c>
      <c r="BL21" s="77">
        <v>3</v>
      </c>
      <c r="BM21" s="83"/>
      <c r="BN21" s="63">
        <v>0</v>
      </c>
      <c r="BO21" s="27"/>
      <c r="BP21" s="28"/>
      <c r="BQ21" s="30">
        <f t="shared" ref="BQ21:BQ23" si="566">ROUND((BN21*0.4+BO21*0.6),1)</f>
        <v>0</v>
      </c>
      <c r="BR21" s="31">
        <f t="shared" ref="BR21:BR23" si="567">ROUND(MAX((BN21*0.4+BO21*0.6),(BN21*0.4+BP21*0.6)),1)</f>
        <v>0</v>
      </c>
      <c r="BS21" s="29" t="str">
        <f t="shared" si="128"/>
        <v>0.0</v>
      </c>
      <c r="BT21" s="35" t="str">
        <f t="shared" ref="BT21:BT23" si="568">IF(BR21&gt;=8.5,"A",IF(BR21&gt;=8,"B+",IF(BR21&gt;=7,"B",IF(BR21&gt;=6.5,"C+",IF(BR21&gt;=5.5,"C",IF(BR21&gt;=5,"D+",IF(BR21&gt;=4,"D","F")))))))</f>
        <v>F</v>
      </c>
      <c r="BU21" s="33">
        <f t="shared" ref="BU21:BU23" si="569">IF(BT21="A",4,IF(BT21="B+",3.5,IF(BT21="B",3,IF(BT21="C+",2.5,IF(BT21="C",2,IF(BT21="D+",1.5,IF(BT21="D",1,0)))))))</f>
        <v>0</v>
      </c>
      <c r="BV21" s="49" t="str">
        <f t="shared" ref="BV21:BV23" si="570">TEXT(BU21,"0.0")</f>
        <v>0.0</v>
      </c>
      <c r="BW21" s="77">
        <v>2</v>
      </c>
      <c r="BX21" s="83"/>
      <c r="BY21" s="41">
        <f t="shared" si="132"/>
        <v>16</v>
      </c>
      <c r="BZ21" s="43">
        <f t="shared" si="133"/>
        <v>1.53125</v>
      </c>
      <c r="CA21" s="45" t="str">
        <f t="shared" si="134"/>
        <v>1.53</v>
      </c>
      <c r="CB21" s="47" t="str">
        <f t="shared" si="135"/>
        <v>Lên lớp</v>
      </c>
      <c r="CC21" s="145">
        <f t="shared" si="136"/>
        <v>11</v>
      </c>
      <c r="CD21" s="146">
        <f t="shared" si="137"/>
        <v>2.2272727272727271</v>
      </c>
      <c r="CE21" s="47" t="str">
        <f t="shared" si="138"/>
        <v>Lên lớp</v>
      </c>
      <c r="CF21" s="142" t="s">
        <v>1143</v>
      </c>
      <c r="CG21" s="24">
        <v>5.0999999999999996</v>
      </c>
      <c r="CH21" s="27">
        <v>6</v>
      </c>
      <c r="CI21" s="28"/>
      <c r="CJ21" s="30">
        <f t="shared" si="393"/>
        <v>5.6</v>
      </c>
      <c r="CK21" s="31">
        <f t="shared" si="394"/>
        <v>5.6</v>
      </c>
      <c r="CL21" s="29" t="str">
        <f t="shared" si="141"/>
        <v>5.6</v>
      </c>
      <c r="CM21" s="35" t="str">
        <f t="shared" si="395"/>
        <v>C</v>
      </c>
      <c r="CN21" s="157">
        <f t="shared" si="396"/>
        <v>2</v>
      </c>
      <c r="CO21" s="49" t="str">
        <f t="shared" si="397"/>
        <v>2.0</v>
      </c>
      <c r="CP21" s="77">
        <v>3</v>
      </c>
      <c r="CQ21" s="151">
        <v>3</v>
      </c>
      <c r="CR21" s="24">
        <v>9</v>
      </c>
      <c r="CS21" s="27"/>
      <c r="CT21" s="28">
        <v>6</v>
      </c>
      <c r="CU21" s="30">
        <f t="shared" si="398"/>
        <v>3.6</v>
      </c>
      <c r="CV21" s="31">
        <f t="shared" si="399"/>
        <v>7.2</v>
      </c>
      <c r="CW21" s="29" t="str">
        <f t="shared" si="146"/>
        <v>7.2</v>
      </c>
      <c r="CX21" s="35" t="str">
        <f t="shared" si="400"/>
        <v>B</v>
      </c>
      <c r="CY21" s="157">
        <f t="shared" si="401"/>
        <v>3</v>
      </c>
      <c r="CZ21" s="49" t="str">
        <f t="shared" si="402"/>
        <v>3.0</v>
      </c>
      <c r="DA21" s="77">
        <v>2</v>
      </c>
      <c r="DB21" s="151">
        <v>2</v>
      </c>
      <c r="DC21" s="24">
        <v>5.6</v>
      </c>
      <c r="DD21" s="27">
        <v>6</v>
      </c>
      <c r="DE21" s="28"/>
      <c r="DF21" s="30">
        <f t="shared" si="403"/>
        <v>5.8</v>
      </c>
      <c r="DG21" s="31">
        <f t="shared" si="404"/>
        <v>5.8</v>
      </c>
      <c r="DH21" s="29" t="str">
        <f t="shared" si="152"/>
        <v>5.8</v>
      </c>
      <c r="DI21" s="35" t="str">
        <f t="shared" si="405"/>
        <v>C</v>
      </c>
      <c r="DJ21" s="157">
        <f t="shared" si="406"/>
        <v>2</v>
      </c>
      <c r="DK21" s="49" t="str">
        <f t="shared" si="407"/>
        <v>2.0</v>
      </c>
      <c r="DL21" s="77">
        <v>4</v>
      </c>
      <c r="DM21" s="151">
        <v>4</v>
      </c>
      <c r="DN21" s="24">
        <v>5.7</v>
      </c>
      <c r="DO21" s="27">
        <v>5</v>
      </c>
      <c r="DP21" s="28"/>
      <c r="DQ21" s="30">
        <f t="shared" si="408"/>
        <v>5.3</v>
      </c>
      <c r="DR21" s="31">
        <f t="shared" si="409"/>
        <v>5.3</v>
      </c>
      <c r="DS21" s="29" t="str">
        <f t="shared" si="158"/>
        <v>5.3</v>
      </c>
      <c r="DT21" s="35" t="str">
        <f t="shared" si="410"/>
        <v>D+</v>
      </c>
      <c r="DU21" s="157">
        <f t="shared" si="411"/>
        <v>1.5</v>
      </c>
      <c r="DV21" s="49" t="str">
        <f t="shared" si="412"/>
        <v>1.5</v>
      </c>
      <c r="DW21" s="77">
        <v>3</v>
      </c>
      <c r="DX21" s="151">
        <v>3</v>
      </c>
      <c r="DY21" s="24">
        <v>5.7</v>
      </c>
      <c r="DZ21" s="27">
        <v>6</v>
      </c>
      <c r="EA21" s="28"/>
      <c r="EB21" s="30">
        <f t="shared" si="413"/>
        <v>5.9</v>
      </c>
      <c r="EC21" s="31">
        <f t="shared" si="414"/>
        <v>5.9</v>
      </c>
      <c r="ED21" s="29" t="str">
        <f t="shared" si="162"/>
        <v>5.9</v>
      </c>
      <c r="EE21" s="35" t="str">
        <f t="shared" si="415"/>
        <v>C</v>
      </c>
      <c r="EF21" s="157">
        <f t="shared" si="416"/>
        <v>2</v>
      </c>
      <c r="EG21" s="49" t="str">
        <f t="shared" si="417"/>
        <v>2.0</v>
      </c>
      <c r="EH21" s="77">
        <v>2</v>
      </c>
      <c r="EI21" s="151">
        <v>2</v>
      </c>
      <c r="EJ21" s="24">
        <v>6.6</v>
      </c>
      <c r="EK21" s="27"/>
      <c r="EL21" s="28">
        <v>6</v>
      </c>
      <c r="EM21" s="30">
        <f t="shared" si="418"/>
        <v>2.6</v>
      </c>
      <c r="EN21" s="31">
        <f t="shared" si="419"/>
        <v>6.2</v>
      </c>
      <c r="EO21" s="29" t="str">
        <f t="shared" si="167"/>
        <v>6.2</v>
      </c>
      <c r="EP21" s="35" t="str">
        <f t="shared" si="420"/>
        <v>C</v>
      </c>
      <c r="EQ21" s="157">
        <f t="shared" si="421"/>
        <v>2</v>
      </c>
      <c r="ER21" s="49" t="str">
        <f t="shared" si="422"/>
        <v>2.0</v>
      </c>
      <c r="ES21" s="77">
        <v>2</v>
      </c>
      <c r="ET21" s="151">
        <v>2</v>
      </c>
      <c r="EU21" s="24">
        <v>7.1</v>
      </c>
      <c r="EV21" s="27">
        <v>6</v>
      </c>
      <c r="EW21" s="28"/>
      <c r="EX21" s="30">
        <f t="shared" si="423"/>
        <v>6.4</v>
      </c>
      <c r="EY21" s="31">
        <f t="shared" si="424"/>
        <v>6.4</v>
      </c>
      <c r="EZ21" s="29" t="str">
        <f t="shared" si="172"/>
        <v>6.4</v>
      </c>
      <c r="FA21" s="35" t="str">
        <f t="shared" si="425"/>
        <v>C</v>
      </c>
      <c r="FB21" s="157">
        <f t="shared" si="426"/>
        <v>2</v>
      </c>
      <c r="FC21" s="49" t="str">
        <f t="shared" si="427"/>
        <v>2.0</v>
      </c>
      <c r="FD21" s="77">
        <v>3</v>
      </c>
      <c r="FE21" s="151">
        <v>3</v>
      </c>
      <c r="FF21" s="24">
        <v>7</v>
      </c>
      <c r="FG21" s="165">
        <v>6.6</v>
      </c>
      <c r="FH21" s="165"/>
      <c r="FI21" s="22">
        <f t="shared" si="428"/>
        <v>6.8</v>
      </c>
      <c r="FJ21" s="29">
        <f t="shared" si="429"/>
        <v>6.8</v>
      </c>
      <c r="FK21" s="29" t="str">
        <f t="shared" si="178"/>
        <v>6.8</v>
      </c>
      <c r="FL21" s="35" t="str">
        <f t="shared" si="430"/>
        <v>C+</v>
      </c>
      <c r="FM21" s="33">
        <f t="shared" si="431"/>
        <v>2.5</v>
      </c>
      <c r="FN21" s="49" t="str">
        <f t="shared" si="432"/>
        <v>2.5</v>
      </c>
      <c r="FO21" s="77">
        <v>2</v>
      </c>
      <c r="FP21" s="151">
        <v>2</v>
      </c>
      <c r="FQ21" s="41">
        <f t="shared" si="182"/>
        <v>21</v>
      </c>
      <c r="FR21" s="43">
        <f t="shared" si="302"/>
        <v>2.0714285714285716</v>
      </c>
      <c r="FS21" s="45" t="str">
        <f t="shared" si="183"/>
        <v>2.07</v>
      </c>
      <c r="FT21" s="47" t="str">
        <f t="shared" si="184"/>
        <v>Lên lớp</v>
      </c>
      <c r="FU21" s="145">
        <f t="shared" si="185"/>
        <v>21</v>
      </c>
      <c r="FV21" s="146">
        <f t="shared" si="186"/>
        <v>2.0714285714285716</v>
      </c>
      <c r="FW21" s="174">
        <f t="shared" si="187"/>
        <v>37</v>
      </c>
      <c r="FX21" s="41">
        <f t="shared" si="188"/>
        <v>32</v>
      </c>
      <c r="FY21" s="43">
        <f t="shared" si="189"/>
        <v>2.125</v>
      </c>
      <c r="FZ21" s="45" t="str">
        <f t="shared" si="190"/>
        <v>2.13</v>
      </c>
      <c r="GA21" s="47" t="str">
        <f t="shared" si="191"/>
        <v>Lên lớp</v>
      </c>
      <c r="GB21" s="47" t="s">
        <v>1143</v>
      </c>
      <c r="GC21" s="24">
        <v>7.3</v>
      </c>
      <c r="GD21" s="27">
        <v>7</v>
      </c>
      <c r="GE21" s="28"/>
      <c r="GF21" s="30">
        <f t="shared" si="314"/>
        <v>7.1</v>
      </c>
      <c r="GG21" s="31">
        <f t="shared" si="315"/>
        <v>7.1</v>
      </c>
      <c r="GH21" s="29" t="str">
        <f t="shared" si="193"/>
        <v>7.1</v>
      </c>
      <c r="GI21" s="35" t="str">
        <f t="shared" si="316"/>
        <v>B</v>
      </c>
      <c r="GJ21" s="33">
        <f t="shared" si="317"/>
        <v>3</v>
      </c>
      <c r="GK21" s="49" t="str">
        <f t="shared" si="318"/>
        <v>3.0</v>
      </c>
      <c r="GL21" s="77">
        <v>2</v>
      </c>
      <c r="GM21" s="151">
        <v>2</v>
      </c>
      <c r="GN21" s="24">
        <v>7</v>
      </c>
      <c r="GO21" s="27">
        <v>5</v>
      </c>
      <c r="GP21" s="28"/>
      <c r="GQ21" s="30">
        <f t="shared" si="319"/>
        <v>5.8</v>
      </c>
      <c r="GR21" s="31">
        <f t="shared" si="320"/>
        <v>5.8</v>
      </c>
      <c r="GS21" s="29" t="str">
        <f t="shared" si="198"/>
        <v>5.8</v>
      </c>
      <c r="GT21" s="35" t="str">
        <f t="shared" si="321"/>
        <v>C</v>
      </c>
      <c r="GU21" s="33">
        <f t="shared" si="322"/>
        <v>2</v>
      </c>
      <c r="GV21" s="49" t="str">
        <f t="shared" si="323"/>
        <v>2.0</v>
      </c>
      <c r="GW21" s="77">
        <v>3</v>
      </c>
      <c r="GX21" s="151">
        <v>3</v>
      </c>
      <c r="GY21" s="24">
        <v>6.2</v>
      </c>
      <c r="GZ21" s="27">
        <v>5</v>
      </c>
      <c r="HA21" s="28"/>
      <c r="HB21" s="30">
        <f t="shared" si="324"/>
        <v>5.5</v>
      </c>
      <c r="HC21" s="31">
        <f t="shared" si="325"/>
        <v>5.5</v>
      </c>
      <c r="HD21" s="29" t="str">
        <f t="shared" si="203"/>
        <v>5.5</v>
      </c>
      <c r="HE21" s="35" t="str">
        <f t="shared" si="326"/>
        <v>C</v>
      </c>
      <c r="HF21" s="33">
        <f t="shared" si="327"/>
        <v>2</v>
      </c>
      <c r="HG21" s="49" t="str">
        <f t="shared" si="328"/>
        <v>2.0</v>
      </c>
      <c r="HH21" s="77">
        <v>2</v>
      </c>
      <c r="HI21" s="151">
        <v>2</v>
      </c>
      <c r="HJ21" s="24">
        <v>5</v>
      </c>
      <c r="HK21" s="27">
        <v>3</v>
      </c>
      <c r="HL21" s="28">
        <v>4</v>
      </c>
      <c r="HM21" s="22">
        <f t="shared" si="329"/>
        <v>3.8</v>
      </c>
      <c r="HN21" s="29">
        <f t="shared" si="330"/>
        <v>4.4000000000000004</v>
      </c>
      <c r="HO21" s="29" t="str">
        <f t="shared" si="208"/>
        <v>4.4</v>
      </c>
      <c r="HP21" s="35" t="str">
        <f t="shared" si="331"/>
        <v>D</v>
      </c>
      <c r="HQ21" s="33">
        <f t="shared" si="332"/>
        <v>1</v>
      </c>
      <c r="HR21" s="49" t="str">
        <f t="shared" si="333"/>
        <v>1.0</v>
      </c>
      <c r="HS21" s="77">
        <v>2</v>
      </c>
      <c r="HT21" s="151">
        <v>2</v>
      </c>
      <c r="HU21" s="24">
        <v>6.2</v>
      </c>
      <c r="HV21" s="27">
        <v>4</v>
      </c>
      <c r="HW21" s="28"/>
      <c r="HX21" s="30">
        <f t="shared" si="334"/>
        <v>4.9000000000000004</v>
      </c>
      <c r="HY21" s="31">
        <f t="shared" si="335"/>
        <v>4.9000000000000004</v>
      </c>
      <c r="HZ21" s="29" t="str">
        <f t="shared" si="213"/>
        <v>4.9</v>
      </c>
      <c r="IA21" s="35" t="str">
        <f t="shared" si="336"/>
        <v>D</v>
      </c>
      <c r="IB21" s="33">
        <f t="shared" si="337"/>
        <v>1</v>
      </c>
      <c r="IC21" s="49" t="str">
        <f t="shared" si="338"/>
        <v>1.0</v>
      </c>
      <c r="ID21" s="77">
        <v>3</v>
      </c>
      <c r="IE21" s="151">
        <v>3</v>
      </c>
      <c r="IF21" s="133">
        <v>6.3</v>
      </c>
      <c r="IG21" s="125">
        <v>5</v>
      </c>
      <c r="IH21" s="126"/>
      <c r="II21" s="127">
        <f t="shared" si="217"/>
        <v>5.5</v>
      </c>
      <c r="IJ21" s="128">
        <f t="shared" si="218"/>
        <v>5.5</v>
      </c>
      <c r="IK21" s="29" t="str">
        <f t="shared" si="219"/>
        <v>5.5</v>
      </c>
      <c r="IL21" s="129" t="str">
        <f t="shared" si="339"/>
        <v>C</v>
      </c>
      <c r="IM21" s="130">
        <f t="shared" si="340"/>
        <v>2</v>
      </c>
      <c r="IN21" s="131" t="str">
        <f t="shared" si="341"/>
        <v>2.0</v>
      </c>
      <c r="IO21" s="132">
        <v>2</v>
      </c>
      <c r="IP21" s="170">
        <v>2</v>
      </c>
      <c r="IQ21" s="24">
        <v>6.6</v>
      </c>
      <c r="IR21" s="27">
        <v>6</v>
      </c>
      <c r="IS21" s="28"/>
      <c r="IT21" s="30">
        <f t="shared" si="342"/>
        <v>6.2</v>
      </c>
      <c r="IU21" s="31">
        <f t="shared" si="343"/>
        <v>6.2</v>
      </c>
      <c r="IV21" s="29" t="str">
        <f t="shared" si="223"/>
        <v>6.2</v>
      </c>
      <c r="IW21" s="35" t="str">
        <f t="shared" si="344"/>
        <v>C</v>
      </c>
      <c r="IX21" s="33">
        <f t="shared" si="345"/>
        <v>2</v>
      </c>
      <c r="IY21" s="49" t="str">
        <f t="shared" si="346"/>
        <v>2.0</v>
      </c>
      <c r="IZ21" s="77">
        <v>3</v>
      </c>
      <c r="JA21" s="151">
        <v>3</v>
      </c>
      <c r="JB21" s="24">
        <v>5.2</v>
      </c>
      <c r="JC21" s="27">
        <v>7</v>
      </c>
      <c r="JD21" s="28"/>
      <c r="JE21" s="30">
        <f t="shared" si="347"/>
        <v>6.3</v>
      </c>
      <c r="JF21" s="31">
        <f t="shared" si="348"/>
        <v>6.3</v>
      </c>
      <c r="JG21" s="29" t="str">
        <f t="shared" si="227"/>
        <v>6.3</v>
      </c>
      <c r="JH21" s="35" t="str">
        <f t="shared" si="349"/>
        <v>C</v>
      </c>
      <c r="JI21" s="33">
        <f t="shared" si="350"/>
        <v>2</v>
      </c>
      <c r="JJ21" s="49" t="str">
        <f t="shared" si="351"/>
        <v>2.0</v>
      </c>
      <c r="JK21" s="77">
        <v>3</v>
      </c>
      <c r="JL21" s="151">
        <v>3</v>
      </c>
      <c r="JM21" s="24">
        <v>7</v>
      </c>
      <c r="JN21" s="214">
        <v>6.7</v>
      </c>
      <c r="JO21" s="140"/>
      <c r="JP21" s="30">
        <f t="shared" si="352"/>
        <v>6.8</v>
      </c>
      <c r="JQ21" s="31">
        <f t="shared" si="353"/>
        <v>6.8</v>
      </c>
      <c r="JR21" s="29" t="str">
        <f t="shared" si="231"/>
        <v>6.8</v>
      </c>
      <c r="JS21" s="35" t="str">
        <f t="shared" si="354"/>
        <v>C+</v>
      </c>
      <c r="JT21" s="33">
        <f t="shared" si="355"/>
        <v>2.5</v>
      </c>
      <c r="JU21" s="49" t="str">
        <f t="shared" si="356"/>
        <v>2.5</v>
      </c>
      <c r="JV21" s="77">
        <v>1</v>
      </c>
      <c r="JW21" s="151">
        <v>1</v>
      </c>
      <c r="JX21" s="211">
        <f t="shared" si="235"/>
        <v>21</v>
      </c>
      <c r="JY21" s="43">
        <f t="shared" si="236"/>
        <v>1.8809523809523809</v>
      </c>
      <c r="JZ21" s="45" t="str">
        <f t="shared" si="237"/>
        <v>1.88</v>
      </c>
      <c r="KA21" s="47" t="str">
        <f t="shared" si="238"/>
        <v>Lên lớp</v>
      </c>
      <c r="KB21" s="41">
        <f t="shared" si="239"/>
        <v>21</v>
      </c>
      <c r="KC21" s="43">
        <f t="shared" si="240"/>
        <v>1.8809523809523809</v>
      </c>
      <c r="KD21" s="229">
        <f t="shared" si="241"/>
        <v>58</v>
      </c>
      <c r="KE21" s="230">
        <f t="shared" si="242"/>
        <v>53</v>
      </c>
      <c r="KF21" s="146">
        <f t="shared" si="243"/>
        <v>2.0283018867924527</v>
      </c>
      <c r="KG21" s="45" t="str">
        <f t="shared" si="244"/>
        <v>2.03</v>
      </c>
      <c r="KH21" s="47" t="str">
        <f t="shared" si="245"/>
        <v>Lên lớp</v>
      </c>
      <c r="KI21" s="47" t="s">
        <v>1143</v>
      </c>
      <c r="KJ21" s="24">
        <v>5.4</v>
      </c>
      <c r="KK21" s="27">
        <v>6</v>
      </c>
      <c r="KL21" s="28"/>
      <c r="KM21" s="30">
        <f t="shared" si="433"/>
        <v>5.8</v>
      </c>
      <c r="KN21" s="31">
        <f t="shared" si="434"/>
        <v>5.8</v>
      </c>
      <c r="KO21" s="29" t="str">
        <f t="shared" si="435"/>
        <v>5.8</v>
      </c>
      <c r="KP21" s="35" t="str">
        <f t="shared" si="436"/>
        <v>C</v>
      </c>
      <c r="KQ21" s="33">
        <f t="shared" si="437"/>
        <v>2</v>
      </c>
      <c r="KR21" s="49" t="str">
        <f t="shared" si="438"/>
        <v>2.0</v>
      </c>
      <c r="KS21" s="77">
        <v>2</v>
      </c>
      <c r="KT21" s="151">
        <v>2</v>
      </c>
      <c r="KU21" s="24">
        <v>7.3</v>
      </c>
      <c r="KV21" s="27">
        <v>6</v>
      </c>
      <c r="KW21" s="28"/>
      <c r="KX21" s="30">
        <f t="shared" si="439"/>
        <v>6.5</v>
      </c>
      <c r="KY21" s="31">
        <f t="shared" si="440"/>
        <v>6.5</v>
      </c>
      <c r="KZ21" s="31" t="str">
        <f t="shared" si="441"/>
        <v>6.5</v>
      </c>
      <c r="LA21" s="35" t="str">
        <f t="shared" si="442"/>
        <v>C+</v>
      </c>
      <c r="LB21" s="33">
        <f t="shared" si="443"/>
        <v>2.5</v>
      </c>
      <c r="LC21" s="49" t="str">
        <f t="shared" si="444"/>
        <v>2.5</v>
      </c>
      <c r="LD21" s="77">
        <v>2</v>
      </c>
      <c r="LE21" s="151">
        <v>2</v>
      </c>
      <c r="LF21" s="24">
        <v>7</v>
      </c>
      <c r="LG21" s="27">
        <v>5</v>
      </c>
      <c r="LH21" s="28"/>
      <c r="LI21" s="30">
        <f t="shared" si="445"/>
        <v>5.8</v>
      </c>
      <c r="LJ21" s="31">
        <f t="shared" si="446"/>
        <v>5.8</v>
      </c>
      <c r="LK21" s="31" t="str">
        <f t="shared" si="447"/>
        <v>5.8</v>
      </c>
      <c r="LL21" s="35" t="str">
        <f t="shared" si="448"/>
        <v>C</v>
      </c>
      <c r="LM21" s="33">
        <f t="shared" si="449"/>
        <v>2</v>
      </c>
      <c r="LN21" s="49" t="str">
        <f t="shared" si="450"/>
        <v>2.0</v>
      </c>
      <c r="LO21" s="77">
        <v>2</v>
      </c>
      <c r="LP21" s="151">
        <v>2</v>
      </c>
      <c r="LQ21" s="24">
        <v>6</v>
      </c>
      <c r="LR21" s="27">
        <v>7</v>
      </c>
      <c r="LS21" s="28"/>
      <c r="LT21" s="30">
        <f t="shared" si="451"/>
        <v>6.6</v>
      </c>
      <c r="LU21" s="31">
        <f t="shared" si="452"/>
        <v>6.6</v>
      </c>
      <c r="LV21" s="29" t="str">
        <f t="shared" si="249"/>
        <v>6.6</v>
      </c>
      <c r="LW21" s="35" t="str">
        <f t="shared" si="453"/>
        <v>C+</v>
      </c>
      <c r="LX21" s="33">
        <f t="shared" si="454"/>
        <v>2.5</v>
      </c>
      <c r="LY21" s="49" t="str">
        <f t="shared" si="455"/>
        <v>2.5</v>
      </c>
      <c r="LZ21" s="77">
        <v>2</v>
      </c>
      <c r="MA21" s="151">
        <v>2</v>
      </c>
      <c r="MB21" s="24">
        <v>7.6</v>
      </c>
      <c r="MC21" s="27">
        <v>6</v>
      </c>
      <c r="MD21" s="28"/>
      <c r="ME21" s="30">
        <f t="shared" si="456"/>
        <v>6.6</v>
      </c>
      <c r="MF21" s="161">
        <f t="shared" si="457"/>
        <v>6.6</v>
      </c>
      <c r="MG21" s="29" t="str">
        <f t="shared" si="250"/>
        <v>6.6</v>
      </c>
      <c r="MH21" s="162" t="str">
        <f t="shared" si="458"/>
        <v>C+</v>
      </c>
      <c r="MI21" s="163">
        <f t="shared" si="459"/>
        <v>2.5</v>
      </c>
      <c r="MJ21" s="56" t="str">
        <f t="shared" si="460"/>
        <v>2.5</v>
      </c>
      <c r="MK21" s="77">
        <v>1</v>
      </c>
      <c r="ML21" s="151">
        <v>1</v>
      </c>
      <c r="MM21" s="24">
        <v>6.4</v>
      </c>
      <c r="MN21" s="27">
        <v>4</v>
      </c>
      <c r="MO21" s="28"/>
      <c r="MP21" s="30">
        <f t="shared" si="461"/>
        <v>5</v>
      </c>
      <c r="MQ21" s="161">
        <f t="shared" si="462"/>
        <v>5</v>
      </c>
      <c r="MR21" s="29" t="str">
        <f t="shared" si="251"/>
        <v>5.0</v>
      </c>
      <c r="MS21" s="162" t="str">
        <f t="shared" si="463"/>
        <v>D+</v>
      </c>
      <c r="MT21" s="163">
        <f t="shared" si="464"/>
        <v>1.5</v>
      </c>
      <c r="MU21" s="56" t="str">
        <f t="shared" si="465"/>
        <v>1.5</v>
      </c>
      <c r="MV21" s="77">
        <v>3</v>
      </c>
      <c r="MW21" s="151">
        <v>3</v>
      </c>
      <c r="MX21" s="24">
        <v>6</v>
      </c>
      <c r="MY21" s="27">
        <v>5</v>
      </c>
      <c r="MZ21" s="28"/>
      <c r="NA21" s="30">
        <f t="shared" si="466"/>
        <v>5.4</v>
      </c>
      <c r="NB21" s="161">
        <f t="shared" si="467"/>
        <v>5.4</v>
      </c>
      <c r="NC21" s="29" t="str">
        <f t="shared" si="252"/>
        <v>5.4</v>
      </c>
      <c r="ND21" s="162" t="str">
        <f t="shared" si="468"/>
        <v>D+</v>
      </c>
      <c r="NE21" s="163">
        <f t="shared" si="469"/>
        <v>1.5</v>
      </c>
      <c r="NF21" s="56" t="str">
        <f t="shared" si="470"/>
        <v>1.5</v>
      </c>
      <c r="NG21" s="77">
        <v>1</v>
      </c>
      <c r="NH21" s="151">
        <v>1</v>
      </c>
      <c r="NI21" s="24">
        <v>7.4</v>
      </c>
      <c r="NJ21" s="27">
        <v>2</v>
      </c>
      <c r="NK21" s="28"/>
      <c r="NL21" s="30">
        <f t="shared" si="471"/>
        <v>4.2</v>
      </c>
      <c r="NM21" s="31">
        <f t="shared" si="472"/>
        <v>4.2</v>
      </c>
      <c r="NN21" s="31" t="str">
        <f t="shared" si="473"/>
        <v>4.2</v>
      </c>
      <c r="NO21" s="35" t="str">
        <f t="shared" si="474"/>
        <v>D</v>
      </c>
      <c r="NP21" s="33">
        <f t="shared" si="475"/>
        <v>1</v>
      </c>
      <c r="NQ21" s="49" t="str">
        <f t="shared" si="476"/>
        <v>1.0</v>
      </c>
      <c r="NR21" s="77">
        <v>3</v>
      </c>
      <c r="NS21" s="151">
        <v>3</v>
      </c>
      <c r="NT21" s="24">
        <v>8</v>
      </c>
      <c r="NU21" s="214">
        <v>7.6</v>
      </c>
      <c r="NV21" s="28"/>
      <c r="NW21" s="30">
        <f t="shared" si="477"/>
        <v>7.8</v>
      </c>
      <c r="NX21" s="31">
        <f t="shared" si="478"/>
        <v>7.8</v>
      </c>
      <c r="NY21" s="31" t="str">
        <f t="shared" si="479"/>
        <v>7.8</v>
      </c>
      <c r="NZ21" s="35" t="str">
        <f t="shared" si="480"/>
        <v>B</v>
      </c>
      <c r="OA21" s="33">
        <f t="shared" si="481"/>
        <v>3</v>
      </c>
      <c r="OB21" s="49" t="str">
        <f t="shared" si="482"/>
        <v>3.0</v>
      </c>
      <c r="OC21" s="77">
        <v>2</v>
      </c>
      <c r="OD21" s="151">
        <v>2</v>
      </c>
      <c r="OE21" s="211">
        <f t="shared" si="256"/>
        <v>18</v>
      </c>
      <c r="OF21" s="43">
        <f t="shared" si="257"/>
        <v>1.9722222222222223</v>
      </c>
      <c r="OG21" s="45" t="str">
        <f t="shared" si="258"/>
        <v>1.97</v>
      </c>
      <c r="OH21" s="47" t="str">
        <f t="shared" si="259"/>
        <v>Lên lớp</v>
      </c>
      <c r="OI21" s="41">
        <f t="shared" si="260"/>
        <v>18</v>
      </c>
      <c r="OJ21" s="43">
        <f t="shared" si="261"/>
        <v>1.9722222222222223</v>
      </c>
      <c r="OK21" s="229">
        <f t="shared" si="262"/>
        <v>76</v>
      </c>
      <c r="OL21" s="230">
        <f t="shared" si="263"/>
        <v>71</v>
      </c>
      <c r="OM21" s="146">
        <f t="shared" si="264"/>
        <v>2.0140845070422535</v>
      </c>
      <c r="ON21" s="45" t="str">
        <f t="shared" si="265"/>
        <v>2.01</v>
      </c>
      <c r="OO21" s="47" t="str">
        <f t="shared" si="266"/>
        <v>Lên lớp</v>
      </c>
      <c r="OP21" s="47" t="s">
        <v>1143</v>
      </c>
      <c r="OQ21" s="24">
        <v>6</v>
      </c>
      <c r="OR21" s="27">
        <v>6</v>
      </c>
      <c r="OS21" s="28"/>
      <c r="OT21" s="30">
        <f t="shared" si="484"/>
        <v>6</v>
      </c>
      <c r="OU21" s="31">
        <f t="shared" si="485"/>
        <v>6</v>
      </c>
      <c r="OV21" s="31" t="str">
        <f t="shared" si="486"/>
        <v>6.0</v>
      </c>
      <c r="OW21" s="35" t="str">
        <f t="shared" si="487"/>
        <v>C</v>
      </c>
      <c r="OX21" s="33">
        <f t="shared" si="488"/>
        <v>2</v>
      </c>
      <c r="OY21" s="49" t="str">
        <f t="shared" si="489"/>
        <v>2.0</v>
      </c>
      <c r="OZ21" s="77">
        <v>2</v>
      </c>
      <c r="PA21" s="151">
        <v>2</v>
      </c>
      <c r="PB21" s="24">
        <v>8.8000000000000007</v>
      </c>
      <c r="PC21" s="27">
        <v>7</v>
      </c>
      <c r="PD21" s="28"/>
      <c r="PE21" s="22">
        <f t="shared" si="490"/>
        <v>7.7</v>
      </c>
      <c r="PF21" s="29">
        <f t="shared" si="491"/>
        <v>7.7</v>
      </c>
      <c r="PG21" s="29" t="str">
        <f t="shared" si="492"/>
        <v>7.7</v>
      </c>
      <c r="PH21" s="35" t="str">
        <f t="shared" si="493"/>
        <v>B</v>
      </c>
      <c r="PI21" s="33">
        <f t="shared" si="494"/>
        <v>3</v>
      </c>
      <c r="PJ21" s="49" t="str">
        <f t="shared" si="495"/>
        <v>3.0</v>
      </c>
      <c r="PK21" s="77">
        <v>3</v>
      </c>
      <c r="PL21" s="151">
        <v>3</v>
      </c>
      <c r="PM21" s="24">
        <v>6</v>
      </c>
      <c r="PN21" s="27">
        <v>8</v>
      </c>
      <c r="PO21" s="28"/>
      <c r="PP21" s="22">
        <f t="shared" si="496"/>
        <v>7.2</v>
      </c>
      <c r="PQ21" s="29">
        <f t="shared" si="497"/>
        <v>7.2</v>
      </c>
      <c r="PR21" s="29" t="str">
        <f t="shared" si="498"/>
        <v>7.2</v>
      </c>
      <c r="PS21" s="35" t="str">
        <f t="shared" si="499"/>
        <v>B</v>
      </c>
      <c r="PT21" s="33">
        <f t="shared" si="500"/>
        <v>3</v>
      </c>
      <c r="PU21" s="49" t="str">
        <f t="shared" si="501"/>
        <v>3.0</v>
      </c>
      <c r="PV21" s="77">
        <v>2</v>
      </c>
      <c r="PW21" s="151">
        <v>2</v>
      </c>
      <c r="PX21" s="24">
        <v>6.4</v>
      </c>
      <c r="PY21" s="27">
        <v>4</v>
      </c>
      <c r="PZ21" s="28"/>
      <c r="QA21" s="30">
        <f t="shared" si="502"/>
        <v>5</v>
      </c>
      <c r="QB21" s="31">
        <f t="shared" si="503"/>
        <v>5</v>
      </c>
      <c r="QC21" s="29" t="str">
        <f t="shared" si="504"/>
        <v>5.0</v>
      </c>
      <c r="QD21" s="35" t="str">
        <f t="shared" si="545"/>
        <v>D+</v>
      </c>
      <c r="QE21" s="130">
        <f t="shared" si="505"/>
        <v>1.5</v>
      </c>
      <c r="QF21" s="49" t="str">
        <f t="shared" si="506"/>
        <v>1.5</v>
      </c>
      <c r="QG21" s="77">
        <v>3</v>
      </c>
      <c r="QH21" s="151">
        <v>3</v>
      </c>
      <c r="QI21" s="24">
        <v>8</v>
      </c>
      <c r="QJ21" s="27">
        <v>6</v>
      </c>
      <c r="QK21" s="28"/>
      <c r="QL21" s="30">
        <f t="shared" si="507"/>
        <v>6.8</v>
      </c>
      <c r="QM21" s="31">
        <f t="shared" si="508"/>
        <v>6.8</v>
      </c>
      <c r="QN21" s="29" t="str">
        <f t="shared" si="509"/>
        <v>6.8</v>
      </c>
      <c r="QO21" s="35" t="str">
        <f t="shared" si="510"/>
        <v>C+</v>
      </c>
      <c r="QP21" s="130">
        <f t="shared" si="511"/>
        <v>2.5</v>
      </c>
      <c r="QQ21" s="49" t="str">
        <f t="shared" si="512"/>
        <v>2.5</v>
      </c>
      <c r="QR21" s="77">
        <v>1</v>
      </c>
      <c r="QS21" s="151">
        <v>1</v>
      </c>
      <c r="QT21" s="24">
        <v>7</v>
      </c>
      <c r="QU21" s="27">
        <v>5</v>
      </c>
      <c r="QV21" s="28"/>
      <c r="QW21" s="22">
        <f t="shared" si="513"/>
        <v>5.8</v>
      </c>
      <c r="QX21" s="29">
        <f t="shared" si="514"/>
        <v>5.8</v>
      </c>
      <c r="QY21" s="29" t="str">
        <f t="shared" si="515"/>
        <v>5.8</v>
      </c>
      <c r="QZ21" s="35" t="str">
        <f t="shared" si="516"/>
        <v>C</v>
      </c>
      <c r="RA21" s="33">
        <f t="shared" si="517"/>
        <v>2</v>
      </c>
      <c r="RB21" s="49" t="str">
        <f t="shared" si="518"/>
        <v>2.0</v>
      </c>
      <c r="RC21" s="77">
        <v>3</v>
      </c>
      <c r="RD21" s="151">
        <v>3</v>
      </c>
      <c r="RE21" s="24">
        <v>7.5</v>
      </c>
      <c r="RF21" s="27">
        <v>5</v>
      </c>
      <c r="RG21" s="28"/>
      <c r="RH21" s="30">
        <f t="shared" si="519"/>
        <v>6</v>
      </c>
      <c r="RI21" s="31">
        <f t="shared" si="520"/>
        <v>6</v>
      </c>
      <c r="RJ21" s="29" t="str">
        <f t="shared" si="521"/>
        <v>6.0</v>
      </c>
      <c r="RK21" s="35" t="str">
        <f t="shared" si="522"/>
        <v>C</v>
      </c>
      <c r="RL21" s="130">
        <f t="shared" si="523"/>
        <v>2</v>
      </c>
      <c r="RM21" s="49" t="str">
        <f t="shared" si="524"/>
        <v>2.0</v>
      </c>
      <c r="RN21" s="77">
        <v>1</v>
      </c>
      <c r="RO21" s="151">
        <v>1</v>
      </c>
      <c r="RP21" s="211">
        <f t="shared" si="525"/>
        <v>15</v>
      </c>
      <c r="RQ21" s="275">
        <f t="shared" si="526"/>
        <v>6.3133333333333326</v>
      </c>
      <c r="RR21" s="43">
        <f t="shared" si="527"/>
        <v>2.2666666666666666</v>
      </c>
      <c r="RS21" s="45" t="str">
        <f t="shared" si="277"/>
        <v>2.27</v>
      </c>
      <c r="RT21" s="47" t="str">
        <f t="shared" si="278"/>
        <v>Lên lớp</v>
      </c>
      <c r="RU21" s="41">
        <f t="shared" si="279"/>
        <v>15</v>
      </c>
      <c r="RV21" s="43">
        <f t="shared" si="280"/>
        <v>2.2666666666666666</v>
      </c>
      <c r="RW21" s="229">
        <f t="shared" si="281"/>
        <v>91</v>
      </c>
      <c r="RX21" s="230">
        <f t="shared" si="282"/>
        <v>86</v>
      </c>
      <c r="RY21" s="146">
        <f t="shared" si="283"/>
        <v>2.058139534883721</v>
      </c>
      <c r="RZ21" s="45" t="str">
        <f t="shared" si="284"/>
        <v>2.06</v>
      </c>
      <c r="SA21" s="47" t="str">
        <f t="shared" si="285"/>
        <v>Lên lớp</v>
      </c>
      <c r="SB21" s="47" t="s">
        <v>1143</v>
      </c>
      <c r="SC21" s="24"/>
      <c r="SD21" s="27"/>
      <c r="SE21" s="28"/>
      <c r="SF21" s="22">
        <f t="shared" si="528"/>
        <v>0</v>
      </c>
      <c r="SG21" s="29">
        <f t="shared" si="529"/>
        <v>0</v>
      </c>
      <c r="SH21" s="29" t="str">
        <f t="shared" si="530"/>
        <v>0.0</v>
      </c>
      <c r="SI21" s="35" t="str">
        <f t="shared" si="531"/>
        <v>F</v>
      </c>
      <c r="SJ21" s="33">
        <f t="shared" si="532"/>
        <v>0</v>
      </c>
      <c r="SK21" s="49" t="str">
        <f t="shared" si="533"/>
        <v>0.0</v>
      </c>
      <c r="SL21" s="77"/>
      <c r="SM21" s="151"/>
      <c r="SN21" s="24"/>
      <c r="SO21" s="27"/>
      <c r="SP21" s="28"/>
      <c r="SQ21" s="30">
        <f t="shared" si="534"/>
        <v>0</v>
      </c>
      <c r="SR21" s="31">
        <f t="shared" si="535"/>
        <v>0</v>
      </c>
      <c r="SS21" s="31" t="str">
        <f t="shared" si="536"/>
        <v>0.0</v>
      </c>
      <c r="ST21" s="35" t="str">
        <f t="shared" si="537"/>
        <v>F</v>
      </c>
      <c r="SU21" s="33">
        <f t="shared" si="538"/>
        <v>0</v>
      </c>
      <c r="SV21" s="49" t="str">
        <f t="shared" si="539"/>
        <v>0.0</v>
      </c>
      <c r="SW21" s="77"/>
      <c r="SX21" s="151"/>
      <c r="SY21" s="24">
        <v>8</v>
      </c>
      <c r="SZ21" s="27">
        <v>6</v>
      </c>
      <c r="TA21" s="28"/>
      <c r="TB21" s="22">
        <f t="shared" si="546"/>
        <v>6.8</v>
      </c>
      <c r="TC21" s="29">
        <f t="shared" si="547"/>
        <v>6.8</v>
      </c>
      <c r="TD21" s="31" t="str">
        <f t="shared" si="541"/>
        <v>6.8</v>
      </c>
      <c r="TE21" s="35" t="str">
        <f t="shared" si="542"/>
        <v>C+</v>
      </c>
      <c r="TF21" s="33">
        <f t="shared" si="543"/>
        <v>2.5</v>
      </c>
      <c r="TG21" s="49" t="str">
        <f t="shared" si="544"/>
        <v>2.5</v>
      </c>
      <c r="TH21" s="77">
        <v>4</v>
      </c>
      <c r="TI21" s="151">
        <v>4</v>
      </c>
      <c r="TJ21" s="320"/>
      <c r="TK21" s="321">
        <v>4.9000000000000004</v>
      </c>
      <c r="TL21" s="322">
        <v>4.9000000000000004</v>
      </c>
      <c r="TM21" s="322">
        <v>5.7</v>
      </c>
      <c r="TN21" s="322"/>
      <c r="TO21" s="127">
        <f t="shared" si="548"/>
        <v>5.3</v>
      </c>
      <c r="TP21" s="29" t="str">
        <f t="shared" si="549"/>
        <v>5.3</v>
      </c>
      <c r="TQ21" s="35" t="str">
        <f t="shared" si="550"/>
        <v>D+</v>
      </c>
      <c r="TR21" s="33">
        <f t="shared" si="551"/>
        <v>1.5</v>
      </c>
      <c r="TS21" s="49" t="str">
        <f t="shared" si="552"/>
        <v>1.5</v>
      </c>
      <c r="TT21" s="323">
        <v>5</v>
      </c>
      <c r="TU21" s="324">
        <v>5</v>
      </c>
      <c r="TV21" s="325">
        <f t="shared" si="553"/>
        <v>9</v>
      </c>
      <c r="TW21" s="341">
        <f t="shared" si="294"/>
        <v>5.9666666666666668</v>
      </c>
      <c r="TX21" s="326">
        <f t="shared" si="554"/>
        <v>1.9444444444444444</v>
      </c>
      <c r="TY21" s="45" t="str">
        <f t="shared" si="555"/>
        <v>1.94</v>
      </c>
      <c r="TZ21" s="47" t="str">
        <f t="shared" si="556"/>
        <v>Lên lớp</v>
      </c>
      <c r="UA21" s="41">
        <f t="shared" si="557"/>
        <v>9</v>
      </c>
      <c r="UB21" s="43">
        <f t="shared" si="558"/>
        <v>1.9444444444444444</v>
      </c>
    </row>
    <row r="22" spans="1:548" ht="18">
      <c r="A22" s="11">
        <v>34</v>
      </c>
      <c r="B22" s="70" t="s">
        <v>573</v>
      </c>
      <c r="C22" s="14" t="s">
        <v>1012</v>
      </c>
      <c r="D22" s="57" t="s">
        <v>1010</v>
      </c>
      <c r="E22" s="15" t="s">
        <v>349</v>
      </c>
      <c r="F22" s="9"/>
      <c r="G22" s="58" t="s">
        <v>1015</v>
      </c>
      <c r="H22" s="58" t="s">
        <v>18</v>
      </c>
      <c r="I22" s="104" t="s">
        <v>1018</v>
      </c>
      <c r="J22" s="140">
        <v>5.3</v>
      </c>
      <c r="K22" s="29" t="str">
        <f t="shared" si="100"/>
        <v>5.3</v>
      </c>
      <c r="L22" s="35" t="str">
        <f t="shared" si="362"/>
        <v>D+</v>
      </c>
      <c r="M22" s="33">
        <f t="shared" si="363"/>
        <v>1.5</v>
      </c>
      <c r="N22" s="49" t="str">
        <f t="shared" si="364"/>
        <v>1.5</v>
      </c>
      <c r="O22" s="12">
        <v>2</v>
      </c>
      <c r="P22" s="19">
        <v>7</v>
      </c>
      <c r="Q22" s="29" t="str">
        <f t="shared" si="104"/>
        <v>7.0</v>
      </c>
      <c r="R22" s="35" t="str">
        <f t="shared" si="365"/>
        <v>B</v>
      </c>
      <c r="S22" s="33">
        <f t="shared" si="366"/>
        <v>3</v>
      </c>
      <c r="T22" s="49" t="str">
        <f t="shared" si="367"/>
        <v>3.0</v>
      </c>
      <c r="U22" s="12">
        <v>3</v>
      </c>
      <c r="V22" s="24">
        <v>7.4</v>
      </c>
      <c r="W22" s="27">
        <v>7</v>
      </c>
      <c r="X22" s="28"/>
      <c r="Y22" s="22">
        <f t="shared" si="368"/>
        <v>7.2</v>
      </c>
      <c r="Z22" s="29">
        <f t="shared" si="369"/>
        <v>7.2</v>
      </c>
      <c r="AA22" s="29" t="str">
        <f t="shared" si="110"/>
        <v>7.2</v>
      </c>
      <c r="AB22" s="35" t="str">
        <f t="shared" si="370"/>
        <v>B</v>
      </c>
      <c r="AC22" s="33">
        <f t="shared" si="371"/>
        <v>3</v>
      </c>
      <c r="AD22" s="49" t="str">
        <f t="shared" si="372"/>
        <v>3.0</v>
      </c>
      <c r="AE22" s="77">
        <v>5</v>
      </c>
      <c r="AF22" s="80">
        <v>5</v>
      </c>
      <c r="AG22" s="24">
        <v>7.1</v>
      </c>
      <c r="AH22" s="27">
        <v>8</v>
      </c>
      <c r="AI22" s="28"/>
      <c r="AJ22" s="30">
        <f t="shared" si="373"/>
        <v>7.6</v>
      </c>
      <c r="AK22" s="31">
        <f t="shared" si="374"/>
        <v>7.6</v>
      </c>
      <c r="AL22" s="29" t="str">
        <f t="shared" si="116"/>
        <v>7.6</v>
      </c>
      <c r="AM22" s="35" t="str">
        <f t="shared" si="375"/>
        <v>B</v>
      </c>
      <c r="AN22" s="33">
        <f t="shared" si="376"/>
        <v>3</v>
      </c>
      <c r="AO22" s="49" t="str">
        <f t="shared" si="377"/>
        <v>3.0</v>
      </c>
      <c r="AP22" s="77">
        <v>3</v>
      </c>
      <c r="AQ22" s="83">
        <v>3</v>
      </c>
      <c r="AR22" s="24">
        <v>5</v>
      </c>
      <c r="AS22" s="27">
        <v>3</v>
      </c>
      <c r="AT22" s="28">
        <v>6</v>
      </c>
      <c r="AU22" s="30">
        <f t="shared" si="378"/>
        <v>3.8</v>
      </c>
      <c r="AV22" s="31">
        <f t="shared" si="379"/>
        <v>5.6</v>
      </c>
      <c r="AW22" s="29" t="str">
        <f t="shared" si="120"/>
        <v>5.6</v>
      </c>
      <c r="AX22" s="35" t="str">
        <f t="shared" si="380"/>
        <v>C</v>
      </c>
      <c r="AY22" s="33">
        <f t="shared" si="381"/>
        <v>2</v>
      </c>
      <c r="AZ22" s="49" t="str">
        <f t="shared" si="382"/>
        <v>2.0</v>
      </c>
      <c r="BA22" s="77">
        <v>3</v>
      </c>
      <c r="BB22" s="83">
        <v>3</v>
      </c>
      <c r="BC22" s="133">
        <v>7.3</v>
      </c>
      <c r="BD22" s="125">
        <v>9</v>
      </c>
      <c r="BE22" s="126"/>
      <c r="BF22" s="159">
        <f t="shared" si="383"/>
        <v>8.3000000000000007</v>
      </c>
      <c r="BG22" s="160">
        <f t="shared" si="384"/>
        <v>8.3000000000000007</v>
      </c>
      <c r="BH22" s="29" t="str">
        <f t="shared" si="124"/>
        <v>8.3</v>
      </c>
      <c r="BI22" s="129" t="str">
        <f t="shared" si="385"/>
        <v>B+</v>
      </c>
      <c r="BJ22" s="130">
        <f t="shared" si="386"/>
        <v>3.5</v>
      </c>
      <c r="BK22" s="131" t="str">
        <f t="shared" si="387"/>
        <v>3.5</v>
      </c>
      <c r="BL22" s="132">
        <v>3</v>
      </c>
      <c r="BM22" s="158">
        <v>3</v>
      </c>
      <c r="BN22" s="24">
        <v>8</v>
      </c>
      <c r="BO22" s="27">
        <v>9</v>
      </c>
      <c r="BP22" s="28"/>
      <c r="BQ22" s="22">
        <f t="shared" si="566"/>
        <v>8.6</v>
      </c>
      <c r="BR22" s="29">
        <f t="shared" si="567"/>
        <v>8.6</v>
      </c>
      <c r="BS22" s="29" t="str">
        <f t="shared" si="128"/>
        <v>8.6</v>
      </c>
      <c r="BT22" s="35" t="str">
        <f t="shared" si="568"/>
        <v>A</v>
      </c>
      <c r="BU22" s="33">
        <f t="shared" si="569"/>
        <v>4</v>
      </c>
      <c r="BV22" s="49" t="str">
        <f t="shared" si="570"/>
        <v>4.0</v>
      </c>
      <c r="BW22" s="77">
        <v>2</v>
      </c>
      <c r="BX22" s="83">
        <v>2</v>
      </c>
      <c r="BY22" s="41">
        <f t="shared" si="132"/>
        <v>16</v>
      </c>
      <c r="BZ22" s="43">
        <f t="shared" si="133"/>
        <v>3.03125</v>
      </c>
      <c r="CA22" s="45" t="str">
        <f t="shared" si="134"/>
        <v>3.03</v>
      </c>
      <c r="CB22" s="47" t="str">
        <f t="shared" si="135"/>
        <v>Lên lớp</v>
      </c>
      <c r="CC22" s="145">
        <f t="shared" si="136"/>
        <v>16</v>
      </c>
      <c r="CD22" s="146">
        <f t="shared" si="137"/>
        <v>3.03125</v>
      </c>
      <c r="CE22" s="47" t="str">
        <f t="shared" si="138"/>
        <v>Lên lớp</v>
      </c>
      <c r="CF22" s="142" t="s">
        <v>1143</v>
      </c>
      <c r="CG22" s="24">
        <v>6.9</v>
      </c>
      <c r="CH22" s="27">
        <v>7</v>
      </c>
      <c r="CI22" s="28"/>
      <c r="CJ22" s="30">
        <f t="shared" si="393"/>
        <v>7</v>
      </c>
      <c r="CK22" s="31">
        <f t="shared" si="394"/>
        <v>7</v>
      </c>
      <c r="CL22" s="29" t="str">
        <f t="shared" si="141"/>
        <v>7.0</v>
      </c>
      <c r="CM22" s="35" t="str">
        <f t="shared" si="395"/>
        <v>B</v>
      </c>
      <c r="CN22" s="157">
        <f t="shared" si="396"/>
        <v>3</v>
      </c>
      <c r="CO22" s="49" t="str">
        <f t="shared" si="397"/>
        <v>3.0</v>
      </c>
      <c r="CP22" s="77">
        <v>3</v>
      </c>
      <c r="CQ22" s="151">
        <v>3</v>
      </c>
      <c r="CR22" s="24">
        <v>8</v>
      </c>
      <c r="CS22" s="27">
        <v>5</v>
      </c>
      <c r="CT22" s="28"/>
      <c r="CU22" s="30">
        <f t="shared" si="398"/>
        <v>6.2</v>
      </c>
      <c r="CV22" s="31">
        <f t="shared" si="399"/>
        <v>6.2</v>
      </c>
      <c r="CW22" s="29" t="str">
        <f t="shared" si="146"/>
        <v>6.2</v>
      </c>
      <c r="CX22" s="35" t="str">
        <f t="shared" si="400"/>
        <v>C</v>
      </c>
      <c r="CY22" s="157">
        <f t="shared" si="401"/>
        <v>2</v>
      </c>
      <c r="CZ22" s="49" t="str">
        <f t="shared" si="402"/>
        <v>2.0</v>
      </c>
      <c r="DA22" s="77">
        <v>2</v>
      </c>
      <c r="DB22" s="151">
        <v>2</v>
      </c>
      <c r="DC22" s="24">
        <v>5.7</v>
      </c>
      <c r="DD22" s="27">
        <v>5</v>
      </c>
      <c r="DE22" s="28"/>
      <c r="DF22" s="30">
        <f t="shared" si="403"/>
        <v>5.3</v>
      </c>
      <c r="DG22" s="31">
        <f t="shared" si="404"/>
        <v>5.3</v>
      </c>
      <c r="DH22" s="29" t="str">
        <f t="shared" si="152"/>
        <v>5.3</v>
      </c>
      <c r="DI22" s="35" t="str">
        <f t="shared" si="405"/>
        <v>D+</v>
      </c>
      <c r="DJ22" s="157">
        <f t="shared" si="406"/>
        <v>1.5</v>
      </c>
      <c r="DK22" s="49" t="str">
        <f t="shared" si="407"/>
        <v>1.5</v>
      </c>
      <c r="DL22" s="77">
        <v>4</v>
      </c>
      <c r="DM22" s="151">
        <v>4</v>
      </c>
      <c r="DN22" s="24">
        <v>6.2</v>
      </c>
      <c r="DO22" s="27">
        <v>4</v>
      </c>
      <c r="DP22" s="28"/>
      <c r="DQ22" s="30">
        <f t="shared" si="408"/>
        <v>4.9000000000000004</v>
      </c>
      <c r="DR22" s="31">
        <f t="shared" si="409"/>
        <v>4.9000000000000004</v>
      </c>
      <c r="DS22" s="29" t="str">
        <f t="shared" si="158"/>
        <v>4.9</v>
      </c>
      <c r="DT22" s="35" t="str">
        <f t="shared" si="410"/>
        <v>D</v>
      </c>
      <c r="DU22" s="157">
        <f t="shared" si="411"/>
        <v>1</v>
      </c>
      <c r="DV22" s="49" t="str">
        <f t="shared" si="412"/>
        <v>1.0</v>
      </c>
      <c r="DW22" s="77">
        <v>3</v>
      </c>
      <c r="DX22" s="151">
        <v>3</v>
      </c>
      <c r="DY22" s="24">
        <v>6.3</v>
      </c>
      <c r="DZ22" s="27">
        <v>4</v>
      </c>
      <c r="EA22" s="28"/>
      <c r="EB22" s="30">
        <f t="shared" si="413"/>
        <v>4.9000000000000004</v>
      </c>
      <c r="EC22" s="31">
        <f t="shared" si="414"/>
        <v>4.9000000000000004</v>
      </c>
      <c r="ED22" s="29" t="str">
        <f t="shared" si="162"/>
        <v>4.9</v>
      </c>
      <c r="EE22" s="35" t="str">
        <f t="shared" si="415"/>
        <v>D</v>
      </c>
      <c r="EF22" s="157">
        <f t="shared" si="416"/>
        <v>1</v>
      </c>
      <c r="EG22" s="49" t="str">
        <f t="shared" si="417"/>
        <v>1.0</v>
      </c>
      <c r="EH22" s="77">
        <v>2</v>
      </c>
      <c r="EI22" s="151">
        <v>2</v>
      </c>
      <c r="EJ22" s="24">
        <v>7</v>
      </c>
      <c r="EK22" s="27">
        <v>5</v>
      </c>
      <c r="EL22" s="28"/>
      <c r="EM22" s="30">
        <f t="shared" si="418"/>
        <v>5.8</v>
      </c>
      <c r="EN22" s="31">
        <f t="shared" si="419"/>
        <v>5.8</v>
      </c>
      <c r="EO22" s="29" t="str">
        <f t="shared" si="167"/>
        <v>5.8</v>
      </c>
      <c r="EP22" s="35" t="str">
        <f t="shared" si="420"/>
        <v>C</v>
      </c>
      <c r="EQ22" s="157">
        <f t="shared" si="421"/>
        <v>2</v>
      </c>
      <c r="ER22" s="49" t="str">
        <f t="shared" si="422"/>
        <v>2.0</v>
      </c>
      <c r="ES22" s="77">
        <v>2</v>
      </c>
      <c r="ET22" s="151">
        <v>2</v>
      </c>
      <c r="EU22" s="24">
        <v>6.7</v>
      </c>
      <c r="EV22" s="27">
        <v>7</v>
      </c>
      <c r="EW22" s="28"/>
      <c r="EX22" s="30">
        <f t="shared" si="423"/>
        <v>6.9</v>
      </c>
      <c r="EY22" s="31">
        <f t="shared" si="424"/>
        <v>6.9</v>
      </c>
      <c r="EZ22" s="29" t="str">
        <f t="shared" si="172"/>
        <v>6.9</v>
      </c>
      <c r="FA22" s="35" t="str">
        <f t="shared" si="425"/>
        <v>C+</v>
      </c>
      <c r="FB22" s="157">
        <f t="shared" si="426"/>
        <v>2.5</v>
      </c>
      <c r="FC22" s="49" t="str">
        <f t="shared" si="427"/>
        <v>2.5</v>
      </c>
      <c r="FD22" s="77">
        <v>3</v>
      </c>
      <c r="FE22" s="151">
        <v>3</v>
      </c>
      <c r="FF22" s="155">
        <v>8</v>
      </c>
      <c r="FG22" s="165">
        <v>7.2</v>
      </c>
      <c r="FH22" s="165"/>
      <c r="FI22" s="22">
        <f t="shared" si="428"/>
        <v>7.5</v>
      </c>
      <c r="FJ22" s="29">
        <f t="shared" si="429"/>
        <v>7.5</v>
      </c>
      <c r="FK22" s="29" t="str">
        <f t="shared" si="178"/>
        <v>7.5</v>
      </c>
      <c r="FL22" s="35" t="str">
        <f t="shared" si="430"/>
        <v>B</v>
      </c>
      <c r="FM22" s="33">
        <f t="shared" si="431"/>
        <v>3</v>
      </c>
      <c r="FN22" s="49" t="str">
        <f t="shared" si="432"/>
        <v>3.0</v>
      </c>
      <c r="FO22" s="77">
        <v>2</v>
      </c>
      <c r="FP22" s="151">
        <v>2</v>
      </c>
      <c r="FQ22" s="41">
        <f t="shared" si="182"/>
        <v>21</v>
      </c>
      <c r="FR22" s="43">
        <f t="shared" si="302"/>
        <v>1.9761904761904763</v>
      </c>
      <c r="FS22" s="45" t="str">
        <f t="shared" si="183"/>
        <v>1.98</v>
      </c>
      <c r="FT22" s="47" t="str">
        <f t="shared" si="184"/>
        <v>Lên lớp</v>
      </c>
      <c r="FU22" s="145">
        <f t="shared" si="185"/>
        <v>21</v>
      </c>
      <c r="FV22" s="146">
        <f t="shared" si="186"/>
        <v>1.9761904761904763</v>
      </c>
      <c r="FW22" s="174">
        <f t="shared" si="187"/>
        <v>37</v>
      </c>
      <c r="FX22" s="41">
        <f t="shared" si="188"/>
        <v>37</v>
      </c>
      <c r="FY22" s="43">
        <f t="shared" si="189"/>
        <v>2.4324324324324325</v>
      </c>
      <c r="FZ22" s="45" t="str">
        <f t="shared" si="190"/>
        <v>2.43</v>
      </c>
      <c r="GA22" s="47" t="str">
        <f t="shared" si="191"/>
        <v>Lên lớp</v>
      </c>
      <c r="GB22" s="47" t="s">
        <v>1143</v>
      </c>
      <c r="GC22" s="24">
        <v>7.7</v>
      </c>
      <c r="GD22" s="27">
        <v>7</v>
      </c>
      <c r="GE22" s="28"/>
      <c r="GF22" s="22">
        <f t="shared" si="314"/>
        <v>7.3</v>
      </c>
      <c r="GG22" s="29">
        <f t="shared" si="315"/>
        <v>7.3</v>
      </c>
      <c r="GH22" s="29" t="str">
        <f t="shared" si="193"/>
        <v>7.3</v>
      </c>
      <c r="GI22" s="35" t="str">
        <f t="shared" si="316"/>
        <v>B</v>
      </c>
      <c r="GJ22" s="33">
        <f t="shared" si="317"/>
        <v>3</v>
      </c>
      <c r="GK22" s="49" t="str">
        <f t="shared" si="318"/>
        <v>3.0</v>
      </c>
      <c r="GL22" s="77">
        <v>2</v>
      </c>
      <c r="GM22" s="151">
        <v>2</v>
      </c>
      <c r="GN22" s="24">
        <v>8.3000000000000007</v>
      </c>
      <c r="GO22" s="27">
        <v>4</v>
      </c>
      <c r="GP22" s="28"/>
      <c r="GQ22" s="22">
        <f t="shared" si="319"/>
        <v>5.7</v>
      </c>
      <c r="GR22" s="29">
        <f t="shared" si="320"/>
        <v>5.7</v>
      </c>
      <c r="GS22" s="29" t="str">
        <f t="shared" si="198"/>
        <v>5.7</v>
      </c>
      <c r="GT22" s="35" t="str">
        <f t="shared" si="321"/>
        <v>C</v>
      </c>
      <c r="GU22" s="33">
        <f t="shared" si="322"/>
        <v>2</v>
      </c>
      <c r="GV22" s="49" t="str">
        <f t="shared" si="323"/>
        <v>2.0</v>
      </c>
      <c r="GW22" s="77">
        <v>3</v>
      </c>
      <c r="GX22" s="151">
        <v>3</v>
      </c>
      <c r="GY22" s="24">
        <v>6</v>
      </c>
      <c r="GZ22" s="27">
        <v>7</v>
      </c>
      <c r="HA22" s="28"/>
      <c r="HB22" s="22">
        <f t="shared" si="324"/>
        <v>6.6</v>
      </c>
      <c r="HC22" s="29">
        <f t="shared" si="325"/>
        <v>6.6</v>
      </c>
      <c r="HD22" s="29" t="str">
        <f t="shared" si="203"/>
        <v>6.6</v>
      </c>
      <c r="HE22" s="35" t="str">
        <f t="shared" si="326"/>
        <v>C+</v>
      </c>
      <c r="HF22" s="33">
        <f t="shared" si="327"/>
        <v>2.5</v>
      </c>
      <c r="HG22" s="49" t="str">
        <f t="shared" si="328"/>
        <v>2.5</v>
      </c>
      <c r="HH22" s="77">
        <v>2</v>
      </c>
      <c r="HI22" s="151">
        <v>2</v>
      </c>
      <c r="HJ22" s="24">
        <v>6</v>
      </c>
      <c r="HK22" s="27">
        <v>3</v>
      </c>
      <c r="HL22" s="28"/>
      <c r="HM22" s="30">
        <f t="shared" si="329"/>
        <v>4.2</v>
      </c>
      <c r="HN22" s="31">
        <f t="shared" si="330"/>
        <v>4.2</v>
      </c>
      <c r="HO22" s="29" t="str">
        <f t="shared" si="208"/>
        <v>4.2</v>
      </c>
      <c r="HP22" s="35" t="str">
        <f t="shared" si="331"/>
        <v>D</v>
      </c>
      <c r="HQ22" s="33">
        <f t="shared" si="332"/>
        <v>1</v>
      </c>
      <c r="HR22" s="49" t="str">
        <f t="shared" si="333"/>
        <v>1.0</v>
      </c>
      <c r="HS22" s="77">
        <v>2</v>
      </c>
      <c r="HT22" s="151">
        <v>2</v>
      </c>
      <c r="HU22" s="24">
        <v>8</v>
      </c>
      <c r="HV22" s="27">
        <v>7</v>
      </c>
      <c r="HW22" s="28"/>
      <c r="HX22" s="22">
        <f t="shared" si="334"/>
        <v>7.4</v>
      </c>
      <c r="HY22" s="29">
        <f t="shared" si="335"/>
        <v>7.4</v>
      </c>
      <c r="HZ22" s="29" t="str">
        <f t="shared" si="213"/>
        <v>7.4</v>
      </c>
      <c r="IA22" s="35" t="str">
        <f t="shared" si="336"/>
        <v>B</v>
      </c>
      <c r="IB22" s="33">
        <f t="shared" si="337"/>
        <v>3</v>
      </c>
      <c r="IC22" s="49" t="str">
        <f t="shared" si="338"/>
        <v>3.0</v>
      </c>
      <c r="ID22" s="77">
        <v>3</v>
      </c>
      <c r="IE22" s="151">
        <v>3</v>
      </c>
      <c r="IF22" s="24">
        <v>6.3</v>
      </c>
      <c r="IG22" s="27">
        <v>5</v>
      </c>
      <c r="IH22" s="28"/>
      <c r="II22" s="22">
        <f t="shared" si="217"/>
        <v>5.5</v>
      </c>
      <c r="IJ22" s="29">
        <f t="shared" si="218"/>
        <v>5.5</v>
      </c>
      <c r="IK22" s="29" t="str">
        <f t="shared" si="219"/>
        <v>5.5</v>
      </c>
      <c r="IL22" s="35" t="str">
        <f t="shared" si="339"/>
        <v>C</v>
      </c>
      <c r="IM22" s="33">
        <f t="shared" si="340"/>
        <v>2</v>
      </c>
      <c r="IN22" s="49" t="str">
        <f t="shared" si="341"/>
        <v>2.0</v>
      </c>
      <c r="IO22" s="77">
        <v>2</v>
      </c>
      <c r="IP22" s="151">
        <v>2</v>
      </c>
      <c r="IQ22" s="24">
        <v>7.6</v>
      </c>
      <c r="IR22" s="27">
        <v>7</v>
      </c>
      <c r="IS22" s="28"/>
      <c r="IT22" s="22">
        <f t="shared" si="342"/>
        <v>7.2</v>
      </c>
      <c r="IU22" s="29">
        <f t="shared" si="343"/>
        <v>7.2</v>
      </c>
      <c r="IV22" s="29" t="str">
        <f t="shared" si="223"/>
        <v>7.2</v>
      </c>
      <c r="IW22" s="35" t="str">
        <f t="shared" si="344"/>
        <v>B</v>
      </c>
      <c r="IX22" s="33">
        <f t="shared" si="345"/>
        <v>3</v>
      </c>
      <c r="IY22" s="49" t="str">
        <f t="shared" si="346"/>
        <v>3.0</v>
      </c>
      <c r="IZ22" s="77">
        <v>3</v>
      </c>
      <c r="JA22" s="151">
        <v>3</v>
      </c>
      <c r="JB22" s="24">
        <v>6</v>
      </c>
      <c r="JC22" s="27">
        <v>6</v>
      </c>
      <c r="JD22" s="28"/>
      <c r="JE22" s="30">
        <f t="shared" si="347"/>
        <v>6</v>
      </c>
      <c r="JF22" s="31">
        <f t="shared" si="348"/>
        <v>6</v>
      </c>
      <c r="JG22" s="29" t="str">
        <f t="shared" si="227"/>
        <v>6.0</v>
      </c>
      <c r="JH22" s="35" t="str">
        <f t="shared" si="349"/>
        <v>C</v>
      </c>
      <c r="JI22" s="33">
        <f t="shared" si="350"/>
        <v>2</v>
      </c>
      <c r="JJ22" s="49" t="str">
        <f t="shared" si="351"/>
        <v>2.0</v>
      </c>
      <c r="JK22" s="77">
        <v>3</v>
      </c>
      <c r="JL22" s="151">
        <v>3</v>
      </c>
      <c r="JM22" s="24">
        <v>7</v>
      </c>
      <c r="JN22" s="214">
        <v>8.6999999999999993</v>
      </c>
      <c r="JO22" s="140"/>
      <c r="JP22" s="30">
        <f t="shared" si="352"/>
        <v>8</v>
      </c>
      <c r="JQ22" s="31">
        <f t="shared" si="353"/>
        <v>8</v>
      </c>
      <c r="JR22" s="29" t="str">
        <f t="shared" si="231"/>
        <v>8.0</v>
      </c>
      <c r="JS22" s="35" t="str">
        <f t="shared" si="354"/>
        <v>B+</v>
      </c>
      <c r="JT22" s="33">
        <f t="shared" si="355"/>
        <v>3.5</v>
      </c>
      <c r="JU22" s="49" t="str">
        <f t="shared" si="356"/>
        <v>3.5</v>
      </c>
      <c r="JV22" s="77">
        <v>1</v>
      </c>
      <c r="JW22" s="151">
        <v>1</v>
      </c>
      <c r="JX22" s="211">
        <f t="shared" si="235"/>
        <v>21</v>
      </c>
      <c r="JY22" s="43">
        <f t="shared" si="236"/>
        <v>2.4047619047619047</v>
      </c>
      <c r="JZ22" s="45" t="str">
        <f t="shared" si="237"/>
        <v>2.40</v>
      </c>
      <c r="KA22" s="47" t="str">
        <f t="shared" si="238"/>
        <v>Lên lớp</v>
      </c>
      <c r="KB22" s="41">
        <f t="shared" si="239"/>
        <v>21</v>
      </c>
      <c r="KC22" s="43">
        <f t="shared" si="240"/>
        <v>2.4047619047619047</v>
      </c>
      <c r="KD22" s="229">
        <f t="shared" si="241"/>
        <v>58</v>
      </c>
      <c r="KE22" s="230">
        <f t="shared" si="242"/>
        <v>58</v>
      </c>
      <c r="KF22" s="146">
        <f t="shared" si="243"/>
        <v>2.4224137931034484</v>
      </c>
      <c r="KG22" s="45" t="str">
        <f t="shared" si="244"/>
        <v>2.42</v>
      </c>
      <c r="KH22" s="47" t="str">
        <f t="shared" si="245"/>
        <v>Lên lớp</v>
      </c>
      <c r="KI22" s="47" t="s">
        <v>1143</v>
      </c>
      <c r="KJ22" s="24">
        <v>5.4</v>
      </c>
      <c r="KK22" s="27">
        <v>6</v>
      </c>
      <c r="KL22" s="28"/>
      <c r="KM22" s="30">
        <f t="shared" si="433"/>
        <v>5.8</v>
      </c>
      <c r="KN22" s="31">
        <f t="shared" si="434"/>
        <v>5.8</v>
      </c>
      <c r="KO22" s="29" t="str">
        <f t="shared" si="435"/>
        <v>5.8</v>
      </c>
      <c r="KP22" s="35" t="str">
        <f t="shared" si="436"/>
        <v>C</v>
      </c>
      <c r="KQ22" s="33">
        <f t="shared" si="437"/>
        <v>2</v>
      </c>
      <c r="KR22" s="49" t="str">
        <f t="shared" si="438"/>
        <v>2.0</v>
      </c>
      <c r="KS22" s="77">
        <v>2</v>
      </c>
      <c r="KT22" s="151">
        <v>2</v>
      </c>
      <c r="KU22" s="24">
        <v>8</v>
      </c>
      <c r="KV22" s="27">
        <v>8</v>
      </c>
      <c r="KW22" s="28"/>
      <c r="KX22" s="30">
        <f t="shared" si="439"/>
        <v>8</v>
      </c>
      <c r="KY22" s="31">
        <f t="shared" si="440"/>
        <v>8</v>
      </c>
      <c r="KZ22" s="29" t="str">
        <f t="shared" si="441"/>
        <v>8.0</v>
      </c>
      <c r="LA22" s="35" t="str">
        <f t="shared" si="442"/>
        <v>B+</v>
      </c>
      <c r="LB22" s="33">
        <f t="shared" si="443"/>
        <v>3.5</v>
      </c>
      <c r="LC22" s="49" t="str">
        <f t="shared" si="444"/>
        <v>3.5</v>
      </c>
      <c r="LD22" s="77">
        <v>2</v>
      </c>
      <c r="LE22" s="151">
        <v>2</v>
      </c>
      <c r="LF22" s="24">
        <v>5.7</v>
      </c>
      <c r="LG22" s="27">
        <v>5</v>
      </c>
      <c r="LH22" s="28"/>
      <c r="LI22" s="30">
        <f t="shared" si="445"/>
        <v>5.3</v>
      </c>
      <c r="LJ22" s="31">
        <f t="shared" si="446"/>
        <v>5.3</v>
      </c>
      <c r="LK22" s="29" t="str">
        <f t="shared" si="447"/>
        <v>5.3</v>
      </c>
      <c r="LL22" s="35" t="str">
        <f t="shared" si="448"/>
        <v>D+</v>
      </c>
      <c r="LM22" s="33">
        <f t="shared" si="449"/>
        <v>1.5</v>
      </c>
      <c r="LN22" s="49" t="str">
        <f t="shared" si="450"/>
        <v>1.5</v>
      </c>
      <c r="LO22" s="77">
        <v>2</v>
      </c>
      <c r="LP22" s="151">
        <v>2</v>
      </c>
      <c r="LQ22" s="24">
        <v>7</v>
      </c>
      <c r="LR22" s="27">
        <v>0</v>
      </c>
      <c r="LS22" s="28">
        <v>8</v>
      </c>
      <c r="LT22" s="30">
        <f t="shared" si="451"/>
        <v>2.8</v>
      </c>
      <c r="LU22" s="31">
        <f t="shared" si="452"/>
        <v>7.6</v>
      </c>
      <c r="LV22" s="29" t="str">
        <f t="shared" si="249"/>
        <v>7.6</v>
      </c>
      <c r="LW22" s="35" t="str">
        <f t="shared" si="453"/>
        <v>B</v>
      </c>
      <c r="LX22" s="33">
        <f t="shared" si="454"/>
        <v>3</v>
      </c>
      <c r="LY22" s="49" t="str">
        <f t="shared" si="455"/>
        <v>3.0</v>
      </c>
      <c r="LZ22" s="77">
        <v>2</v>
      </c>
      <c r="MA22" s="151">
        <v>2</v>
      </c>
      <c r="MB22" s="24">
        <v>9</v>
      </c>
      <c r="MC22" s="27">
        <v>9</v>
      </c>
      <c r="MD22" s="28"/>
      <c r="ME22" s="30">
        <f t="shared" si="456"/>
        <v>9</v>
      </c>
      <c r="MF22" s="161">
        <f t="shared" si="457"/>
        <v>9</v>
      </c>
      <c r="MG22" s="29" t="str">
        <f t="shared" si="250"/>
        <v>9.0</v>
      </c>
      <c r="MH22" s="162" t="str">
        <f t="shared" si="458"/>
        <v>A</v>
      </c>
      <c r="MI22" s="163">
        <f t="shared" si="459"/>
        <v>4</v>
      </c>
      <c r="MJ22" s="56" t="str">
        <f t="shared" si="460"/>
        <v>4.0</v>
      </c>
      <c r="MK22" s="77">
        <v>1</v>
      </c>
      <c r="ML22" s="151">
        <v>1</v>
      </c>
      <c r="MM22" s="24">
        <v>6.1</v>
      </c>
      <c r="MN22" s="27">
        <v>8</v>
      </c>
      <c r="MO22" s="28"/>
      <c r="MP22" s="30">
        <f t="shared" si="461"/>
        <v>7.2</v>
      </c>
      <c r="MQ22" s="161">
        <f t="shared" si="462"/>
        <v>7.2</v>
      </c>
      <c r="MR22" s="29" t="str">
        <f t="shared" si="251"/>
        <v>7.2</v>
      </c>
      <c r="MS22" s="162" t="str">
        <f t="shared" si="463"/>
        <v>B</v>
      </c>
      <c r="MT22" s="163">
        <f t="shared" si="464"/>
        <v>3</v>
      </c>
      <c r="MU22" s="56" t="str">
        <f t="shared" si="465"/>
        <v>3.0</v>
      </c>
      <c r="MV22" s="77">
        <v>3</v>
      </c>
      <c r="MW22" s="151">
        <v>3</v>
      </c>
      <c r="MX22" s="24">
        <v>7.5</v>
      </c>
      <c r="MY22" s="27">
        <v>6</v>
      </c>
      <c r="MZ22" s="28"/>
      <c r="NA22" s="30">
        <f t="shared" si="466"/>
        <v>6.6</v>
      </c>
      <c r="NB22" s="161">
        <f t="shared" si="467"/>
        <v>6.6</v>
      </c>
      <c r="NC22" s="29" t="str">
        <f t="shared" si="252"/>
        <v>6.6</v>
      </c>
      <c r="ND22" s="162" t="str">
        <f t="shared" si="468"/>
        <v>C+</v>
      </c>
      <c r="NE22" s="163">
        <f t="shared" si="469"/>
        <v>2.5</v>
      </c>
      <c r="NF22" s="56" t="str">
        <f t="shared" si="470"/>
        <v>2.5</v>
      </c>
      <c r="NG22" s="77">
        <v>1</v>
      </c>
      <c r="NH22" s="151">
        <v>1</v>
      </c>
      <c r="NI22" s="24">
        <v>7.4</v>
      </c>
      <c r="NJ22" s="27">
        <v>5</v>
      </c>
      <c r="NK22" s="28"/>
      <c r="NL22" s="30">
        <f t="shared" si="471"/>
        <v>6</v>
      </c>
      <c r="NM22" s="31">
        <f t="shared" si="472"/>
        <v>6</v>
      </c>
      <c r="NN22" s="29" t="str">
        <f t="shared" si="473"/>
        <v>6.0</v>
      </c>
      <c r="NO22" s="35" t="str">
        <f t="shared" si="474"/>
        <v>C</v>
      </c>
      <c r="NP22" s="33">
        <f t="shared" si="475"/>
        <v>2</v>
      </c>
      <c r="NQ22" s="49" t="str">
        <f t="shared" si="476"/>
        <v>2.0</v>
      </c>
      <c r="NR22" s="77">
        <v>3</v>
      </c>
      <c r="NS22" s="151">
        <v>3</v>
      </c>
      <c r="NT22" s="24">
        <v>8</v>
      </c>
      <c r="NU22" s="214">
        <v>8</v>
      </c>
      <c r="NV22" s="28"/>
      <c r="NW22" s="30">
        <f t="shared" si="477"/>
        <v>8</v>
      </c>
      <c r="NX22" s="31">
        <f t="shared" si="478"/>
        <v>8</v>
      </c>
      <c r="NY22" s="29" t="str">
        <f t="shared" si="479"/>
        <v>8.0</v>
      </c>
      <c r="NZ22" s="35" t="str">
        <f t="shared" si="480"/>
        <v>B+</v>
      </c>
      <c r="OA22" s="33">
        <f t="shared" si="481"/>
        <v>3.5</v>
      </c>
      <c r="OB22" s="49" t="str">
        <f t="shared" si="482"/>
        <v>3.5</v>
      </c>
      <c r="OC22" s="77">
        <v>2</v>
      </c>
      <c r="OD22" s="151">
        <v>2</v>
      </c>
      <c r="OE22" s="211">
        <f t="shared" si="256"/>
        <v>18</v>
      </c>
      <c r="OF22" s="43">
        <f t="shared" si="257"/>
        <v>2.6944444444444446</v>
      </c>
      <c r="OG22" s="45" t="str">
        <f t="shared" si="258"/>
        <v>2.69</v>
      </c>
      <c r="OH22" s="47" t="str">
        <f t="shared" si="259"/>
        <v>Lên lớp</v>
      </c>
      <c r="OI22" s="41">
        <f t="shared" si="260"/>
        <v>18</v>
      </c>
      <c r="OJ22" s="43">
        <f t="shared" si="261"/>
        <v>2.6944444444444446</v>
      </c>
      <c r="OK22" s="229">
        <f t="shared" si="262"/>
        <v>76</v>
      </c>
      <c r="OL22" s="230">
        <f t="shared" si="263"/>
        <v>76</v>
      </c>
      <c r="OM22" s="146">
        <f t="shared" si="264"/>
        <v>2.486842105263158</v>
      </c>
      <c r="ON22" s="45" t="str">
        <f t="shared" si="265"/>
        <v>2.49</v>
      </c>
      <c r="OO22" s="47" t="str">
        <f t="shared" si="266"/>
        <v>Lên lớp</v>
      </c>
      <c r="OP22" s="47" t="s">
        <v>1143</v>
      </c>
      <c r="OQ22" s="24">
        <v>7.6</v>
      </c>
      <c r="OR22" s="124"/>
      <c r="OS22" s="28">
        <v>5</v>
      </c>
      <c r="OT22" s="30">
        <f t="shared" si="484"/>
        <v>3</v>
      </c>
      <c r="OU22" s="31">
        <f t="shared" si="485"/>
        <v>6</v>
      </c>
      <c r="OV22" s="31" t="str">
        <f t="shared" si="486"/>
        <v>6.0</v>
      </c>
      <c r="OW22" s="35" t="str">
        <f t="shared" si="487"/>
        <v>C</v>
      </c>
      <c r="OX22" s="33">
        <f t="shared" si="488"/>
        <v>2</v>
      </c>
      <c r="OY22" s="49" t="str">
        <f t="shared" si="489"/>
        <v>2.0</v>
      </c>
      <c r="OZ22" s="77">
        <v>2</v>
      </c>
      <c r="PA22" s="151">
        <v>2</v>
      </c>
      <c r="PB22" s="24">
        <v>8.4</v>
      </c>
      <c r="PC22" s="27">
        <v>7</v>
      </c>
      <c r="PD22" s="28"/>
      <c r="PE22" s="30">
        <f t="shared" si="490"/>
        <v>7.6</v>
      </c>
      <c r="PF22" s="31">
        <f t="shared" si="491"/>
        <v>7.6</v>
      </c>
      <c r="PG22" s="31" t="str">
        <f t="shared" si="492"/>
        <v>7.6</v>
      </c>
      <c r="PH22" s="35" t="str">
        <f t="shared" si="493"/>
        <v>B</v>
      </c>
      <c r="PI22" s="130">
        <f t="shared" si="494"/>
        <v>3</v>
      </c>
      <c r="PJ22" s="49" t="str">
        <f t="shared" si="495"/>
        <v>3.0</v>
      </c>
      <c r="PK22" s="77">
        <v>3</v>
      </c>
      <c r="PL22" s="151">
        <v>3</v>
      </c>
      <c r="PM22" s="24">
        <v>7.3</v>
      </c>
      <c r="PN22" s="27">
        <v>5</v>
      </c>
      <c r="PO22" s="28"/>
      <c r="PP22" s="30">
        <f t="shared" si="496"/>
        <v>5.9</v>
      </c>
      <c r="PQ22" s="31">
        <f t="shared" si="497"/>
        <v>5.9</v>
      </c>
      <c r="PR22" s="29" t="str">
        <f t="shared" si="498"/>
        <v>5.9</v>
      </c>
      <c r="PS22" s="35" t="str">
        <f t="shared" si="499"/>
        <v>C</v>
      </c>
      <c r="PT22" s="130">
        <f t="shared" si="500"/>
        <v>2</v>
      </c>
      <c r="PU22" s="49" t="str">
        <f t="shared" si="501"/>
        <v>2.0</v>
      </c>
      <c r="PV22" s="77">
        <v>2</v>
      </c>
      <c r="PW22" s="151">
        <v>2</v>
      </c>
      <c r="PX22" s="24">
        <v>7.7</v>
      </c>
      <c r="PY22" s="27">
        <v>9</v>
      </c>
      <c r="PZ22" s="28"/>
      <c r="QA22" s="30">
        <f t="shared" si="502"/>
        <v>8.5</v>
      </c>
      <c r="QB22" s="31">
        <f t="shared" si="503"/>
        <v>8.5</v>
      </c>
      <c r="QC22" s="31" t="str">
        <f t="shared" si="504"/>
        <v>8.5</v>
      </c>
      <c r="QD22" s="35" t="str">
        <f t="shared" si="545"/>
        <v>A</v>
      </c>
      <c r="QE22" s="33">
        <f t="shared" si="505"/>
        <v>4</v>
      </c>
      <c r="QF22" s="49" t="str">
        <f t="shared" si="506"/>
        <v>4.0</v>
      </c>
      <c r="QG22" s="77">
        <v>3</v>
      </c>
      <c r="QH22" s="151">
        <v>3</v>
      </c>
      <c r="QI22" s="24">
        <v>9</v>
      </c>
      <c r="QJ22" s="27">
        <v>6</v>
      </c>
      <c r="QK22" s="28"/>
      <c r="QL22" s="30">
        <f t="shared" si="507"/>
        <v>7.2</v>
      </c>
      <c r="QM22" s="31">
        <f t="shared" si="508"/>
        <v>7.2</v>
      </c>
      <c r="QN22" s="31" t="str">
        <f t="shared" si="509"/>
        <v>7.2</v>
      </c>
      <c r="QO22" s="35" t="str">
        <f t="shared" si="510"/>
        <v>B</v>
      </c>
      <c r="QP22" s="33">
        <f t="shared" si="511"/>
        <v>3</v>
      </c>
      <c r="QQ22" s="49" t="str">
        <f t="shared" si="512"/>
        <v>3.0</v>
      </c>
      <c r="QR22" s="77">
        <v>1</v>
      </c>
      <c r="QS22" s="151">
        <v>1</v>
      </c>
      <c r="QT22" s="24">
        <v>8</v>
      </c>
      <c r="QU22" s="27">
        <v>8</v>
      </c>
      <c r="QV22" s="28"/>
      <c r="QW22" s="30">
        <f t="shared" si="513"/>
        <v>8</v>
      </c>
      <c r="QX22" s="31">
        <f t="shared" si="514"/>
        <v>8</v>
      </c>
      <c r="QY22" s="29" t="str">
        <f t="shared" si="515"/>
        <v>8.0</v>
      </c>
      <c r="QZ22" s="35" t="str">
        <f t="shared" si="516"/>
        <v>B+</v>
      </c>
      <c r="RA22" s="130">
        <f t="shared" si="517"/>
        <v>3.5</v>
      </c>
      <c r="RB22" s="49" t="str">
        <f t="shared" si="518"/>
        <v>3.5</v>
      </c>
      <c r="RC22" s="77">
        <v>3</v>
      </c>
      <c r="RD22" s="151">
        <v>3</v>
      </c>
      <c r="RE22" s="24">
        <v>6.8</v>
      </c>
      <c r="RF22" s="27">
        <v>4</v>
      </c>
      <c r="RG22" s="28"/>
      <c r="RH22" s="30">
        <f t="shared" si="519"/>
        <v>5.0999999999999996</v>
      </c>
      <c r="RI22" s="31">
        <f t="shared" si="520"/>
        <v>5.0999999999999996</v>
      </c>
      <c r="RJ22" s="31" t="str">
        <f t="shared" si="521"/>
        <v>5.1</v>
      </c>
      <c r="RK22" s="35" t="str">
        <f t="shared" si="522"/>
        <v>D+</v>
      </c>
      <c r="RL22" s="33">
        <f t="shared" si="523"/>
        <v>1.5</v>
      </c>
      <c r="RM22" s="49" t="str">
        <f t="shared" si="524"/>
        <v>1.5</v>
      </c>
      <c r="RN22" s="77">
        <v>1</v>
      </c>
      <c r="RO22" s="151">
        <v>1</v>
      </c>
      <c r="RP22" s="211">
        <f t="shared" si="525"/>
        <v>15</v>
      </c>
      <c r="RQ22" s="275">
        <f t="shared" si="526"/>
        <v>7.2266666666666657</v>
      </c>
      <c r="RR22" s="43">
        <f t="shared" si="527"/>
        <v>2.9333333333333331</v>
      </c>
      <c r="RS22" s="45" t="str">
        <f t="shared" si="277"/>
        <v>2.93</v>
      </c>
      <c r="RT22" s="47" t="str">
        <f t="shared" si="278"/>
        <v>Lên lớp</v>
      </c>
      <c r="RU22" s="41">
        <f t="shared" si="279"/>
        <v>15</v>
      </c>
      <c r="RV22" s="43">
        <f t="shared" si="280"/>
        <v>2.9333333333333331</v>
      </c>
      <c r="RW22" s="229">
        <f t="shared" si="281"/>
        <v>91</v>
      </c>
      <c r="RX22" s="230">
        <f t="shared" si="282"/>
        <v>91</v>
      </c>
      <c r="RY22" s="146">
        <f t="shared" si="283"/>
        <v>2.5604395604395602</v>
      </c>
      <c r="RZ22" s="45" t="str">
        <f t="shared" si="284"/>
        <v>2.56</v>
      </c>
      <c r="SA22" s="47" t="str">
        <f t="shared" si="285"/>
        <v>Lên lớp</v>
      </c>
      <c r="SB22" s="47" t="s">
        <v>1143</v>
      </c>
      <c r="SC22" s="24"/>
      <c r="SD22" s="27"/>
      <c r="SE22" s="28"/>
      <c r="SF22" s="30">
        <f t="shared" si="528"/>
        <v>0</v>
      </c>
      <c r="SG22" s="31">
        <f t="shared" si="529"/>
        <v>0</v>
      </c>
      <c r="SH22" s="29" t="str">
        <f t="shared" si="530"/>
        <v>0.0</v>
      </c>
      <c r="SI22" s="35" t="str">
        <f t="shared" si="531"/>
        <v>F</v>
      </c>
      <c r="SJ22" s="130">
        <f t="shared" si="532"/>
        <v>0</v>
      </c>
      <c r="SK22" s="49" t="str">
        <f t="shared" si="533"/>
        <v>0.0</v>
      </c>
      <c r="SL22" s="77"/>
      <c r="SM22" s="151"/>
      <c r="SN22" s="24"/>
      <c r="SO22" s="27"/>
      <c r="SP22" s="28"/>
      <c r="SQ22" s="30">
        <f t="shared" si="534"/>
        <v>0</v>
      </c>
      <c r="SR22" s="31">
        <f t="shared" si="535"/>
        <v>0</v>
      </c>
      <c r="SS22" s="31" t="str">
        <f t="shared" si="536"/>
        <v>0.0</v>
      </c>
      <c r="ST22" s="35" t="str">
        <f t="shared" si="537"/>
        <v>F</v>
      </c>
      <c r="SU22" s="33">
        <f t="shared" si="538"/>
        <v>0</v>
      </c>
      <c r="SV22" s="49" t="str">
        <f t="shared" si="539"/>
        <v>0.0</v>
      </c>
      <c r="SW22" s="77"/>
      <c r="SX22" s="151"/>
      <c r="SY22" s="24">
        <v>9</v>
      </c>
      <c r="SZ22" s="27">
        <v>8</v>
      </c>
      <c r="TA22" s="28"/>
      <c r="TB22" s="30">
        <f t="shared" si="546"/>
        <v>8.4</v>
      </c>
      <c r="TC22" s="31">
        <f t="shared" si="547"/>
        <v>8.4</v>
      </c>
      <c r="TD22" s="29" t="str">
        <f t="shared" si="541"/>
        <v>8.4</v>
      </c>
      <c r="TE22" s="35" t="str">
        <f t="shared" si="542"/>
        <v>B+</v>
      </c>
      <c r="TF22" s="130">
        <f t="shared" si="543"/>
        <v>3.5</v>
      </c>
      <c r="TG22" s="49" t="str">
        <f t="shared" si="544"/>
        <v>3.5</v>
      </c>
      <c r="TH22" s="77">
        <v>4</v>
      </c>
      <c r="TI22" s="151">
        <v>4</v>
      </c>
      <c r="TJ22" s="320"/>
      <c r="TK22" s="321">
        <v>7.4</v>
      </c>
      <c r="TL22" s="322">
        <v>8</v>
      </c>
      <c r="TM22" s="322">
        <v>7.6</v>
      </c>
      <c r="TN22" s="322"/>
      <c r="TO22" s="127">
        <f t="shared" si="548"/>
        <v>7.7</v>
      </c>
      <c r="TP22" s="29" t="str">
        <f t="shared" si="549"/>
        <v>7.7</v>
      </c>
      <c r="TQ22" s="35" t="str">
        <f t="shared" si="550"/>
        <v>B</v>
      </c>
      <c r="TR22" s="33">
        <f t="shared" si="551"/>
        <v>3</v>
      </c>
      <c r="TS22" s="49" t="str">
        <f t="shared" si="552"/>
        <v>3.0</v>
      </c>
      <c r="TT22" s="323">
        <v>5</v>
      </c>
      <c r="TU22" s="324">
        <v>5</v>
      </c>
      <c r="TV22" s="325">
        <f t="shared" si="553"/>
        <v>9</v>
      </c>
      <c r="TW22" s="341">
        <f t="shared" si="294"/>
        <v>8.0111111111111111</v>
      </c>
      <c r="TX22" s="326">
        <f t="shared" si="554"/>
        <v>3.2222222222222223</v>
      </c>
      <c r="TY22" s="45" t="str">
        <f t="shared" si="555"/>
        <v>3.22</v>
      </c>
      <c r="TZ22" s="47" t="str">
        <f t="shared" si="556"/>
        <v>Lên lớp</v>
      </c>
      <c r="UA22" s="41">
        <f t="shared" si="557"/>
        <v>9</v>
      </c>
      <c r="UB22" s="43">
        <f t="shared" si="558"/>
        <v>3.2222222222222223</v>
      </c>
    </row>
    <row r="23" spans="1:548" ht="18">
      <c r="A23" s="11">
        <v>36</v>
      </c>
      <c r="B23" s="70" t="s">
        <v>573</v>
      </c>
      <c r="C23" s="14" t="s">
        <v>1014</v>
      </c>
      <c r="D23" s="57" t="s">
        <v>19</v>
      </c>
      <c r="E23" s="15" t="s">
        <v>175</v>
      </c>
      <c r="F23" s="9"/>
      <c r="G23" s="58" t="s">
        <v>1017</v>
      </c>
      <c r="H23" s="58" t="s">
        <v>18</v>
      </c>
      <c r="I23" s="104" t="s">
        <v>1019</v>
      </c>
      <c r="J23" s="140">
        <v>5.8</v>
      </c>
      <c r="K23" s="29" t="str">
        <f t="shared" si="100"/>
        <v>5.8</v>
      </c>
      <c r="L23" s="35" t="str">
        <f t="shared" si="362"/>
        <v>C</v>
      </c>
      <c r="M23" s="33">
        <f t="shared" si="363"/>
        <v>2</v>
      </c>
      <c r="N23" s="49" t="str">
        <f t="shared" si="364"/>
        <v>2.0</v>
      </c>
      <c r="O23" s="12">
        <v>2</v>
      </c>
      <c r="P23" s="19">
        <v>6.5</v>
      </c>
      <c r="Q23" s="29" t="str">
        <f t="shared" si="104"/>
        <v>6.5</v>
      </c>
      <c r="R23" s="35" t="str">
        <f t="shared" si="365"/>
        <v>C+</v>
      </c>
      <c r="S23" s="33">
        <f t="shared" si="366"/>
        <v>2.5</v>
      </c>
      <c r="T23" s="49" t="str">
        <f t="shared" si="367"/>
        <v>2.5</v>
      </c>
      <c r="U23" s="12">
        <v>3</v>
      </c>
      <c r="V23" s="24">
        <v>6.7</v>
      </c>
      <c r="W23" s="27">
        <v>7</v>
      </c>
      <c r="X23" s="28"/>
      <c r="Y23" s="30">
        <f t="shared" si="368"/>
        <v>6.9</v>
      </c>
      <c r="Z23" s="31">
        <f t="shared" si="369"/>
        <v>6.9</v>
      </c>
      <c r="AA23" s="29" t="str">
        <f t="shared" si="110"/>
        <v>6.9</v>
      </c>
      <c r="AB23" s="35" t="str">
        <f t="shared" si="370"/>
        <v>C+</v>
      </c>
      <c r="AC23" s="33">
        <f t="shared" si="371"/>
        <v>2.5</v>
      </c>
      <c r="AD23" s="49" t="str">
        <f t="shared" si="372"/>
        <v>2.5</v>
      </c>
      <c r="AE23" s="77">
        <v>5</v>
      </c>
      <c r="AF23" s="80">
        <v>5</v>
      </c>
      <c r="AG23" s="24">
        <v>7.4</v>
      </c>
      <c r="AH23" s="27">
        <v>9</v>
      </c>
      <c r="AI23" s="28"/>
      <c r="AJ23" s="22">
        <f t="shared" si="373"/>
        <v>8.4</v>
      </c>
      <c r="AK23" s="29">
        <f t="shared" si="374"/>
        <v>8.4</v>
      </c>
      <c r="AL23" s="29" t="str">
        <f t="shared" si="116"/>
        <v>8.4</v>
      </c>
      <c r="AM23" s="35" t="str">
        <f t="shared" si="375"/>
        <v>B+</v>
      </c>
      <c r="AN23" s="33">
        <f t="shared" si="376"/>
        <v>3.5</v>
      </c>
      <c r="AO23" s="49" t="str">
        <f t="shared" si="377"/>
        <v>3.5</v>
      </c>
      <c r="AP23" s="77">
        <v>3</v>
      </c>
      <c r="AQ23" s="83">
        <v>3</v>
      </c>
      <c r="AR23" s="24">
        <v>7.3</v>
      </c>
      <c r="AS23" s="27">
        <v>6</v>
      </c>
      <c r="AT23" s="28"/>
      <c r="AU23" s="22">
        <f t="shared" si="378"/>
        <v>6.5</v>
      </c>
      <c r="AV23" s="29">
        <f t="shared" si="379"/>
        <v>6.5</v>
      </c>
      <c r="AW23" s="29" t="str">
        <f t="shared" si="120"/>
        <v>6.5</v>
      </c>
      <c r="AX23" s="35" t="str">
        <f t="shared" si="380"/>
        <v>C+</v>
      </c>
      <c r="AY23" s="33">
        <f t="shared" si="381"/>
        <v>2.5</v>
      </c>
      <c r="AZ23" s="49" t="str">
        <f t="shared" si="382"/>
        <v>2.5</v>
      </c>
      <c r="BA23" s="77">
        <v>3</v>
      </c>
      <c r="BB23" s="83">
        <v>3</v>
      </c>
      <c r="BC23" s="133">
        <v>6.3</v>
      </c>
      <c r="BD23" s="125">
        <v>9</v>
      </c>
      <c r="BE23" s="126"/>
      <c r="BF23" s="127">
        <f t="shared" si="383"/>
        <v>7.9</v>
      </c>
      <c r="BG23" s="128">
        <f t="shared" si="384"/>
        <v>7.9</v>
      </c>
      <c r="BH23" s="29" t="str">
        <f t="shared" si="124"/>
        <v>7.9</v>
      </c>
      <c r="BI23" s="129" t="str">
        <f t="shared" si="385"/>
        <v>B</v>
      </c>
      <c r="BJ23" s="130">
        <f t="shared" si="386"/>
        <v>3</v>
      </c>
      <c r="BK23" s="131" t="str">
        <f t="shared" si="387"/>
        <v>3.0</v>
      </c>
      <c r="BL23" s="132">
        <v>3</v>
      </c>
      <c r="BM23" s="158">
        <v>3</v>
      </c>
      <c r="BN23" s="24">
        <v>8</v>
      </c>
      <c r="BO23" s="27">
        <v>9</v>
      </c>
      <c r="BP23" s="28"/>
      <c r="BQ23" s="30">
        <f t="shared" si="566"/>
        <v>8.6</v>
      </c>
      <c r="BR23" s="31">
        <f t="shared" si="567"/>
        <v>8.6</v>
      </c>
      <c r="BS23" s="29" t="str">
        <f t="shared" si="128"/>
        <v>8.6</v>
      </c>
      <c r="BT23" s="35" t="str">
        <f t="shared" si="568"/>
        <v>A</v>
      </c>
      <c r="BU23" s="33">
        <f t="shared" si="569"/>
        <v>4</v>
      </c>
      <c r="BV23" s="49" t="str">
        <f t="shared" si="570"/>
        <v>4.0</v>
      </c>
      <c r="BW23" s="77">
        <v>2</v>
      </c>
      <c r="BX23" s="83">
        <v>2</v>
      </c>
      <c r="BY23" s="41">
        <f t="shared" si="132"/>
        <v>16</v>
      </c>
      <c r="BZ23" s="43">
        <f t="shared" si="133"/>
        <v>2.96875</v>
      </c>
      <c r="CA23" s="45" t="str">
        <f t="shared" si="134"/>
        <v>2.97</v>
      </c>
      <c r="CB23" s="47" t="str">
        <f t="shared" si="135"/>
        <v>Lên lớp</v>
      </c>
      <c r="CC23" s="145">
        <f t="shared" si="136"/>
        <v>16</v>
      </c>
      <c r="CD23" s="146">
        <f t="shared" si="137"/>
        <v>2.96875</v>
      </c>
      <c r="CE23" s="47" t="str">
        <f t="shared" si="138"/>
        <v>Lên lớp</v>
      </c>
      <c r="CF23" s="142" t="s">
        <v>1143</v>
      </c>
      <c r="CG23" s="24">
        <v>6.1</v>
      </c>
      <c r="CH23" s="27">
        <v>6</v>
      </c>
      <c r="CI23" s="28"/>
      <c r="CJ23" s="30">
        <f t="shared" si="393"/>
        <v>6</v>
      </c>
      <c r="CK23" s="31">
        <f t="shared" si="394"/>
        <v>6</v>
      </c>
      <c r="CL23" s="29" t="str">
        <f t="shared" si="141"/>
        <v>6.0</v>
      </c>
      <c r="CM23" s="35" t="str">
        <f t="shared" si="395"/>
        <v>C</v>
      </c>
      <c r="CN23" s="157">
        <f t="shared" si="396"/>
        <v>2</v>
      </c>
      <c r="CO23" s="49" t="str">
        <f t="shared" si="397"/>
        <v>2.0</v>
      </c>
      <c r="CP23" s="77">
        <v>3</v>
      </c>
      <c r="CQ23" s="151">
        <v>3</v>
      </c>
      <c r="CR23" s="24">
        <v>8</v>
      </c>
      <c r="CS23" s="27">
        <v>6</v>
      </c>
      <c r="CT23" s="28"/>
      <c r="CU23" s="30">
        <f t="shared" si="398"/>
        <v>6.8</v>
      </c>
      <c r="CV23" s="31">
        <f t="shared" si="399"/>
        <v>6.8</v>
      </c>
      <c r="CW23" s="29" t="str">
        <f t="shared" si="146"/>
        <v>6.8</v>
      </c>
      <c r="CX23" s="35" t="str">
        <f t="shared" si="400"/>
        <v>C+</v>
      </c>
      <c r="CY23" s="157">
        <f t="shared" si="401"/>
        <v>2.5</v>
      </c>
      <c r="CZ23" s="49" t="str">
        <f t="shared" si="402"/>
        <v>2.5</v>
      </c>
      <c r="DA23" s="77">
        <v>2</v>
      </c>
      <c r="DB23" s="151">
        <v>2</v>
      </c>
      <c r="DC23" s="24">
        <v>7</v>
      </c>
      <c r="DD23" s="27">
        <v>6</v>
      </c>
      <c r="DE23" s="28"/>
      <c r="DF23" s="30">
        <f t="shared" si="403"/>
        <v>6.4</v>
      </c>
      <c r="DG23" s="31">
        <f t="shared" si="404"/>
        <v>6.4</v>
      </c>
      <c r="DH23" s="29" t="str">
        <f t="shared" si="152"/>
        <v>6.4</v>
      </c>
      <c r="DI23" s="35" t="str">
        <f t="shared" si="405"/>
        <v>C</v>
      </c>
      <c r="DJ23" s="157">
        <f t="shared" si="406"/>
        <v>2</v>
      </c>
      <c r="DK23" s="49" t="str">
        <f t="shared" si="407"/>
        <v>2.0</v>
      </c>
      <c r="DL23" s="77">
        <v>4</v>
      </c>
      <c r="DM23" s="151">
        <v>4</v>
      </c>
      <c r="DN23" s="24">
        <v>6.4</v>
      </c>
      <c r="DO23" s="27">
        <v>5</v>
      </c>
      <c r="DP23" s="28"/>
      <c r="DQ23" s="30">
        <f t="shared" si="408"/>
        <v>5.6</v>
      </c>
      <c r="DR23" s="31">
        <f t="shared" si="409"/>
        <v>5.6</v>
      </c>
      <c r="DS23" s="29" t="str">
        <f t="shared" si="158"/>
        <v>5.6</v>
      </c>
      <c r="DT23" s="35" t="str">
        <f t="shared" si="410"/>
        <v>C</v>
      </c>
      <c r="DU23" s="157">
        <f t="shared" si="411"/>
        <v>2</v>
      </c>
      <c r="DV23" s="49" t="str">
        <f t="shared" si="412"/>
        <v>2.0</v>
      </c>
      <c r="DW23" s="77">
        <v>3</v>
      </c>
      <c r="DX23" s="151">
        <v>3</v>
      </c>
      <c r="DY23" s="24">
        <v>6</v>
      </c>
      <c r="DZ23" s="27">
        <v>6</v>
      </c>
      <c r="EA23" s="28"/>
      <c r="EB23" s="30">
        <f t="shared" si="413"/>
        <v>6</v>
      </c>
      <c r="EC23" s="31">
        <f t="shared" si="414"/>
        <v>6</v>
      </c>
      <c r="ED23" s="29" t="str">
        <f t="shared" si="162"/>
        <v>6.0</v>
      </c>
      <c r="EE23" s="35" t="str">
        <f t="shared" si="415"/>
        <v>C</v>
      </c>
      <c r="EF23" s="157">
        <f t="shared" si="416"/>
        <v>2</v>
      </c>
      <c r="EG23" s="49" t="str">
        <f t="shared" si="417"/>
        <v>2.0</v>
      </c>
      <c r="EH23" s="77">
        <v>2</v>
      </c>
      <c r="EI23" s="151">
        <v>2</v>
      </c>
      <c r="EJ23" s="24">
        <v>8</v>
      </c>
      <c r="EK23" s="27">
        <v>7</v>
      </c>
      <c r="EL23" s="28"/>
      <c r="EM23" s="30">
        <f t="shared" si="418"/>
        <v>7.4</v>
      </c>
      <c r="EN23" s="31">
        <f t="shared" si="419"/>
        <v>7.4</v>
      </c>
      <c r="EO23" s="29" t="str">
        <f t="shared" si="167"/>
        <v>7.4</v>
      </c>
      <c r="EP23" s="35" t="str">
        <f t="shared" si="420"/>
        <v>B</v>
      </c>
      <c r="EQ23" s="157">
        <f t="shared" si="421"/>
        <v>3</v>
      </c>
      <c r="ER23" s="49" t="str">
        <f t="shared" si="422"/>
        <v>3.0</v>
      </c>
      <c r="ES23" s="77">
        <v>2</v>
      </c>
      <c r="ET23" s="151">
        <v>2</v>
      </c>
      <c r="EU23" s="24">
        <v>8</v>
      </c>
      <c r="EV23" s="27">
        <v>7</v>
      </c>
      <c r="EW23" s="28"/>
      <c r="EX23" s="30">
        <f t="shared" si="423"/>
        <v>7.4</v>
      </c>
      <c r="EY23" s="31">
        <f t="shared" si="424"/>
        <v>7.4</v>
      </c>
      <c r="EZ23" s="29" t="str">
        <f t="shared" si="172"/>
        <v>7.4</v>
      </c>
      <c r="FA23" s="35" t="str">
        <f t="shared" si="425"/>
        <v>B</v>
      </c>
      <c r="FB23" s="157">
        <f t="shared" si="426"/>
        <v>3</v>
      </c>
      <c r="FC23" s="49" t="str">
        <f t="shared" si="427"/>
        <v>3.0</v>
      </c>
      <c r="FD23" s="77">
        <v>3</v>
      </c>
      <c r="FE23" s="151">
        <v>3</v>
      </c>
      <c r="FF23" s="155">
        <v>7.5</v>
      </c>
      <c r="FG23" s="165">
        <v>7.2</v>
      </c>
      <c r="FH23" s="165"/>
      <c r="FI23" s="22">
        <f t="shared" si="428"/>
        <v>7.3</v>
      </c>
      <c r="FJ23" s="29">
        <f t="shared" si="429"/>
        <v>7.3</v>
      </c>
      <c r="FK23" s="29" t="str">
        <f t="shared" si="178"/>
        <v>7.3</v>
      </c>
      <c r="FL23" s="35" t="str">
        <f t="shared" si="430"/>
        <v>B</v>
      </c>
      <c r="FM23" s="33">
        <f t="shared" si="431"/>
        <v>3</v>
      </c>
      <c r="FN23" s="49" t="str">
        <f t="shared" si="432"/>
        <v>3.0</v>
      </c>
      <c r="FO23" s="77">
        <v>2</v>
      </c>
      <c r="FP23" s="151">
        <v>2</v>
      </c>
      <c r="FQ23" s="41">
        <f t="shared" si="182"/>
        <v>21</v>
      </c>
      <c r="FR23" s="43">
        <f t="shared" si="302"/>
        <v>2.3809523809523809</v>
      </c>
      <c r="FS23" s="45" t="str">
        <f t="shared" si="183"/>
        <v>2.38</v>
      </c>
      <c r="FT23" s="47" t="str">
        <f t="shared" si="184"/>
        <v>Lên lớp</v>
      </c>
      <c r="FU23" s="145">
        <f t="shared" si="185"/>
        <v>21</v>
      </c>
      <c r="FV23" s="146">
        <f t="shared" si="186"/>
        <v>2.3809523809523809</v>
      </c>
      <c r="FW23" s="174">
        <f t="shared" si="187"/>
        <v>37</v>
      </c>
      <c r="FX23" s="41">
        <f t="shared" si="188"/>
        <v>37</v>
      </c>
      <c r="FY23" s="43">
        <f t="shared" si="189"/>
        <v>2.6351351351351351</v>
      </c>
      <c r="FZ23" s="45" t="str">
        <f t="shared" si="190"/>
        <v>2.64</v>
      </c>
      <c r="GA23" s="47" t="str">
        <f t="shared" si="191"/>
        <v>Lên lớp</v>
      </c>
      <c r="GB23" s="47" t="s">
        <v>1143</v>
      </c>
      <c r="GC23" s="24">
        <v>7.7</v>
      </c>
      <c r="GD23" s="27">
        <v>8</v>
      </c>
      <c r="GE23" s="28"/>
      <c r="GF23" s="22">
        <f t="shared" si="314"/>
        <v>7.9</v>
      </c>
      <c r="GG23" s="29">
        <f t="shared" si="315"/>
        <v>7.9</v>
      </c>
      <c r="GH23" s="29" t="str">
        <f t="shared" si="193"/>
        <v>7.9</v>
      </c>
      <c r="GI23" s="35" t="str">
        <f t="shared" si="316"/>
        <v>B</v>
      </c>
      <c r="GJ23" s="33">
        <f t="shared" si="317"/>
        <v>3</v>
      </c>
      <c r="GK23" s="49" t="str">
        <f t="shared" si="318"/>
        <v>3.0</v>
      </c>
      <c r="GL23" s="77">
        <v>2</v>
      </c>
      <c r="GM23" s="151">
        <v>2</v>
      </c>
      <c r="GN23" s="24">
        <v>8</v>
      </c>
      <c r="GO23" s="27">
        <v>7</v>
      </c>
      <c r="GP23" s="28"/>
      <c r="GQ23" s="30">
        <f t="shared" si="319"/>
        <v>7.4</v>
      </c>
      <c r="GR23" s="31">
        <f t="shared" si="320"/>
        <v>7.4</v>
      </c>
      <c r="GS23" s="29" t="str">
        <f t="shared" si="198"/>
        <v>7.4</v>
      </c>
      <c r="GT23" s="35" t="str">
        <f t="shared" si="321"/>
        <v>B</v>
      </c>
      <c r="GU23" s="33">
        <f t="shared" si="322"/>
        <v>3</v>
      </c>
      <c r="GV23" s="49" t="str">
        <f t="shared" si="323"/>
        <v>3.0</v>
      </c>
      <c r="GW23" s="77">
        <v>3</v>
      </c>
      <c r="GX23" s="151">
        <v>3</v>
      </c>
      <c r="GY23" s="24">
        <v>6.4</v>
      </c>
      <c r="GZ23" s="27">
        <v>7</v>
      </c>
      <c r="HA23" s="28"/>
      <c r="HB23" s="22">
        <f t="shared" si="324"/>
        <v>6.8</v>
      </c>
      <c r="HC23" s="29">
        <f t="shared" si="325"/>
        <v>6.8</v>
      </c>
      <c r="HD23" s="29" t="str">
        <f t="shared" si="203"/>
        <v>6.8</v>
      </c>
      <c r="HE23" s="35" t="str">
        <f t="shared" si="326"/>
        <v>C+</v>
      </c>
      <c r="HF23" s="33">
        <f t="shared" si="327"/>
        <v>2.5</v>
      </c>
      <c r="HG23" s="49" t="str">
        <f t="shared" si="328"/>
        <v>2.5</v>
      </c>
      <c r="HH23" s="77">
        <v>2</v>
      </c>
      <c r="HI23" s="151">
        <v>2</v>
      </c>
      <c r="HJ23" s="24">
        <v>7.4</v>
      </c>
      <c r="HK23" s="27">
        <v>8</v>
      </c>
      <c r="HL23" s="28"/>
      <c r="HM23" s="22">
        <f t="shared" si="329"/>
        <v>7.8</v>
      </c>
      <c r="HN23" s="29">
        <f t="shared" si="330"/>
        <v>7.8</v>
      </c>
      <c r="HO23" s="29" t="str">
        <f t="shared" si="208"/>
        <v>7.8</v>
      </c>
      <c r="HP23" s="35" t="str">
        <f t="shared" si="331"/>
        <v>B</v>
      </c>
      <c r="HQ23" s="33">
        <f t="shared" si="332"/>
        <v>3</v>
      </c>
      <c r="HR23" s="49" t="str">
        <f t="shared" si="333"/>
        <v>3.0</v>
      </c>
      <c r="HS23" s="77">
        <v>2</v>
      </c>
      <c r="HT23" s="151">
        <v>2</v>
      </c>
      <c r="HU23" s="24">
        <v>7.7</v>
      </c>
      <c r="HV23" s="27">
        <v>4</v>
      </c>
      <c r="HW23" s="28"/>
      <c r="HX23" s="22">
        <f t="shared" si="334"/>
        <v>5.5</v>
      </c>
      <c r="HY23" s="29">
        <f t="shared" si="335"/>
        <v>5.5</v>
      </c>
      <c r="HZ23" s="29" t="str">
        <f t="shared" si="213"/>
        <v>5.5</v>
      </c>
      <c r="IA23" s="35" t="str">
        <f t="shared" si="336"/>
        <v>C</v>
      </c>
      <c r="IB23" s="33">
        <f t="shared" si="337"/>
        <v>2</v>
      </c>
      <c r="IC23" s="49" t="str">
        <f t="shared" si="338"/>
        <v>2.0</v>
      </c>
      <c r="ID23" s="77">
        <v>3</v>
      </c>
      <c r="IE23" s="151">
        <v>3</v>
      </c>
      <c r="IF23" s="24">
        <v>5.3</v>
      </c>
      <c r="IG23" s="27">
        <v>6</v>
      </c>
      <c r="IH23" s="126"/>
      <c r="II23" s="22">
        <f t="shared" si="217"/>
        <v>5.7</v>
      </c>
      <c r="IJ23" s="54">
        <f t="shared" si="218"/>
        <v>5.7</v>
      </c>
      <c r="IK23" s="29" t="str">
        <f t="shared" si="219"/>
        <v>5.7</v>
      </c>
      <c r="IL23" s="162" t="str">
        <f t="shared" si="339"/>
        <v>C</v>
      </c>
      <c r="IM23" s="33">
        <f t="shared" si="340"/>
        <v>2</v>
      </c>
      <c r="IN23" s="49" t="str">
        <f t="shared" si="341"/>
        <v>2.0</v>
      </c>
      <c r="IO23" s="77">
        <v>2</v>
      </c>
      <c r="IP23" s="151">
        <v>2</v>
      </c>
      <c r="IQ23" s="24">
        <v>7.5</v>
      </c>
      <c r="IR23" s="27">
        <v>6</v>
      </c>
      <c r="IS23" s="28"/>
      <c r="IT23" s="30">
        <f t="shared" si="342"/>
        <v>6.6</v>
      </c>
      <c r="IU23" s="31">
        <f t="shared" si="343"/>
        <v>6.6</v>
      </c>
      <c r="IV23" s="29" t="str">
        <f t="shared" si="223"/>
        <v>6.6</v>
      </c>
      <c r="IW23" s="35" t="str">
        <f t="shared" si="344"/>
        <v>C+</v>
      </c>
      <c r="IX23" s="33">
        <f t="shared" si="345"/>
        <v>2.5</v>
      </c>
      <c r="IY23" s="49" t="str">
        <f t="shared" si="346"/>
        <v>2.5</v>
      </c>
      <c r="IZ23" s="77">
        <v>3</v>
      </c>
      <c r="JA23" s="151">
        <v>3</v>
      </c>
      <c r="JB23" s="24">
        <v>7.6</v>
      </c>
      <c r="JC23" s="27">
        <v>6</v>
      </c>
      <c r="JD23" s="28"/>
      <c r="JE23" s="30">
        <f t="shared" si="347"/>
        <v>6.6</v>
      </c>
      <c r="JF23" s="31">
        <f t="shared" si="348"/>
        <v>6.6</v>
      </c>
      <c r="JG23" s="29" t="str">
        <f t="shared" si="227"/>
        <v>6.6</v>
      </c>
      <c r="JH23" s="35" t="str">
        <f t="shared" si="349"/>
        <v>C+</v>
      </c>
      <c r="JI23" s="33">
        <f t="shared" si="350"/>
        <v>2.5</v>
      </c>
      <c r="JJ23" s="49" t="str">
        <f t="shared" si="351"/>
        <v>2.5</v>
      </c>
      <c r="JK23" s="77">
        <v>3</v>
      </c>
      <c r="JL23" s="151">
        <v>3</v>
      </c>
      <c r="JM23" s="24">
        <v>8</v>
      </c>
      <c r="JN23" s="214">
        <v>8.4</v>
      </c>
      <c r="JO23" s="140"/>
      <c r="JP23" s="30">
        <f t="shared" si="352"/>
        <v>8.1999999999999993</v>
      </c>
      <c r="JQ23" s="31">
        <f t="shared" si="353"/>
        <v>8.1999999999999993</v>
      </c>
      <c r="JR23" s="29" t="str">
        <f t="shared" si="231"/>
        <v>8.2</v>
      </c>
      <c r="JS23" s="35" t="str">
        <f t="shared" si="354"/>
        <v>B+</v>
      </c>
      <c r="JT23" s="33">
        <f t="shared" si="355"/>
        <v>3.5</v>
      </c>
      <c r="JU23" s="49" t="str">
        <f t="shared" si="356"/>
        <v>3.5</v>
      </c>
      <c r="JV23" s="77">
        <v>1</v>
      </c>
      <c r="JW23" s="151">
        <v>1</v>
      </c>
      <c r="JX23" s="211">
        <f t="shared" si="235"/>
        <v>21</v>
      </c>
      <c r="JY23" s="43">
        <f t="shared" si="236"/>
        <v>2.5952380952380953</v>
      </c>
      <c r="JZ23" s="45" t="str">
        <f t="shared" si="237"/>
        <v>2.60</v>
      </c>
      <c r="KA23" s="47" t="str">
        <f t="shared" si="238"/>
        <v>Lên lớp</v>
      </c>
      <c r="KB23" s="41">
        <f t="shared" si="239"/>
        <v>21</v>
      </c>
      <c r="KC23" s="43">
        <f t="shared" si="240"/>
        <v>2.5952380952380953</v>
      </c>
      <c r="KD23" s="229">
        <f t="shared" si="241"/>
        <v>58</v>
      </c>
      <c r="KE23" s="230">
        <f t="shared" si="242"/>
        <v>58</v>
      </c>
      <c r="KF23" s="146">
        <f t="shared" si="243"/>
        <v>2.6206896551724137</v>
      </c>
      <c r="KG23" s="45" t="str">
        <f t="shared" si="244"/>
        <v>2.62</v>
      </c>
      <c r="KH23" s="47" t="str">
        <f t="shared" si="245"/>
        <v>Lên lớp</v>
      </c>
      <c r="KI23" s="47" t="s">
        <v>1143</v>
      </c>
      <c r="KJ23" s="24">
        <v>7</v>
      </c>
      <c r="KK23" s="27">
        <v>8</v>
      </c>
      <c r="KL23" s="28"/>
      <c r="KM23" s="30">
        <f t="shared" si="433"/>
        <v>7.6</v>
      </c>
      <c r="KN23" s="31">
        <f t="shared" si="434"/>
        <v>7.6</v>
      </c>
      <c r="KO23" s="31" t="str">
        <f t="shared" si="435"/>
        <v>7.6</v>
      </c>
      <c r="KP23" s="35" t="str">
        <f t="shared" si="436"/>
        <v>B</v>
      </c>
      <c r="KQ23" s="33">
        <f t="shared" si="437"/>
        <v>3</v>
      </c>
      <c r="KR23" s="49" t="str">
        <f t="shared" si="438"/>
        <v>3.0</v>
      </c>
      <c r="KS23" s="77">
        <v>2</v>
      </c>
      <c r="KT23" s="151">
        <v>2</v>
      </c>
      <c r="KU23" s="24">
        <v>7.3</v>
      </c>
      <c r="KV23" s="27">
        <v>9</v>
      </c>
      <c r="KW23" s="28"/>
      <c r="KX23" s="30">
        <f t="shared" si="439"/>
        <v>8.3000000000000007</v>
      </c>
      <c r="KY23" s="31">
        <f t="shared" si="440"/>
        <v>8.3000000000000007</v>
      </c>
      <c r="KZ23" s="31" t="str">
        <f t="shared" si="441"/>
        <v>8.3</v>
      </c>
      <c r="LA23" s="35" t="str">
        <f t="shared" si="442"/>
        <v>B+</v>
      </c>
      <c r="LB23" s="33">
        <f t="shared" si="443"/>
        <v>3.5</v>
      </c>
      <c r="LC23" s="49" t="str">
        <f t="shared" si="444"/>
        <v>3.5</v>
      </c>
      <c r="LD23" s="77">
        <v>2</v>
      </c>
      <c r="LE23" s="151">
        <v>2</v>
      </c>
      <c r="LF23" s="24">
        <v>7.7</v>
      </c>
      <c r="LG23" s="27">
        <v>9</v>
      </c>
      <c r="LH23" s="28"/>
      <c r="LI23" s="30">
        <f t="shared" si="445"/>
        <v>8.5</v>
      </c>
      <c r="LJ23" s="31">
        <f t="shared" si="446"/>
        <v>8.5</v>
      </c>
      <c r="LK23" s="31" t="str">
        <f t="shared" si="447"/>
        <v>8.5</v>
      </c>
      <c r="LL23" s="35" t="str">
        <f t="shared" si="448"/>
        <v>A</v>
      </c>
      <c r="LM23" s="33">
        <f t="shared" si="449"/>
        <v>4</v>
      </c>
      <c r="LN23" s="49" t="str">
        <f t="shared" si="450"/>
        <v>4.0</v>
      </c>
      <c r="LO23" s="77">
        <v>2</v>
      </c>
      <c r="LP23" s="151">
        <v>2</v>
      </c>
      <c r="LQ23" s="24">
        <v>8</v>
      </c>
      <c r="LR23" s="27">
        <v>8</v>
      </c>
      <c r="LS23" s="28"/>
      <c r="LT23" s="30">
        <f t="shared" si="451"/>
        <v>8</v>
      </c>
      <c r="LU23" s="31">
        <f t="shared" si="452"/>
        <v>8</v>
      </c>
      <c r="LV23" s="29" t="str">
        <f t="shared" si="249"/>
        <v>8.0</v>
      </c>
      <c r="LW23" s="35" t="str">
        <f t="shared" si="453"/>
        <v>B+</v>
      </c>
      <c r="LX23" s="33">
        <f t="shared" si="454"/>
        <v>3.5</v>
      </c>
      <c r="LY23" s="49" t="str">
        <f t="shared" si="455"/>
        <v>3.5</v>
      </c>
      <c r="LZ23" s="77">
        <v>2</v>
      </c>
      <c r="MA23" s="151">
        <v>2</v>
      </c>
      <c r="MB23" s="24">
        <v>7.4</v>
      </c>
      <c r="MC23" s="27">
        <v>6</v>
      </c>
      <c r="MD23" s="28"/>
      <c r="ME23" s="30">
        <f t="shared" si="456"/>
        <v>6.6</v>
      </c>
      <c r="MF23" s="161">
        <f t="shared" si="457"/>
        <v>6.6</v>
      </c>
      <c r="MG23" s="29" t="str">
        <f t="shared" si="250"/>
        <v>6.6</v>
      </c>
      <c r="MH23" s="162" t="str">
        <f t="shared" si="458"/>
        <v>C+</v>
      </c>
      <c r="MI23" s="163">
        <f t="shared" si="459"/>
        <v>2.5</v>
      </c>
      <c r="MJ23" s="56" t="str">
        <f t="shared" si="460"/>
        <v>2.5</v>
      </c>
      <c r="MK23" s="77">
        <v>1</v>
      </c>
      <c r="ML23" s="151">
        <v>1</v>
      </c>
      <c r="MM23" s="24">
        <v>7.3</v>
      </c>
      <c r="MN23" s="27">
        <v>8</v>
      </c>
      <c r="MO23" s="28"/>
      <c r="MP23" s="30">
        <f t="shared" si="461"/>
        <v>7.7</v>
      </c>
      <c r="MQ23" s="161">
        <f t="shared" si="462"/>
        <v>7.7</v>
      </c>
      <c r="MR23" s="29" t="str">
        <f t="shared" si="251"/>
        <v>7.7</v>
      </c>
      <c r="MS23" s="162" t="str">
        <f t="shared" si="463"/>
        <v>B</v>
      </c>
      <c r="MT23" s="163">
        <f t="shared" si="464"/>
        <v>3</v>
      </c>
      <c r="MU23" s="56" t="str">
        <f t="shared" si="465"/>
        <v>3.0</v>
      </c>
      <c r="MV23" s="77">
        <v>3</v>
      </c>
      <c r="MW23" s="151">
        <v>3</v>
      </c>
      <c r="MX23" s="24">
        <v>6</v>
      </c>
      <c r="MY23" s="27">
        <v>7</v>
      </c>
      <c r="MZ23" s="28"/>
      <c r="NA23" s="30">
        <f t="shared" si="466"/>
        <v>6.6</v>
      </c>
      <c r="NB23" s="161">
        <f t="shared" si="467"/>
        <v>6.6</v>
      </c>
      <c r="NC23" s="29" t="str">
        <f t="shared" si="252"/>
        <v>6.6</v>
      </c>
      <c r="ND23" s="162" t="str">
        <f t="shared" si="468"/>
        <v>C+</v>
      </c>
      <c r="NE23" s="163">
        <f t="shared" si="469"/>
        <v>2.5</v>
      </c>
      <c r="NF23" s="56" t="str">
        <f t="shared" si="470"/>
        <v>2.5</v>
      </c>
      <c r="NG23" s="77">
        <v>1</v>
      </c>
      <c r="NH23" s="151">
        <v>1</v>
      </c>
      <c r="NI23" s="24">
        <v>6.8</v>
      </c>
      <c r="NJ23" s="27">
        <v>7</v>
      </c>
      <c r="NK23" s="28"/>
      <c r="NL23" s="30">
        <f t="shared" si="471"/>
        <v>6.9</v>
      </c>
      <c r="NM23" s="31">
        <f t="shared" si="472"/>
        <v>6.9</v>
      </c>
      <c r="NN23" s="29" t="str">
        <f t="shared" si="473"/>
        <v>6.9</v>
      </c>
      <c r="NO23" s="35" t="str">
        <f t="shared" si="474"/>
        <v>C+</v>
      </c>
      <c r="NP23" s="33">
        <f t="shared" si="475"/>
        <v>2.5</v>
      </c>
      <c r="NQ23" s="49" t="str">
        <f t="shared" si="476"/>
        <v>2.5</v>
      </c>
      <c r="NR23" s="77">
        <v>3</v>
      </c>
      <c r="NS23" s="151">
        <v>3</v>
      </c>
      <c r="NT23" s="24">
        <v>8</v>
      </c>
      <c r="NU23" s="214">
        <v>8</v>
      </c>
      <c r="NV23" s="28"/>
      <c r="NW23" s="30">
        <f t="shared" si="477"/>
        <v>8</v>
      </c>
      <c r="NX23" s="31">
        <f t="shared" si="478"/>
        <v>8</v>
      </c>
      <c r="NY23" s="29" t="str">
        <f t="shared" si="479"/>
        <v>8.0</v>
      </c>
      <c r="NZ23" s="35" t="str">
        <f t="shared" si="480"/>
        <v>B+</v>
      </c>
      <c r="OA23" s="33">
        <f t="shared" si="481"/>
        <v>3.5</v>
      </c>
      <c r="OB23" s="49" t="str">
        <f t="shared" si="482"/>
        <v>3.5</v>
      </c>
      <c r="OC23" s="77">
        <v>2</v>
      </c>
      <c r="OD23" s="151">
        <v>2</v>
      </c>
      <c r="OE23" s="211">
        <f t="shared" si="256"/>
        <v>18</v>
      </c>
      <c r="OF23" s="43">
        <f t="shared" si="257"/>
        <v>3.1388888888888888</v>
      </c>
      <c r="OG23" s="45" t="str">
        <f t="shared" si="258"/>
        <v>3.14</v>
      </c>
      <c r="OH23" s="47" t="str">
        <f t="shared" si="259"/>
        <v>Lên lớp</v>
      </c>
      <c r="OI23" s="41">
        <f t="shared" si="260"/>
        <v>18</v>
      </c>
      <c r="OJ23" s="43">
        <f t="shared" si="261"/>
        <v>3.1388888888888888</v>
      </c>
      <c r="OK23" s="229">
        <f t="shared" si="262"/>
        <v>76</v>
      </c>
      <c r="OL23" s="230">
        <f t="shared" si="263"/>
        <v>76</v>
      </c>
      <c r="OM23" s="146">
        <f t="shared" si="264"/>
        <v>2.7434210526315788</v>
      </c>
      <c r="ON23" s="45" t="str">
        <f t="shared" si="265"/>
        <v>2.74</v>
      </c>
      <c r="OO23" s="47" t="str">
        <f t="shared" si="266"/>
        <v>Lên lớp</v>
      </c>
      <c r="OP23" s="47" t="s">
        <v>1143</v>
      </c>
      <c r="OQ23" s="24">
        <v>7.6</v>
      </c>
      <c r="OR23" s="27">
        <v>6</v>
      </c>
      <c r="OS23" s="28"/>
      <c r="OT23" s="30">
        <f t="shared" si="484"/>
        <v>6.6</v>
      </c>
      <c r="OU23" s="31">
        <f t="shared" si="485"/>
        <v>6.6</v>
      </c>
      <c r="OV23" s="29" t="str">
        <f t="shared" si="486"/>
        <v>6.6</v>
      </c>
      <c r="OW23" s="35" t="str">
        <f t="shared" si="487"/>
        <v>C+</v>
      </c>
      <c r="OX23" s="130">
        <f t="shared" si="488"/>
        <v>2.5</v>
      </c>
      <c r="OY23" s="49" t="str">
        <f t="shared" si="489"/>
        <v>2.5</v>
      </c>
      <c r="OZ23" s="77">
        <v>2</v>
      </c>
      <c r="PA23" s="151">
        <v>2</v>
      </c>
      <c r="PB23" s="24">
        <v>8</v>
      </c>
      <c r="PC23" s="27">
        <v>8</v>
      </c>
      <c r="PD23" s="28"/>
      <c r="PE23" s="30">
        <f t="shared" si="490"/>
        <v>8</v>
      </c>
      <c r="PF23" s="31">
        <f t="shared" si="491"/>
        <v>8</v>
      </c>
      <c r="PG23" s="31" t="str">
        <f t="shared" si="492"/>
        <v>8.0</v>
      </c>
      <c r="PH23" s="35" t="str">
        <f t="shared" si="493"/>
        <v>B+</v>
      </c>
      <c r="PI23" s="33">
        <f t="shared" si="494"/>
        <v>3.5</v>
      </c>
      <c r="PJ23" s="49" t="str">
        <f t="shared" si="495"/>
        <v>3.5</v>
      </c>
      <c r="PK23" s="77">
        <v>3</v>
      </c>
      <c r="PL23" s="151">
        <v>3</v>
      </c>
      <c r="PM23" s="24">
        <v>7</v>
      </c>
      <c r="PN23" s="27">
        <v>8</v>
      </c>
      <c r="PO23" s="28"/>
      <c r="PP23" s="30">
        <f t="shared" si="496"/>
        <v>7.6</v>
      </c>
      <c r="PQ23" s="31">
        <f t="shared" si="497"/>
        <v>7.6</v>
      </c>
      <c r="PR23" s="31" t="str">
        <f t="shared" si="498"/>
        <v>7.6</v>
      </c>
      <c r="PS23" s="35" t="str">
        <f t="shared" si="499"/>
        <v>B</v>
      </c>
      <c r="PT23" s="33">
        <f t="shared" si="500"/>
        <v>3</v>
      </c>
      <c r="PU23" s="49" t="str">
        <f t="shared" si="501"/>
        <v>3.0</v>
      </c>
      <c r="PV23" s="77">
        <v>2</v>
      </c>
      <c r="PW23" s="151">
        <v>2</v>
      </c>
      <c r="PX23" s="24">
        <v>8.6</v>
      </c>
      <c r="PY23" s="27">
        <v>8</v>
      </c>
      <c r="PZ23" s="28"/>
      <c r="QA23" s="30">
        <f t="shared" si="502"/>
        <v>8.1999999999999993</v>
      </c>
      <c r="QB23" s="31">
        <f t="shared" si="503"/>
        <v>8.1999999999999993</v>
      </c>
      <c r="QC23" s="31" t="str">
        <f t="shared" si="504"/>
        <v>8.2</v>
      </c>
      <c r="QD23" s="35" t="str">
        <f t="shared" si="545"/>
        <v>B+</v>
      </c>
      <c r="QE23" s="33">
        <f t="shared" si="505"/>
        <v>3.5</v>
      </c>
      <c r="QF23" s="49" t="str">
        <f t="shared" si="506"/>
        <v>3.5</v>
      </c>
      <c r="QG23" s="77">
        <v>3</v>
      </c>
      <c r="QH23" s="151">
        <v>3</v>
      </c>
      <c r="QI23" s="24">
        <v>7.5</v>
      </c>
      <c r="QJ23" s="27">
        <v>8</v>
      </c>
      <c r="QK23" s="28"/>
      <c r="QL23" s="30">
        <f t="shared" si="507"/>
        <v>7.8</v>
      </c>
      <c r="QM23" s="31">
        <f t="shared" si="508"/>
        <v>7.8</v>
      </c>
      <c r="QN23" s="31" t="str">
        <f t="shared" si="509"/>
        <v>7.8</v>
      </c>
      <c r="QO23" s="35" t="str">
        <f t="shared" si="510"/>
        <v>B</v>
      </c>
      <c r="QP23" s="33">
        <f t="shared" si="511"/>
        <v>3</v>
      </c>
      <c r="QQ23" s="49" t="str">
        <f t="shared" si="512"/>
        <v>3.0</v>
      </c>
      <c r="QR23" s="77">
        <v>1</v>
      </c>
      <c r="QS23" s="151">
        <v>1</v>
      </c>
      <c r="QT23" s="24">
        <v>7.5</v>
      </c>
      <c r="QU23" s="27">
        <v>9</v>
      </c>
      <c r="QV23" s="28"/>
      <c r="QW23" s="30">
        <f t="shared" si="513"/>
        <v>8.4</v>
      </c>
      <c r="QX23" s="31">
        <f t="shared" si="514"/>
        <v>8.4</v>
      </c>
      <c r="QY23" s="31" t="str">
        <f t="shared" si="515"/>
        <v>8.4</v>
      </c>
      <c r="QZ23" s="35" t="str">
        <f t="shared" si="516"/>
        <v>B+</v>
      </c>
      <c r="RA23" s="33">
        <f t="shared" si="517"/>
        <v>3.5</v>
      </c>
      <c r="RB23" s="49" t="str">
        <f t="shared" si="518"/>
        <v>3.5</v>
      </c>
      <c r="RC23" s="77">
        <v>3</v>
      </c>
      <c r="RD23" s="151">
        <v>3</v>
      </c>
      <c r="RE23" s="24">
        <v>7.5</v>
      </c>
      <c r="RF23" s="27">
        <v>7</v>
      </c>
      <c r="RG23" s="28"/>
      <c r="RH23" s="30">
        <f t="shared" si="519"/>
        <v>7.2</v>
      </c>
      <c r="RI23" s="31">
        <f t="shared" si="520"/>
        <v>7.2</v>
      </c>
      <c r="RJ23" s="31" t="str">
        <f t="shared" si="521"/>
        <v>7.2</v>
      </c>
      <c r="RK23" s="35" t="str">
        <f t="shared" si="522"/>
        <v>B</v>
      </c>
      <c r="RL23" s="33">
        <f t="shared" si="523"/>
        <v>3</v>
      </c>
      <c r="RM23" s="49" t="str">
        <f t="shared" si="524"/>
        <v>3.0</v>
      </c>
      <c r="RN23" s="77">
        <v>1</v>
      </c>
      <c r="RO23" s="151">
        <v>1</v>
      </c>
      <c r="RP23" s="211">
        <f t="shared" si="525"/>
        <v>15</v>
      </c>
      <c r="RQ23" s="275">
        <f t="shared" si="526"/>
        <v>7.8133333333333335</v>
      </c>
      <c r="RR23" s="43">
        <f t="shared" si="527"/>
        <v>3.2333333333333334</v>
      </c>
      <c r="RS23" s="45" t="str">
        <f t="shared" si="277"/>
        <v>3.23</v>
      </c>
      <c r="RT23" s="47" t="str">
        <f t="shared" si="278"/>
        <v>Lên lớp</v>
      </c>
      <c r="RU23" s="41">
        <f t="shared" si="279"/>
        <v>15</v>
      </c>
      <c r="RV23" s="43">
        <f t="shared" si="280"/>
        <v>3.2333333333333334</v>
      </c>
      <c r="RW23" s="229">
        <f t="shared" si="281"/>
        <v>91</v>
      </c>
      <c r="RX23" s="230">
        <f t="shared" si="282"/>
        <v>91</v>
      </c>
      <c r="RY23" s="146">
        <f t="shared" si="283"/>
        <v>2.8241758241758244</v>
      </c>
      <c r="RZ23" s="45" t="str">
        <f t="shared" si="284"/>
        <v>2.82</v>
      </c>
      <c r="SA23" s="47" t="str">
        <f t="shared" si="285"/>
        <v>Lên lớp</v>
      </c>
      <c r="SB23" s="47" t="s">
        <v>1143</v>
      </c>
      <c r="SC23" s="24">
        <v>8.9</v>
      </c>
      <c r="SD23" s="27">
        <v>6</v>
      </c>
      <c r="SE23" s="28"/>
      <c r="SF23" s="30">
        <f t="shared" si="528"/>
        <v>7.2</v>
      </c>
      <c r="SG23" s="31">
        <f t="shared" si="529"/>
        <v>7.2</v>
      </c>
      <c r="SH23" s="31" t="str">
        <f t="shared" si="530"/>
        <v>7.2</v>
      </c>
      <c r="SI23" s="35" t="str">
        <f t="shared" si="531"/>
        <v>B</v>
      </c>
      <c r="SJ23" s="33">
        <f t="shared" si="532"/>
        <v>3</v>
      </c>
      <c r="SK23" s="49" t="str">
        <f t="shared" si="533"/>
        <v>3.0</v>
      </c>
      <c r="SL23" s="77">
        <v>2</v>
      </c>
      <c r="SM23" s="151">
        <v>2</v>
      </c>
      <c r="SN23" s="24">
        <v>7.8</v>
      </c>
      <c r="SO23" s="27">
        <v>7</v>
      </c>
      <c r="SP23" s="28"/>
      <c r="SQ23" s="30">
        <f t="shared" si="534"/>
        <v>7.3</v>
      </c>
      <c r="SR23" s="31">
        <f t="shared" si="535"/>
        <v>7.3</v>
      </c>
      <c r="SS23" s="31" t="str">
        <f t="shared" si="536"/>
        <v>7.3</v>
      </c>
      <c r="ST23" s="35" t="str">
        <f t="shared" si="537"/>
        <v>B</v>
      </c>
      <c r="SU23" s="33">
        <f t="shared" si="538"/>
        <v>3</v>
      </c>
      <c r="SV23" s="49" t="str">
        <f t="shared" si="539"/>
        <v>3.0</v>
      </c>
      <c r="SW23" s="77">
        <v>2</v>
      </c>
      <c r="SX23" s="151">
        <v>2</v>
      </c>
      <c r="SY23" s="24"/>
      <c r="SZ23" s="27"/>
      <c r="TA23" s="28"/>
      <c r="TB23" s="22">
        <f t="shared" ref="TB23" si="571">ROUND((SF23*0.5+SQ23*0.5),1)</f>
        <v>7.3</v>
      </c>
      <c r="TC23" s="29">
        <f t="shared" ref="TC23" si="572">ROUND((SG23*0.5+SR23*0.5),1)</f>
        <v>7.3</v>
      </c>
      <c r="TD23" s="31" t="str">
        <f t="shared" si="541"/>
        <v>7.3</v>
      </c>
      <c r="TE23" s="35" t="str">
        <f t="shared" si="542"/>
        <v>B</v>
      </c>
      <c r="TF23" s="33">
        <f t="shared" si="543"/>
        <v>3</v>
      </c>
      <c r="TG23" s="49" t="str">
        <f t="shared" si="544"/>
        <v>3.0</v>
      </c>
      <c r="TH23" s="77">
        <v>4</v>
      </c>
      <c r="TI23" s="151">
        <v>4</v>
      </c>
      <c r="TJ23" s="320"/>
      <c r="TK23" s="321">
        <v>8.6</v>
      </c>
      <c r="TL23" s="322">
        <v>8.1999999999999993</v>
      </c>
      <c r="TM23" s="322">
        <v>7.4</v>
      </c>
      <c r="TN23" s="322"/>
      <c r="TO23" s="127">
        <f t="shared" si="548"/>
        <v>7.9</v>
      </c>
      <c r="TP23" s="29" t="str">
        <f t="shared" si="549"/>
        <v>7.9</v>
      </c>
      <c r="TQ23" s="35" t="str">
        <f t="shared" si="550"/>
        <v>B</v>
      </c>
      <c r="TR23" s="33">
        <f t="shared" si="551"/>
        <v>3</v>
      </c>
      <c r="TS23" s="49" t="str">
        <f t="shared" si="552"/>
        <v>3.0</v>
      </c>
      <c r="TT23" s="323">
        <v>5</v>
      </c>
      <c r="TU23" s="324">
        <v>5</v>
      </c>
      <c r="TV23" s="325">
        <f t="shared" si="553"/>
        <v>9</v>
      </c>
      <c r="TW23" s="341">
        <f t="shared" si="294"/>
        <v>7.6333333333333337</v>
      </c>
      <c r="TX23" s="326">
        <f t="shared" si="554"/>
        <v>3</v>
      </c>
      <c r="TY23" s="45" t="str">
        <f t="shared" si="555"/>
        <v>3.00</v>
      </c>
      <c r="TZ23" s="47" t="str">
        <f t="shared" si="556"/>
        <v>Lên lớp</v>
      </c>
      <c r="UA23" s="41">
        <f t="shared" si="557"/>
        <v>9</v>
      </c>
      <c r="UB23" s="43">
        <f t="shared" si="558"/>
        <v>3</v>
      </c>
    </row>
    <row r="24" spans="1:548" ht="18">
      <c r="A24" s="11">
        <v>37</v>
      </c>
      <c r="B24" s="70" t="s">
        <v>573</v>
      </c>
      <c r="C24" s="14" t="s">
        <v>1020</v>
      </c>
      <c r="D24" s="57" t="s">
        <v>193</v>
      </c>
      <c r="E24" s="15" t="s">
        <v>1021</v>
      </c>
      <c r="F24" s="9"/>
      <c r="G24" s="58" t="s">
        <v>1022</v>
      </c>
      <c r="H24" s="58" t="s">
        <v>18</v>
      </c>
      <c r="I24" s="104" t="s">
        <v>891</v>
      </c>
      <c r="J24" s="140">
        <v>6.3</v>
      </c>
      <c r="K24" s="29" t="str">
        <f t="shared" si="100"/>
        <v>6.3</v>
      </c>
      <c r="L24" s="35" t="str">
        <f t="shared" si="362"/>
        <v>C</v>
      </c>
      <c r="M24" s="33">
        <f t="shared" si="363"/>
        <v>2</v>
      </c>
      <c r="N24" s="49" t="str">
        <f t="shared" si="364"/>
        <v>2.0</v>
      </c>
      <c r="O24" s="12">
        <v>2</v>
      </c>
      <c r="P24" s="19">
        <v>6.6</v>
      </c>
      <c r="Q24" s="29" t="str">
        <f t="shared" si="104"/>
        <v>6.6</v>
      </c>
      <c r="R24" s="35" t="str">
        <f t="shared" si="365"/>
        <v>C+</v>
      </c>
      <c r="S24" s="33">
        <f t="shared" si="366"/>
        <v>2.5</v>
      </c>
      <c r="T24" s="49" t="str">
        <f t="shared" si="367"/>
        <v>2.5</v>
      </c>
      <c r="U24" s="12">
        <v>3</v>
      </c>
      <c r="V24" s="133">
        <v>7.4</v>
      </c>
      <c r="W24" s="125">
        <v>9</v>
      </c>
      <c r="X24" s="126"/>
      <c r="Y24" s="159">
        <f t="shared" si="368"/>
        <v>8.4</v>
      </c>
      <c r="Z24" s="160">
        <f t="shared" si="369"/>
        <v>8.4</v>
      </c>
      <c r="AA24" s="29" t="str">
        <f t="shared" si="110"/>
        <v>8.4</v>
      </c>
      <c r="AB24" s="129" t="str">
        <f t="shared" si="370"/>
        <v>B+</v>
      </c>
      <c r="AC24" s="130">
        <f t="shared" si="371"/>
        <v>3.5</v>
      </c>
      <c r="AD24" s="131" t="str">
        <f t="shared" si="372"/>
        <v>3.5</v>
      </c>
      <c r="AE24" s="132">
        <v>5</v>
      </c>
      <c r="AF24" s="169">
        <v>5</v>
      </c>
      <c r="AG24" s="24">
        <v>7.5</v>
      </c>
      <c r="AH24" s="27">
        <v>8</v>
      </c>
      <c r="AI24" s="28"/>
      <c r="AJ24" s="22">
        <f t="shared" si="373"/>
        <v>7.8</v>
      </c>
      <c r="AK24" s="29">
        <f t="shared" si="374"/>
        <v>7.8</v>
      </c>
      <c r="AL24" s="29" t="str">
        <f t="shared" si="116"/>
        <v>7.8</v>
      </c>
      <c r="AM24" s="35" t="str">
        <f t="shared" si="375"/>
        <v>B</v>
      </c>
      <c r="AN24" s="33">
        <f t="shared" si="376"/>
        <v>3</v>
      </c>
      <c r="AO24" s="49" t="str">
        <f t="shared" si="377"/>
        <v>3.0</v>
      </c>
      <c r="AP24" s="77">
        <v>3</v>
      </c>
      <c r="AQ24" s="83">
        <v>3</v>
      </c>
      <c r="AR24" s="133">
        <v>7.5</v>
      </c>
      <c r="AS24" s="125">
        <v>7</v>
      </c>
      <c r="AT24" s="126"/>
      <c r="AU24" s="127">
        <f t="shared" si="378"/>
        <v>7.2</v>
      </c>
      <c r="AV24" s="128">
        <f t="shared" si="379"/>
        <v>7.2</v>
      </c>
      <c r="AW24" s="29" t="str">
        <f t="shared" si="120"/>
        <v>7.2</v>
      </c>
      <c r="AX24" s="129" t="str">
        <f t="shared" si="380"/>
        <v>B</v>
      </c>
      <c r="AY24" s="130">
        <f t="shared" si="381"/>
        <v>3</v>
      </c>
      <c r="AZ24" s="131" t="str">
        <f t="shared" si="382"/>
        <v>3.0</v>
      </c>
      <c r="BA24" s="132">
        <v>3</v>
      </c>
      <c r="BB24" s="158">
        <v>3</v>
      </c>
      <c r="BC24" s="133">
        <v>7.2</v>
      </c>
      <c r="BD24" s="125">
        <v>9</v>
      </c>
      <c r="BE24" s="126"/>
      <c r="BF24" s="159">
        <f t="shared" si="383"/>
        <v>8.3000000000000007</v>
      </c>
      <c r="BG24" s="160">
        <f t="shared" si="384"/>
        <v>8.3000000000000007</v>
      </c>
      <c r="BH24" s="29" t="str">
        <f t="shared" si="124"/>
        <v>8.3</v>
      </c>
      <c r="BI24" s="129" t="str">
        <f t="shared" si="385"/>
        <v>B+</v>
      </c>
      <c r="BJ24" s="130">
        <f t="shared" si="386"/>
        <v>3.5</v>
      </c>
      <c r="BK24" s="131" t="str">
        <f t="shared" si="387"/>
        <v>3.5</v>
      </c>
      <c r="BL24" s="132">
        <v>3</v>
      </c>
      <c r="BM24" s="158">
        <v>3</v>
      </c>
      <c r="BN24" s="24">
        <v>8</v>
      </c>
      <c r="BO24" s="27">
        <v>8</v>
      </c>
      <c r="BP24" s="28"/>
      <c r="BQ24" s="30">
        <f t="shared" ref="BQ24" si="573">ROUND((BN24*0.4+BO24*0.6),1)</f>
        <v>8</v>
      </c>
      <c r="BR24" s="31">
        <f t="shared" ref="BR24" si="574">ROUND(MAX((BN24*0.4+BO24*0.6),(BN24*0.4+BP24*0.6)),1)</f>
        <v>8</v>
      </c>
      <c r="BS24" s="29" t="str">
        <f t="shared" si="128"/>
        <v>8.0</v>
      </c>
      <c r="BT24" s="35" t="str">
        <f t="shared" ref="BT24" si="575">IF(BR24&gt;=8.5,"A",IF(BR24&gt;=8,"B+",IF(BR24&gt;=7,"B",IF(BR24&gt;=6.5,"C+",IF(BR24&gt;=5.5,"C",IF(BR24&gt;=5,"D+",IF(BR24&gt;=4,"D","F")))))))</f>
        <v>B+</v>
      </c>
      <c r="BU24" s="33">
        <f t="shared" ref="BU24" si="576">IF(BT24="A",4,IF(BT24="B+",3.5,IF(BT24="B",3,IF(BT24="C+",2.5,IF(BT24="C",2,IF(BT24="D+",1.5,IF(BT24="D",1,0)))))))</f>
        <v>3.5</v>
      </c>
      <c r="BV24" s="49" t="str">
        <f t="shared" ref="BV24" si="577">TEXT(BU24,"0.0")</f>
        <v>3.5</v>
      </c>
      <c r="BW24" s="77">
        <v>2</v>
      </c>
      <c r="BX24" s="83">
        <v>2</v>
      </c>
      <c r="BY24" s="41">
        <f t="shared" si="132"/>
        <v>16</v>
      </c>
      <c r="BZ24" s="43">
        <f t="shared" si="133"/>
        <v>3.3125</v>
      </c>
      <c r="CA24" s="45" t="str">
        <f t="shared" si="134"/>
        <v>3.31</v>
      </c>
      <c r="CB24" s="47" t="str">
        <f t="shared" si="135"/>
        <v>Lên lớp</v>
      </c>
      <c r="CC24" s="145">
        <f t="shared" si="136"/>
        <v>16</v>
      </c>
      <c r="CD24" s="146">
        <f t="shared" si="137"/>
        <v>3.3125</v>
      </c>
      <c r="CE24" s="47" t="str">
        <f t="shared" si="138"/>
        <v>Lên lớp</v>
      </c>
      <c r="CF24" s="142" t="s">
        <v>1143</v>
      </c>
      <c r="CG24" s="24">
        <v>5.8</v>
      </c>
      <c r="CH24" s="27">
        <v>4</v>
      </c>
      <c r="CI24" s="28"/>
      <c r="CJ24" s="30">
        <f t="shared" si="393"/>
        <v>4.7</v>
      </c>
      <c r="CK24" s="31">
        <f t="shared" si="394"/>
        <v>4.7</v>
      </c>
      <c r="CL24" s="29" t="str">
        <f t="shared" si="141"/>
        <v>4.7</v>
      </c>
      <c r="CM24" s="35" t="str">
        <f t="shared" si="395"/>
        <v>D</v>
      </c>
      <c r="CN24" s="157">
        <f t="shared" si="396"/>
        <v>1</v>
      </c>
      <c r="CO24" s="49" t="str">
        <f t="shared" si="397"/>
        <v>1.0</v>
      </c>
      <c r="CP24" s="77">
        <v>3</v>
      </c>
      <c r="CQ24" s="151">
        <v>3</v>
      </c>
      <c r="CR24" s="24">
        <v>8.3000000000000007</v>
      </c>
      <c r="CS24" s="27">
        <v>4</v>
      </c>
      <c r="CT24" s="28"/>
      <c r="CU24" s="30">
        <f t="shared" si="398"/>
        <v>5.7</v>
      </c>
      <c r="CV24" s="31">
        <f t="shared" si="399"/>
        <v>5.7</v>
      </c>
      <c r="CW24" s="29" t="str">
        <f t="shared" si="146"/>
        <v>5.7</v>
      </c>
      <c r="CX24" s="35" t="str">
        <f t="shared" si="400"/>
        <v>C</v>
      </c>
      <c r="CY24" s="157">
        <f t="shared" si="401"/>
        <v>2</v>
      </c>
      <c r="CZ24" s="49" t="str">
        <f t="shared" si="402"/>
        <v>2.0</v>
      </c>
      <c r="DA24" s="77">
        <v>2</v>
      </c>
      <c r="DB24" s="151">
        <v>2</v>
      </c>
      <c r="DC24" s="24">
        <v>5.8</v>
      </c>
      <c r="DD24" s="27">
        <v>7</v>
      </c>
      <c r="DE24" s="28"/>
      <c r="DF24" s="30">
        <f t="shared" si="403"/>
        <v>6.5</v>
      </c>
      <c r="DG24" s="31">
        <f t="shared" si="404"/>
        <v>6.5</v>
      </c>
      <c r="DH24" s="29" t="str">
        <f t="shared" si="152"/>
        <v>6.5</v>
      </c>
      <c r="DI24" s="35" t="str">
        <f t="shared" si="405"/>
        <v>C+</v>
      </c>
      <c r="DJ24" s="157">
        <f t="shared" si="406"/>
        <v>2.5</v>
      </c>
      <c r="DK24" s="49" t="str">
        <f t="shared" si="407"/>
        <v>2.5</v>
      </c>
      <c r="DL24" s="77">
        <v>4</v>
      </c>
      <c r="DM24" s="151">
        <v>4</v>
      </c>
      <c r="DN24" s="24">
        <v>6.4</v>
      </c>
      <c r="DO24" s="27">
        <v>4</v>
      </c>
      <c r="DP24" s="28"/>
      <c r="DQ24" s="30">
        <f t="shared" si="408"/>
        <v>5</v>
      </c>
      <c r="DR24" s="31">
        <f t="shared" si="409"/>
        <v>5</v>
      </c>
      <c r="DS24" s="29" t="str">
        <f t="shared" si="158"/>
        <v>5.0</v>
      </c>
      <c r="DT24" s="35" t="str">
        <f t="shared" si="410"/>
        <v>D+</v>
      </c>
      <c r="DU24" s="157">
        <f t="shared" si="411"/>
        <v>1.5</v>
      </c>
      <c r="DV24" s="49" t="str">
        <f t="shared" si="412"/>
        <v>1.5</v>
      </c>
      <c r="DW24" s="77">
        <v>3</v>
      </c>
      <c r="DX24" s="151">
        <v>3</v>
      </c>
      <c r="DY24" s="24">
        <v>5.7</v>
      </c>
      <c r="DZ24" s="27">
        <v>7</v>
      </c>
      <c r="EA24" s="28"/>
      <c r="EB24" s="30">
        <f t="shared" si="413"/>
        <v>6.5</v>
      </c>
      <c r="EC24" s="31">
        <f t="shared" si="414"/>
        <v>6.5</v>
      </c>
      <c r="ED24" s="29" t="str">
        <f t="shared" si="162"/>
        <v>6.5</v>
      </c>
      <c r="EE24" s="35" t="str">
        <f t="shared" si="415"/>
        <v>C+</v>
      </c>
      <c r="EF24" s="157">
        <f t="shared" si="416"/>
        <v>2.5</v>
      </c>
      <c r="EG24" s="49" t="str">
        <f t="shared" si="417"/>
        <v>2.5</v>
      </c>
      <c r="EH24" s="77">
        <v>2</v>
      </c>
      <c r="EI24" s="151">
        <v>2</v>
      </c>
      <c r="EJ24" s="24">
        <v>6.4</v>
      </c>
      <c r="EK24" s="27">
        <v>7</v>
      </c>
      <c r="EL24" s="28"/>
      <c r="EM24" s="30">
        <f t="shared" si="418"/>
        <v>6.8</v>
      </c>
      <c r="EN24" s="31">
        <f t="shared" si="419"/>
        <v>6.8</v>
      </c>
      <c r="EO24" s="29" t="str">
        <f t="shared" si="167"/>
        <v>6.8</v>
      </c>
      <c r="EP24" s="35" t="str">
        <f t="shared" si="420"/>
        <v>C+</v>
      </c>
      <c r="EQ24" s="157">
        <f t="shared" si="421"/>
        <v>2.5</v>
      </c>
      <c r="ER24" s="49" t="str">
        <f t="shared" si="422"/>
        <v>2.5</v>
      </c>
      <c r="ES24" s="77">
        <v>2</v>
      </c>
      <c r="ET24" s="151">
        <v>2</v>
      </c>
      <c r="EU24" s="24">
        <v>8.1999999999999993</v>
      </c>
      <c r="EV24" s="27">
        <v>9</v>
      </c>
      <c r="EW24" s="28"/>
      <c r="EX24" s="22">
        <f t="shared" si="423"/>
        <v>8.6999999999999993</v>
      </c>
      <c r="EY24" s="29">
        <f t="shared" si="424"/>
        <v>8.6999999999999993</v>
      </c>
      <c r="EZ24" s="29" t="str">
        <f t="shared" si="172"/>
        <v>8.7</v>
      </c>
      <c r="FA24" s="35" t="str">
        <f t="shared" si="425"/>
        <v>A</v>
      </c>
      <c r="FB24" s="157">
        <f t="shared" si="426"/>
        <v>4</v>
      </c>
      <c r="FC24" s="49" t="str">
        <f t="shared" si="427"/>
        <v>4.0</v>
      </c>
      <c r="FD24" s="77">
        <v>3</v>
      </c>
      <c r="FE24" s="151">
        <v>3</v>
      </c>
      <c r="FF24" s="155">
        <v>8</v>
      </c>
      <c r="FG24" s="165">
        <v>7.1</v>
      </c>
      <c r="FH24" s="165"/>
      <c r="FI24" s="22">
        <f t="shared" si="428"/>
        <v>7.5</v>
      </c>
      <c r="FJ24" s="29">
        <f t="shared" si="429"/>
        <v>7.5</v>
      </c>
      <c r="FK24" s="29" t="str">
        <f t="shared" si="178"/>
        <v>7.5</v>
      </c>
      <c r="FL24" s="35" t="str">
        <f t="shared" si="430"/>
        <v>B</v>
      </c>
      <c r="FM24" s="33">
        <f t="shared" si="431"/>
        <v>3</v>
      </c>
      <c r="FN24" s="49" t="str">
        <f t="shared" si="432"/>
        <v>3.0</v>
      </c>
      <c r="FO24" s="77">
        <v>2</v>
      </c>
      <c r="FP24" s="151">
        <v>2</v>
      </c>
      <c r="FQ24" s="41">
        <f t="shared" si="182"/>
        <v>21</v>
      </c>
      <c r="FR24" s="43">
        <f t="shared" si="302"/>
        <v>2.3571428571428572</v>
      </c>
      <c r="FS24" s="45" t="str">
        <f t="shared" si="183"/>
        <v>2.36</v>
      </c>
      <c r="FT24" s="47" t="str">
        <f t="shared" si="184"/>
        <v>Lên lớp</v>
      </c>
      <c r="FU24" s="145">
        <f t="shared" si="185"/>
        <v>21</v>
      </c>
      <c r="FV24" s="146">
        <f t="shared" si="186"/>
        <v>2.3571428571428572</v>
      </c>
      <c r="FW24" s="174">
        <f t="shared" si="187"/>
        <v>37</v>
      </c>
      <c r="FX24" s="41">
        <f t="shared" si="188"/>
        <v>37</v>
      </c>
      <c r="FY24" s="43">
        <f t="shared" si="189"/>
        <v>2.7702702702702702</v>
      </c>
      <c r="FZ24" s="45" t="str">
        <f t="shared" si="190"/>
        <v>2.77</v>
      </c>
      <c r="GA24" s="47" t="str">
        <f t="shared" si="191"/>
        <v>Lên lớp</v>
      </c>
      <c r="GB24" s="47" t="s">
        <v>1143</v>
      </c>
      <c r="GC24" s="24">
        <v>7.3</v>
      </c>
      <c r="GD24" s="27">
        <v>7</v>
      </c>
      <c r="GE24" s="28"/>
      <c r="GF24" s="30">
        <f t="shared" si="314"/>
        <v>7.1</v>
      </c>
      <c r="GG24" s="31">
        <f t="shared" si="315"/>
        <v>7.1</v>
      </c>
      <c r="GH24" s="29" t="str">
        <f t="shared" si="193"/>
        <v>7.1</v>
      </c>
      <c r="GI24" s="35" t="str">
        <f t="shared" si="316"/>
        <v>B</v>
      </c>
      <c r="GJ24" s="33">
        <f t="shared" si="317"/>
        <v>3</v>
      </c>
      <c r="GK24" s="49" t="str">
        <f t="shared" si="318"/>
        <v>3.0</v>
      </c>
      <c r="GL24" s="77">
        <v>2</v>
      </c>
      <c r="GM24" s="151">
        <v>2</v>
      </c>
      <c r="GN24" s="24">
        <v>8</v>
      </c>
      <c r="GO24" s="27">
        <v>5</v>
      </c>
      <c r="GP24" s="28"/>
      <c r="GQ24" s="30">
        <f t="shared" si="319"/>
        <v>6.2</v>
      </c>
      <c r="GR24" s="31">
        <f t="shared" si="320"/>
        <v>6.2</v>
      </c>
      <c r="GS24" s="29" t="str">
        <f t="shared" si="198"/>
        <v>6.2</v>
      </c>
      <c r="GT24" s="35" t="str">
        <f t="shared" si="321"/>
        <v>C</v>
      </c>
      <c r="GU24" s="33">
        <f t="shared" si="322"/>
        <v>2</v>
      </c>
      <c r="GV24" s="49" t="str">
        <f t="shared" si="323"/>
        <v>2.0</v>
      </c>
      <c r="GW24" s="77">
        <v>3</v>
      </c>
      <c r="GX24" s="151">
        <v>3</v>
      </c>
      <c r="GY24" s="24">
        <v>5.2</v>
      </c>
      <c r="GZ24" s="27">
        <v>6</v>
      </c>
      <c r="HA24" s="28"/>
      <c r="HB24" s="30">
        <f t="shared" si="324"/>
        <v>5.7</v>
      </c>
      <c r="HC24" s="31">
        <f t="shared" si="325"/>
        <v>5.7</v>
      </c>
      <c r="HD24" s="29" t="str">
        <f t="shared" si="203"/>
        <v>5.7</v>
      </c>
      <c r="HE24" s="35" t="str">
        <f t="shared" si="326"/>
        <v>C</v>
      </c>
      <c r="HF24" s="33">
        <f t="shared" si="327"/>
        <v>2</v>
      </c>
      <c r="HG24" s="49" t="str">
        <f t="shared" si="328"/>
        <v>2.0</v>
      </c>
      <c r="HH24" s="77">
        <v>2</v>
      </c>
      <c r="HI24" s="151">
        <v>2</v>
      </c>
      <c r="HJ24" s="24">
        <v>5</v>
      </c>
      <c r="HK24" s="27">
        <v>4</v>
      </c>
      <c r="HL24" s="28"/>
      <c r="HM24" s="30">
        <f t="shared" si="329"/>
        <v>4.4000000000000004</v>
      </c>
      <c r="HN24" s="31">
        <f t="shared" si="330"/>
        <v>4.4000000000000004</v>
      </c>
      <c r="HO24" s="29" t="str">
        <f t="shared" si="208"/>
        <v>4.4</v>
      </c>
      <c r="HP24" s="35" t="str">
        <f t="shared" si="331"/>
        <v>D</v>
      </c>
      <c r="HQ24" s="33">
        <f t="shared" si="332"/>
        <v>1</v>
      </c>
      <c r="HR24" s="49" t="str">
        <f t="shared" si="333"/>
        <v>1.0</v>
      </c>
      <c r="HS24" s="77">
        <v>2</v>
      </c>
      <c r="HT24" s="151">
        <v>2</v>
      </c>
      <c r="HU24" s="24">
        <v>8</v>
      </c>
      <c r="HV24" s="27">
        <v>6</v>
      </c>
      <c r="HW24" s="28"/>
      <c r="HX24" s="30">
        <f t="shared" si="334"/>
        <v>6.8</v>
      </c>
      <c r="HY24" s="31">
        <f t="shared" si="335"/>
        <v>6.8</v>
      </c>
      <c r="HZ24" s="29" t="str">
        <f t="shared" si="213"/>
        <v>6.8</v>
      </c>
      <c r="IA24" s="35" t="str">
        <f t="shared" si="336"/>
        <v>C+</v>
      </c>
      <c r="IB24" s="33">
        <f t="shared" si="337"/>
        <v>2.5</v>
      </c>
      <c r="IC24" s="49" t="str">
        <f t="shared" si="338"/>
        <v>2.5</v>
      </c>
      <c r="ID24" s="77">
        <v>3</v>
      </c>
      <c r="IE24" s="151">
        <v>3</v>
      </c>
      <c r="IF24" s="24">
        <v>5</v>
      </c>
      <c r="IG24" s="27">
        <v>6</v>
      </c>
      <c r="IH24" s="28"/>
      <c r="II24" s="30">
        <f t="shared" si="217"/>
        <v>5.6</v>
      </c>
      <c r="IJ24" s="31">
        <f t="shared" si="218"/>
        <v>5.6</v>
      </c>
      <c r="IK24" s="29" t="str">
        <f t="shared" si="219"/>
        <v>5.6</v>
      </c>
      <c r="IL24" s="35" t="str">
        <f t="shared" si="339"/>
        <v>C</v>
      </c>
      <c r="IM24" s="33">
        <f t="shared" si="340"/>
        <v>2</v>
      </c>
      <c r="IN24" s="49" t="str">
        <f t="shared" si="341"/>
        <v>2.0</v>
      </c>
      <c r="IO24" s="77">
        <v>2</v>
      </c>
      <c r="IP24" s="151">
        <v>2</v>
      </c>
      <c r="IQ24" s="24">
        <v>7.4</v>
      </c>
      <c r="IR24" s="27">
        <v>6</v>
      </c>
      <c r="IS24" s="28"/>
      <c r="IT24" s="30">
        <f t="shared" si="342"/>
        <v>6.6</v>
      </c>
      <c r="IU24" s="31">
        <f t="shared" si="343"/>
        <v>6.6</v>
      </c>
      <c r="IV24" s="29" t="str">
        <f t="shared" si="223"/>
        <v>6.6</v>
      </c>
      <c r="IW24" s="35" t="str">
        <f t="shared" si="344"/>
        <v>C+</v>
      </c>
      <c r="IX24" s="33">
        <f t="shared" si="345"/>
        <v>2.5</v>
      </c>
      <c r="IY24" s="49" t="str">
        <f t="shared" si="346"/>
        <v>2.5</v>
      </c>
      <c r="IZ24" s="77">
        <v>3</v>
      </c>
      <c r="JA24" s="151">
        <v>3</v>
      </c>
      <c r="JB24" s="24">
        <v>6.6</v>
      </c>
      <c r="JC24" s="27">
        <v>5</v>
      </c>
      <c r="JD24" s="28"/>
      <c r="JE24" s="30">
        <f t="shared" si="347"/>
        <v>5.6</v>
      </c>
      <c r="JF24" s="31">
        <f t="shared" si="348"/>
        <v>5.6</v>
      </c>
      <c r="JG24" s="29" t="str">
        <f t="shared" si="227"/>
        <v>5.6</v>
      </c>
      <c r="JH24" s="35" t="str">
        <f t="shared" si="349"/>
        <v>C</v>
      </c>
      <c r="JI24" s="33">
        <f t="shared" si="350"/>
        <v>2</v>
      </c>
      <c r="JJ24" s="49" t="str">
        <f t="shared" si="351"/>
        <v>2.0</v>
      </c>
      <c r="JK24" s="77">
        <v>3</v>
      </c>
      <c r="JL24" s="151">
        <v>3</v>
      </c>
      <c r="JM24" s="24">
        <v>8</v>
      </c>
      <c r="JN24" s="214">
        <v>8.1</v>
      </c>
      <c r="JO24" s="140"/>
      <c r="JP24" s="30">
        <f t="shared" si="352"/>
        <v>8.1</v>
      </c>
      <c r="JQ24" s="31">
        <f t="shared" si="353"/>
        <v>8.1</v>
      </c>
      <c r="JR24" s="29" t="str">
        <f t="shared" si="231"/>
        <v>8.1</v>
      </c>
      <c r="JS24" s="35" t="str">
        <f t="shared" si="354"/>
        <v>B+</v>
      </c>
      <c r="JT24" s="33">
        <f t="shared" si="355"/>
        <v>3.5</v>
      </c>
      <c r="JU24" s="49" t="str">
        <f t="shared" si="356"/>
        <v>3.5</v>
      </c>
      <c r="JV24" s="77">
        <v>1</v>
      </c>
      <c r="JW24" s="151">
        <v>1</v>
      </c>
      <c r="JX24" s="211">
        <f t="shared" si="235"/>
        <v>21</v>
      </c>
      <c r="JY24" s="43">
        <f t="shared" si="236"/>
        <v>2.2142857142857144</v>
      </c>
      <c r="JZ24" s="45" t="str">
        <f t="shared" si="237"/>
        <v>2.21</v>
      </c>
      <c r="KA24" s="47" t="str">
        <f t="shared" si="238"/>
        <v>Lên lớp</v>
      </c>
      <c r="KB24" s="41">
        <f t="shared" si="239"/>
        <v>21</v>
      </c>
      <c r="KC24" s="43">
        <f t="shared" si="240"/>
        <v>2.2142857142857144</v>
      </c>
      <c r="KD24" s="229">
        <f t="shared" si="241"/>
        <v>58</v>
      </c>
      <c r="KE24" s="230">
        <f t="shared" si="242"/>
        <v>58</v>
      </c>
      <c r="KF24" s="146">
        <f t="shared" si="243"/>
        <v>2.5689655172413794</v>
      </c>
      <c r="KG24" s="45" t="str">
        <f t="shared" si="244"/>
        <v>2.57</v>
      </c>
      <c r="KH24" s="47" t="str">
        <f t="shared" si="245"/>
        <v>Lên lớp</v>
      </c>
      <c r="KI24" s="47" t="s">
        <v>1143</v>
      </c>
      <c r="KJ24" s="24">
        <v>7.6</v>
      </c>
      <c r="KK24" s="27">
        <v>6</v>
      </c>
      <c r="KL24" s="28"/>
      <c r="KM24" s="30">
        <f t="shared" si="433"/>
        <v>6.6</v>
      </c>
      <c r="KN24" s="31">
        <f t="shared" si="434"/>
        <v>6.6</v>
      </c>
      <c r="KO24" s="31" t="str">
        <f t="shared" si="435"/>
        <v>6.6</v>
      </c>
      <c r="KP24" s="35" t="str">
        <f t="shared" si="436"/>
        <v>C+</v>
      </c>
      <c r="KQ24" s="33">
        <f t="shared" si="437"/>
        <v>2.5</v>
      </c>
      <c r="KR24" s="49" t="str">
        <f t="shared" si="438"/>
        <v>2.5</v>
      </c>
      <c r="KS24" s="77">
        <v>2</v>
      </c>
      <c r="KT24" s="151">
        <v>2</v>
      </c>
      <c r="KU24" s="24">
        <v>7.3</v>
      </c>
      <c r="KV24" s="27">
        <v>8</v>
      </c>
      <c r="KW24" s="28"/>
      <c r="KX24" s="30">
        <f t="shared" si="439"/>
        <v>7.7</v>
      </c>
      <c r="KY24" s="31">
        <f t="shared" si="440"/>
        <v>7.7</v>
      </c>
      <c r="KZ24" s="31" t="str">
        <f t="shared" si="441"/>
        <v>7.7</v>
      </c>
      <c r="LA24" s="35" t="str">
        <f t="shared" si="442"/>
        <v>B</v>
      </c>
      <c r="LB24" s="33">
        <f t="shared" si="443"/>
        <v>3</v>
      </c>
      <c r="LC24" s="49" t="str">
        <f t="shared" si="444"/>
        <v>3.0</v>
      </c>
      <c r="LD24" s="77">
        <v>2</v>
      </c>
      <c r="LE24" s="151">
        <v>2</v>
      </c>
      <c r="LF24" s="24">
        <v>7</v>
      </c>
      <c r="LG24" s="27">
        <v>4</v>
      </c>
      <c r="LH24" s="28"/>
      <c r="LI24" s="30">
        <f t="shared" si="445"/>
        <v>5.2</v>
      </c>
      <c r="LJ24" s="31">
        <f t="shared" si="446"/>
        <v>5.2</v>
      </c>
      <c r="LK24" s="31" t="str">
        <f t="shared" si="447"/>
        <v>5.2</v>
      </c>
      <c r="LL24" s="35" t="str">
        <f t="shared" si="448"/>
        <v>D+</v>
      </c>
      <c r="LM24" s="33">
        <f t="shared" si="449"/>
        <v>1.5</v>
      </c>
      <c r="LN24" s="49" t="str">
        <f t="shared" si="450"/>
        <v>1.5</v>
      </c>
      <c r="LO24" s="77">
        <v>2</v>
      </c>
      <c r="LP24" s="151">
        <v>2</v>
      </c>
      <c r="LQ24" s="24">
        <v>8</v>
      </c>
      <c r="LR24" s="27">
        <v>5</v>
      </c>
      <c r="LS24" s="28"/>
      <c r="LT24" s="30">
        <f t="shared" si="451"/>
        <v>6.2</v>
      </c>
      <c r="LU24" s="31">
        <f t="shared" si="452"/>
        <v>6.2</v>
      </c>
      <c r="LV24" s="29" t="str">
        <f t="shared" si="249"/>
        <v>6.2</v>
      </c>
      <c r="LW24" s="35" t="str">
        <f t="shared" si="453"/>
        <v>C</v>
      </c>
      <c r="LX24" s="33">
        <f t="shared" si="454"/>
        <v>2</v>
      </c>
      <c r="LY24" s="49" t="str">
        <f t="shared" si="455"/>
        <v>2.0</v>
      </c>
      <c r="LZ24" s="77">
        <v>2</v>
      </c>
      <c r="MA24" s="151">
        <v>2</v>
      </c>
      <c r="MB24" s="24">
        <v>7.5</v>
      </c>
      <c r="MC24" s="27">
        <v>6</v>
      </c>
      <c r="MD24" s="28"/>
      <c r="ME24" s="30">
        <f t="shared" si="456"/>
        <v>6.6</v>
      </c>
      <c r="MF24" s="161">
        <f t="shared" si="457"/>
        <v>6.6</v>
      </c>
      <c r="MG24" s="29" t="str">
        <f t="shared" si="250"/>
        <v>6.6</v>
      </c>
      <c r="MH24" s="162" t="str">
        <f t="shared" si="458"/>
        <v>C+</v>
      </c>
      <c r="MI24" s="163">
        <f t="shared" si="459"/>
        <v>2.5</v>
      </c>
      <c r="MJ24" s="56" t="str">
        <f t="shared" si="460"/>
        <v>2.5</v>
      </c>
      <c r="MK24" s="77">
        <v>1</v>
      </c>
      <c r="ML24" s="151">
        <v>1</v>
      </c>
      <c r="MM24" s="24">
        <v>6.7</v>
      </c>
      <c r="MN24" s="27">
        <v>4</v>
      </c>
      <c r="MO24" s="239"/>
      <c r="MP24" s="30">
        <f t="shared" si="461"/>
        <v>5.0999999999999996</v>
      </c>
      <c r="MQ24" s="161">
        <f t="shared" si="462"/>
        <v>5.0999999999999996</v>
      </c>
      <c r="MR24" s="29" t="str">
        <f t="shared" si="251"/>
        <v>5.1</v>
      </c>
      <c r="MS24" s="162" t="str">
        <f t="shared" si="463"/>
        <v>D+</v>
      </c>
      <c r="MT24" s="163">
        <f t="shared" si="464"/>
        <v>1.5</v>
      </c>
      <c r="MU24" s="56" t="str">
        <f t="shared" si="465"/>
        <v>1.5</v>
      </c>
      <c r="MV24" s="77">
        <v>3</v>
      </c>
      <c r="MW24" s="151">
        <v>3</v>
      </c>
      <c r="MX24" s="24">
        <v>7</v>
      </c>
      <c r="MY24" s="27">
        <v>1</v>
      </c>
      <c r="MZ24" s="28">
        <v>6</v>
      </c>
      <c r="NA24" s="30">
        <f t="shared" si="466"/>
        <v>3.4</v>
      </c>
      <c r="NB24" s="161">
        <f t="shared" si="467"/>
        <v>6.4</v>
      </c>
      <c r="NC24" s="29" t="str">
        <f t="shared" si="252"/>
        <v>6.4</v>
      </c>
      <c r="ND24" s="162" t="str">
        <f t="shared" si="468"/>
        <v>C</v>
      </c>
      <c r="NE24" s="163">
        <f t="shared" si="469"/>
        <v>2</v>
      </c>
      <c r="NF24" s="56" t="str">
        <f t="shared" si="470"/>
        <v>2.0</v>
      </c>
      <c r="NG24" s="77">
        <v>1</v>
      </c>
      <c r="NH24" s="151">
        <v>1</v>
      </c>
      <c r="NI24" s="24">
        <v>7.4</v>
      </c>
      <c r="NJ24" s="27">
        <v>6</v>
      </c>
      <c r="NK24" s="28"/>
      <c r="NL24" s="30">
        <f t="shared" si="471"/>
        <v>6.6</v>
      </c>
      <c r="NM24" s="31">
        <f t="shared" si="472"/>
        <v>6.6</v>
      </c>
      <c r="NN24" s="31" t="str">
        <f t="shared" si="473"/>
        <v>6.6</v>
      </c>
      <c r="NO24" s="35" t="str">
        <f t="shared" si="474"/>
        <v>C+</v>
      </c>
      <c r="NP24" s="33">
        <f t="shared" si="475"/>
        <v>2.5</v>
      </c>
      <c r="NQ24" s="49" t="str">
        <f t="shared" si="476"/>
        <v>2.5</v>
      </c>
      <c r="NR24" s="77">
        <v>3</v>
      </c>
      <c r="NS24" s="151">
        <v>3</v>
      </c>
      <c r="NT24" s="24">
        <v>8</v>
      </c>
      <c r="NU24" s="214">
        <v>6.2</v>
      </c>
      <c r="NV24" s="28"/>
      <c r="NW24" s="30">
        <f t="shared" si="477"/>
        <v>6.9</v>
      </c>
      <c r="NX24" s="31">
        <f t="shared" si="478"/>
        <v>6.9</v>
      </c>
      <c r="NY24" s="31" t="str">
        <f t="shared" si="479"/>
        <v>6.9</v>
      </c>
      <c r="NZ24" s="35" t="str">
        <f t="shared" si="480"/>
        <v>C+</v>
      </c>
      <c r="OA24" s="33">
        <f t="shared" si="481"/>
        <v>2.5</v>
      </c>
      <c r="OB24" s="49" t="str">
        <f t="shared" si="482"/>
        <v>2.5</v>
      </c>
      <c r="OC24" s="77">
        <v>2</v>
      </c>
      <c r="OD24" s="151">
        <v>2</v>
      </c>
      <c r="OE24" s="211">
        <f t="shared" si="256"/>
        <v>18</v>
      </c>
      <c r="OF24" s="43">
        <f t="shared" si="257"/>
        <v>2.1944444444444446</v>
      </c>
      <c r="OG24" s="45" t="str">
        <f t="shared" si="258"/>
        <v>2.19</v>
      </c>
      <c r="OH24" s="47" t="str">
        <f t="shared" si="259"/>
        <v>Lên lớp</v>
      </c>
      <c r="OI24" s="41">
        <f t="shared" si="260"/>
        <v>18</v>
      </c>
      <c r="OJ24" s="43">
        <f t="shared" si="261"/>
        <v>2.1944444444444446</v>
      </c>
      <c r="OK24" s="229">
        <f t="shared" si="262"/>
        <v>76</v>
      </c>
      <c r="OL24" s="230">
        <f t="shared" si="263"/>
        <v>76</v>
      </c>
      <c r="OM24" s="146">
        <f t="shared" si="264"/>
        <v>2.4802631578947367</v>
      </c>
      <c r="ON24" s="45" t="str">
        <f t="shared" si="265"/>
        <v>2.48</v>
      </c>
      <c r="OO24" s="47" t="str">
        <f t="shared" si="266"/>
        <v>Lên lớp</v>
      </c>
      <c r="OP24" s="47" t="s">
        <v>1143</v>
      </c>
      <c r="OQ24" s="24">
        <v>8</v>
      </c>
      <c r="OR24" s="27">
        <v>6</v>
      </c>
      <c r="OS24" s="28"/>
      <c r="OT24" s="30">
        <f t="shared" si="484"/>
        <v>6.8</v>
      </c>
      <c r="OU24" s="31">
        <f t="shared" si="485"/>
        <v>6.8</v>
      </c>
      <c r="OV24" s="31" t="str">
        <f t="shared" si="486"/>
        <v>6.8</v>
      </c>
      <c r="OW24" s="35" t="str">
        <f t="shared" si="487"/>
        <v>C+</v>
      </c>
      <c r="OX24" s="33">
        <f t="shared" si="488"/>
        <v>2.5</v>
      </c>
      <c r="OY24" s="49" t="str">
        <f t="shared" si="489"/>
        <v>2.5</v>
      </c>
      <c r="OZ24" s="77">
        <v>2</v>
      </c>
      <c r="PA24" s="151">
        <v>2</v>
      </c>
      <c r="PB24" s="24">
        <v>7</v>
      </c>
      <c r="PC24" s="27">
        <v>8</v>
      </c>
      <c r="PD24" s="28"/>
      <c r="PE24" s="30">
        <f t="shared" si="490"/>
        <v>7.6</v>
      </c>
      <c r="PF24" s="31">
        <f t="shared" si="491"/>
        <v>7.6</v>
      </c>
      <c r="PG24" s="31" t="str">
        <f t="shared" si="492"/>
        <v>7.6</v>
      </c>
      <c r="PH24" s="35" t="str">
        <f t="shared" si="493"/>
        <v>B</v>
      </c>
      <c r="PI24" s="33">
        <f t="shared" si="494"/>
        <v>3</v>
      </c>
      <c r="PJ24" s="49" t="str">
        <f t="shared" si="495"/>
        <v>3.0</v>
      </c>
      <c r="PK24" s="77">
        <v>3</v>
      </c>
      <c r="PL24" s="151">
        <v>3</v>
      </c>
      <c r="PM24" s="24">
        <v>6.3</v>
      </c>
      <c r="PN24" s="27">
        <v>5</v>
      </c>
      <c r="PO24" s="28"/>
      <c r="PP24" s="30">
        <f t="shared" si="496"/>
        <v>5.5</v>
      </c>
      <c r="PQ24" s="31">
        <f t="shared" si="497"/>
        <v>5.5</v>
      </c>
      <c r="PR24" s="31" t="str">
        <f t="shared" si="498"/>
        <v>5.5</v>
      </c>
      <c r="PS24" s="35" t="str">
        <f t="shared" si="499"/>
        <v>C</v>
      </c>
      <c r="PT24" s="33">
        <f t="shared" si="500"/>
        <v>2</v>
      </c>
      <c r="PU24" s="49" t="str">
        <f t="shared" si="501"/>
        <v>2.0</v>
      </c>
      <c r="PV24" s="77">
        <v>2</v>
      </c>
      <c r="PW24" s="151">
        <v>2</v>
      </c>
      <c r="PX24" s="24">
        <v>6.6</v>
      </c>
      <c r="PY24" s="27">
        <v>7</v>
      </c>
      <c r="PZ24" s="28"/>
      <c r="QA24" s="30">
        <f t="shared" si="502"/>
        <v>6.8</v>
      </c>
      <c r="QB24" s="31">
        <f t="shared" si="503"/>
        <v>6.8</v>
      </c>
      <c r="QC24" s="29" t="str">
        <f t="shared" si="504"/>
        <v>6.8</v>
      </c>
      <c r="QD24" s="35" t="str">
        <f t="shared" si="545"/>
        <v>C+</v>
      </c>
      <c r="QE24" s="33">
        <f t="shared" si="505"/>
        <v>2.5</v>
      </c>
      <c r="QF24" s="49" t="str">
        <f t="shared" si="506"/>
        <v>2.5</v>
      </c>
      <c r="QG24" s="77">
        <v>3</v>
      </c>
      <c r="QH24" s="151">
        <v>3</v>
      </c>
      <c r="QI24" s="24">
        <v>7.3</v>
      </c>
      <c r="QJ24" s="27">
        <v>5</v>
      </c>
      <c r="QK24" s="28"/>
      <c r="QL24" s="30">
        <f t="shared" si="507"/>
        <v>5.9</v>
      </c>
      <c r="QM24" s="31">
        <f t="shared" si="508"/>
        <v>5.9</v>
      </c>
      <c r="QN24" s="29" t="str">
        <f t="shared" si="509"/>
        <v>5.9</v>
      </c>
      <c r="QO24" s="35" t="str">
        <f t="shared" si="510"/>
        <v>C</v>
      </c>
      <c r="QP24" s="130">
        <f t="shared" si="511"/>
        <v>2</v>
      </c>
      <c r="QQ24" s="49" t="str">
        <f t="shared" si="512"/>
        <v>2.0</v>
      </c>
      <c r="QR24" s="77">
        <v>1</v>
      </c>
      <c r="QS24" s="151">
        <v>1</v>
      </c>
      <c r="QT24" s="24">
        <v>7.3</v>
      </c>
      <c r="QU24" s="27">
        <v>5</v>
      </c>
      <c r="QV24" s="28"/>
      <c r="QW24" s="30">
        <f t="shared" si="513"/>
        <v>5.9</v>
      </c>
      <c r="QX24" s="31">
        <f t="shared" si="514"/>
        <v>5.9</v>
      </c>
      <c r="QY24" s="31" t="str">
        <f t="shared" si="515"/>
        <v>5.9</v>
      </c>
      <c r="QZ24" s="35" t="str">
        <f t="shared" si="516"/>
        <v>C</v>
      </c>
      <c r="RA24" s="33">
        <f t="shared" si="517"/>
        <v>2</v>
      </c>
      <c r="RB24" s="49" t="str">
        <f t="shared" si="518"/>
        <v>2.0</v>
      </c>
      <c r="RC24" s="77">
        <v>3</v>
      </c>
      <c r="RD24" s="151">
        <v>3</v>
      </c>
      <c r="RE24" s="24">
        <v>7.4</v>
      </c>
      <c r="RF24" s="27">
        <v>6</v>
      </c>
      <c r="RG24" s="28"/>
      <c r="RH24" s="30">
        <f t="shared" si="519"/>
        <v>6.6</v>
      </c>
      <c r="RI24" s="31">
        <f t="shared" si="520"/>
        <v>6.6</v>
      </c>
      <c r="RJ24" s="29" t="str">
        <f t="shared" si="521"/>
        <v>6.6</v>
      </c>
      <c r="RK24" s="35" t="str">
        <f t="shared" si="522"/>
        <v>C+</v>
      </c>
      <c r="RL24" s="33">
        <f t="shared" si="523"/>
        <v>2.5</v>
      </c>
      <c r="RM24" s="49" t="str">
        <f t="shared" si="524"/>
        <v>2.5</v>
      </c>
      <c r="RN24" s="77">
        <v>1</v>
      </c>
      <c r="RO24" s="151">
        <v>1</v>
      </c>
      <c r="RP24" s="211">
        <f t="shared" si="525"/>
        <v>15</v>
      </c>
      <c r="RQ24" s="275">
        <f t="shared" si="526"/>
        <v>6.5333333333333332</v>
      </c>
      <c r="RR24" s="43">
        <f t="shared" si="527"/>
        <v>2.4</v>
      </c>
      <c r="RS24" s="45" t="str">
        <f t="shared" si="277"/>
        <v>2.40</v>
      </c>
      <c r="RT24" s="47" t="str">
        <f t="shared" si="278"/>
        <v>Lên lớp</v>
      </c>
      <c r="RU24" s="41">
        <f t="shared" si="279"/>
        <v>15</v>
      </c>
      <c r="RV24" s="43">
        <f t="shared" si="280"/>
        <v>2.4</v>
      </c>
      <c r="RW24" s="229">
        <f t="shared" si="281"/>
        <v>91</v>
      </c>
      <c r="RX24" s="230">
        <f t="shared" si="282"/>
        <v>91</v>
      </c>
      <c r="RY24" s="146">
        <f t="shared" si="283"/>
        <v>2.4670329670329672</v>
      </c>
      <c r="RZ24" s="45" t="str">
        <f t="shared" si="284"/>
        <v>2.47</v>
      </c>
      <c r="SA24" s="47" t="str">
        <f t="shared" si="285"/>
        <v>Lên lớp</v>
      </c>
      <c r="SB24" s="47" t="s">
        <v>1143</v>
      </c>
      <c r="SC24" s="24">
        <v>5</v>
      </c>
      <c r="SD24" s="27">
        <v>5</v>
      </c>
      <c r="SE24" s="28"/>
      <c r="SF24" s="30">
        <f t="shared" si="528"/>
        <v>5</v>
      </c>
      <c r="SG24" s="31">
        <f t="shared" si="529"/>
        <v>5</v>
      </c>
      <c r="SH24" s="31" t="str">
        <f t="shared" si="530"/>
        <v>5.0</v>
      </c>
      <c r="SI24" s="35" t="str">
        <f t="shared" si="531"/>
        <v>D+</v>
      </c>
      <c r="SJ24" s="33">
        <f t="shared" si="532"/>
        <v>1.5</v>
      </c>
      <c r="SK24" s="49" t="str">
        <f t="shared" si="533"/>
        <v>1.5</v>
      </c>
      <c r="SL24" s="77">
        <v>2</v>
      </c>
      <c r="SM24" s="151">
        <v>2</v>
      </c>
      <c r="SN24" s="24">
        <v>7.8</v>
      </c>
      <c r="SO24" s="27">
        <v>6</v>
      </c>
      <c r="SP24" s="28"/>
      <c r="SQ24" s="30">
        <f t="shared" si="534"/>
        <v>6.7</v>
      </c>
      <c r="SR24" s="31">
        <f t="shared" si="535"/>
        <v>6.7</v>
      </c>
      <c r="SS24" s="31" t="str">
        <f t="shared" si="536"/>
        <v>6.7</v>
      </c>
      <c r="ST24" s="35" t="str">
        <f t="shared" si="537"/>
        <v>C+</v>
      </c>
      <c r="SU24" s="33">
        <f t="shared" si="538"/>
        <v>2.5</v>
      </c>
      <c r="SV24" s="49" t="str">
        <f t="shared" si="539"/>
        <v>2.5</v>
      </c>
      <c r="SW24" s="77">
        <v>2</v>
      </c>
      <c r="SX24" s="151">
        <v>2</v>
      </c>
      <c r="SY24" s="24"/>
      <c r="SZ24" s="27"/>
      <c r="TA24" s="28"/>
      <c r="TB24" s="22">
        <f t="shared" ref="TB24:TB26" si="578">ROUND((SF24*0.5+SQ24*0.5),1)</f>
        <v>5.9</v>
      </c>
      <c r="TC24" s="29">
        <f t="shared" ref="TC24:TC26" si="579">ROUND((SG24*0.5+SR24*0.5),1)</f>
        <v>5.9</v>
      </c>
      <c r="TD24" s="31" t="str">
        <f t="shared" si="541"/>
        <v>5.9</v>
      </c>
      <c r="TE24" s="35" t="str">
        <f t="shared" si="542"/>
        <v>C</v>
      </c>
      <c r="TF24" s="33">
        <f t="shared" si="543"/>
        <v>2</v>
      </c>
      <c r="TG24" s="49" t="str">
        <f t="shared" si="544"/>
        <v>2.0</v>
      </c>
      <c r="TH24" s="77">
        <v>4</v>
      </c>
      <c r="TI24" s="151">
        <v>4</v>
      </c>
      <c r="TJ24" s="328"/>
      <c r="TK24" s="329">
        <v>5.4</v>
      </c>
      <c r="TL24" s="330">
        <v>6.5</v>
      </c>
      <c r="TM24" s="330">
        <v>6.9</v>
      </c>
      <c r="TN24" s="330"/>
      <c r="TO24" s="330">
        <f t="shared" si="548"/>
        <v>6.5</v>
      </c>
      <c r="TP24" s="331" t="str">
        <f t="shared" si="549"/>
        <v>6.5</v>
      </c>
      <c r="TQ24" s="332" t="str">
        <f t="shared" si="550"/>
        <v>C+</v>
      </c>
      <c r="TR24" s="333">
        <f t="shared" si="551"/>
        <v>2.5</v>
      </c>
      <c r="TS24" s="334" t="str">
        <f t="shared" si="552"/>
        <v>2.5</v>
      </c>
      <c r="TT24" s="335">
        <v>5</v>
      </c>
      <c r="TU24" s="336">
        <v>5</v>
      </c>
      <c r="TV24" s="325">
        <f t="shared" si="553"/>
        <v>9</v>
      </c>
      <c r="TW24" s="341">
        <f t="shared" si="294"/>
        <v>6.2333333333333334</v>
      </c>
      <c r="TX24" s="326">
        <f t="shared" si="554"/>
        <v>2.2777777777777777</v>
      </c>
      <c r="TY24" s="45" t="str">
        <f t="shared" si="555"/>
        <v>2.28</v>
      </c>
      <c r="TZ24" s="47" t="str">
        <f t="shared" si="556"/>
        <v>Lên lớp</v>
      </c>
      <c r="UA24" s="41">
        <f t="shared" si="557"/>
        <v>9</v>
      </c>
      <c r="UB24" s="43">
        <f t="shared" si="558"/>
        <v>2.2777777777777777</v>
      </c>
    </row>
    <row r="25" spans="1:548" ht="18">
      <c r="A25" s="11">
        <v>38</v>
      </c>
      <c r="B25" s="70" t="s">
        <v>1346</v>
      </c>
      <c r="C25" s="14" t="s">
        <v>1347</v>
      </c>
      <c r="D25" s="57" t="s">
        <v>19</v>
      </c>
      <c r="E25" s="15" t="s">
        <v>18</v>
      </c>
      <c r="F25" s="9"/>
      <c r="G25" s="58" t="s">
        <v>1348</v>
      </c>
      <c r="H25" s="58" t="s">
        <v>18</v>
      </c>
      <c r="I25" s="104" t="s">
        <v>676</v>
      </c>
      <c r="J25" s="140">
        <v>5.8</v>
      </c>
      <c r="K25" s="29" t="str">
        <f t="shared" si="100"/>
        <v>5.8</v>
      </c>
      <c r="L25" s="35" t="str">
        <f t="shared" ref="L25" si="580">IF(J25&gt;=8.5,"A",IF(J25&gt;=8,"B+",IF(J25&gt;=7,"B",IF(J25&gt;=6.5,"C+",IF(J25&gt;=5.5,"C",IF(J25&gt;=5,"D+",IF(J25&gt;=4,"D","F")))))))</f>
        <v>C</v>
      </c>
      <c r="M25" s="33">
        <f t="shared" ref="M25" si="581">IF(L25="A",4,IF(L25="B+",3.5,IF(L25="B",3,IF(L25="C+",2.5,IF(L25="C",2,IF(L25="D+",1.5,IF(L25="D",1,0)))))))</f>
        <v>2</v>
      </c>
      <c r="N25" s="49" t="str">
        <f t="shared" ref="N25" si="582">TEXT(M25,"0.0")</f>
        <v>2.0</v>
      </c>
      <c r="O25" s="12">
        <v>2</v>
      </c>
      <c r="P25" s="19">
        <v>6.8</v>
      </c>
      <c r="Q25" s="29" t="str">
        <f t="shared" si="104"/>
        <v>6.8</v>
      </c>
      <c r="R25" s="35" t="str">
        <f t="shared" ref="R25" si="583">IF(P25&gt;=8.5,"A",IF(P25&gt;=8,"B+",IF(P25&gt;=7,"B",IF(P25&gt;=6.5,"C+",IF(P25&gt;=5.5,"C",IF(P25&gt;=5,"D+",IF(P25&gt;=4,"D","F")))))))</f>
        <v>C+</v>
      </c>
      <c r="S25" s="33">
        <f t="shared" ref="S25" si="584">IF(R25="A",4,IF(R25="B+",3.5,IF(R25="B",3,IF(R25="C+",2.5,IF(R25="C",2,IF(R25="D+",1.5,IF(R25="D",1,0)))))))</f>
        <v>2.5</v>
      </c>
      <c r="T25" s="49" t="str">
        <f t="shared" ref="T25" si="585">TEXT(S25,"0.0")</f>
        <v>2.5</v>
      </c>
      <c r="U25" s="12">
        <v>3</v>
      </c>
      <c r="V25" s="24">
        <v>7.4</v>
      </c>
      <c r="W25" s="27">
        <v>7</v>
      </c>
      <c r="X25" s="28"/>
      <c r="Y25" s="30">
        <f t="shared" ref="Y25" si="586">ROUND((V25*0.4+W25*0.6),1)</f>
        <v>7.2</v>
      </c>
      <c r="Z25" s="161">
        <f t="shared" ref="Z25" si="587">ROUND(MAX((V25*0.4+W25*0.6),(V25*0.4+X25*0.6)),1)</f>
        <v>7.2</v>
      </c>
      <c r="AA25" s="29" t="str">
        <f t="shared" si="110"/>
        <v>7.2</v>
      </c>
      <c r="AB25" s="162" t="str">
        <f t="shared" ref="AB25" si="588">IF(Z25&gt;=8.5,"A",IF(Z25&gt;=8,"B+",IF(Z25&gt;=7,"B",IF(Z25&gt;=6.5,"C+",IF(Z25&gt;=5.5,"C",IF(Z25&gt;=5,"D+",IF(Z25&gt;=4,"D","F")))))))</f>
        <v>B</v>
      </c>
      <c r="AC25" s="163">
        <f t="shared" ref="AC25" si="589">IF(AB25="A",4,IF(AB25="B+",3.5,IF(AB25="B",3,IF(AB25="C+",2.5,IF(AB25="C",2,IF(AB25="D+",1.5,IF(AB25="D",1,0)))))))</f>
        <v>3</v>
      </c>
      <c r="AD25" s="56" t="str">
        <f t="shared" ref="AD25" si="590">TEXT(AC25,"0.0")</f>
        <v>3.0</v>
      </c>
      <c r="AE25" s="77">
        <v>5</v>
      </c>
      <c r="AF25" s="80">
        <v>5</v>
      </c>
      <c r="AG25" s="24">
        <v>7.8</v>
      </c>
      <c r="AH25" s="27">
        <v>9</v>
      </c>
      <c r="AI25" s="28"/>
      <c r="AJ25" s="30">
        <f t="shared" ref="AJ25" si="591">ROUND((AG25*0.4+AH25*0.6),1)</f>
        <v>8.5</v>
      </c>
      <c r="AK25" s="31">
        <f t="shared" ref="AK25" si="592">ROUND(MAX((AG25*0.4+AH25*0.6),(AG25*0.4+AI25*0.6)),1)</f>
        <v>8.5</v>
      </c>
      <c r="AL25" s="29" t="str">
        <f t="shared" si="116"/>
        <v>8.5</v>
      </c>
      <c r="AM25" s="35" t="str">
        <f t="shared" ref="AM25" si="593">IF(AK25&gt;=8.5,"A",IF(AK25&gt;=8,"B+",IF(AK25&gt;=7,"B",IF(AK25&gt;=6.5,"C+",IF(AK25&gt;=5.5,"C",IF(AK25&gt;=5,"D+",IF(AK25&gt;=4,"D","F")))))))</f>
        <v>A</v>
      </c>
      <c r="AN25" s="33">
        <f t="shared" ref="AN25" si="594">IF(AM25="A",4,IF(AM25="B+",3.5,IF(AM25="B",3,IF(AM25="C+",2.5,IF(AM25="C",2,IF(AM25="D+",1.5,IF(AM25="D",1,0)))))))</f>
        <v>4</v>
      </c>
      <c r="AO25" s="49" t="str">
        <f t="shared" ref="AO25" si="595">TEXT(AN25,"0.0")</f>
        <v>4.0</v>
      </c>
      <c r="AP25" s="77">
        <v>3</v>
      </c>
      <c r="AQ25" s="83">
        <v>3</v>
      </c>
      <c r="AR25" s="24">
        <v>6.6</v>
      </c>
      <c r="AS25" s="27">
        <v>7</v>
      </c>
      <c r="AT25" s="28"/>
      <c r="AU25" s="30">
        <f t="shared" ref="AU25" si="596">ROUND((AR25*0.4+AS25*0.6),1)</f>
        <v>6.8</v>
      </c>
      <c r="AV25" s="161">
        <f t="shared" ref="AV25" si="597">ROUND(MAX((AR25*0.4+AS25*0.6),(AR25*0.4+AT25*0.6)),1)</f>
        <v>6.8</v>
      </c>
      <c r="AW25" s="29" t="str">
        <f t="shared" si="120"/>
        <v>6.8</v>
      </c>
      <c r="AX25" s="162" t="str">
        <f t="shared" ref="AX25" si="598">IF(AV25&gt;=8.5,"A",IF(AV25&gt;=8,"B+",IF(AV25&gt;=7,"B",IF(AV25&gt;=6.5,"C+",IF(AV25&gt;=5.5,"C",IF(AV25&gt;=5,"D+",IF(AV25&gt;=4,"D","F")))))))</f>
        <v>C+</v>
      </c>
      <c r="AY25" s="163">
        <f t="shared" ref="AY25" si="599">IF(AX25="A",4,IF(AX25="B+",3.5,IF(AX25="B",3,IF(AX25="C+",2.5,IF(AX25="C",2,IF(AX25="D+",1.5,IF(AX25="D",1,0)))))))</f>
        <v>2.5</v>
      </c>
      <c r="AZ25" s="56" t="str">
        <f t="shared" ref="AZ25" si="600">TEXT(AY25,"0.0")</f>
        <v>2.5</v>
      </c>
      <c r="BA25" s="77">
        <v>3</v>
      </c>
      <c r="BB25" s="83">
        <v>3</v>
      </c>
      <c r="BC25" s="24">
        <v>6.7</v>
      </c>
      <c r="BD25" s="27">
        <v>9</v>
      </c>
      <c r="BE25" s="28"/>
      <c r="BF25" s="30">
        <f t="shared" ref="BF25" si="601">ROUND((BC25*0.4+BD25*0.6),1)</f>
        <v>8.1</v>
      </c>
      <c r="BG25" s="161">
        <f t="shared" ref="BG25" si="602">ROUND(MAX((BC25*0.4+BD25*0.6),(BC25*0.4+BE25*0.6)),1)</f>
        <v>8.1</v>
      </c>
      <c r="BH25" s="29" t="str">
        <f t="shared" si="124"/>
        <v>8.1</v>
      </c>
      <c r="BI25" s="162" t="str">
        <f t="shared" ref="BI25" si="603">IF(BG25&gt;=8.5,"A",IF(BG25&gt;=8,"B+",IF(BG25&gt;=7,"B",IF(BG25&gt;=6.5,"C+",IF(BG25&gt;=5.5,"C",IF(BG25&gt;=5,"D+",IF(BG25&gt;=4,"D","F")))))))</f>
        <v>B+</v>
      </c>
      <c r="BJ25" s="163">
        <f t="shared" ref="BJ25" si="604">IF(BI25="A",4,IF(BI25="B+",3.5,IF(BI25="B",3,IF(BI25="C+",2.5,IF(BI25="C",2,IF(BI25="D+",1.5,IF(BI25="D",1,0)))))))</f>
        <v>3.5</v>
      </c>
      <c r="BK25" s="56" t="str">
        <f t="shared" ref="BK25" si="605">TEXT(BJ25,"0.0")</f>
        <v>3.5</v>
      </c>
      <c r="BL25" s="77">
        <v>3</v>
      </c>
      <c r="BM25" s="83">
        <v>3</v>
      </c>
      <c r="BN25" s="24">
        <v>8</v>
      </c>
      <c r="BO25" s="27">
        <v>6</v>
      </c>
      <c r="BP25" s="28"/>
      <c r="BQ25" s="30">
        <f t="shared" ref="BQ25" si="606">ROUND((BN25*0.4+BO25*0.6),1)</f>
        <v>6.8</v>
      </c>
      <c r="BR25" s="31">
        <f t="shared" ref="BR25" si="607">ROUND(MAX((BN25*0.4+BO25*0.6),(BN25*0.4+BP25*0.6)),1)</f>
        <v>6.8</v>
      </c>
      <c r="BS25" s="29" t="str">
        <f t="shared" si="128"/>
        <v>6.8</v>
      </c>
      <c r="BT25" s="35" t="str">
        <f t="shared" ref="BT25" si="608">IF(BR25&gt;=8.5,"A",IF(BR25&gt;=8,"B+",IF(BR25&gt;=7,"B",IF(BR25&gt;=6.5,"C+",IF(BR25&gt;=5.5,"C",IF(BR25&gt;=5,"D+",IF(BR25&gt;=4,"D","F")))))))</f>
        <v>C+</v>
      </c>
      <c r="BU25" s="33">
        <f t="shared" ref="BU25" si="609">IF(BT25="A",4,IF(BT25="B+",3.5,IF(BT25="B",3,IF(BT25="C+",2.5,IF(BT25="C",2,IF(BT25="D+",1.5,IF(BT25="D",1,0)))))))</f>
        <v>2.5</v>
      </c>
      <c r="BV25" s="49" t="str">
        <f t="shared" ref="BV25" si="610">TEXT(BU25,"0.0")</f>
        <v>2.5</v>
      </c>
      <c r="BW25" s="77">
        <v>2</v>
      </c>
      <c r="BX25" s="83">
        <v>2</v>
      </c>
      <c r="BY25" s="41">
        <f t="shared" ref="BY25" si="611">AE25+AP25+BA25+BL25+BW25</f>
        <v>16</v>
      </c>
      <c r="BZ25" s="43">
        <f t="shared" ref="BZ25" si="612">(AC25*AE25+AN25*AP25+AY25*BA25+BJ25*BL25+BU25*BW25)/BY25</f>
        <v>3.125</v>
      </c>
      <c r="CA25" s="45" t="str">
        <f t="shared" ref="CA25" si="613">TEXT(BZ25,"0.00")</f>
        <v>3.13</v>
      </c>
      <c r="CB25" s="47" t="str">
        <f t="shared" ref="CB25" si="614">IF(AND(BZ25&lt;0.8),"Cảnh báo KQHT","Lên lớp")</f>
        <v>Lên lớp</v>
      </c>
      <c r="CC25" s="145">
        <f t="shared" ref="CC25" si="615">AF25+AQ25+BB25+BM25+BX25</f>
        <v>16</v>
      </c>
      <c r="CD25" s="146">
        <f t="shared" ref="CD25" si="616" xml:space="preserve"> (AC25*AF25+AN25*AQ25+AY25*BB25+BJ25*BM25+BU25*BX25)/CC25</f>
        <v>3.125</v>
      </c>
      <c r="CE25" s="47" t="str">
        <f t="shared" ref="CE25" si="617">IF(AND(CD25&lt;1.2),"Cảnh báo KQHT","Lên lớp")</f>
        <v>Lên lớp</v>
      </c>
      <c r="CF25" s="47" t="s">
        <v>1143</v>
      </c>
      <c r="CG25" s="24">
        <v>6</v>
      </c>
      <c r="CH25" s="27">
        <v>6</v>
      </c>
      <c r="CI25" s="28"/>
      <c r="CJ25" s="30">
        <f t="shared" ref="CJ25" si="618">ROUND((CG25*0.4+CH25*0.6),1)</f>
        <v>6</v>
      </c>
      <c r="CK25" s="31">
        <f t="shared" ref="CK25" si="619">ROUND(MAX((CG25*0.4+CH25*0.6),(CG25*0.4+CI25*0.6)),1)</f>
        <v>6</v>
      </c>
      <c r="CL25" s="29" t="str">
        <f t="shared" si="141"/>
        <v>6.0</v>
      </c>
      <c r="CM25" s="35" t="str">
        <f t="shared" ref="CM25" si="620">IF(CK25&gt;=8.5,"A",IF(CK25&gt;=8,"B+",IF(CK25&gt;=7,"B",IF(CK25&gt;=6.5,"C+",IF(CK25&gt;=5.5,"C",IF(CK25&gt;=5,"D+",IF(CK25&gt;=4,"D","F")))))))</f>
        <v>C</v>
      </c>
      <c r="CN25" s="157">
        <f t="shared" ref="CN25" si="621">IF(CM25="A",4,IF(CM25="B+",3.5,IF(CM25="B",3,IF(CM25="C+",2.5,IF(CM25="C",2,IF(CM25="D+",1.5,IF(CM25="D",1,0)))))))</f>
        <v>2</v>
      </c>
      <c r="CO25" s="49" t="str">
        <f t="shared" ref="CO25" si="622">TEXT(CN25,"0.0")</f>
        <v>2.0</v>
      </c>
      <c r="CP25" s="77">
        <v>3</v>
      </c>
      <c r="CQ25" s="151">
        <v>3</v>
      </c>
      <c r="CR25" s="24">
        <v>7.3</v>
      </c>
      <c r="CS25" s="27">
        <v>6</v>
      </c>
      <c r="CT25" s="28"/>
      <c r="CU25" s="30">
        <f t="shared" ref="CU25" si="623">ROUND((CR25*0.4+CS25*0.6),1)</f>
        <v>6.5</v>
      </c>
      <c r="CV25" s="31">
        <f t="shared" ref="CV25" si="624">ROUND(MAX((CR25*0.4+CS25*0.6),(CR25*0.4+CT25*0.6)),1)</f>
        <v>6.5</v>
      </c>
      <c r="CW25" s="29" t="str">
        <f t="shared" si="146"/>
        <v>6.5</v>
      </c>
      <c r="CX25" s="35" t="str">
        <f t="shared" ref="CX25" si="625">IF(CV25&gt;=8.5,"A",IF(CV25&gt;=8,"B+",IF(CV25&gt;=7,"B",IF(CV25&gt;=6.5,"C+",IF(CV25&gt;=5.5,"C",IF(CV25&gt;=5,"D+",IF(CV25&gt;=4,"D","F")))))))</f>
        <v>C+</v>
      </c>
      <c r="CY25" s="157">
        <f t="shared" ref="CY25" si="626">IF(CX25="A",4,IF(CX25="B+",3.5,IF(CX25="B",3,IF(CX25="C+",2.5,IF(CX25="C",2,IF(CX25="D+",1.5,IF(CX25="D",1,0)))))))</f>
        <v>2.5</v>
      </c>
      <c r="CZ25" s="49" t="str">
        <f t="shared" ref="CZ25" si="627">TEXT(CY25,"0.0")</f>
        <v>2.5</v>
      </c>
      <c r="DA25" s="77">
        <v>2</v>
      </c>
      <c r="DB25" s="151">
        <v>2</v>
      </c>
      <c r="DC25" s="24">
        <v>5.2</v>
      </c>
      <c r="DD25" s="27">
        <v>5</v>
      </c>
      <c r="DE25" s="28"/>
      <c r="DF25" s="30">
        <f t="shared" ref="DF25" si="628">ROUND((DC25*0.4+DD25*0.6),1)</f>
        <v>5.0999999999999996</v>
      </c>
      <c r="DG25" s="31">
        <f t="shared" ref="DG25" si="629">ROUND(MAX((DC25*0.4+DD25*0.6),(DC25*0.4+DE25*0.6)),1)</f>
        <v>5.0999999999999996</v>
      </c>
      <c r="DH25" s="29" t="str">
        <f t="shared" si="152"/>
        <v>5.1</v>
      </c>
      <c r="DI25" s="35" t="str">
        <f t="shared" ref="DI25" si="630">IF(DG25&gt;=8.5,"A",IF(DG25&gt;=8,"B+",IF(DG25&gt;=7,"B",IF(DG25&gt;=6.5,"C+",IF(DG25&gt;=5.5,"C",IF(DG25&gt;=5,"D+",IF(DG25&gt;=4,"D","F")))))))</f>
        <v>D+</v>
      </c>
      <c r="DJ25" s="157">
        <f t="shared" ref="DJ25" si="631">IF(DI25="A",4,IF(DI25="B+",3.5,IF(DI25="B",3,IF(DI25="C+",2.5,IF(DI25="C",2,IF(DI25="D+",1.5,IF(DI25="D",1,0)))))))</f>
        <v>1.5</v>
      </c>
      <c r="DK25" s="49" t="str">
        <f t="shared" ref="DK25" si="632">TEXT(DJ25,"0.0")</f>
        <v>1.5</v>
      </c>
      <c r="DL25" s="77">
        <v>4</v>
      </c>
      <c r="DM25" s="151">
        <v>4</v>
      </c>
      <c r="DN25" s="24">
        <v>6.7</v>
      </c>
      <c r="DO25" s="27">
        <v>4</v>
      </c>
      <c r="DP25" s="28"/>
      <c r="DQ25" s="30">
        <f t="shared" ref="DQ25" si="633">ROUND((DN25*0.4+DO25*0.6),1)</f>
        <v>5.0999999999999996</v>
      </c>
      <c r="DR25" s="31">
        <f t="shared" ref="DR25" si="634">ROUND(MAX((DN25*0.4+DO25*0.6),(DN25*0.4+DP25*0.6)),1)</f>
        <v>5.0999999999999996</v>
      </c>
      <c r="DS25" s="29" t="str">
        <f t="shared" si="158"/>
        <v>5.1</v>
      </c>
      <c r="DT25" s="35" t="str">
        <f t="shared" ref="DT25" si="635">IF(DR25&gt;=8.5,"A",IF(DR25&gt;=8,"B+",IF(DR25&gt;=7,"B",IF(DR25&gt;=6.5,"C+",IF(DR25&gt;=5.5,"C",IF(DR25&gt;=5,"D+",IF(DR25&gt;=4,"D","F")))))))</f>
        <v>D+</v>
      </c>
      <c r="DU25" s="157">
        <f t="shared" ref="DU25" si="636">IF(DT25="A",4,IF(DT25="B+",3.5,IF(DT25="B",3,IF(DT25="C+",2.5,IF(DT25="C",2,IF(DT25="D+",1.5,IF(DT25="D",1,0)))))))</f>
        <v>1.5</v>
      </c>
      <c r="DV25" s="49" t="str">
        <f t="shared" ref="DV25" si="637">TEXT(DU25,"0.0")</f>
        <v>1.5</v>
      </c>
      <c r="DW25" s="77">
        <v>3</v>
      </c>
      <c r="DX25" s="151">
        <v>3</v>
      </c>
      <c r="DY25" s="24">
        <v>5.7</v>
      </c>
      <c r="DZ25" s="27">
        <v>7</v>
      </c>
      <c r="EA25" s="28"/>
      <c r="EB25" s="30">
        <f t="shared" ref="EB25" si="638">ROUND((DY25*0.4+DZ25*0.6),1)</f>
        <v>6.5</v>
      </c>
      <c r="EC25" s="31">
        <f t="shared" ref="EC25" si="639">ROUND(MAX((DY25*0.4+DZ25*0.6),(DY25*0.4+EA25*0.6)),1)</f>
        <v>6.5</v>
      </c>
      <c r="ED25" s="29" t="str">
        <f t="shared" si="162"/>
        <v>6.5</v>
      </c>
      <c r="EE25" s="35" t="str">
        <f t="shared" ref="EE25" si="640">IF(EC25&gt;=8.5,"A",IF(EC25&gt;=8,"B+",IF(EC25&gt;=7,"B",IF(EC25&gt;=6.5,"C+",IF(EC25&gt;=5.5,"C",IF(EC25&gt;=5,"D+",IF(EC25&gt;=4,"D","F")))))))</f>
        <v>C+</v>
      </c>
      <c r="EF25" s="157">
        <f t="shared" ref="EF25" si="641">IF(EE25="A",4,IF(EE25="B+",3.5,IF(EE25="B",3,IF(EE25="C+",2.5,IF(EE25="C",2,IF(EE25="D+",1.5,IF(EE25="D",1,0)))))))</f>
        <v>2.5</v>
      </c>
      <c r="EG25" s="49" t="str">
        <f t="shared" ref="EG25" si="642">TEXT(EF25,"0.0")</f>
        <v>2.5</v>
      </c>
      <c r="EH25" s="77">
        <v>2</v>
      </c>
      <c r="EI25" s="151">
        <v>2</v>
      </c>
      <c r="EJ25" s="24">
        <v>7</v>
      </c>
      <c r="EK25" s="27">
        <v>6</v>
      </c>
      <c r="EL25" s="28"/>
      <c r="EM25" s="30">
        <f t="shared" ref="EM25" si="643">ROUND((EJ25*0.4+EK25*0.6),1)</f>
        <v>6.4</v>
      </c>
      <c r="EN25" s="31">
        <f t="shared" ref="EN25" si="644">ROUND(MAX((EJ25*0.4+EK25*0.6),(EJ25*0.4+EL25*0.6)),1)</f>
        <v>6.4</v>
      </c>
      <c r="EO25" s="29" t="str">
        <f t="shared" si="167"/>
        <v>6.4</v>
      </c>
      <c r="EP25" s="35" t="str">
        <f t="shared" ref="EP25" si="645">IF(EN25&gt;=8.5,"A",IF(EN25&gt;=8,"B+",IF(EN25&gt;=7,"B",IF(EN25&gt;=6.5,"C+",IF(EN25&gt;=5.5,"C",IF(EN25&gt;=5,"D+",IF(EN25&gt;=4,"D","F")))))))</f>
        <v>C</v>
      </c>
      <c r="EQ25" s="157">
        <f t="shared" ref="EQ25" si="646">IF(EP25="A",4,IF(EP25="B+",3.5,IF(EP25="B",3,IF(EP25="C+",2.5,IF(EP25="C",2,IF(EP25="D+",1.5,IF(EP25="D",1,0)))))))</f>
        <v>2</v>
      </c>
      <c r="ER25" s="49" t="str">
        <f t="shared" ref="ER25" si="647">TEXT(EQ25,"0.0")</f>
        <v>2.0</v>
      </c>
      <c r="ES25" s="77">
        <v>2</v>
      </c>
      <c r="ET25" s="151">
        <v>2</v>
      </c>
      <c r="EU25" s="24">
        <v>7.6</v>
      </c>
      <c r="EV25" s="27">
        <v>4</v>
      </c>
      <c r="EW25" s="28"/>
      <c r="EX25" s="30">
        <f t="shared" ref="EX25" si="648">ROUND((EU25*0.4+EV25*0.6),1)</f>
        <v>5.4</v>
      </c>
      <c r="EY25" s="31">
        <f t="shared" ref="EY25" si="649">ROUND(MAX((EU25*0.4+EV25*0.6),(EU25*0.4+EW25*0.6)),1)</f>
        <v>5.4</v>
      </c>
      <c r="EZ25" s="29" t="str">
        <f t="shared" si="172"/>
        <v>5.4</v>
      </c>
      <c r="FA25" s="35" t="str">
        <f t="shared" ref="FA25" si="650">IF(EY25&gt;=8.5,"A",IF(EY25&gt;=8,"B+",IF(EY25&gt;=7,"B",IF(EY25&gt;=6.5,"C+",IF(EY25&gt;=5.5,"C",IF(EY25&gt;=5,"D+",IF(EY25&gt;=4,"D","F")))))))</f>
        <v>D+</v>
      </c>
      <c r="FB25" s="157">
        <f t="shared" ref="FB25" si="651">IF(FA25="A",4,IF(FA25="B+",3.5,IF(FA25="B",3,IF(FA25="C+",2.5,IF(FA25="C",2,IF(FA25="D+",1.5,IF(FA25="D",1,0)))))))</f>
        <v>1.5</v>
      </c>
      <c r="FC25" s="49" t="str">
        <f t="shared" ref="FC25" si="652">TEXT(FB25,"0.0")</f>
        <v>1.5</v>
      </c>
      <c r="FD25" s="77">
        <v>3</v>
      </c>
      <c r="FE25" s="151">
        <v>3</v>
      </c>
      <c r="FF25" s="155">
        <v>8</v>
      </c>
      <c r="FG25" s="165">
        <v>6.8</v>
      </c>
      <c r="FH25" s="165"/>
      <c r="FI25" s="30">
        <f t="shared" ref="FI25" si="653">ROUND((FF25*0.4+FG25*0.6),1)</f>
        <v>7.3</v>
      </c>
      <c r="FJ25" s="31">
        <f t="shared" ref="FJ25" si="654">ROUND(MAX((FF25*0.4+FG25*0.6),(FF25*0.4+FH25*0.6)),1)</f>
        <v>7.3</v>
      </c>
      <c r="FK25" s="29" t="str">
        <f t="shared" si="178"/>
        <v>7.3</v>
      </c>
      <c r="FL25" s="35" t="str">
        <f t="shared" ref="FL25" si="655">IF(FJ25&gt;=8.5,"A",IF(FJ25&gt;=8,"B+",IF(FJ25&gt;=7,"B",IF(FJ25&gt;=6.5,"C+",IF(FJ25&gt;=5.5,"C",IF(FJ25&gt;=5,"D+",IF(FJ25&gt;=4,"D","F")))))))</f>
        <v>B</v>
      </c>
      <c r="FM25" s="33">
        <f t="shared" ref="FM25" si="656">IF(FL25="A",4,IF(FL25="B+",3.5,IF(FL25="B",3,IF(FL25="C+",2.5,IF(FL25="C",2,IF(FL25="D+",1.5,IF(FL25="D",1,0)))))))</f>
        <v>3</v>
      </c>
      <c r="FN25" s="49" t="str">
        <f t="shared" ref="FN25" si="657">TEXT(FM25,"0.0")</f>
        <v>3.0</v>
      </c>
      <c r="FO25" s="77">
        <v>2</v>
      </c>
      <c r="FP25" s="151">
        <v>2</v>
      </c>
      <c r="FQ25" s="41">
        <f t="shared" ref="FQ25" si="658">CP25+DA25+DL25+DW25+EH25+ES25+FD25+FO25</f>
        <v>21</v>
      </c>
      <c r="FR25" s="43">
        <f t="shared" ref="FR25" si="659">(CN25*CP25+CY25*DA25+DJ25*DL25+DU25*DW25+EF25*EH25+EQ25*ES25+FB25*FD25+FM25*FO25)/FQ25</f>
        <v>1.9523809523809523</v>
      </c>
      <c r="FS25" s="45" t="str">
        <f t="shared" ref="FS25" si="660">TEXT(FR25,"0.00")</f>
        <v>1.95</v>
      </c>
      <c r="FT25" s="47" t="str">
        <f t="shared" ref="FT25" si="661">IF(AND(FR25&lt;1),"Cảnh báo KQHT","Lên lớp")</f>
        <v>Lên lớp</v>
      </c>
      <c r="FU25" s="145">
        <f t="shared" ref="FU25" si="662">CQ25+DB25+DM25+DX25+EI25+ET25+FE25+FP25</f>
        <v>21</v>
      </c>
      <c r="FV25" s="146">
        <f t="shared" ref="FV25" si="663" xml:space="preserve"> (CN25*CQ25+CY25*DB25+DJ25*DM25+DU25*DX25+EF25*EI25+EQ25*ET25+FB25*FE25+FM25*FP25)/FU25</f>
        <v>1.9523809523809523</v>
      </c>
      <c r="FW25" s="174">
        <f t="shared" ref="FW25" si="664">BY25+FQ25</f>
        <v>37</v>
      </c>
      <c r="FX25" s="41">
        <f t="shared" ref="FX25" si="665">CC25+FU25</f>
        <v>37</v>
      </c>
      <c r="FY25" s="43">
        <f t="shared" ref="FY25" si="666">(CD25*CC25+FV25*FU25)/FX25</f>
        <v>2.4594594594594597</v>
      </c>
      <c r="FZ25" s="45" t="str">
        <f t="shared" ref="FZ25" si="667">TEXT(FY25,"0.00")</f>
        <v>2.46</v>
      </c>
      <c r="GA25" s="47" t="str">
        <f t="shared" ref="GA25" si="668">IF(AND(FY25&lt;1.2),"Cảnh báo KQHT","Lên lớp")</f>
        <v>Lên lớp</v>
      </c>
      <c r="GB25" s="47" t="s">
        <v>1143</v>
      </c>
      <c r="GC25" s="24">
        <v>8.3000000000000007</v>
      </c>
      <c r="GD25" s="27">
        <v>8</v>
      </c>
      <c r="GE25" s="28"/>
      <c r="GF25" s="30">
        <f t="shared" ref="GF25" si="669">ROUND((GC25*0.4+GD25*0.6),1)</f>
        <v>8.1</v>
      </c>
      <c r="GG25" s="31">
        <f t="shared" ref="GG25" si="670">ROUND(MAX((GC25*0.4+GD25*0.6),(GC25*0.4+GE25*0.6)),1)</f>
        <v>8.1</v>
      </c>
      <c r="GH25" s="29" t="str">
        <f t="shared" si="193"/>
        <v>8.1</v>
      </c>
      <c r="GI25" s="35" t="str">
        <f t="shared" ref="GI25" si="671">IF(GG25&gt;=8.5,"A",IF(GG25&gt;=8,"B+",IF(GG25&gt;=7,"B",IF(GG25&gt;=6.5,"C+",IF(GG25&gt;=5.5,"C",IF(GG25&gt;=5,"D+",IF(GG25&gt;=4,"D","F")))))))</f>
        <v>B+</v>
      </c>
      <c r="GJ25" s="33">
        <f t="shared" ref="GJ25" si="672">IF(GI25="A",4,IF(GI25="B+",3.5,IF(GI25="B",3,IF(GI25="C+",2.5,IF(GI25="C",2,IF(GI25="D+",1.5,IF(GI25="D",1,0)))))))</f>
        <v>3.5</v>
      </c>
      <c r="GK25" s="49" t="str">
        <f t="shared" ref="GK25" si="673">TEXT(GJ25,"0.0")</f>
        <v>3.5</v>
      </c>
      <c r="GL25" s="77">
        <v>2</v>
      </c>
      <c r="GM25" s="151">
        <v>2</v>
      </c>
      <c r="GN25" s="24">
        <v>7.6</v>
      </c>
      <c r="GO25" s="27">
        <v>6</v>
      </c>
      <c r="GP25" s="28"/>
      <c r="GQ25" s="30">
        <f t="shared" ref="GQ25" si="674">ROUND((GN25*0.4+GO25*0.6),1)</f>
        <v>6.6</v>
      </c>
      <c r="GR25" s="31">
        <f t="shared" ref="GR25" si="675">ROUND(MAX((GN25*0.4+GO25*0.6),(GN25*0.4+GP25*0.6)),1)</f>
        <v>6.6</v>
      </c>
      <c r="GS25" s="29" t="str">
        <f t="shared" si="198"/>
        <v>6.6</v>
      </c>
      <c r="GT25" s="35" t="str">
        <f t="shared" ref="GT25" si="676">IF(GR25&gt;=8.5,"A",IF(GR25&gt;=8,"B+",IF(GR25&gt;=7,"B",IF(GR25&gt;=6.5,"C+",IF(GR25&gt;=5.5,"C",IF(GR25&gt;=5,"D+",IF(GR25&gt;=4,"D","F")))))))</f>
        <v>C+</v>
      </c>
      <c r="GU25" s="33">
        <f t="shared" ref="GU25" si="677">IF(GT25="A",4,IF(GT25="B+",3.5,IF(GT25="B",3,IF(GT25="C+",2.5,IF(GT25="C",2,IF(GT25="D+",1.5,IF(GT25="D",1,0)))))))</f>
        <v>2.5</v>
      </c>
      <c r="GV25" s="49" t="str">
        <f t="shared" ref="GV25" si="678">TEXT(GU25,"0.0")</f>
        <v>2.5</v>
      </c>
      <c r="GW25" s="77">
        <v>3</v>
      </c>
      <c r="GX25" s="151">
        <v>3</v>
      </c>
      <c r="GY25" s="24">
        <v>5.2</v>
      </c>
      <c r="GZ25" s="27">
        <v>7</v>
      </c>
      <c r="HA25" s="28"/>
      <c r="HB25" s="30">
        <f t="shared" ref="HB25" si="679">ROUND((GY25*0.4+GZ25*0.6),1)</f>
        <v>6.3</v>
      </c>
      <c r="HC25" s="31">
        <f t="shared" ref="HC25" si="680">ROUND(MAX((GY25*0.4+GZ25*0.6),(GY25*0.4+HA25*0.6)),1)</f>
        <v>6.3</v>
      </c>
      <c r="HD25" s="29" t="str">
        <f t="shared" si="203"/>
        <v>6.3</v>
      </c>
      <c r="HE25" s="35" t="str">
        <f t="shared" ref="HE25" si="681">IF(HC25&gt;=8.5,"A",IF(HC25&gt;=8,"B+",IF(HC25&gt;=7,"B",IF(HC25&gt;=6.5,"C+",IF(HC25&gt;=5.5,"C",IF(HC25&gt;=5,"D+",IF(HC25&gt;=4,"D","F")))))))</f>
        <v>C</v>
      </c>
      <c r="HF25" s="33">
        <f t="shared" ref="HF25" si="682">IF(HE25="A",4,IF(HE25="B+",3.5,IF(HE25="B",3,IF(HE25="C+",2.5,IF(HE25="C",2,IF(HE25="D+",1.5,IF(HE25="D",1,0)))))))</f>
        <v>2</v>
      </c>
      <c r="HG25" s="49" t="str">
        <f t="shared" ref="HG25" si="683">TEXT(HF25,"0.0")</f>
        <v>2.0</v>
      </c>
      <c r="HH25" s="77">
        <v>2</v>
      </c>
      <c r="HI25" s="151">
        <v>2</v>
      </c>
      <c r="HJ25" s="24">
        <v>7.2</v>
      </c>
      <c r="HK25" s="27">
        <v>6</v>
      </c>
      <c r="HL25" s="28"/>
      <c r="HM25" s="30">
        <f t="shared" ref="HM25" si="684">ROUND((HJ25*0.4+HK25*0.6),1)</f>
        <v>6.5</v>
      </c>
      <c r="HN25" s="31">
        <f t="shared" ref="HN25" si="685">ROUND(MAX((HJ25*0.4+HK25*0.6),(HJ25*0.4+HL25*0.6)),1)</f>
        <v>6.5</v>
      </c>
      <c r="HO25" s="29" t="str">
        <f t="shared" si="208"/>
        <v>6.5</v>
      </c>
      <c r="HP25" s="35" t="str">
        <f t="shared" ref="HP25" si="686">IF(HN25&gt;=8.5,"A",IF(HN25&gt;=8,"B+",IF(HN25&gt;=7,"B",IF(HN25&gt;=6.5,"C+",IF(HN25&gt;=5.5,"C",IF(HN25&gt;=5,"D+",IF(HN25&gt;=4,"D","F")))))))</f>
        <v>C+</v>
      </c>
      <c r="HQ25" s="33">
        <f t="shared" ref="HQ25" si="687">IF(HP25="A",4,IF(HP25="B+",3.5,IF(HP25="B",3,IF(HP25="C+",2.5,IF(HP25="C",2,IF(HP25="D+",1.5,IF(HP25="D",1,0)))))))</f>
        <v>2.5</v>
      </c>
      <c r="HR25" s="49" t="str">
        <f t="shared" ref="HR25" si="688">TEXT(HQ25,"0.0")</f>
        <v>2.5</v>
      </c>
      <c r="HS25" s="77">
        <v>2</v>
      </c>
      <c r="HT25" s="151">
        <v>2</v>
      </c>
      <c r="HU25" s="24">
        <v>7.3</v>
      </c>
      <c r="HV25" s="27">
        <v>5</v>
      </c>
      <c r="HW25" s="28"/>
      <c r="HX25" s="30">
        <f t="shared" ref="HX25" si="689">ROUND((HU25*0.4+HV25*0.6),1)</f>
        <v>5.9</v>
      </c>
      <c r="HY25" s="31">
        <f t="shared" ref="HY25" si="690">ROUND(MAX((HU25*0.4+HV25*0.6),(HU25*0.4+HW25*0.6)),1)</f>
        <v>5.9</v>
      </c>
      <c r="HZ25" s="29" t="str">
        <f t="shared" si="213"/>
        <v>5.9</v>
      </c>
      <c r="IA25" s="35" t="str">
        <f t="shared" ref="IA25" si="691">IF(HY25&gt;=8.5,"A",IF(HY25&gt;=8,"B+",IF(HY25&gt;=7,"B",IF(HY25&gt;=6.5,"C+",IF(HY25&gt;=5.5,"C",IF(HY25&gt;=5,"D+",IF(HY25&gt;=4,"D","F")))))))</f>
        <v>C</v>
      </c>
      <c r="IB25" s="33">
        <f t="shared" ref="IB25" si="692">IF(IA25="A",4,IF(IA25="B+",3.5,IF(IA25="B",3,IF(IA25="C+",2.5,IF(IA25="C",2,IF(IA25="D+",1.5,IF(IA25="D",1,0)))))))</f>
        <v>2</v>
      </c>
      <c r="IC25" s="49" t="str">
        <f t="shared" ref="IC25" si="693">TEXT(IB25,"0.0")</f>
        <v>2.0</v>
      </c>
      <c r="ID25" s="77">
        <v>3</v>
      </c>
      <c r="IE25" s="151">
        <v>3</v>
      </c>
      <c r="IF25" s="24">
        <v>7.3</v>
      </c>
      <c r="IG25" s="27">
        <v>4</v>
      </c>
      <c r="IH25" s="28"/>
      <c r="II25" s="30">
        <f t="shared" ref="II25" si="694">ROUND((IF25*0.4+IG25*0.6),1)</f>
        <v>5.3</v>
      </c>
      <c r="IJ25" s="31">
        <f t="shared" ref="IJ25" si="695">ROUND(MAX((IF25*0.4+IG25*0.6),(IF25*0.4+IH25*0.6)),1)</f>
        <v>5.3</v>
      </c>
      <c r="IK25" s="29" t="str">
        <f t="shared" si="219"/>
        <v>5.3</v>
      </c>
      <c r="IL25" s="35" t="str">
        <f t="shared" ref="IL25" si="696">IF(IJ25&gt;=8.5,"A",IF(IJ25&gt;=8,"B+",IF(IJ25&gt;=7,"B",IF(IJ25&gt;=6.5,"C+",IF(IJ25&gt;=5.5,"C",IF(IJ25&gt;=5,"D+",IF(IJ25&gt;=4,"D","F")))))))</f>
        <v>D+</v>
      </c>
      <c r="IM25" s="33">
        <f t="shared" ref="IM25" si="697">IF(IL25="A",4,IF(IL25="B+",3.5,IF(IL25="B",3,IF(IL25="C+",2.5,IF(IL25="C",2,IF(IL25="D+",1.5,IF(IL25="D",1,0)))))))</f>
        <v>1.5</v>
      </c>
      <c r="IN25" s="49" t="str">
        <f t="shared" ref="IN25" si="698">TEXT(IM25,"0.0")</f>
        <v>1.5</v>
      </c>
      <c r="IO25" s="77">
        <v>2</v>
      </c>
      <c r="IP25" s="151">
        <v>2</v>
      </c>
      <c r="IQ25" s="24">
        <v>7.9</v>
      </c>
      <c r="IR25" s="27">
        <v>6</v>
      </c>
      <c r="IS25" s="28"/>
      <c r="IT25" s="30">
        <f t="shared" ref="IT25" si="699">ROUND((IQ25*0.4+IR25*0.6),1)</f>
        <v>6.8</v>
      </c>
      <c r="IU25" s="31">
        <f t="shared" ref="IU25" si="700">ROUND(MAX((IQ25*0.4+IR25*0.6),(IQ25*0.4+IS25*0.6)),1)</f>
        <v>6.8</v>
      </c>
      <c r="IV25" s="29" t="str">
        <f t="shared" si="223"/>
        <v>6.8</v>
      </c>
      <c r="IW25" s="35" t="str">
        <f t="shared" ref="IW25" si="701">IF(IU25&gt;=8.5,"A",IF(IU25&gt;=8,"B+",IF(IU25&gt;=7,"B",IF(IU25&gt;=6.5,"C+",IF(IU25&gt;=5.5,"C",IF(IU25&gt;=5,"D+",IF(IU25&gt;=4,"D","F")))))))</f>
        <v>C+</v>
      </c>
      <c r="IX25" s="33">
        <f t="shared" ref="IX25" si="702">IF(IW25="A",4,IF(IW25="B+",3.5,IF(IW25="B",3,IF(IW25="C+",2.5,IF(IW25="C",2,IF(IW25="D+",1.5,IF(IW25="D",1,0)))))))</f>
        <v>2.5</v>
      </c>
      <c r="IY25" s="49" t="str">
        <f t="shared" ref="IY25" si="703">TEXT(IX25,"0.0")</f>
        <v>2.5</v>
      </c>
      <c r="IZ25" s="77">
        <v>3</v>
      </c>
      <c r="JA25" s="151">
        <v>3</v>
      </c>
      <c r="JB25" s="24">
        <v>7.4</v>
      </c>
      <c r="JC25" s="27">
        <v>7</v>
      </c>
      <c r="JD25" s="28"/>
      <c r="JE25" s="30">
        <f t="shared" ref="JE25" si="704">ROUND((JB25*0.4+JC25*0.6),1)</f>
        <v>7.2</v>
      </c>
      <c r="JF25" s="31">
        <f t="shared" ref="JF25" si="705">ROUND(MAX((JB25*0.4+JC25*0.6),(JB25*0.4+JD25*0.6)),1)</f>
        <v>7.2</v>
      </c>
      <c r="JG25" s="29" t="str">
        <f t="shared" si="227"/>
        <v>7.2</v>
      </c>
      <c r="JH25" s="35" t="str">
        <f t="shared" ref="JH25" si="706">IF(JF25&gt;=8.5,"A",IF(JF25&gt;=8,"B+",IF(JF25&gt;=7,"B",IF(JF25&gt;=6.5,"C+",IF(JF25&gt;=5.5,"C",IF(JF25&gt;=5,"D+",IF(JF25&gt;=4,"D","F")))))))</f>
        <v>B</v>
      </c>
      <c r="JI25" s="33">
        <f t="shared" ref="JI25" si="707">IF(JH25="A",4,IF(JH25="B+",3.5,IF(JH25="B",3,IF(JH25="C+",2.5,IF(JH25="C",2,IF(JH25="D+",1.5,IF(JH25="D",1,0)))))))</f>
        <v>3</v>
      </c>
      <c r="JJ25" s="49" t="str">
        <f t="shared" ref="JJ25" si="708">TEXT(JI25,"0.0")</f>
        <v>3.0</v>
      </c>
      <c r="JK25" s="77">
        <v>3</v>
      </c>
      <c r="JL25" s="151">
        <v>3</v>
      </c>
      <c r="JM25" s="24">
        <v>8</v>
      </c>
      <c r="JN25" s="214">
        <v>8.1999999999999993</v>
      </c>
      <c r="JO25" s="140"/>
      <c r="JP25" s="30">
        <f t="shared" ref="JP25" si="709">ROUND((JM25*0.4+JN25*0.6),1)</f>
        <v>8.1</v>
      </c>
      <c r="JQ25" s="31">
        <f t="shared" ref="JQ25" si="710">ROUND(MAX((JM25*0.4+JN25*0.6),(JM25*0.4+JO25*0.6)),1)</f>
        <v>8.1</v>
      </c>
      <c r="JR25" s="29" t="str">
        <f t="shared" si="231"/>
        <v>8.1</v>
      </c>
      <c r="JS25" s="35" t="str">
        <f t="shared" ref="JS25" si="711">IF(JQ25&gt;=8.5,"A",IF(JQ25&gt;=8,"B+",IF(JQ25&gt;=7,"B",IF(JQ25&gt;=6.5,"C+",IF(JQ25&gt;=5.5,"C",IF(JQ25&gt;=5,"D+",IF(JQ25&gt;=4,"D","F")))))))</f>
        <v>B+</v>
      </c>
      <c r="JT25" s="33">
        <f t="shared" ref="JT25" si="712">IF(JS25="A",4,IF(JS25="B+",3.5,IF(JS25="B",3,IF(JS25="C+",2.5,IF(JS25="C",2,IF(JS25="D+",1.5,IF(JS25="D",1,0)))))))</f>
        <v>3.5</v>
      </c>
      <c r="JU25" s="49" t="str">
        <f t="shared" ref="JU25" si="713">TEXT(JT25,"0.0")</f>
        <v>3.5</v>
      </c>
      <c r="JV25" s="77">
        <v>1</v>
      </c>
      <c r="JW25" s="151">
        <v>1</v>
      </c>
      <c r="JX25" s="211">
        <f t="shared" ref="JX25" si="714">GL25+GW25+HH25+HS25+ID25+IO25+IZ25+JK25+JV25</f>
        <v>21</v>
      </c>
      <c r="JY25" s="43">
        <f t="shared" ref="JY25" si="715">(GJ25*GL25+GU25*GW25+HF25*HH25+HQ25*HS25+IB25*ID25+IM25*IO25+IX25*IZ25+JI25*JK25+JT25*JV25)/JX25</f>
        <v>2.5</v>
      </c>
      <c r="JZ25" s="45" t="str">
        <f t="shared" ref="JZ25" si="716">TEXT(JY25,"0.00")</f>
        <v>2.50</v>
      </c>
      <c r="KA25" s="47" t="str">
        <f t="shared" ref="KA25" si="717">IF(AND(JY25&lt;1),"Cảnh báo KQHT","Lên lớp")</f>
        <v>Lên lớp</v>
      </c>
      <c r="KB25" s="41">
        <f t="shared" ref="KB25" si="718">GM25+GX25+HI25+HT25+IE25+IP25+JA25+JL25+JW25</f>
        <v>21</v>
      </c>
      <c r="KC25" s="43">
        <f t="shared" ref="KC25" si="719">(GJ25*GM25+GU25*GX25+HF25*HI25+HQ25*HT25+IB25*IE25+IM25*IP25+IX25*JA25+JI25*JL25+JT25*JW25)/KB25</f>
        <v>2.5</v>
      </c>
      <c r="KD25" s="229">
        <f t="shared" ref="KD25" si="720">BY25+FQ25+JX25</f>
        <v>58</v>
      </c>
      <c r="KE25" s="230">
        <f t="shared" ref="KE25" si="721">CC25+FU25+KB25</f>
        <v>58</v>
      </c>
      <c r="KF25" s="146">
        <f t="shared" ref="KF25" si="722" xml:space="preserve"> (CD25*CC25+FU25*FV25+KC25*KB25)/KE25</f>
        <v>2.4741379310344827</v>
      </c>
      <c r="KG25" s="45" t="str">
        <f t="shared" ref="KG25" si="723">TEXT(KF25,"0.00")</f>
        <v>2.47</v>
      </c>
      <c r="KH25" s="47" t="str">
        <f t="shared" ref="KH25" si="724">IF(AND(KF25&lt;1.4),"Cảnh báo KQHT","Lên lớp")</f>
        <v>Lên lớp</v>
      </c>
      <c r="KI25" s="47" t="s">
        <v>1143</v>
      </c>
      <c r="KJ25" s="24">
        <v>6.6</v>
      </c>
      <c r="KK25" s="27">
        <v>8</v>
      </c>
      <c r="KL25" s="28"/>
      <c r="KM25" s="30">
        <f t="shared" ref="KM25" si="725">ROUND((KJ25*0.4+KK25*0.6),1)</f>
        <v>7.4</v>
      </c>
      <c r="KN25" s="31">
        <f t="shared" ref="KN25" si="726">ROUND(MAX((KJ25*0.4+KK25*0.6),(KJ25*0.4+KL25*0.6)),1)</f>
        <v>7.4</v>
      </c>
      <c r="KO25" s="31" t="str">
        <f t="shared" ref="KO25" si="727">TEXT(KN25,"0.0")</f>
        <v>7.4</v>
      </c>
      <c r="KP25" s="35" t="str">
        <f t="shared" ref="KP25" si="728">IF(KN25&gt;=8.5,"A",IF(KN25&gt;=8,"B+",IF(KN25&gt;=7,"B",IF(KN25&gt;=6.5,"C+",IF(KN25&gt;=5.5,"C",IF(KN25&gt;=5,"D+",IF(KN25&gt;=4,"D","F")))))))</f>
        <v>B</v>
      </c>
      <c r="KQ25" s="33">
        <f t="shared" ref="KQ25" si="729">IF(KP25="A",4,IF(KP25="B+",3.5,IF(KP25="B",3,IF(KP25="C+",2.5,IF(KP25="C",2,IF(KP25="D+",1.5,IF(KP25="D",1,0)))))))</f>
        <v>3</v>
      </c>
      <c r="KR25" s="49" t="str">
        <f t="shared" ref="KR25" si="730">TEXT(KQ25,"0.0")</f>
        <v>3.0</v>
      </c>
      <c r="KS25" s="77">
        <v>2</v>
      </c>
      <c r="KT25" s="151">
        <v>2</v>
      </c>
      <c r="KU25" s="24">
        <v>7.3</v>
      </c>
      <c r="KV25" s="27">
        <v>8</v>
      </c>
      <c r="KW25" s="28"/>
      <c r="KX25" s="30">
        <f t="shared" ref="KX25" si="731">ROUND((KU25*0.4+KV25*0.6),1)</f>
        <v>7.7</v>
      </c>
      <c r="KY25" s="31">
        <f t="shared" ref="KY25" si="732">ROUND(MAX((KU25*0.4+KV25*0.6),(KU25*0.4+KW25*0.6)),1)</f>
        <v>7.7</v>
      </c>
      <c r="KZ25" s="31" t="str">
        <f t="shared" ref="KZ25" si="733">TEXT(KY25,"0.0")</f>
        <v>7.7</v>
      </c>
      <c r="LA25" s="35" t="str">
        <f t="shared" ref="LA25" si="734">IF(KY25&gt;=8.5,"A",IF(KY25&gt;=8,"B+",IF(KY25&gt;=7,"B",IF(KY25&gt;=6.5,"C+",IF(KY25&gt;=5.5,"C",IF(KY25&gt;=5,"D+",IF(KY25&gt;=4,"D","F")))))))</f>
        <v>B</v>
      </c>
      <c r="LB25" s="33">
        <f t="shared" ref="LB25" si="735">IF(LA25="A",4,IF(LA25="B+",3.5,IF(LA25="B",3,IF(LA25="C+",2.5,IF(LA25="C",2,IF(LA25="D+",1.5,IF(LA25="D",1,0)))))))</f>
        <v>3</v>
      </c>
      <c r="LC25" s="49" t="str">
        <f t="shared" ref="LC25" si="736">TEXT(LB25,"0.0")</f>
        <v>3.0</v>
      </c>
      <c r="LD25" s="77">
        <v>2</v>
      </c>
      <c r="LE25" s="151">
        <v>2</v>
      </c>
      <c r="LF25" s="24">
        <v>6</v>
      </c>
      <c r="LG25" s="27">
        <v>8</v>
      </c>
      <c r="LH25" s="28"/>
      <c r="LI25" s="30">
        <f t="shared" ref="LI25" si="737">ROUND((LF25*0.4+LG25*0.6),1)</f>
        <v>7.2</v>
      </c>
      <c r="LJ25" s="31">
        <f t="shared" ref="LJ25" si="738">ROUND(MAX((LF25*0.4+LG25*0.6),(LF25*0.4+LH25*0.6)),1)</f>
        <v>7.2</v>
      </c>
      <c r="LK25" s="31" t="str">
        <f t="shared" ref="LK25" si="739">TEXT(LJ25,"0.0")</f>
        <v>7.2</v>
      </c>
      <c r="LL25" s="35" t="str">
        <f t="shared" ref="LL25" si="740">IF(LJ25&gt;=8.5,"A",IF(LJ25&gt;=8,"B+",IF(LJ25&gt;=7,"B",IF(LJ25&gt;=6.5,"C+",IF(LJ25&gt;=5.5,"C",IF(LJ25&gt;=5,"D+",IF(LJ25&gt;=4,"D","F")))))))</f>
        <v>B</v>
      </c>
      <c r="LM25" s="33">
        <f t="shared" ref="LM25" si="741">IF(LL25="A",4,IF(LL25="B+",3.5,IF(LL25="B",3,IF(LL25="C+",2.5,IF(LL25="C",2,IF(LL25="D+",1.5,IF(LL25="D",1,0)))))))</f>
        <v>3</v>
      </c>
      <c r="LN25" s="49" t="str">
        <f t="shared" ref="LN25" si="742">TEXT(LM25,"0.0")</f>
        <v>3.0</v>
      </c>
      <c r="LO25" s="77">
        <v>2</v>
      </c>
      <c r="LP25" s="151">
        <v>2</v>
      </c>
      <c r="LQ25" s="24">
        <v>7.7</v>
      </c>
      <c r="LR25" s="27">
        <v>5</v>
      </c>
      <c r="LS25" s="28"/>
      <c r="LT25" s="30">
        <f t="shared" ref="LT25" si="743">ROUND((LQ25*0.4+LR25*0.6),1)</f>
        <v>6.1</v>
      </c>
      <c r="LU25" s="31">
        <f t="shared" ref="LU25" si="744">ROUND(MAX((LQ25*0.4+LR25*0.6),(LQ25*0.4+LS25*0.6)),1)</f>
        <v>6.1</v>
      </c>
      <c r="LV25" s="29" t="str">
        <f t="shared" si="249"/>
        <v>6.1</v>
      </c>
      <c r="LW25" s="35" t="str">
        <f t="shared" ref="LW25" si="745">IF(LU25&gt;=8.5,"A",IF(LU25&gt;=8,"B+",IF(LU25&gt;=7,"B",IF(LU25&gt;=6.5,"C+",IF(LU25&gt;=5.5,"C",IF(LU25&gt;=5,"D+",IF(LU25&gt;=4,"D","F")))))))</f>
        <v>C</v>
      </c>
      <c r="LX25" s="33">
        <f t="shared" ref="LX25" si="746">IF(LW25="A",4,IF(LW25="B+",3.5,IF(LW25="B",3,IF(LW25="C+",2.5,IF(LW25="C",2,IF(LW25="D+",1.5,IF(LW25="D",1,0)))))))</f>
        <v>2</v>
      </c>
      <c r="LY25" s="49" t="str">
        <f t="shared" ref="LY25" si="747">TEXT(LX25,"0.0")</f>
        <v>2.0</v>
      </c>
      <c r="LZ25" s="77">
        <v>2</v>
      </c>
      <c r="MA25" s="151">
        <v>2</v>
      </c>
      <c r="MB25" s="24">
        <v>7.5</v>
      </c>
      <c r="MC25" s="27">
        <v>6</v>
      </c>
      <c r="MD25" s="28"/>
      <c r="ME25" s="30">
        <f t="shared" ref="ME25" si="748">ROUND((MB25*0.4+MC25*0.6),1)</f>
        <v>6.6</v>
      </c>
      <c r="MF25" s="161">
        <f t="shared" ref="MF25" si="749">ROUND(MAX((MB25*0.4+MC25*0.6),(MB25*0.4+MD25*0.6)),1)</f>
        <v>6.6</v>
      </c>
      <c r="MG25" s="29" t="str">
        <f t="shared" si="250"/>
        <v>6.6</v>
      </c>
      <c r="MH25" s="162" t="str">
        <f t="shared" ref="MH25" si="750">IF(MF25&gt;=8.5,"A",IF(MF25&gt;=8,"B+",IF(MF25&gt;=7,"B",IF(MF25&gt;=6.5,"C+",IF(MF25&gt;=5.5,"C",IF(MF25&gt;=5,"D+",IF(MF25&gt;=4,"D","F")))))))</f>
        <v>C+</v>
      </c>
      <c r="MI25" s="163">
        <f t="shared" ref="MI25" si="751">IF(MH25="A",4,IF(MH25="B+",3.5,IF(MH25="B",3,IF(MH25="C+",2.5,IF(MH25="C",2,IF(MH25="D+",1.5,IF(MH25="D",1,0)))))))</f>
        <v>2.5</v>
      </c>
      <c r="MJ25" s="56" t="str">
        <f t="shared" ref="MJ25" si="752">TEXT(MI25,"0.0")</f>
        <v>2.5</v>
      </c>
      <c r="MK25" s="77">
        <v>1</v>
      </c>
      <c r="ML25" s="151">
        <v>1</v>
      </c>
      <c r="MM25" s="24">
        <v>6.4</v>
      </c>
      <c r="MN25" s="27">
        <v>6</v>
      </c>
      <c r="MO25" s="28"/>
      <c r="MP25" s="30">
        <f t="shared" ref="MP25" si="753">ROUND((MM25*0.4+MN25*0.6),1)</f>
        <v>6.2</v>
      </c>
      <c r="MQ25" s="161">
        <f t="shared" ref="MQ25" si="754">ROUND(MAX((MM25*0.4+MN25*0.6),(MM25*0.4+MO25*0.6)),1)</f>
        <v>6.2</v>
      </c>
      <c r="MR25" s="29" t="str">
        <f t="shared" si="251"/>
        <v>6.2</v>
      </c>
      <c r="MS25" s="162" t="str">
        <f t="shared" ref="MS25" si="755">IF(MQ25&gt;=8.5,"A",IF(MQ25&gt;=8,"B+",IF(MQ25&gt;=7,"B",IF(MQ25&gt;=6.5,"C+",IF(MQ25&gt;=5.5,"C",IF(MQ25&gt;=5,"D+",IF(MQ25&gt;=4,"D","F")))))))</f>
        <v>C</v>
      </c>
      <c r="MT25" s="163">
        <f t="shared" ref="MT25" si="756">IF(MS25="A",4,IF(MS25="B+",3.5,IF(MS25="B",3,IF(MS25="C+",2.5,IF(MS25="C",2,IF(MS25="D+",1.5,IF(MS25="D",1,0)))))))</f>
        <v>2</v>
      </c>
      <c r="MU25" s="56" t="str">
        <f t="shared" ref="MU25" si="757">TEXT(MT25,"0.0")</f>
        <v>2.0</v>
      </c>
      <c r="MV25" s="77">
        <v>3</v>
      </c>
      <c r="MW25" s="151">
        <v>3</v>
      </c>
      <c r="MX25" s="24">
        <v>7</v>
      </c>
      <c r="MY25" s="27">
        <v>6</v>
      </c>
      <c r="MZ25" s="28"/>
      <c r="NA25" s="30">
        <f t="shared" ref="NA25" si="758">ROUND((MX25*0.4+MY25*0.6),1)</f>
        <v>6.4</v>
      </c>
      <c r="NB25" s="161">
        <f t="shared" ref="NB25" si="759">ROUND(MAX((MX25*0.4+MY25*0.6),(MX25*0.4+MZ25*0.6)),1)</f>
        <v>6.4</v>
      </c>
      <c r="NC25" s="29" t="str">
        <f t="shared" si="252"/>
        <v>6.4</v>
      </c>
      <c r="ND25" s="162" t="str">
        <f t="shared" ref="ND25" si="760">IF(NB25&gt;=8.5,"A",IF(NB25&gt;=8,"B+",IF(NB25&gt;=7,"B",IF(NB25&gt;=6.5,"C+",IF(NB25&gt;=5.5,"C",IF(NB25&gt;=5,"D+",IF(NB25&gt;=4,"D","F")))))))</f>
        <v>C</v>
      </c>
      <c r="NE25" s="163">
        <f t="shared" ref="NE25" si="761">IF(ND25="A",4,IF(ND25="B+",3.5,IF(ND25="B",3,IF(ND25="C+",2.5,IF(ND25="C",2,IF(ND25="D+",1.5,IF(ND25="D",1,0)))))))</f>
        <v>2</v>
      </c>
      <c r="NF25" s="56" t="str">
        <f t="shared" ref="NF25" si="762">TEXT(NE25,"0.0")</f>
        <v>2.0</v>
      </c>
      <c r="NG25" s="77">
        <v>1</v>
      </c>
      <c r="NH25" s="151">
        <v>1</v>
      </c>
      <c r="NI25" s="24">
        <v>7.4</v>
      </c>
      <c r="NJ25" s="27">
        <v>8</v>
      </c>
      <c r="NK25" s="28"/>
      <c r="NL25" s="30">
        <f t="shared" ref="NL25" si="763">ROUND((NI25*0.4+NJ25*0.6),1)</f>
        <v>7.8</v>
      </c>
      <c r="NM25" s="31">
        <f t="shared" ref="NM25" si="764">ROUND(MAX((NI25*0.4+NJ25*0.6),(NI25*0.4+NK25*0.6)),1)</f>
        <v>7.8</v>
      </c>
      <c r="NN25" s="31" t="str">
        <f t="shared" ref="NN25" si="765">TEXT(NM25,"0.0")</f>
        <v>7.8</v>
      </c>
      <c r="NO25" s="35" t="str">
        <f t="shared" ref="NO25" si="766">IF(NM25&gt;=8.5,"A",IF(NM25&gt;=8,"B+",IF(NM25&gt;=7,"B",IF(NM25&gt;=6.5,"C+",IF(NM25&gt;=5.5,"C",IF(NM25&gt;=5,"D+",IF(NM25&gt;=4,"D","F")))))))</f>
        <v>B</v>
      </c>
      <c r="NP25" s="33">
        <f t="shared" ref="NP25" si="767">IF(NO25="A",4,IF(NO25="B+",3.5,IF(NO25="B",3,IF(NO25="C+",2.5,IF(NO25="C",2,IF(NO25="D+",1.5,IF(NO25="D",1,0)))))))</f>
        <v>3</v>
      </c>
      <c r="NQ25" s="49" t="str">
        <f t="shared" ref="NQ25" si="768">TEXT(NP25,"0.0")</f>
        <v>3.0</v>
      </c>
      <c r="NR25" s="77">
        <v>3</v>
      </c>
      <c r="NS25" s="151">
        <v>3</v>
      </c>
      <c r="NT25" s="24">
        <v>7</v>
      </c>
      <c r="NU25" s="214">
        <v>8</v>
      </c>
      <c r="NV25" s="28"/>
      <c r="NW25" s="30">
        <f t="shared" ref="NW25" si="769">ROUND((NT25*0.4+NU25*0.6),1)</f>
        <v>7.6</v>
      </c>
      <c r="NX25" s="31">
        <f t="shared" ref="NX25" si="770">ROUND(MAX((NT25*0.4+NU25*0.6),(NT25*0.4+NV25*0.6)),1)</f>
        <v>7.6</v>
      </c>
      <c r="NY25" s="31" t="str">
        <f t="shared" ref="NY25" si="771">TEXT(NX25,"0.0")</f>
        <v>7.6</v>
      </c>
      <c r="NZ25" s="35" t="str">
        <f t="shared" ref="NZ25" si="772">IF(NX25&gt;=8.5,"A",IF(NX25&gt;=8,"B+",IF(NX25&gt;=7,"B",IF(NX25&gt;=6.5,"C+",IF(NX25&gt;=5.5,"C",IF(NX25&gt;=5,"D+",IF(NX25&gt;=4,"D","F")))))))</f>
        <v>B</v>
      </c>
      <c r="OA25" s="33">
        <f t="shared" ref="OA25" si="773">IF(NZ25="A",4,IF(NZ25="B+",3.5,IF(NZ25="B",3,IF(NZ25="C+",2.5,IF(NZ25="C",2,IF(NZ25="D+",1.5,IF(NZ25="D",1,0)))))))</f>
        <v>3</v>
      </c>
      <c r="OB25" s="49" t="str">
        <f t="shared" ref="OB25" si="774">TEXT(OA25,"0.0")</f>
        <v>3.0</v>
      </c>
      <c r="OC25" s="77">
        <v>2</v>
      </c>
      <c r="OD25" s="151">
        <v>2</v>
      </c>
      <c r="OE25" s="211">
        <f t="shared" ref="OE25" si="775">KS25+LD25+LO25+LZ25+MK25+MV25+NG25+NR25+OC25</f>
        <v>18</v>
      </c>
      <c r="OF25" s="43">
        <f t="shared" ref="OF25" si="776">(KQ25*KS25+LB25*LD25+LM25*LO25+LX25*LZ25+MI25*MK25+MT25*MV25+NE25*NG25+NP25*NR25+OA25*OC25)/OE25</f>
        <v>2.6388888888888888</v>
      </c>
      <c r="OG25" s="45" t="str">
        <f t="shared" ref="OG25" si="777">TEXT(OF25,"0.00")</f>
        <v>2.64</v>
      </c>
      <c r="OH25" s="47" t="str">
        <f t="shared" si="259"/>
        <v>Lên lớp</v>
      </c>
      <c r="OI25" s="41">
        <f t="shared" si="260"/>
        <v>18</v>
      </c>
      <c r="OJ25" s="43">
        <f t="shared" si="261"/>
        <v>2.6388888888888888</v>
      </c>
      <c r="OK25" s="229">
        <f t="shared" si="262"/>
        <v>76</v>
      </c>
      <c r="OL25" s="230">
        <f t="shared" si="263"/>
        <v>76</v>
      </c>
      <c r="OM25" s="146">
        <f t="shared" si="264"/>
        <v>2.513157894736842</v>
      </c>
      <c r="ON25" s="45" t="str">
        <f t="shared" si="265"/>
        <v>2.51</v>
      </c>
      <c r="OO25" s="47" t="str">
        <f t="shared" si="266"/>
        <v>Lên lớp</v>
      </c>
      <c r="OP25" s="47" t="s">
        <v>1143</v>
      </c>
      <c r="OQ25" s="24">
        <v>8</v>
      </c>
      <c r="OR25" s="27">
        <v>5</v>
      </c>
      <c r="OS25" s="28"/>
      <c r="OT25" s="30">
        <f t="shared" si="484"/>
        <v>6.2</v>
      </c>
      <c r="OU25" s="31">
        <f t="shared" si="485"/>
        <v>6.2</v>
      </c>
      <c r="OV25" s="31" t="str">
        <f t="shared" si="486"/>
        <v>6.2</v>
      </c>
      <c r="OW25" s="35" t="str">
        <f t="shared" si="487"/>
        <v>C</v>
      </c>
      <c r="OX25" s="33">
        <f t="shared" si="488"/>
        <v>2</v>
      </c>
      <c r="OY25" s="49" t="str">
        <f t="shared" si="489"/>
        <v>2.0</v>
      </c>
      <c r="OZ25" s="77">
        <v>2</v>
      </c>
      <c r="PA25" s="151">
        <v>2</v>
      </c>
      <c r="PB25" s="24">
        <v>8.6</v>
      </c>
      <c r="PC25" s="27">
        <v>8</v>
      </c>
      <c r="PD25" s="28"/>
      <c r="PE25" s="22">
        <f t="shared" si="490"/>
        <v>8.1999999999999993</v>
      </c>
      <c r="PF25" s="29">
        <f t="shared" si="491"/>
        <v>8.1999999999999993</v>
      </c>
      <c r="PG25" s="29" t="str">
        <f t="shared" si="492"/>
        <v>8.2</v>
      </c>
      <c r="PH25" s="35" t="str">
        <f t="shared" si="493"/>
        <v>B+</v>
      </c>
      <c r="PI25" s="33">
        <f t="shared" si="494"/>
        <v>3.5</v>
      </c>
      <c r="PJ25" s="49" t="str">
        <f t="shared" si="495"/>
        <v>3.5</v>
      </c>
      <c r="PK25" s="77">
        <v>3</v>
      </c>
      <c r="PL25" s="151">
        <v>3</v>
      </c>
      <c r="PM25" s="24">
        <v>6.7</v>
      </c>
      <c r="PN25" s="27">
        <v>8</v>
      </c>
      <c r="PO25" s="28"/>
      <c r="PP25" s="22">
        <f t="shared" si="496"/>
        <v>7.5</v>
      </c>
      <c r="PQ25" s="29">
        <f t="shared" si="497"/>
        <v>7.5</v>
      </c>
      <c r="PR25" s="29" t="str">
        <f t="shared" si="498"/>
        <v>7.5</v>
      </c>
      <c r="PS25" s="35" t="str">
        <f t="shared" si="499"/>
        <v>B</v>
      </c>
      <c r="PT25" s="33">
        <f t="shared" si="500"/>
        <v>3</v>
      </c>
      <c r="PU25" s="49" t="str">
        <f t="shared" si="501"/>
        <v>3.0</v>
      </c>
      <c r="PV25" s="77">
        <v>2</v>
      </c>
      <c r="PW25" s="151">
        <v>2</v>
      </c>
      <c r="PX25" s="24">
        <v>7.3</v>
      </c>
      <c r="PY25" s="27">
        <v>9</v>
      </c>
      <c r="PZ25" s="28"/>
      <c r="QA25" s="22">
        <f t="shared" si="502"/>
        <v>8.3000000000000007</v>
      </c>
      <c r="QB25" s="29">
        <f t="shared" si="503"/>
        <v>8.3000000000000007</v>
      </c>
      <c r="QC25" s="29" t="str">
        <f t="shared" si="504"/>
        <v>8.3</v>
      </c>
      <c r="QD25" s="35" t="str">
        <f t="shared" si="545"/>
        <v>B+</v>
      </c>
      <c r="QE25" s="33">
        <f t="shared" si="505"/>
        <v>3.5</v>
      </c>
      <c r="QF25" s="49" t="str">
        <f t="shared" si="506"/>
        <v>3.5</v>
      </c>
      <c r="QG25" s="77">
        <v>3</v>
      </c>
      <c r="QH25" s="151">
        <v>3</v>
      </c>
      <c r="QI25" s="24">
        <v>6.6</v>
      </c>
      <c r="QJ25" s="27">
        <v>6</v>
      </c>
      <c r="QK25" s="28"/>
      <c r="QL25" s="30">
        <f t="shared" si="507"/>
        <v>6.2</v>
      </c>
      <c r="QM25" s="31">
        <f t="shared" si="508"/>
        <v>6.2</v>
      </c>
      <c r="QN25" s="31" t="str">
        <f t="shared" si="509"/>
        <v>6.2</v>
      </c>
      <c r="QO25" s="35" t="str">
        <f t="shared" si="510"/>
        <v>C</v>
      </c>
      <c r="QP25" s="33">
        <f t="shared" si="511"/>
        <v>2</v>
      </c>
      <c r="QQ25" s="49" t="str">
        <f t="shared" si="512"/>
        <v>2.0</v>
      </c>
      <c r="QR25" s="77">
        <v>1</v>
      </c>
      <c r="QS25" s="151">
        <v>1</v>
      </c>
      <c r="QT25" s="24">
        <v>8.1999999999999993</v>
      </c>
      <c r="QU25" s="27">
        <v>7</v>
      </c>
      <c r="QV25" s="28"/>
      <c r="QW25" s="22">
        <f t="shared" si="513"/>
        <v>7.5</v>
      </c>
      <c r="QX25" s="29">
        <f t="shared" si="514"/>
        <v>7.5</v>
      </c>
      <c r="QY25" s="29" t="str">
        <f t="shared" si="515"/>
        <v>7.5</v>
      </c>
      <c r="QZ25" s="35" t="str">
        <f t="shared" si="516"/>
        <v>B</v>
      </c>
      <c r="RA25" s="33">
        <f t="shared" si="517"/>
        <v>3</v>
      </c>
      <c r="RB25" s="49" t="str">
        <f t="shared" si="518"/>
        <v>3.0</v>
      </c>
      <c r="RC25" s="77">
        <v>3</v>
      </c>
      <c r="RD25" s="151">
        <v>3</v>
      </c>
      <c r="RE25" s="24">
        <v>7</v>
      </c>
      <c r="RF25" s="27">
        <v>3</v>
      </c>
      <c r="RG25" s="28"/>
      <c r="RH25" s="22">
        <f t="shared" si="519"/>
        <v>4.5999999999999996</v>
      </c>
      <c r="RI25" s="29">
        <f t="shared" si="520"/>
        <v>4.5999999999999996</v>
      </c>
      <c r="RJ25" s="29" t="str">
        <f t="shared" si="521"/>
        <v>4.6</v>
      </c>
      <c r="RK25" s="35" t="str">
        <f t="shared" si="522"/>
        <v>D</v>
      </c>
      <c r="RL25" s="33">
        <f t="shared" si="523"/>
        <v>1</v>
      </c>
      <c r="RM25" s="49" t="str">
        <f t="shared" si="524"/>
        <v>1.0</v>
      </c>
      <c r="RN25" s="77">
        <v>1</v>
      </c>
      <c r="RO25" s="151">
        <v>1</v>
      </c>
      <c r="RP25" s="211">
        <f t="shared" si="525"/>
        <v>15</v>
      </c>
      <c r="RQ25" s="275">
        <f t="shared" si="526"/>
        <v>7.3466666666666667</v>
      </c>
      <c r="RR25" s="43">
        <f t="shared" si="527"/>
        <v>2.8666666666666667</v>
      </c>
      <c r="RS25" s="45" t="str">
        <f t="shared" si="277"/>
        <v>2.87</v>
      </c>
      <c r="RT25" s="47" t="str">
        <f t="shared" si="278"/>
        <v>Lên lớp</v>
      </c>
      <c r="RU25" s="41">
        <f t="shared" si="279"/>
        <v>15</v>
      </c>
      <c r="RV25" s="43">
        <f t="shared" si="280"/>
        <v>2.8666666666666667</v>
      </c>
      <c r="RW25" s="229">
        <f t="shared" si="281"/>
        <v>91</v>
      </c>
      <c r="RX25" s="230">
        <f t="shared" si="282"/>
        <v>91</v>
      </c>
      <c r="RY25" s="146">
        <f t="shared" si="283"/>
        <v>2.5714285714285716</v>
      </c>
      <c r="RZ25" s="45" t="str">
        <f t="shared" si="284"/>
        <v>2.57</v>
      </c>
      <c r="SA25" s="47" t="str">
        <f t="shared" si="285"/>
        <v>Lên lớp</v>
      </c>
      <c r="SB25" s="47" t="s">
        <v>1143</v>
      </c>
      <c r="SC25" s="24">
        <v>8.3000000000000007</v>
      </c>
      <c r="SD25" s="27">
        <v>8</v>
      </c>
      <c r="SE25" s="28"/>
      <c r="SF25" s="22">
        <f t="shared" si="528"/>
        <v>8.1</v>
      </c>
      <c r="SG25" s="29">
        <f t="shared" si="529"/>
        <v>8.1</v>
      </c>
      <c r="SH25" s="29" t="str">
        <f t="shared" si="530"/>
        <v>8.1</v>
      </c>
      <c r="SI25" s="35" t="str">
        <f t="shared" si="531"/>
        <v>B+</v>
      </c>
      <c r="SJ25" s="33">
        <f t="shared" si="532"/>
        <v>3.5</v>
      </c>
      <c r="SK25" s="49" t="str">
        <f t="shared" si="533"/>
        <v>3.5</v>
      </c>
      <c r="SL25" s="77">
        <v>2</v>
      </c>
      <c r="SM25" s="151">
        <v>2</v>
      </c>
      <c r="SN25" s="24">
        <v>7.2</v>
      </c>
      <c r="SO25" s="27">
        <v>6</v>
      </c>
      <c r="SP25" s="28"/>
      <c r="SQ25" s="30">
        <f t="shared" si="534"/>
        <v>6.5</v>
      </c>
      <c r="SR25" s="31">
        <f t="shared" si="535"/>
        <v>6.5</v>
      </c>
      <c r="SS25" s="31" t="str">
        <f t="shared" si="536"/>
        <v>6.5</v>
      </c>
      <c r="ST25" s="35" t="str">
        <f t="shared" si="537"/>
        <v>C+</v>
      </c>
      <c r="SU25" s="33">
        <f t="shared" si="538"/>
        <v>2.5</v>
      </c>
      <c r="SV25" s="49" t="str">
        <f t="shared" si="539"/>
        <v>2.5</v>
      </c>
      <c r="SW25" s="77">
        <v>2</v>
      </c>
      <c r="SX25" s="151">
        <v>2</v>
      </c>
      <c r="SY25" s="24"/>
      <c r="SZ25" s="27"/>
      <c r="TA25" s="28"/>
      <c r="TB25" s="22">
        <f t="shared" si="578"/>
        <v>7.3</v>
      </c>
      <c r="TC25" s="29">
        <f t="shared" si="579"/>
        <v>7.3</v>
      </c>
      <c r="TD25" s="31" t="str">
        <f t="shared" si="541"/>
        <v>7.3</v>
      </c>
      <c r="TE25" s="35" t="str">
        <f t="shared" si="542"/>
        <v>B</v>
      </c>
      <c r="TF25" s="33">
        <f t="shared" si="543"/>
        <v>3</v>
      </c>
      <c r="TG25" s="49" t="str">
        <f t="shared" si="544"/>
        <v>3.0</v>
      </c>
      <c r="TH25" s="77">
        <v>4</v>
      </c>
      <c r="TI25" s="151">
        <v>4</v>
      </c>
      <c r="TJ25" s="320"/>
      <c r="TK25" s="321">
        <v>7.8</v>
      </c>
      <c r="TL25" s="322">
        <v>7.3</v>
      </c>
      <c r="TM25" s="322">
        <v>7.2</v>
      </c>
      <c r="TN25" s="322"/>
      <c r="TO25" s="127">
        <f t="shared" si="548"/>
        <v>7.4</v>
      </c>
      <c r="TP25" s="29" t="str">
        <f t="shared" si="549"/>
        <v>7.4</v>
      </c>
      <c r="TQ25" s="35" t="str">
        <f t="shared" si="550"/>
        <v>B</v>
      </c>
      <c r="TR25" s="33">
        <f t="shared" si="551"/>
        <v>3</v>
      </c>
      <c r="TS25" s="49" t="str">
        <f t="shared" si="552"/>
        <v>3.0</v>
      </c>
      <c r="TT25" s="323">
        <v>5</v>
      </c>
      <c r="TU25" s="324">
        <v>5</v>
      </c>
      <c r="TV25" s="325">
        <f t="shared" si="553"/>
        <v>9</v>
      </c>
      <c r="TW25" s="341">
        <f t="shared" si="294"/>
        <v>7.3555555555555561</v>
      </c>
      <c r="TX25" s="326">
        <f t="shared" si="554"/>
        <v>3</v>
      </c>
      <c r="TY25" s="45" t="str">
        <f t="shared" si="555"/>
        <v>3.00</v>
      </c>
      <c r="TZ25" s="47" t="str">
        <f t="shared" si="556"/>
        <v>Lên lớp</v>
      </c>
      <c r="UA25" s="41">
        <f t="shared" si="557"/>
        <v>9</v>
      </c>
      <c r="UB25" s="43">
        <f t="shared" si="558"/>
        <v>3</v>
      </c>
    </row>
    <row r="26" spans="1:548" ht="18">
      <c r="A26" s="11">
        <v>39</v>
      </c>
      <c r="B26" s="70" t="s">
        <v>1086</v>
      </c>
      <c r="C26" s="14" t="s">
        <v>1367</v>
      </c>
      <c r="D26" s="57" t="s">
        <v>1368</v>
      </c>
      <c r="E26" s="15" t="s">
        <v>120</v>
      </c>
      <c r="F26" s="123" t="s">
        <v>1370</v>
      </c>
      <c r="G26" s="58" t="s">
        <v>1470</v>
      </c>
      <c r="H26" s="58" t="s">
        <v>18</v>
      </c>
      <c r="I26" s="104" t="s">
        <v>948</v>
      </c>
      <c r="J26" s="65">
        <v>5.5</v>
      </c>
      <c r="K26" s="29" t="str">
        <f t="shared" si="100"/>
        <v>5.5</v>
      </c>
      <c r="L26" s="35" t="str">
        <f t="shared" ref="L26:L27" si="778">IF(J26&gt;=8.5,"A",IF(J26&gt;=8,"B+",IF(J26&gt;=7,"B",IF(J26&gt;=6.5,"C+",IF(J26&gt;=5.5,"C",IF(J26&gt;=5,"D+",IF(J26&gt;=4,"D","F")))))))</f>
        <v>C</v>
      </c>
      <c r="M26" s="33">
        <f t="shared" ref="M26:M27" si="779">IF(L26="A",4,IF(L26="B+",3.5,IF(L26="B",3,IF(L26="C+",2.5,IF(L26="C",2,IF(L26="D+",1.5,IF(L26="D",1,0)))))))</f>
        <v>2</v>
      </c>
      <c r="N26" s="49" t="str">
        <f t="shared" ref="N26:N27" si="780">TEXT(M26,"0.0")</f>
        <v>2.0</v>
      </c>
      <c r="O26" s="12">
        <v>2</v>
      </c>
      <c r="P26" s="19">
        <v>5</v>
      </c>
      <c r="Q26" s="29" t="str">
        <f t="shared" si="104"/>
        <v>5.0</v>
      </c>
      <c r="R26" s="35" t="str">
        <f t="shared" ref="R26:R27" si="781">IF(P26&gt;=8.5,"A",IF(P26&gt;=8,"B+",IF(P26&gt;=7,"B",IF(P26&gt;=6.5,"C+",IF(P26&gt;=5.5,"C",IF(P26&gt;=5,"D+",IF(P26&gt;=4,"D","F")))))))</f>
        <v>D+</v>
      </c>
      <c r="S26" s="33">
        <f t="shared" ref="S26:S27" si="782">IF(R26="A",4,IF(R26="B+",3.5,IF(R26="B",3,IF(R26="C+",2.5,IF(R26="C",2,IF(R26="D+",1.5,IF(R26="D",1,0)))))))</f>
        <v>1.5</v>
      </c>
      <c r="T26" s="49" t="str">
        <f t="shared" ref="T26:T27" si="783">TEXT(S26,"0.0")</f>
        <v>1.5</v>
      </c>
      <c r="U26" s="12">
        <v>3</v>
      </c>
      <c r="V26" s="24"/>
      <c r="W26" s="27"/>
      <c r="X26" s="28"/>
      <c r="Y26" s="30">
        <v>5.3</v>
      </c>
      <c r="Z26" s="161">
        <v>5.3</v>
      </c>
      <c r="AA26" s="29" t="str">
        <f t="shared" si="110"/>
        <v>5.3</v>
      </c>
      <c r="AB26" s="162" t="str">
        <f t="shared" ref="AB26:AB27" si="784">IF(Z26&gt;=8.5,"A",IF(Z26&gt;=8,"B+",IF(Z26&gt;=7,"B",IF(Z26&gt;=6.5,"C+",IF(Z26&gt;=5.5,"C",IF(Z26&gt;=5,"D+",IF(Z26&gt;=4,"D","F")))))))</f>
        <v>D+</v>
      </c>
      <c r="AC26" s="163">
        <f t="shared" ref="AC26:AC27" si="785">IF(AB26="A",4,IF(AB26="B+",3.5,IF(AB26="B",3,IF(AB26="C+",2.5,IF(AB26="C",2,IF(AB26="D+",1.5,IF(AB26="D",1,0)))))))</f>
        <v>1.5</v>
      </c>
      <c r="AD26" s="56" t="str">
        <f t="shared" ref="AD26:AD27" si="786">TEXT(AC26,"0.0")</f>
        <v>1.5</v>
      </c>
      <c r="AE26" s="77">
        <v>5</v>
      </c>
      <c r="AF26" s="80">
        <v>5</v>
      </c>
      <c r="AG26" s="24"/>
      <c r="AH26" s="27"/>
      <c r="AI26" s="28"/>
      <c r="AJ26" s="30">
        <v>5</v>
      </c>
      <c r="AK26" s="31">
        <v>5</v>
      </c>
      <c r="AL26" s="29" t="str">
        <f t="shared" si="116"/>
        <v>5.0</v>
      </c>
      <c r="AM26" s="35" t="str">
        <f t="shared" ref="AM26:AM27" si="787">IF(AK26&gt;=8.5,"A",IF(AK26&gt;=8,"B+",IF(AK26&gt;=7,"B",IF(AK26&gt;=6.5,"C+",IF(AK26&gt;=5.5,"C",IF(AK26&gt;=5,"D+",IF(AK26&gt;=4,"D","F")))))))</f>
        <v>D+</v>
      </c>
      <c r="AN26" s="33">
        <f t="shared" ref="AN26:AN27" si="788">IF(AM26="A",4,IF(AM26="B+",3.5,IF(AM26="B",3,IF(AM26="C+",2.5,IF(AM26="C",2,IF(AM26="D+",1.5,IF(AM26="D",1,0)))))))</f>
        <v>1.5</v>
      </c>
      <c r="AO26" s="49" t="str">
        <f t="shared" ref="AO26:AO27" si="789">TEXT(AN26,"0.0")</f>
        <v>1.5</v>
      </c>
      <c r="AP26" s="77">
        <v>3</v>
      </c>
      <c r="AQ26" s="83">
        <v>3</v>
      </c>
      <c r="AR26" s="24"/>
      <c r="AS26" s="27"/>
      <c r="AT26" s="28"/>
      <c r="AU26" s="30">
        <v>5</v>
      </c>
      <c r="AV26" s="161">
        <v>5</v>
      </c>
      <c r="AW26" s="29" t="str">
        <f t="shared" si="120"/>
        <v>5.0</v>
      </c>
      <c r="AX26" s="162" t="str">
        <f t="shared" ref="AX26:AX27" si="790">IF(AV26&gt;=8.5,"A",IF(AV26&gt;=8,"B+",IF(AV26&gt;=7,"B",IF(AV26&gt;=6.5,"C+",IF(AV26&gt;=5.5,"C",IF(AV26&gt;=5,"D+",IF(AV26&gt;=4,"D","F")))))))</f>
        <v>D+</v>
      </c>
      <c r="AY26" s="163">
        <f t="shared" ref="AY26:AY27" si="791">IF(AX26="A",4,IF(AX26="B+",3.5,IF(AX26="B",3,IF(AX26="C+",2.5,IF(AX26="C",2,IF(AX26="D+",1.5,IF(AX26="D",1,0)))))))</f>
        <v>1.5</v>
      </c>
      <c r="AZ26" s="56" t="str">
        <f t="shared" ref="AZ26:AZ27" si="792">TEXT(AY26,"0.0")</f>
        <v>1.5</v>
      </c>
      <c r="BA26" s="77">
        <v>3</v>
      </c>
      <c r="BB26" s="83">
        <v>3</v>
      </c>
      <c r="BC26" s="24">
        <v>6.7</v>
      </c>
      <c r="BD26" s="27">
        <v>8</v>
      </c>
      <c r="BE26" s="28"/>
      <c r="BF26" s="30">
        <f t="shared" ref="BF26:BF27" si="793">ROUND((BC26*0.4+BD26*0.6),1)</f>
        <v>7.5</v>
      </c>
      <c r="BG26" s="161">
        <f t="shared" ref="BG26:BG27" si="794">ROUND(MAX((BC26*0.4+BD26*0.6),(BC26*0.4+BE26*0.6)),1)</f>
        <v>7.5</v>
      </c>
      <c r="BH26" s="29" t="str">
        <f t="shared" si="124"/>
        <v>7.5</v>
      </c>
      <c r="BI26" s="162" t="str">
        <f t="shared" ref="BI26:BI27" si="795">IF(BG26&gt;=8.5,"A",IF(BG26&gt;=8,"B+",IF(BG26&gt;=7,"B",IF(BG26&gt;=6.5,"C+",IF(BG26&gt;=5.5,"C",IF(BG26&gt;=5,"D+",IF(BG26&gt;=4,"D","F")))))))</f>
        <v>B</v>
      </c>
      <c r="BJ26" s="163">
        <f t="shared" ref="BJ26:BJ27" si="796">IF(BI26="A",4,IF(BI26="B+",3.5,IF(BI26="B",3,IF(BI26="C+",2.5,IF(BI26="C",2,IF(BI26="D+",1.5,IF(BI26="D",1,0)))))))</f>
        <v>3</v>
      </c>
      <c r="BK26" s="56" t="str">
        <f t="shared" ref="BK26:BK27" si="797">TEXT(BJ26,"0.0")</f>
        <v>3.0</v>
      </c>
      <c r="BL26" s="77">
        <v>3</v>
      </c>
      <c r="BM26" s="83">
        <v>3</v>
      </c>
      <c r="BN26" s="24"/>
      <c r="BO26" s="27"/>
      <c r="BP26" s="28"/>
      <c r="BQ26" s="30">
        <v>7</v>
      </c>
      <c r="BR26" s="31">
        <v>7</v>
      </c>
      <c r="BS26" s="29" t="str">
        <f t="shared" si="128"/>
        <v>7.0</v>
      </c>
      <c r="BT26" s="35" t="str">
        <f t="shared" ref="BT26:BT27" si="798">IF(BR26&gt;=8.5,"A",IF(BR26&gt;=8,"B+",IF(BR26&gt;=7,"B",IF(BR26&gt;=6.5,"C+",IF(BR26&gt;=5.5,"C",IF(BR26&gt;=5,"D+",IF(BR26&gt;=4,"D","F")))))))</f>
        <v>B</v>
      </c>
      <c r="BU26" s="33">
        <f t="shared" ref="BU26:BU27" si="799">IF(BT26="A",4,IF(BT26="B+",3.5,IF(BT26="B",3,IF(BT26="C+",2.5,IF(BT26="C",2,IF(BT26="D+",1.5,IF(BT26="D",1,0)))))))</f>
        <v>3</v>
      </c>
      <c r="BV26" s="49" t="str">
        <f t="shared" ref="BV26:BV27" si="800">TEXT(BU26,"0.0")</f>
        <v>3.0</v>
      </c>
      <c r="BW26" s="77">
        <v>2</v>
      </c>
      <c r="BX26" s="83">
        <v>2</v>
      </c>
      <c r="BY26" s="41">
        <f t="shared" ref="BY26:BY27" si="801">AE26+AP26+BA26+BL26+BW26</f>
        <v>16</v>
      </c>
      <c r="BZ26" s="43">
        <f t="shared" ref="BZ26:BZ27" si="802">(AC26*AE26+AN26*AP26+AY26*BA26+BJ26*BL26+BU26*BW26)/BY26</f>
        <v>1.96875</v>
      </c>
      <c r="CA26" s="45" t="str">
        <f t="shared" ref="CA26:CA27" si="803">TEXT(BZ26,"0.00")</f>
        <v>1.97</v>
      </c>
      <c r="CB26" s="47" t="str">
        <f t="shared" ref="CB26:CB27" si="804">IF(AND(BZ26&lt;0.8),"Cảnh báo KQHT","Lên lớp")</f>
        <v>Lên lớp</v>
      </c>
      <c r="CC26" s="145">
        <f t="shared" ref="CC26:CC27" si="805">AF26+AQ26+BB26+BM26+BX26</f>
        <v>16</v>
      </c>
      <c r="CD26" s="146">
        <f t="shared" ref="CD26:CD27" si="806" xml:space="preserve"> (AC26*AF26+AN26*AQ26+AY26*BB26+BJ26*BM26+BU26*BX26)/CC26</f>
        <v>1.96875</v>
      </c>
      <c r="CE26" s="47" t="str">
        <f t="shared" ref="CE26:CE27" si="807">IF(AND(CD26&lt;1.2),"Cảnh báo KQHT","Lên lớp")</f>
        <v>Lên lớp</v>
      </c>
      <c r="CF26" s="47" t="s">
        <v>1143</v>
      </c>
      <c r="CG26" s="24"/>
      <c r="CH26" s="27"/>
      <c r="CI26" s="28"/>
      <c r="CJ26" s="30">
        <v>5</v>
      </c>
      <c r="CK26" s="31">
        <v>5</v>
      </c>
      <c r="CL26" s="29" t="str">
        <f t="shared" si="141"/>
        <v>5.0</v>
      </c>
      <c r="CM26" s="35" t="str">
        <f t="shared" ref="CM26:CM27" si="808">IF(CK26&gt;=8.5,"A",IF(CK26&gt;=8,"B+",IF(CK26&gt;=7,"B",IF(CK26&gt;=6.5,"C+",IF(CK26&gt;=5.5,"C",IF(CK26&gt;=5,"D+",IF(CK26&gt;=4,"D","F")))))))</f>
        <v>D+</v>
      </c>
      <c r="CN26" s="157">
        <f t="shared" ref="CN26:CN27" si="809">IF(CM26="A",4,IF(CM26="B+",3.5,IF(CM26="B",3,IF(CM26="C+",2.5,IF(CM26="C",2,IF(CM26="D+",1.5,IF(CM26="D",1,0)))))))</f>
        <v>1.5</v>
      </c>
      <c r="CO26" s="49" t="str">
        <f t="shared" ref="CO26:CO27" si="810">TEXT(CN26,"0.0")</f>
        <v>1.5</v>
      </c>
      <c r="CP26" s="77">
        <v>3</v>
      </c>
      <c r="CQ26" s="151">
        <v>3</v>
      </c>
      <c r="CR26" s="24"/>
      <c r="CS26" s="27"/>
      <c r="CT26" s="28"/>
      <c r="CU26" s="30">
        <v>8</v>
      </c>
      <c r="CV26" s="31">
        <v>8</v>
      </c>
      <c r="CW26" s="29" t="str">
        <f t="shared" si="146"/>
        <v>8.0</v>
      </c>
      <c r="CX26" s="35" t="str">
        <f t="shared" ref="CX26:CX27" si="811">IF(CV26&gt;=8.5,"A",IF(CV26&gt;=8,"B+",IF(CV26&gt;=7,"B",IF(CV26&gt;=6.5,"C+",IF(CV26&gt;=5.5,"C",IF(CV26&gt;=5,"D+",IF(CV26&gt;=4,"D","F")))))))</f>
        <v>B+</v>
      </c>
      <c r="CY26" s="157">
        <f t="shared" ref="CY26:CY27" si="812">IF(CX26="A",4,IF(CX26="B+",3.5,IF(CX26="B",3,IF(CX26="C+",2.5,IF(CX26="C",2,IF(CX26="D+",1.5,IF(CX26="D",1,0)))))))</f>
        <v>3.5</v>
      </c>
      <c r="CZ26" s="49" t="str">
        <f t="shared" ref="CZ26:CZ27" si="813">TEXT(CY26,"0.0")</f>
        <v>3.5</v>
      </c>
      <c r="DA26" s="77">
        <v>2</v>
      </c>
      <c r="DB26" s="151">
        <v>2</v>
      </c>
      <c r="DC26" s="24"/>
      <c r="DD26" s="27"/>
      <c r="DE26" s="28"/>
      <c r="DF26" s="30">
        <v>6</v>
      </c>
      <c r="DG26" s="31">
        <v>6</v>
      </c>
      <c r="DH26" s="29" t="str">
        <f t="shared" si="152"/>
        <v>6.0</v>
      </c>
      <c r="DI26" s="35" t="str">
        <f t="shared" ref="DI26:DI27" si="814">IF(DG26&gt;=8.5,"A",IF(DG26&gt;=8,"B+",IF(DG26&gt;=7,"B",IF(DG26&gt;=6.5,"C+",IF(DG26&gt;=5.5,"C",IF(DG26&gt;=5,"D+",IF(DG26&gt;=4,"D","F")))))))</f>
        <v>C</v>
      </c>
      <c r="DJ26" s="157">
        <f t="shared" ref="DJ26:DJ27" si="815">IF(DI26="A",4,IF(DI26="B+",3.5,IF(DI26="B",3,IF(DI26="C+",2.5,IF(DI26="C",2,IF(DI26="D+",1.5,IF(DI26="D",1,0)))))))</f>
        <v>2</v>
      </c>
      <c r="DK26" s="49" t="str">
        <f t="shared" ref="DK26:DK27" si="816">TEXT(DJ26,"0.0")</f>
        <v>2.0</v>
      </c>
      <c r="DL26" s="77">
        <v>4</v>
      </c>
      <c r="DM26" s="151">
        <v>4</v>
      </c>
      <c r="DN26" s="24">
        <v>6</v>
      </c>
      <c r="DO26" s="27">
        <v>8</v>
      </c>
      <c r="DP26" s="28"/>
      <c r="DQ26" s="30">
        <f t="shared" ref="DQ26:DQ27" si="817">ROUND((DN26*0.4+DO26*0.6),1)</f>
        <v>7.2</v>
      </c>
      <c r="DR26" s="31">
        <f t="shared" ref="DR26:DR27" si="818">ROUND(MAX((DN26*0.4+DO26*0.6),(DN26*0.4+DP26*0.6)),1)</f>
        <v>7.2</v>
      </c>
      <c r="DS26" s="29" t="str">
        <f t="shared" si="158"/>
        <v>7.2</v>
      </c>
      <c r="DT26" s="35" t="str">
        <f t="shared" ref="DT26:DT27" si="819">IF(DR26&gt;=8.5,"A",IF(DR26&gt;=8,"B+",IF(DR26&gt;=7,"B",IF(DR26&gt;=6.5,"C+",IF(DR26&gt;=5.5,"C",IF(DR26&gt;=5,"D+",IF(DR26&gt;=4,"D","F")))))))</f>
        <v>B</v>
      </c>
      <c r="DU26" s="157">
        <f t="shared" ref="DU26:DU27" si="820">IF(DT26="A",4,IF(DT26="B+",3.5,IF(DT26="B",3,IF(DT26="C+",2.5,IF(DT26="C",2,IF(DT26="D+",1.5,IF(DT26="D",1,0)))))))</f>
        <v>3</v>
      </c>
      <c r="DV26" s="49" t="str">
        <f t="shared" ref="DV26:DV27" si="821">TEXT(DU26,"0.0")</f>
        <v>3.0</v>
      </c>
      <c r="DW26" s="77">
        <v>3</v>
      </c>
      <c r="DX26" s="151">
        <v>3</v>
      </c>
      <c r="DY26" s="24"/>
      <c r="DZ26" s="27"/>
      <c r="EA26" s="28"/>
      <c r="EB26" s="30">
        <v>6</v>
      </c>
      <c r="EC26" s="31">
        <v>6</v>
      </c>
      <c r="ED26" s="29" t="str">
        <f t="shared" si="162"/>
        <v>6.0</v>
      </c>
      <c r="EE26" s="35" t="str">
        <f t="shared" ref="EE26:EE27" si="822">IF(EC26&gt;=8.5,"A",IF(EC26&gt;=8,"B+",IF(EC26&gt;=7,"B",IF(EC26&gt;=6.5,"C+",IF(EC26&gt;=5.5,"C",IF(EC26&gt;=5,"D+",IF(EC26&gt;=4,"D","F")))))))</f>
        <v>C</v>
      </c>
      <c r="EF26" s="157">
        <f t="shared" ref="EF26:EF27" si="823">IF(EE26="A",4,IF(EE26="B+",3.5,IF(EE26="B",3,IF(EE26="C+",2.5,IF(EE26="C",2,IF(EE26="D+",1.5,IF(EE26="D",1,0)))))))</f>
        <v>2</v>
      </c>
      <c r="EG26" s="49" t="str">
        <f t="shared" ref="EG26:EG27" si="824">TEXT(EF26,"0.0")</f>
        <v>2.0</v>
      </c>
      <c r="EH26" s="77">
        <v>2</v>
      </c>
      <c r="EI26" s="151">
        <v>2</v>
      </c>
      <c r="EJ26" s="24"/>
      <c r="EK26" s="27"/>
      <c r="EL26" s="28"/>
      <c r="EM26" s="30">
        <v>5</v>
      </c>
      <c r="EN26" s="31">
        <v>5</v>
      </c>
      <c r="EO26" s="29" t="str">
        <f t="shared" si="167"/>
        <v>5.0</v>
      </c>
      <c r="EP26" s="35" t="str">
        <f t="shared" ref="EP26:EP27" si="825">IF(EN26&gt;=8.5,"A",IF(EN26&gt;=8,"B+",IF(EN26&gt;=7,"B",IF(EN26&gt;=6.5,"C+",IF(EN26&gt;=5.5,"C",IF(EN26&gt;=5,"D+",IF(EN26&gt;=4,"D","F")))))))</f>
        <v>D+</v>
      </c>
      <c r="EQ26" s="157">
        <f t="shared" ref="EQ26:EQ27" si="826">IF(EP26="A",4,IF(EP26="B+",3.5,IF(EP26="B",3,IF(EP26="C+",2.5,IF(EP26="C",2,IF(EP26="D+",1.5,IF(EP26="D",1,0)))))))</f>
        <v>1.5</v>
      </c>
      <c r="ER26" s="49" t="str">
        <f t="shared" ref="ER26:ER27" si="827">TEXT(EQ26,"0.0")</f>
        <v>1.5</v>
      </c>
      <c r="ES26" s="77">
        <v>2</v>
      </c>
      <c r="ET26" s="151">
        <v>2</v>
      </c>
      <c r="EU26" s="24"/>
      <c r="EV26" s="27"/>
      <c r="EW26" s="28"/>
      <c r="EX26" s="30">
        <v>5</v>
      </c>
      <c r="EY26" s="31">
        <v>5</v>
      </c>
      <c r="EZ26" s="29" t="str">
        <f t="shared" si="172"/>
        <v>5.0</v>
      </c>
      <c r="FA26" s="35" t="str">
        <f t="shared" ref="FA26:FA27" si="828">IF(EY26&gt;=8.5,"A",IF(EY26&gt;=8,"B+",IF(EY26&gt;=7,"B",IF(EY26&gt;=6.5,"C+",IF(EY26&gt;=5.5,"C",IF(EY26&gt;=5,"D+",IF(EY26&gt;=4,"D","F")))))))</f>
        <v>D+</v>
      </c>
      <c r="FB26" s="157">
        <f t="shared" ref="FB26:FB27" si="829">IF(FA26="A",4,IF(FA26="B+",3.5,IF(FA26="B",3,IF(FA26="C+",2.5,IF(FA26="C",2,IF(FA26="D+",1.5,IF(FA26="D",1,0)))))))</f>
        <v>1.5</v>
      </c>
      <c r="FC26" s="49" t="str">
        <f t="shared" ref="FC26:FC27" si="830">TEXT(FB26,"0.0")</f>
        <v>1.5</v>
      </c>
      <c r="FD26" s="77">
        <v>3</v>
      </c>
      <c r="FE26" s="151">
        <v>3</v>
      </c>
      <c r="FF26" s="155"/>
      <c r="FG26" s="165"/>
      <c r="FH26" s="165"/>
      <c r="FI26" s="30">
        <v>6.2</v>
      </c>
      <c r="FJ26" s="31">
        <v>6.2</v>
      </c>
      <c r="FK26" s="29" t="str">
        <f t="shared" si="178"/>
        <v>6.2</v>
      </c>
      <c r="FL26" s="35" t="str">
        <f t="shared" ref="FL26:FL27" si="831">IF(FJ26&gt;=8.5,"A",IF(FJ26&gt;=8,"B+",IF(FJ26&gt;=7,"B",IF(FJ26&gt;=6.5,"C+",IF(FJ26&gt;=5.5,"C",IF(FJ26&gt;=5,"D+",IF(FJ26&gt;=4,"D","F")))))))</f>
        <v>C</v>
      </c>
      <c r="FM26" s="33">
        <f t="shared" ref="FM26:FM27" si="832">IF(FL26="A",4,IF(FL26="B+",3.5,IF(FL26="B",3,IF(FL26="C+",2.5,IF(FL26="C",2,IF(FL26="D+",1.5,IF(FL26="D",1,0)))))))</f>
        <v>2</v>
      </c>
      <c r="FN26" s="49" t="str">
        <f t="shared" ref="FN26:FN27" si="833">TEXT(FM26,"0.0")</f>
        <v>2.0</v>
      </c>
      <c r="FO26" s="77">
        <v>2</v>
      </c>
      <c r="FP26" s="151">
        <v>2</v>
      </c>
      <c r="FQ26" s="41">
        <f t="shared" ref="FQ26:FQ27" si="834">CP26+DA26+DL26+DW26+EH26+ES26+FD26+FO26</f>
        <v>21</v>
      </c>
      <c r="FR26" s="43">
        <f t="shared" ref="FR26:FR27" si="835">(CN26*CP26+CY26*DA26+DJ26*DL26+DU26*DW26+EF26*EH26+EQ26*ES26+FB26*FD26+FM26*FO26)/FQ26</f>
        <v>2.0952380952380953</v>
      </c>
      <c r="FS26" s="45" t="str">
        <f t="shared" ref="FS26:FS27" si="836">TEXT(FR26,"0.00")</f>
        <v>2.10</v>
      </c>
      <c r="FT26" s="47" t="str">
        <f t="shared" ref="FT26:FT27" si="837">IF(AND(FR26&lt;1),"Cảnh báo KQHT","Lên lớp")</f>
        <v>Lên lớp</v>
      </c>
      <c r="FU26" s="145">
        <f t="shared" ref="FU26:FU27" si="838">CQ26+DB26+DM26+DX26+EI26+ET26+FE26+FP26</f>
        <v>21</v>
      </c>
      <c r="FV26" s="146">
        <f t="shared" ref="FV26:FV27" si="839" xml:space="preserve"> (CN26*CQ26+CY26*DB26+DJ26*DM26+DU26*DX26+EF26*EI26+EQ26*ET26+FB26*FE26+FM26*FP26)/FU26</f>
        <v>2.0952380952380953</v>
      </c>
      <c r="FW26" s="174">
        <f t="shared" ref="FW26:FW27" si="840">BY26+FQ26</f>
        <v>37</v>
      </c>
      <c r="FX26" s="41">
        <f t="shared" ref="FX26:FX27" si="841">CC26+FU26</f>
        <v>37</v>
      </c>
      <c r="FY26" s="43">
        <f t="shared" ref="FY26:FY27" si="842">(CD26*CC26+FV26*FU26)/FX26</f>
        <v>2.0405405405405403</v>
      </c>
      <c r="FZ26" s="45" t="str">
        <f t="shared" ref="FZ26:FZ27" si="843">TEXT(FY26,"0.00")</f>
        <v>2.04</v>
      </c>
      <c r="GA26" s="47" t="str">
        <f t="shared" ref="GA26:GA27" si="844">IF(AND(FY26&lt;1.2),"Cảnh báo KQHT","Lên lớp")</f>
        <v>Lên lớp</v>
      </c>
      <c r="GB26" s="47" t="s">
        <v>1143</v>
      </c>
      <c r="GC26" s="133">
        <v>6.4</v>
      </c>
      <c r="GD26" s="125">
        <v>6</v>
      </c>
      <c r="GE26" s="126"/>
      <c r="GF26" s="127">
        <f t="shared" ref="GF26:GF27" si="845">ROUND((GC26*0.4+GD26*0.6),1)</f>
        <v>6.2</v>
      </c>
      <c r="GG26" s="128">
        <f t="shared" ref="GG26:GG27" si="846">ROUND(MAX((GC26*0.4+GD26*0.6),(GC26*0.4+GE26*0.6)),1)</f>
        <v>6.2</v>
      </c>
      <c r="GH26" s="29" t="str">
        <f t="shared" si="193"/>
        <v>6.2</v>
      </c>
      <c r="GI26" s="129" t="str">
        <f t="shared" ref="GI26:GI27" si="847">IF(GG26&gt;=8.5,"A",IF(GG26&gt;=8,"B+",IF(GG26&gt;=7,"B",IF(GG26&gt;=6.5,"C+",IF(GG26&gt;=5.5,"C",IF(GG26&gt;=5,"D+",IF(GG26&gt;=4,"D","F")))))))</f>
        <v>C</v>
      </c>
      <c r="GJ26" s="130">
        <f t="shared" ref="GJ26:GJ27" si="848">IF(GI26="A",4,IF(GI26="B+",3.5,IF(GI26="B",3,IF(GI26="C+",2.5,IF(GI26="C",2,IF(GI26="D+",1.5,IF(GI26="D",1,0)))))))</f>
        <v>2</v>
      </c>
      <c r="GK26" s="131" t="str">
        <f t="shared" ref="GK26:GK27" si="849">TEXT(GJ26,"0.0")</f>
        <v>2.0</v>
      </c>
      <c r="GL26" s="132">
        <v>2</v>
      </c>
      <c r="GM26" s="170">
        <v>2</v>
      </c>
      <c r="GN26" s="24"/>
      <c r="GO26" s="27"/>
      <c r="GP26" s="28"/>
      <c r="GQ26" s="30">
        <v>6</v>
      </c>
      <c r="GR26" s="31">
        <v>6</v>
      </c>
      <c r="GS26" s="29" t="str">
        <f t="shared" si="198"/>
        <v>6.0</v>
      </c>
      <c r="GT26" s="35" t="str">
        <f t="shared" ref="GT26:GT27" si="850">IF(GR26&gt;=8.5,"A",IF(GR26&gt;=8,"B+",IF(GR26&gt;=7,"B",IF(GR26&gt;=6.5,"C+",IF(GR26&gt;=5.5,"C",IF(GR26&gt;=5,"D+",IF(GR26&gt;=4,"D","F")))))))</f>
        <v>C</v>
      </c>
      <c r="GU26" s="33">
        <f t="shared" ref="GU26:GU27" si="851">IF(GT26="A",4,IF(GT26="B+",3.5,IF(GT26="B",3,IF(GT26="C+",2.5,IF(GT26="C",2,IF(GT26="D+",1.5,IF(GT26="D",1,0)))))))</f>
        <v>2</v>
      </c>
      <c r="GV26" s="49" t="str">
        <f t="shared" ref="GV26:GV27" si="852">TEXT(GU26,"0.0")</f>
        <v>2.0</v>
      </c>
      <c r="GW26" s="77">
        <v>3</v>
      </c>
      <c r="GX26" s="151">
        <v>3</v>
      </c>
      <c r="GY26" s="24"/>
      <c r="GZ26" s="27"/>
      <c r="HA26" s="28"/>
      <c r="HB26" s="30">
        <v>5</v>
      </c>
      <c r="HC26" s="31">
        <v>5</v>
      </c>
      <c r="HD26" s="29" t="str">
        <f t="shared" si="203"/>
        <v>5.0</v>
      </c>
      <c r="HE26" s="35" t="str">
        <f t="shared" ref="HE26:HE27" si="853">IF(HC26&gt;=8.5,"A",IF(HC26&gt;=8,"B+",IF(HC26&gt;=7,"B",IF(HC26&gt;=6.5,"C+",IF(HC26&gt;=5.5,"C",IF(HC26&gt;=5,"D+",IF(HC26&gt;=4,"D","F")))))))</f>
        <v>D+</v>
      </c>
      <c r="HF26" s="33">
        <f t="shared" ref="HF26:HF27" si="854">IF(HE26="A",4,IF(HE26="B+",3.5,IF(HE26="B",3,IF(HE26="C+",2.5,IF(HE26="C",2,IF(HE26="D+",1.5,IF(HE26="D",1,0)))))))</f>
        <v>1.5</v>
      </c>
      <c r="HG26" s="49" t="str">
        <f t="shared" ref="HG26:HG27" si="855">TEXT(HF26,"0.0")</f>
        <v>1.5</v>
      </c>
      <c r="HH26" s="77">
        <v>2</v>
      </c>
      <c r="HI26" s="151">
        <v>2</v>
      </c>
      <c r="HJ26" s="24"/>
      <c r="HK26" s="27"/>
      <c r="HL26" s="28"/>
      <c r="HM26" s="30">
        <v>6</v>
      </c>
      <c r="HN26" s="31">
        <v>6</v>
      </c>
      <c r="HO26" s="29" t="str">
        <f t="shared" si="208"/>
        <v>6.0</v>
      </c>
      <c r="HP26" s="35" t="str">
        <f t="shared" ref="HP26:HP27" si="856">IF(HN26&gt;=8.5,"A",IF(HN26&gt;=8,"B+",IF(HN26&gt;=7,"B",IF(HN26&gt;=6.5,"C+",IF(HN26&gt;=5.5,"C",IF(HN26&gt;=5,"D+",IF(HN26&gt;=4,"D","F")))))))</f>
        <v>C</v>
      </c>
      <c r="HQ26" s="33">
        <f t="shared" ref="HQ26:HQ27" si="857">IF(HP26="A",4,IF(HP26="B+",3.5,IF(HP26="B",3,IF(HP26="C+",2.5,IF(HP26="C",2,IF(HP26="D+",1.5,IF(HP26="D",1,0)))))))</f>
        <v>2</v>
      </c>
      <c r="HR26" s="49" t="str">
        <f t="shared" ref="HR26:HR27" si="858">TEXT(HQ26,"0.0")</f>
        <v>2.0</v>
      </c>
      <c r="HS26" s="77">
        <v>2</v>
      </c>
      <c r="HT26" s="151">
        <v>2</v>
      </c>
      <c r="HU26" s="24"/>
      <c r="HV26" s="27"/>
      <c r="HW26" s="28"/>
      <c r="HX26" s="30">
        <v>5.7</v>
      </c>
      <c r="HY26" s="31">
        <v>5.7</v>
      </c>
      <c r="HZ26" s="29" t="str">
        <f t="shared" si="213"/>
        <v>5.7</v>
      </c>
      <c r="IA26" s="35" t="str">
        <f t="shared" ref="IA26:IA27" si="859">IF(HY26&gt;=8.5,"A",IF(HY26&gt;=8,"B+",IF(HY26&gt;=7,"B",IF(HY26&gt;=6.5,"C+",IF(HY26&gt;=5.5,"C",IF(HY26&gt;=5,"D+",IF(HY26&gt;=4,"D","F")))))))</f>
        <v>C</v>
      </c>
      <c r="IB26" s="33">
        <f t="shared" ref="IB26:IB27" si="860">IF(IA26="A",4,IF(IA26="B+",3.5,IF(IA26="B",3,IF(IA26="C+",2.5,IF(IA26="C",2,IF(IA26="D+",1.5,IF(IA26="D",1,0)))))))</f>
        <v>2</v>
      </c>
      <c r="IC26" s="49" t="str">
        <f t="shared" ref="IC26:IC27" si="861">TEXT(IB26,"0.0")</f>
        <v>2.0</v>
      </c>
      <c r="ID26" s="77">
        <v>3</v>
      </c>
      <c r="IE26" s="151">
        <v>3</v>
      </c>
      <c r="IF26" s="24">
        <v>6</v>
      </c>
      <c r="IG26" s="27">
        <v>10</v>
      </c>
      <c r="IH26" s="28"/>
      <c r="II26" s="30">
        <f t="shared" ref="II26:II27" si="862">ROUND((IF26*0.4+IG26*0.6),1)</f>
        <v>8.4</v>
      </c>
      <c r="IJ26" s="31">
        <f t="shared" ref="IJ26:IJ27" si="863">ROUND(MAX((IF26*0.4+IG26*0.6),(IF26*0.4+IH26*0.6)),1)</f>
        <v>8.4</v>
      </c>
      <c r="IK26" s="29" t="str">
        <f t="shared" si="219"/>
        <v>8.4</v>
      </c>
      <c r="IL26" s="35" t="str">
        <f t="shared" ref="IL26:IL27" si="864">IF(IJ26&gt;=8.5,"A",IF(IJ26&gt;=8,"B+",IF(IJ26&gt;=7,"B",IF(IJ26&gt;=6.5,"C+",IF(IJ26&gt;=5.5,"C",IF(IJ26&gt;=5,"D+",IF(IJ26&gt;=4,"D","F")))))))</f>
        <v>B+</v>
      </c>
      <c r="IM26" s="33">
        <f t="shared" ref="IM26:IM27" si="865">IF(IL26="A",4,IF(IL26="B+",3.5,IF(IL26="B",3,IF(IL26="C+",2.5,IF(IL26="C",2,IF(IL26="D+",1.5,IF(IL26="D",1,0)))))))</f>
        <v>3.5</v>
      </c>
      <c r="IN26" s="49" t="str">
        <f t="shared" ref="IN26:IN27" si="866">TEXT(IM26,"0.0")</f>
        <v>3.5</v>
      </c>
      <c r="IO26" s="77">
        <v>2</v>
      </c>
      <c r="IP26" s="151">
        <v>2</v>
      </c>
      <c r="IQ26" s="24">
        <v>6.3</v>
      </c>
      <c r="IR26" s="27">
        <v>6</v>
      </c>
      <c r="IS26" s="28"/>
      <c r="IT26" s="30">
        <f t="shared" ref="IT26:IT27" si="867">ROUND((IQ26*0.4+IR26*0.6),1)</f>
        <v>6.1</v>
      </c>
      <c r="IU26" s="31">
        <f t="shared" ref="IU26:IU27" si="868">ROUND(MAX((IQ26*0.4+IR26*0.6),(IQ26*0.4+IS26*0.6)),1)</f>
        <v>6.1</v>
      </c>
      <c r="IV26" s="29" t="str">
        <f t="shared" si="223"/>
        <v>6.1</v>
      </c>
      <c r="IW26" s="35" t="str">
        <f t="shared" ref="IW26:IW27" si="869">IF(IU26&gt;=8.5,"A",IF(IU26&gt;=8,"B+",IF(IU26&gt;=7,"B",IF(IU26&gt;=6.5,"C+",IF(IU26&gt;=5.5,"C",IF(IU26&gt;=5,"D+",IF(IU26&gt;=4,"D","F")))))))</f>
        <v>C</v>
      </c>
      <c r="IX26" s="33">
        <f t="shared" ref="IX26:IX27" si="870">IF(IW26="A",4,IF(IW26="B+",3.5,IF(IW26="B",3,IF(IW26="C+",2.5,IF(IW26="C",2,IF(IW26="D+",1.5,IF(IW26="D",1,0)))))))</f>
        <v>2</v>
      </c>
      <c r="IY26" s="49" t="str">
        <f t="shared" ref="IY26:IY27" si="871">TEXT(IX26,"0.0")</f>
        <v>2.0</v>
      </c>
      <c r="IZ26" s="77">
        <v>3</v>
      </c>
      <c r="JA26" s="151">
        <v>3</v>
      </c>
      <c r="JB26" s="133">
        <v>6</v>
      </c>
      <c r="JC26" s="125">
        <v>6</v>
      </c>
      <c r="JD26" s="126"/>
      <c r="JE26" s="127">
        <f t="shared" ref="JE26:JE27" si="872">ROUND((JB26*0.4+JC26*0.6),1)</f>
        <v>6</v>
      </c>
      <c r="JF26" s="128">
        <f t="shared" ref="JF26:JF27" si="873">ROUND(MAX((JB26*0.4+JC26*0.6),(JB26*0.4+JD26*0.6)),1)</f>
        <v>6</v>
      </c>
      <c r="JG26" s="29" t="str">
        <f t="shared" si="227"/>
        <v>6.0</v>
      </c>
      <c r="JH26" s="129" t="str">
        <f t="shared" ref="JH26:JH27" si="874">IF(JF26&gt;=8.5,"A",IF(JF26&gt;=8,"B+",IF(JF26&gt;=7,"B",IF(JF26&gt;=6.5,"C+",IF(JF26&gt;=5.5,"C",IF(JF26&gt;=5,"D+",IF(JF26&gt;=4,"D","F")))))))</f>
        <v>C</v>
      </c>
      <c r="JI26" s="130">
        <f t="shared" ref="JI26:JI27" si="875">IF(JH26="A",4,IF(JH26="B+",3.5,IF(JH26="B",3,IF(JH26="C+",2.5,IF(JH26="C",2,IF(JH26="D+",1.5,IF(JH26="D",1,0)))))))</f>
        <v>2</v>
      </c>
      <c r="JJ26" s="131" t="str">
        <f t="shared" ref="JJ26:JJ27" si="876">TEXT(JI26,"0.0")</f>
        <v>2.0</v>
      </c>
      <c r="JK26" s="132">
        <v>3</v>
      </c>
      <c r="JL26" s="170">
        <v>3</v>
      </c>
      <c r="JM26" s="133">
        <v>5.8</v>
      </c>
      <c r="JN26" s="306">
        <v>6</v>
      </c>
      <c r="JO26" s="13"/>
      <c r="JP26" s="127">
        <f t="shared" ref="JP26:JP27" si="877">ROUND((JM26*0.4+JN26*0.6),1)</f>
        <v>5.9</v>
      </c>
      <c r="JQ26" s="128">
        <f t="shared" ref="JQ26:JQ27" si="878">ROUND(MAX((JM26*0.4+JN26*0.6),(JM26*0.4+JO26*0.6)),1)</f>
        <v>5.9</v>
      </c>
      <c r="JR26" s="29" t="str">
        <f t="shared" si="231"/>
        <v>5.9</v>
      </c>
      <c r="JS26" s="129" t="str">
        <f t="shared" ref="JS26:JS27" si="879">IF(JQ26&gt;=8.5,"A",IF(JQ26&gt;=8,"B+",IF(JQ26&gt;=7,"B",IF(JQ26&gt;=6.5,"C+",IF(JQ26&gt;=5.5,"C",IF(JQ26&gt;=5,"D+",IF(JQ26&gt;=4,"D","F")))))))</f>
        <v>C</v>
      </c>
      <c r="JT26" s="130">
        <f t="shared" ref="JT26:JT27" si="880">IF(JS26="A",4,IF(JS26="B+",3.5,IF(JS26="B",3,IF(JS26="C+",2.5,IF(JS26="C",2,IF(JS26="D+",1.5,IF(JS26="D",1,0)))))))</f>
        <v>2</v>
      </c>
      <c r="JU26" s="131" t="str">
        <f t="shared" ref="JU26:JU27" si="881">TEXT(JT26,"0.0")</f>
        <v>2.0</v>
      </c>
      <c r="JV26" s="132">
        <v>1</v>
      </c>
      <c r="JW26" s="170">
        <v>1</v>
      </c>
      <c r="JX26" s="211">
        <f t="shared" ref="JX26:JX27" si="882">GL26+GW26+HH26+HS26+ID26+IO26+IZ26+JK26+JV26</f>
        <v>21</v>
      </c>
      <c r="JY26" s="43">
        <f t="shared" ref="JY26:JY27" si="883">(GJ26*GL26+GU26*GW26+HF26*HH26+HQ26*HS26+IB26*ID26+IM26*IO26+IX26*IZ26+JI26*JK26+JT26*JV26)/JX26</f>
        <v>2.0952380952380953</v>
      </c>
      <c r="JZ26" s="45" t="str">
        <f t="shared" ref="JZ26:JZ27" si="884">TEXT(JY26,"0.00")</f>
        <v>2.10</v>
      </c>
      <c r="KA26" s="47" t="str">
        <f t="shared" ref="KA26:KA27" si="885">IF(AND(JY26&lt;1),"Cảnh báo KQHT","Lên lớp")</f>
        <v>Lên lớp</v>
      </c>
      <c r="KB26" s="41">
        <f t="shared" ref="KB26:KB27" si="886">GM26+GX26+HI26+HT26+IE26+IP26+JA26+JL26+JW26</f>
        <v>21</v>
      </c>
      <c r="KC26" s="43">
        <f t="shared" ref="KC26:KC27" si="887">(GJ26*GM26+GU26*GX26+HF26*HI26+HQ26*HT26+IB26*IE26+IM26*IP26+IX26*JA26+JI26*JL26+JT26*JW26)/KB26</f>
        <v>2.0952380952380953</v>
      </c>
      <c r="KD26" s="229">
        <f t="shared" ref="KD26:KD27" si="888">BY26+FQ26+JX26</f>
        <v>58</v>
      </c>
      <c r="KE26" s="230">
        <f t="shared" ref="KE26:KE27" si="889">CC26+FU26+KB26</f>
        <v>58</v>
      </c>
      <c r="KF26" s="146">
        <f t="shared" ref="KF26:KF27" si="890" xml:space="preserve"> (CD26*CC26+FU26*FV26+KC26*KB26)/KE26</f>
        <v>2.0603448275862069</v>
      </c>
      <c r="KG26" s="45" t="str">
        <f t="shared" ref="KG26:KG27" si="891">TEXT(KF26,"0.00")</f>
        <v>2.06</v>
      </c>
      <c r="KH26" s="47" t="str">
        <f t="shared" ref="KH26:KH27" si="892">IF(AND(KF26&lt;1.4),"Cảnh báo KQHT","Lên lớp")</f>
        <v>Lên lớp</v>
      </c>
      <c r="KI26" s="47" t="s">
        <v>1143</v>
      </c>
      <c r="KJ26" s="24">
        <v>5.2</v>
      </c>
      <c r="KK26" s="27">
        <v>6</v>
      </c>
      <c r="KL26" s="28"/>
      <c r="KM26" s="30">
        <f t="shared" ref="KM26:KM27" si="893">ROUND((KJ26*0.4+KK26*0.6),1)</f>
        <v>5.7</v>
      </c>
      <c r="KN26" s="31">
        <f t="shared" ref="KN26:KN27" si="894">ROUND(MAX((KJ26*0.4+KK26*0.6),(KJ26*0.4+KL26*0.6)),1)</f>
        <v>5.7</v>
      </c>
      <c r="KO26" s="31" t="str">
        <f t="shared" ref="KO26:KO27" si="895">TEXT(KN26,"0.0")</f>
        <v>5.7</v>
      </c>
      <c r="KP26" s="35" t="str">
        <f t="shared" ref="KP26:KP27" si="896">IF(KN26&gt;=8.5,"A",IF(KN26&gt;=8,"B+",IF(KN26&gt;=7,"B",IF(KN26&gt;=6.5,"C+",IF(KN26&gt;=5.5,"C",IF(KN26&gt;=5,"D+",IF(KN26&gt;=4,"D","F")))))))</f>
        <v>C</v>
      </c>
      <c r="KQ26" s="33">
        <f t="shared" ref="KQ26:KQ27" si="897">IF(KP26="A",4,IF(KP26="B+",3.5,IF(KP26="B",3,IF(KP26="C+",2.5,IF(KP26="C",2,IF(KP26="D+",1.5,IF(KP26="D",1,0)))))))</f>
        <v>2</v>
      </c>
      <c r="KR26" s="49" t="str">
        <f t="shared" ref="KR26:KR27" si="898">TEXT(KQ26,"0.0")</f>
        <v>2.0</v>
      </c>
      <c r="KS26" s="77">
        <v>2</v>
      </c>
      <c r="KT26" s="151">
        <v>2</v>
      </c>
      <c r="KU26" s="24"/>
      <c r="KV26" s="27"/>
      <c r="KW26" s="28"/>
      <c r="KX26" s="30">
        <v>7</v>
      </c>
      <c r="KY26" s="31">
        <v>7</v>
      </c>
      <c r="KZ26" s="31" t="str">
        <f t="shared" ref="KZ26:KZ27" si="899">TEXT(KY26,"0.0")</f>
        <v>7.0</v>
      </c>
      <c r="LA26" s="35" t="str">
        <f t="shared" ref="LA26:LA27" si="900">IF(KY26&gt;=8.5,"A",IF(KY26&gt;=8,"B+",IF(KY26&gt;=7,"B",IF(KY26&gt;=6.5,"C+",IF(KY26&gt;=5.5,"C",IF(KY26&gt;=5,"D+",IF(KY26&gt;=4,"D","F")))))))</f>
        <v>B</v>
      </c>
      <c r="LB26" s="33">
        <f t="shared" ref="LB26:LB27" si="901">IF(LA26="A",4,IF(LA26="B+",3.5,IF(LA26="B",3,IF(LA26="C+",2.5,IF(LA26="C",2,IF(LA26="D+",1.5,IF(LA26="D",1,0)))))))</f>
        <v>3</v>
      </c>
      <c r="LC26" s="49" t="str">
        <f t="shared" ref="LC26:LC27" si="902">TEXT(LB26,"0.0")</f>
        <v>3.0</v>
      </c>
      <c r="LD26" s="77">
        <v>2</v>
      </c>
      <c r="LE26" s="151">
        <v>2</v>
      </c>
      <c r="LF26" s="24">
        <v>8.6999999999999993</v>
      </c>
      <c r="LG26" s="27">
        <v>9</v>
      </c>
      <c r="LH26" s="28"/>
      <c r="LI26" s="30">
        <f t="shared" ref="LI26:LI27" si="903">ROUND((LF26*0.4+LG26*0.6),1)</f>
        <v>8.9</v>
      </c>
      <c r="LJ26" s="31">
        <f t="shared" ref="LJ26:LJ27" si="904">ROUND(MAX((LF26*0.4+LG26*0.6),(LF26*0.4+LH26*0.6)),1)</f>
        <v>8.9</v>
      </c>
      <c r="LK26" s="31" t="str">
        <f t="shared" ref="LK26:LK27" si="905">TEXT(LJ26,"0.0")</f>
        <v>8.9</v>
      </c>
      <c r="LL26" s="35" t="str">
        <f t="shared" ref="LL26:LL27" si="906">IF(LJ26&gt;=8.5,"A",IF(LJ26&gt;=8,"B+",IF(LJ26&gt;=7,"B",IF(LJ26&gt;=6.5,"C+",IF(LJ26&gt;=5.5,"C",IF(LJ26&gt;=5,"D+",IF(LJ26&gt;=4,"D","F")))))))</f>
        <v>A</v>
      </c>
      <c r="LM26" s="33">
        <f t="shared" ref="LM26:LM27" si="907">IF(LL26="A",4,IF(LL26="B+",3.5,IF(LL26="B",3,IF(LL26="C+",2.5,IF(LL26="C",2,IF(LL26="D+",1.5,IF(LL26="D",1,0)))))))</f>
        <v>4</v>
      </c>
      <c r="LN26" s="49" t="str">
        <f t="shared" ref="LN26:LN27" si="908">TEXT(LM26,"0.0")</f>
        <v>4.0</v>
      </c>
      <c r="LO26" s="77">
        <v>2</v>
      </c>
      <c r="LP26" s="151">
        <v>2</v>
      </c>
      <c r="LQ26" s="24"/>
      <c r="LR26" s="27"/>
      <c r="LS26" s="28"/>
      <c r="LT26" s="30">
        <v>6</v>
      </c>
      <c r="LU26" s="31">
        <v>6</v>
      </c>
      <c r="LV26" s="29" t="str">
        <f t="shared" si="249"/>
        <v>6.0</v>
      </c>
      <c r="LW26" s="35" t="str">
        <f t="shared" ref="LW26:LW27" si="909">IF(LU26&gt;=8.5,"A",IF(LU26&gt;=8,"B+",IF(LU26&gt;=7,"B",IF(LU26&gt;=6.5,"C+",IF(LU26&gt;=5.5,"C",IF(LU26&gt;=5,"D+",IF(LU26&gt;=4,"D","F")))))))</f>
        <v>C</v>
      </c>
      <c r="LX26" s="33">
        <f t="shared" ref="LX26:LX27" si="910">IF(LW26="A",4,IF(LW26="B+",3.5,IF(LW26="B",3,IF(LW26="C+",2.5,IF(LW26="C",2,IF(LW26="D+",1.5,IF(LW26="D",1,0)))))))</f>
        <v>2</v>
      </c>
      <c r="LY26" s="49" t="str">
        <f t="shared" ref="LY26:LY27" si="911">TEXT(LX26,"0.0")</f>
        <v>2.0</v>
      </c>
      <c r="LZ26" s="77">
        <v>2</v>
      </c>
      <c r="MA26" s="151">
        <v>2</v>
      </c>
      <c r="MB26" s="24"/>
      <c r="MC26" s="27"/>
      <c r="MD26" s="28"/>
      <c r="ME26" s="30">
        <v>3</v>
      </c>
      <c r="MF26" s="161">
        <v>5</v>
      </c>
      <c r="MG26" s="29" t="str">
        <f t="shared" si="250"/>
        <v>5.0</v>
      </c>
      <c r="MH26" s="162" t="str">
        <f t="shared" ref="MH26:MH27" si="912">IF(MF26&gt;=8.5,"A",IF(MF26&gt;=8,"B+",IF(MF26&gt;=7,"B",IF(MF26&gt;=6.5,"C+",IF(MF26&gt;=5.5,"C",IF(MF26&gt;=5,"D+",IF(MF26&gt;=4,"D","F")))))))</f>
        <v>D+</v>
      </c>
      <c r="MI26" s="163">
        <f t="shared" ref="MI26:MI27" si="913">IF(MH26="A",4,IF(MH26="B+",3.5,IF(MH26="B",3,IF(MH26="C+",2.5,IF(MH26="C",2,IF(MH26="D+",1.5,IF(MH26="D",1,0)))))))</f>
        <v>1.5</v>
      </c>
      <c r="MJ26" s="56" t="str">
        <f t="shared" ref="MJ26:MJ27" si="914">TEXT(MI26,"0.0")</f>
        <v>1.5</v>
      </c>
      <c r="MK26" s="77">
        <v>1</v>
      </c>
      <c r="ML26" s="151">
        <v>1</v>
      </c>
      <c r="MM26" s="24"/>
      <c r="MN26" s="27"/>
      <c r="MO26" s="28"/>
      <c r="MP26" s="30">
        <v>5</v>
      </c>
      <c r="MQ26" s="161">
        <v>5</v>
      </c>
      <c r="MR26" s="29" t="str">
        <f t="shared" si="251"/>
        <v>5.0</v>
      </c>
      <c r="MS26" s="162" t="str">
        <f t="shared" ref="MS26:MS27" si="915">IF(MQ26&gt;=8.5,"A",IF(MQ26&gt;=8,"B+",IF(MQ26&gt;=7,"B",IF(MQ26&gt;=6.5,"C+",IF(MQ26&gt;=5.5,"C",IF(MQ26&gt;=5,"D+",IF(MQ26&gt;=4,"D","F")))))))</f>
        <v>D+</v>
      </c>
      <c r="MT26" s="163">
        <f t="shared" ref="MT26:MT27" si="916">IF(MS26="A",4,IF(MS26="B+",3.5,IF(MS26="B",3,IF(MS26="C+",2.5,IF(MS26="C",2,IF(MS26="D+",1.5,IF(MS26="D",1,0)))))))</f>
        <v>1.5</v>
      </c>
      <c r="MU26" s="56" t="str">
        <f t="shared" ref="MU26:MU27" si="917">TEXT(MT26,"0.0")</f>
        <v>1.5</v>
      </c>
      <c r="MV26" s="77">
        <v>3</v>
      </c>
      <c r="MW26" s="151">
        <v>3</v>
      </c>
      <c r="MX26" s="133">
        <v>6.5</v>
      </c>
      <c r="MY26" s="125">
        <v>1</v>
      </c>
      <c r="MZ26" s="126">
        <v>6</v>
      </c>
      <c r="NA26" s="127">
        <f t="shared" ref="NA26:NA27" si="918">ROUND((MX26*0.4+MY26*0.6),1)</f>
        <v>3.2</v>
      </c>
      <c r="NB26" s="128">
        <f t="shared" ref="NB26:NB27" si="919">ROUND(MAX((MX26*0.4+MY26*0.6),(MX26*0.4+MZ26*0.6)),1)</f>
        <v>6.2</v>
      </c>
      <c r="NC26" s="29" t="str">
        <f t="shared" si="252"/>
        <v>6.2</v>
      </c>
      <c r="ND26" s="129" t="str">
        <f t="shared" ref="ND26:ND27" si="920">IF(NB26&gt;=8.5,"A",IF(NB26&gt;=8,"B+",IF(NB26&gt;=7,"B",IF(NB26&gt;=6.5,"C+",IF(NB26&gt;=5.5,"C",IF(NB26&gt;=5,"D+",IF(NB26&gt;=4,"D","F")))))))</f>
        <v>C</v>
      </c>
      <c r="NE26" s="130">
        <f t="shared" ref="NE26:NE27" si="921">IF(ND26="A",4,IF(ND26="B+",3.5,IF(ND26="B",3,IF(ND26="C+",2.5,IF(ND26="C",2,IF(ND26="D+",1.5,IF(ND26="D",1,0)))))))</f>
        <v>2</v>
      </c>
      <c r="NF26" s="131" t="str">
        <f t="shared" ref="NF26:NF27" si="922">TEXT(NE26,"0.0")</f>
        <v>2.0</v>
      </c>
      <c r="NG26" s="132">
        <v>1</v>
      </c>
      <c r="NH26" s="170">
        <v>1</v>
      </c>
      <c r="NI26" s="24"/>
      <c r="NJ26" s="27"/>
      <c r="NK26" s="28"/>
      <c r="NL26" s="30">
        <v>6</v>
      </c>
      <c r="NM26" s="31">
        <v>6</v>
      </c>
      <c r="NN26" s="31" t="str">
        <f t="shared" ref="NN26:NN27" si="923">TEXT(NM26,"0.0")</f>
        <v>6.0</v>
      </c>
      <c r="NO26" s="35" t="str">
        <f t="shared" ref="NO26:NO27" si="924">IF(NM26&gt;=8.5,"A",IF(NM26&gt;=8,"B+",IF(NM26&gt;=7,"B",IF(NM26&gt;=6.5,"C+",IF(NM26&gt;=5.5,"C",IF(NM26&gt;=5,"D+",IF(NM26&gt;=4,"D","F")))))))</f>
        <v>C</v>
      </c>
      <c r="NP26" s="33">
        <f t="shared" ref="NP26:NP27" si="925">IF(NO26="A",4,IF(NO26="B+",3.5,IF(NO26="B",3,IF(NO26="C+",2.5,IF(NO26="C",2,IF(NO26="D+",1.5,IF(NO26="D",1,0)))))))</f>
        <v>2</v>
      </c>
      <c r="NQ26" s="49" t="str">
        <f t="shared" ref="NQ26:NQ27" si="926">TEXT(NP26,"0.0")</f>
        <v>2.0</v>
      </c>
      <c r="NR26" s="77">
        <v>3</v>
      </c>
      <c r="NS26" s="151">
        <v>3</v>
      </c>
      <c r="NT26" s="24"/>
      <c r="NU26" s="214"/>
      <c r="NV26" s="28"/>
      <c r="NW26" s="30">
        <v>4</v>
      </c>
      <c r="NX26" s="31">
        <v>4</v>
      </c>
      <c r="NY26" s="31" t="str">
        <f t="shared" ref="NY26:NY27" si="927">TEXT(NX26,"0.0")</f>
        <v>4.0</v>
      </c>
      <c r="NZ26" s="35" t="str">
        <f t="shared" ref="NZ26:NZ27" si="928">IF(NX26&gt;=8.5,"A",IF(NX26&gt;=8,"B+",IF(NX26&gt;=7,"B",IF(NX26&gt;=6.5,"C+",IF(NX26&gt;=5.5,"C",IF(NX26&gt;=5,"D+",IF(NX26&gt;=4,"D","F")))))))</f>
        <v>D</v>
      </c>
      <c r="OA26" s="33">
        <f t="shared" ref="OA26:OA27" si="929">IF(NZ26="A",4,IF(NZ26="B+",3.5,IF(NZ26="B",3,IF(NZ26="C+",2.5,IF(NZ26="C",2,IF(NZ26="D+",1.5,IF(NZ26="D",1,0)))))))</f>
        <v>1</v>
      </c>
      <c r="OB26" s="49" t="str">
        <f t="shared" ref="OB26:OB27" si="930">TEXT(OA26,"0.0")</f>
        <v>1.0</v>
      </c>
      <c r="OC26" s="77">
        <v>2</v>
      </c>
      <c r="OD26" s="151">
        <v>2</v>
      </c>
      <c r="OE26" s="211">
        <f t="shared" ref="OE26:OE27" si="931">KS26+LD26+LO26+LZ26+MK26+MV26+NG26+NR26+OC26</f>
        <v>18</v>
      </c>
      <c r="OF26" s="43">
        <f t="shared" ref="OF26:OF27" si="932">(KQ26*KS26+LB26*LD26+LM26*LO26+LX26*LZ26+MI26*MK26+MT26*MV26+NE26*NG26+NP26*NR26+OA26*OC26)/OE26</f>
        <v>2.1111111111111112</v>
      </c>
      <c r="OG26" s="45" t="str">
        <f t="shared" ref="OG26:OG27" si="933">TEXT(OF26,"0.00")</f>
        <v>2.11</v>
      </c>
      <c r="OH26" s="47" t="str">
        <f t="shared" ref="OH26:OH27" si="934">IF(AND(OF26&lt;1),"Cảnh báo KQHT","Lên lớp")</f>
        <v>Lên lớp</v>
      </c>
      <c r="OI26" s="41">
        <f t="shared" ref="OI26:OI27" si="935">KT26+LE26+LP26+MA26+ML26+MW26+NH26+NS26+OD26</f>
        <v>18</v>
      </c>
      <c r="OJ26" s="43">
        <f t="shared" ref="OJ26:OJ27" si="936">(KQ26*KT26+LB26*LE26+LM26*LP26+LX26*MA26+MI26*ML26+MT26*MW26+NE26*NH26+NP26*NS26+OA26*OD26)/OI26</f>
        <v>2.1111111111111112</v>
      </c>
      <c r="OK26" s="229">
        <f t="shared" ref="OK26:OK27" si="937">KD26+OE26</f>
        <v>76</v>
      </c>
      <c r="OL26" s="230">
        <f t="shared" ref="OL26:OL27" si="938">KE26+OI26</f>
        <v>76</v>
      </c>
      <c r="OM26" s="146">
        <f t="shared" ref="OM26:OM27" si="939" xml:space="preserve"> (KF26*KE26+OJ26*OI26)/OL26</f>
        <v>2.0723684210526314</v>
      </c>
      <c r="ON26" s="45" t="str">
        <f t="shared" ref="ON26:ON27" si="940">TEXT(OM26,"0.00")</f>
        <v>2.07</v>
      </c>
      <c r="OO26" s="47" t="str">
        <f t="shared" ref="OO26:OO27" si="941">IF(AND(OM26&lt;1.4),"Cảnh báo KQHT","Lên lớp")</f>
        <v>Lên lớp</v>
      </c>
      <c r="OP26" s="47"/>
      <c r="OQ26" s="24"/>
      <c r="OR26" s="27"/>
      <c r="OS26" s="28"/>
      <c r="OT26" s="30">
        <v>6</v>
      </c>
      <c r="OU26" s="31">
        <v>6</v>
      </c>
      <c r="OV26" s="29">
        <v>6</v>
      </c>
      <c r="OW26" s="35" t="str">
        <f t="shared" si="487"/>
        <v>C</v>
      </c>
      <c r="OX26" s="130">
        <f t="shared" si="488"/>
        <v>2</v>
      </c>
      <c r="OY26" s="49" t="str">
        <f t="shared" si="489"/>
        <v>2.0</v>
      </c>
      <c r="OZ26" s="77">
        <v>2</v>
      </c>
      <c r="PA26" s="151">
        <v>2</v>
      </c>
      <c r="PB26" s="24">
        <v>7.2</v>
      </c>
      <c r="PC26" s="27">
        <v>10</v>
      </c>
      <c r="PD26" s="28"/>
      <c r="PE26" s="30">
        <f t="shared" si="490"/>
        <v>8.9</v>
      </c>
      <c r="PF26" s="31">
        <f t="shared" si="491"/>
        <v>8.9</v>
      </c>
      <c r="PG26" s="31" t="str">
        <f t="shared" si="492"/>
        <v>8.9</v>
      </c>
      <c r="PH26" s="35" t="str">
        <f t="shared" si="493"/>
        <v>A</v>
      </c>
      <c r="PI26" s="130">
        <f t="shared" si="494"/>
        <v>4</v>
      </c>
      <c r="PJ26" s="49" t="str">
        <f t="shared" si="495"/>
        <v>4.0</v>
      </c>
      <c r="PK26" s="77">
        <v>3</v>
      </c>
      <c r="PL26" s="151">
        <v>3</v>
      </c>
      <c r="PM26" s="24">
        <v>6.3</v>
      </c>
      <c r="PN26" s="27">
        <v>8</v>
      </c>
      <c r="PO26" s="28"/>
      <c r="PP26" s="30">
        <f t="shared" si="496"/>
        <v>7.3</v>
      </c>
      <c r="PQ26" s="31">
        <f t="shared" si="497"/>
        <v>7.3</v>
      </c>
      <c r="PR26" s="29" t="str">
        <f t="shared" si="498"/>
        <v>7.3</v>
      </c>
      <c r="PS26" s="35" t="str">
        <f t="shared" si="499"/>
        <v>B</v>
      </c>
      <c r="PT26" s="130">
        <f t="shared" si="500"/>
        <v>3</v>
      </c>
      <c r="PU26" s="49" t="str">
        <f t="shared" si="501"/>
        <v>3.0</v>
      </c>
      <c r="PV26" s="77">
        <v>2</v>
      </c>
      <c r="PW26" s="151">
        <v>2</v>
      </c>
      <c r="PX26" s="24"/>
      <c r="PY26" s="27"/>
      <c r="PZ26" s="28"/>
      <c r="QA26" s="30">
        <v>6</v>
      </c>
      <c r="QB26" s="31">
        <v>6</v>
      </c>
      <c r="QC26" s="29" t="str">
        <f t="shared" si="504"/>
        <v>6.0</v>
      </c>
      <c r="QD26" s="35" t="str">
        <f t="shared" si="545"/>
        <v>C</v>
      </c>
      <c r="QE26" s="130">
        <f t="shared" si="505"/>
        <v>2</v>
      </c>
      <c r="QF26" s="49" t="str">
        <f t="shared" si="506"/>
        <v>2.0</v>
      </c>
      <c r="QG26" s="77">
        <v>3</v>
      </c>
      <c r="QH26" s="151">
        <v>3</v>
      </c>
      <c r="QI26" s="24">
        <v>5</v>
      </c>
      <c r="QJ26" s="27">
        <v>6</v>
      </c>
      <c r="QK26" s="28"/>
      <c r="QL26" s="30">
        <f t="shared" si="507"/>
        <v>5.6</v>
      </c>
      <c r="QM26" s="31">
        <f t="shared" si="508"/>
        <v>5.6</v>
      </c>
      <c r="QN26" s="31" t="str">
        <f t="shared" si="509"/>
        <v>5.6</v>
      </c>
      <c r="QO26" s="35" t="str">
        <f t="shared" si="510"/>
        <v>C</v>
      </c>
      <c r="QP26" s="33">
        <f t="shared" si="511"/>
        <v>2</v>
      </c>
      <c r="QQ26" s="49" t="str">
        <f t="shared" si="512"/>
        <v>2.0</v>
      </c>
      <c r="QR26" s="77">
        <v>1</v>
      </c>
      <c r="QS26" s="151">
        <v>1</v>
      </c>
      <c r="QT26" s="24">
        <v>7.3</v>
      </c>
      <c r="QU26" s="27">
        <v>8</v>
      </c>
      <c r="QV26" s="28"/>
      <c r="QW26" s="30">
        <f t="shared" si="513"/>
        <v>7.7</v>
      </c>
      <c r="QX26" s="31">
        <f t="shared" si="514"/>
        <v>7.7</v>
      </c>
      <c r="QY26" s="29" t="str">
        <f t="shared" si="515"/>
        <v>7.7</v>
      </c>
      <c r="QZ26" s="35" t="str">
        <f t="shared" si="516"/>
        <v>B</v>
      </c>
      <c r="RA26" s="130">
        <f t="shared" si="517"/>
        <v>3</v>
      </c>
      <c r="RB26" s="49" t="str">
        <f t="shared" si="518"/>
        <v>3.0</v>
      </c>
      <c r="RC26" s="77">
        <v>3</v>
      </c>
      <c r="RD26" s="151">
        <v>3</v>
      </c>
      <c r="RE26" s="24">
        <v>6.5</v>
      </c>
      <c r="RF26" s="27">
        <v>5</v>
      </c>
      <c r="RG26" s="28"/>
      <c r="RH26" s="30">
        <f t="shared" si="519"/>
        <v>5.6</v>
      </c>
      <c r="RI26" s="31">
        <f t="shared" si="520"/>
        <v>5.6</v>
      </c>
      <c r="RJ26" s="29" t="str">
        <f t="shared" si="521"/>
        <v>5.6</v>
      </c>
      <c r="RK26" s="35" t="str">
        <f t="shared" si="522"/>
        <v>C</v>
      </c>
      <c r="RL26" s="130">
        <f t="shared" si="523"/>
        <v>2</v>
      </c>
      <c r="RM26" s="49" t="str">
        <f t="shared" si="524"/>
        <v>2.0</v>
      </c>
      <c r="RN26" s="77">
        <v>1</v>
      </c>
      <c r="RO26" s="151">
        <v>1</v>
      </c>
      <c r="RP26" s="211">
        <f t="shared" si="525"/>
        <v>15</v>
      </c>
      <c r="RQ26" s="275">
        <f t="shared" si="526"/>
        <v>7.04</v>
      </c>
      <c r="RR26" s="43">
        <f t="shared" si="527"/>
        <v>2.7333333333333334</v>
      </c>
      <c r="RS26" s="45" t="str">
        <f t="shared" si="277"/>
        <v>2.73</v>
      </c>
      <c r="RT26" s="47" t="str">
        <f t="shared" si="278"/>
        <v>Lên lớp</v>
      </c>
      <c r="RU26" s="41">
        <f t="shared" si="279"/>
        <v>15</v>
      </c>
      <c r="RV26" s="43">
        <f t="shared" si="280"/>
        <v>2.7333333333333334</v>
      </c>
      <c r="RW26" s="229">
        <f t="shared" si="281"/>
        <v>91</v>
      </c>
      <c r="RX26" s="230">
        <f t="shared" si="282"/>
        <v>91</v>
      </c>
      <c r="RY26" s="146">
        <f t="shared" si="283"/>
        <v>2.1813186813186811</v>
      </c>
      <c r="RZ26" s="45" t="str">
        <f t="shared" si="284"/>
        <v>2.18</v>
      </c>
      <c r="SA26" s="47" t="str">
        <f t="shared" si="285"/>
        <v>Lên lớp</v>
      </c>
      <c r="SB26" s="47" t="s">
        <v>1143</v>
      </c>
      <c r="SC26" s="24">
        <v>6</v>
      </c>
      <c r="SD26" s="27">
        <v>7</v>
      </c>
      <c r="SE26" s="28"/>
      <c r="SF26" s="30">
        <f t="shared" si="528"/>
        <v>6.6</v>
      </c>
      <c r="SG26" s="31">
        <f t="shared" si="529"/>
        <v>6.6</v>
      </c>
      <c r="SH26" s="29" t="str">
        <f t="shared" si="530"/>
        <v>6.6</v>
      </c>
      <c r="SI26" s="35" t="str">
        <f t="shared" si="531"/>
        <v>C+</v>
      </c>
      <c r="SJ26" s="130">
        <f t="shared" si="532"/>
        <v>2.5</v>
      </c>
      <c r="SK26" s="49" t="str">
        <f t="shared" si="533"/>
        <v>2.5</v>
      </c>
      <c r="SL26" s="77">
        <v>2</v>
      </c>
      <c r="SM26" s="151">
        <v>2</v>
      </c>
      <c r="SN26" s="24"/>
      <c r="SO26" s="27"/>
      <c r="SP26" s="28"/>
      <c r="SQ26" s="30">
        <v>6</v>
      </c>
      <c r="SR26" s="31">
        <v>6</v>
      </c>
      <c r="SS26" s="31" t="str">
        <f t="shared" si="536"/>
        <v>6.0</v>
      </c>
      <c r="ST26" s="35" t="str">
        <f t="shared" si="537"/>
        <v>C</v>
      </c>
      <c r="SU26" s="33">
        <f t="shared" si="538"/>
        <v>2</v>
      </c>
      <c r="SV26" s="49" t="str">
        <f t="shared" si="539"/>
        <v>2.0</v>
      </c>
      <c r="SW26" s="77">
        <v>2</v>
      </c>
      <c r="SX26" s="151">
        <v>2</v>
      </c>
      <c r="SY26" s="24"/>
      <c r="SZ26" s="27"/>
      <c r="TA26" s="28"/>
      <c r="TB26" s="22">
        <f t="shared" si="578"/>
        <v>6.3</v>
      </c>
      <c r="TC26" s="29">
        <f t="shared" si="579"/>
        <v>6.3</v>
      </c>
      <c r="TD26" s="29" t="str">
        <f t="shared" si="541"/>
        <v>6.3</v>
      </c>
      <c r="TE26" s="35" t="str">
        <f t="shared" si="542"/>
        <v>C</v>
      </c>
      <c r="TF26" s="130">
        <f t="shared" si="543"/>
        <v>2</v>
      </c>
      <c r="TG26" s="49" t="str">
        <f t="shared" si="544"/>
        <v>2.0</v>
      </c>
      <c r="TH26" s="77">
        <v>4</v>
      </c>
      <c r="TI26" s="151">
        <v>4</v>
      </c>
      <c r="TJ26" s="320"/>
      <c r="TK26" s="321">
        <v>6.3</v>
      </c>
      <c r="TL26" s="322">
        <v>5.8</v>
      </c>
      <c r="TM26" s="322">
        <v>6.4</v>
      </c>
      <c r="TN26" s="322"/>
      <c r="TO26" s="127">
        <f t="shared" si="548"/>
        <v>6.2</v>
      </c>
      <c r="TP26" s="29" t="str">
        <f t="shared" si="549"/>
        <v>6.2</v>
      </c>
      <c r="TQ26" s="35" t="str">
        <f t="shared" si="550"/>
        <v>C</v>
      </c>
      <c r="TR26" s="33">
        <f t="shared" si="551"/>
        <v>2</v>
      </c>
      <c r="TS26" s="49" t="str">
        <f t="shared" si="552"/>
        <v>2.0</v>
      </c>
      <c r="TT26" s="323">
        <v>5</v>
      </c>
      <c r="TU26" s="324">
        <v>5</v>
      </c>
      <c r="TV26" s="325">
        <f t="shared" si="553"/>
        <v>9</v>
      </c>
      <c r="TW26" s="341">
        <f t="shared" si="294"/>
        <v>6.2444444444444445</v>
      </c>
      <c r="TX26" s="326">
        <f t="shared" si="554"/>
        <v>2</v>
      </c>
      <c r="TY26" s="45" t="str">
        <f t="shared" si="555"/>
        <v>2.00</v>
      </c>
      <c r="TZ26" s="47" t="str">
        <f t="shared" si="556"/>
        <v>Lên lớp</v>
      </c>
      <c r="UA26" s="41">
        <f t="shared" si="557"/>
        <v>9</v>
      </c>
      <c r="UB26" s="43">
        <f t="shared" si="558"/>
        <v>2</v>
      </c>
    </row>
    <row r="27" spans="1:548" ht="18">
      <c r="A27" s="11">
        <v>40</v>
      </c>
      <c r="B27" s="70" t="s">
        <v>1086</v>
      </c>
      <c r="C27" s="14" t="s">
        <v>1369</v>
      </c>
      <c r="D27" s="57" t="s">
        <v>209</v>
      </c>
      <c r="E27" s="303" t="s">
        <v>45</v>
      </c>
      <c r="F27" s="123" t="s">
        <v>1371</v>
      </c>
      <c r="G27" s="58" t="s">
        <v>1471</v>
      </c>
      <c r="H27" s="58" t="s">
        <v>18</v>
      </c>
      <c r="I27" s="104" t="s">
        <v>942</v>
      </c>
      <c r="J27" s="140">
        <v>5</v>
      </c>
      <c r="K27" s="29" t="str">
        <f t="shared" si="100"/>
        <v>5.0</v>
      </c>
      <c r="L27" s="35" t="str">
        <f t="shared" si="778"/>
        <v>D+</v>
      </c>
      <c r="M27" s="33">
        <f t="shared" si="779"/>
        <v>1.5</v>
      </c>
      <c r="N27" s="49" t="str">
        <f t="shared" si="780"/>
        <v>1.5</v>
      </c>
      <c r="O27" s="12">
        <v>2</v>
      </c>
      <c r="P27" s="19">
        <v>5</v>
      </c>
      <c r="Q27" s="29" t="str">
        <f t="shared" si="104"/>
        <v>5.0</v>
      </c>
      <c r="R27" s="35" t="str">
        <f t="shared" si="781"/>
        <v>D+</v>
      </c>
      <c r="S27" s="33">
        <f t="shared" si="782"/>
        <v>1.5</v>
      </c>
      <c r="T27" s="49" t="str">
        <f t="shared" si="783"/>
        <v>1.5</v>
      </c>
      <c r="U27" s="12">
        <v>3</v>
      </c>
      <c r="V27" s="24">
        <v>6.1</v>
      </c>
      <c r="W27" s="27">
        <v>5</v>
      </c>
      <c r="X27" s="28"/>
      <c r="Y27" s="30">
        <f t="shared" ref="Y27" si="942">ROUND((V27*0.4+W27*0.6),1)</f>
        <v>5.4</v>
      </c>
      <c r="Z27" s="161">
        <f t="shared" ref="Z27" si="943">ROUND(MAX((V27*0.4+W27*0.6),(V27*0.4+X27*0.6)),1)</f>
        <v>5.4</v>
      </c>
      <c r="AA27" s="29" t="str">
        <f t="shared" si="110"/>
        <v>5.4</v>
      </c>
      <c r="AB27" s="162" t="str">
        <f t="shared" si="784"/>
        <v>D+</v>
      </c>
      <c r="AC27" s="163">
        <f t="shared" si="785"/>
        <v>1.5</v>
      </c>
      <c r="AD27" s="56" t="str">
        <f t="shared" si="786"/>
        <v>1.5</v>
      </c>
      <c r="AE27" s="77">
        <v>5</v>
      </c>
      <c r="AF27" s="80">
        <v>5</v>
      </c>
      <c r="AG27" s="24">
        <v>6.3</v>
      </c>
      <c r="AH27" s="27">
        <v>7</v>
      </c>
      <c r="AI27" s="28"/>
      <c r="AJ27" s="30">
        <f t="shared" ref="AJ27" si="944">ROUND((AG27*0.4+AH27*0.6),1)</f>
        <v>6.7</v>
      </c>
      <c r="AK27" s="31">
        <f t="shared" ref="AK27" si="945">ROUND(MAX((AG27*0.4+AH27*0.6),(AG27*0.4+AI27*0.6)),1)</f>
        <v>6.7</v>
      </c>
      <c r="AL27" s="29" t="str">
        <f t="shared" si="116"/>
        <v>6.7</v>
      </c>
      <c r="AM27" s="35" t="str">
        <f t="shared" si="787"/>
        <v>C+</v>
      </c>
      <c r="AN27" s="33">
        <f t="shared" si="788"/>
        <v>2.5</v>
      </c>
      <c r="AO27" s="49" t="str">
        <f t="shared" si="789"/>
        <v>2.5</v>
      </c>
      <c r="AP27" s="77">
        <v>3</v>
      </c>
      <c r="AQ27" s="83">
        <v>3</v>
      </c>
      <c r="AR27" s="24">
        <v>5.0999999999999996</v>
      </c>
      <c r="AS27" s="27">
        <v>5</v>
      </c>
      <c r="AT27" s="28"/>
      <c r="AU27" s="30">
        <f t="shared" ref="AU27" si="946">ROUND((AR27*0.4+AS27*0.6),1)</f>
        <v>5</v>
      </c>
      <c r="AV27" s="161">
        <f t="shared" ref="AV27" si="947">ROUND(MAX((AR27*0.4+AS27*0.6),(AR27*0.4+AT27*0.6)),1)</f>
        <v>5</v>
      </c>
      <c r="AW27" s="29" t="str">
        <f t="shared" si="120"/>
        <v>5.0</v>
      </c>
      <c r="AX27" s="162" t="str">
        <f t="shared" si="790"/>
        <v>D+</v>
      </c>
      <c r="AY27" s="163">
        <f t="shared" si="791"/>
        <v>1.5</v>
      </c>
      <c r="AZ27" s="56" t="str">
        <f t="shared" si="792"/>
        <v>1.5</v>
      </c>
      <c r="BA27" s="77">
        <v>3</v>
      </c>
      <c r="BB27" s="83">
        <v>3</v>
      </c>
      <c r="BC27" s="24">
        <v>6.3</v>
      </c>
      <c r="BD27" s="27">
        <v>4</v>
      </c>
      <c r="BE27" s="28"/>
      <c r="BF27" s="30">
        <f t="shared" si="793"/>
        <v>4.9000000000000004</v>
      </c>
      <c r="BG27" s="161">
        <f t="shared" si="794"/>
        <v>4.9000000000000004</v>
      </c>
      <c r="BH27" s="29" t="str">
        <f t="shared" si="124"/>
        <v>4.9</v>
      </c>
      <c r="BI27" s="162" t="str">
        <f t="shared" si="795"/>
        <v>D</v>
      </c>
      <c r="BJ27" s="163">
        <f t="shared" si="796"/>
        <v>1</v>
      </c>
      <c r="BK27" s="56" t="str">
        <f t="shared" si="797"/>
        <v>1.0</v>
      </c>
      <c r="BL27" s="77">
        <v>3</v>
      </c>
      <c r="BM27" s="83">
        <v>3</v>
      </c>
      <c r="BN27" s="24">
        <v>7.7</v>
      </c>
      <c r="BO27" s="27">
        <v>8</v>
      </c>
      <c r="BP27" s="28"/>
      <c r="BQ27" s="30">
        <f t="shared" ref="BQ27" si="948">ROUND((BN27*0.4+BO27*0.6),1)</f>
        <v>7.9</v>
      </c>
      <c r="BR27" s="31">
        <f t="shared" ref="BR27" si="949">ROUND(MAX((BN27*0.4+BO27*0.6),(BN27*0.4+BP27*0.6)),1)</f>
        <v>7.9</v>
      </c>
      <c r="BS27" s="29" t="str">
        <f t="shared" si="128"/>
        <v>7.9</v>
      </c>
      <c r="BT27" s="35" t="str">
        <f t="shared" si="798"/>
        <v>B</v>
      </c>
      <c r="BU27" s="33">
        <f t="shared" si="799"/>
        <v>3</v>
      </c>
      <c r="BV27" s="49" t="str">
        <f t="shared" si="800"/>
        <v>3.0</v>
      </c>
      <c r="BW27" s="77">
        <v>2</v>
      </c>
      <c r="BX27" s="83">
        <v>2</v>
      </c>
      <c r="BY27" s="41">
        <f t="shared" si="801"/>
        <v>16</v>
      </c>
      <c r="BZ27" s="43">
        <f t="shared" si="802"/>
        <v>1.78125</v>
      </c>
      <c r="CA27" s="45" t="str">
        <f t="shared" si="803"/>
        <v>1.78</v>
      </c>
      <c r="CB27" s="47" t="str">
        <f t="shared" si="804"/>
        <v>Lên lớp</v>
      </c>
      <c r="CC27" s="145">
        <f t="shared" si="805"/>
        <v>16</v>
      </c>
      <c r="CD27" s="146">
        <f t="shared" si="806"/>
        <v>1.78125</v>
      </c>
      <c r="CE27" s="47" t="str">
        <f t="shared" si="807"/>
        <v>Lên lớp</v>
      </c>
      <c r="CF27" s="47" t="s">
        <v>1143</v>
      </c>
      <c r="CG27" s="24"/>
      <c r="CH27" s="27"/>
      <c r="CI27" s="28"/>
      <c r="CJ27" s="30">
        <f t="shared" ref="CJ27" si="950">ROUND((CG27*0.4+CH27*0.6),1)</f>
        <v>0</v>
      </c>
      <c r="CK27" s="31">
        <f t="shared" ref="CK27" si="951">ROUND(MAX((CG27*0.4+CH27*0.6),(CG27*0.4+CI27*0.6)),1)</f>
        <v>0</v>
      </c>
      <c r="CL27" s="29" t="str">
        <f t="shared" si="141"/>
        <v>0.0</v>
      </c>
      <c r="CM27" s="35" t="str">
        <f t="shared" si="808"/>
        <v>F</v>
      </c>
      <c r="CN27" s="157">
        <f t="shared" si="809"/>
        <v>0</v>
      </c>
      <c r="CO27" s="49" t="str">
        <f t="shared" si="810"/>
        <v>0.0</v>
      </c>
      <c r="CP27" s="77">
        <v>3</v>
      </c>
      <c r="CQ27" s="151"/>
      <c r="CR27" s="24">
        <v>6.7</v>
      </c>
      <c r="CS27" s="27">
        <v>7</v>
      </c>
      <c r="CT27" s="28"/>
      <c r="CU27" s="30">
        <f t="shared" ref="CU27" si="952">ROUND((CR27*0.4+CS27*0.6),1)</f>
        <v>6.9</v>
      </c>
      <c r="CV27" s="31">
        <f t="shared" ref="CV27" si="953">ROUND(MAX((CR27*0.4+CS27*0.6),(CR27*0.4+CT27*0.6)),1)</f>
        <v>6.9</v>
      </c>
      <c r="CW27" s="29" t="str">
        <f t="shared" si="146"/>
        <v>6.9</v>
      </c>
      <c r="CX27" s="35" t="str">
        <f t="shared" si="811"/>
        <v>C+</v>
      </c>
      <c r="CY27" s="157">
        <f t="shared" si="812"/>
        <v>2.5</v>
      </c>
      <c r="CZ27" s="49" t="str">
        <f t="shared" si="813"/>
        <v>2.5</v>
      </c>
      <c r="DA27" s="77">
        <v>2</v>
      </c>
      <c r="DB27" s="151">
        <v>2</v>
      </c>
      <c r="DC27" s="24">
        <v>7.1</v>
      </c>
      <c r="DD27" s="27">
        <v>5</v>
      </c>
      <c r="DE27" s="28"/>
      <c r="DF27" s="30">
        <f t="shared" ref="DF27" si="954">ROUND((DC27*0.4+DD27*0.6),1)</f>
        <v>5.8</v>
      </c>
      <c r="DG27" s="31">
        <f t="shared" ref="DG27" si="955">ROUND(MAX((DC27*0.4+DD27*0.6),(DC27*0.4+DE27*0.6)),1)</f>
        <v>5.8</v>
      </c>
      <c r="DH27" s="29" t="str">
        <f t="shared" si="152"/>
        <v>5.8</v>
      </c>
      <c r="DI27" s="35" t="str">
        <f t="shared" si="814"/>
        <v>C</v>
      </c>
      <c r="DJ27" s="157">
        <f t="shared" si="815"/>
        <v>2</v>
      </c>
      <c r="DK27" s="49" t="str">
        <f t="shared" si="816"/>
        <v>2.0</v>
      </c>
      <c r="DL27" s="77">
        <v>4</v>
      </c>
      <c r="DM27" s="151">
        <v>4</v>
      </c>
      <c r="DN27" s="24">
        <v>6.6</v>
      </c>
      <c r="DO27" s="27">
        <v>4</v>
      </c>
      <c r="DP27" s="28"/>
      <c r="DQ27" s="30">
        <f t="shared" si="817"/>
        <v>5</v>
      </c>
      <c r="DR27" s="31">
        <f t="shared" si="818"/>
        <v>5</v>
      </c>
      <c r="DS27" s="29" t="str">
        <f t="shared" si="158"/>
        <v>5.0</v>
      </c>
      <c r="DT27" s="35" t="str">
        <f t="shared" si="819"/>
        <v>D+</v>
      </c>
      <c r="DU27" s="157">
        <f t="shared" si="820"/>
        <v>1.5</v>
      </c>
      <c r="DV27" s="49" t="str">
        <f t="shared" si="821"/>
        <v>1.5</v>
      </c>
      <c r="DW27" s="77">
        <v>3</v>
      </c>
      <c r="DX27" s="151">
        <v>3</v>
      </c>
      <c r="DY27" s="24">
        <v>5.3</v>
      </c>
      <c r="DZ27" s="27">
        <v>5</v>
      </c>
      <c r="EA27" s="28"/>
      <c r="EB27" s="30">
        <f t="shared" ref="EB27" si="956">ROUND((DY27*0.4+DZ27*0.6),1)</f>
        <v>5.0999999999999996</v>
      </c>
      <c r="EC27" s="31">
        <f t="shared" ref="EC27" si="957">ROUND(MAX((DY27*0.4+DZ27*0.6),(DY27*0.4+EA27*0.6)),1)</f>
        <v>5.0999999999999996</v>
      </c>
      <c r="ED27" s="29" t="str">
        <f t="shared" si="162"/>
        <v>5.1</v>
      </c>
      <c r="EE27" s="35" t="str">
        <f t="shared" si="822"/>
        <v>D+</v>
      </c>
      <c r="EF27" s="157">
        <f t="shared" si="823"/>
        <v>1.5</v>
      </c>
      <c r="EG27" s="49" t="str">
        <f t="shared" si="824"/>
        <v>1.5</v>
      </c>
      <c r="EH27" s="77">
        <v>2</v>
      </c>
      <c r="EI27" s="151">
        <v>2</v>
      </c>
      <c r="EJ27" s="24">
        <v>7.6</v>
      </c>
      <c r="EK27" s="27">
        <v>6</v>
      </c>
      <c r="EL27" s="28"/>
      <c r="EM27" s="30">
        <f t="shared" ref="EM27" si="958">ROUND((EJ27*0.4+EK27*0.6),1)</f>
        <v>6.6</v>
      </c>
      <c r="EN27" s="31">
        <f t="shared" ref="EN27" si="959">ROUND(MAX((EJ27*0.4+EK27*0.6),(EJ27*0.4+EL27*0.6)),1)</f>
        <v>6.6</v>
      </c>
      <c r="EO27" s="29" t="str">
        <f t="shared" si="167"/>
        <v>6.6</v>
      </c>
      <c r="EP27" s="35" t="str">
        <f t="shared" si="825"/>
        <v>C+</v>
      </c>
      <c r="EQ27" s="157">
        <f t="shared" si="826"/>
        <v>2.5</v>
      </c>
      <c r="ER27" s="49" t="str">
        <f t="shared" si="827"/>
        <v>2.5</v>
      </c>
      <c r="ES27" s="77">
        <v>2</v>
      </c>
      <c r="ET27" s="151">
        <v>2</v>
      </c>
      <c r="EU27" s="24">
        <v>5.8</v>
      </c>
      <c r="EV27" s="27">
        <v>7</v>
      </c>
      <c r="EW27" s="28"/>
      <c r="EX27" s="30">
        <f t="shared" ref="EX27" si="960">ROUND((EU27*0.4+EV27*0.6),1)</f>
        <v>6.5</v>
      </c>
      <c r="EY27" s="31">
        <f t="shared" ref="EY27" si="961">ROUND(MAX((EU27*0.4+EV27*0.6),(EU27*0.4+EW27*0.6)),1)</f>
        <v>6.5</v>
      </c>
      <c r="EZ27" s="29" t="str">
        <f t="shared" si="172"/>
        <v>6.5</v>
      </c>
      <c r="FA27" s="35" t="str">
        <f t="shared" si="828"/>
        <v>C+</v>
      </c>
      <c r="FB27" s="157">
        <f t="shared" si="829"/>
        <v>2.5</v>
      </c>
      <c r="FC27" s="49" t="str">
        <f t="shared" si="830"/>
        <v>2.5</v>
      </c>
      <c r="FD27" s="77">
        <v>3</v>
      </c>
      <c r="FE27" s="151">
        <v>3</v>
      </c>
      <c r="FF27" s="155"/>
      <c r="FG27" s="165"/>
      <c r="FH27" s="165"/>
      <c r="FI27" s="30">
        <v>7.8</v>
      </c>
      <c r="FJ27" s="31">
        <v>7.8</v>
      </c>
      <c r="FK27" s="29" t="str">
        <f t="shared" si="178"/>
        <v>7.8</v>
      </c>
      <c r="FL27" s="35" t="str">
        <f t="shared" si="831"/>
        <v>B</v>
      </c>
      <c r="FM27" s="33">
        <f t="shared" si="832"/>
        <v>3</v>
      </c>
      <c r="FN27" s="49" t="str">
        <f t="shared" si="833"/>
        <v>3.0</v>
      </c>
      <c r="FO27" s="77">
        <v>2</v>
      </c>
      <c r="FP27" s="151">
        <v>2</v>
      </c>
      <c r="FQ27" s="41">
        <f t="shared" si="834"/>
        <v>21</v>
      </c>
      <c r="FR27" s="43">
        <f t="shared" si="835"/>
        <v>1.8571428571428572</v>
      </c>
      <c r="FS27" s="45" t="str">
        <f t="shared" si="836"/>
        <v>1.86</v>
      </c>
      <c r="FT27" s="47" t="str">
        <f t="shared" si="837"/>
        <v>Lên lớp</v>
      </c>
      <c r="FU27" s="145">
        <f t="shared" si="838"/>
        <v>18</v>
      </c>
      <c r="FV27" s="146">
        <f t="shared" si="839"/>
        <v>2.1666666666666665</v>
      </c>
      <c r="FW27" s="174">
        <f t="shared" si="840"/>
        <v>37</v>
      </c>
      <c r="FX27" s="41">
        <f t="shared" si="841"/>
        <v>34</v>
      </c>
      <c r="FY27" s="43">
        <f t="shared" si="842"/>
        <v>1.9852941176470589</v>
      </c>
      <c r="FZ27" s="45" t="str">
        <f t="shared" si="843"/>
        <v>1.99</v>
      </c>
      <c r="GA27" s="47" t="str">
        <f t="shared" si="844"/>
        <v>Lên lớp</v>
      </c>
      <c r="GB27" s="47" t="s">
        <v>1143</v>
      </c>
      <c r="GC27" s="24">
        <v>5.2</v>
      </c>
      <c r="GD27" s="124"/>
      <c r="GE27" s="138"/>
      <c r="GF27" s="30">
        <f t="shared" si="845"/>
        <v>2.1</v>
      </c>
      <c r="GG27" s="31">
        <f t="shared" si="846"/>
        <v>2.1</v>
      </c>
      <c r="GH27" s="29" t="str">
        <f t="shared" si="193"/>
        <v>2.1</v>
      </c>
      <c r="GI27" s="35" t="str">
        <f t="shared" si="847"/>
        <v>F</v>
      </c>
      <c r="GJ27" s="33">
        <f t="shared" si="848"/>
        <v>0</v>
      </c>
      <c r="GK27" s="49" t="str">
        <f t="shared" si="849"/>
        <v>0.0</v>
      </c>
      <c r="GL27" s="77">
        <v>2</v>
      </c>
      <c r="GM27" s="151"/>
      <c r="GN27" s="24">
        <v>7.3</v>
      </c>
      <c r="GO27" s="27">
        <v>7</v>
      </c>
      <c r="GP27" s="28"/>
      <c r="GQ27" s="30">
        <f t="shared" ref="GQ27" si="962">ROUND((GN27*0.4+GO27*0.6),1)</f>
        <v>7.1</v>
      </c>
      <c r="GR27" s="31">
        <f t="shared" ref="GR27" si="963">ROUND(MAX((GN27*0.4+GO27*0.6),(GN27*0.4+GP27*0.6)),1)</f>
        <v>7.1</v>
      </c>
      <c r="GS27" s="29" t="str">
        <f t="shared" si="198"/>
        <v>7.1</v>
      </c>
      <c r="GT27" s="35" t="str">
        <f t="shared" si="850"/>
        <v>B</v>
      </c>
      <c r="GU27" s="33">
        <f t="shared" si="851"/>
        <v>3</v>
      </c>
      <c r="GV27" s="49" t="str">
        <f t="shared" si="852"/>
        <v>3.0</v>
      </c>
      <c r="GW27" s="77">
        <v>3</v>
      </c>
      <c r="GX27" s="151">
        <v>3</v>
      </c>
      <c r="GY27" s="24">
        <v>5.2</v>
      </c>
      <c r="GZ27" s="27">
        <v>5</v>
      </c>
      <c r="HA27" s="28"/>
      <c r="HB27" s="30">
        <f t="shared" ref="HB27" si="964">ROUND((GY27*0.4+GZ27*0.6),1)</f>
        <v>5.0999999999999996</v>
      </c>
      <c r="HC27" s="31">
        <f t="shared" ref="HC27" si="965">ROUND(MAX((GY27*0.4+GZ27*0.6),(GY27*0.4+HA27*0.6)),1)</f>
        <v>5.0999999999999996</v>
      </c>
      <c r="HD27" s="29" t="str">
        <f t="shared" si="203"/>
        <v>5.1</v>
      </c>
      <c r="HE27" s="35" t="str">
        <f t="shared" si="853"/>
        <v>D+</v>
      </c>
      <c r="HF27" s="33">
        <f t="shared" si="854"/>
        <v>1.5</v>
      </c>
      <c r="HG27" s="49" t="str">
        <f t="shared" si="855"/>
        <v>1.5</v>
      </c>
      <c r="HH27" s="77">
        <v>2</v>
      </c>
      <c r="HI27" s="151">
        <v>2</v>
      </c>
      <c r="HJ27" s="24">
        <v>6</v>
      </c>
      <c r="HK27" s="27">
        <v>0</v>
      </c>
      <c r="HL27" s="138"/>
      <c r="HM27" s="30">
        <f t="shared" ref="HM27" si="966">ROUND((HJ27*0.4+HK27*0.6),1)</f>
        <v>2.4</v>
      </c>
      <c r="HN27" s="31">
        <f t="shared" ref="HN27" si="967">ROUND(MAX((HJ27*0.4+HK27*0.6),(HJ27*0.4+HL27*0.6)),1)</f>
        <v>2.4</v>
      </c>
      <c r="HO27" s="29" t="str">
        <f t="shared" si="208"/>
        <v>2.4</v>
      </c>
      <c r="HP27" s="35" t="str">
        <f t="shared" si="856"/>
        <v>F</v>
      </c>
      <c r="HQ27" s="33">
        <f t="shared" si="857"/>
        <v>0</v>
      </c>
      <c r="HR27" s="49" t="str">
        <f t="shared" si="858"/>
        <v>0.0</v>
      </c>
      <c r="HS27" s="77">
        <v>2</v>
      </c>
      <c r="HT27" s="151"/>
      <c r="HU27" s="63"/>
      <c r="HV27" s="27"/>
      <c r="HW27" s="28"/>
      <c r="HX27" s="30">
        <f t="shared" ref="HX27" si="968">ROUND((HU27*0.4+HV27*0.6),1)</f>
        <v>0</v>
      </c>
      <c r="HY27" s="31">
        <f t="shared" ref="HY27" si="969">ROUND(MAX((HU27*0.4+HV27*0.6),(HU27*0.4+HW27*0.6)),1)</f>
        <v>0</v>
      </c>
      <c r="HZ27" s="29" t="str">
        <f t="shared" si="213"/>
        <v>0.0</v>
      </c>
      <c r="IA27" s="35" t="str">
        <f t="shared" si="859"/>
        <v>F</v>
      </c>
      <c r="IB27" s="33">
        <f t="shared" si="860"/>
        <v>0</v>
      </c>
      <c r="IC27" s="49" t="str">
        <f t="shared" si="861"/>
        <v>0.0</v>
      </c>
      <c r="ID27" s="77">
        <v>3</v>
      </c>
      <c r="IE27" s="151"/>
      <c r="IF27" s="24"/>
      <c r="IG27" s="27"/>
      <c r="IH27" s="28"/>
      <c r="II27" s="30">
        <f t="shared" si="862"/>
        <v>0</v>
      </c>
      <c r="IJ27" s="31">
        <f t="shared" si="863"/>
        <v>0</v>
      </c>
      <c r="IK27" s="29" t="str">
        <f t="shared" si="219"/>
        <v>0.0</v>
      </c>
      <c r="IL27" s="35" t="str">
        <f t="shared" si="864"/>
        <v>F</v>
      </c>
      <c r="IM27" s="33">
        <f t="shared" si="865"/>
        <v>0</v>
      </c>
      <c r="IN27" s="49" t="str">
        <f t="shared" si="866"/>
        <v>0.0</v>
      </c>
      <c r="IO27" s="77">
        <v>2</v>
      </c>
      <c r="IP27" s="151"/>
      <c r="IQ27" s="63"/>
      <c r="IR27" s="27"/>
      <c r="IS27" s="28"/>
      <c r="IT27" s="30">
        <f t="shared" si="867"/>
        <v>0</v>
      </c>
      <c r="IU27" s="31">
        <f t="shared" si="868"/>
        <v>0</v>
      </c>
      <c r="IV27" s="29" t="str">
        <f t="shared" si="223"/>
        <v>0.0</v>
      </c>
      <c r="IW27" s="35" t="str">
        <f t="shared" si="869"/>
        <v>F</v>
      </c>
      <c r="IX27" s="33">
        <f t="shared" si="870"/>
        <v>0</v>
      </c>
      <c r="IY27" s="49" t="str">
        <f t="shared" si="871"/>
        <v>0.0</v>
      </c>
      <c r="IZ27" s="77">
        <v>3</v>
      </c>
      <c r="JA27" s="151"/>
      <c r="JB27" s="24">
        <v>5.6</v>
      </c>
      <c r="JC27" s="27">
        <v>6</v>
      </c>
      <c r="JD27" s="28"/>
      <c r="JE27" s="30">
        <f t="shared" si="872"/>
        <v>5.8</v>
      </c>
      <c r="JF27" s="31">
        <f t="shared" si="873"/>
        <v>5.8</v>
      </c>
      <c r="JG27" s="29" t="str">
        <f t="shared" si="227"/>
        <v>5.8</v>
      </c>
      <c r="JH27" s="35" t="str">
        <f t="shared" si="874"/>
        <v>C</v>
      </c>
      <c r="JI27" s="33">
        <f t="shared" si="875"/>
        <v>2</v>
      </c>
      <c r="JJ27" s="49" t="str">
        <f t="shared" si="876"/>
        <v>2.0</v>
      </c>
      <c r="JK27" s="77">
        <v>3</v>
      </c>
      <c r="JL27" s="151">
        <v>3</v>
      </c>
      <c r="JM27" s="24">
        <v>9</v>
      </c>
      <c r="JN27" s="214">
        <v>6.4</v>
      </c>
      <c r="JO27" s="140"/>
      <c r="JP27" s="30">
        <f t="shared" si="877"/>
        <v>7.4</v>
      </c>
      <c r="JQ27" s="31">
        <f t="shared" si="878"/>
        <v>7.4</v>
      </c>
      <c r="JR27" s="29" t="str">
        <f t="shared" si="231"/>
        <v>7.4</v>
      </c>
      <c r="JS27" s="35" t="str">
        <f t="shared" si="879"/>
        <v>B</v>
      </c>
      <c r="JT27" s="33">
        <f t="shared" si="880"/>
        <v>3</v>
      </c>
      <c r="JU27" s="49" t="str">
        <f t="shared" si="881"/>
        <v>3.0</v>
      </c>
      <c r="JV27" s="77">
        <v>1</v>
      </c>
      <c r="JW27" s="151">
        <v>1</v>
      </c>
      <c r="JX27" s="211">
        <f t="shared" si="882"/>
        <v>21</v>
      </c>
      <c r="JY27" s="43">
        <f t="shared" si="883"/>
        <v>1</v>
      </c>
      <c r="JZ27" s="45" t="str">
        <f t="shared" si="884"/>
        <v>1.00</v>
      </c>
      <c r="KA27" s="47" t="str">
        <f t="shared" si="885"/>
        <v>Lên lớp</v>
      </c>
      <c r="KB27" s="41">
        <f t="shared" si="886"/>
        <v>9</v>
      </c>
      <c r="KC27" s="43">
        <f t="shared" si="887"/>
        <v>2.3333333333333335</v>
      </c>
      <c r="KD27" s="229">
        <f t="shared" si="888"/>
        <v>58</v>
      </c>
      <c r="KE27" s="230">
        <f t="shared" si="889"/>
        <v>43</v>
      </c>
      <c r="KF27" s="146">
        <f t="shared" si="890"/>
        <v>2.058139534883721</v>
      </c>
      <c r="KG27" s="45" t="str">
        <f t="shared" si="891"/>
        <v>2.06</v>
      </c>
      <c r="KH27" s="47" t="str">
        <f t="shared" si="892"/>
        <v>Lên lớp</v>
      </c>
      <c r="KI27" s="47" t="s">
        <v>1143</v>
      </c>
      <c r="KJ27" s="24">
        <v>5.6</v>
      </c>
      <c r="KK27" s="27">
        <v>4</v>
      </c>
      <c r="KL27" s="28"/>
      <c r="KM27" s="30">
        <f t="shared" si="893"/>
        <v>4.5999999999999996</v>
      </c>
      <c r="KN27" s="31">
        <f t="shared" si="894"/>
        <v>4.5999999999999996</v>
      </c>
      <c r="KO27" s="31" t="str">
        <f t="shared" si="895"/>
        <v>4.6</v>
      </c>
      <c r="KP27" s="35" t="str">
        <f t="shared" si="896"/>
        <v>D</v>
      </c>
      <c r="KQ27" s="33">
        <f t="shared" si="897"/>
        <v>1</v>
      </c>
      <c r="KR27" s="49" t="str">
        <f t="shared" si="898"/>
        <v>1.0</v>
      </c>
      <c r="KS27" s="77">
        <v>2</v>
      </c>
      <c r="KT27" s="151">
        <v>2</v>
      </c>
      <c r="KU27" s="24">
        <v>7</v>
      </c>
      <c r="KV27" s="27"/>
      <c r="KW27" s="28">
        <v>7</v>
      </c>
      <c r="KX27" s="30">
        <f t="shared" ref="KX27" si="970">ROUND((KU27*0.4+KV27*0.6),1)</f>
        <v>2.8</v>
      </c>
      <c r="KY27" s="31">
        <f t="shared" ref="KY27" si="971">ROUND(MAX((KU27*0.4+KV27*0.6),(KU27*0.4+KW27*0.6)),1)</f>
        <v>7</v>
      </c>
      <c r="KZ27" s="31" t="str">
        <f t="shared" si="899"/>
        <v>7.0</v>
      </c>
      <c r="LA27" s="35" t="str">
        <f t="shared" si="900"/>
        <v>B</v>
      </c>
      <c r="LB27" s="33">
        <f t="shared" si="901"/>
        <v>3</v>
      </c>
      <c r="LC27" s="49" t="str">
        <f t="shared" si="902"/>
        <v>3.0</v>
      </c>
      <c r="LD27" s="77">
        <v>2</v>
      </c>
      <c r="LE27" s="151">
        <v>2</v>
      </c>
      <c r="LF27" s="63"/>
      <c r="LG27" s="27"/>
      <c r="LH27" s="28"/>
      <c r="LI27" s="30">
        <f t="shared" si="903"/>
        <v>0</v>
      </c>
      <c r="LJ27" s="31">
        <f t="shared" si="904"/>
        <v>0</v>
      </c>
      <c r="LK27" s="31" t="str">
        <f t="shared" si="905"/>
        <v>0.0</v>
      </c>
      <c r="LL27" s="35" t="str">
        <f t="shared" si="906"/>
        <v>F</v>
      </c>
      <c r="LM27" s="33">
        <f t="shared" si="907"/>
        <v>0</v>
      </c>
      <c r="LN27" s="49" t="str">
        <f t="shared" si="908"/>
        <v>0.0</v>
      </c>
      <c r="LO27" s="77">
        <v>2</v>
      </c>
      <c r="LP27" s="151"/>
      <c r="LQ27" s="24"/>
      <c r="LR27" s="27"/>
      <c r="LS27" s="28"/>
      <c r="LT27" s="30">
        <f t="shared" ref="LT27" si="972">ROUND((LQ27*0.4+LR27*0.6),1)</f>
        <v>0</v>
      </c>
      <c r="LU27" s="31">
        <f t="shared" ref="LU27" si="973">ROUND(MAX((LQ27*0.4+LR27*0.6),(LQ27*0.4+LS27*0.6)),1)</f>
        <v>0</v>
      </c>
      <c r="LV27" s="29" t="str">
        <f t="shared" si="249"/>
        <v>0.0</v>
      </c>
      <c r="LW27" s="35" t="str">
        <f t="shared" si="909"/>
        <v>F</v>
      </c>
      <c r="LX27" s="33">
        <f t="shared" si="910"/>
        <v>0</v>
      </c>
      <c r="LY27" s="49" t="str">
        <f t="shared" si="911"/>
        <v>0.0</v>
      </c>
      <c r="LZ27" s="77">
        <v>2</v>
      </c>
      <c r="MA27" s="151"/>
      <c r="MB27" s="24"/>
      <c r="MC27" s="27"/>
      <c r="MD27" s="28"/>
      <c r="ME27" s="30">
        <f t="shared" ref="ME27" si="974">ROUND((MB27*0.4+MC27*0.6),1)</f>
        <v>0</v>
      </c>
      <c r="MF27" s="161">
        <f t="shared" ref="MF27" si="975">ROUND(MAX((MB27*0.4+MC27*0.6),(MB27*0.4+MD27*0.6)),1)</f>
        <v>0</v>
      </c>
      <c r="MG27" s="29" t="str">
        <f t="shared" si="250"/>
        <v>0.0</v>
      </c>
      <c r="MH27" s="162" t="str">
        <f t="shared" si="912"/>
        <v>F</v>
      </c>
      <c r="MI27" s="163">
        <f t="shared" si="913"/>
        <v>0</v>
      </c>
      <c r="MJ27" s="56" t="str">
        <f t="shared" si="914"/>
        <v>0.0</v>
      </c>
      <c r="MK27" s="77">
        <v>1</v>
      </c>
      <c r="ML27" s="151"/>
      <c r="MM27" s="24">
        <v>5.9</v>
      </c>
      <c r="MN27" s="27">
        <v>4</v>
      </c>
      <c r="MO27" s="28"/>
      <c r="MP27" s="30">
        <f t="shared" ref="MP27" si="976">ROUND((MM27*0.4+MN27*0.6),1)</f>
        <v>4.8</v>
      </c>
      <c r="MQ27" s="161">
        <f t="shared" ref="MQ27" si="977">ROUND(MAX((MM27*0.4+MN27*0.6),(MM27*0.4+MO27*0.6)),1)</f>
        <v>4.8</v>
      </c>
      <c r="MR27" s="29" t="str">
        <f t="shared" si="251"/>
        <v>4.8</v>
      </c>
      <c r="MS27" s="162" t="str">
        <f t="shared" si="915"/>
        <v>D</v>
      </c>
      <c r="MT27" s="163">
        <f t="shared" si="916"/>
        <v>1</v>
      </c>
      <c r="MU27" s="56" t="str">
        <f t="shared" si="917"/>
        <v>1.0</v>
      </c>
      <c r="MV27" s="77">
        <v>3</v>
      </c>
      <c r="MW27" s="151">
        <v>3</v>
      </c>
      <c r="MX27" s="63"/>
      <c r="MY27" s="27"/>
      <c r="MZ27" s="28"/>
      <c r="NA27" s="30">
        <f t="shared" si="918"/>
        <v>0</v>
      </c>
      <c r="NB27" s="161">
        <f t="shared" si="919"/>
        <v>0</v>
      </c>
      <c r="NC27" s="29" t="str">
        <f t="shared" si="252"/>
        <v>0.0</v>
      </c>
      <c r="ND27" s="162" t="str">
        <f t="shared" si="920"/>
        <v>F</v>
      </c>
      <c r="NE27" s="163">
        <f t="shared" si="921"/>
        <v>0</v>
      </c>
      <c r="NF27" s="56" t="str">
        <f t="shared" si="922"/>
        <v>0.0</v>
      </c>
      <c r="NG27" s="77">
        <v>1</v>
      </c>
      <c r="NH27" s="151"/>
      <c r="NI27" s="24">
        <v>5.4</v>
      </c>
      <c r="NJ27" s="27">
        <v>8</v>
      </c>
      <c r="NK27" s="28"/>
      <c r="NL27" s="30">
        <f t="shared" ref="NL27" si="978">ROUND((NI27*0.4+NJ27*0.6),1)</f>
        <v>7</v>
      </c>
      <c r="NM27" s="31">
        <f t="shared" ref="NM27" si="979">ROUND(MAX((NI27*0.4+NJ27*0.6),(NI27*0.4+NK27*0.6)),1)</f>
        <v>7</v>
      </c>
      <c r="NN27" s="31" t="str">
        <f t="shared" si="923"/>
        <v>7.0</v>
      </c>
      <c r="NO27" s="35" t="str">
        <f t="shared" si="924"/>
        <v>B</v>
      </c>
      <c r="NP27" s="33">
        <f t="shared" si="925"/>
        <v>3</v>
      </c>
      <c r="NQ27" s="49" t="str">
        <f t="shared" si="926"/>
        <v>3.0</v>
      </c>
      <c r="NR27" s="77">
        <v>3</v>
      </c>
      <c r="NS27" s="151">
        <v>3</v>
      </c>
      <c r="NT27" s="24">
        <v>6</v>
      </c>
      <c r="NU27" s="214">
        <v>7</v>
      </c>
      <c r="NV27" s="28"/>
      <c r="NW27" s="30">
        <f t="shared" ref="NW27" si="980">ROUND((NT27*0.4+NU27*0.6),1)</f>
        <v>6.6</v>
      </c>
      <c r="NX27" s="31">
        <f t="shared" ref="NX27" si="981">ROUND(MAX((NT27*0.4+NU27*0.6),(NT27*0.4+NV27*0.6)),1)</f>
        <v>6.6</v>
      </c>
      <c r="NY27" s="31" t="str">
        <f t="shared" si="927"/>
        <v>6.6</v>
      </c>
      <c r="NZ27" s="35" t="str">
        <f t="shared" si="928"/>
        <v>C+</v>
      </c>
      <c r="OA27" s="33">
        <f t="shared" si="929"/>
        <v>2.5</v>
      </c>
      <c r="OB27" s="49" t="str">
        <f t="shared" si="930"/>
        <v>2.5</v>
      </c>
      <c r="OC27" s="77">
        <v>2</v>
      </c>
      <c r="OD27" s="151">
        <v>2</v>
      </c>
      <c r="OE27" s="211">
        <f t="shared" si="931"/>
        <v>18</v>
      </c>
      <c r="OF27" s="43">
        <f t="shared" si="932"/>
        <v>1.3888888888888888</v>
      </c>
      <c r="OG27" s="45" t="str">
        <f t="shared" si="933"/>
        <v>1.39</v>
      </c>
      <c r="OH27" s="47" t="str">
        <f t="shared" si="934"/>
        <v>Lên lớp</v>
      </c>
      <c r="OI27" s="41">
        <f t="shared" si="935"/>
        <v>12</v>
      </c>
      <c r="OJ27" s="43">
        <f t="shared" si="936"/>
        <v>2.0833333333333335</v>
      </c>
      <c r="OK27" s="229">
        <f t="shared" si="937"/>
        <v>76</v>
      </c>
      <c r="OL27" s="230">
        <f t="shared" si="938"/>
        <v>55</v>
      </c>
      <c r="OM27" s="146">
        <f t="shared" si="939"/>
        <v>2.0636363636363635</v>
      </c>
      <c r="ON27" s="45" t="str">
        <f t="shared" si="940"/>
        <v>2.06</v>
      </c>
      <c r="OO27" s="47" t="str">
        <f t="shared" si="941"/>
        <v>Lên lớp</v>
      </c>
      <c r="OP27" s="47"/>
      <c r="OQ27" s="63">
        <v>0</v>
      </c>
      <c r="OR27" s="27"/>
      <c r="OS27" s="28"/>
      <c r="OT27" s="30">
        <f t="shared" si="484"/>
        <v>0</v>
      </c>
      <c r="OU27" s="31">
        <f t="shared" si="485"/>
        <v>0</v>
      </c>
      <c r="OV27" s="31" t="str">
        <f t="shared" si="486"/>
        <v>0.0</v>
      </c>
      <c r="OW27" s="35" t="str">
        <f t="shared" si="487"/>
        <v>F</v>
      </c>
      <c r="OX27" s="33">
        <f t="shared" si="488"/>
        <v>0</v>
      </c>
      <c r="OY27" s="49" t="str">
        <f t="shared" si="489"/>
        <v>0.0</v>
      </c>
      <c r="OZ27" s="77">
        <v>2</v>
      </c>
      <c r="PA27" s="151"/>
      <c r="PB27" s="63">
        <v>0</v>
      </c>
      <c r="PC27" s="27"/>
      <c r="PD27" s="28"/>
      <c r="PE27" s="30">
        <f t="shared" si="490"/>
        <v>0</v>
      </c>
      <c r="PF27" s="31">
        <f t="shared" si="491"/>
        <v>0</v>
      </c>
      <c r="PG27" s="31" t="str">
        <f t="shared" si="492"/>
        <v>0.0</v>
      </c>
      <c r="PH27" s="35" t="str">
        <f t="shared" si="493"/>
        <v>F</v>
      </c>
      <c r="PI27" s="33">
        <f t="shared" si="494"/>
        <v>0</v>
      </c>
      <c r="PJ27" s="49" t="str">
        <f t="shared" si="495"/>
        <v>0.0</v>
      </c>
      <c r="PK27" s="77">
        <v>3</v>
      </c>
      <c r="PL27" s="151"/>
      <c r="PM27" s="24">
        <v>6</v>
      </c>
      <c r="PN27" s="27">
        <v>5</v>
      </c>
      <c r="PO27" s="28"/>
      <c r="PP27" s="30">
        <f t="shared" si="496"/>
        <v>5.4</v>
      </c>
      <c r="PQ27" s="31">
        <f t="shared" si="497"/>
        <v>5.4</v>
      </c>
      <c r="PR27" s="31" t="str">
        <f t="shared" si="498"/>
        <v>5.4</v>
      </c>
      <c r="PS27" s="35" t="str">
        <f t="shared" si="499"/>
        <v>D+</v>
      </c>
      <c r="PT27" s="33">
        <f t="shared" si="500"/>
        <v>1.5</v>
      </c>
      <c r="PU27" s="49" t="str">
        <f t="shared" si="501"/>
        <v>1.5</v>
      </c>
      <c r="PV27" s="77">
        <v>2</v>
      </c>
      <c r="PW27" s="151">
        <v>2</v>
      </c>
      <c r="PX27" s="24">
        <v>7.5</v>
      </c>
      <c r="PY27" s="27">
        <v>6</v>
      </c>
      <c r="PZ27" s="28"/>
      <c r="QA27" s="30">
        <f t="shared" si="502"/>
        <v>6.6</v>
      </c>
      <c r="QB27" s="31">
        <f t="shared" si="503"/>
        <v>6.6</v>
      </c>
      <c r="QC27" s="31" t="str">
        <f t="shared" si="504"/>
        <v>6.6</v>
      </c>
      <c r="QD27" s="35" t="str">
        <f t="shared" si="545"/>
        <v>C+</v>
      </c>
      <c r="QE27" s="33">
        <f t="shared" si="505"/>
        <v>2.5</v>
      </c>
      <c r="QF27" s="49" t="str">
        <f t="shared" si="506"/>
        <v>2.5</v>
      </c>
      <c r="QG27" s="77">
        <v>3</v>
      </c>
      <c r="QH27" s="151">
        <v>3</v>
      </c>
      <c r="QI27" s="63">
        <v>1.2</v>
      </c>
      <c r="QJ27" s="27"/>
      <c r="QK27" s="28"/>
      <c r="QL27" s="30">
        <f t="shared" si="507"/>
        <v>0.5</v>
      </c>
      <c r="QM27" s="31">
        <f t="shared" si="508"/>
        <v>0.5</v>
      </c>
      <c r="QN27" s="29" t="str">
        <f t="shared" si="509"/>
        <v>0.5</v>
      </c>
      <c r="QO27" s="35" t="str">
        <f t="shared" si="510"/>
        <v>F</v>
      </c>
      <c r="QP27" s="130">
        <f t="shared" si="511"/>
        <v>0</v>
      </c>
      <c r="QQ27" s="49" t="str">
        <f t="shared" si="512"/>
        <v>0.0</v>
      </c>
      <c r="QR27" s="77">
        <v>1</v>
      </c>
      <c r="QS27" s="151"/>
      <c r="QT27" s="24">
        <v>6.3</v>
      </c>
      <c r="QU27" s="27"/>
      <c r="QV27" s="28">
        <v>9</v>
      </c>
      <c r="QW27" s="30">
        <f t="shared" si="513"/>
        <v>2.5</v>
      </c>
      <c r="QX27" s="31">
        <f t="shared" si="514"/>
        <v>7.9</v>
      </c>
      <c r="QY27" s="31" t="str">
        <f t="shared" si="515"/>
        <v>7.9</v>
      </c>
      <c r="QZ27" s="35" t="str">
        <f t="shared" si="516"/>
        <v>B</v>
      </c>
      <c r="RA27" s="33">
        <f t="shared" si="517"/>
        <v>3</v>
      </c>
      <c r="RB27" s="49" t="str">
        <f t="shared" si="518"/>
        <v>3.0</v>
      </c>
      <c r="RC27" s="77">
        <v>3</v>
      </c>
      <c r="RD27" s="151">
        <v>3</v>
      </c>
      <c r="RE27" s="63"/>
      <c r="RF27" s="27"/>
      <c r="RG27" s="28"/>
      <c r="RH27" s="30">
        <f t="shared" si="519"/>
        <v>0</v>
      </c>
      <c r="RI27" s="31">
        <f t="shared" si="520"/>
        <v>0</v>
      </c>
      <c r="RJ27" s="31" t="str">
        <f t="shared" si="521"/>
        <v>0.0</v>
      </c>
      <c r="RK27" s="35" t="str">
        <f t="shared" si="522"/>
        <v>F</v>
      </c>
      <c r="RL27" s="33">
        <f t="shared" si="523"/>
        <v>0</v>
      </c>
      <c r="RM27" s="49" t="str">
        <f t="shared" si="524"/>
        <v>0.0</v>
      </c>
      <c r="RN27" s="77">
        <v>1</v>
      </c>
      <c r="RO27" s="151"/>
      <c r="RP27" s="211">
        <f t="shared" si="525"/>
        <v>15</v>
      </c>
      <c r="RQ27" s="275">
        <f t="shared" si="526"/>
        <v>3.6533333333333333</v>
      </c>
      <c r="RR27" s="43">
        <f t="shared" si="527"/>
        <v>1.3</v>
      </c>
      <c r="RS27" s="45" t="str">
        <f t="shared" si="277"/>
        <v>1.30</v>
      </c>
      <c r="RT27" s="47" t="str">
        <f t="shared" si="278"/>
        <v>Lên lớp</v>
      </c>
      <c r="RU27" s="41">
        <f t="shared" si="279"/>
        <v>8</v>
      </c>
      <c r="RV27" s="43">
        <f t="shared" si="280"/>
        <v>2.4375</v>
      </c>
      <c r="RW27" s="229">
        <f t="shared" si="281"/>
        <v>91</v>
      </c>
      <c r="RX27" s="230">
        <f t="shared" si="282"/>
        <v>63</v>
      </c>
      <c r="RY27" s="146">
        <f t="shared" si="283"/>
        <v>2.1111111111111112</v>
      </c>
      <c r="RZ27" s="45" t="str">
        <f t="shared" si="284"/>
        <v>2.11</v>
      </c>
      <c r="SA27" s="47" t="str">
        <f t="shared" si="285"/>
        <v>Lên lớp</v>
      </c>
      <c r="SB27" s="47" t="s">
        <v>1143</v>
      </c>
      <c r="SC27" s="24"/>
      <c r="SD27" s="27"/>
      <c r="SE27" s="28"/>
      <c r="SF27" s="30">
        <f t="shared" si="528"/>
        <v>0</v>
      </c>
      <c r="SG27" s="31">
        <f t="shared" si="529"/>
        <v>0</v>
      </c>
      <c r="SH27" s="31" t="str">
        <f t="shared" si="530"/>
        <v>0.0</v>
      </c>
      <c r="SI27" s="35" t="str">
        <f t="shared" si="531"/>
        <v>F</v>
      </c>
      <c r="SJ27" s="33">
        <f t="shared" si="532"/>
        <v>0</v>
      </c>
      <c r="SK27" s="49" t="str">
        <f t="shared" si="533"/>
        <v>0.0</v>
      </c>
      <c r="SL27" s="77">
        <v>2</v>
      </c>
      <c r="SM27" s="151"/>
      <c r="SN27" s="24"/>
      <c r="SO27" s="27"/>
      <c r="SP27" s="28"/>
      <c r="SQ27" s="30">
        <f t="shared" si="534"/>
        <v>0</v>
      </c>
      <c r="SR27" s="31">
        <f t="shared" si="535"/>
        <v>0</v>
      </c>
      <c r="SS27" s="31" t="str">
        <f t="shared" si="536"/>
        <v>0.0</v>
      </c>
      <c r="ST27" s="35" t="str">
        <f t="shared" si="537"/>
        <v>F</v>
      </c>
      <c r="SU27" s="33">
        <f t="shared" si="538"/>
        <v>0</v>
      </c>
      <c r="SV27" s="49" t="str">
        <f t="shared" si="539"/>
        <v>0.0</v>
      </c>
      <c r="SW27" s="77">
        <v>2</v>
      </c>
      <c r="SX27" s="151"/>
      <c r="SY27" s="24"/>
      <c r="SZ27" s="27"/>
      <c r="TA27" s="28"/>
      <c r="TB27" s="22">
        <f t="shared" ref="TB27:TB28" si="982">ROUND((SF27*0.5+SQ27*0.5),1)</f>
        <v>0</v>
      </c>
      <c r="TC27" s="29">
        <f t="shared" ref="TC27:TC28" si="983">ROUND((SG27*0.5+SR27*0.5),1)</f>
        <v>0</v>
      </c>
      <c r="TD27" s="31" t="str">
        <f t="shared" si="541"/>
        <v>0.0</v>
      </c>
      <c r="TE27" s="35" t="str">
        <f t="shared" si="542"/>
        <v>F</v>
      </c>
      <c r="TF27" s="33">
        <f t="shared" si="543"/>
        <v>0</v>
      </c>
      <c r="TG27" s="49" t="str">
        <f t="shared" si="544"/>
        <v>0.0</v>
      </c>
      <c r="TH27" s="77">
        <v>4</v>
      </c>
      <c r="TI27" s="151"/>
      <c r="TJ27" s="320"/>
      <c r="TK27" s="321"/>
      <c r="TL27" s="322"/>
      <c r="TM27" s="322"/>
      <c r="TN27" s="322"/>
      <c r="TO27" s="127">
        <f t="shared" si="548"/>
        <v>0</v>
      </c>
      <c r="TP27" s="29" t="str">
        <f t="shared" si="549"/>
        <v>0.0</v>
      </c>
      <c r="TQ27" s="35" t="str">
        <f t="shared" si="550"/>
        <v>F</v>
      </c>
      <c r="TR27" s="33">
        <f t="shared" si="551"/>
        <v>0</v>
      </c>
      <c r="TS27" s="49" t="str">
        <f t="shared" si="552"/>
        <v>0.0</v>
      </c>
      <c r="TT27" s="323"/>
      <c r="TU27" s="324"/>
      <c r="TV27" s="325">
        <f t="shared" si="553"/>
        <v>4</v>
      </c>
      <c r="TW27" s="341">
        <f t="shared" si="294"/>
        <v>0</v>
      </c>
      <c r="TX27" s="326">
        <f t="shared" si="554"/>
        <v>0</v>
      </c>
      <c r="TY27" s="45" t="str">
        <f t="shared" si="555"/>
        <v>0.00</v>
      </c>
      <c r="TZ27" s="47" t="str">
        <f t="shared" si="556"/>
        <v>Cảnh báo KQHT</v>
      </c>
      <c r="UA27" s="41">
        <f t="shared" si="557"/>
        <v>0</v>
      </c>
      <c r="UB27" s="43" t="e">
        <f t="shared" si="558"/>
        <v>#DIV/0!</v>
      </c>
    </row>
    <row r="28" spans="1:548" ht="18">
      <c r="A28" s="11">
        <v>44</v>
      </c>
      <c r="B28" s="70" t="s">
        <v>1068</v>
      </c>
      <c r="C28" s="14" t="s">
        <v>1381</v>
      </c>
      <c r="D28" s="57" t="s">
        <v>336</v>
      </c>
      <c r="E28" s="303" t="s">
        <v>269</v>
      </c>
      <c r="F28" s="123" t="s">
        <v>1382</v>
      </c>
      <c r="G28" s="58" t="s">
        <v>1476</v>
      </c>
      <c r="H28" s="58" t="s">
        <v>18</v>
      </c>
      <c r="I28" s="104" t="s">
        <v>826</v>
      </c>
      <c r="J28" s="140">
        <v>6</v>
      </c>
      <c r="K28" s="29" t="str">
        <f t="shared" si="100"/>
        <v>6.0</v>
      </c>
      <c r="L28" s="35" t="str">
        <f>IF(J28&gt;=8.5,"A",IF(J28&gt;=8,"B+",IF(J28&gt;=7,"B",IF(J28&gt;=6.5,"C+",IF(J28&gt;=5.5,"C",IF(J28&gt;=5,"D+",IF(J28&gt;=4,"D","F")))))))</f>
        <v>C</v>
      </c>
      <c r="M28" s="33">
        <f>IF(L28="A",4,IF(L28="B+",3.5,IF(L28="B",3,IF(L28="C+",2.5,IF(L28="C",2,IF(L28="D+",1.5,IF(L28="D",1,0)))))))</f>
        <v>2</v>
      </c>
      <c r="N28" s="49" t="str">
        <f>TEXT(M28,"0.0")</f>
        <v>2.0</v>
      </c>
      <c r="O28" s="12">
        <v>2</v>
      </c>
      <c r="P28" s="19">
        <v>6</v>
      </c>
      <c r="Q28" s="29" t="str">
        <f t="shared" si="104"/>
        <v>6.0</v>
      </c>
      <c r="R28" s="35" t="str">
        <f>IF(P28&gt;=8.5,"A",IF(P28&gt;=8,"B+",IF(P28&gt;=7,"B",IF(P28&gt;=6.5,"C+",IF(P28&gt;=5.5,"C",IF(P28&gt;=5,"D+",IF(P28&gt;=4,"D","F")))))))</f>
        <v>C</v>
      </c>
      <c r="S28" s="33">
        <f>IF(R28="A",4,IF(R28="B+",3.5,IF(R28="B",3,IF(R28="C+",2.5,IF(R28="C",2,IF(R28="D+",1.5,IF(R28="D",1,0)))))))</f>
        <v>2</v>
      </c>
      <c r="T28" s="49" t="str">
        <f>TEXT(S28,"0.0")</f>
        <v>2.0</v>
      </c>
      <c r="U28" s="12">
        <v>3</v>
      </c>
      <c r="V28" s="24">
        <v>7.8</v>
      </c>
      <c r="W28" s="27">
        <v>7</v>
      </c>
      <c r="X28" s="28"/>
      <c r="Y28" s="30">
        <f>ROUND((V28*0.4+W28*0.6),1)</f>
        <v>7.3</v>
      </c>
      <c r="Z28" s="161">
        <f>ROUND(MAX((V28*0.4+W28*0.6),(V28*0.4+X28*0.6)),1)</f>
        <v>7.3</v>
      </c>
      <c r="AA28" s="29" t="str">
        <f t="shared" si="110"/>
        <v>7.3</v>
      </c>
      <c r="AB28" s="162" t="str">
        <f>IF(Z28&gt;=8.5,"A",IF(Z28&gt;=8,"B+",IF(Z28&gt;=7,"B",IF(Z28&gt;=6.5,"C+",IF(Z28&gt;=5.5,"C",IF(Z28&gt;=5,"D+",IF(Z28&gt;=4,"D","F")))))))</f>
        <v>B</v>
      </c>
      <c r="AC28" s="163">
        <f>IF(AB28="A",4,IF(AB28="B+",3.5,IF(AB28="B",3,IF(AB28="C+",2.5,IF(AB28="C",2,IF(AB28="D+",1.5,IF(AB28="D",1,0)))))))</f>
        <v>3</v>
      </c>
      <c r="AD28" s="56" t="str">
        <f>TEXT(AC28,"0.0")</f>
        <v>3.0</v>
      </c>
      <c r="AE28" s="77">
        <v>5</v>
      </c>
      <c r="AF28" s="80">
        <v>5</v>
      </c>
      <c r="AG28" s="24">
        <v>5</v>
      </c>
      <c r="AH28" s="27">
        <v>4</v>
      </c>
      <c r="AI28" s="28"/>
      <c r="AJ28" s="30">
        <f>ROUND((AG28*0.4+AH28*0.6),1)</f>
        <v>4.4000000000000004</v>
      </c>
      <c r="AK28" s="31">
        <f>ROUND(MAX((AG28*0.4+AH28*0.6),(AG28*0.4+AI28*0.6)),1)</f>
        <v>4.4000000000000004</v>
      </c>
      <c r="AL28" s="29" t="str">
        <f t="shared" si="116"/>
        <v>4.4</v>
      </c>
      <c r="AM28" s="35" t="str">
        <f>IF(AK28&gt;=8.5,"A",IF(AK28&gt;=8,"B+",IF(AK28&gt;=7,"B",IF(AK28&gt;=6.5,"C+",IF(AK28&gt;=5.5,"C",IF(AK28&gt;=5,"D+",IF(AK28&gt;=4,"D","F")))))))</f>
        <v>D</v>
      </c>
      <c r="AN28" s="33">
        <f>IF(AM28="A",4,IF(AM28="B+",3.5,IF(AM28="B",3,IF(AM28="C+",2.5,IF(AM28="C",2,IF(AM28="D+",1.5,IF(AM28="D",1,0)))))))</f>
        <v>1</v>
      </c>
      <c r="AO28" s="49" t="str">
        <f>TEXT(AN28,"0.0")</f>
        <v>1.0</v>
      </c>
      <c r="AP28" s="77">
        <v>3</v>
      </c>
      <c r="AQ28" s="83">
        <v>3</v>
      </c>
      <c r="AR28" s="24">
        <v>5.6</v>
      </c>
      <c r="AS28" s="27">
        <v>4</v>
      </c>
      <c r="AT28" s="28"/>
      <c r="AU28" s="30">
        <f>ROUND((AR28*0.4+AS28*0.6),1)</f>
        <v>4.5999999999999996</v>
      </c>
      <c r="AV28" s="161">
        <f>ROUND(MAX((AR28*0.4+AS28*0.6),(AR28*0.4+AT28*0.6)),1)</f>
        <v>4.5999999999999996</v>
      </c>
      <c r="AW28" s="29" t="str">
        <f t="shared" si="120"/>
        <v>4.6</v>
      </c>
      <c r="AX28" s="162" t="str">
        <f>IF(AV28&gt;=8.5,"A",IF(AV28&gt;=8,"B+",IF(AV28&gt;=7,"B",IF(AV28&gt;=6.5,"C+",IF(AV28&gt;=5.5,"C",IF(AV28&gt;=5,"D+",IF(AV28&gt;=4,"D","F")))))))</f>
        <v>D</v>
      </c>
      <c r="AY28" s="163">
        <f>IF(AX28="A",4,IF(AX28="B+",3.5,IF(AX28="B",3,IF(AX28="C+",2.5,IF(AX28="C",2,IF(AX28="D+",1.5,IF(AX28="D",1,0)))))))</f>
        <v>1</v>
      </c>
      <c r="AZ28" s="56" t="str">
        <f>TEXT(AY28,"0.0")</f>
        <v>1.0</v>
      </c>
      <c r="BA28" s="77">
        <v>3</v>
      </c>
      <c r="BB28" s="83">
        <v>3</v>
      </c>
      <c r="BC28" s="24">
        <v>6.7</v>
      </c>
      <c r="BD28" s="27">
        <v>4</v>
      </c>
      <c r="BE28" s="28"/>
      <c r="BF28" s="30">
        <f>ROUND((BC28*0.4+BD28*0.6),1)</f>
        <v>5.0999999999999996</v>
      </c>
      <c r="BG28" s="161">
        <f>ROUND(MAX((BC28*0.4+BD28*0.6),(BC28*0.4+BE28*0.6)),1)</f>
        <v>5.0999999999999996</v>
      </c>
      <c r="BH28" s="29" t="str">
        <f t="shared" si="124"/>
        <v>5.1</v>
      </c>
      <c r="BI28" s="162" t="str">
        <f>IF(BG28&gt;=8.5,"A",IF(BG28&gt;=8,"B+",IF(BG28&gt;=7,"B",IF(BG28&gt;=6.5,"C+",IF(BG28&gt;=5.5,"C",IF(BG28&gt;=5,"D+",IF(BG28&gt;=4,"D","F")))))))</f>
        <v>D+</v>
      </c>
      <c r="BJ28" s="163">
        <f>IF(BI28="A",4,IF(BI28="B+",3.5,IF(BI28="B",3,IF(BI28="C+",2.5,IF(BI28="C",2,IF(BI28="D+",1.5,IF(BI28="D",1,0)))))))</f>
        <v>1.5</v>
      </c>
      <c r="BK28" s="56" t="str">
        <f>TEXT(BJ28,"0.0")</f>
        <v>1.5</v>
      </c>
      <c r="BL28" s="77">
        <v>3</v>
      </c>
      <c r="BM28" s="83">
        <v>3</v>
      </c>
      <c r="BN28" s="24">
        <v>6.7</v>
      </c>
      <c r="BO28" s="27">
        <v>6</v>
      </c>
      <c r="BP28" s="28"/>
      <c r="BQ28" s="30">
        <f>ROUND((BN28*0.4+BO28*0.6),1)</f>
        <v>6.3</v>
      </c>
      <c r="BR28" s="31">
        <f>ROUND(MAX((BN28*0.4+BO28*0.6),(BN28*0.4+BP28*0.6)),1)</f>
        <v>6.3</v>
      </c>
      <c r="BS28" s="29" t="str">
        <f t="shared" si="128"/>
        <v>6.3</v>
      </c>
      <c r="BT28" s="35" t="str">
        <f>IF(BR28&gt;=8.5,"A",IF(BR28&gt;=8,"B+",IF(BR28&gt;=7,"B",IF(BR28&gt;=6.5,"C+",IF(BR28&gt;=5.5,"C",IF(BR28&gt;=5,"D+",IF(BR28&gt;=4,"D","F")))))))</f>
        <v>C</v>
      </c>
      <c r="BU28" s="33">
        <f>IF(BT28="A",4,IF(BT28="B+",3.5,IF(BT28="B",3,IF(BT28="C+",2.5,IF(BT28="C",2,IF(BT28="D+",1.5,IF(BT28="D",1,0)))))))</f>
        <v>2</v>
      </c>
      <c r="BV28" s="49" t="str">
        <f>TEXT(BU28,"0.0")</f>
        <v>2.0</v>
      </c>
      <c r="BW28" s="77">
        <v>2</v>
      </c>
      <c r="BX28" s="83">
        <v>2</v>
      </c>
      <c r="BY28" s="41">
        <f>AE28+AP28+BA28+BL28+BW28</f>
        <v>16</v>
      </c>
      <c r="BZ28" s="43">
        <f>(AC28*AE28+AN28*AP28+AY28*BA28+BJ28*BL28+BU28*BW28)/BY28</f>
        <v>1.84375</v>
      </c>
      <c r="CA28" s="45" t="str">
        <f>TEXT(BZ28,"0.00")</f>
        <v>1.84</v>
      </c>
      <c r="CB28" s="47" t="str">
        <f>IF(AND(BZ28&lt;0.8),"Cảnh báo KQHT","Lên lớp")</f>
        <v>Lên lớp</v>
      </c>
      <c r="CC28" s="145">
        <f>AF28+AQ28+BB28+BM28+BX28</f>
        <v>16</v>
      </c>
      <c r="CD28" s="146">
        <f xml:space="preserve"> (AC28*AF28+AN28*AQ28+AY28*BB28+BJ28*BM28+BU28*BX28)/CC28</f>
        <v>1.84375</v>
      </c>
      <c r="CE28" s="47" t="str">
        <f>IF(AND(CD28&lt;1.2),"Cảnh báo KQHT","Lên lớp")</f>
        <v>Lên lớp</v>
      </c>
      <c r="CF28" s="47" t="s">
        <v>1143</v>
      </c>
      <c r="CG28" s="24">
        <v>5</v>
      </c>
      <c r="CH28" s="27">
        <v>3</v>
      </c>
      <c r="CI28" s="28">
        <v>4</v>
      </c>
      <c r="CJ28" s="30">
        <f>ROUND((CG28*0.4+CH28*0.6),1)</f>
        <v>3.8</v>
      </c>
      <c r="CK28" s="31">
        <f>ROUND(MAX((CG28*0.4+CH28*0.6),(CG28*0.4+CI28*0.6)),1)</f>
        <v>4.4000000000000004</v>
      </c>
      <c r="CL28" s="29" t="str">
        <f t="shared" si="141"/>
        <v>4.4</v>
      </c>
      <c r="CM28" s="35" t="str">
        <f>IF(CK28&gt;=8.5,"A",IF(CK28&gt;=8,"B+",IF(CK28&gt;=7,"B",IF(CK28&gt;=6.5,"C+",IF(CK28&gt;=5.5,"C",IF(CK28&gt;=5,"D+",IF(CK28&gt;=4,"D","F")))))))</f>
        <v>D</v>
      </c>
      <c r="CN28" s="157">
        <f>IF(CM28="A",4,IF(CM28="B+",3.5,IF(CM28="B",3,IF(CM28="C+",2.5,IF(CM28="C",2,IF(CM28="D+",1.5,IF(CM28="D",1,0)))))))</f>
        <v>1</v>
      </c>
      <c r="CO28" s="49" t="str">
        <f>TEXT(CN28,"0.0")</f>
        <v>1.0</v>
      </c>
      <c r="CP28" s="77">
        <v>3</v>
      </c>
      <c r="CQ28" s="151">
        <v>3</v>
      </c>
      <c r="CR28" s="24">
        <v>5.7</v>
      </c>
      <c r="CS28" s="27">
        <v>5</v>
      </c>
      <c r="CT28" s="28"/>
      <c r="CU28" s="30">
        <f>ROUND((CR28*0.4+CS28*0.6),1)</f>
        <v>5.3</v>
      </c>
      <c r="CV28" s="31">
        <f>ROUND(MAX((CR28*0.4+CS28*0.6),(CR28*0.4+CT28*0.6)),1)</f>
        <v>5.3</v>
      </c>
      <c r="CW28" s="29" t="str">
        <f t="shared" si="146"/>
        <v>5.3</v>
      </c>
      <c r="CX28" s="35" t="str">
        <f>IF(CV28&gt;=8.5,"A",IF(CV28&gt;=8,"B+",IF(CV28&gt;=7,"B",IF(CV28&gt;=6.5,"C+",IF(CV28&gt;=5.5,"C",IF(CV28&gt;=5,"D+",IF(CV28&gt;=4,"D","F")))))))</f>
        <v>D+</v>
      </c>
      <c r="CY28" s="157">
        <f>IF(CX28="A",4,IF(CX28="B+",3.5,IF(CX28="B",3,IF(CX28="C+",2.5,IF(CX28="C",2,IF(CX28="D+",1.5,IF(CX28="D",1,0)))))))</f>
        <v>1.5</v>
      </c>
      <c r="CZ28" s="49" t="str">
        <f>TEXT(CY28,"0.0")</f>
        <v>1.5</v>
      </c>
      <c r="DA28" s="77">
        <v>2</v>
      </c>
      <c r="DB28" s="151">
        <v>2</v>
      </c>
      <c r="DC28" s="24">
        <v>6.6</v>
      </c>
      <c r="DD28" s="27">
        <v>5</v>
      </c>
      <c r="DE28" s="28"/>
      <c r="DF28" s="30">
        <f>ROUND((DC28*0.4+DD28*0.6),1)</f>
        <v>5.6</v>
      </c>
      <c r="DG28" s="31">
        <f>ROUND(MAX((DC28*0.4+DD28*0.6),(DC28*0.4+DE28*0.6)),1)</f>
        <v>5.6</v>
      </c>
      <c r="DH28" s="29" t="str">
        <f t="shared" si="152"/>
        <v>5.6</v>
      </c>
      <c r="DI28" s="35" t="str">
        <f>IF(DG28&gt;=8.5,"A",IF(DG28&gt;=8,"B+",IF(DG28&gt;=7,"B",IF(DG28&gt;=6.5,"C+",IF(DG28&gt;=5.5,"C",IF(DG28&gt;=5,"D+",IF(DG28&gt;=4,"D","F")))))))</f>
        <v>C</v>
      </c>
      <c r="DJ28" s="157">
        <f>IF(DI28="A",4,IF(DI28="B+",3.5,IF(DI28="B",3,IF(DI28="C+",2.5,IF(DI28="C",2,IF(DI28="D+",1.5,IF(DI28="D",1,0)))))))</f>
        <v>2</v>
      </c>
      <c r="DK28" s="49" t="str">
        <f>TEXT(DJ28,"0.0")</f>
        <v>2.0</v>
      </c>
      <c r="DL28" s="77">
        <v>4</v>
      </c>
      <c r="DM28" s="151">
        <v>4</v>
      </c>
      <c r="DN28" s="24">
        <v>6.3</v>
      </c>
      <c r="DO28" s="27">
        <v>8</v>
      </c>
      <c r="DP28" s="28"/>
      <c r="DQ28" s="30">
        <f>ROUND((DN28*0.4+DO28*0.6),1)</f>
        <v>7.3</v>
      </c>
      <c r="DR28" s="31">
        <f>ROUND(MAX((DN28*0.4+DO28*0.6),(DN28*0.4+DP28*0.6)),1)</f>
        <v>7.3</v>
      </c>
      <c r="DS28" s="29" t="str">
        <f t="shared" si="158"/>
        <v>7.3</v>
      </c>
      <c r="DT28" s="35" t="str">
        <f>IF(DR28&gt;=8.5,"A",IF(DR28&gt;=8,"B+",IF(DR28&gt;=7,"B",IF(DR28&gt;=6.5,"C+",IF(DR28&gt;=5.5,"C",IF(DR28&gt;=5,"D+",IF(DR28&gt;=4,"D","F")))))))</f>
        <v>B</v>
      </c>
      <c r="DU28" s="157">
        <f>IF(DT28="A",4,IF(DT28="B+",3.5,IF(DT28="B",3,IF(DT28="C+",2.5,IF(DT28="C",2,IF(DT28="D+",1.5,IF(DT28="D",1,0)))))))</f>
        <v>3</v>
      </c>
      <c r="DV28" s="49" t="str">
        <f>TEXT(DU28,"0.0")</f>
        <v>3.0</v>
      </c>
      <c r="DW28" s="77">
        <v>3</v>
      </c>
      <c r="DX28" s="151">
        <v>3</v>
      </c>
      <c r="DY28" s="24">
        <v>5</v>
      </c>
      <c r="DZ28" s="27">
        <v>6</v>
      </c>
      <c r="EA28" s="28"/>
      <c r="EB28" s="30">
        <f>ROUND((DY28*0.4+DZ28*0.6),1)</f>
        <v>5.6</v>
      </c>
      <c r="EC28" s="31">
        <f>ROUND(MAX((DY28*0.4+DZ28*0.6),(DY28*0.4+EA28*0.6)),1)</f>
        <v>5.6</v>
      </c>
      <c r="ED28" s="29" t="str">
        <f t="shared" si="162"/>
        <v>5.6</v>
      </c>
      <c r="EE28" s="35" t="str">
        <f>IF(EC28&gt;=8.5,"A",IF(EC28&gt;=8,"B+",IF(EC28&gt;=7,"B",IF(EC28&gt;=6.5,"C+",IF(EC28&gt;=5.5,"C",IF(EC28&gt;=5,"D+",IF(EC28&gt;=4,"D","F")))))))</f>
        <v>C</v>
      </c>
      <c r="EF28" s="157">
        <f>IF(EE28="A",4,IF(EE28="B+",3.5,IF(EE28="B",3,IF(EE28="C+",2.5,IF(EE28="C",2,IF(EE28="D+",1.5,IF(EE28="D",1,0)))))))</f>
        <v>2</v>
      </c>
      <c r="EG28" s="49" t="str">
        <f>TEXT(EF28,"0.0")</f>
        <v>2.0</v>
      </c>
      <c r="EH28" s="77">
        <v>2</v>
      </c>
      <c r="EI28" s="151">
        <v>2</v>
      </c>
      <c r="EJ28" s="24">
        <v>6.4</v>
      </c>
      <c r="EK28" s="27"/>
      <c r="EL28" s="28">
        <v>5</v>
      </c>
      <c r="EM28" s="30">
        <f>ROUND((EJ28*0.4+EK28*0.6),1)</f>
        <v>2.6</v>
      </c>
      <c r="EN28" s="31">
        <f>ROUND(MAX((EJ28*0.4+EK28*0.6),(EJ28*0.4+EL28*0.6)),1)</f>
        <v>5.6</v>
      </c>
      <c r="EO28" s="29" t="str">
        <f t="shared" si="167"/>
        <v>5.6</v>
      </c>
      <c r="EP28" s="35" t="str">
        <f>IF(EN28&gt;=8.5,"A",IF(EN28&gt;=8,"B+",IF(EN28&gt;=7,"B",IF(EN28&gt;=6.5,"C+",IF(EN28&gt;=5.5,"C",IF(EN28&gt;=5,"D+",IF(EN28&gt;=4,"D","F")))))))</f>
        <v>C</v>
      </c>
      <c r="EQ28" s="157">
        <f>IF(EP28="A",4,IF(EP28="B+",3.5,IF(EP28="B",3,IF(EP28="C+",2.5,IF(EP28="C",2,IF(EP28="D+",1.5,IF(EP28="D",1,0)))))))</f>
        <v>2</v>
      </c>
      <c r="ER28" s="49" t="str">
        <f>TEXT(EQ28,"0.0")</f>
        <v>2.0</v>
      </c>
      <c r="ES28" s="77">
        <v>2</v>
      </c>
      <c r="ET28" s="151">
        <v>2</v>
      </c>
      <c r="EU28" s="24">
        <v>5</v>
      </c>
      <c r="EV28" s="124"/>
      <c r="EW28" s="28">
        <v>7</v>
      </c>
      <c r="EX28" s="30">
        <f>ROUND((EU28*0.4+EV28*0.6),1)</f>
        <v>2</v>
      </c>
      <c r="EY28" s="31">
        <f>ROUND(MAX((EU28*0.4+EV28*0.6),(EU28*0.4+EW28*0.6)),1)</f>
        <v>6.2</v>
      </c>
      <c r="EZ28" s="29" t="str">
        <f t="shared" si="172"/>
        <v>6.2</v>
      </c>
      <c r="FA28" s="35" t="str">
        <f>IF(EY28&gt;=8.5,"A",IF(EY28&gt;=8,"B+",IF(EY28&gt;=7,"B",IF(EY28&gt;=6.5,"C+",IF(EY28&gt;=5.5,"C",IF(EY28&gt;=5,"D+",IF(EY28&gt;=4,"D","F")))))))</f>
        <v>C</v>
      </c>
      <c r="FB28" s="157">
        <f>IF(FA28="A",4,IF(FA28="B+",3.5,IF(FA28="B",3,IF(FA28="C+",2.5,IF(FA28="C",2,IF(FA28="D+",1.5,IF(FA28="D",1,0)))))))</f>
        <v>2</v>
      </c>
      <c r="FC28" s="49" t="str">
        <f>TEXT(FB28,"0.0")</f>
        <v>2.0</v>
      </c>
      <c r="FD28" s="77">
        <v>3</v>
      </c>
      <c r="FE28" s="151">
        <v>3</v>
      </c>
      <c r="FF28" s="155"/>
      <c r="FG28" s="165"/>
      <c r="FH28" s="165"/>
      <c r="FI28" s="30">
        <v>6.1</v>
      </c>
      <c r="FJ28" s="31">
        <v>6.1</v>
      </c>
      <c r="FK28" s="29" t="str">
        <f t="shared" si="178"/>
        <v>6.1</v>
      </c>
      <c r="FL28" s="35" t="str">
        <f>IF(FJ28&gt;=8.5,"A",IF(FJ28&gt;=8,"B+",IF(FJ28&gt;=7,"B",IF(FJ28&gt;=6.5,"C+",IF(FJ28&gt;=5.5,"C",IF(FJ28&gt;=5,"D+",IF(FJ28&gt;=4,"D","F")))))))</f>
        <v>C</v>
      </c>
      <c r="FM28" s="33">
        <f>IF(FL28="A",4,IF(FL28="B+",3.5,IF(FL28="B",3,IF(FL28="C+",2.5,IF(FL28="C",2,IF(FL28="D+",1.5,IF(FL28="D",1,0)))))))</f>
        <v>2</v>
      </c>
      <c r="FN28" s="49" t="str">
        <f>TEXT(FM28,"0.0")</f>
        <v>2.0</v>
      </c>
      <c r="FO28" s="77">
        <v>2</v>
      </c>
      <c r="FP28" s="151">
        <v>2</v>
      </c>
      <c r="FQ28" s="41">
        <f>CP28+DA28+DL28+DW28+EH28+ES28+FD28+FO28</f>
        <v>21</v>
      </c>
      <c r="FR28" s="43">
        <f>(CN28*CP28+CY28*DA28+DJ28*DL28+DU28*DW28+EF28*EH28+EQ28*ES28+FB28*FD28+FM28*FO28)/FQ28</f>
        <v>1.9523809523809523</v>
      </c>
      <c r="FS28" s="45" t="str">
        <f>TEXT(FR28,"0.00")</f>
        <v>1.95</v>
      </c>
      <c r="FT28" s="47" t="str">
        <f>IF(AND(FR28&lt;1),"Cảnh báo KQHT","Lên lớp")</f>
        <v>Lên lớp</v>
      </c>
      <c r="FU28" s="145">
        <f>CQ28+DB28+DM28+DX28+EI28+ET28+FE28+FP28</f>
        <v>21</v>
      </c>
      <c r="FV28" s="146">
        <f xml:space="preserve"> (CN28*CQ28+CY28*DB28+DJ28*DM28+DU28*DX28+EF28*EI28+EQ28*ET28+FB28*FE28+FM28*FP28)/FU28</f>
        <v>1.9523809523809523</v>
      </c>
      <c r="FW28" s="174">
        <f>BY28+FQ28</f>
        <v>37</v>
      </c>
      <c r="FX28" s="41">
        <f>CC28+FU28</f>
        <v>37</v>
      </c>
      <c r="FY28" s="43">
        <f>(CD28*CC28+FV28*FU28)/FX28</f>
        <v>1.9054054054054055</v>
      </c>
      <c r="FZ28" s="45" t="str">
        <f>TEXT(FY28,"0.00")</f>
        <v>1.91</v>
      </c>
      <c r="GA28" s="47" t="str">
        <f>IF(AND(FY28&lt;1.2),"Cảnh báo KQHT","Lên lớp")</f>
        <v>Lên lớp</v>
      </c>
      <c r="GB28" s="47" t="s">
        <v>1143</v>
      </c>
      <c r="GC28" s="24">
        <v>5.7</v>
      </c>
      <c r="GD28" s="27">
        <v>5</v>
      </c>
      <c r="GE28" s="28"/>
      <c r="GF28" s="30">
        <f>ROUND((GC28*0.4+GD28*0.6),1)</f>
        <v>5.3</v>
      </c>
      <c r="GG28" s="31">
        <f>ROUND(MAX((GC28*0.4+GD28*0.6),(GC28*0.4+GE28*0.6)),1)</f>
        <v>5.3</v>
      </c>
      <c r="GH28" s="29" t="str">
        <f t="shared" si="193"/>
        <v>5.3</v>
      </c>
      <c r="GI28" s="35" t="str">
        <f>IF(GG28&gt;=8.5,"A",IF(GG28&gt;=8,"B+",IF(GG28&gt;=7,"B",IF(GG28&gt;=6.5,"C+",IF(GG28&gt;=5.5,"C",IF(GG28&gt;=5,"D+",IF(GG28&gt;=4,"D","F")))))))</f>
        <v>D+</v>
      </c>
      <c r="GJ28" s="33">
        <f>IF(GI28="A",4,IF(GI28="B+",3.5,IF(GI28="B",3,IF(GI28="C+",2.5,IF(GI28="C",2,IF(GI28="D+",1.5,IF(GI28="D",1,0)))))))</f>
        <v>1.5</v>
      </c>
      <c r="GK28" s="49" t="str">
        <f>TEXT(GJ28,"0.0")</f>
        <v>1.5</v>
      </c>
      <c r="GL28" s="77">
        <v>2</v>
      </c>
      <c r="GM28" s="151">
        <v>2</v>
      </c>
      <c r="GN28" s="24">
        <v>7.4</v>
      </c>
      <c r="GO28" s="27">
        <v>4</v>
      </c>
      <c r="GP28" s="28"/>
      <c r="GQ28" s="30">
        <f>ROUND((GN28*0.4+GO28*0.6),1)</f>
        <v>5.4</v>
      </c>
      <c r="GR28" s="31">
        <f>ROUND(MAX((GN28*0.4+GO28*0.6),(GN28*0.4+GP28*0.6)),1)</f>
        <v>5.4</v>
      </c>
      <c r="GS28" s="29" t="str">
        <f t="shared" si="198"/>
        <v>5.4</v>
      </c>
      <c r="GT28" s="35" t="str">
        <f>IF(GR28&gt;=8.5,"A",IF(GR28&gt;=8,"B+",IF(GR28&gt;=7,"B",IF(GR28&gt;=6.5,"C+",IF(GR28&gt;=5.5,"C",IF(GR28&gt;=5,"D+",IF(GR28&gt;=4,"D","F")))))))</f>
        <v>D+</v>
      </c>
      <c r="GU28" s="33">
        <f>IF(GT28="A",4,IF(GT28="B+",3.5,IF(GT28="B",3,IF(GT28="C+",2.5,IF(GT28="C",2,IF(GT28="D+",1.5,IF(GT28="D",1,0)))))))</f>
        <v>1.5</v>
      </c>
      <c r="GV28" s="49" t="str">
        <f>TEXT(GU28,"0.0")</f>
        <v>1.5</v>
      </c>
      <c r="GW28" s="77">
        <v>3</v>
      </c>
      <c r="GX28" s="151">
        <v>3</v>
      </c>
      <c r="GY28" s="24">
        <v>5.9</v>
      </c>
      <c r="GZ28" s="27">
        <v>7</v>
      </c>
      <c r="HA28" s="28"/>
      <c r="HB28" s="30">
        <f>ROUND((GY28*0.4+GZ28*0.6),1)</f>
        <v>6.6</v>
      </c>
      <c r="HC28" s="31">
        <f>ROUND(MAX((GY28*0.4+GZ28*0.6),(GY28*0.4+HA28*0.6)),1)</f>
        <v>6.6</v>
      </c>
      <c r="HD28" s="29" t="str">
        <f t="shared" si="203"/>
        <v>6.6</v>
      </c>
      <c r="HE28" s="35" t="str">
        <f>IF(HC28&gt;=8.5,"A",IF(HC28&gt;=8,"B+",IF(HC28&gt;=7,"B",IF(HC28&gt;=6.5,"C+",IF(HC28&gt;=5.5,"C",IF(HC28&gt;=5,"D+",IF(HC28&gt;=4,"D","F")))))))</f>
        <v>C+</v>
      </c>
      <c r="HF28" s="33">
        <f>IF(HE28="A",4,IF(HE28="B+",3.5,IF(HE28="B",3,IF(HE28="C+",2.5,IF(HE28="C",2,IF(HE28="D+",1.5,IF(HE28="D",1,0)))))))</f>
        <v>2.5</v>
      </c>
      <c r="HG28" s="49" t="str">
        <f>TEXT(HF28,"0.0")</f>
        <v>2.5</v>
      </c>
      <c r="HH28" s="77">
        <v>2</v>
      </c>
      <c r="HI28" s="151">
        <v>2</v>
      </c>
      <c r="HJ28" s="24"/>
      <c r="HK28" s="27"/>
      <c r="HL28" s="28"/>
      <c r="HM28" s="30">
        <f>ROUND((HJ28*0.4+HK28*0.6),1)</f>
        <v>0</v>
      </c>
      <c r="HN28" s="31">
        <f>ROUND(MAX((HJ28*0.4+HK28*0.6),(HJ28*0.4+HL28*0.6)),1)</f>
        <v>0</v>
      </c>
      <c r="HO28" s="29" t="str">
        <f t="shared" si="208"/>
        <v>0.0</v>
      </c>
      <c r="HP28" s="35" t="str">
        <f>IF(HN28&gt;=8.5,"A",IF(HN28&gt;=8,"B+",IF(HN28&gt;=7,"B",IF(HN28&gt;=6.5,"C+",IF(HN28&gt;=5.5,"C",IF(HN28&gt;=5,"D+",IF(HN28&gt;=4,"D","F")))))))</f>
        <v>F</v>
      </c>
      <c r="HQ28" s="33">
        <f>IF(HP28="A",4,IF(HP28="B+",3.5,IF(HP28="B",3,IF(HP28="C+",2.5,IF(HP28="C",2,IF(HP28="D+",1.5,IF(HP28="D",1,0)))))))</f>
        <v>0</v>
      </c>
      <c r="HR28" s="49" t="str">
        <f>TEXT(HQ28,"0.0")</f>
        <v>0.0</v>
      </c>
      <c r="HS28" s="77">
        <v>2</v>
      </c>
      <c r="HT28" s="151"/>
      <c r="HU28" s="24">
        <v>5</v>
      </c>
      <c r="HV28" s="27">
        <v>5</v>
      </c>
      <c r="HW28" s="28"/>
      <c r="HX28" s="30">
        <f>ROUND((HU28*0.4+HV28*0.6),1)</f>
        <v>5</v>
      </c>
      <c r="HY28" s="31">
        <f>ROUND(MAX((HU28*0.4+HV28*0.6),(HU28*0.4+HW28*0.6)),1)</f>
        <v>5</v>
      </c>
      <c r="HZ28" s="29" t="str">
        <f t="shared" si="213"/>
        <v>5.0</v>
      </c>
      <c r="IA28" s="35" t="str">
        <f>IF(HY28&gt;=8.5,"A",IF(HY28&gt;=8,"B+",IF(HY28&gt;=7,"B",IF(HY28&gt;=6.5,"C+",IF(HY28&gt;=5.5,"C",IF(HY28&gt;=5,"D+",IF(HY28&gt;=4,"D","F")))))))</f>
        <v>D+</v>
      </c>
      <c r="IB28" s="33">
        <f>IF(IA28="A",4,IF(IA28="B+",3.5,IF(IA28="B",3,IF(IA28="C+",2.5,IF(IA28="C",2,IF(IA28="D+",1.5,IF(IA28="D",1,0)))))))</f>
        <v>1.5</v>
      </c>
      <c r="IC28" s="49" t="str">
        <f>TEXT(IB28,"0.0")</f>
        <v>1.5</v>
      </c>
      <c r="ID28" s="77">
        <v>3</v>
      </c>
      <c r="IE28" s="151">
        <v>3</v>
      </c>
      <c r="IF28" s="24">
        <v>5</v>
      </c>
      <c r="IG28" s="27">
        <v>7</v>
      </c>
      <c r="IH28" s="28"/>
      <c r="II28" s="30">
        <f>ROUND((IF28*0.4+IG28*0.6),1)</f>
        <v>6.2</v>
      </c>
      <c r="IJ28" s="31">
        <f>ROUND(MAX((IF28*0.4+IG28*0.6),(IF28*0.4+IH28*0.6)),1)</f>
        <v>6.2</v>
      </c>
      <c r="IK28" s="29" t="str">
        <f t="shared" si="219"/>
        <v>6.2</v>
      </c>
      <c r="IL28" s="35" t="str">
        <f>IF(IJ28&gt;=8.5,"A",IF(IJ28&gt;=8,"B+",IF(IJ28&gt;=7,"B",IF(IJ28&gt;=6.5,"C+",IF(IJ28&gt;=5.5,"C",IF(IJ28&gt;=5,"D+",IF(IJ28&gt;=4,"D","F")))))))</f>
        <v>C</v>
      </c>
      <c r="IM28" s="33">
        <f>IF(IL28="A",4,IF(IL28="B+",3.5,IF(IL28="B",3,IF(IL28="C+",2.5,IF(IL28="C",2,IF(IL28="D+",1.5,IF(IL28="D",1,0)))))))</f>
        <v>2</v>
      </c>
      <c r="IN28" s="49" t="str">
        <f>TEXT(IM28,"0.0")</f>
        <v>2.0</v>
      </c>
      <c r="IO28" s="77">
        <v>2</v>
      </c>
      <c r="IP28" s="151">
        <v>2</v>
      </c>
      <c r="IQ28" s="24">
        <v>6.7</v>
      </c>
      <c r="IR28" s="27">
        <v>5</v>
      </c>
      <c r="IS28" s="28"/>
      <c r="IT28" s="30">
        <f>ROUND((IQ28*0.4+IR28*0.6),1)</f>
        <v>5.7</v>
      </c>
      <c r="IU28" s="31">
        <f>ROUND(MAX((IQ28*0.4+IR28*0.6),(IQ28*0.4+IS28*0.6)),1)</f>
        <v>5.7</v>
      </c>
      <c r="IV28" s="29" t="str">
        <f t="shared" si="223"/>
        <v>5.7</v>
      </c>
      <c r="IW28" s="35" t="str">
        <f>IF(IU28&gt;=8.5,"A",IF(IU28&gt;=8,"B+",IF(IU28&gt;=7,"B",IF(IU28&gt;=6.5,"C+",IF(IU28&gt;=5.5,"C",IF(IU28&gt;=5,"D+",IF(IU28&gt;=4,"D","F")))))))</f>
        <v>C</v>
      </c>
      <c r="IX28" s="33">
        <f>IF(IW28="A",4,IF(IW28="B+",3.5,IF(IW28="B",3,IF(IW28="C+",2.5,IF(IW28="C",2,IF(IW28="D+",1.5,IF(IW28="D",1,0)))))))</f>
        <v>2</v>
      </c>
      <c r="IY28" s="49" t="str">
        <f>TEXT(IX28,"0.0")</f>
        <v>2.0</v>
      </c>
      <c r="IZ28" s="77">
        <v>3</v>
      </c>
      <c r="JA28" s="151">
        <v>3</v>
      </c>
      <c r="JB28" s="24">
        <v>5.6</v>
      </c>
      <c r="JC28" s="27"/>
      <c r="JD28" s="28"/>
      <c r="JE28" s="30">
        <f>ROUND((JB28*0.4+JC28*0.6),1)</f>
        <v>2.2000000000000002</v>
      </c>
      <c r="JF28" s="31">
        <f>ROUND(MAX((JB28*0.4+JC28*0.6),(JB28*0.4+JD28*0.6)),1)</f>
        <v>2.2000000000000002</v>
      </c>
      <c r="JG28" s="29" t="str">
        <f t="shared" si="227"/>
        <v>2.2</v>
      </c>
      <c r="JH28" s="35" t="str">
        <f>IF(JF28&gt;=8.5,"A",IF(JF28&gt;=8,"B+",IF(JF28&gt;=7,"B",IF(JF28&gt;=6.5,"C+",IF(JF28&gt;=5.5,"C",IF(JF28&gt;=5,"D+",IF(JF28&gt;=4,"D","F")))))))</f>
        <v>F</v>
      </c>
      <c r="JI28" s="33">
        <f>IF(JH28="A",4,IF(JH28="B+",3.5,IF(JH28="B",3,IF(JH28="C+",2.5,IF(JH28="C",2,IF(JH28="D+",1.5,IF(JH28="D",1,0)))))))</f>
        <v>0</v>
      </c>
      <c r="JJ28" s="49" t="str">
        <f>TEXT(JI28,"0.0")</f>
        <v>0.0</v>
      </c>
      <c r="JK28" s="77">
        <v>3</v>
      </c>
      <c r="JL28" s="151"/>
      <c r="JM28" s="24">
        <v>5</v>
      </c>
      <c r="JN28" s="214">
        <v>3.8</v>
      </c>
      <c r="JO28" s="140"/>
      <c r="JP28" s="30">
        <f>ROUND((JM28*0.4+JN28*0.6),1)</f>
        <v>4.3</v>
      </c>
      <c r="JQ28" s="31">
        <f>ROUND(MAX((JM28*0.4+JN28*0.6),(JM28*0.4+JO28*0.6)),1)</f>
        <v>4.3</v>
      </c>
      <c r="JR28" s="29" t="str">
        <f t="shared" si="231"/>
        <v>4.3</v>
      </c>
      <c r="JS28" s="35" t="str">
        <f>IF(JQ28&gt;=8.5,"A",IF(JQ28&gt;=8,"B+",IF(JQ28&gt;=7,"B",IF(JQ28&gt;=6.5,"C+",IF(JQ28&gt;=5.5,"C",IF(JQ28&gt;=5,"D+",IF(JQ28&gt;=4,"D","F")))))))</f>
        <v>D</v>
      </c>
      <c r="JT28" s="33">
        <f>IF(JS28="A",4,IF(JS28="B+",3.5,IF(JS28="B",3,IF(JS28="C+",2.5,IF(JS28="C",2,IF(JS28="D+",1.5,IF(JS28="D",1,0)))))))</f>
        <v>1</v>
      </c>
      <c r="JU28" s="49" t="str">
        <f>TEXT(JT28,"0.0")</f>
        <v>1.0</v>
      </c>
      <c r="JV28" s="77">
        <v>1</v>
      </c>
      <c r="JW28" s="151">
        <v>1</v>
      </c>
      <c r="JX28" s="211">
        <f>GL28+GW28+HH28+HS28+ID28+IO28+IZ28+JK28+JV28</f>
        <v>21</v>
      </c>
      <c r="JY28" s="43">
        <f>(GJ28*GL28+GU28*GW28+HF28*HH28+HQ28*HS28+IB28*ID28+IM28*IO28+IX28*IZ28+JI28*JK28+JT28*JV28)/JX28</f>
        <v>1.3333333333333333</v>
      </c>
      <c r="JZ28" s="45" t="str">
        <f>TEXT(JY28,"0.00")</f>
        <v>1.33</v>
      </c>
      <c r="KA28" s="47" t="str">
        <f>IF(AND(JY28&lt;1),"Cảnh báo KQHT","Lên lớp")</f>
        <v>Lên lớp</v>
      </c>
      <c r="KB28" s="41">
        <f>GM28+GX28+HI28+HT28+IE28+IP28+JA28+JL28+JW28</f>
        <v>16</v>
      </c>
      <c r="KC28" s="43">
        <f>(GJ28*GM28+GU28*GX28+HF28*HI28+HQ28*HT28+IB28*IE28+IM28*IP28+IX28*JA28+JI28*JL28+JT28*JW28)/KB28</f>
        <v>1.75</v>
      </c>
      <c r="KD28" s="229">
        <f>BY28+FQ28+JX28</f>
        <v>58</v>
      </c>
      <c r="KE28" s="230">
        <f>CC28+FU28+KB28</f>
        <v>53</v>
      </c>
      <c r="KF28" s="146">
        <f xml:space="preserve"> (CD28*CC28+FU28*FV28+KC28*KB28)/KE28</f>
        <v>1.8584905660377358</v>
      </c>
      <c r="KG28" s="45" t="str">
        <f>TEXT(KF28,"0.00")</f>
        <v>1.86</v>
      </c>
      <c r="KH28" s="47" t="str">
        <f>IF(AND(KF28&lt;1.4),"Cảnh báo KQHT","Lên lớp")</f>
        <v>Lên lớp</v>
      </c>
      <c r="KI28" s="47" t="s">
        <v>1143</v>
      </c>
      <c r="KJ28" s="24">
        <v>5</v>
      </c>
      <c r="KK28" s="27">
        <v>3</v>
      </c>
      <c r="KL28" s="28">
        <v>6</v>
      </c>
      <c r="KM28" s="30">
        <f>ROUND((KJ28*0.4+KK28*0.6),1)</f>
        <v>3.8</v>
      </c>
      <c r="KN28" s="31">
        <f>ROUND(MAX((KJ28*0.4+KK28*0.6),(KJ28*0.4+KL28*0.6)),1)</f>
        <v>5.6</v>
      </c>
      <c r="KO28" s="31" t="str">
        <f>TEXT(KN28,"0.0")</f>
        <v>5.6</v>
      </c>
      <c r="KP28" s="35" t="str">
        <f>IF(KN28&gt;=8.5,"A",IF(KN28&gt;=8,"B+",IF(KN28&gt;=7,"B",IF(KN28&gt;=6.5,"C+",IF(KN28&gt;=5.5,"C",IF(KN28&gt;=5,"D+",IF(KN28&gt;=4,"D","F")))))))</f>
        <v>C</v>
      </c>
      <c r="KQ28" s="33">
        <f>IF(KP28="A",4,IF(KP28="B+",3.5,IF(KP28="B",3,IF(KP28="C+",2.5,IF(KP28="C",2,IF(KP28="D+",1.5,IF(KP28="D",1,0)))))))</f>
        <v>2</v>
      </c>
      <c r="KR28" s="49" t="str">
        <f>TEXT(KQ28,"0.0")</f>
        <v>2.0</v>
      </c>
      <c r="KS28" s="77">
        <v>2</v>
      </c>
      <c r="KT28" s="151">
        <v>2</v>
      </c>
      <c r="KU28" s="24">
        <v>6.7</v>
      </c>
      <c r="KV28" s="27">
        <v>6</v>
      </c>
      <c r="KW28" s="28"/>
      <c r="KX28" s="30">
        <f>ROUND((KU28*0.4+KV28*0.6),1)</f>
        <v>6.3</v>
      </c>
      <c r="KY28" s="31">
        <f>ROUND(MAX((KU28*0.4+KV28*0.6),(KU28*0.4+KW28*0.6)),1)</f>
        <v>6.3</v>
      </c>
      <c r="KZ28" s="31" t="str">
        <f>TEXT(KY28,"0.0")</f>
        <v>6.3</v>
      </c>
      <c r="LA28" s="35" t="str">
        <f>IF(KY28&gt;=8.5,"A",IF(KY28&gt;=8,"B+",IF(KY28&gt;=7,"B",IF(KY28&gt;=6.5,"C+",IF(KY28&gt;=5.5,"C",IF(KY28&gt;=5,"D+",IF(KY28&gt;=4,"D","F")))))))</f>
        <v>C</v>
      </c>
      <c r="LB28" s="33">
        <f>IF(LA28="A",4,IF(LA28="B+",3.5,IF(LA28="B",3,IF(LA28="C+",2.5,IF(LA28="C",2,IF(LA28="D+",1.5,IF(LA28="D",1,0)))))))</f>
        <v>2</v>
      </c>
      <c r="LC28" s="49" t="str">
        <f>TEXT(LB28,"0.0")</f>
        <v>2.0</v>
      </c>
      <c r="LD28" s="77">
        <v>2</v>
      </c>
      <c r="LE28" s="151">
        <v>2</v>
      </c>
      <c r="LF28" s="24">
        <v>6</v>
      </c>
      <c r="LG28" s="27"/>
      <c r="LH28" s="28"/>
      <c r="LI28" s="30">
        <f>ROUND((LF28*0.4+LG28*0.6),1)</f>
        <v>2.4</v>
      </c>
      <c r="LJ28" s="31">
        <f>ROUND(MAX((LF28*0.4+LG28*0.6),(LF28*0.4+LH28*0.6)),1)</f>
        <v>2.4</v>
      </c>
      <c r="LK28" s="31" t="str">
        <f>TEXT(LJ28,"0.0")</f>
        <v>2.4</v>
      </c>
      <c r="LL28" s="35" t="str">
        <f>IF(LJ28&gt;=8.5,"A",IF(LJ28&gt;=8,"B+",IF(LJ28&gt;=7,"B",IF(LJ28&gt;=6.5,"C+",IF(LJ28&gt;=5.5,"C",IF(LJ28&gt;=5,"D+",IF(LJ28&gt;=4,"D","F")))))))</f>
        <v>F</v>
      </c>
      <c r="LM28" s="33">
        <f>IF(LL28="A",4,IF(LL28="B+",3.5,IF(LL28="B",3,IF(LL28="C+",2.5,IF(LL28="C",2,IF(LL28="D+",1.5,IF(LL28="D",1,0)))))))</f>
        <v>0</v>
      </c>
      <c r="LN28" s="49" t="str">
        <f>TEXT(LM28,"0.0")</f>
        <v>0.0</v>
      </c>
      <c r="LO28" s="77">
        <v>2</v>
      </c>
      <c r="LP28" s="151"/>
      <c r="LQ28" s="63"/>
      <c r="LR28" s="27"/>
      <c r="LS28" s="28"/>
      <c r="LT28" s="30">
        <f>ROUND((LQ28*0.4+LR28*0.6),1)</f>
        <v>0</v>
      </c>
      <c r="LU28" s="31">
        <f>ROUND(MAX((LQ28*0.4+LR28*0.6),(LQ28*0.4+LS28*0.6)),1)</f>
        <v>0</v>
      </c>
      <c r="LV28" s="29" t="str">
        <f t="shared" si="249"/>
        <v>0.0</v>
      </c>
      <c r="LW28" s="35" t="str">
        <f>IF(LU28&gt;=8.5,"A",IF(LU28&gt;=8,"B+",IF(LU28&gt;=7,"B",IF(LU28&gt;=6.5,"C+",IF(LU28&gt;=5.5,"C",IF(LU28&gt;=5,"D+",IF(LU28&gt;=4,"D","F")))))))</f>
        <v>F</v>
      </c>
      <c r="LX28" s="33">
        <f>IF(LW28="A",4,IF(LW28="B+",3.5,IF(LW28="B",3,IF(LW28="C+",2.5,IF(LW28="C",2,IF(LW28="D+",1.5,IF(LW28="D",1,0)))))))</f>
        <v>0</v>
      </c>
      <c r="LY28" s="49" t="str">
        <f>TEXT(LX28,"0.0")</f>
        <v>0.0</v>
      </c>
      <c r="LZ28" s="77">
        <v>2</v>
      </c>
      <c r="MA28" s="151"/>
      <c r="MB28" s="24">
        <v>6</v>
      </c>
      <c r="MC28" s="27">
        <v>5</v>
      </c>
      <c r="MD28" s="28"/>
      <c r="ME28" s="30">
        <f>ROUND((MB28*0.4+MC28*0.6),1)</f>
        <v>5.4</v>
      </c>
      <c r="MF28" s="161">
        <f>ROUND(MAX((MB28*0.4+MC28*0.6),(MB28*0.4+MD28*0.6)),1)</f>
        <v>5.4</v>
      </c>
      <c r="MG28" s="29" t="str">
        <f t="shared" si="250"/>
        <v>5.4</v>
      </c>
      <c r="MH28" s="162" t="str">
        <f>IF(MF28&gt;=8.5,"A",IF(MF28&gt;=8,"B+",IF(MF28&gt;=7,"B",IF(MF28&gt;=6.5,"C+",IF(MF28&gt;=5.5,"C",IF(MF28&gt;=5,"D+",IF(MF28&gt;=4,"D","F")))))))</f>
        <v>D+</v>
      </c>
      <c r="MI28" s="163">
        <f>IF(MH28="A",4,IF(MH28="B+",3.5,IF(MH28="B",3,IF(MH28="C+",2.5,IF(MH28="C",2,IF(MH28="D+",1.5,IF(MH28="D",1,0)))))))</f>
        <v>1.5</v>
      </c>
      <c r="MJ28" s="56" t="str">
        <f>TEXT(MI28,"0.0")</f>
        <v>1.5</v>
      </c>
      <c r="MK28" s="77">
        <v>1</v>
      </c>
      <c r="ML28" s="151">
        <v>1</v>
      </c>
      <c r="MM28" s="133">
        <v>6.3</v>
      </c>
      <c r="MN28" s="125">
        <v>4</v>
      </c>
      <c r="MO28" s="126"/>
      <c r="MP28" s="127">
        <f>ROUND((MM28*0.4+MN28*0.6),1)</f>
        <v>4.9000000000000004</v>
      </c>
      <c r="MQ28" s="128">
        <f>ROUND(MAX((MM28*0.4+MN28*0.6),(MM28*0.4+MO28*0.6)),1)</f>
        <v>4.9000000000000004</v>
      </c>
      <c r="MR28" s="29" t="str">
        <f t="shared" si="251"/>
        <v>4.9</v>
      </c>
      <c r="MS28" s="129" t="str">
        <f>IF(MQ28&gt;=8.5,"A",IF(MQ28&gt;=8,"B+",IF(MQ28&gt;=7,"B",IF(MQ28&gt;=6.5,"C+",IF(MQ28&gt;=5.5,"C",IF(MQ28&gt;=5,"D+",IF(MQ28&gt;=4,"D","F")))))))</f>
        <v>D</v>
      </c>
      <c r="MT28" s="130">
        <f>IF(MS28="A",4,IF(MS28="B+",3.5,IF(MS28="B",3,IF(MS28="C+",2.5,IF(MS28="C",2,IF(MS28="D+",1.5,IF(MS28="D",1,0)))))))</f>
        <v>1</v>
      </c>
      <c r="MU28" s="131" t="str">
        <f>TEXT(MT28,"0.0")</f>
        <v>1.0</v>
      </c>
      <c r="MV28" s="132">
        <v>3</v>
      </c>
      <c r="MW28" s="170">
        <v>3</v>
      </c>
      <c r="MX28" s="24">
        <v>6.7</v>
      </c>
      <c r="MY28" s="27">
        <v>1</v>
      </c>
      <c r="MZ28" s="28">
        <v>5</v>
      </c>
      <c r="NA28" s="30">
        <f>ROUND((MX28*0.4+MY28*0.6),1)</f>
        <v>3.3</v>
      </c>
      <c r="NB28" s="161">
        <f>ROUND(MAX((MX28*0.4+MY28*0.6),(MX28*0.4+MZ28*0.6)),1)</f>
        <v>5.7</v>
      </c>
      <c r="NC28" s="29" t="str">
        <f t="shared" si="252"/>
        <v>5.7</v>
      </c>
      <c r="ND28" s="162" t="str">
        <f>IF(NB28&gt;=8.5,"A",IF(NB28&gt;=8,"B+",IF(NB28&gt;=7,"B",IF(NB28&gt;=6.5,"C+",IF(NB28&gt;=5.5,"C",IF(NB28&gt;=5,"D+",IF(NB28&gt;=4,"D","F")))))))</f>
        <v>C</v>
      </c>
      <c r="NE28" s="163">
        <f>IF(ND28="A",4,IF(ND28="B+",3.5,IF(ND28="B",3,IF(ND28="C+",2.5,IF(ND28="C",2,IF(ND28="D+",1.5,IF(ND28="D",1,0)))))))</f>
        <v>2</v>
      </c>
      <c r="NF28" s="56" t="str">
        <f>TEXT(NE28,"0.0")</f>
        <v>2.0</v>
      </c>
      <c r="NG28" s="77">
        <v>1</v>
      </c>
      <c r="NH28" s="151">
        <v>1</v>
      </c>
      <c r="NI28" s="24">
        <v>6.2</v>
      </c>
      <c r="NJ28" s="27">
        <v>6</v>
      </c>
      <c r="NK28" s="28"/>
      <c r="NL28" s="30">
        <f>ROUND((NI28*0.4+NJ28*0.6),1)</f>
        <v>6.1</v>
      </c>
      <c r="NM28" s="31">
        <f>ROUND(MAX((NI28*0.4+NJ28*0.6),(NI28*0.4+NK28*0.6)),1)</f>
        <v>6.1</v>
      </c>
      <c r="NN28" s="31" t="str">
        <f>TEXT(NM28,"0.0")</f>
        <v>6.1</v>
      </c>
      <c r="NO28" s="35" t="str">
        <f>IF(NM28&gt;=8.5,"A",IF(NM28&gt;=8,"B+",IF(NM28&gt;=7,"B",IF(NM28&gt;=6.5,"C+",IF(NM28&gt;=5.5,"C",IF(NM28&gt;=5,"D+",IF(NM28&gt;=4,"D","F")))))))</f>
        <v>C</v>
      </c>
      <c r="NP28" s="33">
        <f>IF(NO28="A",4,IF(NO28="B+",3.5,IF(NO28="B",3,IF(NO28="C+",2.5,IF(NO28="C",2,IF(NO28="D+",1.5,IF(NO28="D",1,0)))))))</f>
        <v>2</v>
      </c>
      <c r="NQ28" s="49" t="str">
        <f>TEXT(NP28,"0.0")</f>
        <v>2.0</v>
      </c>
      <c r="NR28" s="77">
        <v>3</v>
      </c>
      <c r="NS28" s="151">
        <v>3</v>
      </c>
      <c r="NT28" s="63"/>
      <c r="NU28" s="214"/>
      <c r="NV28" s="28"/>
      <c r="NW28" s="30">
        <f>ROUND((NT28*0.4+NU28*0.6),1)</f>
        <v>0</v>
      </c>
      <c r="NX28" s="31">
        <f>ROUND(MAX((NT28*0.4+NU28*0.6),(NT28*0.4+NV28*0.6)),1)</f>
        <v>0</v>
      </c>
      <c r="NY28" s="31" t="str">
        <f>TEXT(NX28,"0.0")</f>
        <v>0.0</v>
      </c>
      <c r="NZ28" s="35" t="str">
        <f>IF(NX28&gt;=8.5,"A",IF(NX28&gt;=8,"B+",IF(NX28&gt;=7,"B",IF(NX28&gt;=6.5,"C+",IF(NX28&gt;=5.5,"C",IF(NX28&gt;=5,"D+",IF(NX28&gt;=4,"D","F")))))))</f>
        <v>F</v>
      </c>
      <c r="OA28" s="33">
        <f>IF(NZ28="A",4,IF(NZ28="B+",3.5,IF(NZ28="B",3,IF(NZ28="C+",2.5,IF(NZ28="C",2,IF(NZ28="D+",1.5,IF(NZ28="D",1,0)))))))</f>
        <v>0</v>
      </c>
      <c r="OB28" s="49" t="str">
        <f>TEXT(OA28,"0.0")</f>
        <v>0.0</v>
      </c>
      <c r="OC28" s="77">
        <v>2</v>
      </c>
      <c r="OD28" s="151"/>
      <c r="OE28" s="211">
        <f>KS28+LD28+LO28+LZ28+MK28+MV28+NG28+NR28+OC28</f>
        <v>18</v>
      </c>
      <c r="OF28" s="43">
        <f>(KQ28*KS28+LB28*LD28+LM28*LO28+LX28*LZ28+MI28*MK28+MT28*MV28+NE28*NG28+NP28*NR28+OA28*OC28)/OE28</f>
        <v>1.1388888888888888</v>
      </c>
      <c r="OG28" s="45" t="str">
        <f>TEXT(OF28,"0.00")</f>
        <v>1.14</v>
      </c>
      <c r="OH28" s="47" t="str">
        <f>IF(AND(OF28&lt;1),"Cảnh báo KQHT","Lên lớp")</f>
        <v>Lên lớp</v>
      </c>
      <c r="OI28" s="41">
        <f>KT28+LE28+LP28+MA28+ML28+MW28+NH28+NS28+OD28</f>
        <v>12</v>
      </c>
      <c r="OJ28" s="43">
        <f>(KQ28*KT28+LB28*LE28+LM28*LP28+LX28*MA28+MI28*ML28+MT28*MW28+NE28*NH28+NP28*NS28+OA28*OD28)/OI28</f>
        <v>1.7083333333333333</v>
      </c>
      <c r="OK28" s="229">
        <f>KD28+OE28</f>
        <v>76</v>
      </c>
      <c r="OL28" s="230">
        <f>KE28+OI28</f>
        <v>65</v>
      </c>
      <c r="OM28" s="146">
        <f xml:space="preserve"> (KF28*KE28+OJ28*OI28)/OL28</f>
        <v>1.8307692307692307</v>
      </c>
      <c r="ON28" s="45" t="str">
        <f>TEXT(OM28,"0.00")</f>
        <v>1.83</v>
      </c>
      <c r="OO28" s="47" t="str">
        <f>IF(AND(OM28&lt;1.4),"Cảnh báo KQHT","Lên lớp")</f>
        <v>Lên lớp</v>
      </c>
      <c r="OP28" s="47"/>
      <c r="OQ28" s="24">
        <v>5.6</v>
      </c>
      <c r="OR28" s="27">
        <v>5</v>
      </c>
      <c r="OS28" s="28"/>
      <c r="OT28" s="30">
        <f t="shared" si="484"/>
        <v>5.2</v>
      </c>
      <c r="OU28" s="31">
        <f t="shared" si="485"/>
        <v>5.2</v>
      </c>
      <c r="OV28" s="31" t="str">
        <f t="shared" si="486"/>
        <v>5.2</v>
      </c>
      <c r="OW28" s="35" t="str">
        <f t="shared" si="487"/>
        <v>D+</v>
      </c>
      <c r="OX28" s="33">
        <f t="shared" si="488"/>
        <v>1.5</v>
      </c>
      <c r="OY28" s="49" t="str">
        <f t="shared" si="489"/>
        <v>1.5</v>
      </c>
      <c r="OZ28" s="77">
        <v>2</v>
      </c>
      <c r="PA28" s="151">
        <v>2</v>
      </c>
      <c r="PB28" s="24">
        <v>6.2</v>
      </c>
      <c r="PC28" s="27">
        <v>4</v>
      </c>
      <c r="PD28" s="28"/>
      <c r="PE28" s="30">
        <f t="shared" si="490"/>
        <v>4.9000000000000004</v>
      </c>
      <c r="PF28" s="31">
        <f t="shared" si="491"/>
        <v>4.9000000000000004</v>
      </c>
      <c r="PG28" s="31" t="str">
        <f t="shared" si="492"/>
        <v>4.9</v>
      </c>
      <c r="PH28" s="35" t="str">
        <f t="shared" si="493"/>
        <v>D</v>
      </c>
      <c r="PI28" s="130">
        <f t="shared" si="494"/>
        <v>1</v>
      </c>
      <c r="PJ28" s="49" t="str">
        <f t="shared" si="495"/>
        <v>1.0</v>
      </c>
      <c r="PK28" s="77">
        <v>3</v>
      </c>
      <c r="PL28" s="151">
        <v>3</v>
      </c>
      <c r="PM28" s="24">
        <v>6</v>
      </c>
      <c r="PN28" s="27">
        <v>7</v>
      </c>
      <c r="PO28" s="28"/>
      <c r="PP28" s="30">
        <f t="shared" si="496"/>
        <v>6.6</v>
      </c>
      <c r="PQ28" s="31">
        <f t="shared" si="497"/>
        <v>6.6</v>
      </c>
      <c r="PR28" s="29" t="str">
        <f t="shared" si="498"/>
        <v>6.6</v>
      </c>
      <c r="PS28" s="35" t="str">
        <f t="shared" si="499"/>
        <v>C+</v>
      </c>
      <c r="PT28" s="130">
        <f t="shared" si="500"/>
        <v>2.5</v>
      </c>
      <c r="PU28" s="49" t="str">
        <f t="shared" si="501"/>
        <v>2.5</v>
      </c>
      <c r="PV28" s="77">
        <v>2</v>
      </c>
      <c r="PW28" s="151">
        <v>2</v>
      </c>
      <c r="PX28" s="133">
        <v>6.3</v>
      </c>
      <c r="PY28" s="125">
        <v>5</v>
      </c>
      <c r="PZ28" s="126"/>
      <c r="QA28" s="159">
        <f t="shared" si="502"/>
        <v>5.5</v>
      </c>
      <c r="QB28" s="160">
        <f t="shared" si="503"/>
        <v>5.5</v>
      </c>
      <c r="QC28" s="160" t="str">
        <f t="shared" si="504"/>
        <v>5.5</v>
      </c>
      <c r="QD28" s="129" t="str">
        <f t="shared" si="545"/>
        <v>C</v>
      </c>
      <c r="QE28" s="130">
        <f t="shared" si="505"/>
        <v>2</v>
      </c>
      <c r="QF28" s="131" t="str">
        <f t="shared" si="506"/>
        <v>2.0</v>
      </c>
      <c r="QG28" s="132">
        <v>3</v>
      </c>
      <c r="QH28" s="170">
        <v>3</v>
      </c>
      <c r="QI28" s="24">
        <v>7.2</v>
      </c>
      <c r="QJ28" s="27">
        <v>6</v>
      </c>
      <c r="QK28" s="28"/>
      <c r="QL28" s="30">
        <f t="shared" si="507"/>
        <v>6.5</v>
      </c>
      <c r="QM28" s="31">
        <f t="shared" si="508"/>
        <v>6.5</v>
      </c>
      <c r="QN28" s="29" t="str">
        <f t="shared" si="509"/>
        <v>6.5</v>
      </c>
      <c r="QO28" s="35" t="str">
        <f t="shared" si="510"/>
        <v>C+</v>
      </c>
      <c r="QP28" s="130">
        <f t="shared" si="511"/>
        <v>2.5</v>
      </c>
      <c r="QQ28" s="49" t="str">
        <f t="shared" si="512"/>
        <v>2.5</v>
      </c>
      <c r="QR28" s="77">
        <v>1</v>
      </c>
      <c r="QS28" s="151">
        <v>1</v>
      </c>
      <c r="QT28" s="24">
        <v>5.5</v>
      </c>
      <c r="QU28" s="27">
        <v>6</v>
      </c>
      <c r="QV28" s="28"/>
      <c r="QW28" s="30">
        <f t="shared" si="513"/>
        <v>5.8</v>
      </c>
      <c r="QX28" s="31">
        <f t="shared" si="514"/>
        <v>5.8</v>
      </c>
      <c r="QY28" s="29" t="str">
        <f t="shared" si="515"/>
        <v>5.8</v>
      </c>
      <c r="QZ28" s="35" t="str">
        <f t="shared" si="516"/>
        <v>C</v>
      </c>
      <c r="RA28" s="130">
        <f t="shared" si="517"/>
        <v>2</v>
      </c>
      <c r="RB28" s="49" t="str">
        <f t="shared" si="518"/>
        <v>2.0</v>
      </c>
      <c r="RC28" s="77">
        <v>3</v>
      </c>
      <c r="RD28" s="151">
        <v>3</v>
      </c>
      <c r="RE28" s="24">
        <v>6.5</v>
      </c>
      <c r="RF28" s="27">
        <v>4</v>
      </c>
      <c r="RG28" s="28"/>
      <c r="RH28" s="22">
        <f t="shared" si="519"/>
        <v>5</v>
      </c>
      <c r="RI28" s="29">
        <f t="shared" si="520"/>
        <v>5</v>
      </c>
      <c r="RJ28" s="29" t="str">
        <f t="shared" si="521"/>
        <v>5.0</v>
      </c>
      <c r="RK28" s="35" t="str">
        <f t="shared" si="522"/>
        <v>D+</v>
      </c>
      <c r="RL28" s="33">
        <f t="shared" si="523"/>
        <v>1.5</v>
      </c>
      <c r="RM28" s="49" t="str">
        <f t="shared" si="524"/>
        <v>1.5</v>
      </c>
      <c r="RN28" s="77">
        <v>1</v>
      </c>
      <c r="RO28" s="151">
        <v>1</v>
      </c>
      <c r="RP28" s="211">
        <f t="shared" si="525"/>
        <v>15</v>
      </c>
      <c r="RQ28" s="275">
        <f t="shared" si="526"/>
        <v>5.5799999999999992</v>
      </c>
      <c r="RR28" s="43">
        <f t="shared" si="527"/>
        <v>1.8</v>
      </c>
      <c r="RS28" s="45" t="str">
        <f t="shared" si="277"/>
        <v>1.80</v>
      </c>
      <c r="RT28" s="47" t="str">
        <f t="shared" si="278"/>
        <v>Lên lớp</v>
      </c>
      <c r="RU28" s="41">
        <f t="shared" si="279"/>
        <v>15</v>
      </c>
      <c r="RV28" s="43">
        <f t="shared" si="280"/>
        <v>1.8</v>
      </c>
      <c r="RW28" s="229">
        <f t="shared" si="281"/>
        <v>91</v>
      </c>
      <c r="RX28" s="230">
        <f t="shared" si="282"/>
        <v>80</v>
      </c>
      <c r="RY28" s="146">
        <f t="shared" si="283"/>
        <v>1.825</v>
      </c>
      <c r="RZ28" s="45" t="str">
        <f t="shared" si="284"/>
        <v>1.83</v>
      </c>
      <c r="SA28" s="47" t="str">
        <f t="shared" si="285"/>
        <v>Lên lớp</v>
      </c>
      <c r="SB28" s="47" t="s">
        <v>1143</v>
      </c>
      <c r="SC28" s="24">
        <v>6.7</v>
      </c>
      <c r="SD28" s="27">
        <v>5</v>
      </c>
      <c r="SE28" s="28"/>
      <c r="SF28" s="30">
        <f t="shared" si="528"/>
        <v>5.7</v>
      </c>
      <c r="SG28" s="31">
        <f t="shared" si="529"/>
        <v>5.7</v>
      </c>
      <c r="SH28" s="29" t="str">
        <f t="shared" si="530"/>
        <v>5.7</v>
      </c>
      <c r="SI28" s="35" t="str">
        <f t="shared" si="531"/>
        <v>C</v>
      </c>
      <c r="SJ28" s="130">
        <f t="shared" si="532"/>
        <v>2</v>
      </c>
      <c r="SK28" s="49" t="str">
        <f t="shared" si="533"/>
        <v>2.0</v>
      </c>
      <c r="SL28" s="77">
        <v>2</v>
      </c>
      <c r="SM28" s="151">
        <v>2</v>
      </c>
      <c r="SN28" s="24">
        <v>5</v>
      </c>
      <c r="SO28" s="27">
        <v>5</v>
      </c>
      <c r="SP28" s="28"/>
      <c r="SQ28" s="30">
        <f t="shared" si="534"/>
        <v>5</v>
      </c>
      <c r="SR28" s="31">
        <f t="shared" si="535"/>
        <v>5</v>
      </c>
      <c r="SS28" s="31" t="str">
        <f t="shared" si="536"/>
        <v>5.0</v>
      </c>
      <c r="ST28" s="35" t="str">
        <f t="shared" si="537"/>
        <v>D+</v>
      </c>
      <c r="SU28" s="33">
        <f t="shared" si="538"/>
        <v>1.5</v>
      </c>
      <c r="SV28" s="49" t="str">
        <f t="shared" si="539"/>
        <v>1.5</v>
      </c>
      <c r="SW28" s="77">
        <v>2</v>
      </c>
      <c r="SX28" s="151">
        <v>2</v>
      </c>
      <c r="SY28" s="24"/>
      <c r="SZ28" s="27"/>
      <c r="TA28" s="28"/>
      <c r="TB28" s="22">
        <f t="shared" si="982"/>
        <v>5.4</v>
      </c>
      <c r="TC28" s="29">
        <f t="shared" si="983"/>
        <v>5.4</v>
      </c>
      <c r="TD28" s="29" t="str">
        <f t="shared" si="541"/>
        <v>5.4</v>
      </c>
      <c r="TE28" s="35" t="str">
        <f t="shared" si="542"/>
        <v>D+</v>
      </c>
      <c r="TF28" s="130">
        <f t="shared" si="543"/>
        <v>1.5</v>
      </c>
      <c r="TG28" s="49" t="str">
        <f t="shared" si="544"/>
        <v>1.5</v>
      </c>
      <c r="TH28" s="77">
        <v>4</v>
      </c>
      <c r="TI28" s="151">
        <v>4</v>
      </c>
      <c r="TJ28" s="320"/>
      <c r="TK28" s="321"/>
      <c r="TL28" s="322"/>
      <c r="TM28" s="322"/>
      <c r="TN28" s="322"/>
      <c r="TO28" s="127">
        <f t="shared" si="548"/>
        <v>0</v>
      </c>
      <c r="TP28" s="29" t="str">
        <f t="shared" si="549"/>
        <v>0.0</v>
      </c>
      <c r="TQ28" s="35" t="str">
        <f t="shared" si="550"/>
        <v>F</v>
      </c>
      <c r="TR28" s="33">
        <f t="shared" si="551"/>
        <v>0</v>
      </c>
      <c r="TS28" s="49" t="str">
        <f t="shared" si="552"/>
        <v>0.0</v>
      </c>
      <c r="TT28" s="323"/>
      <c r="TU28" s="324"/>
      <c r="TV28" s="325">
        <f t="shared" si="553"/>
        <v>4</v>
      </c>
      <c r="TW28" s="341">
        <f t="shared" si="294"/>
        <v>5.4</v>
      </c>
      <c r="TX28" s="326">
        <f t="shared" si="554"/>
        <v>1.5</v>
      </c>
      <c r="TY28" s="45" t="str">
        <f t="shared" si="555"/>
        <v>1.50</v>
      </c>
      <c r="TZ28" s="47" t="str">
        <f t="shared" si="556"/>
        <v>Lên lớp</v>
      </c>
      <c r="UA28" s="41">
        <f t="shared" si="557"/>
        <v>4</v>
      </c>
      <c r="UB28" s="43">
        <f t="shared" si="558"/>
        <v>1.5</v>
      </c>
    </row>
    <row r="29" spans="1:548" ht="18">
      <c r="A29" s="11">
        <v>46</v>
      </c>
      <c r="B29" s="70" t="s">
        <v>1068</v>
      </c>
      <c r="C29" s="14" t="s">
        <v>1386</v>
      </c>
      <c r="D29" s="57" t="s">
        <v>1387</v>
      </c>
      <c r="E29" s="303" t="s">
        <v>1099</v>
      </c>
      <c r="F29" s="123" t="s">
        <v>1388</v>
      </c>
      <c r="G29" s="58" t="s">
        <v>781</v>
      </c>
      <c r="H29" s="58" t="s">
        <v>18</v>
      </c>
      <c r="I29" s="104" t="s">
        <v>826</v>
      </c>
      <c r="J29" s="140">
        <v>7</v>
      </c>
      <c r="K29" s="29" t="str">
        <f t="shared" si="100"/>
        <v>7.0</v>
      </c>
      <c r="L29" s="35" t="str">
        <f t="shared" ref="L29" si="984">IF(J29&gt;=8.5,"A",IF(J29&gt;=8,"B+",IF(J29&gt;=7,"B",IF(J29&gt;=6.5,"C+",IF(J29&gt;=5.5,"C",IF(J29&gt;=5,"D+",IF(J29&gt;=4,"D","F")))))))</f>
        <v>B</v>
      </c>
      <c r="M29" s="33">
        <f t="shared" ref="M29" si="985">IF(L29="A",4,IF(L29="B+",3.5,IF(L29="B",3,IF(L29="C+",2.5,IF(L29="C",2,IF(L29="D+",1.5,IF(L29="D",1,0)))))))</f>
        <v>3</v>
      </c>
      <c r="N29" s="49" t="str">
        <f t="shared" ref="N29" si="986">TEXT(M29,"0.0")</f>
        <v>3.0</v>
      </c>
      <c r="O29" s="12">
        <v>2</v>
      </c>
      <c r="P29" s="19">
        <v>6</v>
      </c>
      <c r="Q29" s="29" t="str">
        <f t="shared" si="104"/>
        <v>6.0</v>
      </c>
      <c r="R29" s="35" t="str">
        <f t="shared" ref="R29" si="987">IF(P29&gt;=8.5,"A",IF(P29&gt;=8,"B+",IF(P29&gt;=7,"B",IF(P29&gt;=6.5,"C+",IF(P29&gt;=5.5,"C",IF(P29&gt;=5,"D+",IF(P29&gt;=4,"D","F")))))))</f>
        <v>C</v>
      </c>
      <c r="S29" s="33">
        <f t="shared" ref="S29" si="988">IF(R29="A",4,IF(R29="B+",3.5,IF(R29="B",3,IF(R29="C+",2.5,IF(R29="C",2,IF(R29="D+",1.5,IF(R29="D",1,0)))))))</f>
        <v>2</v>
      </c>
      <c r="T29" s="49" t="str">
        <f t="shared" ref="T29" si="989">TEXT(S29,"0.0")</f>
        <v>2.0</v>
      </c>
      <c r="U29" s="12">
        <v>3</v>
      </c>
      <c r="V29" s="24">
        <v>8</v>
      </c>
      <c r="W29" s="27">
        <v>8</v>
      </c>
      <c r="X29" s="28"/>
      <c r="Y29" s="30">
        <f t="shared" ref="Y29" si="990">ROUND((V29*0.4+W29*0.6),1)</f>
        <v>8</v>
      </c>
      <c r="Z29" s="161">
        <f t="shared" ref="Z29" si="991">ROUND(MAX((V29*0.4+W29*0.6),(V29*0.4+X29*0.6)),1)</f>
        <v>8</v>
      </c>
      <c r="AA29" s="29" t="str">
        <f t="shared" si="110"/>
        <v>8.0</v>
      </c>
      <c r="AB29" s="162" t="str">
        <f t="shared" ref="AB29" si="992">IF(Z29&gt;=8.5,"A",IF(Z29&gt;=8,"B+",IF(Z29&gt;=7,"B",IF(Z29&gt;=6.5,"C+",IF(Z29&gt;=5.5,"C",IF(Z29&gt;=5,"D+",IF(Z29&gt;=4,"D","F")))))))</f>
        <v>B+</v>
      </c>
      <c r="AC29" s="163">
        <f t="shared" ref="AC29" si="993">IF(AB29="A",4,IF(AB29="B+",3.5,IF(AB29="B",3,IF(AB29="C+",2.5,IF(AB29="C",2,IF(AB29="D+",1.5,IF(AB29="D",1,0)))))))</f>
        <v>3.5</v>
      </c>
      <c r="AD29" s="56" t="str">
        <f t="shared" ref="AD29" si="994">TEXT(AC29,"0.0")</f>
        <v>3.5</v>
      </c>
      <c r="AE29" s="77">
        <v>5</v>
      </c>
      <c r="AF29" s="80">
        <v>5</v>
      </c>
      <c r="AG29" s="24">
        <v>6.3</v>
      </c>
      <c r="AH29" s="27">
        <v>6</v>
      </c>
      <c r="AI29" s="28"/>
      <c r="AJ29" s="30">
        <f t="shared" ref="AJ29" si="995">ROUND((AG29*0.4+AH29*0.6),1)</f>
        <v>6.1</v>
      </c>
      <c r="AK29" s="31">
        <f t="shared" ref="AK29" si="996">ROUND(MAX((AG29*0.4+AH29*0.6),(AG29*0.4+AI29*0.6)),1)</f>
        <v>6.1</v>
      </c>
      <c r="AL29" s="29" t="str">
        <f t="shared" si="116"/>
        <v>6.1</v>
      </c>
      <c r="AM29" s="35" t="str">
        <f t="shared" ref="AM29" si="997">IF(AK29&gt;=8.5,"A",IF(AK29&gt;=8,"B+",IF(AK29&gt;=7,"B",IF(AK29&gt;=6.5,"C+",IF(AK29&gt;=5.5,"C",IF(AK29&gt;=5,"D+",IF(AK29&gt;=4,"D","F")))))))</f>
        <v>C</v>
      </c>
      <c r="AN29" s="33">
        <f t="shared" ref="AN29" si="998">IF(AM29="A",4,IF(AM29="B+",3.5,IF(AM29="B",3,IF(AM29="C+",2.5,IF(AM29="C",2,IF(AM29="D+",1.5,IF(AM29="D",1,0)))))))</f>
        <v>2</v>
      </c>
      <c r="AO29" s="49" t="str">
        <f t="shared" ref="AO29" si="999">TEXT(AN29,"0.0")</f>
        <v>2.0</v>
      </c>
      <c r="AP29" s="77">
        <v>3</v>
      </c>
      <c r="AQ29" s="83">
        <v>3</v>
      </c>
      <c r="AR29" s="24">
        <v>5.6</v>
      </c>
      <c r="AS29" s="27">
        <v>4</v>
      </c>
      <c r="AT29" s="28"/>
      <c r="AU29" s="30">
        <f t="shared" ref="AU29" si="1000">ROUND((AR29*0.4+AS29*0.6),1)</f>
        <v>4.5999999999999996</v>
      </c>
      <c r="AV29" s="161">
        <f t="shared" ref="AV29" si="1001">ROUND(MAX((AR29*0.4+AS29*0.6),(AR29*0.4+AT29*0.6)),1)</f>
        <v>4.5999999999999996</v>
      </c>
      <c r="AW29" s="29" t="str">
        <f t="shared" si="120"/>
        <v>4.6</v>
      </c>
      <c r="AX29" s="162" t="str">
        <f t="shared" ref="AX29" si="1002">IF(AV29&gt;=8.5,"A",IF(AV29&gt;=8,"B+",IF(AV29&gt;=7,"B",IF(AV29&gt;=6.5,"C+",IF(AV29&gt;=5.5,"C",IF(AV29&gt;=5,"D+",IF(AV29&gt;=4,"D","F")))))))</f>
        <v>D</v>
      </c>
      <c r="AY29" s="163">
        <f t="shared" ref="AY29" si="1003">IF(AX29="A",4,IF(AX29="B+",3.5,IF(AX29="B",3,IF(AX29="C+",2.5,IF(AX29="C",2,IF(AX29="D+",1.5,IF(AX29="D",1,0)))))))</f>
        <v>1</v>
      </c>
      <c r="AZ29" s="56" t="str">
        <f t="shared" ref="AZ29" si="1004">TEXT(AY29,"0.0")</f>
        <v>1.0</v>
      </c>
      <c r="BA29" s="77">
        <v>3</v>
      </c>
      <c r="BB29" s="83">
        <v>3</v>
      </c>
      <c r="BC29" s="24">
        <v>7.5</v>
      </c>
      <c r="BD29" s="27">
        <v>4</v>
      </c>
      <c r="BE29" s="28"/>
      <c r="BF29" s="30">
        <f t="shared" ref="BF29" si="1005">ROUND((BC29*0.4+BD29*0.6),1)</f>
        <v>5.4</v>
      </c>
      <c r="BG29" s="161">
        <f t="shared" ref="BG29" si="1006">ROUND(MAX((BC29*0.4+BD29*0.6),(BC29*0.4+BE29*0.6)),1)</f>
        <v>5.4</v>
      </c>
      <c r="BH29" s="29" t="str">
        <f t="shared" si="124"/>
        <v>5.4</v>
      </c>
      <c r="BI29" s="162" t="str">
        <f t="shared" ref="BI29" si="1007">IF(BG29&gt;=8.5,"A",IF(BG29&gt;=8,"B+",IF(BG29&gt;=7,"B",IF(BG29&gt;=6.5,"C+",IF(BG29&gt;=5.5,"C",IF(BG29&gt;=5,"D+",IF(BG29&gt;=4,"D","F")))))))</f>
        <v>D+</v>
      </c>
      <c r="BJ29" s="163">
        <f t="shared" ref="BJ29" si="1008">IF(BI29="A",4,IF(BI29="B+",3.5,IF(BI29="B",3,IF(BI29="C+",2.5,IF(BI29="C",2,IF(BI29="D+",1.5,IF(BI29="D",1,0)))))))</f>
        <v>1.5</v>
      </c>
      <c r="BK29" s="56" t="str">
        <f t="shared" ref="BK29" si="1009">TEXT(BJ29,"0.0")</f>
        <v>1.5</v>
      </c>
      <c r="BL29" s="77">
        <v>3</v>
      </c>
      <c r="BM29" s="83">
        <v>3</v>
      </c>
      <c r="BN29" s="24">
        <v>6</v>
      </c>
      <c r="BO29" s="27">
        <v>8</v>
      </c>
      <c r="BP29" s="28"/>
      <c r="BQ29" s="30">
        <f t="shared" ref="BQ29" si="1010">ROUND((BN29*0.4+BO29*0.6),1)</f>
        <v>7.2</v>
      </c>
      <c r="BR29" s="31">
        <f t="shared" ref="BR29" si="1011">ROUND(MAX((BN29*0.4+BO29*0.6),(BN29*0.4+BP29*0.6)),1)</f>
        <v>7.2</v>
      </c>
      <c r="BS29" s="29" t="str">
        <f t="shared" si="128"/>
        <v>7.2</v>
      </c>
      <c r="BT29" s="35" t="str">
        <f t="shared" ref="BT29" si="1012">IF(BR29&gt;=8.5,"A",IF(BR29&gt;=8,"B+",IF(BR29&gt;=7,"B",IF(BR29&gt;=6.5,"C+",IF(BR29&gt;=5.5,"C",IF(BR29&gt;=5,"D+",IF(BR29&gt;=4,"D","F")))))))</f>
        <v>B</v>
      </c>
      <c r="BU29" s="33">
        <f t="shared" ref="BU29" si="1013">IF(BT29="A",4,IF(BT29="B+",3.5,IF(BT29="B",3,IF(BT29="C+",2.5,IF(BT29="C",2,IF(BT29="D+",1.5,IF(BT29="D",1,0)))))))</f>
        <v>3</v>
      </c>
      <c r="BV29" s="49" t="str">
        <f t="shared" ref="BV29" si="1014">TEXT(BU29,"0.0")</f>
        <v>3.0</v>
      </c>
      <c r="BW29" s="77">
        <v>2</v>
      </c>
      <c r="BX29" s="83">
        <v>2</v>
      </c>
      <c r="BY29" s="41">
        <f t="shared" ref="BY29" si="1015">AE29+AP29+BA29+BL29+BW29</f>
        <v>16</v>
      </c>
      <c r="BZ29" s="43">
        <f t="shared" ref="BZ29" si="1016">(AC29*AE29+AN29*AP29+AY29*BA29+BJ29*BL29+BU29*BW29)/BY29</f>
        <v>2.3125</v>
      </c>
      <c r="CA29" s="45" t="str">
        <f t="shared" ref="CA29" si="1017">TEXT(BZ29,"0.00")</f>
        <v>2.31</v>
      </c>
      <c r="CB29" s="47" t="str">
        <f t="shared" ref="CB29" si="1018">IF(AND(BZ29&lt;0.8),"Cảnh báo KQHT","Lên lớp")</f>
        <v>Lên lớp</v>
      </c>
      <c r="CC29" s="145">
        <f t="shared" ref="CC29" si="1019">AF29+AQ29+BB29+BM29+BX29</f>
        <v>16</v>
      </c>
      <c r="CD29" s="146">
        <f t="shared" ref="CD29" si="1020" xml:space="preserve"> (AC29*AF29+AN29*AQ29+AY29*BB29+BJ29*BM29+BU29*BX29)/CC29</f>
        <v>2.3125</v>
      </c>
      <c r="CE29" s="47" t="str">
        <f t="shared" ref="CE29" si="1021">IF(AND(CD29&lt;1.2),"Cảnh báo KQHT","Lên lớp")</f>
        <v>Lên lớp</v>
      </c>
      <c r="CF29" s="47" t="s">
        <v>1143</v>
      </c>
      <c r="CG29" s="24">
        <v>6.7</v>
      </c>
      <c r="CH29" s="27">
        <v>5</v>
      </c>
      <c r="CI29" s="28"/>
      <c r="CJ29" s="30">
        <f t="shared" ref="CJ29" si="1022">ROUND((CG29*0.4+CH29*0.6),1)</f>
        <v>5.7</v>
      </c>
      <c r="CK29" s="31">
        <f t="shared" ref="CK29" si="1023">ROUND(MAX((CG29*0.4+CH29*0.6),(CG29*0.4+CI29*0.6)),1)</f>
        <v>5.7</v>
      </c>
      <c r="CL29" s="29" t="str">
        <f t="shared" si="141"/>
        <v>5.7</v>
      </c>
      <c r="CM29" s="35" t="str">
        <f t="shared" ref="CM29" si="1024">IF(CK29&gt;=8.5,"A",IF(CK29&gt;=8,"B+",IF(CK29&gt;=7,"B",IF(CK29&gt;=6.5,"C+",IF(CK29&gt;=5.5,"C",IF(CK29&gt;=5,"D+",IF(CK29&gt;=4,"D","F")))))))</f>
        <v>C</v>
      </c>
      <c r="CN29" s="157">
        <f t="shared" ref="CN29" si="1025">IF(CM29="A",4,IF(CM29="B+",3.5,IF(CM29="B",3,IF(CM29="C+",2.5,IF(CM29="C",2,IF(CM29="D+",1.5,IF(CM29="D",1,0)))))))</f>
        <v>2</v>
      </c>
      <c r="CO29" s="49" t="str">
        <f t="shared" ref="CO29" si="1026">TEXT(CN29,"0.0")</f>
        <v>2.0</v>
      </c>
      <c r="CP29" s="77">
        <v>3</v>
      </c>
      <c r="CQ29" s="151">
        <v>3</v>
      </c>
      <c r="CR29" s="24">
        <v>6.3</v>
      </c>
      <c r="CS29" s="27">
        <v>8</v>
      </c>
      <c r="CT29" s="28"/>
      <c r="CU29" s="30">
        <f t="shared" ref="CU29" si="1027">ROUND((CR29*0.4+CS29*0.6),1)</f>
        <v>7.3</v>
      </c>
      <c r="CV29" s="31">
        <f t="shared" ref="CV29" si="1028">ROUND(MAX((CR29*0.4+CS29*0.6),(CR29*0.4+CT29*0.6)),1)</f>
        <v>7.3</v>
      </c>
      <c r="CW29" s="29" t="str">
        <f t="shared" si="146"/>
        <v>7.3</v>
      </c>
      <c r="CX29" s="35" t="str">
        <f t="shared" ref="CX29" si="1029">IF(CV29&gt;=8.5,"A",IF(CV29&gt;=8,"B+",IF(CV29&gt;=7,"B",IF(CV29&gt;=6.5,"C+",IF(CV29&gt;=5.5,"C",IF(CV29&gt;=5,"D+",IF(CV29&gt;=4,"D","F")))))))</f>
        <v>B</v>
      </c>
      <c r="CY29" s="157">
        <f t="shared" ref="CY29" si="1030">IF(CX29="A",4,IF(CX29="B+",3.5,IF(CX29="B",3,IF(CX29="C+",2.5,IF(CX29="C",2,IF(CX29="D+",1.5,IF(CX29="D",1,0)))))))</f>
        <v>3</v>
      </c>
      <c r="CZ29" s="49" t="str">
        <f t="shared" ref="CZ29" si="1031">TEXT(CY29,"0.0")</f>
        <v>3.0</v>
      </c>
      <c r="DA29" s="77">
        <v>2</v>
      </c>
      <c r="DB29" s="151">
        <v>2</v>
      </c>
      <c r="DC29" s="24">
        <v>7.1</v>
      </c>
      <c r="DD29" s="27">
        <v>5</v>
      </c>
      <c r="DE29" s="28"/>
      <c r="DF29" s="30">
        <f t="shared" ref="DF29" si="1032">ROUND((DC29*0.4+DD29*0.6),1)</f>
        <v>5.8</v>
      </c>
      <c r="DG29" s="31">
        <f t="shared" ref="DG29" si="1033">ROUND(MAX((DC29*0.4+DD29*0.6),(DC29*0.4+DE29*0.6)),1)</f>
        <v>5.8</v>
      </c>
      <c r="DH29" s="29" t="str">
        <f t="shared" si="152"/>
        <v>5.8</v>
      </c>
      <c r="DI29" s="35" t="str">
        <f t="shared" ref="DI29" si="1034">IF(DG29&gt;=8.5,"A",IF(DG29&gt;=8,"B+",IF(DG29&gt;=7,"B",IF(DG29&gt;=6.5,"C+",IF(DG29&gt;=5.5,"C",IF(DG29&gt;=5,"D+",IF(DG29&gt;=4,"D","F")))))))</f>
        <v>C</v>
      </c>
      <c r="DJ29" s="157">
        <f t="shared" ref="DJ29" si="1035">IF(DI29="A",4,IF(DI29="B+",3.5,IF(DI29="B",3,IF(DI29="C+",2.5,IF(DI29="C",2,IF(DI29="D+",1.5,IF(DI29="D",1,0)))))))</f>
        <v>2</v>
      </c>
      <c r="DK29" s="49" t="str">
        <f t="shared" ref="DK29" si="1036">TEXT(DJ29,"0.0")</f>
        <v>2.0</v>
      </c>
      <c r="DL29" s="77">
        <v>4</v>
      </c>
      <c r="DM29" s="151">
        <v>4</v>
      </c>
      <c r="DN29" s="24">
        <v>6.5</v>
      </c>
      <c r="DO29" s="27">
        <v>8</v>
      </c>
      <c r="DP29" s="28"/>
      <c r="DQ29" s="30">
        <f t="shared" ref="DQ29" si="1037">ROUND((DN29*0.4+DO29*0.6),1)</f>
        <v>7.4</v>
      </c>
      <c r="DR29" s="31">
        <f t="shared" ref="DR29" si="1038">ROUND(MAX((DN29*0.4+DO29*0.6),(DN29*0.4+DP29*0.6)),1)</f>
        <v>7.4</v>
      </c>
      <c r="DS29" s="29" t="str">
        <f t="shared" si="158"/>
        <v>7.4</v>
      </c>
      <c r="DT29" s="35" t="str">
        <f t="shared" ref="DT29" si="1039">IF(DR29&gt;=8.5,"A",IF(DR29&gt;=8,"B+",IF(DR29&gt;=7,"B",IF(DR29&gt;=6.5,"C+",IF(DR29&gt;=5.5,"C",IF(DR29&gt;=5,"D+",IF(DR29&gt;=4,"D","F")))))))</f>
        <v>B</v>
      </c>
      <c r="DU29" s="157">
        <f t="shared" ref="DU29" si="1040">IF(DT29="A",4,IF(DT29="B+",3.5,IF(DT29="B",3,IF(DT29="C+",2.5,IF(DT29="C",2,IF(DT29="D+",1.5,IF(DT29="D",1,0)))))))</f>
        <v>3</v>
      </c>
      <c r="DV29" s="49" t="str">
        <f t="shared" ref="DV29" si="1041">TEXT(DU29,"0.0")</f>
        <v>3.0</v>
      </c>
      <c r="DW29" s="77">
        <v>3</v>
      </c>
      <c r="DX29" s="151">
        <v>3</v>
      </c>
      <c r="DY29" s="24">
        <v>5.7</v>
      </c>
      <c r="DZ29" s="27"/>
      <c r="EA29" s="28">
        <v>5</v>
      </c>
      <c r="EB29" s="30">
        <f t="shared" ref="EB29" si="1042">ROUND((DY29*0.4+DZ29*0.6),1)</f>
        <v>2.2999999999999998</v>
      </c>
      <c r="EC29" s="31">
        <f t="shared" ref="EC29" si="1043">ROUND(MAX((DY29*0.4+DZ29*0.6),(DY29*0.4+EA29*0.6)),1)</f>
        <v>5.3</v>
      </c>
      <c r="ED29" s="29" t="str">
        <f t="shared" si="162"/>
        <v>5.3</v>
      </c>
      <c r="EE29" s="35" t="str">
        <f t="shared" ref="EE29" si="1044">IF(EC29&gt;=8.5,"A",IF(EC29&gt;=8,"B+",IF(EC29&gt;=7,"B",IF(EC29&gt;=6.5,"C+",IF(EC29&gt;=5.5,"C",IF(EC29&gt;=5,"D+",IF(EC29&gt;=4,"D","F")))))))</f>
        <v>D+</v>
      </c>
      <c r="EF29" s="157">
        <f t="shared" ref="EF29" si="1045">IF(EE29="A",4,IF(EE29="B+",3.5,IF(EE29="B",3,IF(EE29="C+",2.5,IF(EE29="C",2,IF(EE29="D+",1.5,IF(EE29="D",1,0)))))))</f>
        <v>1.5</v>
      </c>
      <c r="EG29" s="49" t="str">
        <f t="shared" ref="EG29" si="1046">TEXT(EF29,"0.0")</f>
        <v>1.5</v>
      </c>
      <c r="EH29" s="77">
        <v>2</v>
      </c>
      <c r="EI29" s="151">
        <v>2</v>
      </c>
      <c r="EJ29" s="24">
        <v>6.2</v>
      </c>
      <c r="EK29" s="27">
        <v>9</v>
      </c>
      <c r="EL29" s="28"/>
      <c r="EM29" s="30">
        <f t="shared" ref="EM29" si="1047">ROUND((EJ29*0.4+EK29*0.6),1)</f>
        <v>7.9</v>
      </c>
      <c r="EN29" s="31">
        <f t="shared" ref="EN29" si="1048">ROUND(MAX((EJ29*0.4+EK29*0.6),(EJ29*0.4+EL29*0.6)),1)</f>
        <v>7.9</v>
      </c>
      <c r="EO29" s="29" t="str">
        <f t="shared" si="167"/>
        <v>7.9</v>
      </c>
      <c r="EP29" s="35" t="str">
        <f t="shared" ref="EP29" si="1049">IF(EN29&gt;=8.5,"A",IF(EN29&gt;=8,"B+",IF(EN29&gt;=7,"B",IF(EN29&gt;=6.5,"C+",IF(EN29&gt;=5.5,"C",IF(EN29&gt;=5,"D+",IF(EN29&gt;=4,"D","F")))))))</f>
        <v>B</v>
      </c>
      <c r="EQ29" s="157">
        <f t="shared" ref="EQ29" si="1050">IF(EP29="A",4,IF(EP29="B+",3.5,IF(EP29="B",3,IF(EP29="C+",2.5,IF(EP29="C",2,IF(EP29="D+",1.5,IF(EP29="D",1,0)))))))</f>
        <v>3</v>
      </c>
      <c r="ER29" s="49" t="str">
        <f t="shared" ref="ER29" si="1051">TEXT(EQ29,"0.0")</f>
        <v>3.0</v>
      </c>
      <c r="ES29" s="77">
        <v>2</v>
      </c>
      <c r="ET29" s="151">
        <v>2</v>
      </c>
      <c r="EU29" s="24">
        <v>5.2</v>
      </c>
      <c r="EV29" s="27">
        <v>7</v>
      </c>
      <c r="EW29" s="28"/>
      <c r="EX29" s="30">
        <f t="shared" ref="EX29" si="1052">ROUND((EU29*0.4+EV29*0.6),1)</f>
        <v>6.3</v>
      </c>
      <c r="EY29" s="31">
        <f t="shared" ref="EY29" si="1053">ROUND(MAX((EU29*0.4+EV29*0.6),(EU29*0.4+EW29*0.6)),1)</f>
        <v>6.3</v>
      </c>
      <c r="EZ29" s="29" t="str">
        <f t="shared" si="172"/>
        <v>6.3</v>
      </c>
      <c r="FA29" s="35" t="str">
        <f t="shared" ref="FA29" si="1054">IF(EY29&gt;=8.5,"A",IF(EY29&gt;=8,"B+",IF(EY29&gt;=7,"B",IF(EY29&gt;=6.5,"C+",IF(EY29&gt;=5.5,"C",IF(EY29&gt;=5,"D+",IF(EY29&gt;=4,"D","F")))))))</f>
        <v>C</v>
      </c>
      <c r="FB29" s="157">
        <f t="shared" ref="FB29" si="1055">IF(FA29="A",4,IF(FA29="B+",3.5,IF(FA29="B",3,IF(FA29="C+",2.5,IF(FA29="C",2,IF(FA29="D+",1.5,IF(FA29="D",1,0)))))))</f>
        <v>2</v>
      </c>
      <c r="FC29" s="49" t="str">
        <f t="shared" ref="FC29" si="1056">TEXT(FB29,"0.0")</f>
        <v>2.0</v>
      </c>
      <c r="FD29" s="77">
        <v>3</v>
      </c>
      <c r="FE29" s="151">
        <v>3</v>
      </c>
      <c r="FF29" s="155"/>
      <c r="FG29" s="165"/>
      <c r="FH29" s="165"/>
      <c r="FI29" s="30">
        <v>6.2</v>
      </c>
      <c r="FJ29" s="31">
        <v>6.2</v>
      </c>
      <c r="FK29" s="29" t="str">
        <f t="shared" si="178"/>
        <v>6.2</v>
      </c>
      <c r="FL29" s="35" t="str">
        <f t="shared" ref="FL29" si="1057">IF(FJ29&gt;=8.5,"A",IF(FJ29&gt;=8,"B+",IF(FJ29&gt;=7,"B",IF(FJ29&gt;=6.5,"C+",IF(FJ29&gt;=5.5,"C",IF(FJ29&gt;=5,"D+",IF(FJ29&gt;=4,"D","F")))))))</f>
        <v>C</v>
      </c>
      <c r="FM29" s="33">
        <f t="shared" ref="FM29" si="1058">IF(FL29="A",4,IF(FL29="B+",3.5,IF(FL29="B",3,IF(FL29="C+",2.5,IF(FL29="C",2,IF(FL29="D+",1.5,IF(FL29="D",1,0)))))))</f>
        <v>2</v>
      </c>
      <c r="FN29" s="49" t="str">
        <f t="shared" ref="FN29" si="1059">TEXT(FM29,"0.0")</f>
        <v>2.0</v>
      </c>
      <c r="FO29" s="77">
        <v>2</v>
      </c>
      <c r="FP29" s="151">
        <v>2</v>
      </c>
      <c r="FQ29" s="41">
        <f t="shared" ref="FQ29" si="1060">CP29+DA29+DL29+DW29+EH29+ES29+FD29+FO29</f>
        <v>21</v>
      </c>
      <c r="FR29" s="43">
        <f t="shared" ref="FR29" si="1061">(CN29*CP29+CY29*DA29+DJ29*DL29+DU29*DW29+EF29*EH29+EQ29*ES29+FB29*FD29+FM29*FO29)/FQ29</f>
        <v>2.2857142857142856</v>
      </c>
      <c r="FS29" s="45" t="str">
        <f t="shared" ref="FS29" si="1062">TEXT(FR29,"0.00")</f>
        <v>2.29</v>
      </c>
      <c r="FT29" s="47" t="str">
        <f t="shared" ref="FT29" si="1063">IF(AND(FR29&lt;1),"Cảnh báo KQHT","Lên lớp")</f>
        <v>Lên lớp</v>
      </c>
      <c r="FU29" s="145">
        <f t="shared" ref="FU29" si="1064">CQ29+DB29+DM29+DX29+EI29+ET29+FE29+FP29</f>
        <v>21</v>
      </c>
      <c r="FV29" s="146">
        <f t="shared" ref="FV29" si="1065" xml:space="preserve"> (CN29*CQ29+CY29*DB29+DJ29*DM29+DU29*DX29+EF29*EI29+EQ29*ET29+FB29*FE29+FM29*FP29)/FU29</f>
        <v>2.2857142857142856</v>
      </c>
      <c r="FW29" s="174">
        <f t="shared" ref="FW29" si="1066">BY29+FQ29</f>
        <v>37</v>
      </c>
      <c r="FX29" s="41">
        <f t="shared" ref="FX29" si="1067">CC29+FU29</f>
        <v>37</v>
      </c>
      <c r="FY29" s="43">
        <f t="shared" ref="FY29" si="1068">(CD29*CC29+FV29*FU29)/FX29</f>
        <v>2.2972972972972974</v>
      </c>
      <c r="FZ29" s="45" t="str">
        <f t="shared" ref="FZ29" si="1069">TEXT(FY29,"0.00")</f>
        <v>2.30</v>
      </c>
      <c r="GA29" s="47" t="str">
        <f t="shared" ref="GA29" si="1070">IF(AND(FY29&lt;1.2),"Cảnh báo KQHT","Lên lớp")</f>
        <v>Lên lớp</v>
      </c>
      <c r="GB29" s="47" t="s">
        <v>1143</v>
      </c>
      <c r="GC29" s="24">
        <v>7.5</v>
      </c>
      <c r="GD29" s="27">
        <v>6</v>
      </c>
      <c r="GE29" s="28"/>
      <c r="GF29" s="30">
        <f t="shared" ref="GF29" si="1071">ROUND((GC29*0.4+GD29*0.6),1)</f>
        <v>6.6</v>
      </c>
      <c r="GG29" s="31">
        <f t="shared" ref="GG29" si="1072">ROUND(MAX((GC29*0.4+GD29*0.6),(GC29*0.4+GE29*0.6)),1)</f>
        <v>6.6</v>
      </c>
      <c r="GH29" s="29" t="str">
        <f t="shared" si="193"/>
        <v>6.6</v>
      </c>
      <c r="GI29" s="35" t="str">
        <f t="shared" ref="GI29" si="1073">IF(GG29&gt;=8.5,"A",IF(GG29&gt;=8,"B+",IF(GG29&gt;=7,"B",IF(GG29&gt;=6.5,"C+",IF(GG29&gt;=5.5,"C",IF(GG29&gt;=5,"D+",IF(GG29&gt;=4,"D","F")))))))</f>
        <v>C+</v>
      </c>
      <c r="GJ29" s="33">
        <f t="shared" ref="GJ29" si="1074">IF(GI29="A",4,IF(GI29="B+",3.5,IF(GI29="B",3,IF(GI29="C+",2.5,IF(GI29="C",2,IF(GI29="D+",1.5,IF(GI29="D",1,0)))))))</f>
        <v>2.5</v>
      </c>
      <c r="GK29" s="49" t="str">
        <f t="shared" ref="GK29" si="1075">TEXT(GJ29,"0.0")</f>
        <v>2.5</v>
      </c>
      <c r="GL29" s="77">
        <v>2</v>
      </c>
      <c r="GM29" s="151">
        <v>2</v>
      </c>
      <c r="GN29" s="24">
        <v>6.6</v>
      </c>
      <c r="GO29" s="27">
        <v>5</v>
      </c>
      <c r="GP29" s="28"/>
      <c r="GQ29" s="30">
        <f t="shared" ref="GQ29" si="1076">ROUND((GN29*0.4+GO29*0.6),1)</f>
        <v>5.6</v>
      </c>
      <c r="GR29" s="31">
        <f t="shared" ref="GR29" si="1077">ROUND(MAX((GN29*0.4+GO29*0.6),(GN29*0.4+GP29*0.6)),1)</f>
        <v>5.6</v>
      </c>
      <c r="GS29" s="29" t="str">
        <f t="shared" si="198"/>
        <v>5.6</v>
      </c>
      <c r="GT29" s="35" t="str">
        <f t="shared" ref="GT29" si="1078">IF(GR29&gt;=8.5,"A",IF(GR29&gt;=8,"B+",IF(GR29&gt;=7,"B",IF(GR29&gt;=6.5,"C+",IF(GR29&gt;=5.5,"C",IF(GR29&gt;=5,"D+",IF(GR29&gt;=4,"D","F")))))))</f>
        <v>C</v>
      </c>
      <c r="GU29" s="33">
        <f t="shared" ref="GU29" si="1079">IF(GT29="A",4,IF(GT29="B+",3.5,IF(GT29="B",3,IF(GT29="C+",2.5,IF(GT29="C",2,IF(GT29="D+",1.5,IF(GT29="D",1,0)))))))</f>
        <v>2</v>
      </c>
      <c r="GV29" s="49" t="str">
        <f t="shared" ref="GV29" si="1080">TEXT(GU29,"0.0")</f>
        <v>2.0</v>
      </c>
      <c r="GW29" s="77">
        <v>3</v>
      </c>
      <c r="GX29" s="151">
        <v>3</v>
      </c>
      <c r="GY29" s="24">
        <v>5.2</v>
      </c>
      <c r="GZ29" s="27">
        <v>3</v>
      </c>
      <c r="HA29" s="28">
        <v>6</v>
      </c>
      <c r="HB29" s="30">
        <f t="shared" ref="HB29" si="1081">ROUND((GY29*0.4+GZ29*0.6),1)</f>
        <v>3.9</v>
      </c>
      <c r="HC29" s="31">
        <f t="shared" ref="HC29" si="1082">ROUND(MAX((GY29*0.4+GZ29*0.6),(GY29*0.4+HA29*0.6)),1)</f>
        <v>5.7</v>
      </c>
      <c r="HD29" s="29" t="str">
        <f t="shared" si="203"/>
        <v>5.7</v>
      </c>
      <c r="HE29" s="35" t="str">
        <f t="shared" ref="HE29" si="1083">IF(HC29&gt;=8.5,"A",IF(HC29&gt;=8,"B+",IF(HC29&gt;=7,"B",IF(HC29&gt;=6.5,"C+",IF(HC29&gt;=5.5,"C",IF(HC29&gt;=5,"D+",IF(HC29&gt;=4,"D","F")))))))</f>
        <v>C</v>
      </c>
      <c r="HF29" s="33">
        <f t="shared" ref="HF29" si="1084">IF(HE29="A",4,IF(HE29="B+",3.5,IF(HE29="B",3,IF(HE29="C+",2.5,IF(HE29="C",2,IF(HE29="D+",1.5,IF(HE29="D",1,0)))))))</f>
        <v>2</v>
      </c>
      <c r="HG29" s="49" t="str">
        <f t="shared" ref="HG29" si="1085">TEXT(HF29,"0.0")</f>
        <v>2.0</v>
      </c>
      <c r="HH29" s="77">
        <v>2</v>
      </c>
      <c r="HI29" s="151">
        <v>2</v>
      </c>
      <c r="HJ29" s="24">
        <v>5</v>
      </c>
      <c r="HK29" s="27">
        <v>1</v>
      </c>
      <c r="HL29" s="138"/>
      <c r="HM29" s="30">
        <f t="shared" ref="HM29" si="1086">ROUND((HJ29*0.4+HK29*0.6),1)</f>
        <v>2.6</v>
      </c>
      <c r="HN29" s="31">
        <f t="shared" ref="HN29" si="1087">ROUND(MAX((HJ29*0.4+HK29*0.6),(HJ29*0.4+HL29*0.6)),1)</f>
        <v>2.6</v>
      </c>
      <c r="HO29" s="29" t="str">
        <f t="shared" si="208"/>
        <v>2.6</v>
      </c>
      <c r="HP29" s="35" t="str">
        <f t="shared" ref="HP29" si="1088">IF(HN29&gt;=8.5,"A",IF(HN29&gt;=8,"B+",IF(HN29&gt;=7,"B",IF(HN29&gt;=6.5,"C+",IF(HN29&gt;=5.5,"C",IF(HN29&gt;=5,"D+",IF(HN29&gt;=4,"D","F")))))))</f>
        <v>F</v>
      </c>
      <c r="HQ29" s="33">
        <f t="shared" ref="HQ29" si="1089">IF(HP29="A",4,IF(HP29="B+",3.5,IF(HP29="B",3,IF(HP29="C+",2.5,IF(HP29="C",2,IF(HP29="D+",1.5,IF(HP29="D",1,0)))))))</f>
        <v>0</v>
      </c>
      <c r="HR29" s="49" t="str">
        <f t="shared" ref="HR29" si="1090">TEXT(HQ29,"0.0")</f>
        <v>0.0</v>
      </c>
      <c r="HS29" s="77">
        <v>2</v>
      </c>
      <c r="HT29" s="151"/>
      <c r="HU29" s="24">
        <v>6</v>
      </c>
      <c r="HV29" s="27">
        <v>5</v>
      </c>
      <c r="HW29" s="28"/>
      <c r="HX29" s="30">
        <f t="shared" ref="HX29" si="1091">ROUND((HU29*0.4+HV29*0.6),1)</f>
        <v>5.4</v>
      </c>
      <c r="HY29" s="31">
        <f t="shared" ref="HY29" si="1092">ROUND(MAX((HU29*0.4+HV29*0.6),(HU29*0.4+HW29*0.6)),1)</f>
        <v>5.4</v>
      </c>
      <c r="HZ29" s="29" t="str">
        <f t="shared" si="213"/>
        <v>5.4</v>
      </c>
      <c r="IA29" s="35" t="str">
        <f t="shared" ref="IA29" si="1093">IF(HY29&gt;=8.5,"A",IF(HY29&gt;=8,"B+",IF(HY29&gt;=7,"B",IF(HY29&gt;=6.5,"C+",IF(HY29&gt;=5.5,"C",IF(HY29&gt;=5,"D+",IF(HY29&gt;=4,"D","F")))))))</f>
        <v>D+</v>
      </c>
      <c r="IB29" s="33">
        <f t="shared" ref="IB29" si="1094">IF(IA29="A",4,IF(IA29="B+",3.5,IF(IA29="B",3,IF(IA29="C+",2.5,IF(IA29="C",2,IF(IA29="D+",1.5,IF(IA29="D",1,0)))))))</f>
        <v>1.5</v>
      </c>
      <c r="IC29" s="49" t="str">
        <f t="shared" ref="IC29" si="1095">TEXT(IB29,"0.0")</f>
        <v>1.5</v>
      </c>
      <c r="ID29" s="77">
        <v>3</v>
      </c>
      <c r="IE29" s="151">
        <v>3</v>
      </c>
      <c r="IF29" s="24">
        <v>6</v>
      </c>
      <c r="IG29" s="27">
        <v>7</v>
      </c>
      <c r="IH29" s="28"/>
      <c r="II29" s="30">
        <f t="shared" ref="II29" si="1096">ROUND((IF29*0.4+IG29*0.6),1)</f>
        <v>6.6</v>
      </c>
      <c r="IJ29" s="31">
        <f t="shared" ref="IJ29" si="1097">ROUND(MAX((IF29*0.4+IG29*0.6),(IF29*0.4+IH29*0.6)),1)</f>
        <v>6.6</v>
      </c>
      <c r="IK29" s="29" t="str">
        <f t="shared" si="219"/>
        <v>6.6</v>
      </c>
      <c r="IL29" s="35" t="str">
        <f t="shared" ref="IL29" si="1098">IF(IJ29&gt;=8.5,"A",IF(IJ29&gt;=8,"B+",IF(IJ29&gt;=7,"B",IF(IJ29&gt;=6.5,"C+",IF(IJ29&gt;=5.5,"C",IF(IJ29&gt;=5,"D+",IF(IJ29&gt;=4,"D","F")))))))</f>
        <v>C+</v>
      </c>
      <c r="IM29" s="33">
        <f t="shared" ref="IM29" si="1099">IF(IL29="A",4,IF(IL29="B+",3.5,IF(IL29="B",3,IF(IL29="C+",2.5,IF(IL29="C",2,IF(IL29="D+",1.5,IF(IL29="D",1,0)))))))</f>
        <v>2.5</v>
      </c>
      <c r="IN29" s="49" t="str">
        <f t="shared" ref="IN29" si="1100">TEXT(IM29,"0.0")</f>
        <v>2.5</v>
      </c>
      <c r="IO29" s="77">
        <v>2</v>
      </c>
      <c r="IP29" s="151">
        <v>2</v>
      </c>
      <c r="IQ29" s="24">
        <v>6.4</v>
      </c>
      <c r="IR29" s="27">
        <v>4</v>
      </c>
      <c r="IS29" s="28"/>
      <c r="IT29" s="30">
        <f t="shared" ref="IT29" si="1101">ROUND((IQ29*0.4+IR29*0.6),1)</f>
        <v>5</v>
      </c>
      <c r="IU29" s="31">
        <f t="shared" ref="IU29" si="1102">ROUND(MAX((IQ29*0.4+IR29*0.6),(IQ29*0.4+IS29*0.6)),1)</f>
        <v>5</v>
      </c>
      <c r="IV29" s="29" t="str">
        <f t="shared" si="223"/>
        <v>5.0</v>
      </c>
      <c r="IW29" s="35" t="str">
        <f t="shared" ref="IW29" si="1103">IF(IU29&gt;=8.5,"A",IF(IU29&gt;=8,"B+",IF(IU29&gt;=7,"B",IF(IU29&gt;=6.5,"C+",IF(IU29&gt;=5.5,"C",IF(IU29&gt;=5,"D+",IF(IU29&gt;=4,"D","F")))))))</f>
        <v>D+</v>
      </c>
      <c r="IX29" s="33">
        <f t="shared" ref="IX29" si="1104">IF(IW29="A",4,IF(IW29="B+",3.5,IF(IW29="B",3,IF(IW29="C+",2.5,IF(IW29="C",2,IF(IW29="D+",1.5,IF(IW29="D",1,0)))))))</f>
        <v>1.5</v>
      </c>
      <c r="IY29" s="49" t="str">
        <f t="shared" ref="IY29" si="1105">TEXT(IX29,"0.0")</f>
        <v>1.5</v>
      </c>
      <c r="IZ29" s="77">
        <v>3</v>
      </c>
      <c r="JA29" s="151">
        <v>3</v>
      </c>
      <c r="JB29" s="24">
        <v>5</v>
      </c>
      <c r="JC29" s="27"/>
      <c r="JD29" s="28"/>
      <c r="JE29" s="30">
        <f t="shared" ref="JE29" si="1106">ROUND((JB29*0.4+JC29*0.6),1)</f>
        <v>2</v>
      </c>
      <c r="JF29" s="31">
        <f t="shared" ref="JF29" si="1107">ROUND(MAX((JB29*0.4+JC29*0.6),(JB29*0.4+JD29*0.6)),1)</f>
        <v>2</v>
      </c>
      <c r="JG29" s="29" t="str">
        <f t="shared" si="227"/>
        <v>2.0</v>
      </c>
      <c r="JH29" s="35" t="str">
        <f t="shared" ref="JH29" si="1108">IF(JF29&gt;=8.5,"A",IF(JF29&gt;=8,"B+",IF(JF29&gt;=7,"B",IF(JF29&gt;=6.5,"C+",IF(JF29&gt;=5.5,"C",IF(JF29&gt;=5,"D+",IF(JF29&gt;=4,"D","F")))))))</f>
        <v>F</v>
      </c>
      <c r="JI29" s="33">
        <f t="shared" ref="JI29" si="1109">IF(JH29="A",4,IF(JH29="B+",3.5,IF(JH29="B",3,IF(JH29="C+",2.5,IF(JH29="C",2,IF(JH29="D+",1.5,IF(JH29="D",1,0)))))))</f>
        <v>0</v>
      </c>
      <c r="JJ29" s="49" t="str">
        <f t="shared" ref="JJ29" si="1110">TEXT(JI29,"0.0")</f>
        <v>0.0</v>
      </c>
      <c r="JK29" s="77">
        <v>3</v>
      </c>
      <c r="JL29" s="151"/>
      <c r="JM29" s="24">
        <v>5</v>
      </c>
      <c r="JN29" s="214">
        <v>4.0999999999999996</v>
      </c>
      <c r="JO29" s="140"/>
      <c r="JP29" s="30">
        <f t="shared" ref="JP29" si="1111">ROUND((JM29*0.4+JN29*0.6),1)</f>
        <v>4.5</v>
      </c>
      <c r="JQ29" s="31">
        <f t="shared" ref="JQ29" si="1112">ROUND(MAX((JM29*0.4+JN29*0.6),(JM29*0.4+JO29*0.6)),1)</f>
        <v>4.5</v>
      </c>
      <c r="JR29" s="29" t="str">
        <f t="shared" si="231"/>
        <v>4.5</v>
      </c>
      <c r="JS29" s="35" t="str">
        <f t="shared" ref="JS29" si="1113">IF(JQ29&gt;=8.5,"A",IF(JQ29&gt;=8,"B+",IF(JQ29&gt;=7,"B",IF(JQ29&gt;=6.5,"C+",IF(JQ29&gt;=5.5,"C",IF(JQ29&gt;=5,"D+",IF(JQ29&gt;=4,"D","F")))))))</f>
        <v>D</v>
      </c>
      <c r="JT29" s="33">
        <f t="shared" ref="JT29" si="1114">IF(JS29="A",4,IF(JS29="B+",3.5,IF(JS29="B",3,IF(JS29="C+",2.5,IF(JS29="C",2,IF(JS29="D+",1.5,IF(JS29="D",1,0)))))))</f>
        <v>1</v>
      </c>
      <c r="JU29" s="49" t="str">
        <f t="shared" ref="JU29" si="1115">TEXT(JT29,"0.0")</f>
        <v>1.0</v>
      </c>
      <c r="JV29" s="77">
        <v>1</v>
      </c>
      <c r="JW29" s="151">
        <v>1</v>
      </c>
      <c r="JX29" s="211">
        <f t="shared" ref="JX29" si="1116">GL29+GW29+HH29+HS29+ID29+IO29+IZ29+JK29+JV29</f>
        <v>21</v>
      </c>
      <c r="JY29" s="43">
        <f t="shared" ref="JY29" si="1117">(GJ29*GL29+GU29*GW29+HF29*HH29+HQ29*HS29+IB29*ID29+IM29*IO29+IX29*IZ29+JI29*JK29+JT29*JV29)/JX29</f>
        <v>1.4285714285714286</v>
      </c>
      <c r="JZ29" s="45" t="str">
        <f t="shared" ref="JZ29" si="1118">TEXT(JY29,"0.00")</f>
        <v>1.43</v>
      </c>
      <c r="KA29" s="47" t="str">
        <f t="shared" ref="KA29" si="1119">IF(AND(JY29&lt;1),"Cảnh báo KQHT","Lên lớp")</f>
        <v>Lên lớp</v>
      </c>
      <c r="KB29" s="41">
        <f t="shared" ref="KB29" si="1120">GM29+GX29+HI29+HT29+IE29+IP29+JA29+JL29+JW29</f>
        <v>16</v>
      </c>
      <c r="KC29" s="43">
        <f t="shared" ref="KC29" si="1121">(GJ29*GM29+GU29*GX29+HF29*HI29+HQ29*HT29+IB29*IE29+IM29*IP29+IX29*JA29+JI29*JL29+JT29*JW29)/KB29</f>
        <v>1.875</v>
      </c>
      <c r="KD29" s="229">
        <f t="shared" ref="KD29" si="1122">BY29+FQ29+JX29</f>
        <v>58</v>
      </c>
      <c r="KE29" s="230">
        <f t="shared" ref="KE29" si="1123">CC29+FU29+KB29</f>
        <v>53</v>
      </c>
      <c r="KF29" s="146">
        <f t="shared" ref="KF29" si="1124" xml:space="preserve"> (CD29*CC29+FU29*FV29+KC29*KB29)/KE29</f>
        <v>2.1698113207547172</v>
      </c>
      <c r="KG29" s="45" t="str">
        <f t="shared" ref="KG29" si="1125">TEXT(KF29,"0.00")</f>
        <v>2.17</v>
      </c>
      <c r="KH29" s="47" t="str">
        <f t="shared" ref="KH29" si="1126">IF(AND(KF29&lt;1.4),"Cảnh báo KQHT","Lên lớp")</f>
        <v>Lên lớp</v>
      </c>
      <c r="KI29" s="47" t="s">
        <v>1143</v>
      </c>
      <c r="KJ29" s="24">
        <v>5.4</v>
      </c>
      <c r="KK29" s="27">
        <v>4</v>
      </c>
      <c r="KL29" s="28"/>
      <c r="KM29" s="30">
        <f t="shared" ref="KM29" si="1127">ROUND((KJ29*0.4+KK29*0.6),1)</f>
        <v>4.5999999999999996</v>
      </c>
      <c r="KN29" s="31">
        <f t="shared" ref="KN29" si="1128">ROUND(MAX((KJ29*0.4+KK29*0.6),(KJ29*0.4+KL29*0.6)),1)</f>
        <v>4.5999999999999996</v>
      </c>
      <c r="KO29" s="31" t="str">
        <f t="shared" ref="KO29" si="1129">TEXT(KN29,"0.0")</f>
        <v>4.6</v>
      </c>
      <c r="KP29" s="35" t="str">
        <f t="shared" ref="KP29" si="1130">IF(KN29&gt;=8.5,"A",IF(KN29&gt;=8,"B+",IF(KN29&gt;=7,"B",IF(KN29&gt;=6.5,"C+",IF(KN29&gt;=5.5,"C",IF(KN29&gt;=5,"D+",IF(KN29&gt;=4,"D","F")))))))</f>
        <v>D</v>
      </c>
      <c r="KQ29" s="33">
        <f t="shared" ref="KQ29" si="1131">IF(KP29="A",4,IF(KP29="B+",3.5,IF(KP29="B",3,IF(KP29="C+",2.5,IF(KP29="C",2,IF(KP29="D+",1.5,IF(KP29="D",1,0)))))))</f>
        <v>1</v>
      </c>
      <c r="KR29" s="49" t="str">
        <f t="shared" ref="KR29" si="1132">TEXT(KQ29,"0.0")</f>
        <v>1.0</v>
      </c>
      <c r="KS29" s="77">
        <v>2</v>
      </c>
      <c r="KT29" s="151">
        <v>2</v>
      </c>
      <c r="KU29" s="24">
        <v>6.7</v>
      </c>
      <c r="KV29" s="27">
        <v>9</v>
      </c>
      <c r="KW29" s="28"/>
      <c r="KX29" s="30">
        <f t="shared" ref="KX29" si="1133">ROUND((KU29*0.4+KV29*0.6),1)</f>
        <v>8.1</v>
      </c>
      <c r="KY29" s="31">
        <f t="shared" ref="KY29" si="1134">ROUND(MAX((KU29*0.4+KV29*0.6),(KU29*0.4+KW29*0.6)),1)</f>
        <v>8.1</v>
      </c>
      <c r="KZ29" s="31" t="str">
        <f t="shared" ref="KZ29" si="1135">TEXT(KY29,"0.0")</f>
        <v>8.1</v>
      </c>
      <c r="LA29" s="35" t="str">
        <f t="shared" ref="LA29" si="1136">IF(KY29&gt;=8.5,"A",IF(KY29&gt;=8,"B+",IF(KY29&gt;=7,"B",IF(KY29&gt;=6.5,"C+",IF(KY29&gt;=5.5,"C",IF(KY29&gt;=5,"D+",IF(KY29&gt;=4,"D","F")))))))</f>
        <v>B+</v>
      </c>
      <c r="LB29" s="33">
        <f t="shared" ref="LB29" si="1137">IF(LA29="A",4,IF(LA29="B+",3.5,IF(LA29="B",3,IF(LA29="C+",2.5,IF(LA29="C",2,IF(LA29="D+",1.5,IF(LA29="D",1,0)))))))</f>
        <v>3.5</v>
      </c>
      <c r="LC29" s="49" t="str">
        <f t="shared" ref="LC29" si="1138">TEXT(LB29,"0.0")</f>
        <v>3.5</v>
      </c>
      <c r="LD29" s="77">
        <v>2</v>
      </c>
      <c r="LE29" s="151">
        <v>2</v>
      </c>
      <c r="LF29" s="24">
        <v>6</v>
      </c>
      <c r="LG29" s="27">
        <v>5</v>
      </c>
      <c r="LH29" s="28"/>
      <c r="LI29" s="30">
        <f t="shared" ref="LI29" si="1139">ROUND((LF29*0.4+LG29*0.6),1)</f>
        <v>5.4</v>
      </c>
      <c r="LJ29" s="31">
        <f t="shared" ref="LJ29" si="1140">ROUND(MAX((LF29*0.4+LG29*0.6),(LF29*0.4+LH29*0.6)),1)</f>
        <v>5.4</v>
      </c>
      <c r="LK29" s="31" t="str">
        <f t="shared" ref="LK29" si="1141">TEXT(LJ29,"0.0")</f>
        <v>5.4</v>
      </c>
      <c r="LL29" s="35" t="str">
        <f t="shared" ref="LL29" si="1142">IF(LJ29&gt;=8.5,"A",IF(LJ29&gt;=8,"B+",IF(LJ29&gt;=7,"B",IF(LJ29&gt;=6.5,"C+",IF(LJ29&gt;=5.5,"C",IF(LJ29&gt;=5,"D+",IF(LJ29&gt;=4,"D","F")))))))</f>
        <v>D+</v>
      </c>
      <c r="LM29" s="33">
        <f t="shared" ref="LM29" si="1143">IF(LL29="A",4,IF(LL29="B+",3.5,IF(LL29="B",3,IF(LL29="C+",2.5,IF(LL29="C",2,IF(LL29="D+",1.5,IF(LL29="D",1,0)))))))</f>
        <v>1.5</v>
      </c>
      <c r="LN29" s="49" t="str">
        <f t="shared" ref="LN29" si="1144">TEXT(LM29,"0.0")</f>
        <v>1.5</v>
      </c>
      <c r="LO29" s="77">
        <v>2</v>
      </c>
      <c r="LP29" s="151">
        <v>2</v>
      </c>
      <c r="LQ29" s="24">
        <v>5.3</v>
      </c>
      <c r="LR29" s="27"/>
      <c r="LS29" s="28"/>
      <c r="LT29" s="30">
        <f t="shared" ref="LT29" si="1145">ROUND((LQ29*0.4+LR29*0.6),1)</f>
        <v>2.1</v>
      </c>
      <c r="LU29" s="31">
        <f t="shared" ref="LU29" si="1146">ROUND(MAX((LQ29*0.4+LR29*0.6),(LQ29*0.4+LS29*0.6)),1)</f>
        <v>2.1</v>
      </c>
      <c r="LV29" s="29" t="str">
        <f t="shared" si="249"/>
        <v>2.1</v>
      </c>
      <c r="LW29" s="35" t="str">
        <f t="shared" ref="LW29" si="1147">IF(LU29&gt;=8.5,"A",IF(LU29&gt;=8,"B+",IF(LU29&gt;=7,"B",IF(LU29&gt;=6.5,"C+",IF(LU29&gt;=5.5,"C",IF(LU29&gt;=5,"D+",IF(LU29&gt;=4,"D","F")))))))</f>
        <v>F</v>
      </c>
      <c r="LX29" s="33">
        <f t="shared" ref="LX29" si="1148">IF(LW29="A",4,IF(LW29="B+",3.5,IF(LW29="B",3,IF(LW29="C+",2.5,IF(LW29="C",2,IF(LW29="D+",1.5,IF(LW29="D",1,0)))))))</f>
        <v>0</v>
      </c>
      <c r="LY29" s="49" t="str">
        <f t="shared" ref="LY29" si="1149">TEXT(LX29,"0.0")</f>
        <v>0.0</v>
      </c>
      <c r="LZ29" s="77">
        <v>2</v>
      </c>
      <c r="MA29" s="151"/>
      <c r="MB29" s="24">
        <v>6</v>
      </c>
      <c r="MC29" s="27">
        <v>5</v>
      </c>
      <c r="MD29" s="28"/>
      <c r="ME29" s="30">
        <f t="shared" ref="ME29" si="1150">ROUND((MB29*0.4+MC29*0.6),1)</f>
        <v>5.4</v>
      </c>
      <c r="MF29" s="161">
        <f t="shared" ref="MF29" si="1151">ROUND(MAX((MB29*0.4+MC29*0.6),(MB29*0.4+MD29*0.6)),1)</f>
        <v>5.4</v>
      </c>
      <c r="MG29" s="29" t="str">
        <f t="shared" si="250"/>
        <v>5.4</v>
      </c>
      <c r="MH29" s="162" t="str">
        <f t="shared" ref="MH29" si="1152">IF(MF29&gt;=8.5,"A",IF(MF29&gt;=8,"B+",IF(MF29&gt;=7,"B",IF(MF29&gt;=6.5,"C+",IF(MF29&gt;=5.5,"C",IF(MF29&gt;=5,"D+",IF(MF29&gt;=4,"D","F")))))))</f>
        <v>D+</v>
      </c>
      <c r="MI29" s="163">
        <f t="shared" ref="MI29" si="1153">IF(MH29="A",4,IF(MH29="B+",3.5,IF(MH29="B",3,IF(MH29="C+",2.5,IF(MH29="C",2,IF(MH29="D+",1.5,IF(MH29="D",1,0)))))))</f>
        <v>1.5</v>
      </c>
      <c r="MJ29" s="56" t="str">
        <f t="shared" ref="MJ29" si="1154">TEXT(MI29,"0.0")</f>
        <v>1.5</v>
      </c>
      <c r="MK29" s="77">
        <v>1</v>
      </c>
      <c r="ML29" s="151">
        <v>1</v>
      </c>
      <c r="MM29" s="133">
        <v>5.9</v>
      </c>
      <c r="MN29" s="171"/>
      <c r="MO29" s="126">
        <v>6</v>
      </c>
      <c r="MP29" s="127">
        <f t="shared" ref="MP29" si="1155">ROUND((MM29*0.4+MN29*0.6),1)</f>
        <v>2.4</v>
      </c>
      <c r="MQ29" s="128">
        <f t="shared" ref="MQ29" si="1156">ROUND(MAX((MM29*0.4+MN29*0.6),(MM29*0.4+MO29*0.6)),1)</f>
        <v>6</v>
      </c>
      <c r="MR29" s="29" t="str">
        <f t="shared" si="251"/>
        <v>6.0</v>
      </c>
      <c r="MS29" s="129" t="str">
        <f t="shared" ref="MS29" si="1157">IF(MQ29&gt;=8.5,"A",IF(MQ29&gt;=8,"B+",IF(MQ29&gt;=7,"B",IF(MQ29&gt;=6.5,"C+",IF(MQ29&gt;=5.5,"C",IF(MQ29&gt;=5,"D+",IF(MQ29&gt;=4,"D","F")))))))</f>
        <v>C</v>
      </c>
      <c r="MT29" s="130">
        <f t="shared" ref="MT29" si="1158">IF(MS29="A",4,IF(MS29="B+",3.5,IF(MS29="B",3,IF(MS29="C+",2.5,IF(MS29="C",2,IF(MS29="D+",1.5,IF(MS29="D",1,0)))))))</f>
        <v>2</v>
      </c>
      <c r="MU29" s="131" t="str">
        <f t="shared" ref="MU29" si="1159">TEXT(MT29,"0.0")</f>
        <v>2.0</v>
      </c>
      <c r="MV29" s="132">
        <v>3</v>
      </c>
      <c r="MW29" s="170">
        <v>3</v>
      </c>
      <c r="MX29" s="24">
        <v>6.7</v>
      </c>
      <c r="MY29" s="27">
        <v>4</v>
      </c>
      <c r="MZ29" s="28"/>
      <c r="NA29" s="30">
        <f t="shared" ref="NA29" si="1160">ROUND((MX29*0.4+MY29*0.6),1)</f>
        <v>5.0999999999999996</v>
      </c>
      <c r="NB29" s="161">
        <f t="shared" ref="NB29" si="1161">ROUND(MAX((MX29*0.4+MY29*0.6),(MX29*0.4+MZ29*0.6)),1)</f>
        <v>5.0999999999999996</v>
      </c>
      <c r="NC29" s="29" t="str">
        <f t="shared" si="252"/>
        <v>5.1</v>
      </c>
      <c r="ND29" s="162" t="str">
        <f t="shared" ref="ND29" si="1162">IF(NB29&gt;=8.5,"A",IF(NB29&gt;=8,"B+",IF(NB29&gt;=7,"B",IF(NB29&gt;=6.5,"C+",IF(NB29&gt;=5.5,"C",IF(NB29&gt;=5,"D+",IF(NB29&gt;=4,"D","F")))))))</f>
        <v>D+</v>
      </c>
      <c r="NE29" s="163">
        <f t="shared" ref="NE29" si="1163">IF(ND29="A",4,IF(ND29="B+",3.5,IF(ND29="B",3,IF(ND29="C+",2.5,IF(ND29="C",2,IF(ND29="D+",1.5,IF(ND29="D",1,0)))))))</f>
        <v>1.5</v>
      </c>
      <c r="NF29" s="56" t="str">
        <f t="shared" ref="NF29" si="1164">TEXT(NE29,"0.0")</f>
        <v>1.5</v>
      </c>
      <c r="NG29" s="77">
        <v>1</v>
      </c>
      <c r="NH29" s="151">
        <v>1</v>
      </c>
      <c r="NI29" s="24">
        <v>6</v>
      </c>
      <c r="NJ29" s="27">
        <v>8</v>
      </c>
      <c r="NK29" s="28"/>
      <c r="NL29" s="30">
        <f t="shared" ref="NL29" si="1165">ROUND((NI29*0.4+NJ29*0.6),1)</f>
        <v>7.2</v>
      </c>
      <c r="NM29" s="31">
        <f t="shared" ref="NM29" si="1166">ROUND(MAX((NI29*0.4+NJ29*0.6),(NI29*0.4+NK29*0.6)),1)</f>
        <v>7.2</v>
      </c>
      <c r="NN29" s="31" t="str">
        <f t="shared" ref="NN29" si="1167">TEXT(NM29,"0.0")</f>
        <v>7.2</v>
      </c>
      <c r="NO29" s="35" t="str">
        <f t="shared" ref="NO29" si="1168">IF(NM29&gt;=8.5,"A",IF(NM29&gt;=8,"B+",IF(NM29&gt;=7,"B",IF(NM29&gt;=6.5,"C+",IF(NM29&gt;=5.5,"C",IF(NM29&gt;=5,"D+",IF(NM29&gt;=4,"D","F")))))))</f>
        <v>B</v>
      </c>
      <c r="NP29" s="33">
        <f t="shared" ref="NP29" si="1169">IF(NO29="A",4,IF(NO29="B+",3.5,IF(NO29="B",3,IF(NO29="C+",2.5,IF(NO29="C",2,IF(NO29="D+",1.5,IF(NO29="D",1,0)))))))</f>
        <v>3</v>
      </c>
      <c r="NQ29" s="49" t="str">
        <f t="shared" ref="NQ29" si="1170">TEXT(NP29,"0.0")</f>
        <v>3.0</v>
      </c>
      <c r="NR29" s="77">
        <v>3</v>
      </c>
      <c r="NS29" s="151">
        <v>3</v>
      </c>
      <c r="NT29" s="63"/>
      <c r="NU29" s="214"/>
      <c r="NV29" s="28"/>
      <c r="NW29" s="30">
        <f t="shared" ref="NW29" si="1171">ROUND((NT29*0.4+NU29*0.6),1)</f>
        <v>0</v>
      </c>
      <c r="NX29" s="31">
        <f t="shared" ref="NX29" si="1172">ROUND(MAX((NT29*0.4+NU29*0.6),(NT29*0.4+NV29*0.6)),1)</f>
        <v>0</v>
      </c>
      <c r="NY29" s="31" t="str">
        <f t="shared" ref="NY29" si="1173">TEXT(NX29,"0.0")</f>
        <v>0.0</v>
      </c>
      <c r="NZ29" s="35" t="str">
        <f t="shared" ref="NZ29" si="1174">IF(NX29&gt;=8.5,"A",IF(NX29&gt;=8,"B+",IF(NX29&gt;=7,"B",IF(NX29&gt;=6.5,"C+",IF(NX29&gt;=5.5,"C",IF(NX29&gt;=5,"D+",IF(NX29&gt;=4,"D","F")))))))</f>
        <v>F</v>
      </c>
      <c r="OA29" s="33">
        <f t="shared" ref="OA29" si="1175">IF(NZ29="A",4,IF(NZ29="B+",3.5,IF(NZ29="B",3,IF(NZ29="C+",2.5,IF(NZ29="C",2,IF(NZ29="D+",1.5,IF(NZ29="D",1,0)))))))</f>
        <v>0</v>
      </c>
      <c r="OB29" s="49" t="str">
        <f t="shared" ref="OB29" si="1176">TEXT(OA29,"0.0")</f>
        <v>0.0</v>
      </c>
      <c r="OC29" s="77">
        <v>2</v>
      </c>
      <c r="OD29" s="151"/>
      <c r="OE29" s="211">
        <f t="shared" ref="OE29" si="1177">KS29+LD29+LO29+LZ29+MK29+MV29+NG29+NR29+OC29</f>
        <v>18</v>
      </c>
      <c r="OF29" s="43">
        <f t="shared" ref="OF29" si="1178">(KQ29*KS29+LB29*LD29+LM29*LO29+LX29*LZ29+MI29*MK29+MT29*MV29+NE29*NG29+NP29*NR29+OA29*OC29)/OE29</f>
        <v>1.6666666666666667</v>
      </c>
      <c r="OG29" s="45" t="str">
        <f t="shared" ref="OG29" si="1179">TEXT(OF29,"0.00")</f>
        <v>1.67</v>
      </c>
      <c r="OH29" s="47" t="str">
        <f t="shared" ref="OH29" si="1180">IF(AND(OF29&lt;1),"Cảnh báo KQHT","Lên lớp")</f>
        <v>Lên lớp</v>
      </c>
      <c r="OI29" s="41">
        <f t="shared" ref="OI29" si="1181">KT29+LE29+LP29+MA29+ML29+MW29+NH29+NS29+OD29</f>
        <v>14</v>
      </c>
      <c r="OJ29" s="43">
        <f t="shared" ref="OJ29" si="1182">(KQ29*KT29+LB29*LE29+LM29*LP29+LX29*MA29+MI29*ML29+MT29*MW29+NE29*NH29+NP29*NS29+OA29*OD29)/OI29</f>
        <v>2.1428571428571428</v>
      </c>
      <c r="OK29" s="229">
        <f t="shared" ref="OK29" si="1183">KD29+OE29</f>
        <v>76</v>
      </c>
      <c r="OL29" s="230">
        <f t="shared" ref="OL29" si="1184">KE29+OI29</f>
        <v>67</v>
      </c>
      <c r="OM29" s="146">
        <f t="shared" ref="OM29" si="1185" xml:space="preserve"> (KF29*KE29+OJ29*OI29)/OL29</f>
        <v>2.1641791044776117</v>
      </c>
      <c r="ON29" s="45" t="str">
        <f t="shared" ref="ON29" si="1186">TEXT(OM29,"0.00")</f>
        <v>2.16</v>
      </c>
      <c r="OO29" s="47" t="str">
        <f t="shared" ref="OO29" si="1187">IF(AND(OM29&lt;1.4),"Cảnh báo KQHT","Lên lớp")</f>
        <v>Lên lớp</v>
      </c>
      <c r="OP29" s="47"/>
      <c r="OQ29" s="24">
        <v>8</v>
      </c>
      <c r="OR29" s="27"/>
      <c r="OS29" s="28">
        <v>4</v>
      </c>
      <c r="OT29" s="30">
        <f t="shared" si="484"/>
        <v>3.2</v>
      </c>
      <c r="OU29" s="31">
        <f t="shared" si="485"/>
        <v>5.6</v>
      </c>
      <c r="OV29" s="31" t="str">
        <f t="shared" si="486"/>
        <v>5.6</v>
      </c>
      <c r="OW29" s="35" t="str">
        <f t="shared" si="487"/>
        <v>C</v>
      </c>
      <c r="OX29" s="33">
        <f t="shared" si="488"/>
        <v>2</v>
      </c>
      <c r="OY29" s="49" t="str">
        <f t="shared" si="489"/>
        <v>2.0</v>
      </c>
      <c r="OZ29" s="77">
        <v>2</v>
      </c>
      <c r="PA29" s="151">
        <v>2</v>
      </c>
      <c r="PB29" s="24">
        <v>7.2</v>
      </c>
      <c r="PC29" s="27">
        <v>9</v>
      </c>
      <c r="PD29" s="28"/>
      <c r="PE29" s="30">
        <f t="shared" si="490"/>
        <v>8.3000000000000007</v>
      </c>
      <c r="PF29" s="31">
        <f t="shared" si="491"/>
        <v>8.3000000000000007</v>
      </c>
      <c r="PG29" s="31" t="str">
        <f t="shared" si="492"/>
        <v>8.3</v>
      </c>
      <c r="PH29" s="35" t="str">
        <f t="shared" si="493"/>
        <v>B+</v>
      </c>
      <c r="PI29" s="33">
        <f t="shared" si="494"/>
        <v>3.5</v>
      </c>
      <c r="PJ29" s="49" t="str">
        <f t="shared" si="495"/>
        <v>3.5</v>
      </c>
      <c r="PK29" s="77">
        <v>3</v>
      </c>
      <c r="PL29" s="151">
        <v>3</v>
      </c>
      <c r="PM29" s="24">
        <v>6.7</v>
      </c>
      <c r="PN29" s="27">
        <v>6</v>
      </c>
      <c r="PO29" s="28"/>
      <c r="PP29" s="30">
        <f t="shared" si="496"/>
        <v>6.3</v>
      </c>
      <c r="PQ29" s="31">
        <f t="shared" si="497"/>
        <v>6.3</v>
      </c>
      <c r="PR29" s="31" t="str">
        <f t="shared" si="498"/>
        <v>6.3</v>
      </c>
      <c r="PS29" s="35" t="str">
        <f t="shared" si="499"/>
        <v>C</v>
      </c>
      <c r="PT29" s="33">
        <f t="shared" si="500"/>
        <v>2</v>
      </c>
      <c r="PU29" s="49" t="str">
        <f t="shared" si="501"/>
        <v>2.0</v>
      </c>
      <c r="PV29" s="77">
        <v>2</v>
      </c>
      <c r="PW29" s="151">
        <v>2</v>
      </c>
      <c r="PX29" s="133">
        <v>7.3</v>
      </c>
      <c r="PY29" s="125">
        <v>4</v>
      </c>
      <c r="PZ29" s="126"/>
      <c r="QA29" s="127">
        <f t="shared" si="502"/>
        <v>5.3</v>
      </c>
      <c r="QB29" s="128">
        <f t="shared" si="503"/>
        <v>5.3</v>
      </c>
      <c r="QC29" s="160" t="str">
        <f t="shared" si="504"/>
        <v>5.3</v>
      </c>
      <c r="QD29" s="129" t="str">
        <f t="shared" si="545"/>
        <v>D+</v>
      </c>
      <c r="QE29" s="130">
        <f t="shared" si="505"/>
        <v>1.5</v>
      </c>
      <c r="QF29" s="131" t="str">
        <f t="shared" si="506"/>
        <v>1.5</v>
      </c>
      <c r="QG29" s="132">
        <v>3</v>
      </c>
      <c r="QH29" s="170">
        <v>3</v>
      </c>
      <c r="QI29" s="24">
        <v>7.2</v>
      </c>
      <c r="QJ29" s="27">
        <v>5</v>
      </c>
      <c r="QK29" s="28"/>
      <c r="QL29" s="30">
        <f t="shared" si="507"/>
        <v>5.9</v>
      </c>
      <c r="QM29" s="31">
        <f t="shared" si="508"/>
        <v>5.9</v>
      </c>
      <c r="QN29" s="31" t="str">
        <f t="shared" si="509"/>
        <v>5.9</v>
      </c>
      <c r="QO29" s="35" t="str">
        <f t="shared" si="510"/>
        <v>C</v>
      </c>
      <c r="QP29" s="33">
        <f t="shared" si="511"/>
        <v>2</v>
      </c>
      <c r="QQ29" s="49" t="str">
        <f t="shared" si="512"/>
        <v>2.0</v>
      </c>
      <c r="QR29" s="77">
        <v>1</v>
      </c>
      <c r="QS29" s="151">
        <v>1</v>
      </c>
      <c r="QT29" s="24">
        <v>6.3</v>
      </c>
      <c r="QU29" s="27">
        <v>9</v>
      </c>
      <c r="QV29" s="28"/>
      <c r="QW29" s="30">
        <f t="shared" si="513"/>
        <v>7.9</v>
      </c>
      <c r="QX29" s="31">
        <f t="shared" si="514"/>
        <v>7.9</v>
      </c>
      <c r="QY29" s="31" t="str">
        <f t="shared" si="515"/>
        <v>7.9</v>
      </c>
      <c r="QZ29" s="35" t="str">
        <f t="shared" si="516"/>
        <v>B</v>
      </c>
      <c r="RA29" s="33">
        <f t="shared" si="517"/>
        <v>3</v>
      </c>
      <c r="RB29" s="49" t="str">
        <f t="shared" si="518"/>
        <v>3.0</v>
      </c>
      <c r="RC29" s="77">
        <v>3</v>
      </c>
      <c r="RD29" s="151">
        <v>3</v>
      </c>
      <c r="RE29" s="63">
        <v>2</v>
      </c>
      <c r="RF29" s="27"/>
      <c r="RG29" s="28"/>
      <c r="RH29" s="30">
        <f t="shared" si="519"/>
        <v>0.8</v>
      </c>
      <c r="RI29" s="31">
        <f t="shared" si="520"/>
        <v>0.8</v>
      </c>
      <c r="RJ29" s="29" t="str">
        <f t="shared" si="521"/>
        <v>0.8</v>
      </c>
      <c r="RK29" s="35" t="str">
        <f t="shared" si="522"/>
        <v>F</v>
      </c>
      <c r="RL29" s="130">
        <f t="shared" si="523"/>
        <v>0</v>
      </c>
      <c r="RM29" s="49" t="str">
        <f t="shared" si="524"/>
        <v>0.0</v>
      </c>
      <c r="RN29" s="77">
        <v>1</v>
      </c>
      <c r="RO29" s="151"/>
      <c r="RP29" s="211">
        <f t="shared" si="525"/>
        <v>15</v>
      </c>
      <c r="RQ29" s="275">
        <f t="shared" si="526"/>
        <v>6.333333333333333</v>
      </c>
      <c r="RR29" s="43">
        <f t="shared" si="527"/>
        <v>2.2666666666666666</v>
      </c>
      <c r="RS29" s="45" t="str">
        <f t="shared" si="277"/>
        <v>2.27</v>
      </c>
      <c r="RT29" s="47" t="str">
        <f t="shared" si="278"/>
        <v>Lên lớp</v>
      </c>
      <c r="RU29" s="41">
        <f t="shared" si="279"/>
        <v>14</v>
      </c>
      <c r="RV29" s="43">
        <f t="shared" si="280"/>
        <v>2.4285714285714284</v>
      </c>
      <c r="RW29" s="229">
        <f t="shared" si="281"/>
        <v>91</v>
      </c>
      <c r="RX29" s="230">
        <f t="shared" si="282"/>
        <v>81</v>
      </c>
      <c r="RY29" s="146">
        <f t="shared" si="283"/>
        <v>2.2098765432098766</v>
      </c>
      <c r="RZ29" s="45" t="str">
        <f t="shared" si="284"/>
        <v>2.21</v>
      </c>
      <c r="SA29" s="47" t="str">
        <f t="shared" si="285"/>
        <v>Lên lớp</v>
      </c>
      <c r="SB29" s="47" t="s">
        <v>1143</v>
      </c>
      <c r="SC29" s="133">
        <v>5.2</v>
      </c>
      <c r="SD29" s="171"/>
      <c r="SE29" s="233"/>
      <c r="SF29" s="127">
        <f t="shared" si="528"/>
        <v>2.1</v>
      </c>
      <c r="SG29" s="128">
        <f t="shared" si="529"/>
        <v>2.1</v>
      </c>
      <c r="SH29" s="128" t="str">
        <f t="shared" si="530"/>
        <v>2.1</v>
      </c>
      <c r="SI29" s="129" t="str">
        <f t="shared" si="531"/>
        <v>F</v>
      </c>
      <c r="SJ29" s="130">
        <f t="shared" si="532"/>
        <v>0</v>
      </c>
      <c r="SK29" s="131" t="str">
        <f t="shared" si="533"/>
        <v>0.0</v>
      </c>
      <c r="SL29" s="132">
        <v>2</v>
      </c>
      <c r="SM29" s="170"/>
      <c r="SN29" s="24">
        <v>6</v>
      </c>
      <c r="SO29" s="27">
        <v>5</v>
      </c>
      <c r="SP29" s="28"/>
      <c r="SQ29" s="30">
        <f t="shared" si="534"/>
        <v>5.4</v>
      </c>
      <c r="SR29" s="31">
        <f t="shared" si="535"/>
        <v>5.4</v>
      </c>
      <c r="SS29" s="31" t="str">
        <f t="shared" si="536"/>
        <v>5.4</v>
      </c>
      <c r="ST29" s="35" t="str">
        <f t="shared" si="537"/>
        <v>D+</v>
      </c>
      <c r="SU29" s="33">
        <f t="shared" si="538"/>
        <v>1.5</v>
      </c>
      <c r="SV29" s="49" t="str">
        <f t="shared" si="539"/>
        <v>1.5</v>
      </c>
      <c r="SW29" s="77">
        <v>2</v>
      </c>
      <c r="SX29" s="151">
        <v>2</v>
      </c>
      <c r="SY29" s="24"/>
      <c r="SZ29" s="27"/>
      <c r="TA29" s="28"/>
      <c r="TB29" s="22">
        <f t="shared" ref="TB29" si="1188">ROUND((SF29*0.5+SQ29*0.5),1)</f>
        <v>3.8</v>
      </c>
      <c r="TC29" s="29">
        <f t="shared" ref="TC29" si="1189">ROUND((SG29*0.5+SR29*0.5),1)</f>
        <v>3.8</v>
      </c>
      <c r="TD29" s="31" t="str">
        <f t="shared" si="541"/>
        <v>3.8</v>
      </c>
      <c r="TE29" s="35" t="str">
        <f t="shared" si="542"/>
        <v>F</v>
      </c>
      <c r="TF29" s="33">
        <f t="shared" si="543"/>
        <v>0</v>
      </c>
      <c r="TG29" s="49" t="str">
        <f t="shared" si="544"/>
        <v>0.0</v>
      </c>
      <c r="TH29" s="77">
        <v>4</v>
      </c>
      <c r="TI29" s="151"/>
      <c r="TJ29" s="320"/>
      <c r="TK29" s="321"/>
      <c r="TL29" s="322"/>
      <c r="TM29" s="322"/>
      <c r="TN29" s="322"/>
      <c r="TO29" s="127">
        <f t="shared" si="548"/>
        <v>0</v>
      </c>
      <c r="TP29" s="29" t="str">
        <f t="shared" si="549"/>
        <v>0.0</v>
      </c>
      <c r="TQ29" s="35" t="str">
        <f t="shared" si="550"/>
        <v>F</v>
      </c>
      <c r="TR29" s="33">
        <f t="shared" si="551"/>
        <v>0</v>
      </c>
      <c r="TS29" s="49" t="str">
        <f t="shared" si="552"/>
        <v>0.0</v>
      </c>
      <c r="TT29" s="323"/>
      <c r="TU29" s="324"/>
      <c r="TV29" s="325">
        <f t="shared" si="553"/>
        <v>4</v>
      </c>
      <c r="TW29" s="341">
        <f t="shared" si="294"/>
        <v>3.8</v>
      </c>
      <c r="TX29" s="326">
        <f t="shared" si="554"/>
        <v>0</v>
      </c>
      <c r="TY29" s="45" t="str">
        <f t="shared" si="555"/>
        <v>0.00</v>
      </c>
      <c r="TZ29" s="47" t="str">
        <f t="shared" si="556"/>
        <v>Cảnh báo KQHT</v>
      </c>
      <c r="UA29" s="41">
        <f t="shared" si="557"/>
        <v>0</v>
      </c>
      <c r="UB29" s="43" t="e">
        <f t="shared" si="558"/>
        <v>#DIV/0!</v>
      </c>
    </row>
    <row r="36" spans="1:417" ht="18">
      <c r="A36" s="11">
        <v>42</v>
      </c>
      <c r="B36" s="70" t="s">
        <v>1089</v>
      </c>
      <c r="C36" s="14" t="s">
        <v>1090</v>
      </c>
      <c r="D36" s="57" t="s">
        <v>311</v>
      </c>
      <c r="E36" s="15" t="s">
        <v>1091</v>
      </c>
      <c r="F36" s="123" t="s">
        <v>1277</v>
      </c>
      <c r="G36" s="58" t="s">
        <v>1092</v>
      </c>
      <c r="H36" s="58" t="s">
        <v>18</v>
      </c>
      <c r="I36" s="104" t="s">
        <v>1093</v>
      </c>
      <c r="J36" s="13">
        <v>5</v>
      </c>
      <c r="K36" s="13"/>
      <c r="L36" s="35" t="str">
        <f t="shared" ref="L36" si="1190">IF(J36&gt;=8.5,"A",IF(J36&gt;=8,"B+",IF(J36&gt;=7,"B",IF(J36&gt;=6.5,"C+",IF(J36&gt;=5.5,"C",IF(J36&gt;=5,"D+",IF(J36&gt;=4,"D","F")))))))</f>
        <v>D+</v>
      </c>
      <c r="M36" s="33">
        <f t="shared" ref="M36" si="1191">IF(L36="A",4,IF(L36="B+",3.5,IF(L36="B",3,IF(L36="C+",2.5,IF(L36="C",2,IF(L36="D+",1.5,IF(L36="D",1,0)))))))</f>
        <v>1.5</v>
      </c>
      <c r="N36" s="49" t="str">
        <f t="shared" ref="N36" si="1192">TEXT(M36,"0.0")</f>
        <v>1.5</v>
      </c>
      <c r="O36" s="12">
        <v>2</v>
      </c>
      <c r="P36" s="19">
        <v>6</v>
      </c>
      <c r="Q36" s="19"/>
      <c r="R36" s="35" t="str">
        <f>IF(P36&gt;=8.5,"A",IF(P36&gt;=8,"B+",IF(P36&gt;=7,"B",IF(P36&gt;=6.5,"C+",IF(P36&gt;=5.5,"C",IF(P36&gt;=5,"D+",IF(P36&gt;=4,"D","F")))))))</f>
        <v>C</v>
      </c>
      <c r="S36" s="33">
        <f>IF(R36="A",4,IF(R36="B+",3.5,IF(R36="B",3,IF(R36="C+",2.5,IF(R36="C",2,IF(R36="D+",1.5,IF(R36="D",1,0)))))))</f>
        <v>2</v>
      </c>
      <c r="T36" s="49" t="str">
        <f>TEXT(S36,"0.0")</f>
        <v>2.0</v>
      </c>
      <c r="U36" s="12">
        <v>3</v>
      </c>
      <c r="V36" s="24"/>
      <c r="W36" s="27"/>
      <c r="X36" s="28"/>
      <c r="Y36" s="30">
        <f t="shared" ref="Y36" si="1193">ROUND((V36*0.4+W36*0.6),1)</f>
        <v>0</v>
      </c>
      <c r="Z36" s="31">
        <f t="shared" ref="Z36" si="1194">ROUND(MAX((V36*0.4+W36*0.6),(V36*0.4+X36*0.6)),1)</f>
        <v>0</v>
      </c>
      <c r="AA36" s="31"/>
      <c r="AB36" s="35" t="str">
        <f t="shared" ref="AB36" si="1195">IF(Z36&gt;=8.5,"A",IF(Z36&gt;=8,"B+",IF(Z36&gt;=7,"B",IF(Z36&gt;=6.5,"C+",IF(Z36&gt;=5.5,"C",IF(Z36&gt;=5,"D+",IF(Z36&gt;=4,"D","F")))))))</f>
        <v>F</v>
      </c>
      <c r="AC36" s="33">
        <f t="shared" ref="AC36" si="1196">IF(AB36="A",4,IF(AB36="B+",3.5,IF(AB36="B",3,IF(AB36="C+",2.5,IF(AB36="C",2,IF(AB36="D+",1.5,IF(AB36="D",1,0)))))))</f>
        <v>0</v>
      </c>
      <c r="AD36" s="49" t="str">
        <f t="shared" ref="AD36" si="1197">TEXT(AC36,"0.0")</f>
        <v>0.0</v>
      </c>
      <c r="AE36" s="77">
        <v>5</v>
      </c>
      <c r="AF36" s="80"/>
      <c r="AG36" s="24">
        <v>5</v>
      </c>
      <c r="AH36" s="27">
        <v>4</v>
      </c>
      <c r="AI36" s="28"/>
      <c r="AJ36" s="30">
        <f t="shared" ref="AJ36" si="1198">ROUND((AG36*0.4+AH36*0.6),1)</f>
        <v>4.4000000000000004</v>
      </c>
      <c r="AK36" s="161">
        <f t="shared" ref="AK36" si="1199">ROUND(MAX((AG36*0.4+AH36*0.6),(AG36*0.4+AI36*0.6)),1)</f>
        <v>4.4000000000000004</v>
      </c>
      <c r="AL36" s="161"/>
      <c r="AM36" s="162" t="str">
        <f t="shared" ref="AM36" si="1200">IF(AK36&gt;=8.5,"A",IF(AK36&gt;=8,"B+",IF(AK36&gt;=7,"B",IF(AK36&gt;=6.5,"C+",IF(AK36&gt;=5.5,"C",IF(AK36&gt;=5,"D+",IF(AK36&gt;=4,"D","F")))))))</f>
        <v>D</v>
      </c>
      <c r="AN36" s="163">
        <f t="shared" ref="AN36" si="1201">IF(AM36="A",4,IF(AM36="B+",3.5,IF(AM36="B",3,IF(AM36="C+",2.5,IF(AM36="C",2,IF(AM36="D+",1.5,IF(AM36="D",1,0)))))))</f>
        <v>1</v>
      </c>
      <c r="AO36" s="56" t="str">
        <f t="shared" ref="AO36" si="1202">TEXT(AN36,"0.0")</f>
        <v>1.0</v>
      </c>
      <c r="AP36" s="77">
        <v>3</v>
      </c>
      <c r="AQ36" s="83">
        <v>3</v>
      </c>
      <c r="AR36" s="24">
        <v>5.7</v>
      </c>
      <c r="AS36" s="27">
        <v>5</v>
      </c>
      <c r="AT36" s="28"/>
      <c r="AU36" s="30">
        <f t="shared" ref="AU36" si="1203">ROUND((AR36*0.4+AS36*0.6),1)</f>
        <v>5.3</v>
      </c>
      <c r="AV36" s="31">
        <f t="shared" ref="AV36" si="1204">ROUND(MAX((AR36*0.4+AS36*0.6),(AR36*0.4+AT36*0.6)),1)</f>
        <v>5.3</v>
      </c>
      <c r="AW36" s="31"/>
      <c r="AX36" s="35" t="str">
        <f t="shared" ref="AX36" si="1205">IF(AV36&gt;=8.5,"A",IF(AV36&gt;=8,"B+",IF(AV36&gt;=7,"B",IF(AV36&gt;=6.5,"C+",IF(AV36&gt;=5.5,"C",IF(AV36&gt;=5,"D+",IF(AV36&gt;=4,"D","F")))))))</f>
        <v>D+</v>
      </c>
      <c r="AY36" s="33">
        <f t="shared" ref="AY36" si="1206">IF(AX36="A",4,IF(AX36="B+",3.5,IF(AX36="B",3,IF(AX36="C+",2.5,IF(AX36="C",2,IF(AX36="D+",1.5,IF(AX36="D",1,0)))))))</f>
        <v>1.5</v>
      </c>
      <c r="AZ36" s="49" t="str">
        <f t="shared" ref="AZ36" si="1207">TEXT(AY36,"0.0")</f>
        <v>1.5</v>
      </c>
      <c r="BA36" s="77">
        <v>3</v>
      </c>
      <c r="BB36" s="83">
        <v>3</v>
      </c>
      <c r="BC36" s="24">
        <v>6.5</v>
      </c>
      <c r="BD36" s="27">
        <v>0</v>
      </c>
      <c r="BE36" s="28">
        <v>7</v>
      </c>
      <c r="BF36" s="30">
        <f t="shared" ref="BF36" si="1208">ROUND((BC36*0.4+BD36*0.6),1)</f>
        <v>2.6</v>
      </c>
      <c r="BG36" s="31">
        <f t="shared" ref="BG36" si="1209">ROUND(MAX((BC36*0.4+BD36*0.6),(BC36*0.4+BE36*0.6)),1)</f>
        <v>6.8</v>
      </c>
      <c r="BH36" s="31"/>
      <c r="BI36" s="35" t="str">
        <f t="shared" ref="BI36" si="1210">IF(BG36&gt;=8.5,"A",IF(BG36&gt;=8,"B+",IF(BG36&gt;=7,"B",IF(BG36&gt;=6.5,"C+",IF(BG36&gt;=5.5,"C",IF(BG36&gt;=5,"D+",IF(BG36&gt;=4,"D","F")))))))</f>
        <v>C+</v>
      </c>
      <c r="BJ36" s="33">
        <f t="shared" ref="BJ36" si="1211">IF(BI36="A",4,IF(BI36="B+",3.5,IF(BI36="B",3,IF(BI36="C+",2.5,IF(BI36="C",2,IF(BI36="D+",1.5,IF(BI36="D",1,0)))))))</f>
        <v>2.5</v>
      </c>
      <c r="BK36" s="49" t="str">
        <f t="shared" ref="BK36" si="1212">TEXT(BJ36,"0.0")</f>
        <v>2.5</v>
      </c>
      <c r="BL36" s="77">
        <v>3</v>
      </c>
      <c r="BM36" s="83">
        <v>3</v>
      </c>
      <c r="BN36" s="24"/>
      <c r="BO36" s="27"/>
      <c r="BP36" s="28"/>
      <c r="BQ36" s="30">
        <f t="shared" ref="BQ36" si="1213">ROUND((BN36*0.4+BO36*0.6),1)</f>
        <v>0</v>
      </c>
      <c r="BR36" s="31">
        <f t="shared" ref="BR36" si="1214">ROUND(MAX((BN36*0.4+BO36*0.6),(BN36*0.4+BP36*0.6)),1)</f>
        <v>0</v>
      </c>
      <c r="BS36" s="31"/>
      <c r="BT36" s="35" t="str">
        <f t="shared" ref="BT36" si="1215">IF(BR36&gt;=8.5,"A",IF(BR36&gt;=8,"B+",IF(BR36&gt;=7,"B",IF(BR36&gt;=6.5,"C+",IF(BR36&gt;=5.5,"C",IF(BR36&gt;=5,"D+",IF(BR36&gt;=4,"D","F")))))))</f>
        <v>F</v>
      </c>
      <c r="BU36" s="33">
        <f t="shared" ref="BU36" si="1216">IF(BT36="A",4,IF(BT36="B+",3.5,IF(BT36="B",3,IF(BT36="C+",2.5,IF(BT36="C",2,IF(BT36="D+",1.5,IF(BT36="D",1,0)))))))</f>
        <v>0</v>
      </c>
      <c r="BV36" s="49" t="str">
        <f t="shared" ref="BV36" si="1217">TEXT(BU36,"0.0")</f>
        <v>0.0</v>
      </c>
      <c r="BW36" s="77">
        <v>2</v>
      </c>
      <c r="BX36" s="83"/>
      <c r="BY36" s="41">
        <f t="shared" ref="BY36" si="1218">AE36+AP36+BA36+BL36+BW36</f>
        <v>16</v>
      </c>
      <c r="BZ36" s="43">
        <f t="shared" ref="BZ36" si="1219">(AC36*AE36+AN36*AP36+AY36*BA36+BJ36*BL36+BU36*BW36)/BY36</f>
        <v>0.9375</v>
      </c>
      <c r="CA36" s="45" t="str">
        <f t="shared" ref="CA36" si="1220">TEXT(BZ36,"0.00")</f>
        <v>0.94</v>
      </c>
      <c r="CB36" s="47" t="str">
        <f t="shared" ref="CB36" si="1221">IF(AND(BZ36&lt;0.8),"Cảnh báo KQHT","Lên lớp")</f>
        <v>Lên lớp</v>
      </c>
      <c r="CC36" s="145">
        <f t="shared" ref="CC36" si="1222">AF36+AQ36+BB36+BM36+BX36</f>
        <v>9</v>
      </c>
      <c r="CD36" s="146">
        <f t="shared" ref="CD36" si="1223" xml:space="preserve"> (AC36*AF36+AN36*AQ36+AY36*BB36+BJ36*BM36+BU36*BX36)/CC36</f>
        <v>1.6666666666666667</v>
      </c>
      <c r="CE36" s="47" t="str">
        <f t="shared" ref="CE36" si="1224">IF(AND(CD36&lt;1.2),"Cảnh báo KQHT","Lên lớp")</f>
        <v>Lên lớp</v>
      </c>
      <c r="CF36" s="142" t="s">
        <v>1143</v>
      </c>
      <c r="CG36" s="139">
        <v>0</v>
      </c>
      <c r="CH36" s="125"/>
      <c r="CI36" s="126"/>
      <c r="CJ36" s="127">
        <f>ROUND((CG36*0.4+CH36*0.6),1)</f>
        <v>0</v>
      </c>
      <c r="CK36" s="128">
        <f>ROUND(MAX((CG36*0.4+CH36*0.6),(CG36*0.4+CI36*0.6)),1)</f>
        <v>0</v>
      </c>
      <c r="CL36" s="128"/>
      <c r="CM36" s="129" t="str">
        <f>IF(CK36&gt;=8.5,"A",IF(CK36&gt;=8,"B+",IF(CK36&gt;=7,"B",IF(CK36&gt;=6.5,"C+",IF(CK36&gt;=5.5,"C",IF(CK36&gt;=5,"D+",IF(CK36&gt;=4,"D","F")))))))</f>
        <v>F</v>
      </c>
      <c r="CN36" s="130">
        <f>IF(CM36="A",4,IF(CM36="B+",3.5,IF(CM36="B",3,IF(CM36="C+",2.5,IF(CM36="C",2,IF(CM36="D+",1.5,IF(CM36="D",1,0)))))))</f>
        <v>0</v>
      </c>
      <c r="CO36" s="131" t="str">
        <f>TEXT(CN36,"0.0")</f>
        <v>0.0</v>
      </c>
      <c r="CP36" s="132">
        <v>3</v>
      </c>
      <c r="CQ36" s="170"/>
      <c r="CR36" s="63">
        <v>0</v>
      </c>
      <c r="CS36" s="27"/>
      <c r="CT36" s="28"/>
      <c r="CU36" s="30">
        <f t="shared" ref="CU36" si="1225">ROUND((CR36*0.4+CS36*0.6),1)</f>
        <v>0</v>
      </c>
      <c r="CV36" s="31">
        <f t="shared" ref="CV36" si="1226">ROUND(MAX((CR36*0.4+CS36*0.6),(CR36*0.4+CT36*0.6)),1)</f>
        <v>0</v>
      </c>
      <c r="CW36" s="31"/>
      <c r="CX36" s="35" t="str">
        <f t="shared" ref="CX36" si="1227">IF(CV36&gt;=8.5,"A",IF(CV36&gt;=8,"B+",IF(CV36&gt;=7,"B",IF(CV36&gt;=6.5,"C+",IF(CV36&gt;=5.5,"C",IF(CV36&gt;=5,"D+",IF(CV36&gt;=4,"D","F")))))))</f>
        <v>F</v>
      </c>
      <c r="CY36" s="157">
        <f t="shared" ref="CY36" si="1228">IF(CX36="A",4,IF(CX36="B+",3.5,IF(CX36="B",3,IF(CX36="C+",2.5,IF(CX36="C",2,IF(CX36="D+",1.5,IF(CX36="D",1,0)))))))</f>
        <v>0</v>
      </c>
      <c r="CZ36" s="49" t="str">
        <f t="shared" ref="CZ36" si="1229">TEXT(CY36,"0.0")</f>
        <v>0.0</v>
      </c>
      <c r="DA36" s="77">
        <v>2</v>
      </c>
      <c r="DB36" s="151"/>
      <c r="DC36" s="63">
        <v>0</v>
      </c>
      <c r="DD36" s="27"/>
      <c r="DE36" s="28"/>
      <c r="DF36" s="30">
        <f>ROUND((DC36*0.4+DD36*0.6),1)</f>
        <v>0</v>
      </c>
      <c r="DG36" s="31">
        <f>ROUND(MAX((DC36*0.4+DD36*0.6),(DC36*0.4+DE36*0.6)),1)</f>
        <v>0</v>
      </c>
      <c r="DH36" s="31"/>
      <c r="DI36" s="35" t="str">
        <f>IF(DG36&gt;=8.5,"A",IF(DG36&gt;=8,"B+",IF(DG36&gt;=7,"B",IF(DG36&gt;=6.5,"C+",IF(DG36&gt;=5.5,"C",IF(DG36&gt;=5,"D+",IF(DG36&gt;=4,"D","F")))))))</f>
        <v>F</v>
      </c>
      <c r="DJ36" s="157">
        <f>IF(DI36="A",4,IF(DI36="B+",3.5,IF(DI36="B",3,IF(DI36="C+",2.5,IF(DI36="C",2,IF(DI36="D+",1.5,IF(DI36="D",1,0)))))))</f>
        <v>0</v>
      </c>
      <c r="DK36" s="49" t="str">
        <f>TEXT(DJ36,"0.0")</f>
        <v>0.0</v>
      </c>
      <c r="DL36" s="77">
        <v>4</v>
      </c>
      <c r="DM36" s="151"/>
      <c r="DN36" s="63">
        <v>0</v>
      </c>
      <c r="DO36" s="27"/>
      <c r="DP36" s="28"/>
      <c r="DQ36" s="30">
        <f>ROUND((DN36*0.4+DO36*0.6),1)</f>
        <v>0</v>
      </c>
      <c r="DR36" s="31">
        <f>ROUND(MAX((DN36*0.4+DO36*0.6),(DN36*0.4+DP36*0.6)),1)</f>
        <v>0</v>
      </c>
      <c r="DS36" s="31"/>
      <c r="DT36" s="35" t="str">
        <f>IF(DR36&gt;=8.5,"A",IF(DR36&gt;=8,"B+",IF(DR36&gt;=7,"B",IF(DR36&gt;=6.5,"C+",IF(DR36&gt;=5.5,"C",IF(DR36&gt;=5,"D+",IF(DR36&gt;=4,"D","F")))))))</f>
        <v>F</v>
      </c>
      <c r="DU36" s="157">
        <f>IF(DT36="A",4,IF(DT36="B+",3.5,IF(DT36="B",3,IF(DT36="C+",2.5,IF(DT36="C",2,IF(DT36="D+",1.5,IF(DT36="D",1,0)))))))</f>
        <v>0</v>
      </c>
      <c r="DV36" s="49" t="str">
        <f>TEXT(DU36,"0.0")</f>
        <v>0.0</v>
      </c>
      <c r="DW36" s="77">
        <v>3</v>
      </c>
      <c r="DX36" s="151"/>
      <c r="DY36" s="24">
        <v>8</v>
      </c>
      <c r="DZ36" s="27">
        <v>5</v>
      </c>
      <c r="EA36" s="28"/>
      <c r="EB36" s="30">
        <f>ROUND((DY36*0.4+DZ36*0.6),1)</f>
        <v>6.2</v>
      </c>
      <c r="EC36" s="31">
        <f>ROUND(MAX((DY36*0.4+DZ36*0.6),(DY36*0.4+EA36*0.6)),1)</f>
        <v>6.2</v>
      </c>
      <c r="ED36" s="31"/>
      <c r="EE36" s="35" t="str">
        <f>IF(EC36&gt;=8.5,"A",IF(EC36&gt;=8,"B+",IF(EC36&gt;=7,"B",IF(EC36&gt;=6.5,"C+",IF(EC36&gt;=5.5,"C",IF(EC36&gt;=5,"D+",IF(EC36&gt;=4,"D","F")))))))</f>
        <v>C</v>
      </c>
      <c r="EF36" s="157">
        <f>IF(EE36="A",4,IF(EE36="B+",3.5,IF(EE36="B",3,IF(EE36="C+",2.5,IF(EE36="C",2,IF(EE36="D+",1.5,IF(EE36="D",1,0)))))))</f>
        <v>2</v>
      </c>
      <c r="EG36" s="49" t="str">
        <f>TEXT(EF36,"0.0")</f>
        <v>2.0</v>
      </c>
      <c r="EH36" s="77">
        <v>2</v>
      </c>
      <c r="EI36" s="151">
        <v>2</v>
      </c>
      <c r="EJ36" s="24">
        <v>5.4</v>
      </c>
      <c r="EK36" s="27">
        <v>6</v>
      </c>
      <c r="EL36" s="28"/>
      <c r="EM36" s="30">
        <f t="shared" ref="EM36" si="1230">ROUND((EJ36*0.4+EK36*0.6),1)</f>
        <v>5.8</v>
      </c>
      <c r="EN36" s="31">
        <f t="shared" ref="EN36" si="1231">ROUND(MAX((EJ36*0.4+EK36*0.6),(EJ36*0.4+EL36*0.6)),1)</f>
        <v>5.8</v>
      </c>
      <c r="EO36" s="31"/>
      <c r="EP36" s="35" t="str">
        <f t="shared" ref="EP36" si="1232">IF(EN36&gt;=8.5,"A",IF(EN36&gt;=8,"B+",IF(EN36&gt;=7,"B",IF(EN36&gt;=6.5,"C+",IF(EN36&gt;=5.5,"C",IF(EN36&gt;=5,"D+",IF(EN36&gt;=4,"D","F")))))))</f>
        <v>C</v>
      </c>
      <c r="EQ36" s="157">
        <f t="shared" ref="EQ36" si="1233">IF(EP36="A",4,IF(EP36="B+",3.5,IF(EP36="B",3,IF(EP36="C+",2.5,IF(EP36="C",2,IF(EP36="D+",1.5,IF(EP36="D",1,0)))))))</f>
        <v>2</v>
      </c>
      <c r="ER36" s="49" t="str">
        <f t="shared" ref="ER36" si="1234">TEXT(EQ36,"0.0")</f>
        <v>2.0</v>
      </c>
      <c r="ES36" s="77">
        <v>2</v>
      </c>
      <c r="ET36" s="151">
        <v>2</v>
      </c>
      <c r="EU36" s="63">
        <v>0</v>
      </c>
      <c r="EV36" s="27"/>
      <c r="EW36" s="28"/>
      <c r="EX36" s="22">
        <f>ROUND((EU36*0.4+EV36*0.6),1)</f>
        <v>0</v>
      </c>
      <c r="EY36" s="29">
        <f>ROUND(MAX((EU36*0.4+EV36*0.6),(EU36*0.4+EW36*0.6)),1)</f>
        <v>0</v>
      </c>
      <c r="EZ36" s="29"/>
      <c r="FA36" s="35" t="str">
        <f>IF(EY36&gt;=8.5,"A",IF(EY36&gt;=8,"B+",IF(EY36&gt;=7,"B",IF(EY36&gt;=6.5,"C+",IF(EY36&gt;=5.5,"C",IF(EY36&gt;=5,"D+",IF(EY36&gt;=4,"D","F")))))))</f>
        <v>F</v>
      </c>
      <c r="FB36" s="157">
        <f>IF(FA36="A",4,IF(FA36="B+",3.5,IF(FA36="B",3,IF(FA36="C+",2.5,IF(FA36="C",2,IF(FA36="D+",1.5,IF(FA36="D",1,0)))))))</f>
        <v>0</v>
      </c>
      <c r="FC36" s="49" t="str">
        <f>TEXT(FB36,"0.0")</f>
        <v>0.0</v>
      </c>
      <c r="FD36" s="77">
        <v>3</v>
      </c>
      <c r="FE36" s="151"/>
      <c r="FF36" s="63">
        <v>0</v>
      </c>
      <c r="FG36" s="165"/>
      <c r="FH36" s="165"/>
      <c r="FI36" s="22">
        <f>ROUND((FF36*0.4+FG36*0.6),1)</f>
        <v>0</v>
      </c>
      <c r="FJ36" s="29">
        <f>ROUND(MAX((FF36*0.4+FG36*0.6),(FF36*0.4+FH36*0.6)),1)</f>
        <v>0</v>
      </c>
      <c r="FK36" s="29"/>
      <c r="FL36" s="35" t="str">
        <f>IF(FJ36&gt;=8.5,"A",IF(FJ36&gt;=8,"B+",IF(FJ36&gt;=7,"B",IF(FJ36&gt;=6.5,"C+",IF(FJ36&gt;=5.5,"C",IF(FJ36&gt;=5,"D+",IF(FJ36&gt;=4,"D","F")))))))</f>
        <v>F</v>
      </c>
      <c r="FM36" s="33">
        <f>IF(FL36="A",4,IF(FL36="B+",3.5,IF(FL36="B",3,IF(FL36="C+",2.5,IF(FL36="C",2,IF(FL36="D+",1.5,IF(FL36="D",1,0)))))))</f>
        <v>0</v>
      </c>
      <c r="FN36" s="49" t="str">
        <f>TEXT(FM36,"0.0")</f>
        <v>0.0</v>
      </c>
      <c r="FO36" s="77">
        <v>2</v>
      </c>
      <c r="FP36" s="151"/>
      <c r="FQ36" s="41">
        <f>CP36+DA36+DL36+DW36+EH36+ES36+FD36+FO36</f>
        <v>21</v>
      </c>
      <c r="FR36" s="43">
        <f>(CN36*CP36+CY36*DA36+DJ36*DL36+DU36*DW36+EF36*EH36+EQ36*ES36+FB36*FD36+FM36*FO36)/FQ36</f>
        <v>0.38095238095238093</v>
      </c>
      <c r="FS36" s="45" t="str">
        <f>TEXT(FR36,"0.00")</f>
        <v>0.38</v>
      </c>
      <c r="FT36" s="148" t="str">
        <f>IF(AND(FR36&lt;1),"Cảnh báo KQHT","Lên lớp")</f>
        <v>Cảnh báo KQHT</v>
      </c>
      <c r="FU36" s="145">
        <f>CQ36+DB36+DM36+DX36+EI36+ET36+FE36+FP36</f>
        <v>4</v>
      </c>
      <c r="FV36" s="146">
        <f xml:space="preserve"> (CN36*CQ36+CY36*DB36+DJ36*DM36+DU36*DX36+EF36*EI36+EQ36*ET36+FB36*FE36+FM36*FP36)/FU36</f>
        <v>2</v>
      </c>
      <c r="FW36" s="174">
        <f>BY36+FQ36</f>
        <v>37</v>
      </c>
      <c r="FX36" s="41">
        <f>CC36+FU36</f>
        <v>13</v>
      </c>
      <c r="FY36" s="43">
        <f>(CD36*CC36+FV36*FU36)/FX36</f>
        <v>1.7692307692307692</v>
      </c>
      <c r="FZ36" s="45" t="str">
        <f>TEXT(FY36,"0.00")</f>
        <v>1.77</v>
      </c>
      <c r="GA36" s="47" t="str">
        <f>IF(AND(FY36&lt;1.2),"Cảnh báo KQHT","Lên lớp")</f>
        <v>Lên lớp</v>
      </c>
      <c r="GB36" s="209" t="s">
        <v>1135</v>
      </c>
      <c r="GC36" s="24"/>
      <c r="GD36" s="27"/>
      <c r="GE36" s="28"/>
      <c r="GF36" s="30">
        <f>ROUND((GC36*0.4+GD36*0.6),1)</f>
        <v>0</v>
      </c>
      <c r="GG36" s="31">
        <f>ROUND(MAX((GC36*0.4+GD36*0.6),(GC36*0.4+GE36*0.6)),1)</f>
        <v>0</v>
      </c>
      <c r="GH36" s="31"/>
      <c r="GI36" s="35" t="str">
        <f>IF(GG36&gt;=8.5,"A",IF(GG36&gt;=8,"B+",IF(GG36&gt;=7,"B",IF(GG36&gt;=6.5,"C+",IF(GG36&gt;=5.5,"C",IF(GG36&gt;=5,"D+",IF(GG36&gt;=4,"D","F")))))))</f>
        <v>F</v>
      </c>
      <c r="GJ36" s="33">
        <f>IF(GI36="A",4,IF(GI36="B+",3.5,IF(GI36="B",3,IF(GI36="C+",2.5,IF(GI36="C",2,IF(GI36="D+",1.5,IF(GI36="D",1,0)))))))</f>
        <v>0</v>
      </c>
      <c r="GK36" s="49" t="str">
        <f>TEXT(GJ36,"0.0")</f>
        <v>0.0</v>
      </c>
      <c r="GL36" s="77">
        <v>2</v>
      </c>
      <c r="GM36" s="151"/>
      <c r="GN36" s="63">
        <v>0</v>
      </c>
      <c r="GO36" s="27"/>
      <c r="GP36" s="28"/>
      <c r="GQ36" s="30">
        <f>ROUND((GN36*0.4+GO36*0.6),1)</f>
        <v>0</v>
      </c>
      <c r="GR36" s="31">
        <f>ROUND(MAX((GN36*0.4+GO36*0.6),(GN36*0.4+GP36*0.6)),1)</f>
        <v>0</v>
      </c>
      <c r="GS36" s="31"/>
      <c r="GT36" s="35" t="str">
        <f>IF(GR36&gt;=8.5,"A",IF(GR36&gt;=8,"B+",IF(GR36&gt;=7,"B",IF(GR36&gt;=6.5,"C+",IF(GR36&gt;=5.5,"C",IF(GR36&gt;=5,"D+",IF(GR36&gt;=4,"D","F")))))))</f>
        <v>F</v>
      </c>
      <c r="GU36" s="33">
        <f>IF(GT36="A",4,IF(GT36="B+",3.5,IF(GT36="B",3,IF(GT36="C+",2.5,IF(GT36="C",2,IF(GT36="D+",1.5,IF(GT36="D",1,0)))))))</f>
        <v>0</v>
      </c>
      <c r="GV36" s="49" t="str">
        <f>TEXT(GU36,"0.0")</f>
        <v>0.0</v>
      </c>
      <c r="GW36" s="77">
        <v>3</v>
      </c>
      <c r="GX36" s="151"/>
      <c r="GY36" s="24"/>
      <c r="GZ36" s="27"/>
      <c r="HA36" s="28"/>
      <c r="HB36" s="30">
        <f>ROUND((GY36*0.4+GZ36*0.6),1)</f>
        <v>0</v>
      </c>
      <c r="HC36" s="31">
        <f>ROUND(MAX((GY36*0.4+GZ36*0.6),(GY36*0.4+HA36*0.6)),1)</f>
        <v>0</v>
      </c>
      <c r="HD36" s="31"/>
      <c r="HE36" s="35" t="str">
        <f>IF(HC36&gt;=8.5,"A",IF(HC36&gt;=8,"B+",IF(HC36&gt;=7,"B",IF(HC36&gt;=6.5,"C+",IF(HC36&gt;=5.5,"C",IF(HC36&gt;=5,"D+",IF(HC36&gt;=4,"D","F")))))))</f>
        <v>F</v>
      </c>
      <c r="HF36" s="33">
        <f>IF(HE36="A",4,IF(HE36="B+",3.5,IF(HE36="B",3,IF(HE36="C+",2.5,IF(HE36="C",2,IF(HE36="D+",1.5,IF(HE36="D",1,0)))))))</f>
        <v>0</v>
      </c>
      <c r="HG36" s="49" t="str">
        <f>TEXT(HF36,"0.0")</f>
        <v>0.0</v>
      </c>
      <c r="HH36" s="77"/>
      <c r="HI36" s="151"/>
      <c r="HJ36" s="24"/>
      <c r="HK36" s="27"/>
      <c r="HL36" s="28"/>
      <c r="HM36" s="30">
        <f>ROUND((HJ36*0.4+HK36*0.6),1)</f>
        <v>0</v>
      </c>
      <c r="HN36" s="31">
        <f>ROUND(MAX((HJ36*0.4+HK36*0.6),(HJ36*0.4+HL36*0.6)),1)</f>
        <v>0</v>
      </c>
      <c r="HO36" s="31"/>
      <c r="HP36" s="35" t="str">
        <f>IF(HN36&gt;=8.5,"A",IF(HN36&gt;=8,"B+",IF(HN36&gt;=7,"B",IF(HN36&gt;=6.5,"C+",IF(HN36&gt;=5.5,"C",IF(HN36&gt;=5,"D+",IF(HN36&gt;=4,"D","F")))))))</f>
        <v>F</v>
      </c>
      <c r="HQ36" s="33">
        <f>IF(HP36="A",4,IF(HP36="B+",3.5,IF(HP36="B",3,IF(HP36="C+",2.5,IF(HP36="C",2,IF(HP36="D+",1.5,IF(HP36="D",1,0)))))))</f>
        <v>0</v>
      </c>
      <c r="HR36" s="49" t="str">
        <f>TEXT(HQ36,"0.0")</f>
        <v>0.0</v>
      </c>
      <c r="HS36" s="77">
        <v>2</v>
      </c>
      <c r="HT36" s="151"/>
      <c r="HU36" s="24"/>
      <c r="HV36" s="27"/>
      <c r="HW36" s="28"/>
      <c r="HX36" s="30">
        <f>ROUND((HU36*0.4+HV36*0.6),1)</f>
        <v>0</v>
      </c>
      <c r="HY36" s="31">
        <f>ROUND(MAX((HU36*0.4+HV36*0.6),(HU36*0.4+HW36*0.6)),1)</f>
        <v>0</v>
      </c>
      <c r="HZ36" s="31"/>
      <c r="IA36" s="35" t="str">
        <f>IF(HY36&gt;=8.5,"A",IF(HY36&gt;=8,"B+",IF(HY36&gt;=7,"B",IF(HY36&gt;=6.5,"C+",IF(HY36&gt;=5.5,"C",IF(HY36&gt;=5,"D+",IF(HY36&gt;=4,"D","F")))))))</f>
        <v>F</v>
      </c>
      <c r="IB36" s="33">
        <f>IF(IA36="A",4,IF(IA36="B+",3.5,IF(IA36="B",3,IF(IA36="C+",2.5,IF(IA36="C",2,IF(IA36="D+",1.5,IF(IA36="D",1,0)))))))</f>
        <v>0</v>
      </c>
      <c r="IC36" s="49" t="str">
        <f>TEXT(IB36,"0.0")</f>
        <v>0.0</v>
      </c>
      <c r="ID36" s="77">
        <v>3</v>
      </c>
      <c r="IE36" s="151"/>
      <c r="IF36" s="63">
        <v>0</v>
      </c>
      <c r="IG36" s="27"/>
      <c r="IH36" s="126"/>
      <c r="II36" s="30">
        <f>ROUND((IF36*0.4+IG36*0.6),1)</f>
        <v>0</v>
      </c>
      <c r="IJ36" s="161">
        <f>ROUND(MAX((IF36*0.4+IG36*0.6),(IF36*0.4+IH36*0.6)),1)</f>
        <v>0</v>
      </c>
      <c r="IK36" s="161"/>
      <c r="IL36" s="162" t="str">
        <f>IF(IJ36&gt;=8.5,"A",IF(IJ36&gt;=8,"B+",IF(IJ36&gt;=7,"B",IF(IJ36&gt;=6.5,"C+",IF(IJ36&gt;=5.5,"C",IF(IJ36&gt;=5,"D+",IF(IJ36&gt;=4,"D","F")))))))</f>
        <v>F</v>
      </c>
      <c r="IM36" s="33">
        <f>IF(IL36="A",4,IF(IL36="B+",3.5,IF(IL36="B",3,IF(IL36="C+",2.5,IF(IL36="C",2,IF(IL36="D+",1.5,IF(IL36="D",1,0)))))))</f>
        <v>0</v>
      </c>
      <c r="IN36" s="49" t="str">
        <f>TEXT(IM36,"0.0")</f>
        <v>0.0</v>
      </c>
      <c r="IO36" s="77">
        <v>2</v>
      </c>
      <c r="IP36" s="170"/>
      <c r="IQ36" s="63">
        <v>0</v>
      </c>
      <c r="IR36" s="27"/>
      <c r="IS36" s="28"/>
      <c r="IT36" s="30">
        <f>ROUND((IQ36*0.4+IR36*0.6),1)</f>
        <v>0</v>
      </c>
      <c r="IU36" s="31">
        <f>ROUND(MAX((IQ36*0.4+IR36*0.6),(IQ36*0.4+IS36*0.6)),1)</f>
        <v>0</v>
      </c>
      <c r="IV36" s="31"/>
      <c r="IW36" s="35" t="str">
        <f>IF(IU36&gt;=8.5,"A",IF(IU36&gt;=8,"B+",IF(IU36&gt;=7,"B",IF(IU36&gt;=6.5,"C+",IF(IU36&gt;=5.5,"C",IF(IU36&gt;=5,"D+",IF(IU36&gt;=4,"D","F")))))))</f>
        <v>F</v>
      </c>
      <c r="IX36" s="33">
        <f>IF(IW36="A",4,IF(IW36="B+",3.5,IF(IW36="B",3,IF(IW36="C+",2.5,IF(IW36="C",2,IF(IW36="D+",1.5,IF(IW36="D",1,0)))))))</f>
        <v>0</v>
      </c>
      <c r="IY36" s="49" t="str">
        <f>TEXT(IX36,"0.0")</f>
        <v>0.0</v>
      </c>
      <c r="IZ36" s="77">
        <v>3</v>
      </c>
      <c r="JA36" s="151"/>
      <c r="JB36" s="24"/>
      <c r="JC36" s="27"/>
      <c r="JD36" s="28"/>
      <c r="JE36" s="30">
        <f>ROUND((JB36*0.4+JC36*0.6),1)</f>
        <v>0</v>
      </c>
      <c r="JF36" s="31">
        <f>ROUND(MAX((JB36*0.4+JC36*0.6),(JB36*0.4+JD36*0.6)),1)</f>
        <v>0</v>
      </c>
      <c r="JG36" s="31"/>
      <c r="JH36" s="35" t="str">
        <f>IF(JF36&gt;=8.5,"A",IF(JF36&gt;=8,"B+",IF(JF36&gt;=7,"B",IF(JF36&gt;=6.5,"C+",IF(JF36&gt;=5.5,"C",IF(JF36&gt;=5,"D+",IF(JF36&gt;=4,"D","F")))))))</f>
        <v>F</v>
      </c>
      <c r="JI36" s="33">
        <f>IF(JH36="A",4,IF(JH36="B+",3.5,IF(JH36="B",3,IF(JH36="C+",2.5,IF(JH36="C",2,IF(JH36="D+",1.5,IF(JH36="D",1,0)))))))</f>
        <v>0</v>
      </c>
      <c r="JJ36" s="49" t="str">
        <f>TEXT(JI36,"0.0")</f>
        <v>0.0</v>
      </c>
      <c r="JK36" s="77">
        <v>3</v>
      </c>
      <c r="JL36" s="151"/>
      <c r="JM36" s="63">
        <v>0</v>
      </c>
      <c r="JN36" s="214"/>
      <c r="JO36" s="140"/>
      <c r="JP36" s="30">
        <f>ROUND((JM36*0.4+JN36*0.6),1)</f>
        <v>0</v>
      </c>
      <c r="JQ36" s="31">
        <f>ROUND(MAX((JM36*0.4+JN36*0.6),(JM36*0.4+JO36*0.6)),1)</f>
        <v>0</v>
      </c>
      <c r="JR36" s="31"/>
      <c r="JS36" s="35" t="str">
        <f>IF(JQ36&gt;=8.5,"A",IF(JQ36&gt;=8,"B+",IF(JQ36&gt;=7,"B",IF(JQ36&gt;=6.5,"C+",IF(JQ36&gt;=5.5,"C",IF(JQ36&gt;=5,"D+",IF(JQ36&gt;=4,"D","F")))))))</f>
        <v>F</v>
      </c>
      <c r="JT36" s="33">
        <f>IF(JS36="A",4,IF(JS36="B+",3.5,IF(JS36="B",3,IF(JS36="C+",2.5,IF(JS36="C",2,IF(JS36="D+",1.5,IF(JS36="D",1,0)))))))</f>
        <v>0</v>
      </c>
      <c r="JU36" s="49" t="str">
        <f>TEXT(JT36,"0.0")</f>
        <v>0.0</v>
      </c>
      <c r="JV36" s="77">
        <v>1</v>
      </c>
      <c r="JW36" s="151"/>
      <c r="JX36" s="211">
        <f>GL36+GW36+HH36+HS36+ID36+IO36+IZ36+JK36+JV36</f>
        <v>19</v>
      </c>
      <c r="JY36" s="43">
        <f>(GJ36*GL36+GU36*GW36+HF36*HH36+HQ36*HS36+IB36*ID36+IM36*IO36+IX36*IZ36+JI36*JK36+JT36*JV36)/JX36</f>
        <v>0</v>
      </c>
      <c r="JZ36" s="45" t="str">
        <f>TEXT(JY36,"0.00")</f>
        <v>0.00</v>
      </c>
    </row>
    <row r="37" spans="1:417" ht="18">
      <c r="A37" s="11">
        <v>19</v>
      </c>
      <c r="B37" s="70" t="s">
        <v>573</v>
      </c>
      <c r="C37" s="92" t="s">
        <v>604</v>
      </c>
      <c r="D37" s="73" t="s">
        <v>19</v>
      </c>
      <c r="E37" s="74" t="s">
        <v>300</v>
      </c>
      <c r="F37" s="123" t="s">
        <v>1468</v>
      </c>
      <c r="G37" s="121" t="s">
        <v>935</v>
      </c>
      <c r="H37" s="121" t="s">
        <v>18</v>
      </c>
      <c r="I37" s="122" t="s">
        <v>959</v>
      </c>
      <c r="J37" s="13">
        <v>5</v>
      </c>
      <c r="K37" s="13"/>
      <c r="L37" s="35" t="str">
        <f>IF(J37&gt;=8.5,"A",IF(J37&gt;=8,"B+",IF(J37&gt;=7,"B",IF(J37&gt;=6.5,"C+",IF(J37&gt;=5.5,"C",IF(J37&gt;=5,"D+",IF(J37&gt;=4,"D","F")))))))</f>
        <v>D+</v>
      </c>
      <c r="M37" s="33">
        <f>IF(L37="A",4,IF(L37="B+",3.5,IF(L37="B",3,IF(L37="C+",2.5,IF(L37="C",2,IF(L37="D+",1.5,IF(L37="D",1,0)))))))</f>
        <v>1.5</v>
      </c>
      <c r="N37" s="49" t="str">
        <f>TEXT(M37,"0.0")</f>
        <v>1.5</v>
      </c>
      <c r="O37" s="12">
        <v>2</v>
      </c>
      <c r="P37" s="264">
        <v>0</v>
      </c>
      <c r="Q37" s="264"/>
      <c r="R37" s="35" t="str">
        <f>IF(P37&gt;=8.5,"A",IF(P37&gt;=8,"B+",IF(P37&gt;=7,"B",IF(P37&gt;=6.5,"C+",IF(P37&gt;=5.5,"C",IF(P37&gt;=5,"D+",IF(P37&gt;=4,"D","F")))))))</f>
        <v>F</v>
      </c>
      <c r="S37" s="33">
        <f>IF(R37="A",4,IF(R37="B+",3.5,IF(R37="B",3,IF(R37="C+",2.5,IF(R37="C",2,IF(R37="D+",1.5,IF(R37="D",1,0)))))))</f>
        <v>0</v>
      </c>
      <c r="T37" s="49" t="str">
        <f>TEXT(S37,"0.0")</f>
        <v>0.0</v>
      </c>
      <c r="U37" s="12">
        <v>3</v>
      </c>
      <c r="V37" s="24">
        <v>5</v>
      </c>
      <c r="W37" s="27">
        <v>6</v>
      </c>
      <c r="X37" s="28"/>
      <c r="Y37" s="22">
        <f>ROUND((V37*0.4+W37*0.6),1)</f>
        <v>5.6</v>
      </c>
      <c r="Z37" s="29">
        <f>ROUND(MAX((V37*0.4+W37*0.6),(V37*0.4+X37*0.6)),1)</f>
        <v>5.6</v>
      </c>
      <c r="AA37" s="29"/>
      <c r="AB37" s="35" t="str">
        <f>IF(Z37&gt;=8.5,"A",IF(Z37&gt;=8,"B+",IF(Z37&gt;=7,"B",IF(Z37&gt;=6.5,"C+",IF(Z37&gt;=5.5,"C",IF(Z37&gt;=5,"D+",IF(Z37&gt;=4,"D","F")))))))</f>
        <v>C</v>
      </c>
      <c r="AC37" s="33">
        <f>IF(AB37="A",4,IF(AB37="B+",3.5,IF(AB37="B",3,IF(AB37="C+",2.5,IF(AB37="C",2,IF(AB37="D+",1.5,IF(AB37="D",1,0)))))))</f>
        <v>2</v>
      </c>
      <c r="AD37" s="49" t="str">
        <f>TEXT(AC37,"0.0")</f>
        <v>2.0</v>
      </c>
      <c r="AE37" s="77">
        <v>5</v>
      </c>
      <c r="AF37" s="80">
        <v>5</v>
      </c>
      <c r="AG37" s="63">
        <v>2.7</v>
      </c>
      <c r="AH37" s="27"/>
      <c r="AI37" s="28"/>
      <c r="AJ37" s="22">
        <f>ROUND((AG37*0.4+AH37*0.6),1)</f>
        <v>1.1000000000000001</v>
      </c>
      <c r="AK37" s="29">
        <f>ROUND(MAX((AG37*0.4+AH37*0.6),(AG37*0.4+AI37*0.6)),1)</f>
        <v>1.1000000000000001</v>
      </c>
      <c r="AL37" s="29"/>
      <c r="AM37" s="35" t="str">
        <f>IF(AK37&gt;=8.5,"A",IF(AK37&gt;=8,"B+",IF(AK37&gt;=7,"B",IF(AK37&gt;=6.5,"C+",IF(AK37&gt;=5.5,"C",IF(AK37&gt;=5,"D+",IF(AK37&gt;=4,"D","F")))))))</f>
        <v>F</v>
      </c>
      <c r="AN37" s="33">
        <f>IF(AM37="A",4,IF(AM37="B+",3.5,IF(AM37="B",3,IF(AM37="C+",2.5,IF(AM37="C",2,IF(AM37="D+",1.5,IF(AM37="D",1,0)))))))</f>
        <v>0</v>
      </c>
      <c r="AO37" s="49" t="str">
        <f>TEXT(AN37,"0.0")</f>
        <v>0.0</v>
      </c>
      <c r="AP37" s="77">
        <v>3</v>
      </c>
      <c r="AQ37" s="83"/>
      <c r="AR37" s="24">
        <v>5.9</v>
      </c>
      <c r="AS37" s="27">
        <v>5</v>
      </c>
      <c r="AT37" s="28"/>
      <c r="AU37" s="22">
        <f>ROUND((AR37*0.4+AS37*0.6),1)</f>
        <v>5.4</v>
      </c>
      <c r="AV37" s="29">
        <f>ROUND(MAX((AR37*0.4+AS37*0.6),(AR37*0.4+AT37*0.6)),1)</f>
        <v>5.4</v>
      </c>
      <c r="AW37" s="29"/>
      <c r="AX37" s="35" t="str">
        <f>IF(AV37&gt;=8.5,"A",IF(AV37&gt;=8,"B+",IF(AV37&gt;=7,"B",IF(AV37&gt;=6.5,"C+",IF(AV37&gt;=5.5,"C",IF(AV37&gt;=5,"D+",IF(AV37&gt;=4,"D","F")))))))</f>
        <v>D+</v>
      </c>
      <c r="AY37" s="33">
        <f>IF(AX37="A",4,IF(AX37="B+",3.5,IF(AX37="B",3,IF(AX37="C+",2.5,IF(AX37="C",2,IF(AX37="D+",1.5,IF(AX37="D",1,0)))))))</f>
        <v>1.5</v>
      </c>
      <c r="AZ37" s="49" t="str">
        <f>TEXT(AY37,"0.0")</f>
        <v>1.5</v>
      </c>
      <c r="BA37" s="77">
        <v>3</v>
      </c>
      <c r="BB37" s="83">
        <v>3</v>
      </c>
      <c r="BC37" s="63">
        <v>0</v>
      </c>
      <c r="BD37" s="27"/>
      <c r="BE37" s="28"/>
      <c r="BF37" s="22">
        <f>ROUND((BC37*0.4+BD37*0.6),1)</f>
        <v>0</v>
      </c>
      <c r="BG37" s="29">
        <f>ROUND(MAX((BC37*0.4+BD37*0.6),(BC37*0.4+BE37*0.6)),1)</f>
        <v>0</v>
      </c>
      <c r="BH37" s="29"/>
      <c r="BI37" s="35" t="str">
        <f>IF(BG37&gt;=8.5,"A",IF(BG37&gt;=8,"B+",IF(BG37&gt;=7,"B",IF(BG37&gt;=6.5,"C+",IF(BG37&gt;=5.5,"C",IF(BG37&gt;=5,"D+",IF(BG37&gt;=4,"D","F")))))))</f>
        <v>F</v>
      </c>
      <c r="BJ37" s="33">
        <f>IF(BI37="A",4,IF(BI37="B+",3.5,IF(BI37="B",3,IF(BI37="C+",2.5,IF(BI37="C",2,IF(BI37="D+",1.5,IF(BI37="D",1,0)))))))</f>
        <v>0</v>
      </c>
      <c r="BK37" s="49" t="str">
        <f>TEXT(BJ37,"0.0")</f>
        <v>0.0</v>
      </c>
      <c r="BL37" s="77">
        <v>3</v>
      </c>
      <c r="BM37" s="83"/>
      <c r="BN37" s="24">
        <v>7</v>
      </c>
      <c r="BO37" s="124"/>
      <c r="BP37" s="28">
        <v>7</v>
      </c>
      <c r="BQ37" s="30">
        <f>ROUND((BN37*0.4+BO37*0.6),1)</f>
        <v>2.8</v>
      </c>
      <c r="BR37" s="31">
        <f>ROUND(MAX((BN37*0.4+BO37*0.6),(BN37*0.4+BP37*0.6)),1)</f>
        <v>7</v>
      </c>
      <c r="BS37" s="31"/>
      <c r="BT37" s="35" t="str">
        <f>IF(BR37&gt;=8.5,"A",IF(BR37&gt;=8,"B+",IF(BR37&gt;=7,"B",IF(BR37&gt;=6.5,"C+",IF(BR37&gt;=5.5,"C",IF(BR37&gt;=5,"D+",IF(BR37&gt;=4,"D","F")))))))</f>
        <v>B</v>
      </c>
      <c r="BU37" s="33">
        <f>IF(BT37="A",4,IF(BT37="B+",3.5,IF(BT37="B",3,IF(BT37="C+",2.5,IF(BT37="C",2,IF(BT37="D+",1.5,IF(BT37="D",1,0)))))))</f>
        <v>3</v>
      </c>
      <c r="BV37" s="49" t="str">
        <f>TEXT(BU37,"0.0")</f>
        <v>3.0</v>
      </c>
      <c r="BW37" s="77">
        <v>2</v>
      </c>
      <c r="BX37" s="83">
        <v>2</v>
      </c>
      <c r="BY37" s="41">
        <f>AE37+AP37+BA37+BL37+BW37</f>
        <v>16</v>
      </c>
      <c r="BZ37" s="43">
        <f>(AC37*AE37+AN37*AP37+AY37*BA37+BJ37*BL37+BU37*BW37)/BY37</f>
        <v>1.28125</v>
      </c>
      <c r="CA37" s="45" t="str">
        <f>TEXT(BZ37,"0.00")</f>
        <v>1.28</v>
      </c>
      <c r="CB37" s="47" t="str">
        <f>IF(AND(BZ37&lt;0.8),"Cảnh báo KQHT","Lên lớp")</f>
        <v>Lên lớp</v>
      </c>
      <c r="CC37" s="145">
        <f>AF37+AQ37+BB37+BM37+BX37</f>
        <v>10</v>
      </c>
      <c r="CD37" s="146">
        <f xml:space="preserve"> (AC37*AF37+AN37*AQ37+AY37*BB37+BJ37*BM37+BU37*BX37)/CC37</f>
        <v>2.0499999999999998</v>
      </c>
      <c r="CE37" s="47" t="str">
        <f>IF(AND(CD37&lt;1.2),"Cảnh báo KQHT","Lên lớp")</f>
        <v>Lên lớp</v>
      </c>
      <c r="CF37" s="142" t="s">
        <v>1143</v>
      </c>
      <c r="CG37" s="63">
        <v>0</v>
      </c>
      <c r="CH37" s="27"/>
      <c r="CI37" s="28"/>
      <c r="CJ37" s="30">
        <f>ROUND((CG37*0.4+CH37*0.6),1)</f>
        <v>0</v>
      </c>
      <c r="CK37" s="31">
        <f>ROUND(MAX((CG37*0.4+CH37*0.6),(CG37*0.4+CI37*0.6)),1)</f>
        <v>0</v>
      </c>
      <c r="CL37" s="31"/>
      <c r="CM37" s="35" t="str">
        <f>IF(CK37&gt;=8.5,"A",IF(CK37&gt;=8,"B+",IF(CK37&gt;=7,"B",IF(CK37&gt;=6.5,"C+",IF(CK37&gt;=5.5,"C",IF(CK37&gt;=5,"D+",IF(CK37&gt;=4,"D","F")))))))</f>
        <v>F</v>
      </c>
      <c r="CN37" s="157">
        <f>IF(CM37="A",4,IF(CM37="B+",3.5,IF(CM37="B",3,IF(CM37="C+",2.5,IF(CM37="C",2,IF(CM37="D+",1.5,IF(CM37="D",1,0)))))))</f>
        <v>0</v>
      </c>
      <c r="CO37" s="49" t="str">
        <f>TEXT(CN37,"0.0")</f>
        <v>0.0</v>
      </c>
      <c r="CP37" s="77">
        <v>3</v>
      </c>
      <c r="CQ37" s="151"/>
      <c r="CR37" s="24"/>
      <c r="CS37" s="27"/>
      <c r="CT37" s="28"/>
      <c r="CU37" s="30">
        <f>ROUND((CR37*0.4+CS37*0.6),1)</f>
        <v>0</v>
      </c>
      <c r="CV37" s="31">
        <f>ROUND(MAX((CR37*0.4+CS37*0.6),(CR37*0.4+CT37*0.6)),1)</f>
        <v>0</v>
      </c>
      <c r="CW37" s="31"/>
      <c r="CX37" s="35" t="str">
        <f>IF(CV37&gt;=8.5,"A",IF(CV37&gt;=8,"B+",IF(CV37&gt;=7,"B",IF(CV37&gt;=6.5,"C+",IF(CV37&gt;=5.5,"C",IF(CV37&gt;=5,"D+",IF(CV37&gt;=4,"D","F")))))))</f>
        <v>F</v>
      </c>
      <c r="CY37" s="157">
        <f>IF(CX37="A",4,IF(CX37="B+",3.5,IF(CX37="B",3,IF(CX37="C+",2.5,IF(CX37="C",2,IF(CX37="D+",1.5,IF(CX37="D",1,0)))))))</f>
        <v>0</v>
      </c>
      <c r="CZ37" s="49" t="str">
        <f>TEXT(CY37,"0.0")</f>
        <v>0.0</v>
      </c>
      <c r="DA37" s="77"/>
      <c r="DB37" s="151"/>
      <c r="DC37" s="24">
        <v>5.3</v>
      </c>
      <c r="DD37" s="27">
        <v>3</v>
      </c>
      <c r="DE37" s="28">
        <v>2</v>
      </c>
      <c r="DF37" s="30">
        <f>ROUND((DC37*0.4+DD37*0.6),1)</f>
        <v>3.9</v>
      </c>
      <c r="DG37" s="31">
        <f>ROUND(MAX((DC37*0.4+DD37*0.6),(DC37*0.4+DE37*0.6)),1)</f>
        <v>3.9</v>
      </c>
      <c r="DH37" s="31"/>
      <c r="DI37" s="35" t="str">
        <f>IF(DG37&gt;=8.5,"A",IF(DG37&gt;=8,"B+",IF(DG37&gt;=7,"B",IF(DG37&gt;=6.5,"C+",IF(DG37&gt;=5.5,"C",IF(DG37&gt;=5,"D+",IF(DG37&gt;=4,"D","F")))))))</f>
        <v>F</v>
      </c>
      <c r="DJ37" s="157">
        <f>IF(DI37="A",4,IF(DI37="B+",3.5,IF(DI37="B",3,IF(DI37="C+",2.5,IF(DI37="C",2,IF(DI37="D+",1.5,IF(DI37="D",1,0)))))))</f>
        <v>0</v>
      </c>
      <c r="DK37" s="49" t="str">
        <f>TEXT(DJ37,"0.0")</f>
        <v>0.0</v>
      </c>
      <c r="DL37" s="77">
        <v>4</v>
      </c>
      <c r="DM37" s="151"/>
      <c r="DN37" s="63">
        <v>1.7</v>
      </c>
      <c r="DO37" s="27"/>
      <c r="DP37" s="28"/>
      <c r="DQ37" s="30">
        <f>ROUND((DN37*0.4+DO37*0.6),1)</f>
        <v>0.7</v>
      </c>
      <c r="DR37" s="31">
        <f>ROUND(MAX((DN37*0.4+DO37*0.6),(DN37*0.4+DP37*0.6)),1)</f>
        <v>0.7</v>
      </c>
      <c r="DS37" s="31"/>
      <c r="DT37" s="35" t="str">
        <f>IF(DR37&gt;=8.5,"A",IF(DR37&gt;=8,"B+",IF(DR37&gt;=7,"B",IF(DR37&gt;=6.5,"C+",IF(DR37&gt;=5.5,"C",IF(DR37&gt;=5,"D+",IF(DR37&gt;=4,"D","F")))))))</f>
        <v>F</v>
      </c>
      <c r="DU37" s="157">
        <f>IF(DT37="A",4,IF(DT37="B+",3.5,IF(DT37="B",3,IF(DT37="C+",2.5,IF(DT37="C",2,IF(DT37="D+",1.5,IF(DT37="D",1,0)))))))</f>
        <v>0</v>
      </c>
      <c r="DV37" s="49" t="str">
        <f>TEXT(DU37,"0.0")</f>
        <v>0.0</v>
      </c>
      <c r="DW37" s="77">
        <v>3</v>
      </c>
      <c r="DX37" s="151"/>
      <c r="DY37" s="24">
        <v>5.7</v>
      </c>
      <c r="DZ37" s="124"/>
      <c r="EA37" s="28"/>
      <c r="EB37" s="30">
        <f>ROUND((DY37*0.4+DZ37*0.6),1)</f>
        <v>2.2999999999999998</v>
      </c>
      <c r="EC37" s="31">
        <f>ROUND(MAX((DY37*0.4+DZ37*0.6),(DY37*0.4+EA37*0.6)),1)</f>
        <v>2.2999999999999998</v>
      </c>
      <c r="ED37" s="31"/>
      <c r="EE37" s="35" t="str">
        <f>IF(EC37&gt;=8.5,"A",IF(EC37&gt;=8,"B+",IF(EC37&gt;=7,"B",IF(EC37&gt;=6.5,"C+",IF(EC37&gt;=5.5,"C",IF(EC37&gt;=5,"D+",IF(EC37&gt;=4,"D","F")))))))</f>
        <v>F</v>
      </c>
      <c r="EF37" s="157">
        <f>IF(EE37="A",4,IF(EE37="B+",3.5,IF(EE37="B",3,IF(EE37="C+",2.5,IF(EE37="C",2,IF(EE37="D+",1.5,IF(EE37="D",1,0)))))))</f>
        <v>0</v>
      </c>
      <c r="EG37" s="49" t="str">
        <f>TEXT(EF37,"0.0")</f>
        <v>0.0</v>
      </c>
      <c r="EH37" s="77">
        <v>2</v>
      </c>
      <c r="EI37" s="151"/>
      <c r="EJ37" s="24">
        <v>5.4</v>
      </c>
      <c r="EK37" s="124"/>
      <c r="EL37" s="28">
        <v>6</v>
      </c>
      <c r="EM37" s="30">
        <f>ROUND((EJ37*0.4+EK37*0.6),1)</f>
        <v>2.2000000000000002</v>
      </c>
      <c r="EN37" s="31">
        <f>ROUND(MAX((EJ37*0.4+EK37*0.6),(EJ37*0.4+EL37*0.6)),1)</f>
        <v>5.8</v>
      </c>
      <c r="EO37" s="31"/>
      <c r="EP37" s="35" t="str">
        <f>IF(EN37&gt;=8.5,"A",IF(EN37&gt;=8,"B+",IF(EN37&gt;=7,"B",IF(EN37&gt;=6.5,"C+",IF(EN37&gt;=5.5,"C",IF(EN37&gt;=5,"D+",IF(EN37&gt;=4,"D","F")))))))</f>
        <v>C</v>
      </c>
      <c r="EQ37" s="157">
        <f>IF(EP37="A",4,IF(EP37="B+",3.5,IF(EP37="B",3,IF(EP37="C+",2.5,IF(EP37="C",2,IF(EP37="D+",1.5,IF(EP37="D",1,0)))))))</f>
        <v>2</v>
      </c>
      <c r="ER37" s="49" t="str">
        <f>TEXT(EQ37,"0.0")</f>
        <v>2.0</v>
      </c>
      <c r="ES37" s="77">
        <v>2</v>
      </c>
      <c r="ET37" s="151">
        <v>2</v>
      </c>
      <c r="EU37" s="24">
        <v>6.1</v>
      </c>
      <c r="EV37" s="124"/>
      <c r="EW37" s="28">
        <v>5</v>
      </c>
      <c r="EX37" s="22">
        <f>ROUND((EU37*0.4+EV37*0.6),1)</f>
        <v>2.4</v>
      </c>
      <c r="EY37" s="29">
        <f>ROUND(MAX((EU37*0.4+EV37*0.6),(EU37*0.4+EW37*0.6)),1)</f>
        <v>5.4</v>
      </c>
      <c r="EZ37" s="29"/>
      <c r="FA37" s="35" t="str">
        <f>IF(EY37&gt;=8.5,"A",IF(EY37&gt;=8,"B+",IF(EY37&gt;=7,"B",IF(EY37&gt;=6.5,"C+",IF(EY37&gt;=5.5,"C",IF(EY37&gt;=5,"D+",IF(EY37&gt;=4,"D","F")))))))</f>
        <v>D+</v>
      </c>
      <c r="FB37" s="157">
        <f>IF(FA37="A",4,IF(FA37="B+",3.5,IF(FA37="B",3,IF(FA37="C+",2.5,IF(FA37="C",2,IF(FA37="D+",1.5,IF(FA37="D",1,0)))))))</f>
        <v>1.5</v>
      </c>
      <c r="FC37" s="49" t="str">
        <f>TEXT(FB37,"0.0")</f>
        <v>1.5</v>
      </c>
      <c r="FD37" s="77">
        <v>3</v>
      </c>
      <c r="FE37" s="151">
        <v>3</v>
      </c>
      <c r="FF37" s="155">
        <v>7</v>
      </c>
      <c r="FG37" s="165">
        <v>6.8</v>
      </c>
      <c r="FH37" s="165"/>
      <c r="FI37" s="22">
        <f>ROUND((FF37*0.4+FG37*0.6),1)</f>
        <v>6.9</v>
      </c>
      <c r="FJ37" s="29">
        <f>ROUND(MAX((FF37*0.4+FG37*0.6),(FF37*0.4+FH37*0.6)),1)</f>
        <v>6.9</v>
      </c>
      <c r="FK37" s="29"/>
      <c r="FL37" s="35" t="str">
        <f>IF(FJ37&gt;=8.5,"A",IF(FJ37&gt;=8,"B+",IF(FJ37&gt;=7,"B",IF(FJ37&gt;=6.5,"C+",IF(FJ37&gt;=5.5,"C",IF(FJ37&gt;=5,"D+",IF(FJ37&gt;=4,"D","F")))))))</f>
        <v>C+</v>
      </c>
      <c r="FM37" s="33">
        <f>IF(FL37="A",4,IF(FL37="B+",3.5,IF(FL37="B",3,IF(FL37="C+",2.5,IF(FL37="C",2,IF(FL37="D+",1.5,IF(FL37="D",1,0)))))))</f>
        <v>2.5</v>
      </c>
      <c r="FN37" s="49" t="str">
        <f>TEXT(FM37,"0.0")</f>
        <v>2.5</v>
      </c>
      <c r="FO37" s="77">
        <v>2</v>
      </c>
      <c r="FP37" s="151">
        <v>2</v>
      </c>
      <c r="FQ37" s="41">
        <f>CP37+DA37+DL37+DW37+EH37+ES37+FD37+FO37</f>
        <v>19</v>
      </c>
      <c r="FR37" s="43">
        <f>(CN37*CP37+CY37*DA37+DJ37*DL37+DU37*DW37+EF37*EH37+EQ37*ES37+FB37*FD37+FM37*FO37)/FQ37</f>
        <v>0.71052631578947367</v>
      </c>
      <c r="FS37" s="45" t="str">
        <f>TEXT(FR37,"0.00")</f>
        <v>0.71</v>
      </c>
      <c r="FT37" s="148" t="str">
        <f>IF(AND(FR37&lt;1),"Cảnh báo KQHT","Lên lớp")</f>
        <v>Cảnh báo KQHT</v>
      </c>
      <c r="FU37" s="145">
        <f>CQ37+DB37+DM37+DX37+EI37+ET37+FE37+FP37</f>
        <v>7</v>
      </c>
      <c r="FV37" s="146">
        <f xml:space="preserve"> (CN37*CQ37+CY37*DB37+DJ37*DM37+DU37*DX37+EF37*EI37+EQ37*ET37+FB37*FE37+FM37*FP37)/FU37</f>
        <v>1.9285714285714286</v>
      </c>
      <c r="FW37" s="174">
        <f>BY37+FQ37</f>
        <v>35</v>
      </c>
      <c r="FX37" s="41">
        <f>CC37+FU37</f>
        <v>17</v>
      </c>
      <c r="FY37" s="43">
        <f>(CD37*CC37+FV37*FU37)/FX37</f>
        <v>2</v>
      </c>
      <c r="FZ37" s="45" t="str">
        <f>TEXT(FY37,"0.00")</f>
        <v>2.00</v>
      </c>
      <c r="GA37" s="47" t="str">
        <f>IF(AND(FY37&lt;1.2),"Cảnh báo KQHT","Lên lớp")</f>
        <v>Lên lớp</v>
      </c>
      <c r="GB37" s="209" t="s">
        <v>1135</v>
      </c>
      <c r="GC37" s="24">
        <v>5.2</v>
      </c>
      <c r="GD37" s="124"/>
      <c r="GE37" s="28"/>
      <c r="GF37" s="22">
        <f>ROUND((GC37*0.4+GD37*0.6),1)</f>
        <v>2.1</v>
      </c>
      <c r="GG37" s="29">
        <f>ROUND(MAX((GC37*0.4+GD37*0.6),(GC37*0.4+GE37*0.6)),1)</f>
        <v>2.1</v>
      </c>
      <c r="GH37" s="29"/>
      <c r="GI37" s="35" t="str">
        <f>IF(GG37&gt;=8.5,"A",IF(GG37&gt;=8,"B+",IF(GG37&gt;=7,"B",IF(GG37&gt;=6.5,"C+",IF(GG37&gt;=5.5,"C",IF(GG37&gt;=5,"D+",IF(GG37&gt;=4,"D","F")))))))</f>
        <v>F</v>
      </c>
      <c r="GJ37" s="33">
        <f>IF(GI37="A",4,IF(GI37="B+",3.5,IF(GI37="B",3,IF(GI37="C+",2.5,IF(GI37="C",2,IF(GI37="D+",1.5,IF(GI37="D",1,0)))))))</f>
        <v>0</v>
      </c>
      <c r="GK37" s="49" t="str">
        <f>TEXT(GJ37,"0.0")</f>
        <v>0.0</v>
      </c>
      <c r="GL37" s="77">
        <v>2</v>
      </c>
      <c r="GM37" s="151"/>
      <c r="GN37" s="63">
        <v>0</v>
      </c>
      <c r="GO37" s="27"/>
      <c r="GP37" s="28"/>
      <c r="GQ37" s="22">
        <f>ROUND((GN37*0.4+GO37*0.6),1)</f>
        <v>0</v>
      </c>
      <c r="GR37" s="29">
        <f>ROUND(MAX((GN37*0.4+GO37*0.6),(GN37*0.4+GP37*0.6)),1)</f>
        <v>0</v>
      </c>
      <c r="GS37" s="29"/>
      <c r="GT37" s="35" t="str">
        <f>IF(GR37&gt;=8.5,"A",IF(GR37&gt;=8,"B+",IF(GR37&gt;=7,"B",IF(GR37&gt;=6.5,"C+",IF(GR37&gt;=5.5,"C",IF(GR37&gt;=5,"D+",IF(GR37&gt;=4,"D","F")))))))</f>
        <v>F</v>
      </c>
      <c r="GU37" s="33">
        <f>IF(GT37="A",4,IF(GT37="B+",3.5,IF(GT37="B",3,IF(GT37="C+",2.5,IF(GT37="C",2,IF(GT37="D+",1.5,IF(GT37="D",1,0)))))))</f>
        <v>0</v>
      </c>
      <c r="GV37" s="49" t="str">
        <f>TEXT(GU37,"0.0")</f>
        <v>0.0</v>
      </c>
      <c r="GW37" s="77">
        <v>3</v>
      </c>
      <c r="GX37" s="151"/>
      <c r="GY37" s="63">
        <v>2.4</v>
      </c>
      <c r="GZ37" s="27"/>
      <c r="HA37" s="28"/>
      <c r="HB37" s="22">
        <f>ROUND((GY37*0.4+GZ37*0.6),1)</f>
        <v>1</v>
      </c>
      <c r="HC37" s="29">
        <f>ROUND(MAX((GY37*0.4+GZ37*0.6),(GY37*0.4+HA37*0.6)),1)</f>
        <v>1</v>
      </c>
      <c r="HD37" s="29"/>
      <c r="HE37" s="35" t="str">
        <f>IF(HC37&gt;=8.5,"A",IF(HC37&gt;=8,"B+",IF(HC37&gt;=7,"B",IF(HC37&gt;=6.5,"C+",IF(HC37&gt;=5.5,"C",IF(HC37&gt;=5,"D+",IF(HC37&gt;=4,"D","F")))))))</f>
        <v>F</v>
      </c>
      <c r="HF37" s="33">
        <f>IF(HE37="A",4,IF(HE37="B+",3.5,IF(HE37="B",3,IF(HE37="C+",2.5,IF(HE37="C",2,IF(HE37="D+",1.5,IF(HE37="D",1,0)))))))</f>
        <v>0</v>
      </c>
      <c r="HG37" s="49" t="str">
        <f>TEXT(HF37,"0.0")</f>
        <v>0.0</v>
      </c>
      <c r="HH37" s="77">
        <v>2</v>
      </c>
      <c r="HI37" s="151"/>
      <c r="HJ37" s="63">
        <v>1.2</v>
      </c>
      <c r="HK37" s="27"/>
      <c r="HL37" s="28"/>
      <c r="HM37" s="30">
        <f>ROUND((HJ37*0.4+HK37*0.6),1)</f>
        <v>0.5</v>
      </c>
      <c r="HN37" s="31">
        <f>ROUND(MAX((HJ37*0.4+HK37*0.6),(HJ37*0.4+HL37*0.6)),1)</f>
        <v>0.5</v>
      </c>
      <c r="HO37" s="31"/>
      <c r="HP37" s="35" t="str">
        <f>IF(HN37&gt;=8.5,"A",IF(HN37&gt;=8,"B+",IF(HN37&gt;=7,"B",IF(HN37&gt;=6.5,"C+",IF(HN37&gt;=5.5,"C",IF(HN37&gt;=5,"D+",IF(HN37&gt;=4,"D","F")))))))</f>
        <v>F</v>
      </c>
      <c r="HQ37" s="33">
        <f>IF(HP37="A",4,IF(HP37="B+",3.5,IF(HP37="B",3,IF(HP37="C+",2.5,IF(HP37="C",2,IF(HP37="D+",1.5,IF(HP37="D",1,0)))))))</f>
        <v>0</v>
      </c>
      <c r="HR37" s="49" t="str">
        <f>TEXT(HQ37,"0.0")</f>
        <v>0.0</v>
      </c>
      <c r="HS37" s="77">
        <v>2</v>
      </c>
      <c r="HT37" s="151"/>
      <c r="HU37" s="63">
        <v>0</v>
      </c>
      <c r="HV37" s="27"/>
      <c r="HW37" s="28"/>
      <c r="HX37" s="22">
        <f>ROUND((HU37*0.4+HV37*0.6),1)</f>
        <v>0</v>
      </c>
      <c r="HY37" s="29">
        <f>ROUND(MAX((HU37*0.4+HV37*0.6),(HU37*0.4+HW37*0.6)),1)</f>
        <v>0</v>
      </c>
      <c r="HZ37" s="29"/>
      <c r="IA37" s="35" t="str">
        <f>IF(HY37&gt;=8.5,"A",IF(HY37&gt;=8,"B+",IF(HY37&gt;=7,"B",IF(HY37&gt;=6.5,"C+",IF(HY37&gt;=5.5,"C",IF(HY37&gt;=5,"D+",IF(HY37&gt;=4,"D","F")))))))</f>
        <v>F</v>
      </c>
      <c r="IB37" s="33">
        <f>IF(IA37="A",4,IF(IA37="B+",3.5,IF(IA37="B",3,IF(IA37="C+",2.5,IF(IA37="C",2,IF(IA37="D+",1.5,IF(IA37="D",1,0)))))))</f>
        <v>0</v>
      </c>
      <c r="IC37" s="49" t="str">
        <f>TEXT(IB37,"0.0")</f>
        <v>0.0</v>
      </c>
      <c r="ID37" s="77">
        <v>3</v>
      </c>
      <c r="IE37" s="151"/>
      <c r="IF37" s="63">
        <v>0</v>
      </c>
      <c r="IG37" s="27"/>
      <c r="IH37" s="28"/>
      <c r="II37" s="22">
        <f>ROUND((IF37*0.4+IG37*0.6),1)</f>
        <v>0</v>
      </c>
      <c r="IJ37" s="29">
        <f>ROUND(MAX((IF37*0.4+IG37*0.6),(IF37*0.4+IH37*0.6)),1)</f>
        <v>0</v>
      </c>
      <c r="IK37" s="29"/>
      <c r="IL37" s="35" t="str">
        <f>IF(IJ37&gt;=8.5,"A",IF(IJ37&gt;=8,"B+",IF(IJ37&gt;=7,"B",IF(IJ37&gt;=6.5,"C+",IF(IJ37&gt;=5.5,"C",IF(IJ37&gt;=5,"D+",IF(IJ37&gt;=4,"D","F")))))))</f>
        <v>F</v>
      </c>
      <c r="IM37" s="33">
        <f>IF(IL37="A",4,IF(IL37="B+",3.5,IF(IL37="B",3,IF(IL37="C+",2.5,IF(IL37="C",2,IF(IL37="D+",1.5,IF(IL37="D",1,0)))))))</f>
        <v>0</v>
      </c>
      <c r="IN37" s="49" t="str">
        <f>TEXT(IM37,"0.0")</f>
        <v>0.0</v>
      </c>
      <c r="IO37" s="77">
        <v>2</v>
      </c>
      <c r="IP37" s="151"/>
      <c r="IQ37" s="63">
        <v>0</v>
      </c>
      <c r="IR37" s="27"/>
      <c r="IS37" s="28"/>
      <c r="IT37" s="22">
        <f>ROUND((IQ37*0.4+IR37*0.6),1)</f>
        <v>0</v>
      </c>
      <c r="IU37" s="29">
        <f>ROUND(MAX((IQ37*0.4+IR37*0.6),(IQ37*0.4+IS37*0.6)),1)</f>
        <v>0</v>
      </c>
      <c r="IV37" s="29"/>
      <c r="IW37" s="35" t="str">
        <f>IF(IU37&gt;=8.5,"A",IF(IU37&gt;=8,"B+",IF(IU37&gt;=7,"B",IF(IU37&gt;=6.5,"C+",IF(IU37&gt;=5.5,"C",IF(IU37&gt;=5,"D+",IF(IU37&gt;=4,"D","F")))))))</f>
        <v>F</v>
      </c>
      <c r="IX37" s="33">
        <f>IF(IW37="A",4,IF(IW37="B+",3.5,IF(IW37="B",3,IF(IW37="C+",2.5,IF(IW37="C",2,IF(IW37="D+",1.5,IF(IW37="D",1,0)))))))</f>
        <v>0</v>
      </c>
      <c r="IY37" s="49" t="str">
        <f>TEXT(IX37,"0.0")</f>
        <v>0.0</v>
      </c>
      <c r="IZ37" s="77">
        <v>3</v>
      </c>
      <c r="JA37" s="151"/>
      <c r="JB37" s="63">
        <v>0</v>
      </c>
      <c r="JC37" s="27"/>
      <c r="JD37" s="28"/>
      <c r="JE37" s="30">
        <f>ROUND((JB37*0.4+JC37*0.6),1)</f>
        <v>0</v>
      </c>
      <c r="JF37" s="31">
        <f>ROUND(MAX((JB37*0.4+JC37*0.6),(JB37*0.4+JD37*0.6)),1)</f>
        <v>0</v>
      </c>
      <c r="JG37" s="31"/>
      <c r="JH37" s="35" t="str">
        <f>IF(JF37&gt;=8.5,"A",IF(JF37&gt;=8,"B+",IF(JF37&gt;=7,"B",IF(JF37&gt;=6.5,"C+",IF(JF37&gt;=5.5,"C",IF(JF37&gt;=5,"D+",IF(JF37&gt;=4,"D","F")))))))</f>
        <v>F</v>
      </c>
      <c r="JI37" s="33">
        <f>IF(JH37="A",4,IF(JH37="B+",3.5,IF(JH37="B",3,IF(JH37="C+",2.5,IF(JH37="C",2,IF(JH37="D+",1.5,IF(JH37="D",1,0)))))))</f>
        <v>0</v>
      </c>
      <c r="JJ37" s="49" t="str">
        <f>TEXT(JI37,"0.0")</f>
        <v>0.0</v>
      </c>
      <c r="JK37" s="77">
        <v>3</v>
      </c>
      <c r="JL37" s="151"/>
      <c r="JM37" s="63">
        <v>0</v>
      </c>
      <c r="JN37" s="214"/>
      <c r="JO37" s="140"/>
      <c r="JP37" s="30">
        <f>ROUND((JM37*0.4+JN37*0.6),1)</f>
        <v>0</v>
      </c>
      <c r="JQ37" s="31">
        <f>ROUND(MAX((JM37*0.4+JN37*0.6),(JM37*0.4+JO37*0.6)),1)</f>
        <v>0</v>
      </c>
      <c r="JR37" s="31"/>
      <c r="JS37" s="35" t="str">
        <f>IF(JQ37&gt;=8.5,"A",IF(JQ37&gt;=8,"B+",IF(JQ37&gt;=7,"B",IF(JQ37&gt;=6.5,"C+",IF(JQ37&gt;=5.5,"C",IF(JQ37&gt;=5,"D+",IF(JQ37&gt;=4,"D","F")))))))</f>
        <v>F</v>
      </c>
      <c r="JT37" s="33">
        <f>IF(JS37="A",4,IF(JS37="B+",3.5,IF(JS37="B",3,IF(JS37="C+",2.5,IF(JS37="C",2,IF(JS37="D+",1.5,IF(JS37="D",1,0)))))))</f>
        <v>0</v>
      </c>
      <c r="JU37" s="49" t="str">
        <f>TEXT(JT37,"0.0")</f>
        <v>0.0</v>
      </c>
      <c r="JV37" s="77">
        <v>1</v>
      </c>
      <c r="JW37" s="151"/>
      <c r="JX37" s="211">
        <f>GL37+GW37+HH37+HS37+ID37+IO37+IZ37+JK37+JV37</f>
        <v>21</v>
      </c>
      <c r="JY37" s="43">
        <f>(GJ37*GL37+GU37*GW37+HF37*HH37+HQ37*HS37+IB37*ID37+IM37*IO37+IX37*IZ37+JI37*JK37+JT37*JV37)/JX37</f>
        <v>0</v>
      </c>
      <c r="JZ37" s="45" t="str">
        <f>TEXT(JY37,"0.00")</f>
        <v>0.00</v>
      </c>
      <c r="KA37" s="47" t="str">
        <f>IF(AND(JY37&lt;1),"Cảnh báo KQHT","Lên lớp")</f>
        <v>Cảnh báo KQHT</v>
      </c>
      <c r="KB37" s="41">
        <f>GM37+GX37+HI37+HT37+IE37+IP37+JA37+JL37+JW37</f>
        <v>0</v>
      </c>
      <c r="KC37" s="43" t="e">
        <f>(GJ37*GM37+GU37*GX37+HF37*HI37+HQ37*HT37+IB37*IE37+IM37*IP37+IX37*JA37+JI37*JL37+JT37*JW37)/KB37</f>
        <v>#DIV/0!</v>
      </c>
      <c r="KD37" s="229">
        <f>BY37+FQ37+JX37</f>
        <v>56</v>
      </c>
      <c r="KE37" s="230">
        <f>CC37+FU37+KB37</f>
        <v>17</v>
      </c>
      <c r="KF37" s="146" t="e">
        <f xml:space="preserve"> (CD37*CC37+FU37*FV37+KC37*KB37)/KE37</f>
        <v>#DIV/0!</v>
      </c>
      <c r="KG37" s="45" t="e">
        <f>TEXT(KF37,"0.00")</f>
        <v>#DIV/0!</v>
      </c>
      <c r="KH37" s="47" t="e">
        <f>IF(AND(KF37&lt;1.4),"Cảnh báo KQHT","Lên lớp")</f>
        <v>#DIV/0!</v>
      </c>
      <c r="KI37" s="47"/>
      <c r="KJ37" s="63">
        <v>0</v>
      </c>
      <c r="KK37" s="27"/>
      <c r="KL37" s="28"/>
      <c r="KM37" s="30">
        <f>ROUND((KJ37*0.4+KK37*0.6),1)</f>
        <v>0</v>
      </c>
      <c r="KN37" s="31">
        <f>ROUND(MAX((KJ37*0.4+KK37*0.6),(KJ37*0.4+KL37*0.6)),1)</f>
        <v>0</v>
      </c>
      <c r="KO37" s="29" t="str">
        <f>TEXT(KN37,"0.0")</f>
        <v>0.0</v>
      </c>
      <c r="KP37" s="35" t="str">
        <f>IF(KN37&gt;=8.5,"A",IF(KN37&gt;=8,"B+",IF(KN37&gt;=7,"B",IF(KN37&gt;=6.5,"C+",IF(KN37&gt;=5.5,"C",IF(KN37&gt;=5,"D+",IF(KN37&gt;=4,"D","F")))))))</f>
        <v>F</v>
      </c>
      <c r="KQ37" s="33">
        <f>IF(KP37="A",4,IF(KP37="B+",3.5,IF(KP37="B",3,IF(KP37="C+",2.5,IF(KP37="C",2,IF(KP37="D+",1.5,IF(KP37="D",1,0)))))))</f>
        <v>0</v>
      </c>
      <c r="KR37" s="49" t="str">
        <f>TEXT(KQ37,"0.0")</f>
        <v>0.0</v>
      </c>
      <c r="KS37" s="77">
        <v>2</v>
      </c>
      <c r="KT37" s="151">
        <v>2</v>
      </c>
      <c r="KU37" s="24"/>
      <c r="KV37" s="27"/>
      <c r="KW37" s="28"/>
      <c r="KX37" s="30">
        <f>ROUND((KU37*0.4+KV37*0.6),1)</f>
        <v>0</v>
      </c>
      <c r="KY37" s="31">
        <f>ROUND(MAX((KU37*0.4+KV37*0.6),(KU37*0.4+KW37*0.6)),1)</f>
        <v>0</v>
      </c>
      <c r="KZ37" s="29" t="str">
        <f>TEXT(KY37,"0.0")</f>
        <v>0.0</v>
      </c>
      <c r="LA37" s="35" t="str">
        <f>IF(KY37&gt;=8.5,"A",IF(KY37&gt;=8,"B+",IF(KY37&gt;=7,"B",IF(KY37&gt;=6.5,"C+",IF(KY37&gt;=5.5,"C",IF(KY37&gt;=5,"D+",IF(KY37&gt;=4,"D","F")))))))</f>
        <v>F</v>
      </c>
      <c r="LB37" s="33">
        <f>IF(LA37="A",4,IF(LA37="B+",3.5,IF(LA37="B",3,IF(LA37="C+",2.5,IF(LA37="C",2,IF(LA37="D+",1.5,IF(LA37="D",1,0)))))))</f>
        <v>0</v>
      </c>
      <c r="LC37" s="49" t="str">
        <f>TEXT(LB37,"0.0")</f>
        <v>0.0</v>
      </c>
      <c r="LD37" s="77">
        <v>2</v>
      </c>
      <c r="LE37" s="151"/>
      <c r="LF37" s="24"/>
      <c r="LG37" s="27"/>
      <c r="LH37" s="28"/>
      <c r="LI37" s="30">
        <f>ROUND((LF37*0.4+LG37*0.6),1)</f>
        <v>0</v>
      </c>
      <c r="LJ37" s="31">
        <f>ROUND(MAX((LF37*0.4+LG37*0.6),(LF37*0.4+LH37*0.6)),1)</f>
        <v>0</v>
      </c>
      <c r="LK37" s="29" t="str">
        <f>TEXT(LJ37,"0.0")</f>
        <v>0.0</v>
      </c>
      <c r="LL37" s="35" t="str">
        <f>IF(LJ37&gt;=8.5,"A",IF(LJ37&gt;=8,"B+",IF(LJ37&gt;=7,"B",IF(LJ37&gt;=6.5,"C+",IF(LJ37&gt;=5.5,"C",IF(LJ37&gt;=5,"D+",IF(LJ37&gt;=4,"D","F")))))))</f>
        <v>F</v>
      </c>
      <c r="LM37" s="33">
        <f>IF(LL37="A",4,IF(LL37="B+",3.5,IF(LL37="B",3,IF(LL37="C+",2.5,IF(LL37="C",2,IF(LL37="D+",1.5,IF(LL37="D",1,0)))))))</f>
        <v>0</v>
      </c>
      <c r="LN37" s="49" t="str">
        <f>TEXT(LM37,"0.0")</f>
        <v>0.0</v>
      </c>
      <c r="LO37" s="77">
        <v>2</v>
      </c>
      <c r="LP37" s="151"/>
      <c r="LQ37" s="24"/>
      <c r="LR37" s="27"/>
      <c r="LS37" s="28"/>
      <c r="LT37" s="30">
        <f>ROUND((LQ37*0.4+LR37*0.6),1)</f>
        <v>0</v>
      </c>
      <c r="LU37" s="31">
        <f>ROUND(MAX((LQ37*0.4+LR37*0.6),(LQ37*0.4+LS37*0.6)),1)</f>
        <v>0</v>
      </c>
      <c r="LV37" s="31"/>
      <c r="LW37" s="35" t="str">
        <f>IF(LU37&gt;=8.5,"A",IF(LU37&gt;=8,"B+",IF(LU37&gt;=7,"B",IF(LU37&gt;=6.5,"C+",IF(LU37&gt;=5.5,"C",IF(LU37&gt;=5,"D+",IF(LU37&gt;=4,"D","F")))))))</f>
        <v>F</v>
      </c>
      <c r="LX37" s="33">
        <f>IF(LW37="A",4,IF(LW37="B+",3.5,IF(LW37="B",3,IF(LW37="C+",2.5,IF(LW37="C",2,IF(LW37="D+",1.5,IF(LW37="D",1,0)))))))</f>
        <v>0</v>
      </c>
      <c r="LY37" s="49" t="str">
        <f>TEXT(LX37,"0.0")</f>
        <v>0.0</v>
      </c>
      <c r="LZ37" s="77">
        <v>2</v>
      </c>
      <c r="MA37" s="151"/>
      <c r="MB37" s="24"/>
      <c r="MC37" s="27"/>
      <c r="MD37" s="28"/>
      <c r="ME37" s="30">
        <f>ROUND((MB37*0.4+MC37*0.6),1)</f>
        <v>0</v>
      </c>
      <c r="MF37" s="161">
        <f>ROUND(MAX((MB37*0.4+MC37*0.6),(MB37*0.4+MD37*0.6)),1)</f>
        <v>0</v>
      </c>
      <c r="MG37" s="161"/>
      <c r="MH37" s="162" t="str">
        <f>IF(MF37&gt;=8.5,"A",IF(MF37&gt;=8,"B+",IF(MF37&gt;=7,"B",IF(MF37&gt;=6.5,"C+",IF(MF37&gt;=5.5,"C",IF(MF37&gt;=5,"D+",IF(MF37&gt;=4,"D","F")))))))</f>
        <v>F</v>
      </c>
      <c r="MI37" s="163">
        <f>IF(MH37="A",4,IF(MH37="B+",3.5,IF(MH37="B",3,IF(MH37="C+",2.5,IF(MH37="C",2,IF(MH37="D+",1.5,IF(MH37="D",1,0)))))))</f>
        <v>0</v>
      </c>
      <c r="MJ37" s="56" t="str">
        <f>TEXT(MI37,"0.0")</f>
        <v>0.0</v>
      </c>
      <c r="MK37" s="77">
        <v>1</v>
      </c>
      <c r="ML37" s="151"/>
      <c r="MM37" s="24"/>
      <c r="MN37" s="27"/>
      <c r="MO37" s="28"/>
      <c r="MP37" s="30">
        <f>ROUND((MM37*0.4+MN37*0.6),1)</f>
        <v>0</v>
      </c>
      <c r="MQ37" s="161">
        <f>ROUND(MAX((MM37*0.4+MN37*0.6),(MM37*0.4+MO37*0.6)),1)</f>
        <v>0</v>
      </c>
      <c r="MR37" s="161"/>
      <c r="MS37" s="162" t="str">
        <f>IF(MQ37&gt;=8.5,"A",IF(MQ37&gt;=8,"B+",IF(MQ37&gt;=7,"B",IF(MQ37&gt;=6.5,"C+",IF(MQ37&gt;=5.5,"C",IF(MQ37&gt;=5,"D+",IF(MQ37&gt;=4,"D","F")))))))</f>
        <v>F</v>
      </c>
      <c r="MT37" s="163">
        <f>IF(MS37="A",4,IF(MS37="B+",3.5,IF(MS37="B",3,IF(MS37="C+",2.5,IF(MS37="C",2,IF(MS37="D+",1.5,IF(MS37="D",1,0)))))))</f>
        <v>0</v>
      </c>
      <c r="MU37" s="56" t="str">
        <f>TEXT(MT37,"0.0")</f>
        <v>0.0</v>
      </c>
      <c r="MV37" s="77"/>
      <c r="MW37" s="151"/>
      <c r="MX37" s="24"/>
      <c r="MY37" s="27"/>
      <c r="MZ37" s="28"/>
      <c r="NA37" s="30">
        <f>ROUND((MX37*0.4+MY37*0.6),1)</f>
        <v>0</v>
      </c>
      <c r="NB37" s="161">
        <f>ROUND(MAX((MX37*0.4+MY37*0.6),(MX37*0.4+MZ37*0.6)),1)</f>
        <v>0</v>
      </c>
      <c r="NC37" s="161"/>
      <c r="ND37" s="162" t="str">
        <f>IF(NB37&gt;=8.5,"A",IF(NB37&gt;=8,"B+",IF(NB37&gt;=7,"B",IF(NB37&gt;=6.5,"C+",IF(NB37&gt;=5.5,"C",IF(NB37&gt;=5,"D+",IF(NB37&gt;=4,"D","F")))))))</f>
        <v>F</v>
      </c>
      <c r="NE37" s="163">
        <f>IF(ND37="A",4,IF(ND37="B+",3.5,IF(ND37="B",3,IF(ND37="C+",2.5,IF(ND37="C",2,IF(ND37="D+",1.5,IF(ND37="D",1,0)))))))</f>
        <v>0</v>
      </c>
      <c r="NF37" s="56" t="str">
        <f>TEXT(NE37,"0.0")</f>
        <v>0.0</v>
      </c>
      <c r="NG37" s="77">
        <v>1</v>
      </c>
      <c r="NH37" s="151"/>
      <c r="NI37" s="24"/>
      <c r="NJ37" s="27"/>
      <c r="NK37" s="28"/>
      <c r="NL37" s="30">
        <f>ROUND((NI37*0.4+NJ37*0.6),1)</f>
        <v>0</v>
      </c>
      <c r="NM37" s="31">
        <f>ROUND(MAX((NI37*0.4+NJ37*0.6),(NI37*0.4+NK37*0.6)),1)</f>
        <v>0</v>
      </c>
      <c r="NN37" s="29" t="str">
        <f>TEXT(NM37,"0.0")</f>
        <v>0.0</v>
      </c>
      <c r="NO37" s="35" t="str">
        <f>IF(NM37&gt;=8.5,"A",IF(NM37&gt;=8,"B+",IF(NM37&gt;=7,"B",IF(NM37&gt;=6.5,"C+",IF(NM37&gt;=5.5,"C",IF(NM37&gt;=5,"D+",IF(NM37&gt;=4,"D","F")))))))</f>
        <v>F</v>
      </c>
      <c r="NP37" s="33">
        <f>IF(NO37="A",4,IF(NO37="B+",3.5,IF(NO37="B",3,IF(NO37="C+",2.5,IF(NO37="C",2,IF(NO37="D+",1.5,IF(NO37="D",1,0)))))))</f>
        <v>0</v>
      </c>
      <c r="NQ37" s="49" t="str">
        <f>TEXT(NP37,"0.0")</f>
        <v>0.0</v>
      </c>
      <c r="NR37" s="77">
        <v>3</v>
      </c>
      <c r="NS37" s="151"/>
      <c r="NT37" s="24"/>
      <c r="NU37" s="214"/>
      <c r="NV37" s="28"/>
      <c r="NW37" s="30">
        <f>ROUND((NT37*0.4+NU37*0.6),1)</f>
        <v>0</v>
      </c>
      <c r="NX37" s="31">
        <f>ROUND(MAX((NT37*0.4+NU37*0.6),(NT37*0.4+NV37*0.6)),1)</f>
        <v>0</v>
      </c>
      <c r="NY37" s="29" t="str">
        <f>TEXT(NX37,"0.0")</f>
        <v>0.0</v>
      </c>
      <c r="NZ37" s="35" t="str">
        <f>IF(NX37&gt;=8.5,"A",IF(NX37&gt;=8,"B+",IF(NX37&gt;=7,"B",IF(NX37&gt;=6.5,"C+",IF(NX37&gt;=5.5,"C",IF(NX37&gt;=5,"D+",IF(NX37&gt;=4,"D","F")))))))</f>
        <v>F</v>
      </c>
      <c r="OA37" s="33">
        <f>IF(NZ37="A",4,IF(NZ37="B+",3.5,IF(NZ37="B",3,IF(NZ37="C+",2.5,IF(NZ37="C",2,IF(NZ37="D+",1.5,IF(NZ37="D",1,0)))))))</f>
        <v>0</v>
      </c>
      <c r="OB37" s="49" t="str">
        <f>TEXT(OA37,"0.0")</f>
        <v>0.0</v>
      </c>
      <c r="OC37" s="77">
        <v>2</v>
      </c>
      <c r="OD37" s="151"/>
      <c r="OE37" s="211">
        <f>KS37+LD37+LO37+LZ37+MK37+MV37+NG37+NR37+OC37</f>
        <v>15</v>
      </c>
      <c r="OF37" s="43">
        <f>(KQ37*KS37+LB37*LD37+LM37*LO37+LX37*LZ37+MI37*MK37+MT37*MV37+NE37*NG37+NP37*NR37+OA37*OC37)/OE37</f>
        <v>0</v>
      </c>
      <c r="OG37" s="45" t="str">
        <f>TEXT(OF37,"0.00")</f>
        <v>0.00</v>
      </c>
    </row>
    <row r="38" spans="1:417" ht="18">
      <c r="A38" s="11">
        <v>28</v>
      </c>
      <c r="B38" s="70" t="s">
        <v>573</v>
      </c>
      <c r="C38" s="85" t="s">
        <v>983</v>
      </c>
      <c r="D38" s="86" t="s">
        <v>984</v>
      </c>
      <c r="E38" s="87" t="s">
        <v>108</v>
      </c>
      <c r="F38" s="123" t="s">
        <v>1469</v>
      </c>
      <c r="G38" s="58" t="s">
        <v>985</v>
      </c>
      <c r="H38" s="58" t="s">
        <v>18</v>
      </c>
      <c r="I38" s="11" t="s">
        <v>897</v>
      </c>
      <c r="J38" s="13">
        <v>6.5</v>
      </c>
      <c r="K38" s="13"/>
      <c r="L38" s="35" t="str">
        <f>IF(J38&gt;=8.5,"A",IF(J38&gt;=8,"B+",IF(J38&gt;=7,"B",IF(J38&gt;=6.5,"C+",IF(J38&gt;=5.5,"C",IF(J38&gt;=5,"D+",IF(J38&gt;=4,"D","F")))))))</f>
        <v>C+</v>
      </c>
      <c r="M38" s="33">
        <f>IF(L38="A",4,IF(L38="B+",3.5,IF(L38="B",3,IF(L38="C+",2.5,IF(L38="C",2,IF(L38="D+",1.5,IF(L38="D",1,0)))))))</f>
        <v>2.5</v>
      </c>
      <c r="N38" s="49" t="str">
        <f>TEXT(M38,"0.0")</f>
        <v>2.5</v>
      </c>
      <c r="O38" s="12">
        <v>2</v>
      </c>
      <c r="P38" s="19">
        <v>7.4</v>
      </c>
      <c r="Q38" s="19"/>
      <c r="R38" s="35" t="str">
        <f>IF(P38&gt;=8.5,"A",IF(P38&gt;=8,"B+",IF(P38&gt;=7,"B",IF(P38&gt;=6.5,"C+",IF(P38&gt;=5.5,"C",IF(P38&gt;=5,"D+",IF(P38&gt;=4,"D","F")))))))</f>
        <v>B</v>
      </c>
      <c r="S38" s="33">
        <f>IF(R38="A",4,IF(R38="B+",3.5,IF(R38="B",3,IF(R38="C+",2.5,IF(R38="C",2,IF(R38="D+",1.5,IF(R38="D",1,0)))))))</f>
        <v>3</v>
      </c>
      <c r="T38" s="49" t="str">
        <f>TEXT(S38,"0.0")</f>
        <v>3.0</v>
      </c>
      <c r="U38" s="12">
        <v>3</v>
      </c>
      <c r="V38" s="24">
        <v>6.1</v>
      </c>
      <c r="W38" s="27">
        <v>7</v>
      </c>
      <c r="X38" s="28"/>
      <c r="Y38" s="22">
        <f>ROUND((V38*0.4+W38*0.6),1)</f>
        <v>6.6</v>
      </c>
      <c r="Z38" s="29">
        <f>ROUND(MAX((V38*0.4+W38*0.6),(V38*0.4+X38*0.6)),1)</f>
        <v>6.6</v>
      </c>
      <c r="AA38" s="29"/>
      <c r="AB38" s="35" t="str">
        <f>IF(Z38&gt;=8.5,"A",IF(Z38&gt;=8,"B+",IF(Z38&gt;=7,"B",IF(Z38&gt;=6.5,"C+",IF(Z38&gt;=5.5,"C",IF(Z38&gt;=5,"D+",IF(Z38&gt;=4,"D","F")))))))</f>
        <v>C+</v>
      </c>
      <c r="AC38" s="33">
        <f>IF(AB38="A",4,IF(AB38="B+",3.5,IF(AB38="B",3,IF(AB38="C+",2.5,IF(AB38="C",2,IF(AB38="D+",1.5,IF(AB38="D",1,0)))))))</f>
        <v>2.5</v>
      </c>
      <c r="AD38" s="49" t="str">
        <f>TEXT(AC38,"0.0")</f>
        <v>2.5</v>
      </c>
      <c r="AE38" s="77">
        <v>5</v>
      </c>
      <c r="AF38" s="80">
        <v>5</v>
      </c>
      <c r="AG38" s="139">
        <v>0.7</v>
      </c>
      <c r="AH38" s="125"/>
      <c r="AI38" s="126"/>
      <c r="AJ38" s="159">
        <f>ROUND((AG38*0.4+AH38*0.6),1)</f>
        <v>0.3</v>
      </c>
      <c r="AK38" s="160">
        <f>ROUND(MAX((AG38*0.4+AH38*0.6),(AG38*0.4+AI38*0.6)),1)</f>
        <v>0.3</v>
      </c>
      <c r="AL38" s="160"/>
      <c r="AM38" s="129" t="str">
        <f>IF(AK38&gt;=8.5,"A",IF(AK38&gt;=8,"B+",IF(AK38&gt;=7,"B",IF(AK38&gt;=6.5,"C+",IF(AK38&gt;=5.5,"C",IF(AK38&gt;=5,"D+",IF(AK38&gt;=4,"D","F")))))))</f>
        <v>F</v>
      </c>
      <c r="AN38" s="130">
        <f>IF(AM38="A",4,IF(AM38="B+",3.5,IF(AM38="B",3,IF(AM38="C+",2.5,IF(AM38="C",2,IF(AM38="D+",1.5,IF(AM38="D",1,0)))))))</f>
        <v>0</v>
      </c>
      <c r="AO38" s="131" t="str">
        <f>TEXT(AN38,"0.0")</f>
        <v>0.0</v>
      </c>
      <c r="AP38" s="132">
        <v>3</v>
      </c>
      <c r="AQ38" s="83"/>
      <c r="AR38" s="24">
        <v>5</v>
      </c>
      <c r="AS38" s="27">
        <v>4</v>
      </c>
      <c r="AT38" s="28"/>
      <c r="AU38" s="30">
        <f>ROUND((AR38*0.4+AS38*0.6),1)</f>
        <v>4.4000000000000004</v>
      </c>
      <c r="AV38" s="31">
        <f>ROUND(MAX((AR38*0.4+AS38*0.6),(AR38*0.4+AT38*0.6)),1)</f>
        <v>4.4000000000000004</v>
      </c>
      <c r="AW38" s="31"/>
      <c r="AX38" s="35" t="str">
        <f>IF(AV38&gt;=8.5,"A",IF(AV38&gt;=8,"B+",IF(AV38&gt;=7,"B",IF(AV38&gt;=6.5,"C+",IF(AV38&gt;=5.5,"C",IF(AV38&gt;=5,"D+",IF(AV38&gt;=4,"D","F")))))))</f>
        <v>D</v>
      </c>
      <c r="AY38" s="33">
        <f>IF(AX38="A",4,IF(AX38="B+",3.5,IF(AX38="B",3,IF(AX38="C+",2.5,IF(AX38="C",2,IF(AX38="D+",1.5,IF(AX38="D",1,0)))))))</f>
        <v>1</v>
      </c>
      <c r="AZ38" s="49" t="str">
        <f>TEXT(AY38,"0.0")</f>
        <v>1.0</v>
      </c>
      <c r="BA38" s="77">
        <v>3</v>
      </c>
      <c r="BB38" s="83">
        <v>3</v>
      </c>
      <c r="BC38" s="24"/>
      <c r="BD38" s="27"/>
      <c r="BE38" s="28"/>
      <c r="BF38" s="22">
        <f>ROUND((BC38*0.4+BD38*0.6),1)</f>
        <v>0</v>
      </c>
      <c r="BG38" s="29">
        <f>ROUND(MAX((BC38*0.4+BD38*0.6),(BC38*0.4+BE38*0.6)),1)</f>
        <v>0</v>
      </c>
      <c r="BH38" s="29"/>
      <c r="BI38" s="35" t="str">
        <f>IF(BG38&gt;=8.5,"A",IF(BG38&gt;=8,"B+",IF(BG38&gt;=7,"B",IF(BG38&gt;=6.5,"C+",IF(BG38&gt;=5.5,"C",IF(BG38&gt;=5,"D+",IF(BG38&gt;=4,"D","F")))))))</f>
        <v>F</v>
      </c>
      <c r="BJ38" s="33">
        <f>IF(BI38="A",4,IF(BI38="B+",3.5,IF(BI38="B",3,IF(BI38="C+",2.5,IF(BI38="C",2,IF(BI38="D+",1.5,IF(BI38="D",1,0)))))))</f>
        <v>0</v>
      </c>
      <c r="BK38" s="49" t="str">
        <f>TEXT(BJ38,"0.0")</f>
        <v>0.0</v>
      </c>
      <c r="BL38" s="77">
        <v>3</v>
      </c>
      <c r="BM38" s="83"/>
      <c r="BN38" s="139">
        <v>0</v>
      </c>
      <c r="BO38" s="125"/>
      <c r="BP38" s="126"/>
      <c r="BQ38" s="127">
        <f>ROUND((BN38*0.4+BO38*0.6),1)</f>
        <v>0</v>
      </c>
      <c r="BR38" s="128">
        <f>ROUND(MAX((BN38*0.4+BO38*0.6),(BN38*0.4+BP38*0.6)),1)</f>
        <v>0</v>
      </c>
      <c r="BS38" s="128"/>
      <c r="BT38" s="129" t="str">
        <f>IF(BR38&gt;=8.5,"A",IF(BR38&gt;=8,"B+",IF(BR38&gt;=7,"B",IF(BR38&gt;=6.5,"C+",IF(BR38&gt;=5.5,"C",IF(BR38&gt;=5,"D+",IF(BR38&gt;=4,"D","F")))))))</f>
        <v>F</v>
      </c>
      <c r="BU38" s="130">
        <f>IF(BT38="A",4,IF(BT38="B+",3.5,IF(BT38="B",3,IF(BT38="C+",2.5,IF(BT38="C",2,IF(BT38="D+",1.5,IF(BT38="D",1,0)))))))</f>
        <v>0</v>
      </c>
      <c r="BV38" s="131" t="str">
        <f>TEXT(BU38,"0.0")</f>
        <v>0.0</v>
      </c>
      <c r="BW38" s="132">
        <v>2</v>
      </c>
      <c r="BX38" s="158"/>
      <c r="BY38" s="41">
        <f>AE38+AP38+BA38+BL38+BW38</f>
        <v>16</v>
      </c>
      <c r="BZ38" s="43">
        <f>(AC38*AE38+AN38*AP38+AY38*BA38+BJ38*BL38+BU38*BW38)/BY38</f>
        <v>0.96875</v>
      </c>
      <c r="CA38" s="45" t="str">
        <f>TEXT(BZ38,"0.00")</f>
        <v>0.97</v>
      </c>
      <c r="CB38" s="47" t="str">
        <f>IF(AND(BZ38&lt;0.8),"Cảnh báo KQHT","Lên lớp")</f>
        <v>Lên lớp</v>
      </c>
      <c r="CC38" s="145">
        <f>AF38+AQ38+BB38+BM38+BX38</f>
        <v>8</v>
      </c>
      <c r="CD38" s="146">
        <f xml:space="preserve"> (AC38*AF38+AN38*AQ38+AY38*BB38+BJ38*BM38+BU38*BX38)/CC38</f>
        <v>1.9375</v>
      </c>
      <c r="CE38" s="47" t="str">
        <f>IF(AND(CD38&lt;1.2),"Cảnh báo KQHT","Lên lớp")</f>
        <v>Lên lớp</v>
      </c>
      <c r="CF38" s="142" t="s">
        <v>1143</v>
      </c>
      <c r="CG38" s="63">
        <v>0</v>
      </c>
      <c r="CH38" s="27"/>
      <c r="CI38" s="28"/>
      <c r="CJ38" s="30">
        <f>ROUND((CG38*0.4+CH38*0.6),1)</f>
        <v>0</v>
      </c>
      <c r="CK38" s="31">
        <f>ROUND(MAX((CG38*0.4+CH38*0.6),(CG38*0.4+CI38*0.6)),1)</f>
        <v>0</v>
      </c>
      <c r="CL38" s="31"/>
      <c r="CM38" s="35" t="str">
        <f>IF(CK38&gt;=8.5,"A",IF(CK38&gt;=8,"B+",IF(CK38&gt;=7,"B",IF(CK38&gt;=6.5,"C+",IF(CK38&gt;=5.5,"C",IF(CK38&gt;=5,"D+",IF(CK38&gt;=4,"D","F")))))))</f>
        <v>F</v>
      </c>
      <c r="CN38" s="157">
        <f>IF(CM38="A",4,IF(CM38="B+",3.5,IF(CM38="B",3,IF(CM38="C+",2.5,IF(CM38="C",2,IF(CM38="D+",1.5,IF(CM38="D",1,0)))))))</f>
        <v>0</v>
      </c>
      <c r="CO38" s="49" t="str">
        <f>TEXT(CN38,"0.0")</f>
        <v>0.0</v>
      </c>
      <c r="CP38" s="77">
        <v>3</v>
      </c>
      <c r="CQ38" s="151"/>
      <c r="CR38" s="24">
        <v>7</v>
      </c>
      <c r="CS38" s="27">
        <v>7</v>
      </c>
      <c r="CT38" s="28"/>
      <c r="CU38" s="30">
        <f>ROUND((CR38*0.4+CS38*0.6),1)</f>
        <v>7</v>
      </c>
      <c r="CV38" s="31">
        <f>ROUND(MAX((CR38*0.4+CS38*0.6),(CR38*0.4+CT38*0.6)),1)</f>
        <v>7</v>
      </c>
      <c r="CW38" s="31"/>
      <c r="CX38" s="35" t="str">
        <f>IF(CV38&gt;=8.5,"A",IF(CV38&gt;=8,"B+",IF(CV38&gt;=7,"B",IF(CV38&gt;=6.5,"C+",IF(CV38&gt;=5.5,"C",IF(CV38&gt;=5,"D+",IF(CV38&gt;=4,"D","F")))))))</f>
        <v>B</v>
      </c>
      <c r="CY38" s="157">
        <f>IF(CX38="A",4,IF(CX38="B+",3.5,IF(CX38="B",3,IF(CX38="C+",2.5,IF(CX38="C",2,IF(CX38="D+",1.5,IF(CX38="D",1,0)))))))</f>
        <v>3</v>
      </c>
      <c r="CZ38" s="49" t="str">
        <f>TEXT(CY38,"0.0")</f>
        <v>3.0</v>
      </c>
      <c r="DA38" s="77">
        <v>2</v>
      </c>
      <c r="DB38" s="151">
        <v>2</v>
      </c>
      <c r="DC38" s="24">
        <v>5.0999999999999996</v>
      </c>
      <c r="DD38" s="27">
        <v>5</v>
      </c>
      <c r="DE38" s="28"/>
      <c r="DF38" s="30">
        <f>ROUND((DC38*0.4+DD38*0.6),1)</f>
        <v>5</v>
      </c>
      <c r="DG38" s="31">
        <f>ROUND(MAX((DC38*0.4+DD38*0.6),(DC38*0.4+DE38*0.6)),1)</f>
        <v>5</v>
      </c>
      <c r="DH38" s="31"/>
      <c r="DI38" s="35" t="str">
        <f>IF(DG38&gt;=8.5,"A",IF(DG38&gt;=8,"B+",IF(DG38&gt;=7,"B",IF(DG38&gt;=6.5,"C+",IF(DG38&gt;=5.5,"C",IF(DG38&gt;=5,"D+",IF(DG38&gt;=4,"D","F")))))))</f>
        <v>D+</v>
      </c>
      <c r="DJ38" s="157">
        <f>IF(DI38="A",4,IF(DI38="B+",3.5,IF(DI38="B",3,IF(DI38="C+",2.5,IF(DI38="C",2,IF(DI38="D+",1.5,IF(DI38="D",1,0)))))))</f>
        <v>1.5</v>
      </c>
      <c r="DK38" s="49" t="str">
        <f>TEXT(DJ38,"0.0")</f>
        <v>1.5</v>
      </c>
      <c r="DL38" s="77">
        <v>4</v>
      </c>
      <c r="DM38" s="151">
        <v>4</v>
      </c>
      <c r="DN38" s="24">
        <v>5.0999999999999996</v>
      </c>
      <c r="DO38" s="27">
        <v>4</v>
      </c>
      <c r="DP38" s="28"/>
      <c r="DQ38" s="30">
        <f>ROUND((DN38*0.4+DO38*0.6),1)</f>
        <v>4.4000000000000004</v>
      </c>
      <c r="DR38" s="31">
        <f>ROUND(MAX((DN38*0.4+DO38*0.6),(DN38*0.4+DP38*0.6)),1)</f>
        <v>4.4000000000000004</v>
      </c>
      <c r="DS38" s="31"/>
      <c r="DT38" s="35" t="str">
        <f>IF(DR38&gt;=8.5,"A",IF(DR38&gt;=8,"B+",IF(DR38&gt;=7,"B",IF(DR38&gt;=6.5,"C+",IF(DR38&gt;=5.5,"C",IF(DR38&gt;=5,"D+",IF(DR38&gt;=4,"D","F")))))))</f>
        <v>D</v>
      </c>
      <c r="DU38" s="157">
        <f>IF(DT38="A",4,IF(DT38="B+",3.5,IF(DT38="B",3,IF(DT38="C+",2.5,IF(DT38="C",2,IF(DT38="D+",1.5,IF(DT38="D",1,0)))))))</f>
        <v>1</v>
      </c>
      <c r="DV38" s="49" t="str">
        <f>TEXT(DU38,"0.0")</f>
        <v>1.0</v>
      </c>
      <c r="DW38" s="77">
        <v>3</v>
      </c>
      <c r="DX38" s="151">
        <v>3</v>
      </c>
      <c r="DY38" s="24">
        <v>5.7</v>
      </c>
      <c r="DZ38" s="27">
        <v>7</v>
      </c>
      <c r="EA38" s="28"/>
      <c r="EB38" s="30">
        <f>ROUND((DY38*0.4+DZ38*0.6),1)</f>
        <v>6.5</v>
      </c>
      <c r="EC38" s="31">
        <f>ROUND(MAX((DY38*0.4+DZ38*0.6),(DY38*0.4+EA38*0.6)),1)</f>
        <v>6.5</v>
      </c>
      <c r="ED38" s="31"/>
      <c r="EE38" s="35" t="str">
        <f>IF(EC38&gt;=8.5,"A",IF(EC38&gt;=8,"B+",IF(EC38&gt;=7,"B",IF(EC38&gt;=6.5,"C+",IF(EC38&gt;=5.5,"C",IF(EC38&gt;=5,"D+",IF(EC38&gt;=4,"D","F")))))))</f>
        <v>C+</v>
      </c>
      <c r="EF38" s="157">
        <f>IF(EE38="A",4,IF(EE38="B+",3.5,IF(EE38="B",3,IF(EE38="C+",2.5,IF(EE38="C",2,IF(EE38="D+",1.5,IF(EE38="D",1,0)))))))</f>
        <v>2.5</v>
      </c>
      <c r="EG38" s="49" t="str">
        <f>TEXT(EF38,"0.0")</f>
        <v>2.5</v>
      </c>
      <c r="EH38" s="77">
        <v>2</v>
      </c>
      <c r="EI38" s="151">
        <v>2</v>
      </c>
      <c r="EJ38" s="24">
        <v>5.4</v>
      </c>
      <c r="EK38" s="27">
        <v>6</v>
      </c>
      <c r="EL38" s="28"/>
      <c r="EM38" s="30">
        <f>ROUND((EJ38*0.4+EK38*0.6),1)</f>
        <v>5.8</v>
      </c>
      <c r="EN38" s="31">
        <f>ROUND(MAX((EJ38*0.4+EK38*0.6),(EJ38*0.4+EL38*0.6)),1)</f>
        <v>5.8</v>
      </c>
      <c r="EO38" s="31"/>
      <c r="EP38" s="35" t="str">
        <f>IF(EN38&gt;=8.5,"A",IF(EN38&gt;=8,"B+",IF(EN38&gt;=7,"B",IF(EN38&gt;=6.5,"C+",IF(EN38&gt;=5.5,"C",IF(EN38&gt;=5,"D+",IF(EN38&gt;=4,"D","F")))))))</f>
        <v>C</v>
      </c>
      <c r="EQ38" s="157">
        <f>IF(EP38="A",4,IF(EP38="B+",3.5,IF(EP38="B",3,IF(EP38="C+",2.5,IF(EP38="C",2,IF(EP38="D+",1.5,IF(EP38="D",1,0)))))))</f>
        <v>2</v>
      </c>
      <c r="ER38" s="49" t="str">
        <f>TEXT(EQ38,"0.0")</f>
        <v>2.0</v>
      </c>
      <c r="ES38" s="77">
        <v>2</v>
      </c>
      <c r="ET38" s="151">
        <v>2</v>
      </c>
      <c r="EU38" s="24">
        <v>5</v>
      </c>
      <c r="EV38" s="124"/>
      <c r="EW38" s="28">
        <v>5</v>
      </c>
      <c r="EX38" s="22">
        <f>ROUND((EU38*0.4+EV38*0.6),1)</f>
        <v>2</v>
      </c>
      <c r="EY38" s="29">
        <f>ROUND(MAX((EU38*0.4+EV38*0.6),(EU38*0.4+EW38*0.6)),1)</f>
        <v>5</v>
      </c>
      <c r="EZ38" s="29"/>
      <c r="FA38" s="35" t="str">
        <f>IF(EY38&gt;=8.5,"A",IF(EY38&gt;=8,"B+",IF(EY38&gt;=7,"B",IF(EY38&gt;=6.5,"C+",IF(EY38&gt;=5.5,"C",IF(EY38&gt;=5,"D+",IF(EY38&gt;=4,"D","F")))))))</f>
        <v>D+</v>
      </c>
      <c r="FB38" s="157">
        <f>IF(FA38="A",4,IF(FA38="B+",3.5,IF(FA38="B",3,IF(FA38="C+",2.5,IF(FA38="C",2,IF(FA38="D+",1.5,IF(FA38="D",1,0)))))))</f>
        <v>1.5</v>
      </c>
      <c r="FC38" s="49" t="str">
        <f>TEXT(FB38,"0.0")</f>
        <v>1.5</v>
      </c>
      <c r="FD38" s="77">
        <v>3</v>
      </c>
      <c r="FE38" s="151">
        <v>3</v>
      </c>
      <c r="FF38" s="155">
        <v>8</v>
      </c>
      <c r="FG38" s="165">
        <v>7.1</v>
      </c>
      <c r="FH38" s="165"/>
      <c r="FI38" s="22">
        <f>ROUND((FF38*0.4+FG38*0.6),1)</f>
        <v>7.5</v>
      </c>
      <c r="FJ38" s="29">
        <f>ROUND(MAX((FF38*0.4+FG38*0.6),(FF38*0.4+FH38*0.6)),1)</f>
        <v>7.5</v>
      </c>
      <c r="FK38" s="29"/>
      <c r="FL38" s="35" t="str">
        <f>IF(FJ38&gt;=8.5,"A",IF(FJ38&gt;=8,"B+",IF(FJ38&gt;=7,"B",IF(FJ38&gt;=6.5,"C+",IF(FJ38&gt;=5.5,"C",IF(FJ38&gt;=5,"D+",IF(FJ38&gt;=4,"D","F")))))))</f>
        <v>B</v>
      </c>
      <c r="FM38" s="33">
        <f>IF(FL38="A",4,IF(FL38="B+",3.5,IF(FL38="B",3,IF(FL38="C+",2.5,IF(FL38="C",2,IF(FL38="D+",1.5,IF(FL38="D",1,0)))))))</f>
        <v>3</v>
      </c>
      <c r="FN38" s="49" t="str">
        <f>TEXT(FM38,"0.0")</f>
        <v>3.0</v>
      </c>
      <c r="FO38" s="77">
        <v>2</v>
      </c>
      <c r="FP38" s="151">
        <v>2</v>
      </c>
      <c r="FQ38" s="41">
        <f>CP38+DA38+DL38+DW38+EH38+ES38+FD38+FO38</f>
        <v>21</v>
      </c>
      <c r="FR38" s="43">
        <f>(CN38*CP38+CY38*DA38+DJ38*DL38+DU38*DW38+EF38*EH38+EQ38*ES38+FB38*FD38+FM38*FO38)/FQ38</f>
        <v>1.6428571428571428</v>
      </c>
      <c r="FS38" s="45" t="str">
        <f>TEXT(FR38,"0.00")</f>
        <v>1.64</v>
      </c>
      <c r="FT38" s="47" t="str">
        <f>IF(AND(FR38&lt;1),"Cảnh báo KQHT","Lên lớp")</f>
        <v>Lên lớp</v>
      </c>
      <c r="FU38" s="145">
        <f>CQ38+DB38+DM38+DX38+EI38+ET38+FE38+FP38</f>
        <v>18</v>
      </c>
      <c r="FV38" s="146">
        <f xml:space="preserve"> (CN38*CQ38+CY38*DB38+DJ38*DM38+DU38*DX38+EF38*EI38+EQ38*ET38+FB38*FE38+FM38*FP38)/FU38</f>
        <v>1.9166666666666667</v>
      </c>
      <c r="FW38" s="174">
        <f>BY38+FQ38</f>
        <v>37</v>
      </c>
      <c r="FX38" s="41">
        <f>CC38+FU38</f>
        <v>26</v>
      </c>
      <c r="FY38" s="43">
        <f>(CD38*CC38+FV38*FU38)/FX38</f>
        <v>1.9230769230769231</v>
      </c>
      <c r="FZ38" s="45" t="str">
        <f>TEXT(FY38,"0.00")</f>
        <v>1.92</v>
      </c>
      <c r="GA38" s="47" t="str">
        <f>IF(AND(FY38&lt;1.2),"Cảnh báo KQHT","Lên lớp")</f>
        <v>Lên lớp</v>
      </c>
      <c r="GB38" s="47" t="s">
        <v>1143</v>
      </c>
      <c r="GC38" s="24">
        <v>5.2</v>
      </c>
      <c r="GD38" s="27">
        <v>5</v>
      </c>
      <c r="GE38" s="28"/>
      <c r="GF38" s="30">
        <f>ROUND((GC38*0.4+GD38*0.6),1)</f>
        <v>5.0999999999999996</v>
      </c>
      <c r="GG38" s="31">
        <f>ROUND(MAX((GC38*0.4+GD38*0.6),(GC38*0.4+GE38*0.6)),1)</f>
        <v>5.0999999999999996</v>
      </c>
      <c r="GH38" s="31"/>
      <c r="GI38" s="35" t="str">
        <f>IF(GG38&gt;=8.5,"A",IF(GG38&gt;=8,"B+",IF(GG38&gt;=7,"B",IF(GG38&gt;=6.5,"C+",IF(GG38&gt;=5.5,"C",IF(GG38&gt;=5,"D+",IF(GG38&gt;=4,"D","F")))))))</f>
        <v>D+</v>
      </c>
      <c r="GJ38" s="33">
        <f>IF(GI38="A",4,IF(GI38="B+",3.5,IF(GI38="B",3,IF(GI38="C+",2.5,IF(GI38="C",2,IF(GI38="D+",1.5,IF(GI38="D",1,0)))))))</f>
        <v>1.5</v>
      </c>
      <c r="GK38" s="49" t="str">
        <f>TEXT(GJ38,"0.0")</f>
        <v>1.5</v>
      </c>
      <c r="GL38" s="77">
        <v>2</v>
      </c>
      <c r="GM38" s="151">
        <v>2</v>
      </c>
      <c r="GN38" s="24">
        <v>7</v>
      </c>
      <c r="GO38" s="27">
        <v>4</v>
      </c>
      <c r="GP38" s="28"/>
      <c r="GQ38" s="30">
        <f>ROUND((GN38*0.4+GO38*0.6),1)</f>
        <v>5.2</v>
      </c>
      <c r="GR38" s="31">
        <f>ROUND(MAX((GN38*0.4+GO38*0.6),(GN38*0.4+GP38*0.6)),1)</f>
        <v>5.2</v>
      </c>
      <c r="GS38" s="31"/>
      <c r="GT38" s="35" t="str">
        <f>IF(GR38&gt;=8.5,"A",IF(GR38&gt;=8,"B+",IF(GR38&gt;=7,"B",IF(GR38&gt;=6.5,"C+",IF(GR38&gt;=5.5,"C",IF(GR38&gt;=5,"D+",IF(GR38&gt;=4,"D","F")))))))</f>
        <v>D+</v>
      </c>
      <c r="GU38" s="33">
        <f>IF(GT38="A",4,IF(GT38="B+",3.5,IF(GT38="B",3,IF(GT38="C+",2.5,IF(GT38="C",2,IF(GT38="D+",1.5,IF(GT38="D",1,0)))))))</f>
        <v>1.5</v>
      </c>
      <c r="GV38" s="49" t="str">
        <f>TEXT(GU38,"0.0")</f>
        <v>1.5</v>
      </c>
      <c r="GW38" s="77">
        <v>3</v>
      </c>
      <c r="GX38" s="151">
        <v>3</v>
      </c>
      <c r="GY38" s="24">
        <v>5.8</v>
      </c>
      <c r="GZ38" s="27">
        <v>6</v>
      </c>
      <c r="HA38" s="28"/>
      <c r="HB38" s="30">
        <f>ROUND((GY38*0.4+GZ38*0.6),1)</f>
        <v>5.9</v>
      </c>
      <c r="HC38" s="31">
        <f>ROUND(MAX((GY38*0.4+GZ38*0.6),(GY38*0.4+HA38*0.6)),1)</f>
        <v>5.9</v>
      </c>
      <c r="HD38" s="31"/>
      <c r="HE38" s="35" t="str">
        <f>IF(HC38&gt;=8.5,"A",IF(HC38&gt;=8,"B+",IF(HC38&gt;=7,"B",IF(HC38&gt;=6.5,"C+",IF(HC38&gt;=5.5,"C",IF(HC38&gt;=5,"D+",IF(HC38&gt;=4,"D","F")))))))</f>
        <v>C</v>
      </c>
      <c r="HF38" s="33">
        <f>IF(HE38="A",4,IF(HE38="B+",3.5,IF(HE38="B",3,IF(HE38="C+",2.5,IF(HE38="C",2,IF(HE38="D+",1.5,IF(HE38="D",1,0)))))))</f>
        <v>2</v>
      </c>
      <c r="HG38" s="49" t="str">
        <f>TEXT(HF38,"0.0")</f>
        <v>2.0</v>
      </c>
      <c r="HH38" s="77">
        <v>2</v>
      </c>
      <c r="HI38" s="151">
        <v>2</v>
      </c>
      <c r="HJ38" s="63">
        <v>1.6</v>
      </c>
      <c r="HK38" s="27"/>
      <c r="HL38" s="28"/>
      <c r="HM38" s="30">
        <f>ROUND((HJ38*0.4+HK38*0.6),1)</f>
        <v>0.6</v>
      </c>
      <c r="HN38" s="31">
        <f>ROUND(MAX((HJ38*0.4+HK38*0.6),(HJ38*0.4+HL38*0.6)),1)</f>
        <v>0.6</v>
      </c>
      <c r="HO38" s="31"/>
      <c r="HP38" s="35" t="str">
        <f>IF(HN38&gt;=8.5,"A",IF(HN38&gt;=8,"B+",IF(HN38&gt;=7,"B",IF(HN38&gt;=6.5,"C+",IF(HN38&gt;=5.5,"C",IF(HN38&gt;=5,"D+",IF(HN38&gt;=4,"D","F")))))))</f>
        <v>F</v>
      </c>
      <c r="HQ38" s="33">
        <f>IF(HP38="A",4,IF(HP38="B+",3.5,IF(HP38="B",3,IF(HP38="C+",2.5,IF(HP38="C",2,IF(HP38="D+",1.5,IF(HP38="D",1,0)))))))</f>
        <v>0</v>
      </c>
      <c r="HR38" s="49" t="str">
        <f>TEXT(HQ38,"0.0")</f>
        <v>0.0</v>
      </c>
      <c r="HS38" s="77">
        <v>2</v>
      </c>
      <c r="HT38" s="151"/>
      <c r="HU38" s="63">
        <v>0</v>
      </c>
      <c r="HV38" s="27"/>
      <c r="HW38" s="28"/>
      <c r="HX38" s="30">
        <f>ROUND((HU38*0.4+HV38*0.6),1)</f>
        <v>0</v>
      </c>
      <c r="HY38" s="31">
        <f>ROUND(MAX((HU38*0.4+HV38*0.6),(HU38*0.4+HW38*0.6)),1)</f>
        <v>0</v>
      </c>
      <c r="HZ38" s="31"/>
      <c r="IA38" s="35" t="str">
        <f>IF(HY38&gt;=8.5,"A",IF(HY38&gt;=8,"B+",IF(HY38&gt;=7,"B",IF(HY38&gt;=6.5,"C+",IF(HY38&gt;=5.5,"C",IF(HY38&gt;=5,"D+",IF(HY38&gt;=4,"D","F")))))))</f>
        <v>F</v>
      </c>
      <c r="IB38" s="33">
        <f>IF(IA38="A",4,IF(IA38="B+",3.5,IF(IA38="B",3,IF(IA38="C+",2.5,IF(IA38="C",2,IF(IA38="D+",1.5,IF(IA38="D",1,0)))))))</f>
        <v>0</v>
      </c>
      <c r="IC38" s="49" t="str">
        <f>TEXT(IB38,"0.0")</f>
        <v>0.0</v>
      </c>
      <c r="ID38" s="77">
        <v>3</v>
      </c>
      <c r="IE38" s="151"/>
      <c r="IF38" s="63">
        <v>0</v>
      </c>
      <c r="IG38" s="27"/>
      <c r="IH38" s="28"/>
      <c r="II38" s="30">
        <f>ROUND((IF38*0.4+IG38*0.6),1)</f>
        <v>0</v>
      </c>
      <c r="IJ38" s="31">
        <f>ROUND(MAX((IF38*0.4+IG38*0.6),(IF38*0.4+IH38*0.6)),1)</f>
        <v>0</v>
      </c>
      <c r="IK38" s="31"/>
      <c r="IL38" s="35" t="str">
        <f>IF(IJ38&gt;=8.5,"A",IF(IJ38&gt;=8,"B+",IF(IJ38&gt;=7,"B",IF(IJ38&gt;=6.5,"C+",IF(IJ38&gt;=5.5,"C",IF(IJ38&gt;=5,"D+",IF(IJ38&gt;=4,"D","F")))))))</f>
        <v>F</v>
      </c>
      <c r="IM38" s="33">
        <f>IF(IL38="A",4,IF(IL38="B+",3.5,IF(IL38="B",3,IF(IL38="C+",2.5,IF(IL38="C",2,IF(IL38="D+",1.5,IF(IL38="D",1,0)))))))</f>
        <v>0</v>
      </c>
      <c r="IN38" s="49" t="str">
        <f>TEXT(IM38,"0.0")</f>
        <v>0.0</v>
      </c>
      <c r="IO38" s="77">
        <v>2</v>
      </c>
      <c r="IP38" s="151"/>
      <c r="IQ38" s="24">
        <v>5</v>
      </c>
      <c r="IR38" s="27">
        <v>2</v>
      </c>
      <c r="IS38" s="28">
        <v>0</v>
      </c>
      <c r="IT38" s="30">
        <f>ROUND((IQ38*0.4+IR38*0.6),1)</f>
        <v>3.2</v>
      </c>
      <c r="IU38" s="31">
        <f>ROUND(MAX((IQ38*0.4+IR38*0.6),(IQ38*0.4+IS38*0.6)),1)</f>
        <v>3.2</v>
      </c>
      <c r="IV38" s="31"/>
      <c r="IW38" s="35" t="str">
        <f>IF(IU38&gt;=8.5,"A",IF(IU38&gt;=8,"B+",IF(IU38&gt;=7,"B",IF(IU38&gt;=6.5,"C+",IF(IU38&gt;=5.5,"C",IF(IU38&gt;=5,"D+",IF(IU38&gt;=4,"D","F")))))))</f>
        <v>F</v>
      </c>
      <c r="IX38" s="33">
        <f>IF(IW38="A",4,IF(IW38="B+",3.5,IF(IW38="B",3,IF(IW38="C+",2.5,IF(IW38="C",2,IF(IW38="D+",1.5,IF(IW38="D",1,0)))))))</f>
        <v>0</v>
      </c>
      <c r="IY38" s="49" t="str">
        <f>TEXT(IX38,"0.0")</f>
        <v>0.0</v>
      </c>
      <c r="IZ38" s="77">
        <v>3</v>
      </c>
      <c r="JA38" s="151"/>
      <c r="JB38" s="24">
        <v>6</v>
      </c>
      <c r="JC38" s="27">
        <v>6</v>
      </c>
      <c r="JD38" s="28"/>
      <c r="JE38" s="30">
        <f>ROUND((JB38*0.4+JC38*0.6),1)</f>
        <v>6</v>
      </c>
      <c r="JF38" s="31">
        <f>ROUND(MAX((JB38*0.4+JC38*0.6),(JB38*0.4+JD38*0.6)),1)</f>
        <v>6</v>
      </c>
      <c r="JG38" s="31"/>
      <c r="JH38" s="35" t="str">
        <f>IF(JF38&gt;=8.5,"A",IF(JF38&gt;=8,"B+",IF(JF38&gt;=7,"B",IF(JF38&gt;=6.5,"C+",IF(JF38&gt;=5.5,"C",IF(JF38&gt;=5,"D+",IF(JF38&gt;=4,"D","F")))))))</f>
        <v>C</v>
      </c>
      <c r="JI38" s="33">
        <f>IF(JH38="A",4,IF(JH38="B+",3.5,IF(JH38="B",3,IF(JH38="C+",2.5,IF(JH38="C",2,IF(JH38="D+",1.5,IF(JH38="D",1,0)))))))</f>
        <v>2</v>
      </c>
      <c r="JJ38" s="49" t="str">
        <f>TEXT(JI38,"0.0")</f>
        <v>2.0</v>
      </c>
      <c r="JK38" s="77">
        <v>3</v>
      </c>
      <c r="JL38" s="151">
        <v>3</v>
      </c>
      <c r="JM38" s="133">
        <v>5.2</v>
      </c>
      <c r="JN38" s="306">
        <v>5.4</v>
      </c>
      <c r="JO38" s="13"/>
      <c r="JP38" s="127">
        <f>ROUND((JM38*0.4+JN38*0.6),1)</f>
        <v>5.3</v>
      </c>
      <c r="JQ38" s="128">
        <f>ROUND(MAX((JM38*0.4+JN38*0.6),(JM38*0.4+JO38*0.6)),1)</f>
        <v>5.3</v>
      </c>
      <c r="JR38" s="128"/>
      <c r="JS38" s="129" t="str">
        <f>IF(JQ38&gt;=8.5,"A",IF(JQ38&gt;=8,"B+",IF(JQ38&gt;=7,"B",IF(JQ38&gt;=6.5,"C+",IF(JQ38&gt;=5.5,"C",IF(JQ38&gt;=5,"D+",IF(JQ38&gt;=4,"D","F")))))))</f>
        <v>D+</v>
      </c>
      <c r="JT38" s="130">
        <f>IF(JS38="A",4,IF(JS38="B+",3.5,IF(JS38="B",3,IF(JS38="C+",2.5,IF(JS38="C",2,IF(JS38="D+",1.5,IF(JS38="D",1,0)))))))</f>
        <v>1.5</v>
      </c>
      <c r="JU38" s="131" t="str">
        <f>TEXT(JT38,"0.0")</f>
        <v>1.5</v>
      </c>
      <c r="JV38" s="132">
        <v>1</v>
      </c>
      <c r="JW38" s="170">
        <v>1</v>
      </c>
      <c r="JX38" s="211">
        <f>GL38+GW38+HH38+HS38+ID38+IO38+IZ38+JK38+JV38</f>
        <v>21</v>
      </c>
      <c r="JY38" s="43">
        <f>(GJ38*GL38+GU38*GW38+HF38*HH38+HQ38*HS38+IB38*ID38+IM38*IO38+IX38*IZ38+JI38*JK38+JT38*JV38)/JX38</f>
        <v>0.90476190476190477</v>
      </c>
      <c r="JZ38" s="45" t="str">
        <f>TEXT(JY38,"0.00")</f>
        <v>0.90</v>
      </c>
      <c r="KA38" s="47" t="str">
        <f>IF(AND(JY38&lt;1),"Cảnh báo KQHT","Lên lớp")</f>
        <v>Cảnh báo KQHT</v>
      </c>
      <c r="KB38" s="41">
        <f>GM38+GX38+HI38+HT38+IE38+IP38+JA38+JL38+JW38</f>
        <v>11</v>
      </c>
      <c r="KC38" s="43">
        <f>(GJ38*GM38+GU38*GX38+HF38*HI38+HQ38*HT38+IB38*IE38+IM38*IP38+IX38*JA38+JI38*JL38+JT38*JW38)/KB38</f>
        <v>1.7272727272727273</v>
      </c>
      <c r="KD38" s="229">
        <f>BY38+FQ38+JX38</f>
        <v>58</v>
      </c>
      <c r="KE38" s="230">
        <f>CC38+FU38+KB38</f>
        <v>37</v>
      </c>
      <c r="KF38" s="146">
        <f xml:space="preserve"> (CD38*CC38+FU38*FV38+KC38*KB38)/KE38</f>
        <v>1.8648648648648649</v>
      </c>
      <c r="KG38" s="45" t="str">
        <f>TEXT(KF38,"0.00")</f>
        <v>1.86</v>
      </c>
      <c r="KH38" s="47" t="str">
        <f>IF(AND(KF38&lt;1.4),"Cảnh báo KQHT","Lên lớp")</f>
        <v>Lên lớp</v>
      </c>
      <c r="KI38" s="148" t="s">
        <v>1067</v>
      </c>
      <c r="KJ38" s="24">
        <v>5</v>
      </c>
      <c r="KK38" s="27">
        <v>6</v>
      </c>
      <c r="KL38" s="28"/>
      <c r="KM38" s="30">
        <f>ROUND((KJ38*0.4+KK38*0.6),1)</f>
        <v>5.6</v>
      </c>
      <c r="KN38" s="31">
        <f>ROUND(MAX((KJ38*0.4+KK38*0.6),(KJ38*0.4+KL38*0.6)),1)</f>
        <v>5.6</v>
      </c>
      <c r="KO38" s="29" t="str">
        <f>TEXT(KN38,"0.0")</f>
        <v>5.6</v>
      </c>
      <c r="KP38" s="35" t="str">
        <f>IF(KN38&gt;=8.5,"A",IF(KN38&gt;=8,"B+",IF(KN38&gt;=7,"B",IF(KN38&gt;=6.5,"C+",IF(KN38&gt;=5.5,"C",IF(KN38&gt;=5,"D+",IF(KN38&gt;=4,"D","F")))))))</f>
        <v>C</v>
      </c>
      <c r="KQ38" s="33">
        <f>IF(KP38="A",4,IF(KP38="B+",3.5,IF(KP38="B",3,IF(KP38="C+",2.5,IF(KP38="C",2,IF(KP38="D+",1.5,IF(KP38="D",1,0)))))))</f>
        <v>2</v>
      </c>
      <c r="KR38" s="49" t="str">
        <f>TEXT(KQ38,"0.0")</f>
        <v>2.0</v>
      </c>
      <c r="KS38" s="77">
        <v>2</v>
      </c>
      <c r="KT38" s="151">
        <v>2</v>
      </c>
      <c r="KU38" s="24">
        <v>7.3</v>
      </c>
      <c r="KV38" s="27">
        <v>8</v>
      </c>
      <c r="KW38" s="28"/>
      <c r="KX38" s="30">
        <f>ROUND((KU38*0.4+KV38*0.6),1)</f>
        <v>7.7</v>
      </c>
      <c r="KY38" s="31">
        <f>ROUND(MAX((KU38*0.4+KV38*0.6),(KU38*0.4+KW38*0.6)),1)</f>
        <v>7.7</v>
      </c>
      <c r="KZ38" s="29" t="str">
        <f>TEXT(KY38,"0.0")</f>
        <v>7.7</v>
      </c>
      <c r="LA38" s="35" t="str">
        <f>IF(KY38&gt;=8.5,"A",IF(KY38&gt;=8,"B+",IF(KY38&gt;=7,"B",IF(KY38&gt;=6.5,"C+",IF(KY38&gt;=5.5,"C",IF(KY38&gt;=5,"D+",IF(KY38&gt;=4,"D","F")))))))</f>
        <v>B</v>
      </c>
      <c r="LB38" s="33">
        <f>IF(LA38="A",4,IF(LA38="B+",3.5,IF(LA38="B",3,IF(LA38="C+",2.5,IF(LA38="C",2,IF(LA38="D+",1.5,IF(LA38="D",1,0)))))))</f>
        <v>3</v>
      </c>
      <c r="LC38" s="49" t="str">
        <f>TEXT(LB38,"0.0")</f>
        <v>3.0</v>
      </c>
      <c r="LD38" s="77">
        <v>2</v>
      </c>
      <c r="LE38" s="151">
        <v>2</v>
      </c>
      <c r="LF38" s="63">
        <v>1.7</v>
      </c>
      <c r="LG38" s="27"/>
      <c r="LH38" s="28"/>
      <c r="LI38" s="30">
        <f>ROUND((LF38*0.4+LG38*0.6),1)</f>
        <v>0.7</v>
      </c>
      <c r="LJ38" s="31">
        <f>ROUND(MAX((LF38*0.4+LG38*0.6),(LF38*0.4+LH38*0.6)),1)</f>
        <v>0.7</v>
      </c>
      <c r="LK38" s="29" t="str">
        <f>TEXT(LJ38,"0.0")</f>
        <v>0.7</v>
      </c>
      <c r="LL38" s="35" t="str">
        <f>IF(LJ38&gt;=8.5,"A",IF(LJ38&gt;=8,"B+",IF(LJ38&gt;=7,"B",IF(LJ38&gt;=6.5,"C+",IF(LJ38&gt;=5.5,"C",IF(LJ38&gt;=5,"D+",IF(LJ38&gt;=4,"D","F")))))))</f>
        <v>F</v>
      </c>
      <c r="LM38" s="33">
        <f>IF(LL38="A",4,IF(LL38="B+",3.5,IF(LL38="B",3,IF(LL38="C+",2.5,IF(LL38="C",2,IF(LL38="D+",1.5,IF(LL38="D",1,0)))))))</f>
        <v>0</v>
      </c>
      <c r="LN38" s="49" t="str">
        <f>TEXT(LM38,"0.0")</f>
        <v>0.0</v>
      </c>
      <c r="LO38" s="77">
        <v>2</v>
      </c>
      <c r="LP38" s="151"/>
      <c r="LQ38" s="24">
        <v>5</v>
      </c>
      <c r="LR38" s="27">
        <v>1</v>
      </c>
      <c r="LS38" s="28"/>
      <c r="LT38" s="30">
        <f>ROUND((LQ38*0.4+LR38*0.6),1)</f>
        <v>2.6</v>
      </c>
      <c r="LU38" s="31">
        <f>ROUND(MAX((LQ38*0.4+LR38*0.6),(LQ38*0.4+LS38*0.6)),1)</f>
        <v>2.6</v>
      </c>
      <c r="LV38" s="31"/>
      <c r="LW38" s="35" t="str">
        <f>IF(LU38&gt;=8.5,"A",IF(LU38&gt;=8,"B+",IF(LU38&gt;=7,"B",IF(LU38&gt;=6.5,"C+",IF(LU38&gt;=5.5,"C",IF(LU38&gt;=5,"D+",IF(LU38&gt;=4,"D","F")))))))</f>
        <v>F</v>
      </c>
      <c r="LX38" s="33">
        <f>IF(LW38="A",4,IF(LW38="B+",3.5,IF(LW38="B",3,IF(LW38="C+",2.5,IF(LW38="C",2,IF(LW38="D+",1.5,IF(LW38="D",1,0)))))))</f>
        <v>0</v>
      </c>
      <c r="LY38" s="49" t="str">
        <f>TEXT(LX38,"0.0")</f>
        <v>0.0</v>
      </c>
      <c r="LZ38" s="77">
        <v>2</v>
      </c>
      <c r="MA38" s="151"/>
      <c r="MB38" s="63">
        <v>0</v>
      </c>
      <c r="MC38" s="27"/>
      <c r="MD38" s="28"/>
      <c r="ME38" s="30">
        <f>ROUND((MB38*0.4+MC38*0.6),1)</f>
        <v>0</v>
      </c>
      <c r="MF38" s="161">
        <f>ROUND(MAX((MB38*0.4+MC38*0.6),(MB38*0.4+MD38*0.6)),1)</f>
        <v>0</v>
      </c>
      <c r="MG38" s="161"/>
      <c r="MH38" s="162" t="str">
        <f>IF(MF38&gt;=8.5,"A",IF(MF38&gt;=8,"B+",IF(MF38&gt;=7,"B",IF(MF38&gt;=6.5,"C+",IF(MF38&gt;=5.5,"C",IF(MF38&gt;=5,"D+",IF(MF38&gt;=4,"D","F")))))))</f>
        <v>F</v>
      </c>
      <c r="MI38" s="163">
        <f>IF(MH38="A",4,IF(MH38="B+",3.5,IF(MH38="B",3,IF(MH38="C+",2.5,IF(MH38="C",2,IF(MH38="D+",1.5,IF(MH38="D",1,0)))))))</f>
        <v>0</v>
      </c>
      <c r="MJ38" s="56" t="str">
        <f>TEXT(MI38,"0.0")</f>
        <v>0.0</v>
      </c>
      <c r="MK38" s="77">
        <v>1</v>
      </c>
      <c r="ML38" s="151"/>
      <c r="MM38" s="63">
        <v>0</v>
      </c>
      <c r="MN38" s="27"/>
      <c r="MO38" s="28"/>
      <c r="MP38" s="30">
        <f>ROUND((MM38*0.4+MN38*0.6),1)</f>
        <v>0</v>
      </c>
      <c r="MQ38" s="161">
        <f>ROUND(MAX((MM38*0.4+MN38*0.6),(MM38*0.4+MO38*0.6)),1)</f>
        <v>0</v>
      </c>
      <c r="MR38" s="161"/>
      <c r="MS38" s="162" t="str">
        <f>IF(MQ38&gt;=8.5,"A",IF(MQ38&gt;=8,"B+",IF(MQ38&gt;=7,"B",IF(MQ38&gt;=6.5,"C+",IF(MQ38&gt;=5.5,"C",IF(MQ38&gt;=5,"D+",IF(MQ38&gt;=4,"D","F")))))))</f>
        <v>F</v>
      </c>
      <c r="MT38" s="163">
        <f>IF(MS38="A",4,IF(MS38="B+",3.5,IF(MS38="B",3,IF(MS38="C+",2.5,IF(MS38="C",2,IF(MS38="D+",1.5,IF(MS38="D",1,0)))))))</f>
        <v>0</v>
      </c>
      <c r="MU38" s="56" t="str">
        <f>TEXT(MT38,"0.0")</f>
        <v>0.0</v>
      </c>
      <c r="MV38" s="77">
        <v>3</v>
      </c>
      <c r="MW38" s="151"/>
      <c r="MX38" s="63">
        <v>0</v>
      </c>
      <c r="MY38" s="27"/>
      <c r="MZ38" s="28"/>
      <c r="NA38" s="30">
        <f>ROUND((MX38*0.4+MY38*0.6),1)</f>
        <v>0</v>
      </c>
      <c r="NB38" s="161">
        <f>ROUND(MAX((MX38*0.4+MY38*0.6),(MX38*0.4+MZ38*0.6)),1)</f>
        <v>0</v>
      </c>
      <c r="NC38" s="161"/>
      <c r="ND38" s="162" t="str">
        <f>IF(NB38&gt;=8.5,"A",IF(NB38&gt;=8,"B+",IF(NB38&gt;=7,"B",IF(NB38&gt;=6.5,"C+",IF(NB38&gt;=5.5,"C",IF(NB38&gt;=5,"D+",IF(NB38&gt;=4,"D","F")))))))</f>
        <v>F</v>
      </c>
      <c r="NE38" s="163">
        <f>IF(ND38="A",4,IF(ND38="B+",3.5,IF(ND38="B",3,IF(ND38="C+",2.5,IF(ND38="C",2,IF(ND38="D+",1.5,IF(ND38="D",1,0)))))))</f>
        <v>0</v>
      </c>
      <c r="NF38" s="56" t="str">
        <f>TEXT(NE38,"0.0")</f>
        <v>0.0</v>
      </c>
      <c r="NG38" s="77">
        <v>1</v>
      </c>
      <c r="NH38" s="151"/>
      <c r="NI38" s="63">
        <v>3.6</v>
      </c>
      <c r="NJ38" s="27"/>
      <c r="NK38" s="28"/>
      <c r="NL38" s="30">
        <f>ROUND((NI38*0.4+NJ38*0.6),1)</f>
        <v>1.4</v>
      </c>
      <c r="NM38" s="31">
        <f>ROUND(MAX((NI38*0.4+NJ38*0.6),(NI38*0.4+NK38*0.6)),1)</f>
        <v>1.4</v>
      </c>
      <c r="NN38" s="31" t="str">
        <f>TEXT(NM38,"0.0")</f>
        <v>1.4</v>
      </c>
      <c r="NO38" s="35" t="str">
        <f>IF(NM38&gt;=8.5,"A",IF(NM38&gt;=8,"B+",IF(NM38&gt;=7,"B",IF(NM38&gt;=6.5,"C+",IF(NM38&gt;=5.5,"C",IF(NM38&gt;=5,"D+",IF(NM38&gt;=4,"D","F")))))))</f>
        <v>F</v>
      </c>
      <c r="NP38" s="33">
        <f>IF(NO38="A",4,IF(NO38="B+",3.5,IF(NO38="B",3,IF(NO38="C+",2.5,IF(NO38="C",2,IF(NO38="D+",1.5,IF(NO38="D",1,0)))))))</f>
        <v>0</v>
      </c>
      <c r="NQ38" s="49" t="str">
        <f>TEXT(NP38,"0.0")</f>
        <v>0.0</v>
      </c>
      <c r="NR38" s="77">
        <v>3</v>
      </c>
      <c r="NS38" s="151"/>
      <c r="NT38" s="24">
        <v>6</v>
      </c>
      <c r="NU38" s="214">
        <v>6.7</v>
      </c>
      <c r="NV38" s="28"/>
      <c r="NW38" s="30">
        <f>ROUND((NT38*0.4+NU38*0.6),1)</f>
        <v>6.4</v>
      </c>
      <c r="NX38" s="31">
        <f>ROUND(MAX((NT38*0.4+NU38*0.6),(NT38*0.4+NV38*0.6)),1)</f>
        <v>6.4</v>
      </c>
      <c r="NY38" s="31" t="str">
        <f>TEXT(NX38,"0.0")</f>
        <v>6.4</v>
      </c>
      <c r="NZ38" s="35" t="str">
        <f>IF(NX38&gt;=8.5,"A",IF(NX38&gt;=8,"B+",IF(NX38&gt;=7,"B",IF(NX38&gt;=6.5,"C+",IF(NX38&gt;=5.5,"C",IF(NX38&gt;=5,"D+",IF(NX38&gt;=4,"D","F")))))))</f>
        <v>C</v>
      </c>
      <c r="OA38" s="33">
        <f>IF(NZ38="A",4,IF(NZ38="B+",3.5,IF(NZ38="B",3,IF(NZ38="C+",2.5,IF(NZ38="C",2,IF(NZ38="D+",1.5,IF(NZ38="D",1,0)))))))</f>
        <v>2</v>
      </c>
      <c r="OB38" s="49" t="str">
        <f>TEXT(OA38,"0.0")</f>
        <v>2.0</v>
      </c>
      <c r="OC38" s="77">
        <v>2</v>
      </c>
      <c r="OD38" s="151">
        <v>2</v>
      </c>
      <c r="OE38" s="211">
        <f>KS38+LD38+LO38+LZ38+MK38+MV38+NG38+NR38+OC38</f>
        <v>18</v>
      </c>
      <c r="OF38" s="43">
        <f>(KQ38*KS38+LB38*LD38+LM38*LO38+LX38*LZ38+MI38*MK38+MT38*MV38+NE38*NG38+NP38*NR38+OA38*OC38)/OE38</f>
        <v>0.77777777777777779</v>
      </c>
      <c r="OG38" s="45" t="str">
        <f>TEXT(OF38,"0.00")</f>
        <v>0.78</v>
      </c>
      <c r="OH38" s="47" t="str">
        <f>IF(AND(OF38&lt;1),"Cảnh báo KQHT","Lên lớp")</f>
        <v>Cảnh báo KQHT</v>
      </c>
      <c r="OI38" s="41">
        <f>KT38+LE38+LP38+MA38+ML38+MW38+NH38+NS38+OD38</f>
        <v>6</v>
      </c>
      <c r="OJ38" s="43">
        <f>(KQ38*KT38+LB38*LE38+LM38*LP38+LX38*MA38+MI38*ML38+MT38*MW38+NE38*NH38+NP38*NS38+OA38*OD38)/OI38</f>
        <v>2.3333333333333335</v>
      </c>
      <c r="OK38" s="229">
        <f>KD38+OE38</f>
        <v>76</v>
      </c>
      <c r="OL38" s="230">
        <f>KE38+OI38</f>
        <v>43</v>
      </c>
      <c r="OM38" s="146">
        <f xml:space="preserve"> (KF38*KE38+OJ38*OI38)/OL38</f>
        <v>1.930232558139535</v>
      </c>
      <c r="ON38" s="45" t="str">
        <f>TEXT(OM38,"0.00")</f>
        <v>1.93</v>
      </c>
      <c r="OO38" s="47" t="str">
        <f>IF(AND(OM38&lt;1.4),"Cảnh báo KQHT","Lên lớp")</f>
        <v>Lên lớp</v>
      </c>
      <c r="OQ38" s="24"/>
      <c r="OR38" s="27"/>
      <c r="OS38" s="28"/>
      <c r="OT38" s="30">
        <f>ROUND((OQ38*0.4+OR38*0.6),1)</f>
        <v>0</v>
      </c>
      <c r="OU38" s="31">
        <f>ROUND(MAX((OQ38*0.4+OR38*0.6),(OQ38*0.4+OS38*0.6)),1)</f>
        <v>0</v>
      </c>
      <c r="OV38" s="31" t="str">
        <f>TEXT(OU38,"0.0")</f>
        <v>0.0</v>
      </c>
      <c r="OW38" s="35" t="str">
        <f>IF(OU38&gt;=8.5,"A",IF(OU38&gt;=8,"B+",IF(OU38&gt;=7,"B",IF(OU38&gt;=6.5,"C+",IF(OU38&gt;=5.5,"C",IF(OU38&gt;=5,"D+",IF(OU38&gt;=4,"D","F")))))))</f>
        <v>F</v>
      </c>
      <c r="OX38" s="33">
        <f>IF(OW38="A",4,IF(OW38="B+",3.5,IF(OW38="B",3,IF(OW38="C+",2.5,IF(OW38="C",2,IF(OW38="D+",1.5,IF(OW38="D",1,0)))))))</f>
        <v>0</v>
      </c>
      <c r="OY38" s="49" t="str">
        <f>TEXT(OX38,"0.0")</f>
        <v>0.0</v>
      </c>
      <c r="OZ38" s="77">
        <v>2</v>
      </c>
      <c r="PA38" s="151">
        <v>2</v>
      </c>
    </row>
    <row r="43" spans="1:417" ht="18">
      <c r="A43" s="11">
        <v>7</v>
      </c>
      <c r="B43" s="70" t="s">
        <v>573</v>
      </c>
      <c r="C43" s="92" t="s">
        <v>584</v>
      </c>
      <c r="D43" s="73" t="s">
        <v>119</v>
      </c>
      <c r="E43" s="74" t="s">
        <v>142</v>
      </c>
      <c r="F43" s="123" t="s">
        <v>1038</v>
      </c>
      <c r="G43" s="118" t="s">
        <v>937</v>
      </c>
      <c r="H43" s="102" t="s">
        <v>18</v>
      </c>
      <c r="I43" s="104" t="s">
        <v>955</v>
      </c>
      <c r="J43" s="65">
        <v>0</v>
      </c>
      <c r="K43" s="65"/>
      <c r="L43" s="35" t="str">
        <f t="shared" ref="L43:L48" si="1235">IF(J43&gt;=8.5,"A",IF(J43&gt;=8,"B+",IF(J43&gt;=7,"B",IF(J43&gt;=6.5,"C+",IF(J43&gt;=5.5,"C",IF(J43&gt;=5,"D+",IF(J43&gt;=4,"D","F")))))))</f>
        <v>F</v>
      </c>
      <c r="M43" s="50">
        <f t="shared" ref="M43:M48" si="1236">IF(L43="A",4,IF(L43="B+",3.5,IF(L43="B",3,IF(L43="C+",2.5,IF(L43="C",2,IF(L43="D+",1.5,IF(L43="D",1,0)))))))</f>
        <v>0</v>
      </c>
      <c r="N43" s="49" t="str">
        <f t="shared" ref="N43:N48" si="1237">TEXT(M43,"0.0")</f>
        <v>0.0</v>
      </c>
      <c r="O43" s="12">
        <v>2</v>
      </c>
      <c r="V43" s="63">
        <v>0</v>
      </c>
      <c r="W43" s="27"/>
      <c r="X43" s="28"/>
      <c r="Y43" s="22">
        <f t="shared" ref="Y43:Y48" si="1238">ROUND((V43*0.4+W43*0.6),1)</f>
        <v>0</v>
      </c>
      <c r="Z43" s="29">
        <f t="shared" ref="Z43:Z48" si="1239">ROUND(MAX((V43*0.4+W43*0.6),(V43*0.4+X43*0.6)),1)</f>
        <v>0</v>
      </c>
      <c r="AA43" s="29"/>
      <c r="AB43" s="35" t="str">
        <f t="shared" ref="AB43:AB48" si="1240">IF(Z43&gt;=8.5,"A",IF(Z43&gt;=8,"B+",IF(Z43&gt;=7,"B",IF(Z43&gt;=6.5,"C+",IF(Z43&gt;=5.5,"C",IF(Z43&gt;=5,"D+",IF(Z43&gt;=4,"D","F")))))))</f>
        <v>F</v>
      </c>
      <c r="AC43" s="33">
        <f t="shared" ref="AC43:AC48" si="1241">IF(AB43="A",4,IF(AB43="B+",3.5,IF(AB43="B",3,IF(AB43="C+",2.5,IF(AB43="C",2,IF(AB43="D+",1.5,IF(AB43="D",1,0)))))))</f>
        <v>0</v>
      </c>
      <c r="AD43" s="49" t="str">
        <f t="shared" ref="AD43:AD48" si="1242">TEXT(AC43,"0.0")</f>
        <v>0.0</v>
      </c>
      <c r="AE43" s="77">
        <v>5</v>
      </c>
      <c r="AF43" s="80"/>
      <c r="AG43" s="63">
        <v>0</v>
      </c>
      <c r="AH43" s="27"/>
      <c r="AI43" s="28"/>
      <c r="AJ43" s="22">
        <f t="shared" ref="AJ43:AJ48" si="1243">ROUND((AG43*0.4+AH43*0.6),1)</f>
        <v>0</v>
      </c>
      <c r="AK43" s="29">
        <f t="shared" ref="AK43:AK48" si="1244">ROUND(MAX((AG43*0.4+AH43*0.6),(AG43*0.4+AI43*0.6)),1)</f>
        <v>0</v>
      </c>
      <c r="AL43" s="29"/>
      <c r="AM43" s="35" t="str">
        <f t="shared" ref="AM43:AM48" si="1245">IF(AK43&gt;=8.5,"A",IF(AK43&gt;=8,"B+",IF(AK43&gt;=7,"B",IF(AK43&gt;=6.5,"C+",IF(AK43&gt;=5.5,"C",IF(AK43&gt;=5,"D+",IF(AK43&gt;=4,"D","F")))))))</f>
        <v>F</v>
      </c>
      <c r="AN43" s="33">
        <f t="shared" ref="AN43:AN48" si="1246">IF(AM43="A",4,IF(AM43="B+",3.5,IF(AM43="B",3,IF(AM43="C+",2.5,IF(AM43="C",2,IF(AM43="D+",1.5,IF(AM43="D",1,0)))))))</f>
        <v>0</v>
      </c>
      <c r="AO43" s="49" t="str">
        <f t="shared" ref="AO43:AO48" si="1247">TEXT(AN43,"0.0")</f>
        <v>0.0</v>
      </c>
      <c r="AP43" s="77">
        <v>3</v>
      </c>
      <c r="AQ43" s="83"/>
      <c r="BC43" s="63">
        <v>0</v>
      </c>
      <c r="BD43" s="27"/>
      <c r="BE43" s="28"/>
      <c r="BF43" s="22">
        <f t="shared" ref="BF43:BF48" si="1248">ROUND((BC43*0.4+BD43*0.6),1)</f>
        <v>0</v>
      </c>
      <c r="BG43" s="29">
        <f t="shared" ref="BG43:BG48" si="1249">ROUND(MAX((BC43*0.4+BD43*0.6),(BC43*0.4+BE43*0.6)),1)</f>
        <v>0</v>
      </c>
      <c r="BH43" s="29"/>
      <c r="BI43" s="35" t="str">
        <f t="shared" ref="BI43:BI48" si="1250">IF(BG43&gt;=8.5,"A",IF(BG43&gt;=8,"B+",IF(BG43&gt;=7,"B",IF(BG43&gt;=6.5,"C+",IF(BG43&gt;=5.5,"C",IF(BG43&gt;=5,"D+",IF(BG43&gt;=4,"D","F")))))))</f>
        <v>F</v>
      </c>
      <c r="BJ43" s="33">
        <f t="shared" ref="BJ43:BJ48" si="1251">IF(BI43="A",4,IF(BI43="B+",3.5,IF(BI43="B",3,IF(BI43="C+",2.5,IF(BI43="C",2,IF(BI43="D+",1.5,IF(BI43="D",1,0)))))))</f>
        <v>0</v>
      </c>
      <c r="BK43" s="49" t="str">
        <f t="shared" ref="BK43:BK48" si="1252">TEXT(BJ43,"0.0")</f>
        <v>0.0</v>
      </c>
      <c r="BL43" s="77">
        <v>3</v>
      </c>
      <c r="BM43" s="83"/>
      <c r="BN43" s="63">
        <v>0</v>
      </c>
      <c r="BO43" s="27"/>
      <c r="BP43" s="28"/>
      <c r="BQ43" s="30">
        <f t="shared" ref="BQ43:BQ48" si="1253">ROUND((BN43*0.4+BO43*0.6),1)</f>
        <v>0</v>
      </c>
      <c r="BR43" s="31">
        <f t="shared" ref="BR43:BR48" si="1254">ROUND(MAX((BN43*0.4+BO43*0.6),(BN43*0.4+BP43*0.6)),1)</f>
        <v>0</v>
      </c>
      <c r="BS43" s="31"/>
      <c r="BT43" s="35" t="str">
        <f t="shared" ref="BT43:BT48" si="1255">IF(BR43&gt;=8.5,"A",IF(BR43&gt;=8,"B+",IF(BR43&gt;=7,"B",IF(BR43&gt;=6.5,"C+",IF(BR43&gt;=5.5,"C",IF(BR43&gt;=5,"D+",IF(BR43&gt;=4,"D","F")))))))</f>
        <v>F</v>
      </c>
      <c r="BU43" s="33">
        <f t="shared" ref="BU43:BU48" si="1256">IF(BT43="A",4,IF(BT43="B+",3.5,IF(BT43="B",3,IF(BT43="C+",2.5,IF(BT43="C",2,IF(BT43="D+",1.5,IF(BT43="D",1,0)))))))</f>
        <v>0</v>
      </c>
      <c r="BV43" s="49" t="str">
        <f t="shared" ref="BV43:BV48" si="1257">TEXT(BU43,"0.0")</f>
        <v>0.0</v>
      </c>
      <c r="BW43" s="77">
        <v>2</v>
      </c>
      <c r="BX43" s="12">
        <v>2</v>
      </c>
    </row>
    <row r="44" spans="1:417" ht="18">
      <c r="A44" s="11">
        <v>15</v>
      </c>
      <c r="B44" s="70" t="s">
        <v>573</v>
      </c>
      <c r="C44" s="92" t="s">
        <v>596</v>
      </c>
      <c r="D44" s="73" t="s">
        <v>597</v>
      </c>
      <c r="E44" s="74" t="s">
        <v>48</v>
      </c>
      <c r="F44" s="123" t="s">
        <v>1038</v>
      </c>
      <c r="G44" s="120" t="s">
        <v>971</v>
      </c>
      <c r="H44" s="120" t="s">
        <v>18</v>
      </c>
      <c r="I44" s="11" t="s">
        <v>897</v>
      </c>
      <c r="J44" s="65">
        <v>0</v>
      </c>
      <c r="K44" s="65"/>
      <c r="L44" s="35" t="str">
        <f t="shared" si="1235"/>
        <v>F</v>
      </c>
      <c r="M44" s="50">
        <f t="shared" si="1236"/>
        <v>0</v>
      </c>
      <c r="N44" s="49" t="str">
        <f t="shared" si="1237"/>
        <v>0.0</v>
      </c>
      <c r="O44" s="12">
        <v>2</v>
      </c>
      <c r="V44" s="63">
        <v>0</v>
      </c>
      <c r="W44" s="27"/>
      <c r="X44" s="28"/>
      <c r="Y44" s="30">
        <f t="shared" si="1238"/>
        <v>0</v>
      </c>
      <c r="Z44" s="31">
        <f t="shared" si="1239"/>
        <v>0</v>
      </c>
      <c r="AA44" s="31"/>
      <c r="AB44" s="35" t="str">
        <f t="shared" si="1240"/>
        <v>F</v>
      </c>
      <c r="AC44" s="33">
        <f t="shared" si="1241"/>
        <v>0</v>
      </c>
      <c r="AD44" s="49" t="str">
        <f t="shared" si="1242"/>
        <v>0.0</v>
      </c>
      <c r="AE44" s="77">
        <v>5</v>
      </c>
      <c r="AF44" s="80"/>
      <c r="AG44" s="63">
        <v>0</v>
      </c>
      <c r="AH44" s="27"/>
      <c r="AI44" s="28"/>
      <c r="AJ44" s="22">
        <f t="shared" si="1243"/>
        <v>0</v>
      </c>
      <c r="AK44" s="29">
        <f t="shared" si="1244"/>
        <v>0</v>
      </c>
      <c r="AL44" s="29"/>
      <c r="AM44" s="35" t="str">
        <f t="shared" si="1245"/>
        <v>F</v>
      </c>
      <c r="AN44" s="33">
        <f t="shared" si="1246"/>
        <v>0</v>
      </c>
      <c r="AO44" s="49" t="str">
        <f t="shared" si="1247"/>
        <v>0.0</v>
      </c>
      <c r="AP44" s="77">
        <v>3</v>
      </c>
      <c r="AQ44" s="83"/>
      <c r="BC44" s="63">
        <v>0</v>
      </c>
      <c r="BD44" s="27"/>
      <c r="BE44" s="28"/>
      <c r="BF44" s="30">
        <f t="shared" si="1248"/>
        <v>0</v>
      </c>
      <c r="BG44" s="31">
        <f t="shared" si="1249"/>
        <v>0</v>
      </c>
      <c r="BH44" s="31"/>
      <c r="BI44" s="35" t="str">
        <f t="shared" si="1250"/>
        <v>F</v>
      </c>
      <c r="BJ44" s="33">
        <f t="shared" si="1251"/>
        <v>0</v>
      </c>
      <c r="BK44" s="49" t="str">
        <f t="shared" si="1252"/>
        <v>0.0</v>
      </c>
      <c r="BL44" s="77">
        <v>3</v>
      </c>
      <c r="BM44" s="83"/>
      <c r="BN44" s="63">
        <v>0</v>
      </c>
      <c r="BO44" s="27"/>
      <c r="BP44" s="28"/>
      <c r="BQ44" s="30">
        <f t="shared" si="1253"/>
        <v>0</v>
      </c>
      <c r="BR44" s="31">
        <f t="shared" si="1254"/>
        <v>0</v>
      </c>
      <c r="BS44" s="31"/>
      <c r="BT44" s="35" t="str">
        <f t="shared" si="1255"/>
        <v>F</v>
      </c>
      <c r="BU44" s="33">
        <f t="shared" si="1256"/>
        <v>0</v>
      </c>
      <c r="BV44" s="49" t="str">
        <f t="shared" si="1257"/>
        <v>0.0</v>
      </c>
      <c r="BW44" s="77">
        <v>2</v>
      </c>
      <c r="BX44" s="12">
        <v>2</v>
      </c>
    </row>
    <row r="45" spans="1:417" ht="18">
      <c r="A45" s="11">
        <v>17</v>
      </c>
      <c r="B45" s="70" t="s">
        <v>573</v>
      </c>
      <c r="C45" s="92" t="s">
        <v>600</v>
      </c>
      <c r="D45" s="73" t="s">
        <v>601</v>
      </c>
      <c r="E45" s="74" t="s">
        <v>602</v>
      </c>
      <c r="F45" s="123" t="s">
        <v>1038</v>
      </c>
      <c r="G45" s="118" t="s">
        <v>931</v>
      </c>
      <c r="H45" s="102" t="s">
        <v>18</v>
      </c>
      <c r="I45" s="104" t="s">
        <v>21</v>
      </c>
      <c r="J45" s="65">
        <v>0</v>
      </c>
      <c r="K45" s="65"/>
      <c r="L45" s="35" t="str">
        <f t="shared" si="1235"/>
        <v>F</v>
      </c>
      <c r="M45" s="50">
        <f t="shared" si="1236"/>
        <v>0</v>
      </c>
      <c r="N45" s="49" t="str">
        <f t="shared" si="1237"/>
        <v>0.0</v>
      </c>
      <c r="O45" s="12">
        <v>2</v>
      </c>
      <c r="V45" s="63">
        <v>0</v>
      </c>
      <c r="W45" s="27"/>
      <c r="X45" s="28"/>
      <c r="Y45" s="22">
        <f t="shared" si="1238"/>
        <v>0</v>
      </c>
      <c r="Z45" s="29">
        <f t="shared" si="1239"/>
        <v>0</v>
      </c>
      <c r="AA45" s="29"/>
      <c r="AB45" s="35" t="str">
        <f t="shared" si="1240"/>
        <v>F</v>
      </c>
      <c r="AC45" s="33">
        <f t="shared" si="1241"/>
        <v>0</v>
      </c>
      <c r="AD45" s="49" t="str">
        <f t="shared" si="1242"/>
        <v>0.0</v>
      </c>
      <c r="AE45" s="77">
        <v>5</v>
      </c>
      <c r="AF45" s="80"/>
      <c r="AG45" s="63">
        <v>1.3</v>
      </c>
      <c r="AH45" s="27"/>
      <c r="AI45" s="28"/>
      <c r="AJ45" s="22">
        <f t="shared" si="1243"/>
        <v>0.5</v>
      </c>
      <c r="AK45" s="29">
        <f t="shared" si="1244"/>
        <v>0.5</v>
      </c>
      <c r="AL45" s="29"/>
      <c r="AM45" s="35" t="str">
        <f t="shared" si="1245"/>
        <v>F</v>
      </c>
      <c r="AN45" s="33">
        <f t="shared" si="1246"/>
        <v>0</v>
      </c>
      <c r="AO45" s="49" t="str">
        <f t="shared" si="1247"/>
        <v>0.0</v>
      </c>
      <c r="AP45" s="77">
        <v>3</v>
      </c>
      <c r="AQ45" s="83"/>
      <c r="BC45" s="63">
        <v>0</v>
      </c>
      <c r="BD45" s="27"/>
      <c r="BE45" s="28"/>
      <c r="BF45" s="22">
        <f t="shared" si="1248"/>
        <v>0</v>
      </c>
      <c r="BG45" s="29">
        <f t="shared" si="1249"/>
        <v>0</v>
      </c>
      <c r="BH45" s="29"/>
      <c r="BI45" s="35" t="str">
        <f t="shared" si="1250"/>
        <v>F</v>
      </c>
      <c r="BJ45" s="33">
        <f t="shared" si="1251"/>
        <v>0</v>
      </c>
      <c r="BK45" s="49" t="str">
        <f t="shared" si="1252"/>
        <v>0.0</v>
      </c>
      <c r="BL45" s="77">
        <v>3</v>
      </c>
      <c r="BM45" s="83"/>
      <c r="BN45" s="63">
        <v>0</v>
      </c>
      <c r="BO45" s="27"/>
      <c r="BP45" s="28"/>
      <c r="BQ45" s="22">
        <f t="shared" si="1253"/>
        <v>0</v>
      </c>
      <c r="BR45" s="29">
        <f t="shared" si="1254"/>
        <v>0</v>
      </c>
      <c r="BS45" s="29"/>
      <c r="BT45" s="35" t="str">
        <f t="shared" si="1255"/>
        <v>F</v>
      </c>
      <c r="BU45" s="33">
        <f t="shared" si="1256"/>
        <v>0</v>
      </c>
      <c r="BV45" s="49" t="str">
        <f t="shared" si="1257"/>
        <v>0.0</v>
      </c>
      <c r="BW45" s="77">
        <v>2</v>
      </c>
      <c r="BX45" s="12">
        <v>2</v>
      </c>
    </row>
    <row r="46" spans="1:417" ht="18">
      <c r="A46" s="11">
        <v>26</v>
      </c>
      <c r="B46" s="70" t="s">
        <v>573</v>
      </c>
      <c r="C46" s="92" t="s">
        <v>615</v>
      </c>
      <c r="D46" s="73" t="s">
        <v>616</v>
      </c>
      <c r="E46" s="74" t="s">
        <v>315</v>
      </c>
      <c r="F46" s="123" t="s">
        <v>1038</v>
      </c>
      <c r="G46" s="120" t="s">
        <v>980</v>
      </c>
      <c r="H46" s="120" t="s">
        <v>18</v>
      </c>
      <c r="I46" s="11" t="s">
        <v>981</v>
      </c>
      <c r="J46" s="65">
        <v>0</v>
      </c>
      <c r="K46" s="65"/>
      <c r="L46" s="35" t="str">
        <f t="shared" si="1235"/>
        <v>F</v>
      </c>
      <c r="M46" s="50">
        <f t="shared" si="1236"/>
        <v>0</v>
      </c>
      <c r="N46" s="49" t="str">
        <f t="shared" si="1237"/>
        <v>0.0</v>
      </c>
      <c r="O46" s="12">
        <v>2</v>
      </c>
      <c r="V46" s="63">
        <v>0</v>
      </c>
      <c r="W46" s="27"/>
      <c r="X46" s="28"/>
      <c r="Y46" s="22">
        <f t="shared" si="1238"/>
        <v>0</v>
      </c>
      <c r="Z46" s="29">
        <f t="shared" si="1239"/>
        <v>0</v>
      </c>
      <c r="AA46" s="29"/>
      <c r="AB46" s="35" t="str">
        <f t="shared" si="1240"/>
        <v>F</v>
      </c>
      <c r="AC46" s="33">
        <f t="shared" si="1241"/>
        <v>0</v>
      </c>
      <c r="AD46" s="49" t="str">
        <f t="shared" si="1242"/>
        <v>0.0</v>
      </c>
      <c r="AE46" s="77">
        <v>5</v>
      </c>
      <c r="AF46" s="80"/>
      <c r="AG46" s="63">
        <v>0</v>
      </c>
      <c r="AH46" s="27"/>
      <c r="AI46" s="28"/>
      <c r="AJ46" s="30">
        <f t="shared" si="1243"/>
        <v>0</v>
      </c>
      <c r="AK46" s="31">
        <f t="shared" si="1244"/>
        <v>0</v>
      </c>
      <c r="AL46" s="31"/>
      <c r="AM46" s="35" t="str">
        <f t="shared" si="1245"/>
        <v>F</v>
      </c>
      <c r="AN46" s="33">
        <f t="shared" si="1246"/>
        <v>0</v>
      </c>
      <c r="AO46" s="49" t="str">
        <f t="shared" si="1247"/>
        <v>0.0</v>
      </c>
      <c r="AP46" s="77">
        <v>3</v>
      </c>
      <c r="AQ46" s="83"/>
      <c r="BC46" s="63">
        <v>0</v>
      </c>
      <c r="BD46" s="27"/>
      <c r="BE46" s="28"/>
      <c r="BF46" s="22">
        <f t="shared" si="1248"/>
        <v>0</v>
      </c>
      <c r="BG46" s="29">
        <f t="shared" si="1249"/>
        <v>0</v>
      </c>
      <c r="BH46" s="29"/>
      <c r="BI46" s="35" t="str">
        <f t="shared" si="1250"/>
        <v>F</v>
      </c>
      <c r="BJ46" s="33">
        <f t="shared" si="1251"/>
        <v>0</v>
      </c>
      <c r="BK46" s="49" t="str">
        <f t="shared" si="1252"/>
        <v>0.0</v>
      </c>
      <c r="BL46" s="77">
        <v>3</v>
      </c>
      <c r="BM46" s="83"/>
      <c r="BN46" s="63">
        <v>0</v>
      </c>
      <c r="BO46" s="27"/>
      <c r="BP46" s="28"/>
      <c r="BQ46" s="22">
        <f t="shared" si="1253"/>
        <v>0</v>
      </c>
      <c r="BR46" s="29">
        <f t="shared" si="1254"/>
        <v>0</v>
      </c>
      <c r="BS46" s="29"/>
      <c r="BT46" s="35" t="str">
        <f t="shared" si="1255"/>
        <v>F</v>
      </c>
      <c r="BU46" s="33">
        <f t="shared" si="1256"/>
        <v>0</v>
      </c>
      <c r="BV46" s="49" t="str">
        <f t="shared" si="1257"/>
        <v>0.0</v>
      </c>
      <c r="BW46" s="77">
        <v>2</v>
      </c>
      <c r="BX46" s="12">
        <v>2</v>
      </c>
    </row>
    <row r="47" spans="1:417" ht="18">
      <c r="A47" s="11">
        <v>35</v>
      </c>
      <c r="B47" s="70" t="s">
        <v>573</v>
      </c>
      <c r="C47" s="14" t="s">
        <v>1013</v>
      </c>
      <c r="D47" s="57" t="s">
        <v>1011</v>
      </c>
      <c r="E47" s="15" t="s">
        <v>18</v>
      </c>
      <c r="F47" s="123" t="s">
        <v>1085</v>
      </c>
      <c r="G47" s="58" t="s">
        <v>1016</v>
      </c>
      <c r="H47" s="58" t="s">
        <v>18</v>
      </c>
      <c r="I47" s="104" t="s">
        <v>895</v>
      </c>
      <c r="J47" s="13"/>
      <c r="K47" s="13"/>
      <c r="L47" s="35" t="str">
        <f t="shared" si="1235"/>
        <v>F</v>
      </c>
      <c r="M47" s="33">
        <f t="shared" si="1236"/>
        <v>0</v>
      </c>
      <c r="N47" s="49" t="str">
        <f t="shared" si="1237"/>
        <v>0.0</v>
      </c>
      <c r="O47" s="12">
        <v>2</v>
      </c>
      <c r="V47" s="63">
        <v>0</v>
      </c>
      <c r="W47" s="27"/>
      <c r="X47" s="28"/>
      <c r="Y47" s="22">
        <f t="shared" si="1238"/>
        <v>0</v>
      </c>
      <c r="Z47" s="29">
        <f t="shared" si="1239"/>
        <v>0</v>
      </c>
      <c r="AA47" s="29"/>
      <c r="AB47" s="35" t="str">
        <f t="shared" si="1240"/>
        <v>F</v>
      </c>
      <c r="AC47" s="33">
        <f t="shared" si="1241"/>
        <v>0</v>
      </c>
      <c r="AD47" s="49" t="str">
        <f t="shared" si="1242"/>
        <v>0.0</v>
      </c>
      <c r="AE47" s="77">
        <v>5</v>
      </c>
      <c r="AF47" s="80"/>
      <c r="AG47" s="24"/>
      <c r="AH47" s="27"/>
      <c r="AI47" s="28"/>
      <c r="AJ47" s="22">
        <f t="shared" si="1243"/>
        <v>0</v>
      </c>
      <c r="AK47" s="29">
        <f t="shared" si="1244"/>
        <v>0</v>
      </c>
      <c r="AL47" s="29"/>
      <c r="AM47" s="35" t="str">
        <f t="shared" si="1245"/>
        <v>F</v>
      </c>
      <c r="AN47" s="33">
        <f t="shared" si="1246"/>
        <v>0</v>
      </c>
      <c r="AO47" s="49" t="str">
        <f t="shared" si="1247"/>
        <v>0.0</v>
      </c>
      <c r="AP47" s="77">
        <v>3</v>
      </c>
      <c r="AQ47" s="83"/>
      <c r="AR47" s="63">
        <v>0</v>
      </c>
      <c r="AS47" s="27"/>
      <c r="AT47" s="28"/>
      <c r="AU47" s="22">
        <f t="shared" ref="AU47:AU52" si="1258">ROUND((AR47*0.4+AS47*0.6),1)</f>
        <v>0</v>
      </c>
      <c r="AV47" s="29">
        <f t="shared" ref="AV47:AV52" si="1259">ROUND(MAX((AR47*0.4+AS47*0.6),(AR47*0.4+AT47*0.6)),1)</f>
        <v>0</v>
      </c>
      <c r="AW47" s="29"/>
      <c r="AX47" s="35" t="str">
        <f t="shared" ref="AX47:AX56" si="1260">IF(AV47&gt;=8.5,"A",IF(AV47&gt;=8,"B+",IF(AV47&gt;=7,"B",IF(AV47&gt;=6.5,"C+",IF(AV47&gt;=5.5,"C",IF(AV47&gt;=5,"D+",IF(AV47&gt;=4,"D","F")))))))</f>
        <v>F</v>
      </c>
      <c r="AY47" s="33">
        <f t="shared" ref="AY47:AY56" si="1261">IF(AX47="A",4,IF(AX47="B+",3.5,IF(AX47="B",3,IF(AX47="C+",2.5,IF(AX47="C",2,IF(AX47="D+",1.5,IF(AX47="D",1,0)))))))</f>
        <v>0</v>
      </c>
      <c r="AZ47" s="49" t="str">
        <f t="shared" ref="AZ47:AZ56" si="1262">TEXT(AY47,"0.0")</f>
        <v>0.0</v>
      </c>
      <c r="BA47" s="77">
        <v>3</v>
      </c>
      <c r="BB47" s="83"/>
      <c r="BC47" s="24"/>
      <c r="BD47" s="27"/>
      <c r="BE47" s="28"/>
      <c r="BF47" s="22">
        <f t="shared" si="1248"/>
        <v>0</v>
      </c>
      <c r="BG47" s="29">
        <f t="shared" si="1249"/>
        <v>0</v>
      </c>
      <c r="BH47" s="29"/>
      <c r="BI47" s="35" t="str">
        <f t="shared" si="1250"/>
        <v>F</v>
      </c>
      <c r="BJ47" s="33">
        <f t="shared" si="1251"/>
        <v>0</v>
      </c>
      <c r="BK47" s="49" t="str">
        <f t="shared" si="1252"/>
        <v>0.0</v>
      </c>
      <c r="BL47" s="77">
        <v>3</v>
      </c>
      <c r="BM47" s="83"/>
      <c r="BN47" s="24"/>
      <c r="BO47" s="27"/>
      <c r="BP47" s="28"/>
      <c r="BQ47" s="30">
        <f t="shared" si="1253"/>
        <v>0</v>
      </c>
      <c r="BR47" s="31">
        <f t="shared" si="1254"/>
        <v>0</v>
      </c>
      <c r="BS47" s="31"/>
      <c r="BT47" s="35" t="str">
        <f t="shared" si="1255"/>
        <v>F</v>
      </c>
      <c r="BU47" s="33">
        <f t="shared" si="1256"/>
        <v>0</v>
      </c>
      <c r="BV47" s="49" t="str">
        <f t="shared" si="1257"/>
        <v>0.0</v>
      </c>
      <c r="BW47" s="77">
        <v>2</v>
      </c>
      <c r="BX47" s="83"/>
      <c r="BY47" s="41">
        <f t="shared" ref="BY47:BY56" si="1263">AE47+AP47+BA47+BL47+BW47</f>
        <v>16</v>
      </c>
      <c r="BZ47" s="43">
        <f t="shared" ref="BZ47:BZ56" si="1264">(AC47*AE47+AN47*AP47+AY47*BA47+BJ47*BL47+BU47*BW47)/BY47</f>
        <v>0</v>
      </c>
      <c r="CA47" s="45" t="str">
        <f t="shared" ref="CA47:CA56" si="1265">TEXT(BZ47,"0.00")</f>
        <v>0.00</v>
      </c>
      <c r="CB47" s="47" t="str">
        <f t="shared" ref="CB47:CB56" si="1266">IF(AND(BZ47&lt;0.8),"Cảnh báo KQHT","Lên lớp")</f>
        <v>Cảnh báo KQHT</v>
      </c>
      <c r="CC47" s="145">
        <f t="shared" ref="CC47:CC56" si="1267">AF47+AQ47+BB47+BM47+BX47</f>
        <v>0</v>
      </c>
      <c r="CD47" s="146" t="e">
        <f t="shared" ref="CD47:CD56" si="1268" xml:space="preserve"> (AC47*AF47+AN47*AQ47+AY47*BB47+BJ47*BM47+BU47*BX47)/CC47</f>
        <v>#DIV/0!</v>
      </c>
      <c r="CE47" s="47" t="e">
        <f t="shared" ref="CE47:CE56" si="1269">IF(AND(CD47&lt;1.2),"Cảnh báo KQHT","Lên lớp")</f>
        <v>#DIV/0!</v>
      </c>
      <c r="CF47" s="142"/>
    </row>
    <row r="48" spans="1:417" ht="18">
      <c r="A48" s="11">
        <v>38</v>
      </c>
      <c r="B48" s="70" t="s">
        <v>573</v>
      </c>
      <c r="C48" s="14" t="s">
        <v>1060</v>
      </c>
      <c r="D48" s="57" t="s">
        <v>1023</v>
      </c>
      <c r="E48" s="15" t="s">
        <v>18</v>
      </c>
      <c r="F48" s="123" t="s">
        <v>1085</v>
      </c>
      <c r="G48" s="58" t="s">
        <v>1024</v>
      </c>
      <c r="H48" s="58" t="s">
        <v>18</v>
      </c>
      <c r="I48" s="104" t="s">
        <v>833</v>
      </c>
      <c r="J48" s="13"/>
      <c r="K48" s="13"/>
      <c r="L48" s="35" t="str">
        <f t="shared" si="1235"/>
        <v>F</v>
      </c>
      <c r="M48" s="33">
        <f t="shared" si="1236"/>
        <v>0</v>
      </c>
      <c r="N48" s="49" t="str">
        <f t="shared" si="1237"/>
        <v>0.0</v>
      </c>
      <c r="O48" s="12">
        <v>2</v>
      </c>
      <c r="V48" s="24"/>
      <c r="W48" s="27"/>
      <c r="X48" s="28"/>
      <c r="Y48" s="22">
        <f t="shared" si="1238"/>
        <v>0</v>
      </c>
      <c r="Z48" s="29">
        <f t="shared" si="1239"/>
        <v>0</v>
      </c>
      <c r="AA48" s="29"/>
      <c r="AB48" s="35" t="str">
        <f t="shared" si="1240"/>
        <v>F</v>
      </c>
      <c r="AC48" s="33">
        <f t="shared" si="1241"/>
        <v>0</v>
      </c>
      <c r="AD48" s="49" t="str">
        <f t="shared" si="1242"/>
        <v>0.0</v>
      </c>
      <c r="AE48" s="77">
        <v>5</v>
      </c>
      <c r="AF48" s="80"/>
      <c r="AG48" s="24"/>
      <c r="AH48" s="27"/>
      <c r="AI48" s="28"/>
      <c r="AJ48" s="30">
        <f t="shared" si="1243"/>
        <v>0</v>
      </c>
      <c r="AK48" s="31">
        <f t="shared" si="1244"/>
        <v>0</v>
      </c>
      <c r="AL48" s="31"/>
      <c r="AM48" s="35" t="str">
        <f t="shared" si="1245"/>
        <v>F</v>
      </c>
      <c r="AN48" s="33">
        <f t="shared" si="1246"/>
        <v>0</v>
      </c>
      <c r="AO48" s="49" t="str">
        <f t="shared" si="1247"/>
        <v>0.0</v>
      </c>
      <c r="AP48" s="77">
        <v>3</v>
      </c>
      <c r="AQ48" s="83"/>
      <c r="AR48" s="24"/>
      <c r="AS48" s="27"/>
      <c r="AT48" s="28"/>
      <c r="AU48" s="30">
        <f t="shared" si="1258"/>
        <v>0</v>
      </c>
      <c r="AV48" s="31">
        <f t="shared" si="1259"/>
        <v>0</v>
      </c>
      <c r="AW48" s="31"/>
      <c r="AX48" s="35" t="str">
        <f t="shared" si="1260"/>
        <v>F</v>
      </c>
      <c r="AY48" s="33">
        <f t="shared" si="1261"/>
        <v>0</v>
      </c>
      <c r="AZ48" s="49" t="str">
        <f t="shared" si="1262"/>
        <v>0.0</v>
      </c>
      <c r="BA48" s="77">
        <v>3</v>
      </c>
      <c r="BB48" s="83"/>
      <c r="BC48" s="24"/>
      <c r="BD48" s="27"/>
      <c r="BE48" s="28"/>
      <c r="BF48" s="30">
        <f t="shared" si="1248"/>
        <v>0</v>
      </c>
      <c r="BG48" s="31">
        <f t="shared" si="1249"/>
        <v>0</v>
      </c>
      <c r="BH48" s="31"/>
      <c r="BI48" s="35" t="str">
        <f t="shared" si="1250"/>
        <v>F</v>
      </c>
      <c r="BJ48" s="33">
        <f t="shared" si="1251"/>
        <v>0</v>
      </c>
      <c r="BK48" s="49" t="str">
        <f t="shared" si="1252"/>
        <v>0.0</v>
      </c>
      <c r="BL48" s="77">
        <v>3</v>
      </c>
      <c r="BM48" s="83"/>
      <c r="BN48" s="24"/>
      <c r="BO48" s="27"/>
      <c r="BP48" s="28"/>
      <c r="BQ48" s="30">
        <f t="shared" si="1253"/>
        <v>0</v>
      </c>
      <c r="BR48" s="31">
        <f t="shared" si="1254"/>
        <v>0</v>
      </c>
      <c r="BS48" s="31"/>
      <c r="BT48" s="35" t="str">
        <f t="shared" si="1255"/>
        <v>F</v>
      </c>
      <c r="BU48" s="33">
        <f t="shared" si="1256"/>
        <v>0</v>
      </c>
      <c r="BV48" s="49" t="str">
        <f t="shared" si="1257"/>
        <v>0.0</v>
      </c>
      <c r="BW48" s="77">
        <v>2</v>
      </c>
      <c r="BX48" s="83"/>
      <c r="BY48" s="41">
        <f t="shared" si="1263"/>
        <v>16</v>
      </c>
      <c r="BZ48" s="43">
        <f t="shared" si="1264"/>
        <v>0</v>
      </c>
      <c r="CA48" s="45" t="str">
        <f t="shared" si="1265"/>
        <v>0.00</v>
      </c>
      <c r="CB48" s="47" t="str">
        <f t="shared" si="1266"/>
        <v>Cảnh báo KQHT</v>
      </c>
      <c r="CC48" s="145">
        <f t="shared" si="1267"/>
        <v>0</v>
      </c>
      <c r="CD48" s="146" t="e">
        <f t="shared" si="1268"/>
        <v>#DIV/0!</v>
      </c>
      <c r="CE48" s="47" t="e">
        <f t="shared" si="1269"/>
        <v>#DIV/0!</v>
      </c>
      <c r="CF48" s="11"/>
    </row>
    <row r="49" spans="1:529" ht="18">
      <c r="A49" s="11">
        <v>18</v>
      </c>
      <c r="B49" s="70" t="s">
        <v>573</v>
      </c>
      <c r="C49" s="92" t="s">
        <v>603</v>
      </c>
      <c r="D49" s="73" t="s">
        <v>19</v>
      </c>
      <c r="E49" s="74" t="s">
        <v>292</v>
      </c>
      <c r="F49" s="123" t="s">
        <v>1144</v>
      </c>
      <c r="G49" s="118" t="s">
        <v>917</v>
      </c>
      <c r="H49" s="102" t="s">
        <v>18</v>
      </c>
      <c r="I49" s="104" t="s">
        <v>958</v>
      </c>
      <c r="J49" s="13">
        <v>5.3</v>
      </c>
      <c r="K49" s="13"/>
      <c r="L49" s="35" t="str">
        <f>IF(J49&gt;=8.5,"A",IF(J49&gt;=8,"B+",IF(J49&gt;=7,"B",IF(J49&gt;=6.5,"C+",IF(J49&gt;=5.5,"C",IF(J49&gt;=5,"D+",IF(J49&gt;=4,"D","F")))))))</f>
        <v>D+</v>
      </c>
      <c r="M49" s="33">
        <f>IF(L49="A",4,IF(L49="B+",3.5,IF(L49="B",3,IF(L49="C+",2.5,IF(L49="C",2,IF(L49="D+",1.5,IF(L49="D",1,0)))))))</f>
        <v>1.5</v>
      </c>
      <c r="N49" s="49" t="str">
        <f>TEXT(M49,"0.0")</f>
        <v>1.5</v>
      </c>
      <c r="O49" s="12">
        <v>2</v>
      </c>
      <c r="P49" s="19"/>
      <c r="Q49" s="19"/>
      <c r="R49" s="35" t="str">
        <f t="shared" ref="R49:R56" si="1270">IF(P49&gt;=8.5,"A",IF(P49&gt;=8,"B+",IF(P49&gt;=7,"B",IF(P49&gt;=6.5,"C+",IF(P49&gt;=5.5,"C",IF(P49&gt;=5,"D+",IF(P49&gt;=4,"D","F")))))))</f>
        <v>F</v>
      </c>
      <c r="S49" s="33">
        <f t="shared" ref="S49:S56" si="1271">IF(R49="A",4,IF(R49="B+",3.5,IF(R49="B",3,IF(R49="C+",2.5,IF(R49="C",2,IF(R49="D+",1.5,IF(R49="D",1,0)))))))</f>
        <v>0</v>
      </c>
      <c r="T49" s="49" t="str">
        <f t="shared" ref="T49:T56" si="1272">TEXT(S49,"0.0")</f>
        <v>0.0</v>
      </c>
      <c r="U49" s="12">
        <v>3</v>
      </c>
      <c r="V49" s="24">
        <v>6.6</v>
      </c>
      <c r="W49" s="27">
        <v>7</v>
      </c>
      <c r="X49" s="28"/>
      <c r="Y49" s="30">
        <f t="shared" ref="Y49:Y56" si="1273">ROUND((V49*0.4+W49*0.6),1)</f>
        <v>6.8</v>
      </c>
      <c r="Z49" s="31">
        <f t="shared" ref="Z49:Z56" si="1274">ROUND(MAX((V49*0.4+W49*0.6),(V49*0.4+X49*0.6)),1)</f>
        <v>6.8</v>
      </c>
      <c r="AA49" s="31"/>
      <c r="AB49" s="35" t="str">
        <f t="shared" ref="AB49:AB56" si="1275">IF(Z49&gt;=8.5,"A",IF(Z49&gt;=8,"B+",IF(Z49&gt;=7,"B",IF(Z49&gt;=6.5,"C+",IF(Z49&gt;=5.5,"C",IF(Z49&gt;=5,"D+",IF(Z49&gt;=4,"D","F")))))))</f>
        <v>C+</v>
      </c>
      <c r="AC49" s="33">
        <f t="shared" ref="AC49:AC56" si="1276">IF(AB49="A",4,IF(AB49="B+",3.5,IF(AB49="B",3,IF(AB49="C+",2.5,IF(AB49="C",2,IF(AB49="D+",1.5,IF(AB49="D",1,0)))))))</f>
        <v>2.5</v>
      </c>
      <c r="AD49" s="49" t="str">
        <f t="shared" ref="AD49:AD56" si="1277">TEXT(AC49,"0.0")</f>
        <v>2.5</v>
      </c>
      <c r="AE49" s="77">
        <v>5</v>
      </c>
      <c r="AF49" s="80">
        <v>5</v>
      </c>
      <c r="AG49" s="63">
        <v>2.7</v>
      </c>
      <c r="AH49" s="27"/>
      <c r="AI49" s="28"/>
      <c r="AJ49" s="30">
        <f>ROUND((AG49*0.4+AH49*0.6),1)</f>
        <v>1.1000000000000001</v>
      </c>
      <c r="AK49" s="31">
        <f>ROUND(MAX((AG49*0.4+AH49*0.6),(AG49*0.4+AI49*0.6)),1)</f>
        <v>1.1000000000000001</v>
      </c>
      <c r="AL49" s="31"/>
      <c r="AM49" s="35" t="str">
        <f t="shared" ref="AM49:AM56" si="1278">IF(AK49&gt;=8.5,"A",IF(AK49&gt;=8,"B+",IF(AK49&gt;=7,"B",IF(AK49&gt;=6.5,"C+",IF(AK49&gt;=5.5,"C",IF(AK49&gt;=5,"D+",IF(AK49&gt;=4,"D","F")))))))</f>
        <v>F</v>
      </c>
      <c r="AN49" s="33">
        <f t="shared" ref="AN49:AN56" si="1279">IF(AM49="A",4,IF(AM49="B+",3.5,IF(AM49="B",3,IF(AM49="C+",2.5,IF(AM49="C",2,IF(AM49="D+",1.5,IF(AM49="D",1,0)))))))</f>
        <v>0</v>
      </c>
      <c r="AO49" s="49" t="str">
        <f t="shared" ref="AO49:AO56" si="1280">TEXT(AN49,"0.0")</f>
        <v>0.0</v>
      </c>
      <c r="AP49" s="77">
        <v>3</v>
      </c>
      <c r="AQ49" s="83"/>
      <c r="AR49" s="24">
        <v>5</v>
      </c>
      <c r="AS49" s="27">
        <v>5</v>
      </c>
      <c r="AT49" s="28"/>
      <c r="AU49" s="30">
        <f t="shared" si="1258"/>
        <v>5</v>
      </c>
      <c r="AV49" s="31">
        <f t="shared" si="1259"/>
        <v>5</v>
      </c>
      <c r="AW49" s="31"/>
      <c r="AX49" s="35" t="str">
        <f t="shared" si="1260"/>
        <v>D+</v>
      </c>
      <c r="AY49" s="33">
        <f t="shared" si="1261"/>
        <v>1.5</v>
      </c>
      <c r="AZ49" s="49" t="str">
        <f t="shared" si="1262"/>
        <v>1.5</v>
      </c>
      <c r="BA49" s="77">
        <v>3</v>
      </c>
      <c r="BB49" s="83">
        <v>3</v>
      </c>
      <c r="BC49" s="24">
        <v>6.3</v>
      </c>
      <c r="BD49" s="27">
        <v>5</v>
      </c>
      <c r="BE49" s="28"/>
      <c r="BF49" s="30">
        <f t="shared" ref="BF49:BF56" si="1281">ROUND((BC49*0.4+BD49*0.6),1)</f>
        <v>5.5</v>
      </c>
      <c r="BG49" s="31">
        <f t="shared" ref="BG49:BG56" si="1282">ROUND(MAX((BC49*0.4+BD49*0.6),(BC49*0.4+BE49*0.6)),1)</f>
        <v>5.5</v>
      </c>
      <c r="BH49" s="31"/>
      <c r="BI49" s="35" t="str">
        <f t="shared" ref="BI49:BI56" si="1283">IF(BG49&gt;=8.5,"A",IF(BG49&gt;=8,"B+",IF(BG49&gt;=7,"B",IF(BG49&gt;=6.5,"C+",IF(BG49&gt;=5.5,"C",IF(BG49&gt;=5,"D+",IF(BG49&gt;=4,"D","F")))))))</f>
        <v>C</v>
      </c>
      <c r="BJ49" s="33">
        <f t="shared" ref="BJ49:BJ56" si="1284">IF(BI49="A",4,IF(BI49="B+",3.5,IF(BI49="B",3,IF(BI49="C+",2.5,IF(BI49="C",2,IF(BI49="D+",1.5,IF(BI49="D",1,0)))))))</f>
        <v>2</v>
      </c>
      <c r="BK49" s="49" t="str">
        <f t="shared" ref="BK49:BK56" si="1285">TEXT(BJ49,"0.0")</f>
        <v>2.0</v>
      </c>
      <c r="BL49" s="77">
        <v>3</v>
      </c>
      <c r="BM49" s="83">
        <v>3</v>
      </c>
      <c r="BN49" s="24">
        <v>7.3</v>
      </c>
      <c r="BO49" s="124"/>
      <c r="BP49" s="28">
        <v>6</v>
      </c>
      <c r="BQ49" s="30">
        <f t="shared" ref="BQ49:BQ56" si="1286">ROUND((BN49*0.4+BO49*0.6),1)</f>
        <v>2.9</v>
      </c>
      <c r="BR49" s="31">
        <f t="shared" ref="BR49:BR56" si="1287">ROUND(MAX((BN49*0.4+BO49*0.6),(BN49*0.4+BP49*0.6)),1)</f>
        <v>6.5</v>
      </c>
      <c r="BS49" s="31"/>
      <c r="BT49" s="35" t="str">
        <f t="shared" ref="BT49:BT56" si="1288">IF(BR49&gt;=8.5,"A",IF(BR49&gt;=8,"B+",IF(BR49&gt;=7,"B",IF(BR49&gt;=6.5,"C+",IF(BR49&gt;=5.5,"C",IF(BR49&gt;=5,"D+",IF(BR49&gt;=4,"D","F")))))))</f>
        <v>C+</v>
      </c>
      <c r="BU49" s="33">
        <f t="shared" ref="BU49:BU56" si="1289">IF(BT49="A",4,IF(BT49="B+",3.5,IF(BT49="B",3,IF(BT49="C+",2.5,IF(BT49="C",2,IF(BT49="D+",1.5,IF(BT49="D",1,0)))))))</f>
        <v>2.5</v>
      </c>
      <c r="BV49" s="49" t="str">
        <f t="shared" ref="BV49:BV56" si="1290">TEXT(BU49,"0.0")</f>
        <v>2.5</v>
      </c>
      <c r="BW49" s="77">
        <v>2</v>
      </c>
      <c r="BX49" s="83">
        <v>2</v>
      </c>
      <c r="BY49" s="41">
        <f t="shared" si="1263"/>
        <v>16</v>
      </c>
      <c r="BZ49" s="43">
        <f t="shared" si="1264"/>
        <v>1.75</v>
      </c>
      <c r="CA49" s="45" t="str">
        <f t="shared" si="1265"/>
        <v>1.75</v>
      </c>
      <c r="CB49" s="47" t="str">
        <f t="shared" si="1266"/>
        <v>Lên lớp</v>
      </c>
      <c r="CC49" s="145">
        <f t="shared" si="1267"/>
        <v>13</v>
      </c>
      <c r="CD49" s="146">
        <f t="shared" si="1268"/>
        <v>2.1538461538461537</v>
      </c>
      <c r="CE49" s="47" t="str">
        <f t="shared" si="1269"/>
        <v>Lên lớp</v>
      </c>
      <c r="CF49" s="142" t="s">
        <v>1143</v>
      </c>
      <c r="CG49" s="63">
        <v>0</v>
      </c>
      <c r="CH49" s="27"/>
      <c r="CI49" s="28"/>
      <c r="CJ49" s="30">
        <f t="shared" ref="CJ49:CJ56" si="1291">ROUND((CG49*0.4+CH49*0.6),1)</f>
        <v>0</v>
      </c>
      <c r="CK49" s="31">
        <f t="shared" ref="CK49:CK56" si="1292">ROUND(MAX((CG49*0.4+CH49*0.6),(CG49*0.4+CI49*0.6)),1)</f>
        <v>0</v>
      </c>
      <c r="CL49" s="31"/>
      <c r="CM49" s="35" t="str">
        <f t="shared" ref="CM49:CM56" si="1293">IF(CK49&gt;=8.5,"A",IF(CK49&gt;=8,"B+",IF(CK49&gt;=7,"B",IF(CK49&gt;=6.5,"C+",IF(CK49&gt;=5.5,"C",IF(CK49&gt;=5,"D+",IF(CK49&gt;=4,"D","F")))))))</f>
        <v>F</v>
      </c>
      <c r="CN49" s="157">
        <f t="shared" ref="CN49:CN56" si="1294">IF(CM49="A",4,IF(CM49="B+",3.5,IF(CM49="B",3,IF(CM49="C+",2.5,IF(CM49="C",2,IF(CM49="D+",1.5,IF(CM49="D",1,0)))))))</f>
        <v>0</v>
      </c>
      <c r="CO49" s="49" t="str">
        <f t="shared" ref="CO49:CO56" si="1295">TEXT(CN49,"0.0")</f>
        <v>0.0</v>
      </c>
      <c r="CP49" s="77">
        <v>3</v>
      </c>
      <c r="CQ49" s="151"/>
      <c r="CR49" s="63">
        <v>0</v>
      </c>
      <c r="CS49" s="27"/>
      <c r="CT49" s="28"/>
      <c r="CU49" s="30">
        <f>ROUND((CR49*0.4+CS49*0.6),1)</f>
        <v>0</v>
      </c>
      <c r="CV49" s="31">
        <f>ROUND(MAX((CR49*0.4+CS49*0.6),(CR49*0.4+CT49*0.6)),1)</f>
        <v>0</v>
      </c>
      <c r="CW49" s="31"/>
      <c r="CX49" s="35" t="str">
        <f t="shared" ref="CX49:CX56" si="1296">IF(CV49&gt;=8.5,"A",IF(CV49&gt;=8,"B+",IF(CV49&gt;=7,"B",IF(CV49&gt;=6.5,"C+",IF(CV49&gt;=5.5,"C",IF(CV49&gt;=5,"D+",IF(CV49&gt;=4,"D","F")))))))</f>
        <v>F</v>
      </c>
      <c r="CY49" s="157">
        <f t="shared" ref="CY49:CY56" si="1297">IF(CX49="A",4,IF(CX49="B+",3.5,IF(CX49="B",3,IF(CX49="C+",2.5,IF(CX49="C",2,IF(CX49="D+",1.5,IF(CX49="D",1,0)))))))</f>
        <v>0</v>
      </c>
      <c r="CZ49" s="49" t="str">
        <f t="shared" ref="CZ49:CZ56" si="1298">TEXT(CY49,"0.0")</f>
        <v>0.0</v>
      </c>
      <c r="DA49" s="77">
        <v>2</v>
      </c>
      <c r="DB49" s="151"/>
      <c r="DC49" s="63">
        <v>0.9</v>
      </c>
      <c r="DD49" s="27"/>
      <c r="DE49" s="28"/>
      <c r="DF49" s="30">
        <f t="shared" ref="DF49:DF56" si="1299">ROUND((DC49*0.4+DD49*0.6),1)</f>
        <v>0.4</v>
      </c>
      <c r="DG49" s="31">
        <f t="shared" ref="DG49:DG56" si="1300">ROUND(MAX((DC49*0.4+DD49*0.6),(DC49*0.4+DE49*0.6)),1)</f>
        <v>0.4</v>
      </c>
      <c r="DH49" s="31"/>
      <c r="DI49" s="35" t="str">
        <f t="shared" ref="DI49:DI56" si="1301">IF(DG49&gt;=8.5,"A",IF(DG49&gt;=8,"B+",IF(DG49&gt;=7,"B",IF(DG49&gt;=6.5,"C+",IF(DG49&gt;=5.5,"C",IF(DG49&gt;=5,"D+",IF(DG49&gt;=4,"D","F")))))))</f>
        <v>F</v>
      </c>
      <c r="DJ49" s="157">
        <f t="shared" ref="DJ49:DJ56" si="1302">IF(DI49="A",4,IF(DI49="B+",3.5,IF(DI49="B",3,IF(DI49="C+",2.5,IF(DI49="C",2,IF(DI49="D+",1.5,IF(DI49="D",1,0)))))))</f>
        <v>0</v>
      </c>
      <c r="DK49" s="49" t="str">
        <f t="shared" ref="DK49:DK56" si="1303">TEXT(DJ49,"0.0")</f>
        <v>0.0</v>
      </c>
      <c r="DL49" s="77">
        <v>4</v>
      </c>
      <c r="DM49" s="151"/>
      <c r="DN49" s="63">
        <v>0</v>
      </c>
      <c r="DO49" s="27"/>
      <c r="DP49" s="28"/>
      <c r="DQ49" s="30">
        <f>ROUND((DN49*0.4+DO49*0.6),1)</f>
        <v>0</v>
      </c>
      <c r="DR49" s="31">
        <f>ROUND(MAX((DN49*0.4+DO49*0.6),(DN49*0.4+DP49*0.6)),1)</f>
        <v>0</v>
      </c>
      <c r="DS49" s="31"/>
      <c r="DT49" s="35" t="str">
        <f t="shared" ref="DT49:DT56" si="1304">IF(DR49&gt;=8.5,"A",IF(DR49&gt;=8,"B+",IF(DR49&gt;=7,"B",IF(DR49&gt;=6.5,"C+",IF(DR49&gt;=5.5,"C",IF(DR49&gt;=5,"D+",IF(DR49&gt;=4,"D","F")))))))</f>
        <v>F</v>
      </c>
      <c r="DU49" s="157">
        <f t="shared" ref="DU49:DU56" si="1305">IF(DT49="A",4,IF(DT49="B+",3.5,IF(DT49="B",3,IF(DT49="C+",2.5,IF(DT49="C",2,IF(DT49="D+",1.5,IF(DT49="D",1,0)))))))</f>
        <v>0</v>
      </c>
      <c r="DV49" s="49" t="str">
        <f t="shared" ref="DV49:DV56" si="1306">TEXT(DU49,"0.0")</f>
        <v>0.0</v>
      </c>
      <c r="DW49" s="77">
        <v>3</v>
      </c>
      <c r="DX49" s="151"/>
      <c r="DY49" s="63">
        <v>0</v>
      </c>
      <c r="DZ49" s="27"/>
      <c r="EA49" s="28"/>
      <c r="EB49" s="30">
        <f t="shared" ref="EB49:EB56" si="1307">ROUND((DY49*0.4+DZ49*0.6),1)</f>
        <v>0</v>
      </c>
      <c r="EC49" s="31">
        <f t="shared" ref="EC49:EC56" si="1308">ROUND(MAX((DY49*0.4+DZ49*0.6),(DY49*0.4+EA49*0.6)),1)</f>
        <v>0</v>
      </c>
      <c r="ED49" s="31"/>
      <c r="EE49" s="35" t="str">
        <f t="shared" ref="EE49:EE56" si="1309">IF(EC49&gt;=8.5,"A",IF(EC49&gt;=8,"B+",IF(EC49&gt;=7,"B",IF(EC49&gt;=6.5,"C+",IF(EC49&gt;=5.5,"C",IF(EC49&gt;=5,"D+",IF(EC49&gt;=4,"D","F")))))))</f>
        <v>F</v>
      </c>
      <c r="EF49" s="157">
        <f t="shared" ref="EF49:EF56" si="1310">IF(EE49="A",4,IF(EE49="B+",3.5,IF(EE49="B",3,IF(EE49="C+",2.5,IF(EE49="C",2,IF(EE49="D+",1.5,IF(EE49="D",1,0)))))))</f>
        <v>0</v>
      </c>
      <c r="EG49" s="49" t="str">
        <f t="shared" ref="EG49:EG56" si="1311">TEXT(EF49,"0.0")</f>
        <v>0.0</v>
      </c>
      <c r="EH49" s="77">
        <v>2</v>
      </c>
      <c r="EI49" s="151"/>
      <c r="EJ49" s="24">
        <v>5.4</v>
      </c>
      <c r="EK49" s="124"/>
      <c r="EL49" s="28"/>
      <c r="EM49" s="30">
        <f t="shared" ref="EM49:EM56" si="1312">ROUND((EJ49*0.4+EK49*0.6),1)</f>
        <v>2.2000000000000002</v>
      </c>
      <c r="EN49" s="31">
        <f t="shared" ref="EN49:EN56" si="1313">ROUND(MAX((EJ49*0.4+EK49*0.6),(EJ49*0.4+EL49*0.6)),1)</f>
        <v>2.2000000000000002</v>
      </c>
      <c r="EO49" s="31"/>
      <c r="EP49" s="35" t="str">
        <f t="shared" ref="EP49:EP56" si="1314">IF(EN49&gt;=8.5,"A",IF(EN49&gt;=8,"B+",IF(EN49&gt;=7,"B",IF(EN49&gt;=6.5,"C+",IF(EN49&gt;=5.5,"C",IF(EN49&gt;=5,"D+",IF(EN49&gt;=4,"D","F")))))))</f>
        <v>F</v>
      </c>
      <c r="EQ49" s="157">
        <f t="shared" ref="EQ49:EQ56" si="1315">IF(EP49="A",4,IF(EP49="B+",3.5,IF(EP49="B",3,IF(EP49="C+",2.5,IF(EP49="C",2,IF(EP49="D+",1.5,IF(EP49="D",1,0)))))))</f>
        <v>0</v>
      </c>
      <c r="ER49" s="49" t="str">
        <f t="shared" ref="ER49:ER56" si="1316">TEXT(EQ49,"0.0")</f>
        <v>0.0</v>
      </c>
      <c r="ES49" s="77">
        <v>2</v>
      </c>
      <c r="ET49" s="151"/>
      <c r="EU49" s="63">
        <v>0</v>
      </c>
      <c r="EV49" s="27"/>
      <c r="EW49" s="28"/>
      <c r="EX49" s="30">
        <f t="shared" ref="EX49:EX56" si="1317">ROUND((EU49*0.4+EV49*0.6),1)</f>
        <v>0</v>
      </c>
      <c r="EY49" s="31">
        <f t="shared" ref="EY49:EY56" si="1318">ROUND(MAX((EU49*0.4+EV49*0.6),(EU49*0.4+EW49*0.6)),1)</f>
        <v>0</v>
      </c>
      <c r="EZ49" s="31"/>
      <c r="FA49" s="35" t="str">
        <f t="shared" ref="FA49:FA56" si="1319">IF(EY49&gt;=8.5,"A",IF(EY49&gt;=8,"B+",IF(EY49&gt;=7,"B",IF(EY49&gt;=6.5,"C+",IF(EY49&gt;=5.5,"C",IF(EY49&gt;=5,"D+",IF(EY49&gt;=4,"D","F")))))))</f>
        <v>F</v>
      </c>
      <c r="FB49" s="157">
        <f t="shared" ref="FB49:FB56" si="1320">IF(FA49="A",4,IF(FA49="B+",3.5,IF(FA49="B",3,IF(FA49="C+",2.5,IF(FA49="C",2,IF(FA49="D+",1.5,IF(FA49="D",1,0)))))))</f>
        <v>0</v>
      </c>
      <c r="FC49" s="49" t="str">
        <f t="shared" ref="FC49:FC56" si="1321">TEXT(FB49,"0.0")</f>
        <v>0.0</v>
      </c>
      <c r="FD49" s="77">
        <v>3</v>
      </c>
      <c r="FE49" s="151"/>
      <c r="FF49" s="63">
        <v>0</v>
      </c>
      <c r="FG49" s="165"/>
      <c r="FH49" s="165"/>
      <c r="FI49" s="22">
        <f>ROUND((FF49*0.4+FG49*0.6),1)</f>
        <v>0</v>
      </c>
      <c r="FJ49" s="29">
        <f>ROUND(MAX((FF49*0.4+FG49*0.6),(FF49*0.4+FH49*0.6)),1)</f>
        <v>0</v>
      </c>
      <c r="FK49" s="29"/>
      <c r="FL49" s="35" t="str">
        <f t="shared" ref="FL49:FL56" si="1322">IF(FJ49&gt;=8.5,"A",IF(FJ49&gt;=8,"B+",IF(FJ49&gt;=7,"B",IF(FJ49&gt;=6.5,"C+",IF(FJ49&gt;=5.5,"C",IF(FJ49&gt;=5,"D+",IF(FJ49&gt;=4,"D","F")))))))</f>
        <v>F</v>
      </c>
      <c r="FM49" s="33">
        <f t="shared" ref="FM49:FM56" si="1323">IF(FL49="A",4,IF(FL49="B+",3.5,IF(FL49="B",3,IF(FL49="C+",2.5,IF(FL49="C",2,IF(FL49="D+",1.5,IF(FL49="D",1,0)))))))</f>
        <v>0</v>
      </c>
      <c r="FN49" s="49" t="str">
        <f t="shared" ref="FN49:FN56" si="1324">TEXT(FM49,"0.0")</f>
        <v>0.0</v>
      </c>
      <c r="FO49" s="77">
        <v>2</v>
      </c>
      <c r="FP49" s="151"/>
    </row>
    <row r="50" spans="1:529" ht="18">
      <c r="A50" s="11">
        <v>30</v>
      </c>
      <c r="B50" s="70" t="s">
        <v>573</v>
      </c>
      <c r="C50" s="14" t="s">
        <v>987</v>
      </c>
      <c r="D50" s="71" t="s">
        <v>522</v>
      </c>
      <c r="E50" s="72" t="s">
        <v>523</v>
      </c>
      <c r="F50" s="123" t="s">
        <v>1144</v>
      </c>
      <c r="G50" s="58" t="s">
        <v>910</v>
      </c>
      <c r="H50" s="58" t="s">
        <v>18</v>
      </c>
      <c r="I50" s="104" t="s">
        <v>103</v>
      </c>
      <c r="J50" s="13">
        <v>6.5</v>
      </c>
      <c r="K50" s="13"/>
      <c r="L50" s="35" t="str">
        <f>IF(J50&gt;=8.5,"A",IF(J50&gt;=8,"B+",IF(J50&gt;=7,"B",IF(J50&gt;=6.5,"C+",IF(J50&gt;=5.5,"C",IF(J50&gt;=5,"D+",IF(J50&gt;=4,"D","F")))))))</f>
        <v>C+</v>
      </c>
      <c r="M50" s="33">
        <f>IF(L50="A",4,IF(L50="B+",3.5,IF(L50="B",3,IF(L50="C+",2.5,IF(L50="C",2,IF(L50="D+",1.5,IF(L50="D",1,0)))))))</f>
        <v>2.5</v>
      </c>
      <c r="N50" s="49" t="str">
        <f>TEXT(M50,"0.0")</f>
        <v>2.5</v>
      </c>
      <c r="O50" s="12">
        <v>2</v>
      </c>
      <c r="P50" s="19"/>
      <c r="Q50" s="19"/>
      <c r="R50" s="35" t="str">
        <f t="shared" si="1270"/>
        <v>F</v>
      </c>
      <c r="S50" s="33">
        <f t="shared" si="1271"/>
        <v>0</v>
      </c>
      <c r="T50" s="49" t="str">
        <f t="shared" si="1272"/>
        <v>0.0</v>
      </c>
      <c r="U50" s="12">
        <v>3</v>
      </c>
      <c r="V50" s="24">
        <v>7.3</v>
      </c>
      <c r="W50" s="27">
        <v>7</v>
      </c>
      <c r="X50" s="28"/>
      <c r="Y50" s="30">
        <f t="shared" si="1273"/>
        <v>7.1</v>
      </c>
      <c r="Z50" s="31">
        <f t="shared" si="1274"/>
        <v>7.1</v>
      </c>
      <c r="AA50" s="31"/>
      <c r="AB50" s="35" t="str">
        <f t="shared" si="1275"/>
        <v>B</v>
      </c>
      <c r="AC50" s="33">
        <f t="shared" si="1276"/>
        <v>3</v>
      </c>
      <c r="AD50" s="49" t="str">
        <f t="shared" si="1277"/>
        <v>3.0</v>
      </c>
      <c r="AE50" s="77">
        <v>5</v>
      </c>
      <c r="AF50" s="80">
        <v>5</v>
      </c>
      <c r="AG50" s="24">
        <v>8</v>
      </c>
      <c r="AH50" s="27">
        <v>6</v>
      </c>
      <c r="AI50" s="28"/>
      <c r="AJ50" s="30">
        <f>ROUND((AG50*0.4+AH50*0.6),1)</f>
        <v>6.8</v>
      </c>
      <c r="AK50" s="31">
        <f>ROUND(MAX((AG50*0.4+AH50*0.6),(AG50*0.4+AI50*0.6)),1)</f>
        <v>6.8</v>
      </c>
      <c r="AL50" s="31"/>
      <c r="AM50" s="35" t="str">
        <f t="shared" si="1278"/>
        <v>C+</v>
      </c>
      <c r="AN50" s="33">
        <f t="shared" si="1279"/>
        <v>2.5</v>
      </c>
      <c r="AO50" s="49" t="str">
        <f t="shared" si="1280"/>
        <v>2.5</v>
      </c>
      <c r="AP50" s="77">
        <v>3</v>
      </c>
      <c r="AQ50" s="83">
        <v>3</v>
      </c>
      <c r="AR50" s="24">
        <v>6.7</v>
      </c>
      <c r="AS50" s="27">
        <v>7</v>
      </c>
      <c r="AT50" s="28"/>
      <c r="AU50" s="22">
        <f t="shared" si="1258"/>
        <v>6.9</v>
      </c>
      <c r="AV50" s="29">
        <f t="shared" si="1259"/>
        <v>6.9</v>
      </c>
      <c r="AW50" s="29"/>
      <c r="AX50" s="35" t="str">
        <f t="shared" si="1260"/>
        <v>C+</v>
      </c>
      <c r="AY50" s="33">
        <f t="shared" si="1261"/>
        <v>2.5</v>
      </c>
      <c r="AZ50" s="49" t="str">
        <f t="shared" si="1262"/>
        <v>2.5</v>
      </c>
      <c r="BA50" s="77">
        <v>3</v>
      </c>
      <c r="BB50" s="83">
        <v>3</v>
      </c>
      <c r="BC50" s="24"/>
      <c r="BD50" s="27"/>
      <c r="BE50" s="28"/>
      <c r="BF50" s="30">
        <f t="shared" si="1281"/>
        <v>0</v>
      </c>
      <c r="BG50" s="31">
        <f t="shared" si="1282"/>
        <v>0</v>
      </c>
      <c r="BH50" s="31"/>
      <c r="BI50" s="35" t="str">
        <f t="shared" si="1283"/>
        <v>F</v>
      </c>
      <c r="BJ50" s="33">
        <f t="shared" si="1284"/>
        <v>0</v>
      </c>
      <c r="BK50" s="49" t="str">
        <f t="shared" si="1285"/>
        <v>0.0</v>
      </c>
      <c r="BL50" s="77">
        <v>3</v>
      </c>
      <c r="BM50" s="83"/>
      <c r="BN50" s="24">
        <v>7.7</v>
      </c>
      <c r="BO50" s="27">
        <v>8</v>
      </c>
      <c r="BP50" s="28"/>
      <c r="BQ50" s="30">
        <f t="shared" si="1286"/>
        <v>7.9</v>
      </c>
      <c r="BR50" s="31">
        <f t="shared" si="1287"/>
        <v>7.9</v>
      </c>
      <c r="BS50" s="31"/>
      <c r="BT50" s="35" t="str">
        <f t="shared" si="1288"/>
        <v>B</v>
      </c>
      <c r="BU50" s="33">
        <f t="shared" si="1289"/>
        <v>3</v>
      </c>
      <c r="BV50" s="49" t="str">
        <f t="shared" si="1290"/>
        <v>3.0</v>
      </c>
      <c r="BW50" s="77">
        <v>2</v>
      </c>
      <c r="BX50" s="83">
        <v>2</v>
      </c>
      <c r="BY50" s="41">
        <f t="shared" si="1263"/>
        <v>16</v>
      </c>
      <c r="BZ50" s="43">
        <f t="shared" si="1264"/>
        <v>2.25</v>
      </c>
      <c r="CA50" s="45" t="str">
        <f t="shared" si="1265"/>
        <v>2.25</v>
      </c>
      <c r="CB50" s="47" t="str">
        <f t="shared" si="1266"/>
        <v>Lên lớp</v>
      </c>
      <c r="CC50" s="145">
        <f t="shared" si="1267"/>
        <v>13</v>
      </c>
      <c r="CD50" s="146">
        <f t="shared" si="1268"/>
        <v>2.7692307692307692</v>
      </c>
      <c r="CE50" s="47" t="str">
        <f t="shared" si="1269"/>
        <v>Lên lớp</v>
      </c>
      <c r="CF50" s="142" t="s">
        <v>1143</v>
      </c>
      <c r="CG50" s="63">
        <v>0</v>
      </c>
      <c r="CH50" s="27"/>
      <c r="CI50" s="28"/>
      <c r="CJ50" s="30">
        <f t="shared" si="1291"/>
        <v>0</v>
      </c>
      <c r="CK50" s="31">
        <f t="shared" si="1292"/>
        <v>0</v>
      </c>
      <c r="CL50" s="31"/>
      <c r="CM50" s="35" t="str">
        <f t="shared" si="1293"/>
        <v>F</v>
      </c>
      <c r="CN50" s="157">
        <f t="shared" si="1294"/>
        <v>0</v>
      </c>
      <c r="CO50" s="49" t="str">
        <f t="shared" si="1295"/>
        <v>0.0</v>
      </c>
      <c r="CP50" s="77">
        <v>3</v>
      </c>
      <c r="CQ50" s="151"/>
      <c r="CR50" s="24">
        <v>8</v>
      </c>
      <c r="CS50" s="27">
        <v>5</v>
      </c>
      <c r="CT50" s="28"/>
      <c r="CU50" s="30">
        <f>ROUND((CR50*0.4+CS50*0.6),1)</f>
        <v>6.2</v>
      </c>
      <c r="CV50" s="31">
        <f>ROUND(MAX((CR50*0.4+CS50*0.6),(CR50*0.4+CT50*0.6)),1)</f>
        <v>6.2</v>
      </c>
      <c r="CW50" s="31"/>
      <c r="CX50" s="35" t="str">
        <f t="shared" si="1296"/>
        <v>C</v>
      </c>
      <c r="CY50" s="157">
        <f t="shared" si="1297"/>
        <v>2</v>
      </c>
      <c r="CZ50" s="49" t="str">
        <f t="shared" si="1298"/>
        <v>2.0</v>
      </c>
      <c r="DA50" s="77">
        <v>2</v>
      </c>
      <c r="DB50" s="151"/>
      <c r="DC50" s="24">
        <v>6.3</v>
      </c>
      <c r="DD50" s="124"/>
      <c r="DE50" s="28"/>
      <c r="DF50" s="30">
        <f t="shared" si="1299"/>
        <v>2.5</v>
      </c>
      <c r="DG50" s="31">
        <f t="shared" si="1300"/>
        <v>2.5</v>
      </c>
      <c r="DH50" s="31"/>
      <c r="DI50" s="35" t="str">
        <f t="shared" si="1301"/>
        <v>F</v>
      </c>
      <c r="DJ50" s="157">
        <f t="shared" si="1302"/>
        <v>0</v>
      </c>
      <c r="DK50" s="49" t="str">
        <f t="shared" si="1303"/>
        <v>0.0</v>
      </c>
      <c r="DL50" s="77">
        <v>4</v>
      </c>
      <c r="DM50" s="151"/>
      <c r="DN50" s="63">
        <v>1.4</v>
      </c>
      <c r="DO50" s="27"/>
      <c r="DP50" s="28"/>
      <c r="DQ50" s="30">
        <f>ROUND((DN50*0.4+DO50*0.6),1)</f>
        <v>0.6</v>
      </c>
      <c r="DR50" s="31">
        <f>ROUND(MAX((DN50*0.4+DO50*0.6),(DN50*0.4+DP50*0.6)),1)</f>
        <v>0.6</v>
      </c>
      <c r="DS50" s="31"/>
      <c r="DT50" s="35" t="str">
        <f t="shared" si="1304"/>
        <v>F</v>
      </c>
      <c r="DU50" s="157">
        <f t="shared" si="1305"/>
        <v>0</v>
      </c>
      <c r="DV50" s="49" t="str">
        <f t="shared" si="1306"/>
        <v>0.0</v>
      </c>
      <c r="DW50" s="77">
        <v>3</v>
      </c>
      <c r="DX50" s="151"/>
      <c r="DY50" s="63">
        <v>0</v>
      </c>
      <c r="DZ50" s="27"/>
      <c r="EA50" s="28"/>
      <c r="EB50" s="30">
        <f t="shared" si="1307"/>
        <v>0</v>
      </c>
      <c r="EC50" s="31">
        <f t="shared" si="1308"/>
        <v>0</v>
      </c>
      <c r="ED50" s="31"/>
      <c r="EE50" s="35" t="str">
        <f t="shared" si="1309"/>
        <v>F</v>
      </c>
      <c r="EF50" s="157">
        <f t="shared" si="1310"/>
        <v>0</v>
      </c>
      <c r="EG50" s="49" t="str">
        <f t="shared" si="1311"/>
        <v>0.0</v>
      </c>
      <c r="EH50" s="77">
        <v>2</v>
      </c>
      <c r="EI50" s="151"/>
      <c r="EJ50" s="24">
        <v>6.6</v>
      </c>
      <c r="EK50" s="27">
        <v>6</v>
      </c>
      <c r="EL50" s="28"/>
      <c r="EM50" s="30">
        <f t="shared" si="1312"/>
        <v>6.2</v>
      </c>
      <c r="EN50" s="31">
        <f t="shared" si="1313"/>
        <v>6.2</v>
      </c>
      <c r="EO50" s="31"/>
      <c r="EP50" s="35" t="str">
        <f t="shared" si="1314"/>
        <v>C</v>
      </c>
      <c r="EQ50" s="157">
        <f t="shared" si="1315"/>
        <v>2</v>
      </c>
      <c r="ER50" s="49" t="str">
        <f t="shared" si="1316"/>
        <v>2.0</v>
      </c>
      <c r="ES50" s="77">
        <v>2</v>
      </c>
      <c r="ET50" s="151"/>
      <c r="EU50" s="63">
        <v>0</v>
      </c>
      <c r="EV50" s="27"/>
      <c r="EW50" s="28"/>
      <c r="EX50" s="30">
        <f t="shared" si="1317"/>
        <v>0</v>
      </c>
      <c r="EY50" s="31">
        <f t="shared" si="1318"/>
        <v>0</v>
      </c>
      <c r="EZ50" s="31"/>
      <c r="FA50" s="35" t="str">
        <f t="shared" si="1319"/>
        <v>F</v>
      </c>
      <c r="FB50" s="157">
        <f t="shared" si="1320"/>
        <v>0</v>
      </c>
      <c r="FC50" s="49" t="str">
        <f t="shared" si="1321"/>
        <v>0.0</v>
      </c>
      <c r="FD50" s="77">
        <v>3</v>
      </c>
      <c r="FE50" s="151"/>
      <c r="FF50" s="155">
        <v>8</v>
      </c>
      <c r="FG50" s="165">
        <v>7.3</v>
      </c>
      <c r="FH50" s="165"/>
      <c r="FI50" s="22">
        <f>ROUND((FF50*0.4+FG50*0.6),1)</f>
        <v>7.6</v>
      </c>
      <c r="FJ50" s="29">
        <f>ROUND(MAX((FF50*0.4+FG50*0.6),(FF50*0.4+FH50*0.6)),1)</f>
        <v>7.6</v>
      </c>
      <c r="FK50" s="29"/>
      <c r="FL50" s="35" t="str">
        <f t="shared" si="1322"/>
        <v>B</v>
      </c>
      <c r="FM50" s="33">
        <f t="shared" si="1323"/>
        <v>3</v>
      </c>
      <c r="FN50" s="49" t="str">
        <f t="shared" si="1324"/>
        <v>3.0</v>
      </c>
      <c r="FO50" s="77">
        <v>2</v>
      </c>
      <c r="FP50" s="151"/>
    </row>
    <row r="51" spans="1:529" ht="18">
      <c r="A51" s="11">
        <v>40</v>
      </c>
      <c r="B51" s="70" t="s">
        <v>573</v>
      </c>
      <c r="C51" s="14" t="s">
        <v>1061</v>
      </c>
      <c r="D51" s="57" t="s">
        <v>1065</v>
      </c>
      <c r="E51" s="15" t="s">
        <v>117</v>
      </c>
      <c r="F51" s="123" t="s">
        <v>1167</v>
      </c>
      <c r="G51" s="58" t="s">
        <v>1064</v>
      </c>
      <c r="H51" s="58" t="s">
        <v>18</v>
      </c>
      <c r="I51" s="104" t="s">
        <v>1066</v>
      </c>
      <c r="J51" s="13">
        <v>6</v>
      </c>
      <c r="K51" s="13"/>
      <c r="L51" s="35" t="str">
        <f t="shared" ref="L51" si="1325">IF(J51&gt;=8.5,"A",IF(J51&gt;=8,"B+",IF(J51&gt;=7,"B",IF(J51&gt;=6.5,"C+",IF(J51&gt;=5.5,"C",IF(J51&gt;=5,"D+",IF(J51&gt;=4,"D","F")))))))</f>
        <v>C</v>
      </c>
      <c r="M51" s="33">
        <f t="shared" ref="M51" si="1326">IF(L51="A",4,IF(L51="B+",3.5,IF(L51="B",3,IF(L51="C+",2.5,IF(L51="C",2,IF(L51="D+",1.5,IF(L51="D",1,0)))))))</f>
        <v>2</v>
      </c>
      <c r="N51" s="49" t="str">
        <f t="shared" ref="N51" si="1327">TEXT(M51,"0.0")</f>
        <v>2.0</v>
      </c>
      <c r="O51" s="12">
        <v>2</v>
      </c>
      <c r="P51" s="19"/>
      <c r="Q51" s="19"/>
      <c r="R51" s="35" t="str">
        <f t="shared" si="1270"/>
        <v>F</v>
      </c>
      <c r="S51" s="33">
        <f t="shared" si="1271"/>
        <v>0</v>
      </c>
      <c r="T51" s="49" t="str">
        <f t="shared" si="1272"/>
        <v>0.0</v>
      </c>
      <c r="U51" s="12">
        <v>3</v>
      </c>
      <c r="V51" s="24">
        <v>6.3</v>
      </c>
      <c r="W51" s="27">
        <v>6</v>
      </c>
      <c r="X51" s="28"/>
      <c r="Y51" s="30">
        <f t="shared" si="1273"/>
        <v>6.1</v>
      </c>
      <c r="Z51" s="31">
        <f t="shared" si="1274"/>
        <v>6.1</v>
      </c>
      <c r="AA51" s="31"/>
      <c r="AB51" s="35" t="str">
        <f t="shared" si="1275"/>
        <v>C</v>
      </c>
      <c r="AC51" s="33">
        <f t="shared" si="1276"/>
        <v>2</v>
      </c>
      <c r="AD51" s="49" t="str">
        <f t="shared" si="1277"/>
        <v>2.0</v>
      </c>
      <c r="AE51" s="77">
        <v>5</v>
      </c>
      <c r="AF51" s="80">
        <v>5</v>
      </c>
      <c r="AG51" s="24">
        <v>5</v>
      </c>
      <c r="AH51" s="27">
        <v>4</v>
      </c>
      <c r="AI51" s="28"/>
      <c r="AJ51" s="30">
        <f>ROUND((AG51*0.4+AH51*0.6),1)</f>
        <v>4.4000000000000004</v>
      </c>
      <c r="AK51" s="161">
        <f>ROUND(MAX((AG51*0.4+AH51*0.6),(AG51*0.4+AI51*0.6)),1)</f>
        <v>4.4000000000000004</v>
      </c>
      <c r="AL51" s="161"/>
      <c r="AM51" s="162" t="str">
        <f t="shared" si="1278"/>
        <v>D</v>
      </c>
      <c r="AN51" s="163">
        <f t="shared" si="1279"/>
        <v>1</v>
      </c>
      <c r="AO51" s="56" t="str">
        <f t="shared" si="1280"/>
        <v>1.0</v>
      </c>
      <c r="AP51" s="77">
        <v>3</v>
      </c>
      <c r="AQ51" s="83">
        <v>3</v>
      </c>
      <c r="AR51" s="133">
        <v>5.0999999999999996</v>
      </c>
      <c r="AS51" s="125">
        <v>5</v>
      </c>
      <c r="AT51" s="126"/>
      <c r="AU51" s="127">
        <f t="shared" si="1258"/>
        <v>5</v>
      </c>
      <c r="AV51" s="128">
        <f t="shared" si="1259"/>
        <v>5</v>
      </c>
      <c r="AW51" s="128"/>
      <c r="AX51" s="129" t="str">
        <f t="shared" si="1260"/>
        <v>D+</v>
      </c>
      <c r="AY51" s="130">
        <f t="shared" si="1261"/>
        <v>1.5</v>
      </c>
      <c r="AZ51" s="131" t="str">
        <f t="shared" si="1262"/>
        <v>1.5</v>
      </c>
      <c r="BA51" s="132">
        <v>3</v>
      </c>
      <c r="BB51" s="158">
        <v>3</v>
      </c>
      <c r="BC51" s="133">
        <v>5.2</v>
      </c>
      <c r="BD51" s="125">
        <v>3</v>
      </c>
      <c r="BE51" s="126">
        <v>5</v>
      </c>
      <c r="BF51" s="127">
        <f t="shared" si="1281"/>
        <v>3.9</v>
      </c>
      <c r="BG51" s="128">
        <f t="shared" si="1282"/>
        <v>5.0999999999999996</v>
      </c>
      <c r="BH51" s="128"/>
      <c r="BI51" s="129" t="str">
        <f t="shared" si="1283"/>
        <v>D+</v>
      </c>
      <c r="BJ51" s="130">
        <f t="shared" si="1284"/>
        <v>1.5</v>
      </c>
      <c r="BK51" s="131" t="str">
        <f t="shared" si="1285"/>
        <v>1.5</v>
      </c>
      <c r="BL51" s="132">
        <v>3</v>
      </c>
      <c r="BM51" s="158">
        <v>3</v>
      </c>
      <c r="BN51" s="139">
        <v>0</v>
      </c>
      <c r="BO51" s="125"/>
      <c r="BP51" s="126"/>
      <c r="BQ51" s="127">
        <f t="shared" si="1286"/>
        <v>0</v>
      </c>
      <c r="BR51" s="128">
        <f t="shared" si="1287"/>
        <v>0</v>
      </c>
      <c r="BS51" s="128"/>
      <c r="BT51" s="129" t="str">
        <f t="shared" si="1288"/>
        <v>F</v>
      </c>
      <c r="BU51" s="130">
        <f t="shared" si="1289"/>
        <v>0</v>
      </c>
      <c r="BV51" s="131" t="str">
        <f t="shared" si="1290"/>
        <v>0.0</v>
      </c>
      <c r="BW51" s="132">
        <v>2</v>
      </c>
      <c r="BX51" s="158"/>
      <c r="BY51" s="41">
        <f t="shared" si="1263"/>
        <v>16</v>
      </c>
      <c r="BZ51" s="43">
        <f t="shared" si="1264"/>
        <v>1.375</v>
      </c>
      <c r="CA51" s="45" t="str">
        <f t="shared" si="1265"/>
        <v>1.38</v>
      </c>
      <c r="CB51" s="47" t="str">
        <f t="shared" si="1266"/>
        <v>Lên lớp</v>
      </c>
      <c r="CC51" s="145">
        <f t="shared" si="1267"/>
        <v>14</v>
      </c>
      <c r="CD51" s="146">
        <f t="shared" si="1268"/>
        <v>1.5714285714285714</v>
      </c>
      <c r="CE51" s="47" t="str">
        <f t="shared" si="1269"/>
        <v>Lên lớp</v>
      </c>
      <c r="CF51" s="142" t="s">
        <v>1143</v>
      </c>
      <c r="CG51" s="63">
        <v>0</v>
      </c>
      <c r="CH51" s="27"/>
      <c r="CI51" s="28"/>
      <c r="CJ51" s="30">
        <f t="shared" si="1291"/>
        <v>0</v>
      </c>
      <c r="CK51" s="31">
        <f t="shared" si="1292"/>
        <v>0</v>
      </c>
      <c r="CL51" s="31"/>
      <c r="CM51" s="35" t="str">
        <f t="shared" si="1293"/>
        <v>F</v>
      </c>
      <c r="CN51" s="157">
        <f t="shared" si="1294"/>
        <v>0</v>
      </c>
      <c r="CO51" s="49" t="str">
        <f t="shared" si="1295"/>
        <v>0.0</v>
      </c>
      <c r="CP51" s="77">
        <v>3</v>
      </c>
      <c r="CQ51" s="151"/>
      <c r="CR51" s="63">
        <v>0</v>
      </c>
      <c r="CS51" s="27"/>
      <c r="CT51" s="28"/>
      <c r="CU51" s="30">
        <f>ROUND((CR51*0.4+CS51*0.6),1)</f>
        <v>0</v>
      </c>
      <c r="CV51" s="31">
        <f>ROUND(MAX((CR51*0.4+CS51*0.6),(CR51*0.4+CT51*0.6)),1)</f>
        <v>0</v>
      </c>
      <c r="CW51" s="31"/>
      <c r="CX51" s="35" t="str">
        <f t="shared" si="1296"/>
        <v>F</v>
      </c>
      <c r="CY51" s="157">
        <f t="shared" si="1297"/>
        <v>0</v>
      </c>
      <c r="CZ51" s="49" t="str">
        <f t="shared" si="1298"/>
        <v>0.0</v>
      </c>
      <c r="DA51" s="77">
        <v>2</v>
      </c>
      <c r="DB51" s="151"/>
      <c r="DC51" s="63">
        <v>4.5999999999999996</v>
      </c>
      <c r="DD51" s="27"/>
      <c r="DE51" s="28"/>
      <c r="DF51" s="30">
        <f t="shared" si="1299"/>
        <v>1.8</v>
      </c>
      <c r="DG51" s="31">
        <f t="shared" si="1300"/>
        <v>1.8</v>
      </c>
      <c r="DH51" s="31"/>
      <c r="DI51" s="35" t="str">
        <f t="shared" si="1301"/>
        <v>F</v>
      </c>
      <c r="DJ51" s="157">
        <f t="shared" si="1302"/>
        <v>0</v>
      </c>
      <c r="DK51" s="49" t="str">
        <f t="shared" si="1303"/>
        <v>0.0</v>
      </c>
      <c r="DL51" s="77">
        <v>4</v>
      </c>
      <c r="DM51" s="151"/>
      <c r="DN51" s="63">
        <v>3.4</v>
      </c>
      <c r="DO51" s="27"/>
      <c r="DP51" s="28"/>
      <c r="DQ51" s="30">
        <f>ROUND((DN51*0.4+DO51*0.6),1)</f>
        <v>1.4</v>
      </c>
      <c r="DR51" s="31">
        <f>ROUND(MAX((DN51*0.4+DO51*0.6),(DN51*0.4+DP51*0.6)),1)</f>
        <v>1.4</v>
      </c>
      <c r="DS51" s="31"/>
      <c r="DT51" s="35" t="str">
        <f t="shared" si="1304"/>
        <v>F</v>
      </c>
      <c r="DU51" s="157">
        <f t="shared" si="1305"/>
        <v>0</v>
      </c>
      <c r="DV51" s="49" t="str">
        <f t="shared" si="1306"/>
        <v>0.0</v>
      </c>
      <c r="DW51" s="77">
        <v>3</v>
      </c>
      <c r="DX51" s="151"/>
      <c r="DY51" s="63">
        <v>1.3</v>
      </c>
      <c r="DZ51" s="27"/>
      <c r="EA51" s="28"/>
      <c r="EB51" s="30">
        <f t="shared" si="1307"/>
        <v>0.5</v>
      </c>
      <c r="EC51" s="31">
        <f t="shared" si="1308"/>
        <v>0.5</v>
      </c>
      <c r="ED51" s="31"/>
      <c r="EE51" s="35" t="str">
        <f t="shared" si="1309"/>
        <v>F</v>
      </c>
      <c r="EF51" s="157">
        <f t="shared" si="1310"/>
        <v>0</v>
      </c>
      <c r="EG51" s="49" t="str">
        <f t="shared" si="1311"/>
        <v>0.0</v>
      </c>
      <c r="EH51" s="77">
        <v>2</v>
      </c>
      <c r="EI51" s="151"/>
      <c r="EJ51" s="24">
        <v>5.4</v>
      </c>
      <c r="EK51" s="27">
        <v>4</v>
      </c>
      <c r="EL51" s="28"/>
      <c r="EM51" s="30">
        <f t="shared" si="1312"/>
        <v>4.5999999999999996</v>
      </c>
      <c r="EN51" s="31">
        <f t="shared" si="1313"/>
        <v>4.5999999999999996</v>
      </c>
      <c r="EO51" s="31"/>
      <c r="EP51" s="35" t="str">
        <f t="shared" si="1314"/>
        <v>D</v>
      </c>
      <c r="EQ51" s="157">
        <f t="shared" si="1315"/>
        <v>1</v>
      </c>
      <c r="ER51" s="49" t="str">
        <f t="shared" si="1316"/>
        <v>1.0</v>
      </c>
      <c r="ES51" s="77">
        <v>2</v>
      </c>
      <c r="ET51" s="151">
        <v>2</v>
      </c>
      <c r="EU51" s="24">
        <v>5.6</v>
      </c>
      <c r="EV51" s="124"/>
      <c r="EW51" s="28">
        <v>6</v>
      </c>
      <c r="EX51" s="30">
        <f t="shared" si="1317"/>
        <v>2.2000000000000002</v>
      </c>
      <c r="EY51" s="31">
        <f t="shared" si="1318"/>
        <v>5.8</v>
      </c>
      <c r="EZ51" s="31"/>
      <c r="FA51" s="35" t="str">
        <f t="shared" si="1319"/>
        <v>C</v>
      </c>
      <c r="FB51" s="157">
        <f t="shared" si="1320"/>
        <v>2</v>
      </c>
      <c r="FC51" s="49" t="str">
        <f t="shared" si="1321"/>
        <v>2.0</v>
      </c>
      <c r="FD51" s="77">
        <v>3</v>
      </c>
      <c r="FE51" s="151">
        <v>3</v>
      </c>
      <c r="FF51" s="155">
        <v>7</v>
      </c>
      <c r="FG51" s="165">
        <v>6.4</v>
      </c>
      <c r="FH51" s="165"/>
      <c r="FI51" s="22">
        <f>ROUND((FF51*0.4+FG51*0.6),1)</f>
        <v>6.6</v>
      </c>
      <c r="FJ51" s="29">
        <f>ROUND(MAX((FF51*0.4+FG51*0.6),(FF51*0.4+FH51*0.6)),1)</f>
        <v>6.6</v>
      </c>
      <c r="FK51" s="29"/>
      <c r="FL51" s="35" t="str">
        <f t="shared" si="1322"/>
        <v>C+</v>
      </c>
      <c r="FM51" s="33">
        <f t="shared" si="1323"/>
        <v>2.5</v>
      </c>
      <c r="FN51" s="49" t="str">
        <f t="shared" si="1324"/>
        <v>2.5</v>
      </c>
      <c r="FO51" s="77">
        <v>2</v>
      </c>
      <c r="FP51" s="151">
        <v>2</v>
      </c>
      <c r="FQ51" s="41">
        <f t="shared" ref="FQ51:FQ56" si="1328">CP51+DA51+DL51+DW51+EH51+ES51+FD51+FO51</f>
        <v>21</v>
      </c>
      <c r="FR51" s="43">
        <f t="shared" ref="FR51:FR56" si="1329">(CN51*CP51+CY51*DA51+DJ51*DL51+DU51*DW51+EF51*EH51+EQ51*ES51+FB51*FD51+FM51*FO51)/FQ51</f>
        <v>0.61904761904761907</v>
      </c>
      <c r="FS51" s="45" t="str">
        <f t="shared" ref="FS51:FS56" si="1330">TEXT(FR51,"0.00")</f>
        <v>0.62</v>
      </c>
      <c r="FT51" s="148" t="str">
        <f t="shared" ref="FT51:FT56" si="1331">IF(AND(FR51&lt;1),"Cảnh báo KQHT","Lên lớp")</f>
        <v>Cảnh báo KQHT</v>
      </c>
      <c r="FU51" s="145">
        <f t="shared" ref="FU51:FU56" si="1332">CQ51+DB51+DM51+DX51+EI51+ET51+FE51+FP51</f>
        <v>7</v>
      </c>
      <c r="FV51" s="146">
        <f t="shared" ref="FV51:FV56" si="1333" xml:space="preserve"> (CN51*CQ51+CY51*DB51+DJ51*DM51+DU51*DX51+EF51*EI51+EQ51*ET51+FB51*FE51+FM51*FP51)/FU51</f>
        <v>1.8571428571428572</v>
      </c>
      <c r="FW51" s="174">
        <f t="shared" ref="FW51:FW56" si="1334">BY51+FQ51</f>
        <v>37</v>
      </c>
      <c r="FX51" s="41">
        <f t="shared" ref="FX51:FX56" si="1335">CC51+FU51</f>
        <v>21</v>
      </c>
      <c r="FY51" s="43">
        <f t="shared" ref="FY51:FY56" si="1336">(CD51*CC51+FV51*FU51)/FX51</f>
        <v>1.6666666666666667</v>
      </c>
      <c r="FZ51" s="45" t="str">
        <f t="shared" ref="FZ51:FZ56" si="1337">TEXT(FY51,"0.00")</f>
        <v>1.67</v>
      </c>
      <c r="GA51" s="47" t="str">
        <f t="shared" ref="GA51:GA56" si="1338">IF(AND(FY51&lt;1.2),"Cảnh báo KQHT","Lên lớp")</f>
        <v>Lên lớp</v>
      </c>
      <c r="GB51" s="209" t="s">
        <v>1135</v>
      </c>
    </row>
    <row r="52" spans="1:529" ht="18">
      <c r="A52" s="11">
        <v>32</v>
      </c>
      <c r="B52" s="70" t="s">
        <v>573</v>
      </c>
      <c r="C52" s="14" t="s">
        <v>989</v>
      </c>
      <c r="D52" s="71" t="s">
        <v>336</v>
      </c>
      <c r="E52" s="72" t="s">
        <v>518</v>
      </c>
      <c r="F52" s="123" t="s">
        <v>1169</v>
      </c>
      <c r="G52" s="58" t="s">
        <v>991</v>
      </c>
      <c r="H52" s="58" t="s">
        <v>18</v>
      </c>
      <c r="I52" s="104" t="s">
        <v>888</v>
      </c>
      <c r="J52" s="13">
        <v>5</v>
      </c>
      <c r="K52" s="13"/>
      <c r="L52" s="35" t="str">
        <f t="shared" ref="L52:L57" si="1339">IF(J52&gt;=8.5,"A",IF(J52&gt;=8,"B+",IF(J52&gt;=7,"B",IF(J52&gt;=6.5,"C+",IF(J52&gt;=5.5,"C",IF(J52&gt;=5,"D+",IF(J52&gt;=4,"D","F")))))))</f>
        <v>D+</v>
      </c>
      <c r="M52" s="33">
        <f t="shared" ref="M52:M57" si="1340">IF(L52="A",4,IF(L52="B+",3.5,IF(L52="B",3,IF(L52="C+",2.5,IF(L52="C",2,IF(L52="D+",1.5,IF(L52="D",1,0)))))))</f>
        <v>1.5</v>
      </c>
      <c r="N52" s="49" t="str">
        <f t="shared" ref="N52:N57" si="1341">TEXT(M52,"0.0")</f>
        <v>1.5</v>
      </c>
      <c r="O52" s="12">
        <v>2</v>
      </c>
      <c r="P52" s="19"/>
      <c r="Q52" s="19"/>
      <c r="R52" s="35" t="str">
        <f t="shared" si="1270"/>
        <v>F</v>
      </c>
      <c r="S52" s="33">
        <f t="shared" si="1271"/>
        <v>0</v>
      </c>
      <c r="T52" s="49" t="str">
        <f t="shared" si="1272"/>
        <v>0.0</v>
      </c>
      <c r="U52" s="12">
        <v>3</v>
      </c>
      <c r="V52" s="24">
        <v>7.8</v>
      </c>
      <c r="W52" s="124"/>
      <c r="X52" s="28"/>
      <c r="Y52" s="22">
        <f t="shared" si="1273"/>
        <v>3.1</v>
      </c>
      <c r="Z52" s="29">
        <f t="shared" si="1274"/>
        <v>3.1</v>
      </c>
      <c r="AA52" s="29"/>
      <c r="AB52" s="35" t="str">
        <f t="shared" si="1275"/>
        <v>F</v>
      </c>
      <c r="AC52" s="33">
        <f t="shared" si="1276"/>
        <v>0</v>
      </c>
      <c r="AD52" s="49" t="str">
        <f t="shared" si="1277"/>
        <v>0.0</v>
      </c>
      <c r="AE52" s="77">
        <v>5</v>
      </c>
      <c r="AF52" s="80"/>
      <c r="AG52" s="24"/>
      <c r="AH52" s="27"/>
      <c r="AI52" s="28"/>
      <c r="AJ52" s="22">
        <f>ROUND((AG52*0.4+AH52*0.6),1)</f>
        <v>0</v>
      </c>
      <c r="AK52" s="29">
        <f>ROUND(MAX((AG52*0.4+AH52*0.6),(AG52*0.4+AI52*0.6)),1)</f>
        <v>0</v>
      </c>
      <c r="AL52" s="29"/>
      <c r="AM52" s="35" t="str">
        <f t="shared" si="1278"/>
        <v>F</v>
      </c>
      <c r="AN52" s="33">
        <f t="shared" si="1279"/>
        <v>0</v>
      </c>
      <c r="AO52" s="49" t="str">
        <f t="shared" si="1280"/>
        <v>0.0</v>
      </c>
      <c r="AP52" s="77">
        <v>3</v>
      </c>
      <c r="AQ52" s="83"/>
      <c r="AR52" s="24">
        <v>5.9</v>
      </c>
      <c r="AS52" s="124"/>
      <c r="AT52" s="138"/>
      <c r="AU52" s="22">
        <f t="shared" si="1258"/>
        <v>2.4</v>
      </c>
      <c r="AV52" s="29">
        <f t="shared" si="1259"/>
        <v>2.4</v>
      </c>
      <c r="AW52" s="29"/>
      <c r="AX52" s="35" t="str">
        <f t="shared" si="1260"/>
        <v>F</v>
      </c>
      <c r="AY52" s="33">
        <f t="shared" si="1261"/>
        <v>0</v>
      </c>
      <c r="AZ52" s="49" t="str">
        <f t="shared" si="1262"/>
        <v>0.0</v>
      </c>
      <c r="BA52" s="77">
        <v>3</v>
      </c>
      <c r="BB52" s="83"/>
      <c r="BC52" s="24">
        <v>7.5</v>
      </c>
      <c r="BD52" s="124"/>
      <c r="BE52" s="28"/>
      <c r="BF52" s="22">
        <f t="shared" si="1281"/>
        <v>3</v>
      </c>
      <c r="BG52" s="29">
        <f t="shared" si="1282"/>
        <v>3</v>
      </c>
      <c r="BH52" s="29"/>
      <c r="BI52" s="35" t="str">
        <f t="shared" si="1283"/>
        <v>F</v>
      </c>
      <c r="BJ52" s="33">
        <f t="shared" si="1284"/>
        <v>0</v>
      </c>
      <c r="BK52" s="49" t="str">
        <f t="shared" si="1285"/>
        <v>0.0</v>
      </c>
      <c r="BL52" s="77">
        <v>3</v>
      </c>
      <c r="BM52" s="83"/>
      <c r="BN52" s="24">
        <v>7</v>
      </c>
      <c r="BO52" s="27">
        <v>7</v>
      </c>
      <c r="BP52" s="28"/>
      <c r="BQ52" s="22">
        <f t="shared" si="1286"/>
        <v>7</v>
      </c>
      <c r="BR52" s="29">
        <f t="shared" si="1287"/>
        <v>7</v>
      </c>
      <c r="BS52" s="29"/>
      <c r="BT52" s="35" t="str">
        <f t="shared" si="1288"/>
        <v>B</v>
      </c>
      <c r="BU52" s="33">
        <f t="shared" si="1289"/>
        <v>3</v>
      </c>
      <c r="BV52" s="49" t="str">
        <f t="shared" si="1290"/>
        <v>3.0</v>
      </c>
      <c r="BW52" s="77">
        <v>2</v>
      </c>
      <c r="BX52" s="83">
        <v>2</v>
      </c>
      <c r="BY52" s="41">
        <f t="shared" si="1263"/>
        <v>16</v>
      </c>
      <c r="BZ52" s="43">
        <f t="shared" si="1264"/>
        <v>0.375</v>
      </c>
      <c r="CA52" s="45" t="str">
        <f t="shared" si="1265"/>
        <v>0.38</v>
      </c>
      <c r="CB52" s="47" t="str">
        <f t="shared" si="1266"/>
        <v>Cảnh báo KQHT</v>
      </c>
      <c r="CC52" s="145">
        <f t="shared" si="1267"/>
        <v>2</v>
      </c>
      <c r="CD52" s="146">
        <f t="shared" si="1268"/>
        <v>3</v>
      </c>
      <c r="CE52" s="47" t="str">
        <f t="shared" si="1269"/>
        <v>Lên lớp</v>
      </c>
      <c r="CF52" s="142" t="s">
        <v>1143</v>
      </c>
      <c r="CG52" s="24"/>
      <c r="CH52" s="27"/>
      <c r="CI52" s="28"/>
      <c r="CJ52" s="30">
        <f t="shared" si="1291"/>
        <v>0</v>
      </c>
      <c r="CK52" s="31">
        <f t="shared" si="1292"/>
        <v>0</v>
      </c>
      <c r="CL52" s="31"/>
      <c r="CM52" s="35" t="str">
        <f t="shared" si="1293"/>
        <v>F</v>
      </c>
      <c r="CN52" s="157">
        <f t="shared" si="1294"/>
        <v>0</v>
      </c>
      <c r="CO52" s="49" t="str">
        <f t="shared" si="1295"/>
        <v>0.0</v>
      </c>
      <c r="CP52" s="77"/>
      <c r="CQ52" s="151"/>
      <c r="CR52" s="24"/>
      <c r="CS52" s="27"/>
      <c r="CT52" s="28"/>
      <c r="CU52" s="30">
        <f>ROUND((CR52*0.4+CS52*0.6),1)</f>
        <v>0</v>
      </c>
      <c r="CV52" s="31">
        <f>ROUND(MAX((CR52*0.4+CS52*0.6),(CR52*0.4+CT52*0.6)),1)</f>
        <v>0</v>
      </c>
      <c r="CW52" s="31"/>
      <c r="CX52" s="35" t="str">
        <f t="shared" si="1296"/>
        <v>F</v>
      </c>
      <c r="CY52" s="157">
        <f t="shared" si="1297"/>
        <v>0</v>
      </c>
      <c r="CZ52" s="49" t="str">
        <f t="shared" si="1298"/>
        <v>0.0</v>
      </c>
      <c r="DA52" s="77"/>
      <c r="DB52" s="151"/>
      <c r="DC52" s="24"/>
      <c r="DD52" s="27"/>
      <c r="DE52" s="28"/>
      <c r="DF52" s="30">
        <f t="shared" si="1299"/>
        <v>0</v>
      </c>
      <c r="DG52" s="31">
        <f t="shared" si="1300"/>
        <v>0</v>
      </c>
      <c r="DH52" s="31"/>
      <c r="DI52" s="35" t="str">
        <f t="shared" si="1301"/>
        <v>F</v>
      </c>
      <c r="DJ52" s="157">
        <f t="shared" si="1302"/>
        <v>0</v>
      </c>
      <c r="DK52" s="49" t="str">
        <f t="shared" si="1303"/>
        <v>0.0</v>
      </c>
      <c r="DL52" s="77"/>
      <c r="DM52" s="151"/>
      <c r="DN52" s="24"/>
      <c r="DO52" s="27"/>
      <c r="DP52" s="28"/>
      <c r="DQ52" s="30">
        <f>ROUND((DN52*0.4+DO52*0.6),1)</f>
        <v>0</v>
      </c>
      <c r="DR52" s="31">
        <f>ROUND(MAX((DN52*0.4+DO52*0.6),(DN52*0.4+DP52*0.6)),1)</f>
        <v>0</v>
      </c>
      <c r="DS52" s="31"/>
      <c r="DT52" s="35" t="str">
        <f t="shared" si="1304"/>
        <v>F</v>
      </c>
      <c r="DU52" s="157">
        <f t="shared" si="1305"/>
        <v>0</v>
      </c>
      <c r="DV52" s="49" t="str">
        <f t="shared" si="1306"/>
        <v>0.0</v>
      </c>
      <c r="DW52" s="77"/>
      <c r="DX52" s="151"/>
      <c r="DY52" s="24"/>
      <c r="DZ52" s="27"/>
      <c r="EA52" s="28"/>
      <c r="EB52" s="30">
        <f t="shared" si="1307"/>
        <v>0</v>
      </c>
      <c r="EC52" s="31">
        <f t="shared" si="1308"/>
        <v>0</v>
      </c>
      <c r="ED52" s="31"/>
      <c r="EE52" s="35" t="str">
        <f t="shared" si="1309"/>
        <v>F</v>
      </c>
      <c r="EF52" s="157">
        <f t="shared" si="1310"/>
        <v>0</v>
      </c>
      <c r="EG52" s="49" t="str">
        <f t="shared" si="1311"/>
        <v>0.0</v>
      </c>
      <c r="EH52" s="77"/>
      <c r="EI52" s="151"/>
      <c r="EJ52" s="24"/>
      <c r="EK52" s="27"/>
      <c r="EL52" s="28"/>
      <c r="EM52" s="30">
        <f t="shared" si="1312"/>
        <v>0</v>
      </c>
      <c r="EN52" s="31">
        <f t="shared" si="1313"/>
        <v>0</v>
      </c>
      <c r="EO52" s="31"/>
      <c r="EP52" s="35" t="str">
        <f t="shared" si="1314"/>
        <v>F</v>
      </c>
      <c r="EQ52" s="157">
        <f t="shared" si="1315"/>
        <v>0</v>
      </c>
      <c r="ER52" s="49" t="str">
        <f t="shared" si="1316"/>
        <v>0.0</v>
      </c>
      <c r="ES52" s="77"/>
      <c r="ET52" s="151"/>
      <c r="EU52" s="24"/>
      <c r="EV52" s="27"/>
      <c r="EW52" s="28"/>
      <c r="EX52" s="22">
        <f t="shared" si="1317"/>
        <v>0</v>
      </c>
      <c r="EY52" s="29">
        <f t="shared" si="1318"/>
        <v>0</v>
      </c>
      <c r="EZ52" s="29"/>
      <c r="FA52" s="35" t="str">
        <f t="shared" si="1319"/>
        <v>F</v>
      </c>
      <c r="FB52" s="157">
        <f t="shared" si="1320"/>
        <v>0</v>
      </c>
      <c r="FC52" s="49" t="str">
        <f t="shared" si="1321"/>
        <v>0.0</v>
      </c>
      <c r="FD52" s="77"/>
      <c r="FE52" s="151"/>
      <c r="FF52" s="155"/>
      <c r="FG52" s="165"/>
      <c r="FH52" s="165"/>
      <c r="FI52" s="22">
        <f>ROUND((FF52*0.4+FG52*0.6),1)</f>
        <v>0</v>
      </c>
      <c r="FJ52" s="29">
        <f>ROUND(MAX((FF52*0.4+FG52*0.6),(FF52*0.4+FH52*0.6)),1)</f>
        <v>0</v>
      </c>
      <c r="FK52" s="29"/>
      <c r="FL52" s="35" t="str">
        <f t="shared" si="1322"/>
        <v>F</v>
      </c>
      <c r="FM52" s="33">
        <f t="shared" si="1323"/>
        <v>0</v>
      </c>
      <c r="FN52" s="49" t="str">
        <f t="shared" si="1324"/>
        <v>0.0</v>
      </c>
      <c r="FO52" s="77"/>
      <c r="FP52" s="151"/>
      <c r="FQ52" s="41">
        <f t="shared" si="1328"/>
        <v>0</v>
      </c>
      <c r="FR52" s="43" t="e">
        <f t="shared" si="1329"/>
        <v>#DIV/0!</v>
      </c>
      <c r="FS52" s="45" t="e">
        <f t="shared" si="1330"/>
        <v>#DIV/0!</v>
      </c>
      <c r="FT52" s="148" t="e">
        <f t="shared" si="1331"/>
        <v>#DIV/0!</v>
      </c>
      <c r="FU52" s="145">
        <f t="shared" si="1332"/>
        <v>0</v>
      </c>
      <c r="FV52" s="146" t="e">
        <f t="shared" si="1333"/>
        <v>#DIV/0!</v>
      </c>
      <c r="FW52" s="174">
        <f t="shared" si="1334"/>
        <v>16</v>
      </c>
      <c r="FX52" s="41">
        <f t="shared" si="1335"/>
        <v>2</v>
      </c>
      <c r="FY52" s="43" t="e">
        <f t="shared" si="1336"/>
        <v>#DIV/0!</v>
      </c>
      <c r="FZ52" s="45" t="e">
        <f t="shared" si="1337"/>
        <v>#DIV/0!</v>
      </c>
      <c r="GA52" s="47" t="e">
        <f t="shared" si="1338"/>
        <v>#DIV/0!</v>
      </c>
      <c r="GB52" s="47" t="s">
        <v>1143</v>
      </c>
    </row>
    <row r="53" spans="1:529" ht="18">
      <c r="A53" s="11">
        <v>41</v>
      </c>
      <c r="B53" s="70" t="s">
        <v>1086</v>
      </c>
      <c r="C53" s="14" t="s">
        <v>1087</v>
      </c>
      <c r="D53" s="57" t="s">
        <v>19</v>
      </c>
      <c r="E53" s="15" t="s">
        <v>1021</v>
      </c>
      <c r="F53" s="123" t="s">
        <v>1171</v>
      </c>
      <c r="G53" s="58" t="s">
        <v>1088</v>
      </c>
      <c r="H53" s="58" t="s">
        <v>18</v>
      </c>
      <c r="I53" s="104" t="s">
        <v>686</v>
      </c>
      <c r="J53" s="13">
        <v>5.3</v>
      </c>
      <c r="K53" s="13"/>
      <c r="L53" s="35" t="str">
        <f t="shared" si="1339"/>
        <v>D+</v>
      </c>
      <c r="M53" s="33">
        <f t="shared" si="1340"/>
        <v>1.5</v>
      </c>
      <c r="N53" s="49" t="str">
        <f t="shared" si="1341"/>
        <v>1.5</v>
      </c>
      <c r="O53" s="12">
        <v>2</v>
      </c>
      <c r="P53" s="19">
        <v>8</v>
      </c>
      <c r="Q53" s="19"/>
      <c r="R53" s="35" t="str">
        <f t="shared" si="1270"/>
        <v>B+</v>
      </c>
      <c r="S53" s="33">
        <f t="shared" si="1271"/>
        <v>3.5</v>
      </c>
      <c r="T53" s="49" t="str">
        <f t="shared" si="1272"/>
        <v>3.5</v>
      </c>
      <c r="U53" s="12">
        <v>3</v>
      </c>
      <c r="V53" s="24"/>
      <c r="W53" s="27"/>
      <c r="X53" s="28"/>
      <c r="Y53" s="30">
        <f t="shared" si="1273"/>
        <v>0</v>
      </c>
      <c r="Z53" s="31">
        <f t="shared" si="1274"/>
        <v>0</v>
      </c>
      <c r="AA53" s="31"/>
      <c r="AB53" s="35" t="str">
        <f t="shared" si="1275"/>
        <v>F</v>
      </c>
      <c r="AC53" s="33">
        <f t="shared" si="1276"/>
        <v>0</v>
      </c>
      <c r="AD53" s="49" t="str">
        <f t="shared" si="1277"/>
        <v>0.0</v>
      </c>
      <c r="AE53" s="77">
        <v>5</v>
      </c>
      <c r="AF53" s="80"/>
      <c r="AG53" s="24"/>
      <c r="AH53" s="27"/>
      <c r="AI53" s="28"/>
      <c r="AJ53" s="30">
        <v>4</v>
      </c>
      <c r="AK53" s="161">
        <v>4</v>
      </c>
      <c r="AL53" s="161"/>
      <c r="AM53" s="162" t="str">
        <f t="shared" si="1278"/>
        <v>D</v>
      </c>
      <c r="AN53" s="163">
        <f t="shared" si="1279"/>
        <v>1</v>
      </c>
      <c r="AO53" s="56" t="str">
        <f t="shared" si="1280"/>
        <v>1.0</v>
      </c>
      <c r="AP53" s="77">
        <v>3</v>
      </c>
      <c r="AQ53" s="83">
        <v>3</v>
      </c>
      <c r="AR53" s="24"/>
      <c r="AS53" s="27"/>
      <c r="AT53" s="28"/>
      <c r="AU53" s="30">
        <v>6</v>
      </c>
      <c r="AV53" s="31">
        <v>6</v>
      </c>
      <c r="AW53" s="31"/>
      <c r="AX53" s="35" t="str">
        <f t="shared" si="1260"/>
        <v>C</v>
      </c>
      <c r="AY53" s="33">
        <f t="shared" si="1261"/>
        <v>2</v>
      </c>
      <c r="AZ53" s="49" t="str">
        <f t="shared" si="1262"/>
        <v>2.0</v>
      </c>
      <c r="BA53" s="77">
        <v>3</v>
      </c>
      <c r="BB53" s="83">
        <v>3</v>
      </c>
      <c r="BC53" s="24"/>
      <c r="BD53" s="27"/>
      <c r="BE53" s="28"/>
      <c r="BF53" s="30">
        <f t="shared" si="1281"/>
        <v>0</v>
      </c>
      <c r="BG53" s="31">
        <f t="shared" si="1282"/>
        <v>0</v>
      </c>
      <c r="BH53" s="31"/>
      <c r="BI53" s="35" t="str">
        <f t="shared" si="1283"/>
        <v>F</v>
      </c>
      <c r="BJ53" s="33">
        <f t="shared" si="1284"/>
        <v>0</v>
      </c>
      <c r="BK53" s="49" t="str">
        <f t="shared" si="1285"/>
        <v>0.0</v>
      </c>
      <c r="BL53" s="77">
        <v>3</v>
      </c>
      <c r="BM53" s="83"/>
      <c r="BN53" s="24"/>
      <c r="BO53" s="27"/>
      <c r="BP53" s="28"/>
      <c r="BQ53" s="30">
        <f t="shared" si="1286"/>
        <v>0</v>
      </c>
      <c r="BR53" s="31">
        <f t="shared" si="1287"/>
        <v>0</v>
      </c>
      <c r="BS53" s="31"/>
      <c r="BT53" s="35" t="str">
        <f t="shared" si="1288"/>
        <v>F</v>
      </c>
      <c r="BU53" s="33">
        <f t="shared" si="1289"/>
        <v>0</v>
      </c>
      <c r="BV53" s="49" t="str">
        <f t="shared" si="1290"/>
        <v>0.0</v>
      </c>
      <c r="BW53" s="77">
        <v>2</v>
      </c>
      <c r="BX53" s="83"/>
      <c r="BY53" s="41">
        <f t="shared" si="1263"/>
        <v>16</v>
      </c>
      <c r="BZ53" s="43">
        <f t="shared" si="1264"/>
        <v>0.5625</v>
      </c>
      <c r="CA53" s="45" t="str">
        <f t="shared" si="1265"/>
        <v>0.56</v>
      </c>
      <c r="CB53" s="47" t="str">
        <f t="shared" si="1266"/>
        <v>Cảnh báo KQHT</v>
      </c>
      <c r="CC53" s="145">
        <f t="shared" si="1267"/>
        <v>6</v>
      </c>
      <c r="CD53" s="146">
        <f t="shared" si="1268"/>
        <v>1.5</v>
      </c>
      <c r="CE53" s="47" t="str">
        <f t="shared" si="1269"/>
        <v>Lên lớp</v>
      </c>
      <c r="CF53" s="142" t="s">
        <v>1143</v>
      </c>
      <c r="CG53" s="24"/>
      <c r="CH53" s="27"/>
      <c r="CI53" s="28"/>
      <c r="CJ53" s="30">
        <f t="shared" si="1291"/>
        <v>0</v>
      </c>
      <c r="CK53" s="31">
        <f t="shared" si="1292"/>
        <v>0</v>
      </c>
      <c r="CL53" s="31"/>
      <c r="CM53" s="35" t="str">
        <f t="shared" si="1293"/>
        <v>F</v>
      </c>
      <c r="CN53" s="157">
        <f t="shared" si="1294"/>
        <v>0</v>
      </c>
      <c r="CO53" s="49" t="str">
        <f t="shared" si="1295"/>
        <v>0.0</v>
      </c>
      <c r="CP53" s="77">
        <v>3</v>
      </c>
      <c r="CQ53" s="151"/>
      <c r="CR53" s="24"/>
      <c r="CS53" s="27"/>
      <c r="CT53" s="28"/>
      <c r="CU53" s="30">
        <v>6</v>
      </c>
      <c r="CV53" s="31">
        <v>6</v>
      </c>
      <c r="CW53" s="31"/>
      <c r="CX53" s="35" t="str">
        <f t="shared" si="1296"/>
        <v>C</v>
      </c>
      <c r="CY53" s="157">
        <f t="shared" si="1297"/>
        <v>2</v>
      </c>
      <c r="CZ53" s="49" t="str">
        <f t="shared" si="1298"/>
        <v>2.0</v>
      </c>
      <c r="DA53" s="77">
        <v>2</v>
      </c>
      <c r="DB53" s="151">
        <v>2</v>
      </c>
      <c r="DC53" s="24"/>
      <c r="DD53" s="27"/>
      <c r="DE53" s="28"/>
      <c r="DF53" s="30">
        <f t="shared" si="1299"/>
        <v>0</v>
      </c>
      <c r="DG53" s="31">
        <f t="shared" si="1300"/>
        <v>0</v>
      </c>
      <c r="DH53" s="31"/>
      <c r="DI53" s="35" t="str">
        <f t="shared" si="1301"/>
        <v>F</v>
      </c>
      <c r="DJ53" s="157">
        <f t="shared" si="1302"/>
        <v>0</v>
      </c>
      <c r="DK53" s="49" t="str">
        <f t="shared" si="1303"/>
        <v>0.0</v>
      </c>
      <c r="DL53" s="77">
        <v>4</v>
      </c>
      <c r="DM53" s="151"/>
      <c r="DN53" s="24"/>
      <c r="DO53" s="27"/>
      <c r="DP53" s="28"/>
      <c r="DQ53" s="30">
        <v>5</v>
      </c>
      <c r="DR53" s="31">
        <v>5</v>
      </c>
      <c r="DS53" s="31"/>
      <c r="DT53" s="35" t="str">
        <f t="shared" si="1304"/>
        <v>D+</v>
      </c>
      <c r="DU53" s="157">
        <f t="shared" si="1305"/>
        <v>1.5</v>
      </c>
      <c r="DV53" s="49" t="str">
        <f t="shared" si="1306"/>
        <v>1.5</v>
      </c>
      <c r="DW53" s="77">
        <v>3</v>
      </c>
      <c r="DX53" s="151">
        <v>3</v>
      </c>
      <c r="DY53" s="24"/>
      <c r="DZ53" s="27"/>
      <c r="EA53" s="28"/>
      <c r="EB53" s="30">
        <f t="shared" si="1307"/>
        <v>0</v>
      </c>
      <c r="EC53" s="31">
        <f t="shared" si="1308"/>
        <v>0</v>
      </c>
      <c r="ED53" s="31"/>
      <c r="EE53" s="35" t="str">
        <f t="shared" si="1309"/>
        <v>F</v>
      </c>
      <c r="EF53" s="157">
        <f t="shared" si="1310"/>
        <v>0</v>
      </c>
      <c r="EG53" s="49" t="str">
        <f t="shared" si="1311"/>
        <v>0.0</v>
      </c>
      <c r="EH53" s="77">
        <v>2</v>
      </c>
      <c r="EI53" s="151"/>
      <c r="EJ53" s="24">
        <v>8</v>
      </c>
      <c r="EK53" s="27">
        <v>3</v>
      </c>
      <c r="EL53" s="28"/>
      <c r="EM53" s="30">
        <f t="shared" si="1312"/>
        <v>5</v>
      </c>
      <c r="EN53" s="31">
        <f t="shared" si="1313"/>
        <v>5</v>
      </c>
      <c r="EO53" s="31"/>
      <c r="EP53" s="35" t="str">
        <f t="shared" si="1314"/>
        <v>D+</v>
      </c>
      <c r="EQ53" s="157">
        <f t="shared" si="1315"/>
        <v>1.5</v>
      </c>
      <c r="ER53" s="49" t="str">
        <f t="shared" si="1316"/>
        <v>1.5</v>
      </c>
      <c r="ES53" s="77">
        <v>2</v>
      </c>
      <c r="ET53" s="151">
        <v>2</v>
      </c>
      <c r="EU53" s="24"/>
      <c r="EV53" s="27"/>
      <c r="EW53" s="28"/>
      <c r="EX53" s="30">
        <f t="shared" si="1317"/>
        <v>0</v>
      </c>
      <c r="EY53" s="31">
        <f t="shared" si="1318"/>
        <v>0</v>
      </c>
      <c r="EZ53" s="31"/>
      <c r="FA53" s="35" t="str">
        <f t="shared" si="1319"/>
        <v>F</v>
      </c>
      <c r="FB53" s="157">
        <f t="shared" si="1320"/>
        <v>0</v>
      </c>
      <c r="FC53" s="49" t="str">
        <f t="shared" si="1321"/>
        <v>0.0</v>
      </c>
      <c r="FD53" s="77">
        <v>3</v>
      </c>
      <c r="FE53" s="151"/>
      <c r="FF53" s="155"/>
      <c r="FG53" s="165"/>
      <c r="FH53" s="165"/>
      <c r="FI53" s="22">
        <v>7.3</v>
      </c>
      <c r="FJ53" s="29">
        <v>7.3</v>
      </c>
      <c r="FK53" s="29"/>
      <c r="FL53" s="35" t="str">
        <f t="shared" si="1322"/>
        <v>B</v>
      </c>
      <c r="FM53" s="33">
        <f t="shared" si="1323"/>
        <v>3</v>
      </c>
      <c r="FN53" s="49" t="str">
        <f t="shared" si="1324"/>
        <v>3.0</v>
      </c>
      <c r="FO53" s="77">
        <v>2</v>
      </c>
      <c r="FP53" s="151">
        <v>2</v>
      </c>
      <c r="FQ53" s="41">
        <f t="shared" si="1328"/>
        <v>21</v>
      </c>
      <c r="FR53" s="43">
        <f t="shared" si="1329"/>
        <v>0.83333333333333337</v>
      </c>
      <c r="FS53" s="45" t="str">
        <f t="shared" si="1330"/>
        <v>0.83</v>
      </c>
      <c r="FT53" s="148" t="str">
        <f t="shared" si="1331"/>
        <v>Cảnh báo KQHT</v>
      </c>
      <c r="FU53" s="145">
        <f t="shared" si="1332"/>
        <v>9</v>
      </c>
      <c r="FV53" s="146">
        <f t="shared" si="1333"/>
        <v>1.9444444444444444</v>
      </c>
      <c r="FW53" s="174">
        <f t="shared" si="1334"/>
        <v>37</v>
      </c>
      <c r="FX53" s="41">
        <f t="shared" si="1335"/>
        <v>15</v>
      </c>
      <c r="FY53" s="43">
        <f t="shared" si="1336"/>
        <v>1.7666666666666666</v>
      </c>
      <c r="FZ53" s="45" t="str">
        <f t="shared" si="1337"/>
        <v>1.77</v>
      </c>
      <c r="GA53" s="47" t="str">
        <f t="shared" si="1338"/>
        <v>Lên lớp</v>
      </c>
      <c r="GB53" s="47" t="s">
        <v>1143</v>
      </c>
    </row>
    <row r="54" spans="1:529" ht="18">
      <c r="A54" s="11">
        <v>44</v>
      </c>
      <c r="B54" s="70" t="s">
        <v>1097</v>
      </c>
      <c r="C54" s="14" t="s">
        <v>1098</v>
      </c>
      <c r="D54" s="57" t="s">
        <v>145</v>
      </c>
      <c r="E54" s="15" t="s">
        <v>1099</v>
      </c>
      <c r="F54" s="123" t="s">
        <v>1172</v>
      </c>
      <c r="G54" s="58" t="s">
        <v>1100</v>
      </c>
      <c r="H54" s="58" t="s">
        <v>18</v>
      </c>
      <c r="I54" s="104" t="s">
        <v>692</v>
      </c>
      <c r="J54" s="13">
        <v>5.5</v>
      </c>
      <c r="K54" s="13"/>
      <c r="L54" s="35" t="str">
        <f t="shared" si="1339"/>
        <v>C</v>
      </c>
      <c r="M54" s="33">
        <f t="shared" si="1340"/>
        <v>2</v>
      </c>
      <c r="N54" s="49" t="str">
        <f t="shared" si="1341"/>
        <v>2.0</v>
      </c>
      <c r="O54" s="12">
        <v>2</v>
      </c>
      <c r="P54" s="19">
        <v>6</v>
      </c>
      <c r="Q54" s="19"/>
      <c r="R54" s="35" t="str">
        <f t="shared" si="1270"/>
        <v>C</v>
      </c>
      <c r="S54" s="33">
        <f t="shared" si="1271"/>
        <v>2</v>
      </c>
      <c r="T54" s="49" t="str">
        <f t="shared" si="1272"/>
        <v>2.0</v>
      </c>
      <c r="U54" s="12">
        <v>3</v>
      </c>
      <c r="V54" s="24"/>
      <c r="W54" s="27"/>
      <c r="X54" s="28"/>
      <c r="Y54" s="30">
        <f t="shared" si="1273"/>
        <v>0</v>
      </c>
      <c r="Z54" s="31">
        <f t="shared" si="1274"/>
        <v>0</v>
      </c>
      <c r="AA54" s="31"/>
      <c r="AB54" s="35" t="str">
        <f t="shared" si="1275"/>
        <v>F</v>
      </c>
      <c r="AC54" s="33">
        <f t="shared" si="1276"/>
        <v>0</v>
      </c>
      <c r="AD54" s="49" t="str">
        <f t="shared" si="1277"/>
        <v>0.0</v>
      </c>
      <c r="AE54" s="77">
        <v>5</v>
      </c>
      <c r="AF54" s="80"/>
      <c r="AG54" s="24">
        <v>5.3</v>
      </c>
      <c r="AH54" s="27">
        <v>4</v>
      </c>
      <c r="AI54" s="28"/>
      <c r="AJ54" s="30">
        <f>ROUND((AG54*0.4+AH54*0.6),1)</f>
        <v>4.5</v>
      </c>
      <c r="AK54" s="161">
        <f>ROUND(MAX((AG54*0.4+AH54*0.6),(AG54*0.4+AI54*0.6)),1)</f>
        <v>4.5</v>
      </c>
      <c r="AL54" s="161"/>
      <c r="AM54" s="162" t="str">
        <f t="shared" si="1278"/>
        <v>D</v>
      </c>
      <c r="AN54" s="163">
        <f t="shared" si="1279"/>
        <v>1</v>
      </c>
      <c r="AO54" s="56" t="str">
        <f t="shared" si="1280"/>
        <v>1.0</v>
      </c>
      <c r="AP54" s="77">
        <v>3</v>
      </c>
      <c r="AQ54" s="83">
        <v>3</v>
      </c>
      <c r="AR54" s="24"/>
      <c r="AS54" s="27"/>
      <c r="AT54" s="28"/>
      <c r="AU54" s="30">
        <f>ROUND((AR54*0.4+AS54*0.6),1)</f>
        <v>0</v>
      </c>
      <c r="AV54" s="31">
        <f>ROUND(MAX((AR54*0.4+AS54*0.6),(AR54*0.4+AT54*0.6)),1)</f>
        <v>0</v>
      </c>
      <c r="AW54" s="31"/>
      <c r="AX54" s="35" t="str">
        <f t="shared" si="1260"/>
        <v>F</v>
      </c>
      <c r="AY54" s="33">
        <f t="shared" si="1261"/>
        <v>0</v>
      </c>
      <c r="AZ54" s="49" t="str">
        <f t="shared" si="1262"/>
        <v>0.0</v>
      </c>
      <c r="BA54" s="77">
        <v>3</v>
      </c>
      <c r="BB54" s="83"/>
      <c r="BC54" s="24">
        <v>5</v>
      </c>
      <c r="BD54" s="27">
        <v>4</v>
      </c>
      <c r="BE54" s="28"/>
      <c r="BF54" s="30">
        <f t="shared" si="1281"/>
        <v>4.4000000000000004</v>
      </c>
      <c r="BG54" s="31">
        <f t="shared" si="1282"/>
        <v>4.4000000000000004</v>
      </c>
      <c r="BH54" s="31"/>
      <c r="BI54" s="35" t="str">
        <f t="shared" si="1283"/>
        <v>D</v>
      </c>
      <c r="BJ54" s="33">
        <f t="shared" si="1284"/>
        <v>1</v>
      </c>
      <c r="BK54" s="49" t="str">
        <f t="shared" si="1285"/>
        <v>1.0</v>
      </c>
      <c r="BL54" s="77">
        <v>3</v>
      </c>
      <c r="BM54" s="83">
        <v>3</v>
      </c>
      <c r="BN54" s="24">
        <v>6.3</v>
      </c>
      <c r="BO54" s="27">
        <v>7</v>
      </c>
      <c r="BP54" s="28"/>
      <c r="BQ54" s="30">
        <f t="shared" si="1286"/>
        <v>6.7</v>
      </c>
      <c r="BR54" s="31">
        <f t="shared" si="1287"/>
        <v>6.7</v>
      </c>
      <c r="BS54" s="31"/>
      <c r="BT54" s="35" t="str">
        <f t="shared" si="1288"/>
        <v>C+</v>
      </c>
      <c r="BU54" s="33">
        <f t="shared" si="1289"/>
        <v>2.5</v>
      </c>
      <c r="BV54" s="49" t="str">
        <f t="shared" si="1290"/>
        <v>2.5</v>
      </c>
      <c r="BW54" s="77">
        <v>2</v>
      </c>
      <c r="BX54" s="83">
        <v>2</v>
      </c>
      <c r="BY54" s="41">
        <f t="shared" si="1263"/>
        <v>16</v>
      </c>
      <c r="BZ54" s="43">
        <f t="shared" si="1264"/>
        <v>0.6875</v>
      </c>
      <c r="CA54" s="45" t="str">
        <f t="shared" si="1265"/>
        <v>0.69</v>
      </c>
      <c r="CB54" s="47" t="str">
        <f t="shared" si="1266"/>
        <v>Cảnh báo KQHT</v>
      </c>
      <c r="CC54" s="145">
        <f t="shared" si="1267"/>
        <v>8</v>
      </c>
      <c r="CD54" s="146">
        <f t="shared" si="1268"/>
        <v>1.375</v>
      </c>
      <c r="CE54" s="47" t="str">
        <f t="shared" si="1269"/>
        <v>Lên lớp</v>
      </c>
      <c r="CF54" s="142" t="s">
        <v>1143</v>
      </c>
      <c r="CG54" s="24">
        <v>5</v>
      </c>
      <c r="CH54" s="27">
        <v>5</v>
      </c>
      <c r="CI54" s="28"/>
      <c r="CJ54" s="30">
        <f t="shared" si="1291"/>
        <v>5</v>
      </c>
      <c r="CK54" s="31">
        <f t="shared" si="1292"/>
        <v>5</v>
      </c>
      <c r="CL54" s="31"/>
      <c r="CM54" s="35" t="str">
        <f t="shared" si="1293"/>
        <v>D+</v>
      </c>
      <c r="CN54" s="157">
        <f t="shared" si="1294"/>
        <v>1.5</v>
      </c>
      <c r="CO54" s="49" t="str">
        <f t="shared" si="1295"/>
        <v>1.5</v>
      </c>
      <c r="CP54" s="77">
        <v>3</v>
      </c>
      <c r="CQ54" s="151">
        <v>3</v>
      </c>
      <c r="CR54" s="24">
        <v>6</v>
      </c>
      <c r="CS54" s="27">
        <v>5</v>
      </c>
      <c r="CT54" s="28"/>
      <c r="CU54" s="30">
        <f t="shared" ref="CU54:CU60" si="1342">ROUND((CR54*0.4+CS54*0.6),1)</f>
        <v>5.4</v>
      </c>
      <c r="CV54" s="31">
        <f t="shared" ref="CV54:CV60" si="1343">ROUND(MAX((CR54*0.4+CS54*0.6),(CR54*0.4+CT54*0.6)),1)</f>
        <v>5.4</v>
      </c>
      <c r="CW54" s="31"/>
      <c r="CX54" s="35" t="str">
        <f t="shared" si="1296"/>
        <v>D+</v>
      </c>
      <c r="CY54" s="157">
        <f t="shared" si="1297"/>
        <v>1.5</v>
      </c>
      <c r="CZ54" s="49" t="str">
        <f t="shared" si="1298"/>
        <v>1.5</v>
      </c>
      <c r="DA54" s="77">
        <v>2</v>
      </c>
      <c r="DB54" s="151">
        <v>2</v>
      </c>
      <c r="DC54" s="63">
        <v>0</v>
      </c>
      <c r="DD54" s="27"/>
      <c r="DE54" s="28"/>
      <c r="DF54" s="30">
        <f t="shared" si="1299"/>
        <v>0</v>
      </c>
      <c r="DG54" s="31">
        <f t="shared" si="1300"/>
        <v>0</v>
      </c>
      <c r="DH54" s="31"/>
      <c r="DI54" s="35" t="str">
        <f t="shared" si="1301"/>
        <v>F</v>
      </c>
      <c r="DJ54" s="157">
        <f t="shared" si="1302"/>
        <v>0</v>
      </c>
      <c r="DK54" s="49" t="str">
        <f t="shared" si="1303"/>
        <v>0.0</v>
      </c>
      <c r="DL54" s="77">
        <v>4</v>
      </c>
      <c r="DM54" s="151"/>
      <c r="DN54" s="63">
        <v>0</v>
      </c>
      <c r="DO54" s="27"/>
      <c r="DP54" s="28"/>
      <c r="DQ54" s="30">
        <f t="shared" ref="DQ54:DQ60" si="1344">ROUND((DN54*0.4+DO54*0.6),1)</f>
        <v>0</v>
      </c>
      <c r="DR54" s="31">
        <f t="shared" ref="DR54:DR60" si="1345">ROUND(MAX((DN54*0.4+DO54*0.6),(DN54*0.4+DP54*0.6)),1)</f>
        <v>0</v>
      </c>
      <c r="DS54" s="31"/>
      <c r="DT54" s="35" t="str">
        <f t="shared" si="1304"/>
        <v>F</v>
      </c>
      <c r="DU54" s="157">
        <f t="shared" si="1305"/>
        <v>0</v>
      </c>
      <c r="DV54" s="49" t="str">
        <f t="shared" si="1306"/>
        <v>0.0</v>
      </c>
      <c r="DW54" s="77">
        <v>3</v>
      </c>
      <c r="DX54" s="151"/>
      <c r="DY54" s="63">
        <v>0</v>
      </c>
      <c r="DZ54" s="27"/>
      <c r="EA54" s="28"/>
      <c r="EB54" s="30">
        <f t="shared" si="1307"/>
        <v>0</v>
      </c>
      <c r="EC54" s="31">
        <f t="shared" si="1308"/>
        <v>0</v>
      </c>
      <c r="ED54" s="31"/>
      <c r="EE54" s="35" t="str">
        <f t="shared" si="1309"/>
        <v>F</v>
      </c>
      <c r="EF54" s="157">
        <f t="shared" si="1310"/>
        <v>0</v>
      </c>
      <c r="EG54" s="49" t="str">
        <f t="shared" si="1311"/>
        <v>0.0</v>
      </c>
      <c r="EH54" s="77">
        <v>2</v>
      </c>
      <c r="EI54" s="151"/>
      <c r="EJ54" s="24">
        <v>5.8</v>
      </c>
      <c r="EK54" s="27">
        <v>6</v>
      </c>
      <c r="EL54" s="28"/>
      <c r="EM54" s="30">
        <f t="shared" si="1312"/>
        <v>5.9</v>
      </c>
      <c r="EN54" s="31">
        <f t="shared" si="1313"/>
        <v>5.9</v>
      </c>
      <c r="EO54" s="31"/>
      <c r="EP54" s="35" t="str">
        <f t="shared" si="1314"/>
        <v>C</v>
      </c>
      <c r="EQ54" s="157">
        <f t="shared" si="1315"/>
        <v>2</v>
      </c>
      <c r="ER54" s="49" t="str">
        <f t="shared" si="1316"/>
        <v>2.0</v>
      </c>
      <c r="ES54" s="77">
        <v>2</v>
      </c>
      <c r="ET54" s="151">
        <v>2</v>
      </c>
      <c r="EU54" s="63">
        <v>0</v>
      </c>
      <c r="EV54" s="27"/>
      <c r="EW54" s="28"/>
      <c r="EX54" s="30">
        <f t="shared" si="1317"/>
        <v>0</v>
      </c>
      <c r="EY54" s="31">
        <f t="shared" si="1318"/>
        <v>0</v>
      </c>
      <c r="EZ54" s="31"/>
      <c r="FA54" s="35" t="str">
        <f t="shared" si="1319"/>
        <v>F</v>
      </c>
      <c r="FB54" s="157">
        <f t="shared" si="1320"/>
        <v>0</v>
      </c>
      <c r="FC54" s="49" t="str">
        <f t="shared" si="1321"/>
        <v>0.0</v>
      </c>
      <c r="FD54" s="77">
        <v>3</v>
      </c>
      <c r="FE54" s="151"/>
      <c r="FF54" s="155">
        <v>6</v>
      </c>
      <c r="FG54" s="165">
        <v>7.4</v>
      </c>
      <c r="FH54" s="165"/>
      <c r="FI54" s="22">
        <f>ROUND((FF54*0.4+FG54*0.6),1)</f>
        <v>6.8</v>
      </c>
      <c r="FJ54" s="29">
        <f>ROUND(MAX((FF54*0.4+FG54*0.6),(FF54*0.4+FH54*0.6)),1)</f>
        <v>6.8</v>
      </c>
      <c r="FK54" s="29"/>
      <c r="FL54" s="35" t="str">
        <f t="shared" si="1322"/>
        <v>C+</v>
      </c>
      <c r="FM54" s="33">
        <f t="shared" si="1323"/>
        <v>2.5</v>
      </c>
      <c r="FN54" s="49" t="str">
        <f t="shared" si="1324"/>
        <v>2.5</v>
      </c>
      <c r="FO54" s="77">
        <v>2</v>
      </c>
      <c r="FP54" s="151">
        <v>2</v>
      </c>
      <c r="FQ54" s="41">
        <f t="shared" si="1328"/>
        <v>21</v>
      </c>
      <c r="FR54" s="43">
        <f t="shared" si="1329"/>
        <v>0.7857142857142857</v>
      </c>
      <c r="FS54" s="45" t="str">
        <f t="shared" si="1330"/>
        <v>0.79</v>
      </c>
      <c r="FT54" s="148" t="str">
        <f t="shared" si="1331"/>
        <v>Cảnh báo KQHT</v>
      </c>
      <c r="FU54" s="145">
        <f t="shared" si="1332"/>
        <v>9</v>
      </c>
      <c r="FV54" s="146">
        <f t="shared" si="1333"/>
        <v>1.8333333333333333</v>
      </c>
      <c r="FW54" s="174">
        <f t="shared" si="1334"/>
        <v>37</v>
      </c>
      <c r="FX54" s="41">
        <f t="shared" si="1335"/>
        <v>17</v>
      </c>
      <c r="FY54" s="43">
        <f t="shared" si="1336"/>
        <v>1.6176470588235294</v>
      </c>
      <c r="FZ54" s="45" t="str">
        <f t="shared" si="1337"/>
        <v>1.62</v>
      </c>
      <c r="GA54" s="47" t="str">
        <f t="shared" si="1338"/>
        <v>Lên lớp</v>
      </c>
      <c r="GB54" s="47" t="s">
        <v>1143</v>
      </c>
    </row>
    <row r="55" spans="1:529" ht="18">
      <c r="A55" s="11">
        <v>45</v>
      </c>
      <c r="B55" s="70" t="s">
        <v>1101</v>
      </c>
      <c r="C55" s="14" t="s">
        <v>1102</v>
      </c>
      <c r="D55" s="57" t="s">
        <v>1103</v>
      </c>
      <c r="E55" s="15" t="s">
        <v>237</v>
      </c>
      <c r="F55" s="123" t="s">
        <v>1173</v>
      </c>
      <c r="G55" s="58" t="s">
        <v>1104</v>
      </c>
      <c r="H55" s="58" t="s">
        <v>18</v>
      </c>
      <c r="I55" s="104" t="s">
        <v>1105</v>
      </c>
      <c r="J55" s="13">
        <v>7</v>
      </c>
      <c r="K55" s="13"/>
      <c r="L55" s="35" t="str">
        <f t="shared" si="1339"/>
        <v>B</v>
      </c>
      <c r="M55" s="33">
        <f t="shared" si="1340"/>
        <v>3</v>
      </c>
      <c r="N55" s="49" t="str">
        <f t="shared" si="1341"/>
        <v>3.0</v>
      </c>
      <c r="O55" s="12">
        <v>2</v>
      </c>
      <c r="P55" s="19">
        <v>6</v>
      </c>
      <c r="Q55" s="19"/>
      <c r="R55" s="35" t="str">
        <f t="shared" si="1270"/>
        <v>C</v>
      </c>
      <c r="S55" s="33">
        <f t="shared" si="1271"/>
        <v>2</v>
      </c>
      <c r="T55" s="49" t="str">
        <f t="shared" si="1272"/>
        <v>2.0</v>
      </c>
      <c r="U55" s="12">
        <v>3</v>
      </c>
      <c r="V55" s="24"/>
      <c r="W55" s="27"/>
      <c r="X55" s="28"/>
      <c r="Y55" s="30">
        <f t="shared" si="1273"/>
        <v>0</v>
      </c>
      <c r="Z55" s="31">
        <f t="shared" si="1274"/>
        <v>0</v>
      </c>
      <c r="AA55" s="31"/>
      <c r="AB55" s="35" t="str">
        <f t="shared" si="1275"/>
        <v>F</v>
      </c>
      <c r="AC55" s="33">
        <f t="shared" si="1276"/>
        <v>0</v>
      </c>
      <c r="AD55" s="49" t="str">
        <f t="shared" si="1277"/>
        <v>0.0</v>
      </c>
      <c r="AE55" s="77">
        <v>5</v>
      </c>
      <c r="AF55" s="80"/>
      <c r="AG55" s="24">
        <v>6.3</v>
      </c>
      <c r="AH55" s="27">
        <v>4</v>
      </c>
      <c r="AI55" s="28"/>
      <c r="AJ55" s="30">
        <f>ROUND((AG55*0.4+AH55*0.6),1)</f>
        <v>4.9000000000000004</v>
      </c>
      <c r="AK55" s="161">
        <f>ROUND(MAX((AG55*0.4+AH55*0.6),(AG55*0.4+AI55*0.6)),1)</f>
        <v>4.9000000000000004</v>
      </c>
      <c r="AL55" s="161"/>
      <c r="AM55" s="162" t="str">
        <f t="shared" si="1278"/>
        <v>D</v>
      </c>
      <c r="AN55" s="163">
        <f t="shared" si="1279"/>
        <v>1</v>
      </c>
      <c r="AO55" s="56" t="str">
        <f t="shared" si="1280"/>
        <v>1.0</v>
      </c>
      <c r="AP55" s="77">
        <v>3</v>
      </c>
      <c r="AQ55" s="83">
        <v>3</v>
      </c>
      <c r="AR55" s="24">
        <v>5.3</v>
      </c>
      <c r="AS55" s="27">
        <v>7</v>
      </c>
      <c r="AT55" s="28"/>
      <c r="AU55" s="30">
        <f>ROUND((AR55*0.4+AS55*0.6),1)</f>
        <v>6.3</v>
      </c>
      <c r="AV55" s="31">
        <f>ROUND(MAX((AR55*0.4+AS55*0.6),(AR55*0.4+AT55*0.6)),1)</f>
        <v>6.3</v>
      </c>
      <c r="AW55" s="31"/>
      <c r="AX55" s="35" t="str">
        <f t="shared" si="1260"/>
        <v>C</v>
      </c>
      <c r="AY55" s="33">
        <f t="shared" si="1261"/>
        <v>2</v>
      </c>
      <c r="AZ55" s="49" t="str">
        <f t="shared" si="1262"/>
        <v>2.0</v>
      </c>
      <c r="BA55" s="77">
        <v>3</v>
      </c>
      <c r="BB55" s="83">
        <v>3</v>
      </c>
      <c r="BC55" s="24">
        <v>7.5</v>
      </c>
      <c r="BD55" s="27">
        <v>5</v>
      </c>
      <c r="BE55" s="28"/>
      <c r="BF55" s="30">
        <f t="shared" si="1281"/>
        <v>6</v>
      </c>
      <c r="BG55" s="31">
        <f t="shared" si="1282"/>
        <v>6</v>
      </c>
      <c r="BH55" s="31"/>
      <c r="BI55" s="35" t="str">
        <f t="shared" si="1283"/>
        <v>C</v>
      </c>
      <c r="BJ55" s="33">
        <f t="shared" si="1284"/>
        <v>2</v>
      </c>
      <c r="BK55" s="49" t="str">
        <f t="shared" si="1285"/>
        <v>2.0</v>
      </c>
      <c r="BL55" s="77">
        <v>3</v>
      </c>
      <c r="BM55" s="83">
        <v>3</v>
      </c>
      <c r="BN55" s="24">
        <v>5.5</v>
      </c>
      <c r="BO55" s="27">
        <v>9</v>
      </c>
      <c r="BP55" s="28"/>
      <c r="BQ55" s="30">
        <f t="shared" si="1286"/>
        <v>7.6</v>
      </c>
      <c r="BR55" s="31">
        <f t="shared" si="1287"/>
        <v>7.6</v>
      </c>
      <c r="BS55" s="31"/>
      <c r="BT55" s="35" t="str">
        <f t="shared" si="1288"/>
        <v>B</v>
      </c>
      <c r="BU55" s="33">
        <f t="shared" si="1289"/>
        <v>3</v>
      </c>
      <c r="BV55" s="49" t="str">
        <f t="shared" si="1290"/>
        <v>3.0</v>
      </c>
      <c r="BW55" s="77">
        <v>2</v>
      </c>
      <c r="BX55" s="83">
        <v>2</v>
      </c>
      <c r="BY55" s="41">
        <f t="shared" si="1263"/>
        <v>16</v>
      </c>
      <c r="BZ55" s="43">
        <f t="shared" si="1264"/>
        <v>1.3125</v>
      </c>
      <c r="CA55" s="45" t="str">
        <f t="shared" si="1265"/>
        <v>1.31</v>
      </c>
      <c r="CB55" s="47" t="str">
        <f t="shared" si="1266"/>
        <v>Lên lớp</v>
      </c>
      <c r="CC55" s="145">
        <f t="shared" si="1267"/>
        <v>11</v>
      </c>
      <c r="CD55" s="146">
        <f t="shared" si="1268"/>
        <v>1.9090909090909092</v>
      </c>
      <c r="CE55" s="47" t="str">
        <f t="shared" si="1269"/>
        <v>Lên lớp</v>
      </c>
      <c r="CF55" s="167" t="s">
        <v>1143</v>
      </c>
      <c r="CG55" s="63">
        <v>0</v>
      </c>
      <c r="CH55" s="27"/>
      <c r="CI55" s="28"/>
      <c r="CJ55" s="30">
        <f t="shared" si="1291"/>
        <v>0</v>
      </c>
      <c r="CK55" s="31">
        <f t="shared" si="1292"/>
        <v>0</v>
      </c>
      <c r="CL55" s="31"/>
      <c r="CM55" s="35" t="str">
        <f t="shared" si="1293"/>
        <v>F</v>
      </c>
      <c r="CN55" s="157">
        <f t="shared" si="1294"/>
        <v>0</v>
      </c>
      <c r="CO55" s="49" t="str">
        <f t="shared" si="1295"/>
        <v>0.0</v>
      </c>
      <c r="CP55" s="77">
        <v>3</v>
      </c>
      <c r="CQ55" s="151"/>
      <c r="CR55" s="24">
        <v>5.3</v>
      </c>
      <c r="CS55" s="124"/>
      <c r="CT55" s="138"/>
      <c r="CU55" s="30">
        <f t="shared" si="1342"/>
        <v>2.1</v>
      </c>
      <c r="CV55" s="31">
        <f t="shared" si="1343"/>
        <v>2.1</v>
      </c>
      <c r="CW55" s="31"/>
      <c r="CX55" s="35" t="str">
        <f t="shared" si="1296"/>
        <v>F</v>
      </c>
      <c r="CY55" s="157">
        <f t="shared" si="1297"/>
        <v>0</v>
      </c>
      <c r="CZ55" s="49" t="str">
        <f t="shared" si="1298"/>
        <v>0.0</v>
      </c>
      <c r="DA55" s="77">
        <v>2</v>
      </c>
      <c r="DB55" s="151"/>
      <c r="DC55" s="24">
        <v>5.7</v>
      </c>
      <c r="DD55" s="27">
        <v>3</v>
      </c>
      <c r="DE55" s="28"/>
      <c r="DF55" s="30">
        <f t="shared" si="1299"/>
        <v>4.0999999999999996</v>
      </c>
      <c r="DG55" s="31">
        <f t="shared" si="1300"/>
        <v>4.0999999999999996</v>
      </c>
      <c r="DH55" s="31"/>
      <c r="DI55" s="35" t="str">
        <f t="shared" si="1301"/>
        <v>D</v>
      </c>
      <c r="DJ55" s="157">
        <f t="shared" si="1302"/>
        <v>1</v>
      </c>
      <c r="DK55" s="49" t="str">
        <f t="shared" si="1303"/>
        <v>1.0</v>
      </c>
      <c r="DL55" s="77">
        <v>4</v>
      </c>
      <c r="DM55" s="151">
        <v>4</v>
      </c>
      <c r="DN55" s="63">
        <v>0</v>
      </c>
      <c r="DO55" s="27"/>
      <c r="DP55" s="28"/>
      <c r="DQ55" s="30">
        <f t="shared" si="1344"/>
        <v>0</v>
      </c>
      <c r="DR55" s="31">
        <f t="shared" si="1345"/>
        <v>0</v>
      </c>
      <c r="DS55" s="31"/>
      <c r="DT55" s="35" t="str">
        <f t="shared" si="1304"/>
        <v>F</v>
      </c>
      <c r="DU55" s="157">
        <f t="shared" si="1305"/>
        <v>0</v>
      </c>
      <c r="DV55" s="49" t="str">
        <f t="shared" si="1306"/>
        <v>0.0</v>
      </c>
      <c r="DW55" s="77">
        <v>3</v>
      </c>
      <c r="DX55" s="151"/>
      <c r="DY55" s="24">
        <v>5</v>
      </c>
      <c r="DZ55" s="27">
        <v>4</v>
      </c>
      <c r="EA55" s="28"/>
      <c r="EB55" s="30">
        <f t="shared" si="1307"/>
        <v>4.4000000000000004</v>
      </c>
      <c r="EC55" s="31">
        <f t="shared" si="1308"/>
        <v>4.4000000000000004</v>
      </c>
      <c r="ED55" s="31"/>
      <c r="EE55" s="35" t="str">
        <f t="shared" si="1309"/>
        <v>D</v>
      </c>
      <c r="EF55" s="157">
        <f t="shared" si="1310"/>
        <v>1</v>
      </c>
      <c r="EG55" s="49" t="str">
        <f t="shared" si="1311"/>
        <v>1.0</v>
      </c>
      <c r="EH55" s="77">
        <v>2</v>
      </c>
      <c r="EI55" s="151">
        <v>2</v>
      </c>
      <c r="EJ55" s="24">
        <v>7</v>
      </c>
      <c r="EK55" s="27">
        <v>6</v>
      </c>
      <c r="EL55" s="28"/>
      <c r="EM55" s="30">
        <f t="shared" si="1312"/>
        <v>6.4</v>
      </c>
      <c r="EN55" s="31">
        <f t="shared" si="1313"/>
        <v>6.4</v>
      </c>
      <c r="EO55" s="31"/>
      <c r="EP55" s="35" t="str">
        <f t="shared" si="1314"/>
        <v>C</v>
      </c>
      <c r="EQ55" s="157">
        <f t="shared" si="1315"/>
        <v>2</v>
      </c>
      <c r="ER55" s="49" t="str">
        <f t="shared" si="1316"/>
        <v>2.0</v>
      </c>
      <c r="ES55" s="77">
        <v>2</v>
      </c>
      <c r="ET55" s="151">
        <v>2</v>
      </c>
      <c r="EU55" s="63">
        <v>0</v>
      </c>
      <c r="EV55" s="27"/>
      <c r="EW55" s="28"/>
      <c r="EX55" s="30">
        <f t="shared" si="1317"/>
        <v>0</v>
      </c>
      <c r="EY55" s="31">
        <f t="shared" si="1318"/>
        <v>0</v>
      </c>
      <c r="EZ55" s="31"/>
      <c r="FA55" s="35" t="str">
        <f t="shared" si="1319"/>
        <v>F</v>
      </c>
      <c r="FB55" s="157">
        <f t="shared" si="1320"/>
        <v>0</v>
      </c>
      <c r="FC55" s="49" t="str">
        <f t="shared" si="1321"/>
        <v>0.0</v>
      </c>
      <c r="FD55" s="77">
        <v>3</v>
      </c>
      <c r="FE55" s="151"/>
      <c r="FF55" s="63">
        <v>0</v>
      </c>
      <c r="FG55" s="165"/>
      <c r="FH55" s="165"/>
      <c r="FI55" s="30">
        <f>ROUND((FF55*0.4+FG55*0.6),1)</f>
        <v>0</v>
      </c>
      <c r="FJ55" s="31">
        <f>ROUND(MAX((FF55*0.4+FG55*0.6),(FF55*0.4+FH55*0.6)),1)</f>
        <v>0</v>
      </c>
      <c r="FK55" s="31"/>
      <c r="FL55" s="35" t="str">
        <f t="shared" si="1322"/>
        <v>F</v>
      </c>
      <c r="FM55" s="33">
        <f t="shared" si="1323"/>
        <v>0</v>
      </c>
      <c r="FN55" s="49" t="str">
        <f t="shared" si="1324"/>
        <v>0.0</v>
      </c>
      <c r="FO55" s="77">
        <v>2</v>
      </c>
      <c r="FP55" s="151"/>
      <c r="FQ55" s="41">
        <f t="shared" si="1328"/>
        <v>21</v>
      </c>
      <c r="FR55" s="43">
        <f t="shared" si="1329"/>
        <v>0.47619047619047616</v>
      </c>
      <c r="FS55" s="45" t="str">
        <f t="shared" si="1330"/>
        <v>0.48</v>
      </c>
      <c r="FT55" s="148" t="str">
        <f t="shared" si="1331"/>
        <v>Cảnh báo KQHT</v>
      </c>
      <c r="FU55" s="145">
        <f t="shared" si="1332"/>
        <v>8</v>
      </c>
      <c r="FV55" s="146">
        <f t="shared" si="1333"/>
        <v>1.25</v>
      </c>
      <c r="FW55" s="174">
        <f t="shared" si="1334"/>
        <v>37</v>
      </c>
      <c r="FX55" s="41">
        <f t="shared" si="1335"/>
        <v>19</v>
      </c>
      <c r="FY55" s="43">
        <f t="shared" si="1336"/>
        <v>1.631578947368421</v>
      </c>
      <c r="FZ55" s="45" t="str">
        <f t="shared" si="1337"/>
        <v>1.63</v>
      </c>
      <c r="GA55" s="47" t="str">
        <f t="shared" si="1338"/>
        <v>Lên lớp</v>
      </c>
      <c r="GB55" s="47" t="s">
        <v>1143</v>
      </c>
    </row>
    <row r="56" spans="1:529" ht="18">
      <c r="A56" s="11">
        <v>43</v>
      </c>
      <c r="B56" s="70" t="s">
        <v>1068</v>
      </c>
      <c r="C56" s="14" t="s">
        <v>1094</v>
      </c>
      <c r="D56" s="57" t="s">
        <v>1095</v>
      </c>
      <c r="E56" s="15" t="s">
        <v>266</v>
      </c>
      <c r="F56" s="123" t="s">
        <v>1174</v>
      </c>
      <c r="G56" s="58" t="s">
        <v>1096</v>
      </c>
      <c r="H56" s="58" t="s">
        <v>18</v>
      </c>
      <c r="I56" s="104" t="s">
        <v>897</v>
      </c>
      <c r="J56" s="13">
        <v>6</v>
      </c>
      <c r="K56" s="13"/>
      <c r="L56" s="35" t="str">
        <f t="shared" si="1339"/>
        <v>C</v>
      </c>
      <c r="M56" s="33">
        <f t="shared" si="1340"/>
        <v>2</v>
      </c>
      <c r="N56" s="49" t="str">
        <f t="shared" si="1341"/>
        <v>2.0</v>
      </c>
      <c r="O56" s="12">
        <v>2</v>
      </c>
      <c r="P56" s="19">
        <v>6</v>
      </c>
      <c r="Q56" s="19"/>
      <c r="R56" s="35" t="str">
        <f t="shared" si="1270"/>
        <v>C</v>
      </c>
      <c r="S56" s="33">
        <f t="shared" si="1271"/>
        <v>2</v>
      </c>
      <c r="T56" s="49" t="str">
        <f t="shared" si="1272"/>
        <v>2.0</v>
      </c>
      <c r="U56" s="12">
        <v>3</v>
      </c>
      <c r="V56" s="24">
        <v>7.2</v>
      </c>
      <c r="W56" s="27">
        <v>6</v>
      </c>
      <c r="X56" s="28"/>
      <c r="Y56" s="30">
        <f t="shared" si="1273"/>
        <v>6.5</v>
      </c>
      <c r="Z56" s="31">
        <f t="shared" si="1274"/>
        <v>6.5</v>
      </c>
      <c r="AA56" s="31"/>
      <c r="AB56" s="35" t="str">
        <f t="shared" si="1275"/>
        <v>C+</v>
      </c>
      <c r="AC56" s="33">
        <f t="shared" si="1276"/>
        <v>2.5</v>
      </c>
      <c r="AD56" s="49" t="str">
        <f t="shared" si="1277"/>
        <v>2.5</v>
      </c>
      <c r="AE56" s="77">
        <v>5</v>
      </c>
      <c r="AF56" s="80">
        <v>5</v>
      </c>
      <c r="AG56" s="24">
        <v>6.3</v>
      </c>
      <c r="AH56" s="27">
        <v>3</v>
      </c>
      <c r="AI56" s="28"/>
      <c r="AJ56" s="30">
        <f>ROUND((AG56*0.4+AH56*0.6),1)</f>
        <v>4.3</v>
      </c>
      <c r="AK56" s="161">
        <f>ROUND(MAX((AG56*0.4+AH56*0.6),(AG56*0.4+AI56*0.6)),1)</f>
        <v>4.3</v>
      </c>
      <c r="AL56" s="161"/>
      <c r="AM56" s="162" t="str">
        <f t="shared" si="1278"/>
        <v>D</v>
      </c>
      <c r="AN56" s="163">
        <f t="shared" si="1279"/>
        <v>1</v>
      </c>
      <c r="AO56" s="56" t="str">
        <f t="shared" si="1280"/>
        <v>1.0</v>
      </c>
      <c r="AP56" s="77">
        <v>3</v>
      </c>
      <c r="AQ56" s="83">
        <v>3</v>
      </c>
      <c r="AR56" s="24">
        <v>5.0999999999999996</v>
      </c>
      <c r="AS56" s="27">
        <v>6</v>
      </c>
      <c r="AT56" s="28"/>
      <c r="AU56" s="30">
        <f>ROUND((AR56*0.4+AS56*0.6),1)</f>
        <v>5.6</v>
      </c>
      <c r="AV56" s="31">
        <f>ROUND(MAX((AR56*0.4+AS56*0.6),(AR56*0.4+AT56*0.6)),1)</f>
        <v>5.6</v>
      </c>
      <c r="AW56" s="31"/>
      <c r="AX56" s="35" t="str">
        <f t="shared" si="1260"/>
        <v>C</v>
      </c>
      <c r="AY56" s="33">
        <f t="shared" si="1261"/>
        <v>2</v>
      </c>
      <c r="AZ56" s="49" t="str">
        <f t="shared" si="1262"/>
        <v>2.0</v>
      </c>
      <c r="BA56" s="77">
        <v>3</v>
      </c>
      <c r="BB56" s="83">
        <v>3</v>
      </c>
      <c r="BC56" s="24">
        <v>7.5</v>
      </c>
      <c r="BD56" s="27">
        <v>5</v>
      </c>
      <c r="BE56" s="28"/>
      <c r="BF56" s="30">
        <f t="shared" si="1281"/>
        <v>6</v>
      </c>
      <c r="BG56" s="31">
        <f t="shared" si="1282"/>
        <v>6</v>
      </c>
      <c r="BH56" s="31"/>
      <c r="BI56" s="35" t="str">
        <f t="shared" si="1283"/>
        <v>C</v>
      </c>
      <c r="BJ56" s="33">
        <f t="shared" si="1284"/>
        <v>2</v>
      </c>
      <c r="BK56" s="49" t="str">
        <f t="shared" si="1285"/>
        <v>2.0</v>
      </c>
      <c r="BL56" s="77">
        <v>3</v>
      </c>
      <c r="BM56" s="83">
        <v>3</v>
      </c>
      <c r="BN56" s="24">
        <v>5.7</v>
      </c>
      <c r="BO56" s="27"/>
      <c r="BP56" s="28">
        <v>6</v>
      </c>
      <c r="BQ56" s="30">
        <f t="shared" si="1286"/>
        <v>2.2999999999999998</v>
      </c>
      <c r="BR56" s="31">
        <f t="shared" si="1287"/>
        <v>5.9</v>
      </c>
      <c r="BS56" s="31"/>
      <c r="BT56" s="35" t="str">
        <f t="shared" si="1288"/>
        <v>C</v>
      </c>
      <c r="BU56" s="33">
        <f t="shared" si="1289"/>
        <v>2</v>
      </c>
      <c r="BV56" s="49" t="str">
        <f t="shared" si="1290"/>
        <v>2.0</v>
      </c>
      <c r="BW56" s="77">
        <v>2</v>
      </c>
      <c r="BX56" s="83">
        <v>2</v>
      </c>
      <c r="BY56" s="41">
        <f t="shared" si="1263"/>
        <v>16</v>
      </c>
      <c r="BZ56" s="43">
        <f t="shared" si="1264"/>
        <v>1.96875</v>
      </c>
      <c r="CA56" s="45" t="str">
        <f t="shared" si="1265"/>
        <v>1.97</v>
      </c>
      <c r="CB56" s="47" t="str">
        <f t="shared" si="1266"/>
        <v>Lên lớp</v>
      </c>
      <c r="CC56" s="145">
        <f t="shared" si="1267"/>
        <v>16</v>
      </c>
      <c r="CD56" s="146">
        <f t="shared" si="1268"/>
        <v>1.96875</v>
      </c>
      <c r="CE56" s="47" t="str">
        <f t="shared" si="1269"/>
        <v>Lên lớp</v>
      </c>
      <c r="CF56" s="142" t="s">
        <v>1143</v>
      </c>
      <c r="CG56" s="133">
        <v>7</v>
      </c>
      <c r="CH56" s="125">
        <v>5</v>
      </c>
      <c r="CI56" s="126"/>
      <c r="CJ56" s="127">
        <f t="shared" si="1291"/>
        <v>5.8</v>
      </c>
      <c r="CK56" s="128">
        <f t="shared" si="1292"/>
        <v>5.8</v>
      </c>
      <c r="CL56" s="128"/>
      <c r="CM56" s="129" t="str">
        <f t="shared" si="1293"/>
        <v>C</v>
      </c>
      <c r="CN56" s="130">
        <f t="shared" si="1294"/>
        <v>2</v>
      </c>
      <c r="CO56" s="131" t="str">
        <f t="shared" si="1295"/>
        <v>2.0</v>
      </c>
      <c r="CP56" s="132">
        <v>3</v>
      </c>
      <c r="CQ56" s="170">
        <v>3</v>
      </c>
      <c r="CR56" s="63">
        <v>6.3</v>
      </c>
      <c r="CS56" s="27"/>
      <c r="CT56" s="28"/>
      <c r="CU56" s="30">
        <f t="shared" si="1342"/>
        <v>2.5</v>
      </c>
      <c r="CV56" s="31">
        <f t="shared" si="1343"/>
        <v>2.5</v>
      </c>
      <c r="CW56" s="31"/>
      <c r="CX56" s="35" t="str">
        <f t="shared" si="1296"/>
        <v>F</v>
      </c>
      <c r="CY56" s="157">
        <f t="shared" si="1297"/>
        <v>0</v>
      </c>
      <c r="CZ56" s="49" t="str">
        <f t="shared" si="1298"/>
        <v>0.0</v>
      </c>
      <c r="DA56" s="77">
        <v>2</v>
      </c>
      <c r="DB56" s="151"/>
      <c r="DC56" s="63">
        <v>0</v>
      </c>
      <c r="DD56" s="27"/>
      <c r="DE56" s="28"/>
      <c r="DF56" s="30">
        <f t="shared" si="1299"/>
        <v>0</v>
      </c>
      <c r="DG56" s="31">
        <f t="shared" si="1300"/>
        <v>0</v>
      </c>
      <c r="DH56" s="31"/>
      <c r="DI56" s="35" t="str">
        <f t="shared" si="1301"/>
        <v>F</v>
      </c>
      <c r="DJ56" s="157">
        <f t="shared" si="1302"/>
        <v>0</v>
      </c>
      <c r="DK56" s="49" t="str">
        <f t="shared" si="1303"/>
        <v>0.0</v>
      </c>
      <c r="DL56" s="77">
        <v>4</v>
      </c>
      <c r="DM56" s="151"/>
      <c r="DN56" s="63">
        <v>0</v>
      </c>
      <c r="DO56" s="27"/>
      <c r="DP56" s="28"/>
      <c r="DQ56" s="30">
        <f t="shared" si="1344"/>
        <v>0</v>
      </c>
      <c r="DR56" s="31">
        <f t="shared" si="1345"/>
        <v>0</v>
      </c>
      <c r="DS56" s="31"/>
      <c r="DT56" s="35" t="str">
        <f t="shared" si="1304"/>
        <v>F</v>
      </c>
      <c r="DU56" s="157">
        <f t="shared" si="1305"/>
        <v>0</v>
      </c>
      <c r="DV56" s="49" t="str">
        <f t="shared" si="1306"/>
        <v>0.0</v>
      </c>
      <c r="DW56" s="77">
        <v>3</v>
      </c>
      <c r="DX56" s="151"/>
      <c r="DY56" s="63">
        <v>0</v>
      </c>
      <c r="DZ56" s="27"/>
      <c r="EA56" s="28"/>
      <c r="EB56" s="30">
        <f t="shared" si="1307"/>
        <v>0</v>
      </c>
      <c r="EC56" s="31">
        <f t="shared" si="1308"/>
        <v>0</v>
      </c>
      <c r="ED56" s="31"/>
      <c r="EE56" s="35" t="str">
        <f t="shared" si="1309"/>
        <v>F</v>
      </c>
      <c r="EF56" s="157">
        <f t="shared" si="1310"/>
        <v>0</v>
      </c>
      <c r="EG56" s="49" t="str">
        <f t="shared" si="1311"/>
        <v>0.0</v>
      </c>
      <c r="EH56" s="77">
        <v>2</v>
      </c>
      <c r="EI56" s="151"/>
      <c r="EJ56" s="63">
        <v>0</v>
      </c>
      <c r="EK56" s="27"/>
      <c r="EL56" s="28"/>
      <c r="EM56" s="30">
        <f t="shared" si="1312"/>
        <v>0</v>
      </c>
      <c r="EN56" s="31">
        <f t="shared" si="1313"/>
        <v>0</v>
      </c>
      <c r="EO56" s="31"/>
      <c r="EP56" s="35" t="str">
        <f t="shared" si="1314"/>
        <v>F</v>
      </c>
      <c r="EQ56" s="157">
        <f t="shared" si="1315"/>
        <v>0</v>
      </c>
      <c r="ER56" s="49" t="str">
        <f t="shared" si="1316"/>
        <v>0.0</v>
      </c>
      <c r="ES56" s="77">
        <v>2</v>
      </c>
      <c r="ET56" s="151"/>
      <c r="EU56" s="63">
        <v>0</v>
      </c>
      <c r="EV56" s="27"/>
      <c r="EW56" s="28"/>
      <c r="EX56" s="30">
        <f t="shared" si="1317"/>
        <v>0</v>
      </c>
      <c r="EY56" s="31">
        <f t="shared" si="1318"/>
        <v>0</v>
      </c>
      <c r="EZ56" s="31"/>
      <c r="FA56" s="35" t="str">
        <f t="shared" si="1319"/>
        <v>F</v>
      </c>
      <c r="FB56" s="157">
        <f t="shared" si="1320"/>
        <v>0</v>
      </c>
      <c r="FC56" s="49" t="str">
        <f t="shared" si="1321"/>
        <v>0.0</v>
      </c>
      <c r="FD56" s="77">
        <v>3</v>
      </c>
      <c r="FE56" s="151"/>
      <c r="FF56" s="155"/>
      <c r="FG56" s="165"/>
      <c r="FH56" s="165"/>
      <c r="FI56" s="22">
        <v>6.1</v>
      </c>
      <c r="FJ56" s="29">
        <v>6.1</v>
      </c>
      <c r="FK56" s="29"/>
      <c r="FL56" s="35" t="str">
        <f t="shared" si="1322"/>
        <v>C</v>
      </c>
      <c r="FM56" s="33">
        <f t="shared" si="1323"/>
        <v>2</v>
      </c>
      <c r="FN56" s="49" t="str">
        <f t="shared" si="1324"/>
        <v>2.0</v>
      </c>
      <c r="FO56" s="77">
        <v>2</v>
      </c>
      <c r="FP56" s="151">
        <v>2</v>
      </c>
      <c r="FQ56" s="41">
        <f t="shared" si="1328"/>
        <v>21</v>
      </c>
      <c r="FR56" s="43">
        <f t="shared" si="1329"/>
        <v>0.47619047619047616</v>
      </c>
      <c r="FS56" s="45" t="str">
        <f t="shared" si="1330"/>
        <v>0.48</v>
      </c>
      <c r="FT56" s="148" t="str">
        <f t="shared" si="1331"/>
        <v>Cảnh báo KQHT</v>
      </c>
      <c r="FU56" s="145">
        <f t="shared" si="1332"/>
        <v>5</v>
      </c>
      <c r="FV56" s="146">
        <f t="shared" si="1333"/>
        <v>2</v>
      </c>
      <c r="FW56" s="174">
        <f t="shared" si="1334"/>
        <v>37</v>
      </c>
      <c r="FX56" s="41">
        <f t="shared" si="1335"/>
        <v>21</v>
      </c>
      <c r="FY56" s="43">
        <f t="shared" si="1336"/>
        <v>1.9761904761904763</v>
      </c>
      <c r="FZ56" s="45" t="str">
        <f t="shared" si="1337"/>
        <v>1.98</v>
      </c>
      <c r="GA56" s="47" t="str">
        <f t="shared" si="1338"/>
        <v>Lên lớp</v>
      </c>
      <c r="GB56" s="47" t="s">
        <v>1143</v>
      </c>
    </row>
    <row r="57" spans="1:529" ht="18">
      <c r="A57" s="11">
        <v>10</v>
      </c>
      <c r="B57" s="70" t="s">
        <v>573</v>
      </c>
      <c r="C57" s="92" t="s">
        <v>587</v>
      </c>
      <c r="D57" s="73" t="s">
        <v>1134</v>
      </c>
      <c r="E57" s="74" t="s">
        <v>160</v>
      </c>
      <c r="F57" s="123" t="s">
        <v>1278</v>
      </c>
      <c r="G57" s="118" t="s">
        <v>964</v>
      </c>
      <c r="H57" s="102" t="s">
        <v>18</v>
      </c>
      <c r="I57" s="11" t="s">
        <v>965</v>
      </c>
      <c r="J57" s="13">
        <v>5</v>
      </c>
      <c r="K57" s="13"/>
      <c r="L57" s="35" t="str">
        <f t="shared" si="1339"/>
        <v>D+</v>
      </c>
      <c r="M57" s="33">
        <f t="shared" si="1340"/>
        <v>1.5</v>
      </c>
      <c r="N57" s="49" t="str">
        <f t="shared" si="1341"/>
        <v>1.5</v>
      </c>
      <c r="O57" s="12">
        <v>2</v>
      </c>
      <c r="P57" s="19"/>
      <c r="Q57" s="19"/>
      <c r="R57" s="35" t="str">
        <f t="shared" ref="R57:R65" si="1346">IF(P57&gt;=8.5,"A",IF(P57&gt;=8,"B+",IF(P57&gt;=7,"B",IF(P57&gt;=6.5,"C+",IF(P57&gt;=5.5,"C",IF(P57&gt;=5,"D+",IF(P57&gt;=4,"D","F")))))))</f>
        <v>F</v>
      </c>
      <c r="S57" s="33">
        <f t="shared" ref="S57:S65" si="1347">IF(R57="A",4,IF(R57="B+",3.5,IF(R57="B",3,IF(R57="C+",2.5,IF(R57="C",2,IF(R57="D+",1.5,IF(R57="D",1,0)))))))</f>
        <v>0</v>
      </c>
      <c r="T57" s="49" t="str">
        <f t="shared" ref="T57:T65" si="1348">TEXT(S57,"0.0")</f>
        <v>0.0</v>
      </c>
      <c r="U57" s="12">
        <v>3</v>
      </c>
      <c r="V57" s="24">
        <v>6.4</v>
      </c>
      <c r="W57" s="27">
        <v>7</v>
      </c>
      <c r="X57" s="28"/>
      <c r="Y57" s="22">
        <f>ROUND((V57*0.4+W57*0.6),1)</f>
        <v>6.8</v>
      </c>
      <c r="Z57" s="29">
        <f>ROUND(MAX((V57*0.4+W57*0.6),(V57*0.4+X57*0.6)),1)</f>
        <v>6.8</v>
      </c>
      <c r="AA57" s="29"/>
      <c r="AB57" s="35" t="str">
        <f>IF(Z57&gt;=8.5,"A",IF(Z57&gt;=8,"B+",IF(Z57&gt;=7,"B",IF(Z57&gt;=6.5,"C+",IF(Z57&gt;=5.5,"C",IF(Z57&gt;=5,"D+",IF(Z57&gt;=4,"D","F")))))))</f>
        <v>C+</v>
      </c>
      <c r="AC57" s="33">
        <f>IF(AB57="A",4,IF(AB57="B+",3.5,IF(AB57="B",3,IF(AB57="C+",2.5,IF(AB57="C",2,IF(AB57="D+",1.5,IF(AB57="D",1,0)))))))</f>
        <v>2.5</v>
      </c>
      <c r="AD57" s="49" t="str">
        <f>TEXT(AC57,"0.0")</f>
        <v>2.5</v>
      </c>
      <c r="AE57" s="77">
        <v>5</v>
      </c>
      <c r="AF57" s="80">
        <v>5</v>
      </c>
      <c r="AG57" s="24">
        <v>5</v>
      </c>
      <c r="AH57" s="27">
        <v>5</v>
      </c>
      <c r="AI57" s="28"/>
      <c r="AJ57" s="30">
        <f>ROUND((AG57*0.4+AH57*0.6),1)</f>
        <v>5</v>
      </c>
      <c r="AK57" s="31">
        <f>ROUND(MAX((AG57*0.4+AH57*0.6),(AG57*0.4+AI57*0.6)),1)</f>
        <v>5</v>
      </c>
      <c r="AL57" s="31"/>
      <c r="AM57" s="35" t="str">
        <f>IF(AK57&gt;=8.5,"A",IF(AK57&gt;=8,"B+",IF(AK57&gt;=7,"B",IF(AK57&gt;=6.5,"C+",IF(AK57&gt;=5.5,"C",IF(AK57&gt;=5,"D+",IF(AK57&gt;=4,"D","F")))))))</f>
        <v>D+</v>
      </c>
      <c r="AN57" s="33">
        <f>IF(AM57="A",4,IF(AM57="B+",3.5,IF(AM57="B",3,IF(AM57="C+",2.5,IF(AM57="C",2,IF(AM57="D+",1.5,IF(AM57="D",1,0)))))))</f>
        <v>1.5</v>
      </c>
      <c r="AO57" s="49" t="str">
        <f>TEXT(AN57,"0.0")</f>
        <v>1.5</v>
      </c>
      <c r="AP57" s="77">
        <v>3</v>
      </c>
      <c r="AQ57" s="83">
        <v>3</v>
      </c>
      <c r="AR57" s="24">
        <v>5</v>
      </c>
      <c r="AS57" s="27">
        <v>2</v>
      </c>
      <c r="AT57" s="28">
        <v>4</v>
      </c>
      <c r="AU57" s="30">
        <f>ROUND((AR57*0.4+AS57*0.6),1)</f>
        <v>3.2</v>
      </c>
      <c r="AV57" s="31">
        <f>ROUND(MAX((AR57*0.4+AS57*0.6),(AR57*0.4+AT57*0.6)),1)</f>
        <v>4.4000000000000004</v>
      </c>
      <c r="AW57" s="31"/>
      <c r="AX57" s="35" t="str">
        <f>IF(AV57&gt;=8.5,"A",IF(AV57&gt;=8,"B+",IF(AV57&gt;=7,"B",IF(AV57&gt;=6.5,"C+",IF(AV57&gt;=5.5,"C",IF(AV57&gt;=5,"D+",IF(AV57&gt;=4,"D","F")))))))</f>
        <v>D</v>
      </c>
      <c r="AY57" s="33">
        <f>IF(AX57="A",4,IF(AX57="B+",3.5,IF(AX57="B",3,IF(AX57="C+",2.5,IF(AX57="C",2,IF(AX57="D+",1.5,IF(AX57="D",1,0)))))))</f>
        <v>1</v>
      </c>
      <c r="AZ57" s="49" t="str">
        <f>TEXT(AY57,"0.0")</f>
        <v>1.0</v>
      </c>
      <c r="BA57" s="77">
        <v>3</v>
      </c>
      <c r="BB57" s="83">
        <v>3</v>
      </c>
      <c r="BC57" s="24">
        <v>5.8</v>
      </c>
      <c r="BD57" s="27">
        <v>4</v>
      </c>
      <c r="BE57" s="28"/>
      <c r="BF57" s="22">
        <f>ROUND((BC57*0.4+BD57*0.6),1)</f>
        <v>4.7</v>
      </c>
      <c r="BG57" s="29">
        <f>ROUND(MAX((BC57*0.4+BD57*0.6),(BC57*0.4+BE57*0.6)),1)</f>
        <v>4.7</v>
      </c>
      <c r="BH57" s="29"/>
      <c r="BI57" s="35" t="str">
        <f>IF(BG57&gt;=8.5,"A",IF(BG57&gt;=8,"B+",IF(BG57&gt;=7,"B",IF(BG57&gt;=6.5,"C+",IF(BG57&gt;=5.5,"C",IF(BG57&gt;=5,"D+",IF(BG57&gt;=4,"D","F")))))))</f>
        <v>D</v>
      </c>
      <c r="BJ57" s="33">
        <f>IF(BI57="A",4,IF(BI57="B+",3.5,IF(BI57="B",3,IF(BI57="C+",2.5,IF(BI57="C",2,IF(BI57="D+",1.5,IF(BI57="D",1,0)))))))</f>
        <v>1</v>
      </c>
      <c r="BK57" s="49" t="str">
        <f>TEXT(BJ57,"0.0")</f>
        <v>1.0</v>
      </c>
      <c r="BL57" s="77">
        <v>3</v>
      </c>
      <c r="BM57" s="83">
        <v>3</v>
      </c>
      <c r="BN57" s="24">
        <v>7</v>
      </c>
      <c r="BO57" s="27">
        <v>8</v>
      </c>
      <c r="BP57" s="28"/>
      <c r="BQ57" s="30">
        <f>ROUND((BN57*0.4+BO57*0.6),1)</f>
        <v>7.6</v>
      </c>
      <c r="BR57" s="31">
        <f>ROUND(MAX((BN57*0.4+BO57*0.6),(BN57*0.4+BP57*0.6)),1)</f>
        <v>7.6</v>
      </c>
      <c r="BS57" s="31"/>
      <c r="BT57" s="35" t="str">
        <f>IF(BR57&gt;=8.5,"A",IF(BR57&gt;=8,"B+",IF(BR57&gt;=7,"B",IF(BR57&gt;=6.5,"C+",IF(BR57&gt;=5.5,"C",IF(BR57&gt;=5,"D+",IF(BR57&gt;=4,"D","F")))))))</f>
        <v>B</v>
      </c>
      <c r="BU57" s="33">
        <f>IF(BT57="A",4,IF(BT57="B+",3.5,IF(BT57="B",3,IF(BT57="C+",2.5,IF(BT57="C",2,IF(BT57="D+",1.5,IF(BT57="D",1,0)))))))</f>
        <v>3</v>
      </c>
      <c r="BV57" s="49" t="str">
        <f>TEXT(BU57,"0.0")</f>
        <v>3.0</v>
      </c>
      <c r="BW57" s="77">
        <v>2</v>
      </c>
      <c r="BX57" s="83">
        <v>2</v>
      </c>
      <c r="BY57" s="41">
        <f>AE57+AP57+BA57+BL57+BW57</f>
        <v>16</v>
      </c>
      <c r="BZ57" s="43">
        <f>(AC57*AE57+AN57*AP57+AY57*BA57+BJ57*BL57+BU57*BW57)/BY57</f>
        <v>1.8125</v>
      </c>
      <c r="CA57" s="45" t="str">
        <f>TEXT(BZ57,"0.00")</f>
        <v>1.81</v>
      </c>
      <c r="CB57" s="47" t="str">
        <f>IF(AND(BZ57&lt;0.8),"Cảnh báo KQHT","Lên lớp")</f>
        <v>Lên lớp</v>
      </c>
      <c r="CC57" s="145">
        <f t="shared" ref="CC57:CC65" si="1349">AF57+AQ57+BB57+BM57+BX57</f>
        <v>16</v>
      </c>
      <c r="CD57" s="146">
        <f xml:space="preserve"> (AC57*AF57+AN57*AQ57+AY57*BB57+BJ57*BM57+BU57*BX57)/CC57</f>
        <v>1.8125</v>
      </c>
      <c r="CE57" s="47" t="str">
        <f>IF(AND(CD57&lt;1.2),"Cảnh báo KQHT","Lên lớp")</f>
        <v>Lên lớp</v>
      </c>
      <c r="CF57" s="142" t="s">
        <v>1143</v>
      </c>
      <c r="CG57" s="63">
        <v>1</v>
      </c>
      <c r="CH57" s="27"/>
      <c r="CI57" s="28"/>
      <c r="CJ57" s="30">
        <f t="shared" ref="CJ57:CJ65" si="1350">ROUND((CG57*0.4+CH57*0.6),1)</f>
        <v>0.4</v>
      </c>
      <c r="CK57" s="31">
        <f t="shared" ref="CK57:CK65" si="1351">ROUND(MAX((CG57*0.4+CH57*0.6),(CG57*0.4+CI57*0.6)),1)</f>
        <v>0.4</v>
      </c>
      <c r="CL57" s="31"/>
      <c r="CM57" s="35" t="str">
        <f t="shared" ref="CM57:CM65" si="1352">IF(CK57&gt;=8.5,"A",IF(CK57&gt;=8,"B+",IF(CK57&gt;=7,"B",IF(CK57&gt;=6.5,"C+",IF(CK57&gt;=5.5,"C",IF(CK57&gt;=5,"D+",IF(CK57&gt;=4,"D","F")))))))</f>
        <v>F</v>
      </c>
      <c r="CN57" s="157">
        <f t="shared" ref="CN57:CN65" si="1353">IF(CM57="A",4,IF(CM57="B+",3.5,IF(CM57="B",3,IF(CM57="C+",2.5,IF(CM57="C",2,IF(CM57="D+",1.5,IF(CM57="D",1,0)))))))</f>
        <v>0</v>
      </c>
      <c r="CO57" s="49" t="str">
        <f t="shared" ref="CO57:CO65" si="1354">TEXT(CN57,"0.0")</f>
        <v>0.0</v>
      </c>
      <c r="CP57" s="77">
        <v>3</v>
      </c>
      <c r="CQ57" s="151"/>
      <c r="CR57" s="24">
        <v>7</v>
      </c>
      <c r="CS57" s="27">
        <v>5</v>
      </c>
      <c r="CT57" s="28"/>
      <c r="CU57" s="30">
        <f t="shared" si="1342"/>
        <v>5.8</v>
      </c>
      <c r="CV57" s="31">
        <f t="shared" si="1343"/>
        <v>5.8</v>
      </c>
      <c r="CW57" s="31"/>
      <c r="CX57" s="35" t="str">
        <f t="shared" ref="CX57:CX65" si="1355">IF(CV57&gt;=8.5,"A",IF(CV57&gt;=8,"B+",IF(CV57&gt;=7,"B",IF(CV57&gt;=6.5,"C+",IF(CV57&gt;=5.5,"C",IF(CV57&gt;=5,"D+",IF(CV57&gt;=4,"D","F")))))))</f>
        <v>C</v>
      </c>
      <c r="CY57" s="157">
        <f t="shared" ref="CY57:CY65" si="1356">IF(CX57="A",4,IF(CX57="B+",3.5,IF(CX57="B",3,IF(CX57="C+",2.5,IF(CX57="C",2,IF(CX57="D+",1.5,IF(CX57="D",1,0)))))))</f>
        <v>2</v>
      </c>
      <c r="CZ57" s="49" t="str">
        <f t="shared" ref="CZ57:CZ65" si="1357">TEXT(CY57,"0.0")</f>
        <v>2.0</v>
      </c>
      <c r="DA57" s="77">
        <v>2</v>
      </c>
      <c r="DB57" s="151">
        <v>2</v>
      </c>
      <c r="DC57" s="24">
        <v>5.0999999999999996</v>
      </c>
      <c r="DD57" s="27">
        <v>4</v>
      </c>
      <c r="DE57" s="28"/>
      <c r="DF57" s="30">
        <f t="shared" ref="DF57:DF64" si="1358">ROUND((DC57*0.4+DD57*0.6),1)</f>
        <v>4.4000000000000004</v>
      </c>
      <c r="DG57" s="31">
        <f t="shared" ref="DG57:DG64" si="1359">ROUND(MAX((DC57*0.4+DD57*0.6),(DC57*0.4+DE57*0.6)),1)</f>
        <v>4.4000000000000004</v>
      </c>
      <c r="DH57" s="31"/>
      <c r="DI57" s="35" t="str">
        <f t="shared" ref="DI57:DI65" si="1360">IF(DG57&gt;=8.5,"A",IF(DG57&gt;=8,"B+",IF(DG57&gt;=7,"B",IF(DG57&gt;=6.5,"C+",IF(DG57&gt;=5.5,"C",IF(DG57&gt;=5,"D+",IF(DG57&gt;=4,"D","F")))))))</f>
        <v>D</v>
      </c>
      <c r="DJ57" s="157">
        <f t="shared" ref="DJ57:DJ65" si="1361">IF(DI57="A",4,IF(DI57="B+",3.5,IF(DI57="B",3,IF(DI57="C+",2.5,IF(DI57="C",2,IF(DI57="D+",1.5,IF(DI57="D",1,0)))))))</f>
        <v>1</v>
      </c>
      <c r="DK57" s="49" t="str">
        <f t="shared" ref="DK57:DK65" si="1362">TEXT(DJ57,"0.0")</f>
        <v>1.0</v>
      </c>
      <c r="DL57" s="77">
        <v>4</v>
      </c>
      <c r="DM57" s="151">
        <v>4</v>
      </c>
      <c r="DN57" s="24">
        <v>5.3</v>
      </c>
      <c r="DO57" s="27">
        <v>4</v>
      </c>
      <c r="DP57" s="28"/>
      <c r="DQ57" s="30">
        <f t="shared" si="1344"/>
        <v>4.5</v>
      </c>
      <c r="DR57" s="31">
        <f t="shared" si="1345"/>
        <v>4.5</v>
      </c>
      <c r="DS57" s="31"/>
      <c r="DT57" s="35" t="str">
        <f t="shared" ref="DT57:DT65" si="1363">IF(DR57&gt;=8.5,"A",IF(DR57&gt;=8,"B+",IF(DR57&gt;=7,"B",IF(DR57&gt;=6.5,"C+",IF(DR57&gt;=5.5,"C",IF(DR57&gt;=5,"D+",IF(DR57&gt;=4,"D","F")))))))</f>
        <v>D</v>
      </c>
      <c r="DU57" s="157">
        <f t="shared" ref="DU57:DU65" si="1364">IF(DT57="A",4,IF(DT57="B+",3.5,IF(DT57="B",3,IF(DT57="C+",2.5,IF(DT57="C",2,IF(DT57="D+",1.5,IF(DT57="D",1,0)))))))</f>
        <v>1</v>
      </c>
      <c r="DV57" s="49" t="str">
        <f t="shared" ref="DV57:DV65" si="1365">TEXT(DU57,"0.0")</f>
        <v>1.0</v>
      </c>
      <c r="DW57" s="77">
        <v>3</v>
      </c>
      <c r="DX57" s="151">
        <v>3</v>
      </c>
      <c r="DY57" s="24">
        <v>5.7</v>
      </c>
      <c r="DZ57" s="27">
        <v>4</v>
      </c>
      <c r="EA57" s="28"/>
      <c r="EB57" s="30">
        <f t="shared" ref="EB57:EB65" si="1366">ROUND((DY57*0.4+DZ57*0.6),1)</f>
        <v>4.7</v>
      </c>
      <c r="EC57" s="31">
        <f t="shared" ref="EC57:EC65" si="1367">ROUND(MAX((DY57*0.4+DZ57*0.6),(DY57*0.4+EA57*0.6)),1)</f>
        <v>4.7</v>
      </c>
      <c r="ED57" s="31"/>
      <c r="EE57" s="35" t="str">
        <f t="shared" ref="EE57:EE65" si="1368">IF(EC57&gt;=8.5,"A",IF(EC57&gt;=8,"B+",IF(EC57&gt;=7,"B",IF(EC57&gt;=6.5,"C+",IF(EC57&gt;=5.5,"C",IF(EC57&gt;=5,"D+",IF(EC57&gt;=4,"D","F")))))))</f>
        <v>D</v>
      </c>
      <c r="EF57" s="157">
        <f t="shared" ref="EF57:EF65" si="1369">IF(EE57="A",4,IF(EE57="B+",3.5,IF(EE57="B",3,IF(EE57="C+",2.5,IF(EE57="C",2,IF(EE57="D+",1.5,IF(EE57="D",1,0)))))))</f>
        <v>1</v>
      </c>
      <c r="EG57" s="49" t="str">
        <f t="shared" ref="EG57:EG65" si="1370">TEXT(EF57,"0.0")</f>
        <v>1.0</v>
      </c>
      <c r="EH57" s="77">
        <v>2</v>
      </c>
      <c r="EI57" s="151">
        <v>2</v>
      </c>
      <c r="EJ57" s="24">
        <v>6.2</v>
      </c>
      <c r="EK57" s="27">
        <v>7</v>
      </c>
      <c r="EL57" s="28"/>
      <c r="EM57" s="30">
        <f t="shared" ref="EM57:EM64" si="1371">ROUND((EJ57*0.4+EK57*0.6),1)</f>
        <v>6.7</v>
      </c>
      <c r="EN57" s="31">
        <f t="shared" ref="EN57:EN64" si="1372">ROUND(MAX((EJ57*0.4+EK57*0.6),(EJ57*0.4+EL57*0.6)),1)</f>
        <v>6.7</v>
      </c>
      <c r="EO57" s="31"/>
      <c r="EP57" s="35" t="str">
        <f t="shared" ref="EP57:EP65" si="1373">IF(EN57&gt;=8.5,"A",IF(EN57&gt;=8,"B+",IF(EN57&gt;=7,"B",IF(EN57&gt;=6.5,"C+",IF(EN57&gt;=5.5,"C",IF(EN57&gt;=5,"D+",IF(EN57&gt;=4,"D","F")))))))</f>
        <v>C+</v>
      </c>
      <c r="EQ57" s="157">
        <f t="shared" ref="EQ57:EQ65" si="1374">IF(EP57="A",4,IF(EP57="B+",3.5,IF(EP57="B",3,IF(EP57="C+",2.5,IF(EP57="C",2,IF(EP57="D+",1.5,IF(EP57="D",1,0)))))))</f>
        <v>2.5</v>
      </c>
      <c r="ER57" s="49" t="str">
        <f t="shared" ref="ER57:ER65" si="1375">TEXT(EQ57,"0.0")</f>
        <v>2.5</v>
      </c>
      <c r="ES57" s="77">
        <v>2</v>
      </c>
      <c r="ET57" s="151">
        <v>2</v>
      </c>
      <c r="EU57" s="24">
        <v>5.4</v>
      </c>
      <c r="EV57" s="27">
        <v>5</v>
      </c>
      <c r="EW57" s="28"/>
      <c r="EX57" s="30">
        <f t="shared" ref="EX57:EX64" si="1376">ROUND((EU57*0.4+EV57*0.6),1)</f>
        <v>5.2</v>
      </c>
      <c r="EY57" s="31">
        <f t="shared" ref="EY57:EY64" si="1377">ROUND(MAX((EU57*0.4+EV57*0.6),(EU57*0.4+EW57*0.6)),1)</f>
        <v>5.2</v>
      </c>
      <c r="EZ57" s="31"/>
      <c r="FA57" s="35" t="str">
        <f t="shared" ref="FA57:FA65" si="1378">IF(EY57&gt;=8.5,"A",IF(EY57&gt;=8,"B+",IF(EY57&gt;=7,"B",IF(EY57&gt;=6.5,"C+",IF(EY57&gt;=5.5,"C",IF(EY57&gt;=5,"D+",IF(EY57&gt;=4,"D","F")))))))</f>
        <v>D+</v>
      </c>
      <c r="FB57" s="157">
        <f t="shared" ref="FB57:FB65" si="1379">IF(FA57="A",4,IF(FA57="B+",3.5,IF(FA57="B",3,IF(FA57="C+",2.5,IF(FA57="C",2,IF(FA57="D+",1.5,IF(FA57="D",1,0)))))))</f>
        <v>1.5</v>
      </c>
      <c r="FC57" s="49" t="str">
        <f t="shared" ref="FC57:FC65" si="1380">TEXT(FB57,"0.0")</f>
        <v>1.5</v>
      </c>
      <c r="FD57" s="77">
        <v>3</v>
      </c>
      <c r="FE57" s="151">
        <v>3</v>
      </c>
      <c r="FF57" s="155">
        <v>6</v>
      </c>
      <c r="FG57" s="165">
        <v>7.1</v>
      </c>
      <c r="FH57" s="165"/>
      <c r="FI57" s="22">
        <f>ROUND((FF57*0.4+FG57*0.6),1)</f>
        <v>6.7</v>
      </c>
      <c r="FJ57" s="29">
        <f>ROUND(MAX((FF57*0.4+FG57*0.6),(FF57*0.4+FH57*0.6)),1)</f>
        <v>6.7</v>
      </c>
      <c r="FK57" s="29"/>
      <c r="FL57" s="35" t="str">
        <f t="shared" ref="FL57:FL65" si="1381">IF(FJ57&gt;=8.5,"A",IF(FJ57&gt;=8,"B+",IF(FJ57&gt;=7,"B",IF(FJ57&gt;=6.5,"C+",IF(FJ57&gt;=5.5,"C",IF(FJ57&gt;=5,"D+",IF(FJ57&gt;=4,"D","F")))))))</f>
        <v>C+</v>
      </c>
      <c r="FM57" s="33">
        <f t="shared" ref="FM57:FM65" si="1382">IF(FL57="A",4,IF(FL57="B+",3.5,IF(FL57="B",3,IF(FL57="C+",2.5,IF(FL57="C",2,IF(FL57="D+",1.5,IF(FL57="D",1,0)))))))</f>
        <v>2.5</v>
      </c>
      <c r="FN57" s="49" t="str">
        <f t="shared" ref="FN57:FN65" si="1383">TEXT(FM57,"0.0")</f>
        <v>2.5</v>
      </c>
      <c r="FO57" s="77">
        <v>2</v>
      </c>
      <c r="FP57" s="151">
        <v>2</v>
      </c>
      <c r="FQ57" s="41">
        <f t="shared" ref="FQ57:FQ65" si="1384">CP57+DA57+DL57+DW57+EH57+ES57+FD57+FO57</f>
        <v>21</v>
      </c>
      <c r="FR57" s="43">
        <f t="shared" ref="FR57:FR65" si="1385">(CN57*CP57+CY57*DA57+DJ57*DL57+DU57*DW57+EF57*EH57+EQ57*ES57+FB57*FD57+FM57*FO57)/FQ57</f>
        <v>1.3095238095238095</v>
      </c>
      <c r="FS57" s="45" t="str">
        <f t="shared" ref="FS57:FS65" si="1386">TEXT(FR57,"0.00")</f>
        <v>1.31</v>
      </c>
      <c r="FT57" s="47" t="str">
        <f t="shared" ref="FT57:FT65" si="1387">IF(AND(FR57&lt;1),"Cảnh báo KQHT","Lên lớp")</f>
        <v>Lên lớp</v>
      </c>
      <c r="FU57" s="145">
        <f t="shared" ref="FU57:FU65" si="1388">CQ57+DB57+DM57+DX57+EI57+ET57+FE57+FP57</f>
        <v>18</v>
      </c>
      <c r="FV57" s="146">
        <f t="shared" ref="FV57:FV65" si="1389" xml:space="preserve"> (CN57*CQ57+CY57*DB57+DJ57*DM57+DU57*DX57+EF57*EI57+EQ57*ET57+FB57*FE57+FM57*FP57)/FU57</f>
        <v>1.5277777777777777</v>
      </c>
      <c r="FW57" s="174">
        <f t="shared" ref="FW57:FW65" si="1390">BY57+FQ57</f>
        <v>37</v>
      </c>
      <c r="FX57" s="41">
        <f t="shared" ref="FX57:FX65" si="1391">CC57+FU57</f>
        <v>34</v>
      </c>
      <c r="FY57" s="43">
        <f t="shared" ref="FY57:FY65" si="1392">(CD57*CC57+FV57*FU57)/FX57</f>
        <v>1.661764705882353</v>
      </c>
      <c r="FZ57" s="45" t="str">
        <f t="shared" ref="FZ57:FZ65" si="1393">TEXT(FY57,"0.00")</f>
        <v>1.66</v>
      </c>
      <c r="GA57" s="47" t="str">
        <f t="shared" ref="GA57:GA65" si="1394">IF(AND(FY57&lt;1.2),"Cảnh báo KQHT","Lên lớp")</f>
        <v>Lên lớp</v>
      </c>
      <c r="GB57" s="47" t="s">
        <v>1143</v>
      </c>
      <c r="GC57" s="63">
        <v>0</v>
      </c>
      <c r="GD57" s="27"/>
      <c r="GE57" s="28"/>
      <c r="GF57" s="22">
        <f t="shared" ref="GF57:GF65" si="1395">ROUND((GC57*0.4+GD57*0.6),1)</f>
        <v>0</v>
      </c>
      <c r="GG57" s="29">
        <f t="shared" ref="GG57:GG65" si="1396">ROUND(MAX((GC57*0.4+GD57*0.6),(GC57*0.4+GE57*0.6)),1)</f>
        <v>0</v>
      </c>
      <c r="GH57" s="29"/>
      <c r="GI57" s="35" t="str">
        <f t="shared" ref="GI57:GI65" si="1397">IF(GG57&gt;=8.5,"A",IF(GG57&gt;=8,"B+",IF(GG57&gt;=7,"B",IF(GG57&gt;=6.5,"C+",IF(GG57&gt;=5.5,"C",IF(GG57&gt;=5,"D+",IF(GG57&gt;=4,"D","F")))))))</f>
        <v>F</v>
      </c>
      <c r="GJ57" s="33">
        <f t="shared" ref="GJ57:GJ65" si="1398">IF(GI57="A",4,IF(GI57="B+",3.5,IF(GI57="B",3,IF(GI57="C+",2.5,IF(GI57="C",2,IF(GI57="D+",1.5,IF(GI57="D",1,0)))))))</f>
        <v>0</v>
      </c>
      <c r="GK57" s="49" t="str">
        <f t="shared" ref="GK57:GK65" si="1399">TEXT(GJ57,"0.0")</f>
        <v>0.0</v>
      </c>
      <c r="GL57" s="77">
        <v>2</v>
      </c>
      <c r="GM57" s="151"/>
      <c r="GN57" s="63">
        <v>0</v>
      </c>
      <c r="GO57" s="27"/>
      <c r="GP57" s="28"/>
      <c r="GQ57" s="22">
        <f t="shared" ref="GQ57:GQ64" si="1400">ROUND((GN57*0.4+GO57*0.6),1)</f>
        <v>0</v>
      </c>
      <c r="GR57" s="29">
        <f t="shared" ref="GR57:GR64" si="1401">ROUND(MAX((GN57*0.4+GO57*0.6),(GN57*0.4+GP57*0.6)),1)</f>
        <v>0</v>
      </c>
      <c r="GS57" s="29"/>
      <c r="GT57" s="35" t="str">
        <f t="shared" ref="GT57:GT65" si="1402">IF(GR57&gt;=8.5,"A",IF(GR57&gt;=8,"B+",IF(GR57&gt;=7,"B",IF(GR57&gt;=6.5,"C+",IF(GR57&gt;=5.5,"C",IF(GR57&gt;=5,"D+",IF(GR57&gt;=4,"D","F")))))))</f>
        <v>F</v>
      </c>
      <c r="GU57" s="33">
        <f t="shared" ref="GU57:GU65" si="1403">IF(GT57="A",4,IF(GT57="B+",3.5,IF(GT57="B",3,IF(GT57="C+",2.5,IF(GT57="C",2,IF(GT57="D+",1.5,IF(GT57="D",1,0)))))))</f>
        <v>0</v>
      </c>
      <c r="GV57" s="49" t="str">
        <f t="shared" ref="GV57:GV65" si="1404">TEXT(GU57,"0.0")</f>
        <v>0.0</v>
      </c>
      <c r="GW57" s="77">
        <v>3</v>
      </c>
      <c r="GX57" s="151"/>
      <c r="GY57" s="63">
        <v>1.2</v>
      </c>
      <c r="GZ57" s="27"/>
      <c r="HA57" s="28"/>
      <c r="HB57" s="22">
        <f t="shared" ref="HB57:HB64" si="1405">ROUND((GY57*0.4+GZ57*0.6),1)</f>
        <v>0.5</v>
      </c>
      <c r="HC57" s="29">
        <f t="shared" ref="HC57:HC64" si="1406">ROUND(MAX((GY57*0.4+GZ57*0.6),(GY57*0.4+HA57*0.6)),1)</f>
        <v>0.5</v>
      </c>
      <c r="HD57" s="29"/>
      <c r="HE57" s="35" t="str">
        <f t="shared" ref="HE57:HE65" si="1407">IF(HC57&gt;=8.5,"A",IF(HC57&gt;=8,"B+",IF(HC57&gt;=7,"B",IF(HC57&gt;=6.5,"C+",IF(HC57&gt;=5.5,"C",IF(HC57&gt;=5,"D+",IF(HC57&gt;=4,"D","F")))))))</f>
        <v>F</v>
      </c>
      <c r="HF57" s="33">
        <f t="shared" ref="HF57:HF65" si="1408">IF(HE57="A",4,IF(HE57="B+",3.5,IF(HE57="B",3,IF(HE57="C+",2.5,IF(HE57="C",2,IF(HE57="D+",1.5,IF(HE57="D",1,0)))))))</f>
        <v>0</v>
      </c>
      <c r="HG57" s="49" t="str">
        <f t="shared" ref="HG57:HG65" si="1409">TEXT(HF57,"0.0")</f>
        <v>0.0</v>
      </c>
      <c r="HH57" s="77">
        <v>2</v>
      </c>
      <c r="HI57" s="151"/>
      <c r="HJ57" s="63">
        <v>0.8</v>
      </c>
      <c r="HK57" s="27"/>
      <c r="HL57" s="28"/>
      <c r="HM57" s="30">
        <f t="shared" ref="HM57:HM65" si="1410">ROUND((HJ57*0.4+HK57*0.6),1)</f>
        <v>0.3</v>
      </c>
      <c r="HN57" s="31">
        <f t="shared" ref="HN57:HN65" si="1411">ROUND(MAX((HJ57*0.4+HK57*0.6),(HJ57*0.4+HL57*0.6)),1)</f>
        <v>0.3</v>
      </c>
      <c r="HO57" s="31"/>
      <c r="HP57" s="35" t="str">
        <f t="shared" ref="HP57:HP65" si="1412">IF(HN57&gt;=8.5,"A",IF(HN57&gt;=8,"B+",IF(HN57&gt;=7,"B",IF(HN57&gt;=6.5,"C+",IF(HN57&gt;=5.5,"C",IF(HN57&gt;=5,"D+",IF(HN57&gt;=4,"D","F")))))))</f>
        <v>F</v>
      </c>
      <c r="HQ57" s="33">
        <f t="shared" ref="HQ57:HQ65" si="1413">IF(HP57="A",4,IF(HP57="B+",3.5,IF(HP57="B",3,IF(HP57="C+",2.5,IF(HP57="C",2,IF(HP57="D+",1.5,IF(HP57="D",1,0)))))))</f>
        <v>0</v>
      </c>
      <c r="HR57" s="49" t="str">
        <f t="shared" ref="HR57:HR65" si="1414">TEXT(HQ57,"0.0")</f>
        <v>0.0</v>
      </c>
      <c r="HS57" s="77">
        <v>2</v>
      </c>
      <c r="HT57" s="151"/>
      <c r="HU57" s="63">
        <v>0</v>
      </c>
      <c r="HV57" s="27"/>
      <c r="HW57" s="28"/>
      <c r="HX57" s="22">
        <f t="shared" ref="HX57:HX64" si="1415">ROUND((HU57*0.4+HV57*0.6),1)</f>
        <v>0</v>
      </c>
      <c r="HY57" s="29">
        <f t="shared" ref="HY57:HY64" si="1416">ROUND(MAX((HU57*0.4+HV57*0.6),(HU57*0.4+HW57*0.6)),1)</f>
        <v>0</v>
      </c>
      <c r="HZ57" s="29"/>
      <c r="IA57" s="35" t="str">
        <f t="shared" ref="IA57:IA65" si="1417">IF(HY57&gt;=8.5,"A",IF(HY57&gt;=8,"B+",IF(HY57&gt;=7,"B",IF(HY57&gt;=6.5,"C+",IF(HY57&gt;=5.5,"C",IF(HY57&gt;=5,"D+",IF(HY57&gt;=4,"D","F")))))))</f>
        <v>F</v>
      </c>
      <c r="IB57" s="33">
        <f t="shared" ref="IB57:IB65" si="1418">IF(IA57="A",4,IF(IA57="B+",3.5,IF(IA57="B",3,IF(IA57="C+",2.5,IF(IA57="C",2,IF(IA57="D+",1.5,IF(IA57="D",1,0)))))))</f>
        <v>0</v>
      </c>
      <c r="IC57" s="49" t="str">
        <f t="shared" ref="IC57:IC65" si="1419">TEXT(IB57,"0.0")</f>
        <v>0.0</v>
      </c>
      <c r="ID57" s="77">
        <v>3</v>
      </c>
      <c r="IE57" s="151"/>
      <c r="IF57" s="63">
        <v>0</v>
      </c>
      <c r="IG57" s="27"/>
      <c r="IH57" s="28"/>
      <c r="II57" s="22">
        <f t="shared" ref="II57:II64" si="1420">ROUND((IF57*0.4+IG57*0.6),1)</f>
        <v>0</v>
      </c>
      <c r="IJ57" s="29">
        <f t="shared" ref="IJ57:IJ64" si="1421">ROUND(MAX((IF57*0.4+IG57*0.6),(IF57*0.4+IH57*0.6)),1)</f>
        <v>0</v>
      </c>
      <c r="IK57" s="29"/>
      <c r="IL57" s="35" t="str">
        <f t="shared" ref="IL57:IL65" si="1422">IF(IJ57&gt;=8.5,"A",IF(IJ57&gt;=8,"B+",IF(IJ57&gt;=7,"B",IF(IJ57&gt;=6.5,"C+",IF(IJ57&gt;=5.5,"C",IF(IJ57&gt;=5,"D+",IF(IJ57&gt;=4,"D","F")))))))</f>
        <v>F</v>
      </c>
      <c r="IM57" s="33">
        <f t="shared" ref="IM57:IM65" si="1423">IF(IL57="A",4,IF(IL57="B+",3.5,IF(IL57="B",3,IF(IL57="C+",2.5,IF(IL57="C",2,IF(IL57="D+",1.5,IF(IL57="D",1,0)))))))</f>
        <v>0</v>
      </c>
      <c r="IN57" s="49" t="str">
        <f t="shared" ref="IN57:IN65" si="1424">TEXT(IM57,"0.0")</f>
        <v>0.0</v>
      </c>
      <c r="IO57" s="77">
        <v>2</v>
      </c>
      <c r="IP57" s="151"/>
      <c r="IQ57" s="63">
        <v>0</v>
      </c>
      <c r="IR57" s="27"/>
      <c r="IS57" s="28"/>
      <c r="IT57" s="22">
        <f t="shared" ref="IT57:IT64" si="1425">ROUND((IQ57*0.4+IR57*0.6),1)</f>
        <v>0</v>
      </c>
      <c r="IU57" s="29">
        <f t="shared" ref="IU57:IU64" si="1426">ROUND(MAX((IQ57*0.4+IR57*0.6),(IQ57*0.4+IS57*0.6)),1)</f>
        <v>0</v>
      </c>
      <c r="IV57" s="29"/>
      <c r="IW57" s="35" t="str">
        <f t="shared" ref="IW57:IW65" si="1427">IF(IU57&gt;=8.5,"A",IF(IU57&gt;=8,"B+",IF(IU57&gt;=7,"B",IF(IU57&gt;=6.5,"C+",IF(IU57&gt;=5.5,"C",IF(IU57&gt;=5,"D+",IF(IU57&gt;=4,"D","F")))))))</f>
        <v>F</v>
      </c>
      <c r="IX57" s="33">
        <f t="shared" ref="IX57:IX65" si="1428">IF(IW57="A",4,IF(IW57="B+",3.5,IF(IW57="B",3,IF(IW57="C+",2.5,IF(IW57="C",2,IF(IW57="D+",1.5,IF(IW57="D",1,0)))))))</f>
        <v>0</v>
      </c>
      <c r="IY57" s="49" t="str">
        <f t="shared" ref="IY57:IY65" si="1429">TEXT(IX57,"0.0")</f>
        <v>0.0</v>
      </c>
      <c r="IZ57" s="77">
        <v>3</v>
      </c>
      <c r="JA57" s="151"/>
      <c r="JB57" s="63">
        <v>0</v>
      </c>
      <c r="JC57" s="27"/>
      <c r="JD57" s="28"/>
      <c r="JE57" s="30">
        <f t="shared" ref="JE57:JE65" si="1430">ROUND((JB57*0.4+JC57*0.6),1)</f>
        <v>0</v>
      </c>
      <c r="JF57" s="31">
        <f t="shared" ref="JF57:JF65" si="1431">ROUND(MAX((JB57*0.4+JC57*0.6),(JB57*0.4+JD57*0.6)),1)</f>
        <v>0</v>
      </c>
      <c r="JG57" s="31"/>
      <c r="JH57" s="35" t="str">
        <f t="shared" ref="JH57:JH65" si="1432">IF(JF57&gt;=8.5,"A",IF(JF57&gt;=8,"B+",IF(JF57&gt;=7,"B",IF(JF57&gt;=6.5,"C+",IF(JF57&gt;=5.5,"C",IF(JF57&gt;=5,"D+",IF(JF57&gt;=4,"D","F")))))))</f>
        <v>F</v>
      </c>
      <c r="JI57" s="33">
        <f t="shared" ref="JI57:JI65" si="1433">IF(JH57="A",4,IF(JH57="B+",3.5,IF(JH57="B",3,IF(JH57="C+",2.5,IF(JH57="C",2,IF(JH57="D+",1.5,IF(JH57="D",1,0)))))))</f>
        <v>0</v>
      </c>
      <c r="JJ57" s="49" t="str">
        <f t="shared" ref="JJ57:JJ65" si="1434">TEXT(JI57,"0.0")</f>
        <v>0.0</v>
      </c>
      <c r="JK57" s="77">
        <v>3</v>
      </c>
      <c r="JL57" s="151"/>
      <c r="JM57" s="63">
        <v>0</v>
      </c>
      <c r="JN57" s="214"/>
      <c r="JO57" s="140"/>
      <c r="JP57" s="30">
        <f t="shared" ref="JP57:JP64" si="1435">ROUND((JM57*0.4+JN57*0.6),1)</f>
        <v>0</v>
      </c>
      <c r="JQ57" s="31">
        <f t="shared" ref="JQ57:JQ64" si="1436">ROUND(MAX((JM57*0.4+JN57*0.6),(JM57*0.4+JO57*0.6)),1)</f>
        <v>0</v>
      </c>
      <c r="JR57" s="31"/>
      <c r="JS57" s="35" t="str">
        <f t="shared" ref="JS57:JS65" si="1437">IF(JQ57&gt;=8.5,"A",IF(JQ57&gt;=8,"B+",IF(JQ57&gt;=7,"B",IF(JQ57&gt;=6.5,"C+",IF(JQ57&gt;=5.5,"C",IF(JQ57&gt;=5,"D+",IF(JQ57&gt;=4,"D","F")))))))</f>
        <v>F</v>
      </c>
      <c r="JT57" s="33">
        <f t="shared" ref="JT57:JT65" si="1438">IF(JS57="A",4,IF(JS57="B+",3.5,IF(JS57="B",3,IF(JS57="C+",2.5,IF(JS57="C",2,IF(JS57="D+",1.5,IF(JS57="D",1,0)))))))</f>
        <v>0</v>
      </c>
      <c r="JU57" s="49" t="str">
        <f t="shared" ref="JU57:JU65" si="1439">TEXT(JT57,"0.0")</f>
        <v>0.0</v>
      </c>
      <c r="JV57" s="77">
        <v>1</v>
      </c>
      <c r="JW57" s="151"/>
      <c r="JX57" s="211">
        <f t="shared" ref="JX57:JX65" si="1440">GL57+GW57+HH57+HS57+ID57+IO57+IZ57+JK57+JV57</f>
        <v>21</v>
      </c>
      <c r="JY57" s="43">
        <f t="shared" ref="JY57:JY65" si="1441">(GJ57*GL57+GU57*GW57+HF57*HH57+HQ57*HS57+IB57*ID57+IM57*IO57+IX57*IZ57+JI57*JK57+JT57*JV57)/JX57</f>
        <v>0</v>
      </c>
      <c r="JZ57" s="45" t="str">
        <f t="shared" ref="JZ57:JZ65" si="1442">TEXT(JY57,"0.00")</f>
        <v>0.00</v>
      </c>
    </row>
    <row r="58" spans="1:529" ht="18">
      <c r="A58" s="11">
        <v>39</v>
      </c>
      <c r="B58" s="70" t="s">
        <v>573</v>
      </c>
      <c r="C58" s="14" t="s">
        <v>1062</v>
      </c>
      <c r="D58" s="57" t="s">
        <v>107</v>
      </c>
      <c r="E58" s="15" t="s">
        <v>108</v>
      </c>
      <c r="F58" s="123" t="s">
        <v>1312</v>
      </c>
      <c r="G58" s="58" t="s">
        <v>868</v>
      </c>
      <c r="H58" s="58" t="s">
        <v>18</v>
      </c>
      <c r="I58" s="104" t="s">
        <v>1063</v>
      </c>
      <c r="J58" s="13"/>
      <c r="K58" s="13"/>
      <c r="L58" s="35" t="str">
        <f t="shared" ref="L58" si="1443">IF(J58&gt;=8.5,"A",IF(J58&gt;=8,"B+",IF(J58&gt;=7,"B",IF(J58&gt;=6.5,"C+",IF(J58&gt;=5.5,"C",IF(J58&gt;=5,"D+",IF(J58&gt;=4,"D","F")))))))</f>
        <v>F</v>
      </c>
      <c r="M58" s="33">
        <f t="shared" ref="M58" si="1444">IF(L58="A",4,IF(L58="B+",3.5,IF(L58="B",3,IF(L58="C+",2.5,IF(L58="C",2,IF(L58="D+",1.5,IF(L58="D",1,0)))))))</f>
        <v>0</v>
      </c>
      <c r="N58" s="49" t="str">
        <f t="shared" ref="N58" si="1445">TEXT(M58,"0.0")</f>
        <v>0.0</v>
      </c>
      <c r="O58" s="12">
        <v>2</v>
      </c>
      <c r="P58" s="19"/>
      <c r="Q58" s="19"/>
      <c r="R58" s="35" t="str">
        <f t="shared" si="1346"/>
        <v>F</v>
      </c>
      <c r="S58" s="33">
        <f t="shared" si="1347"/>
        <v>0</v>
      </c>
      <c r="T58" s="49" t="str">
        <f t="shared" si="1348"/>
        <v>0.0</v>
      </c>
      <c r="U58" s="12">
        <v>3</v>
      </c>
      <c r="V58" s="24"/>
      <c r="W58" s="27"/>
      <c r="X58" s="28"/>
      <c r="Y58" s="22">
        <f t="shared" ref="Y58" si="1446">ROUND((V58*0.4+W58*0.6),1)</f>
        <v>0</v>
      </c>
      <c r="Z58" s="29">
        <f t="shared" ref="Z58" si="1447">ROUND(MAX((V58*0.4+W58*0.6),(V58*0.4+X58*0.6)),1)</f>
        <v>0</v>
      </c>
      <c r="AA58" s="29"/>
      <c r="AB58" s="35" t="str">
        <f t="shared" ref="AB58" si="1448">IF(Z58&gt;=8.5,"A",IF(Z58&gt;=8,"B+",IF(Z58&gt;=7,"B",IF(Z58&gt;=6.5,"C+",IF(Z58&gt;=5.5,"C",IF(Z58&gt;=5,"D+",IF(Z58&gt;=4,"D","F")))))))</f>
        <v>F</v>
      </c>
      <c r="AC58" s="33">
        <f t="shared" ref="AC58" si="1449">IF(AB58="A",4,IF(AB58="B+",3.5,IF(AB58="B",3,IF(AB58="C+",2.5,IF(AB58="C",2,IF(AB58="D+",1.5,IF(AB58="D",1,0)))))))</f>
        <v>0</v>
      </c>
      <c r="AD58" s="49" t="str">
        <f t="shared" ref="AD58" si="1450">TEXT(AC58,"0.0")</f>
        <v>0.0</v>
      </c>
      <c r="AE58" s="77">
        <v>5</v>
      </c>
      <c r="AF58" s="80"/>
      <c r="AG58" s="139">
        <v>0</v>
      </c>
      <c r="AH58" s="125"/>
      <c r="AI58" s="126"/>
      <c r="AJ58" s="127">
        <f t="shared" ref="AJ58" si="1451">ROUND((AG58*0.4+AH58*0.6),1)</f>
        <v>0</v>
      </c>
      <c r="AK58" s="128">
        <f t="shared" ref="AK58" si="1452">ROUND(MAX((AG58*0.4+AH58*0.6),(AG58*0.4+AI58*0.6)),1)</f>
        <v>0</v>
      </c>
      <c r="AL58" s="128"/>
      <c r="AM58" s="129" t="str">
        <f t="shared" ref="AM58" si="1453">IF(AK58&gt;=8.5,"A",IF(AK58&gt;=8,"B+",IF(AK58&gt;=7,"B",IF(AK58&gt;=6.5,"C+",IF(AK58&gt;=5.5,"C",IF(AK58&gt;=5,"D+",IF(AK58&gt;=4,"D","F")))))))</f>
        <v>F</v>
      </c>
      <c r="AN58" s="130">
        <f t="shared" ref="AN58" si="1454">IF(AM58="A",4,IF(AM58="B+",3.5,IF(AM58="B",3,IF(AM58="C+",2.5,IF(AM58="C",2,IF(AM58="D+",1.5,IF(AM58="D",1,0)))))))</f>
        <v>0</v>
      </c>
      <c r="AO58" s="131" t="str">
        <f t="shared" ref="AO58" si="1455">TEXT(AN58,"0.0")</f>
        <v>0.0</v>
      </c>
      <c r="AP58" s="132">
        <v>3</v>
      </c>
      <c r="AQ58" s="83"/>
      <c r="AR58" s="24"/>
      <c r="AS58" s="27"/>
      <c r="AT58" s="28"/>
      <c r="AU58" s="30">
        <f t="shared" ref="AU58" si="1456">ROUND((AR58*0.4+AS58*0.6),1)</f>
        <v>0</v>
      </c>
      <c r="AV58" s="31">
        <f t="shared" ref="AV58" si="1457">ROUND(MAX((AR58*0.4+AS58*0.6),(AR58*0.4+AT58*0.6)),1)</f>
        <v>0</v>
      </c>
      <c r="AW58" s="31"/>
      <c r="AX58" s="35" t="str">
        <f t="shared" ref="AX58" si="1458">IF(AV58&gt;=8.5,"A",IF(AV58&gt;=8,"B+",IF(AV58&gt;=7,"B",IF(AV58&gt;=6.5,"C+",IF(AV58&gt;=5.5,"C",IF(AV58&gt;=5,"D+",IF(AV58&gt;=4,"D","F")))))))</f>
        <v>F</v>
      </c>
      <c r="AY58" s="33">
        <f t="shared" ref="AY58" si="1459">IF(AX58="A",4,IF(AX58="B+",3.5,IF(AX58="B",3,IF(AX58="C+",2.5,IF(AX58="C",2,IF(AX58="D+",1.5,IF(AX58="D",1,0)))))))</f>
        <v>0</v>
      </c>
      <c r="AZ58" s="49" t="str">
        <f t="shared" ref="AZ58" si="1460">TEXT(AY58,"0.0")</f>
        <v>0.0</v>
      </c>
      <c r="BA58" s="77">
        <v>3</v>
      </c>
      <c r="BB58" s="83"/>
      <c r="BC58" s="139">
        <v>0</v>
      </c>
      <c r="BD58" s="125"/>
      <c r="BE58" s="126"/>
      <c r="BF58" s="127">
        <f t="shared" ref="BF58" si="1461">ROUND((BC58*0.4+BD58*0.6),1)</f>
        <v>0</v>
      </c>
      <c r="BG58" s="128">
        <f t="shared" ref="BG58" si="1462">ROUND(MAX((BC58*0.4+BD58*0.6),(BC58*0.4+BE58*0.6)),1)</f>
        <v>0</v>
      </c>
      <c r="BH58" s="128"/>
      <c r="BI58" s="129" t="str">
        <f t="shared" ref="BI58" si="1463">IF(BG58&gt;=8.5,"A",IF(BG58&gt;=8,"B+",IF(BG58&gt;=7,"B",IF(BG58&gt;=6.5,"C+",IF(BG58&gt;=5.5,"C",IF(BG58&gt;=5,"D+",IF(BG58&gt;=4,"D","F")))))))</f>
        <v>F</v>
      </c>
      <c r="BJ58" s="130">
        <f t="shared" ref="BJ58" si="1464">IF(BI58="A",4,IF(BI58="B+",3.5,IF(BI58="B",3,IF(BI58="C+",2.5,IF(BI58="C",2,IF(BI58="D+",1.5,IF(BI58="D",1,0)))))))</f>
        <v>0</v>
      </c>
      <c r="BK58" s="131" t="str">
        <f t="shared" ref="BK58" si="1465">TEXT(BJ58,"0.0")</f>
        <v>0.0</v>
      </c>
      <c r="BL58" s="132">
        <v>3</v>
      </c>
      <c r="BM58" s="158"/>
      <c r="BN58" s="24"/>
      <c r="BO58" s="27"/>
      <c r="BP58" s="28"/>
      <c r="BQ58" s="30">
        <f t="shared" ref="BQ58" si="1466">ROUND((BN58*0.4+BO58*0.6),1)</f>
        <v>0</v>
      </c>
      <c r="BR58" s="31">
        <f t="shared" ref="BR58" si="1467">ROUND(MAX((BN58*0.4+BO58*0.6),(BN58*0.4+BP58*0.6)),1)</f>
        <v>0</v>
      </c>
      <c r="BS58" s="31"/>
      <c r="BT58" s="35" t="str">
        <f t="shared" ref="BT58" si="1468">IF(BR58&gt;=8.5,"A",IF(BR58&gt;=8,"B+",IF(BR58&gt;=7,"B",IF(BR58&gt;=6.5,"C+",IF(BR58&gt;=5.5,"C",IF(BR58&gt;=5,"D+",IF(BR58&gt;=4,"D","F")))))))</f>
        <v>F</v>
      </c>
      <c r="BU58" s="33">
        <f t="shared" ref="BU58" si="1469">IF(BT58="A",4,IF(BT58="B+",3.5,IF(BT58="B",3,IF(BT58="C+",2.5,IF(BT58="C",2,IF(BT58="D+",1.5,IF(BT58="D",1,0)))))))</f>
        <v>0</v>
      </c>
      <c r="BV58" s="49" t="str">
        <f t="shared" ref="BV58" si="1470">TEXT(BU58,"0.0")</f>
        <v>0.0</v>
      </c>
      <c r="BW58" s="77">
        <v>2</v>
      </c>
      <c r="BX58" s="83"/>
      <c r="BY58" s="41">
        <f t="shared" ref="BY58" si="1471">AE58+AP58+BA58+BL58+BW58</f>
        <v>16</v>
      </c>
      <c r="BZ58" s="43">
        <f t="shared" ref="BZ58" si="1472">(AC58*AE58+AN58*AP58+AY58*BA58+BJ58*BL58+BU58*BW58)/BY58</f>
        <v>0</v>
      </c>
      <c r="CA58" s="45" t="str">
        <f t="shared" ref="CA58" si="1473">TEXT(BZ58,"0.00")</f>
        <v>0.00</v>
      </c>
      <c r="CB58" s="47" t="str">
        <f t="shared" ref="CB58" si="1474">IF(AND(BZ58&lt;0.8),"Cảnh báo KQHT","Lên lớp")</f>
        <v>Cảnh báo KQHT</v>
      </c>
      <c r="CC58" s="145">
        <f t="shared" si="1349"/>
        <v>0</v>
      </c>
      <c r="CD58" s="146" t="e">
        <f t="shared" ref="CD58" si="1475" xml:space="preserve"> (AC58*AF58+AN58*AQ58+AY58*BB58+BJ58*BM58+BU58*BX58)/CC58</f>
        <v>#DIV/0!</v>
      </c>
      <c r="CE58" s="47" t="e">
        <f t="shared" ref="CE58" si="1476">IF(AND(CD58&lt;1.2),"Cảnh báo KQHT","Lên lớp")</f>
        <v>#DIV/0!</v>
      </c>
      <c r="CF58" s="142" t="s">
        <v>1143</v>
      </c>
      <c r="CG58" s="63">
        <v>0</v>
      </c>
      <c r="CH58" s="27"/>
      <c r="CI58" s="28"/>
      <c r="CJ58" s="30">
        <f t="shared" si="1350"/>
        <v>0</v>
      </c>
      <c r="CK58" s="31">
        <f t="shared" si="1351"/>
        <v>0</v>
      </c>
      <c r="CL58" s="31"/>
      <c r="CM58" s="35" t="str">
        <f t="shared" si="1352"/>
        <v>F</v>
      </c>
      <c r="CN58" s="157">
        <f t="shared" si="1353"/>
        <v>0</v>
      </c>
      <c r="CO58" s="49" t="str">
        <f t="shared" si="1354"/>
        <v>0.0</v>
      </c>
      <c r="CP58" s="77">
        <v>3</v>
      </c>
      <c r="CQ58" s="151"/>
      <c r="CR58" s="24">
        <v>8</v>
      </c>
      <c r="CS58" s="27">
        <v>1</v>
      </c>
      <c r="CT58" s="28">
        <v>5</v>
      </c>
      <c r="CU58" s="30">
        <f t="shared" si="1342"/>
        <v>3.8</v>
      </c>
      <c r="CV58" s="31">
        <f t="shared" si="1343"/>
        <v>6.2</v>
      </c>
      <c r="CW58" s="31"/>
      <c r="CX58" s="35" t="str">
        <f t="shared" si="1355"/>
        <v>C</v>
      </c>
      <c r="CY58" s="157">
        <f t="shared" si="1356"/>
        <v>2</v>
      </c>
      <c r="CZ58" s="49" t="str">
        <f t="shared" si="1357"/>
        <v>2.0</v>
      </c>
      <c r="DA58" s="77">
        <v>2</v>
      </c>
      <c r="DB58" s="151">
        <v>2</v>
      </c>
      <c r="DC58" s="63">
        <v>2.1</v>
      </c>
      <c r="DD58" s="27"/>
      <c r="DE58" s="28"/>
      <c r="DF58" s="30">
        <f t="shared" si="1358"/>
        <v>0.8</v>
      </c>
      <c r="DG58" s="31">
        <f t="shared" si="1359"/>
        <v>0.8</v>
      </c>
      <c r="DH58" s="31"/>
      <c r="DI58" s="35" t="str">
        <f t="shared" si="1360"/>
        <v>F</v>
      </c>
      <c r="DJ58" s="157">
        <f t="shared" si="1361"/>
        <v>0</v>
      </c>
      <c r="DK58" s="49" t="str">
        <f t="shared" si="1362"/>
        <v>0.0</v>
      </c>
      <c r="DL58" s="77">
        <v>4</v>
      </c>
      <c r="DM58" s="151"/>
      <c r="DN58" s="63">
        <v>2.1</v>
      </c>
      <c r="DO58" s="27"/>
      <c r="DP58" s="28"/>
      <c r="DQ58" s="30">
        <f t="shared" si="1344"/>
        <v>0.8</v>
      </c>
      <c r="DR58" s="31">
        <f t="shared" si="1345"/>
        <v>0.8</v>
      </c>
      <c r="DS58" s="31"/>
      <c r="DT58" s="35" t="str">
        <f t="shared" si="1363"/>
        <v>F</v>
      </c>
      <c r="DU58" s="157">
        <f t="shared" si="1364"/>
        <v>0</v>
      </c>
      <c r="DV58" s="49" t="str">
        <f t="shared" si="1365"/>
        <v>0.0</v>
      </c>
      <c r="DW58" s="77">
        <v>3</v>
      </c>
      <c r="DX58" s="151"/>
      <c r="DY58" s="63">
        <v>2</v>
      </c>
      <c r="DZ58" s="27"/>
      <c r="EA58" s="28"/>
      <c r="EB58" s="30">
        <f t="shared" si="1366"/>
        <v>0.8</v>
      </c>
      <c r="EC58" s="31">
        <f t="shared" si="1367"/>
        <v>0.8</v>
      </c>
      <c r="ED58" s="31"/>
      <c r="EE58" s="35" t="str">
        <f t="shared" si="1368"/>
        <v>F</v>
      </c>
      <c r="EF58" s="157">
        <f t="shared" si="1369"/>
        <v>0</v>
      </c>
      <c r="EG58" s="49" t="str">
        <f t="shared" si="1370"/>
        <v>0.0</v>
      </c>
      <c r="EH58" s="77">
        <v>2</v>
      </c>
      <c r="EI58" s="151"/>
      <c r="EJ58" s="24">
        <v>5.4</v>
      </c>
      <c r="EK58" s="27">
        <v>4</v>
      </c>
      <c r="EL58" s="28"/>
      <c r="EM58" s="30">
        <f t="shared" si="1371"/>
        <v>4.5999999999999996</v>
      </c>
      <c r="EN58" s="31">
        <f t="shared" si="1372"/>
        <v>4.5999999999999996</v>
      </c>
      <c r="EO58" s="31"/>
      <c r="EP58" s="35" t="str">
        <f t="shared" si="1373"/>
        <v>D</v>
      </c>
      <c r="EQ58" s="157">
        <f t="shared" si="1374"/>
        <v>1</v>
      </c>
      <c r="ER58" s="49" t="str">
        <f t="shared" si="1375"/>
        <v>1.0</v>
      </c>
      <c r="ES58" s="77">
        <v>2</v>
      </c>
      <c r="ET58" s="151">
        <v>2</v>
      </c>
      <c r="EU58" s="24">
        <v>5.3</v>
      </c>
      <c r="EV58" s="27">
        <v>4</v>
      </c>
      <c r="EW58" s="28"/>
      <c r="EX58" s="30">
        <f t="shared" si="1376"/>
        <v>4.5</v>
      </c>
      <c r="EY58" s="31">
        <f t="shared" si="1377"/>
        <v>4.5</v>
      </c>
      <c r="EZ58" s="31"/>
      <c r="FA58" s="35" t="str">
        <f t="shared" si="1378"/>
        <v>D</v>
      </c>
      <c r="FB58" s="157">
        <f t="shared" si="1379"/>
        <v>1</v>
      </c>
      <c r="FC58" s="49" t="str">
        <f t="shared" si="1380"/>
        <v>1.0</v>
      </c>
      <c r="FD58" s="77">
        <v>3</v>
      </c>
      <c r="FE58" s="151">
        <v>3</v>
      </c>
      <c r="FF58" s="24">
        <v>5.5</v>
      </c>
      <c r="FG58" s="165">
        <v>6.5</v>
      </c>
      <c r="FH58" s="165"/>
      <c r="FI58" s="22">
        <f>ROUND((FF58*0.4+FG58*0.6),1)</f>
        <v>6.1</v>
      </c>
      <c r="FJ58" s="29">
        <f>ROUND(MAX((FF58*0.4+FG58*0.6),(FF58*0.4+FH58*0.6)),1)</f>
        <v>6.1</v>
      </c>
      <c r="FK58" s="29"/>
      <c r="FL58" s="35" t="str">
        <f t="shared" si="1381"/>
        <v>C</v>
      </c>
      <c r="FM58" s="33">
        <f t="shared" si="1382"/>
        <v>2</v>
      </c>
      <c r="FN58" s="49" t="str">
        <f t="shared" si="1383"/>
        <v>2.0</v>
      </c>
      <c r="FO58" s="77">
        <v>2</v>
      </c>
      <c r="FP58" s="151">
        <v>2</v>
      </c>
      <c r="FQ58" s="41">
        <f t="shared" si="1384"/>
        <v>21</v>
      </c>
      <c r="FR58" s="43">
        <f t="shared" si="1385"/>
        <v>0.61904761904761907</v>
      </c>
      <c r="FS58" s="45" t="str">
        <f t="shared" si="1386"/>
        <v>0.62</v>
      </c>
      <c r="FT58" s="148" t="str">
        <f t="shared" si="1387"/>
        <v>Cảnh báo KQHT</v>
      </c>
      <c r="FU58" s="145">
        <f t="shared" si="1388"/>
        <v>9</v>
      </c>
      <c r="FV58" s="146">
        <f t="shared" si="1389"/>
        <v>1.4444444444444444</v>
      </c>
      <c r="FW58" s="174">
        <f t="shared" si="1390"/>
        <v>37</v>
      </c>
      <c r="FX58" s="41">
        <f t="shared" si="1391"/>
        <v>9</v>
      </c>
      <c r="FY58" s="43" t="e">
        <f t="shared" si="1392"/>
        <v>#DIV/0!</v>
      </c>
      <c r="FZ58" s="45" t="e">
        <f t="shared" si="1393"/>
        <v>#DIV/0!</v>
      </c>
      <c r="GA58" s="47" t="e">
        <f t="shared" si="1394"/>
        <v>#DIV/0!</v>
      </c>
      <c r="GB58" s="209" t="s">
        <v>1135</v>
      </c>
      <c r="GC58" s="24">
        <v>5.2</v>
      </c>
      <c r="GD58" s="27">
        <v>5</v>
      </c>
      <c r="GE58" s="28"/>
      <c r="GF58" s="30">
        <f t="shared" si="1395"/>
        <v>5.0999999999999996</v>
      </c>
      <c r="GG58" s="31">
        <f t="shared" si="1396"/>
        <v>5.0999999999999996</v>
      </c>
      <c r="GH58" s="31"/>
      <c r="GI58" s="35" t="str">
        <f t="shared" si="1397"/>
        <v>D+</v>
      </c>
      <c r="GJ58" s="33">
        <f t="shared" si="1398"/>
        <v>1.5</v>
      </c>
      <c r="GK58" s="49" t="str">
        <f t="shared" si="1399"/>
        <v>1.5</v>
      </c>
      <c r="GL58" s="77">
        <v>2</v>
      </c>
      <c r="GM58" s="151">
        <v>2</v>
      </c>
      <c r="GN58" s="24">
        <v>6.7</v>
      </c>
      <c r="GO58" s="27">
        <v>4</v>
      </c>
      <c r="GP58" s="28"/>
      <c r="GQ58" s="30">
        <f t="shared" si="1400"/>
        <v>5.0999999999999996</v>
      </c>
      <c r="GR58" s="31">
        <f t="shared" si="1401"/>
        <v>5.0999999999999996</v>
      </c>
      <c r="GS58" s="31"/>
      <c r="GT58" s="35" t="str">
        <f t="shared" si="1402"/>
        <v>D+</v>
      </c>
      <c r="GU58" s="33">
        <f t="shared" si="1403"/>
        <v>1.5</v>
      </c>
      <c r="GV58" s="49" t="str">
        <f t="shared" si="1404"/>
        <v>1.5</v>
      </c>
      <c r="GW58" s="77">
        <v>3</v>
      </c>
      <c r="GX58" s="151">
        <v>3</v>
      </c>
      <c r="GY58" s="63">
        <v>2.4</v>
      </c>
      <c r="GZ58" s="27"/>
      <c r="HA58" s="28"/>
      <c r="HB58" s="30">
        <f t="shared" si="1405"/>
        <v>1</v>
      </c>
      <c r="HC58" s="31">
        <f t="shared" si="1406"/>
        <v>1</v>
      </c>
      <c r="HD58" s="31"/>
      <c r="HE58" s="35" t="str">
        <f t="shared" si="1407"/>
        <v>F</v>
      </c>
      <c r="HF58" s="33">
        <f t="shared" si="1408"/>
        <v>0</v>
      </c>
      <c r="HG58" s="49" t="str">
        <f t="shared" si="1409"/>
        <v>0.0</v>
      </c>
      <c r="HH58" s="77">
        <v>2</v>
      </c>
      <c r="HI58" s="151"/>
      <c r="HJ58" s="63">
        <v>1.6</v>
      </c>
      <c r="HK58" s="27"/>
      <c r="HL58" s="28"/>
      <c r="HM58" s="30">
        <f t="shared" si="1410"/>
        <v>0.6</v>
      </c>
      <c r="HN58" s="31">
        <f t="shared" si="1411"/>
        <v>0.6</v>
      </c>
      <c r="HO58" s="31"/>
      <c r="HP58" s="35" t="str">
        <f t="shared" si="1412"/>
        <v>F</v>
      </c>
      <c r="HQ58" s="33">
        <f t="shared" si="1413"/>
        <v>0</v>
      </c>
      <c r="HR58" s="49" t="str">
        <f t="shared" si="1414"/>
        <v>0.0</v>
      </c>
      <c r="HS58" s="77">
        <v>2</v>
      </c>
      <c r="HT58" s="151"/>
      <c r="HU58" s="63">
        <v>0</v>
      </c>
      <c r="HV58" s="27"/>
      <c r="HW58" s="28"/>
      <c r="HX58" s="30">
        <f t="shared" si="1415"/>
        <v>0</v>
      </c>
      <c r="HY58" s="31">
        <f t="shared" si="1416"/>
        <v>0</v>
      </c>
      <c r="HZ58" s="31"/>
      <c r="IA58" s="35" t="str">
        <f t="shared" si="1417"/>
        <v>F</v>
      </c>
      <c r="IB58" s="33">
        <f t="shared" si="1418"/>
        <v>0</v>
      </c>
      <c r="IC58" s="49" t="str">
        <f t="shared" si="1419"/>
        <v>0.0</v>
      </c>
      <c r="ID58" s="77">
        <v>3</v>
      </c>
      <c r="IE58" s="151"/>
      <c r="IF58" s="63">
        <v>0</v>
      </c>
      <c r="IG58" s="27"/>
      <c r="IH58" s="28"/>
      <c r="II58" s="30">
        <f t="shared" si="1420"/>
        <v>0</v>
      </c>
      <c r="IJ58" s="31">
        <f t="shared" si="1421"/>
        <v>0</v>
      </c>
      <c r="IK58" s="31"/>
      <c r="IL58" s="35" t="str">
        <f t="shared" si="1422"/>
        <v>F</v>
      </c>
      <c r="IM58" s="33">
        <f t="shared" si="1423"/>
        <v>0</v>
      </c>
      <c r="IN58" s="49" t="str">
        <f t="shared" si="1424"/>
        <v>0.0</v>
      </c>
      <c r="IO58" s="77">
        <v>2</v>
      </c>
      <c r="IP58" s="151"/>
      <c r="IQ58" s="24">
        <v>5</v>
      </c>
      <c r="IR58" s="27">
        <v>1</v>
      </c>
      <c r="IS58" s="28">
        <v>1</v>
      </c>
      <c r="IT58" s="30">
        <f t="shared" si="1425"/>
        <v>2.6</v>
      </c>
      <c r="IU58" s="31">
        <f t="shared" si="1426"/>
        <v>2.6</v>
      </c>
      <c r="IV58" s="31"/>
      <c r="IW58" s="35" t="str">
        <f t="shared" si="1427"/>
        <v>F</v>
      </c>
      <c r="IX58" s="33">
        <f t="shared" si="1428"/>
        <v>0</v>
      </c>
      <c r="IY58" s="49" t="str">
        <f t="shared" si="1429"/>
        <v>0.0</v>
      </c>
      <c r="IZ58" s="77">
        <v>3</v>
      </c>
      <c r="JA58" s="151"/>
      <c r="JB58" s="24">
        <v>5</v>
      </c>
      <c r="JC58" s="124"/>
      <c r="JD58" s="28">
        <v>3</v>
      </c>
      <c r="JE58" s="30">
        <f t="shared" si="1430"/>
        <v>2</v>
      </c>
      <c r="JF58" s="31">
        <f t="shared" si="1431"/>
        <v>3.8</v>
      </c>
      <c r="JG58" s="31"/>
      <c r="JH58" s="35" t="str">
        <f t="shared" si="1432"/>
        <v>F</v>
      </c>
      <c r="JI58" s="33">
        <f t="shared" si="1433"/>
        <v>0</v>
      </c>
      <c r="JJ58" s="49" t="str">
        <f t="shared" si="1434"/>
        <v>0.0</v>
      </c>
      <c r="JK58" s="77">
        <v>3</v>
      </c>
      <c r="JL58" s="151"/>
      <c r="JM58" s="63">
        <v>0.5</v>
      </c>
      <c r="JN58" s="214"/>
      <c r="JO58" s="140"/>
      <c r="JP58" s="30">
        <f t="shared" si="1435"/>
        <v>0.2</v>
      </c>
      <c r="JQ58" s="31">
        <f t="shared" si="1436"/>
        <v>0.2</v>
      </c>
      <c r="JR58" s="31"/>
      <c r="JS58" s="35" t="str">
        <f t="shared" si="1437"/>
        <v>F</v>
      </c>
      <c r="JT58" s="33">
        <f t="shared" si="1438"/>
        <v>0</v>
      </c>
      <c r="JU58" s="49" t="str">
        <f t="shared" si="1439"/>
        <v>0.0</v>
      </c>
      <c r="JV58" s="77">
        <v>1</v>
      </c>
      <c r="JW58" s="151"/>
      <c r="JX58" s="211">
        <f t="shared" si="1440"/>
        <v>21</v>
      </c>
      <c r="JY58" s="43">
        <f t="shared" si="1441"/>
        <v>0.35714285714285715</v>
      </c>
      <c r="JZ58" s="45" t="str">
        <f t="shared" si="1442"/>
        <v>0.36</v>
      </c>
      <c r="KA58" s="47" t="str">
        <f t="shared" ref="KA58:KA65" si="1477">IF(AND(JY58&lt;1),"Cảnh báo KQHT","Lên lớp")</f>
        <v>Cảnh báo KQHT</v>
      </c>
      <c r="KB58" s="41">
        <f t="shared" ref="KB58:KB65" si="1478">GM58+GX58+HI58+HT58+IE58+IP58+JA58+JL58+JW58</f>
        <v>5</v>
      </c>
      <c r="KC58" s="43">
        <f t="shared" ref="KC58:KC65" si="1479">(GJ58*GM58+GU58*GX58+HF58*HI58+HQ58*HT58+IB58*IE58+IM58*IP58+IX58*JA58+JI58*JL58+JT58*JW58)/KB58</f>
        <v>1.5</v>
      </c>
      <c r="KD58" s="229">
        <f t="shared" ref="KD58:KD65" si="1480">BY58+FQ58+JX58</f>
        <v>58</v>
      </c>
      <c r="KE58" s="230">
        <f t="shared" ref="KE58:KE65" si="1481">CC58+FU58+KB58</f>
        <v>14</v>
      </c>
      <c r="KF58" s="146" t="e">
        <f t="shared" ref="KF58:KF65" si="1482" xml:space="preserve"> (CD58*CC58+FU58*FV58+KC58*KB58)/KE58</f>
        <v>#DIV/0!</v>
      </c>
      <c r="KG58" s="45" t="e">
        <f t="shared" ref="KG58:KG65" si="1483">TEXT(KF58,"0.00")</f>
        <v>#DIV/0!</v>
      </c>
      <c r="KH58" s="47" t="e">
        <f t="shared" ref="KH58:KH65" si="1484">IF(AND(KF58&lt;1.4),"Cảnh báo KQHT","Lên lớp")</f>
        <v>#DIV/0!</v>
      </c>
      <c r="KI58" s="47"/>
    </row>
    <row r="59" spans="1:529" ht="18">
      <c r="A59" s="11">
        <v>5</v>
      </c>
      <c r="B59" s="70" t="s">
        <v>573</v>
      </c>
      <c r="C59" s="92" t="s">
        <v>581</v>
      </c>
      <c r="D59" s="73" t="s">
        <v>31</v>
      </c>
      <c r="E59" s="74" t="s">
        <v>117</v>
      </c>
      <c r="F59" s="123" t="s">
        <v>1400</v>
      </c>
      <c r="G59" s="118" t="s">
        <v>930</v>
      </c>
      <c r="H59" s="102" t="s">
        <v>18</v>
      </c>
      <c r="I59" s="104" t="s">
        <v>21</v>
      </c>
      <c r="J59" s="65">
        <v>0</v>
      </c>
      <c r="K59" s="65"/>
      <c r="L59" s="35" t="str">
        <f t="shared" ref="L59:L65" si="1485">IF(J59&gt;=8.5,"A",IF(J59&gt;=8,"B+",IF(J59&gt;=7,"B",IF(J59&gt;=6.5,"C+",IF(J59&gt;=5.5,"C",IF(J59&gt;=5,"D+",IF(J59&gt;=4,"D","F")))))))</f>
        <v>F</v>
      </c>
      <c r="M59" s="33">
        <f t="shared" ref="M59:M65" si="1486">IF(L59="A",4,IF(L59="B+",3.5,IF(L59="B",3,IF(L59="C+",2.5,IF(L59="C",2,IF(L59="D+",1.5,IF(L59="D",1,0)))))))</f>
        <v>0</v>
      </c>
      <c r="N59" s="49" t="str">
        <f t="shared" ref="N59:N65" si="1487">TEXT(M59,"0.0")</f>
        <v>0.0</v>
      </c>
      <c r="O59" s="12">
        <v>2</v>
      </c>
      <c r="P59" s="19"/>
      <c r="Q59" s="19"/>
      <c r="R59" s="35" t="str">
        <f t="shared" si="1346"/>
        <v>F</v>
      </c>
      <c r="S59" s="33">
        <f t="shared" si="1347"/>
        <v>0</v>
      </c>
      <c r="T59" s="49" t="str">
        <f t="shared" si="1348"/>
        <v>0.0</v>
      </c>
      <c r="U59" s="12">
        <v>3</v>
      </c>
      <c r="V59" s="24">
        <v>7.3</v>
      </c>
      <c r="W59" s="27">
        <v>7</v>
      </c>
      <c r="X59" s="28"/>
      <c r="Y59" s="22">
        <f t="shared" ref="Y59:Y64" si="1488">ROUND((V59*0.4+W59*0.6),1)</f>
        <v>7.1</v>
      </c>
      <c r="Z59" s="29">
        <f t="shared" ref="Z59:Z64" si="1489">ROUND(MAX((V59*0.4+W59*0.6),(V59*0.4+X59*0.6)),1)</f>
        <v>7.1</v>
      </c>
      <c r="AA59" s="29"/>
      <c r="AB59" s="35" t="str">
        <f t="shared" ref="AB59:AB64" si="1490">IF(Z59&gt;=8.5,"A",IF(Z59&gt;=8,"B+",IF(Z59&gt;=7,"B",IF(Z59&gt;=6.5,"C+",IF(Z59&gt;=5.5,"C",IF(Z59&gt;=5,"D+",IF(Z59&gt;=4,"D","F")))))))</f>
        <v>B</v>
      </c>
      <c r="AC59" s="33">
        <f t="shared" ref="AC59:AC64" si="1491">IF(AB59="A",4,IF(AB59="B+",3.5,IF(AB59="B",3,IF(AB59="C+",2.5,IF(AB59="C",2,IF(AB59="D+",1.5,IF(AB59="D",1,0)))))))</f>
        <v>3</v>
      </c>
      <c r="AD59" s="49" t="str">
        <f t="shared" ref="AD59:AD64" si="1492">TEXT(AC59,"0.0")</f>
        <v>3.0</v>
      </c>
      <c r="AE59" s="77">
        <v>5</v>
      </c>
      <c r="AF59" s="80">
        <v>5</v>
      </c>
      <c r="AG59" s="24">
        <v>6</v>
      </c>
      <c r="AH59" s="27">
        <v>4</v>
      </c>
      <c r="AI59" s="28"/>
      <c r="AJ59" s="22">
        <f t="shared" ref="AJ59:AJ64" si="1493">ROUND((AG59*0.4+AH59*0.6),1)</f>
        <v>4.8</v>
      </c>
      <c r="AK59" s="29">
        <f t="shared" ref="AK59:AK64" si="1494">ROUND(MAX((AG59*0.4+AH59*0.6),(AG59*0.4+AI59*0.6)),1)</f>
        <v>4.8</v>
      </c>
      <c r="AL59" s="29"/>
      <c r="AM59" s="35" t="str">
        <f t="shared" ref="AM59:AM65" si="1495">IF(AK59&gt;=8.5,"A",IF(AK59&gt;=8,"B+",IF(AK59&gt;=7,"B",IF(AK59&gt;=6.5,"C+",IF(AK59&gt;=5.5,"C",IF(AK59&gt;=5,"D+",IF(AK59&gt;=4,"D","F")))))))</f>
        <v>D</v>
      </c>
      <c r="AN59" s="33">
        <f t="shared" ref="AN59:AN65" si="1496">IF(AM59="A",4,IF(AM59="B+",3.5,IF(AM59="B",3,IF(AM59="C+",2.5,IF(AM59="C",2,IF(AM59="D+",1.5,IF(AM59="D",1,0)))))))</f>
        <v>1</v>
      </c>
      <c r="AO59" s="49" t="str">
        <f t="shared" ref="AO59:AO65" si="1497">TEXT(AN59,"0.0")</f>
        <v>1.0</v>
      </c>
      <c r="AP59" s="77">
        <v>3</v>
      </c>
      <c r="AQ59" s="83">
        <v>3</v>
      </c>
      <c r="AR59" s="24">
        <v>5.4</v>
      </c>
      <c r="AS59" s="27">
        <v>5</v>
      </c>
      <c r="AT59" s="28"/>
      <c r="AU59" s="22">
        <f t="shared" ref="AU59:AU64" si="1498">ROUND((AR59*0.4+AS59*0.6),1)</f>
        <v>5.2</v>
      </c>
      <c r="AV59" s="29">
        <f t="shared" ref="AV59:AV64" si="1499">ROUND(MAX((AR59*0.4+AS59*0.6),(AR59*0.4+AT59*0.6)),1)</f>
        <v>5.2</v>
      </c>
      <c r="AW59" s="29"/>
      <c r="AX59" s="35" t="str">
        <f t="shared" ref="AX59:AX65" si="1500">IF(AV59&gt;=8.5,"A",IF(AV59&gt;=8,"B+",IF(AV59&gt;=7,"B",IF(AV59&gt;=6.5,"C+",IF(AV59&gt;=5.5,"C",IF(AV59&gt;=5,"D+",IF(AV59&gt;=4,"D","F")))))))</f>
        <v>D+</v>
      </c>
      <c r="AY59" s="33">
        <f t="shared" ref="AY59:AY65" si="1501">IF(AX59="A",4,IF(AX59="B+",3.5,IF(AX59="B",3,IF(AX59="C+",2.5,IF(AX59="C",2,IF(AX59="D+",1.5,IF(AX59="D",1,0)))))))</f>
        <v>1.5</v>
      </c>
      <c r="AZ59" s="49" t="str">
        <f t="shared" ref="AZ59:AZ65" si="1502">TEXT(AY59,"0.0")</f>
        <v>1.5</v>
      </c>
      <c r="BA59" s="77">
        <v>3</v>
      </c>
      <c r="BB59" s="83">
        <v>3</v>
      </c>
      <c r="BC59" s="139">
        <v>0</v>
      </c>
      <c r="BD59" s="125"/>
      <c r="BE59" s="126"/>
      <c r="BF59" s="159">
        <f t="shared" ref="BF59:BF65" si="1503">ROUND((BC59*0.4+BD59*0.6),1)</f>
        <v>0</v>
      </c>
      <c r="BG59" s="160">
        <f t="shared" ref="BG59:BG65" si="1504">ROUND(MAX((BC59*0.4+BD59*0.6),(BC59*0.4+BE59*0.6)),1)</f>
        <v>0</v>
      </c>
      <c r="BH59" s="160"/>
      <c r="BI59" s="129" t="str">
        <f t="shared" ref="BI59:BI65" si="1505">IF(BG59&gt;=8.5,"A",IF(BG59&gt;=8,"B+",IF(BG59&gt;=7,"B",IF(BG59&gt;=6.5,"C+",IF(BG59&gt;=5.5,"C",IF(BG59&gt;=5,"D+",IF(BG59&gt;=4,"D","F")))))))</f>
        <v>F</v>
      </c>
      <c r="BJ59" s="130">
        <f t="shared" ref="BJ59:BJ65" si="1506">IF(BI59="A",4,IF(BI59="B+",3.5,IF(BI59="B",3,IF(BI59="C+",2.5,IF(BI59="C",2,IF(BI59="D+",1.5,IF(BI59="D",1,0)))))))</f>
        <v>0</v>
      </c>
      <c r="BK59" s="131" t="str">
        <f t="shared" ref="BK59:BK65" si="1507">TEXT(BJ59,"0.0")</f>
        <v>0.0</v>
      </c>
      <c r="BL59" s="132">
        <v>3</v>
      </c>
      <c r="BM59" s="158"/>
      <c r="BN59" s="24">
        <v>7.7</v>
      </c>
      <c r="BO59" s="27">
        <v>8</v>
      </c>
      <c r="BP59" s="28"/>
      <c r="BQ59" s="22">
        <f t="shared" ref="BQ59:BQ64" si="1508">ROUND((BN59*0.4+BO59*0.6),1)</f>
        <v>7.9</v>
      </c>
      <c r="BR59" s="29">
        <f t="shared" ref="BR59:BR64" si="1509">ROUND(MAX((BN59*0.4+BO59*0.6),(BN59*0.4+BP59*0.6)),1)</f>
        <v>7.9</v>
      </c>
      <c r="BS59" s="29"/>
      <c r="BT59" s="35" t="str">
        <f t="shared" ref="BT59:BT65" si="1510">IF(BR59&gt;=8.5,"A",IF(BR59&gt;=8,"B+",IF(BR59&gt;=7,"B",IF(BR59&gt;=6.5,"C+",IF(BR59&gt;=5.5,"C",IF(BR59&gt;=5,"D+",IF(BR59&gt;=4,"D","F")))))))</f>
        <v>B</v>
      </c>
      <c r="BU59" s="33">
        <f t="shared" ref="BU59:BU65" si="1511">IF(BT59="A",4,IF(BT59="B+",3.5,IF(BT59="B",3,IF(BT59="C+",2.5,IF(BT59="C",2,IF(BT59="D+",1.5,IF(BT59="D",1,0)))))))</f>
        <v>3</v>
      </c>
      <c r="BV59" s="49" t="str">
        <f t="shared" ref="BV59:BV65" si="1512">TEXT(BU59,"0.0")</f>
        <v>3.0</v>
      </c>
      <c r="BW59" s="77">
        <v>2</v>
      </c>
      <c r="BX59" s="83">
        <v>2</v>
      </c>
      <c r="BY59" s="41">
        <f t="shared" ref="BY59:BY65" si="1513">AE59+AP59+BA59+BL59+BW59</f>
        <v>16</v>
      </c>
      <c r="BZ59" s="43">
        <f t="shared" ref="BZ59:BZ65" si="1514">(AC59*AE59+AN59*AP59+AY59*BA59+BJ59*BL59+BU59*BW59)/BY59</f>
        <v>1.78125</v>
      </c>
      <c r="CA59" s="45" t="str">
        <f t="shared" ref="CA59:CA65" si="1515">TEXT(BZ59,"0.00")</f>
        <v>1.78</v>
      </c>
      <c r="CB59" s="47" t="str">
        <f t="shared" ref="CB59:CB65" si="1516">IF(AND(BZ59&lt;0.8),"Cảnh báo KQHT","Lên lớp")</f>
        <v>Lên lớp</v>
      </c>
      <c r="CC59" s="145">
        <f t="shared" si="1349"/>
        <v>13</v>
      </c>
      <c r="CD59" s="146">
        <f t="shared" ref="CD59:CD65" si="1517" xml:space="preserve"> (AC59*AF59+AN59*AQ59+AY59*BB59+BJ59*BM59+BU59*BX59)/CC59</f>
        <v>2.1923076923076925</v>
      </c>
      <c r="CE59" s="47" t="str">
        <f t="shared" ref="CE59:CE65" si="1518">IF(AND(CD59&lt;1.2),"Cảnh báo KQHT","Lên lớp")</f>
        <v>Lên lớp</v>
      </c>
      <c r="CF59" s="142" t="s">
        <v>1143</v>
      </c>
      <c r="CG59" s="63">
        <v>3.3</v>
      </c>
      <c r="CH59" s="27"/>
      <c r="CI59" s="28"/>
      <c r="CJ59" s="30">
        <f t="shared" si="1350"/>
        <v>1.3</v>
      </c>
      <c r="CK59" s="31">
        <f t="shared" si="1351"/>
        <v>1.3</v>
      </c>
      <c r="CL59" s="31"/>
      <c r="CM59" s="35" t="str">
        <f t="shared" si="1352"/>
        <v>F</v>
      </c>
      <c r="CN59" s="157">
        <f t="shared" si="1353"/>
        <v>0</v>
      </c>
      <c r="CO59" s="49" t="str">
        <f t="shared" si="1354"/>
        <v>0.0</v>
      </c>
      <c r="CP59" s="77">
        <v>3</v>
      </c>
      <c r="CQ59" s="151"/>
      <c r="CR59" s="24">
        <v>8.6999999999999993</v>
      </c>
      <c r="CS59" s="124"/>
      <c r="CT59" s="28">
        <v>7</v>
      </c>
      <c r="CU59" s="30">
        <f t="shared" si="1342"/>
        <v>3.5</v>
      </c>
      <c r="CV59" s="31">
        <f t="shared" si="1343"/>
        <v>7.7</v>
      </c>
      <c r="CW59" s="31"/>
      <c r="CX59" s="35" t="str">
        <f t="shared" si="1355"/>
        <v>B</v>
      </c>
      <c r="CY59" s="157">
        <f t="shared" si="1356"/>
        <v>3</v>
      </c>
      <c r="CZ59" s="49" t="str">
        <f t="shared" si="1357"/>
        <v>3.0</v>
      </c>
      <c r="DA59" s="77">
        <v>2</v>
      </c>
      <c r="DB59" s="151">
        <v>2</v>
      </c>
      <c r="DC59" s="24">
        <v>5.7</v>
      </c>
      <c r="DD59" s="27">
        <v>5</v>
      </c>
      <c r="DE59" s="28"/>
      <c r="DF59" s="30">
        <f t="shared" si="1358"/>
        <v>5.3</v>
      </c>
      <c r="DG59" s="31">
        <f t="shared" si="1359"/>
        <v>5.3</v>
      </c>
      <c r="DH59" s="31"/>
      <c r="DI59" s="35" t="str">
        <f t="shared" si="1360"/>
        <v>D+</v>
      </c>
      <c r="DJ59" s="157">
        <f t="shared" si="1361"/>
        <v>1.5</v>
      </c>
      <c r="DK59" s="49" t="str">
        <f t="shared" si="1362"/>
        <v>1.5</v>
      </c>
      <c r="DL59" s="77">
        <v>4</v>
      </c>
      <c r="DM59" s="151">
        <v>4</v>
      </c>
      <c r="DN59" s="24">
        <v>6.1</v>
      </c>
      <c r="DO59" s="27">
        <v>4</v>
      </c>
      <c r="DP59" s="28"/>
      <c r="DQ59" s="30">
        <f t="shared" si="1344"/>
        <v>4.8</v>
      </c>
      <c r="DR59" s="31">
        <f t="shared" si="1345"/>
        <v>4.8</v>
      </c>
      <c r="DS59" s="31"/>
      <c r="DT59" s="35" t="str">
        <f t="shared" si="1363"/>
        <v>D</v>
      </c>
      <c r="DU59" s="157">
        <f t="shared" si="1364"/>
        <v>1</v>
      </c>
      <c r="DV59" s="49" t="str">
        <f t="shared" si="1365"/>
        <v>1.0</v>
      </c>
      <c r="DW59" s="77">
        <v>3</v>
      </c>
      <c r="DX59" s="151">
        <v>3</v>
      </c>
      <c r="DY59" s="24">
        <v>5.7</v>
      </c>
      <c r="DZ59" s="27">
        <v>6</v>
      </c>
      <c r="EA59" s="28"/>
      <c r="EB59" s="30">
        <f t="shared" si="1366"/>
        <v>5.9</v>
      </c>
      <c r="EC59" s="31">
        <f t="shared" si="1367"/>
        <v>5.9</v>
      </c>
      <c r="ED59" s="31"/>
      <c r="EE59" s="35" t="str">
        <f t="shared" si="1368"/>
        <v>C</v>
      </c>
      <c r="EF59" s="157">
        <f t="shared" si="1369"/>
        <v>2</v>
      </c>
      <c r="EG59" s="49" t="str">
        <f t="shared" si="1370"/>
        <v>2.0</v>
      </c>
      <c r="EH59" s="77">
        <v>2</v>
      </c>
      <c r="EI59" s="151">
        <v>2</v>
      </c>
      <c r="EJ59" s="24">
        <v>6</v>
      </c>
      <c r="EK59" s="27">
        <v>7</v>
      </c>
      <c r="EL59" s="28"/>
      <c r="EM59" s="30">
        <f t="shared" si="1371"/>
        <v>6.6</v>
      </c>
      <c r="EN59" s="31">
        <f t="shared" si="1372"/>
        <v>6.6</v>
      </c>
      <c r="EO59" s="31"/>
      <c r="EP59" s="35" t="str">
        <f t="shared" si="1373"/>
        <v>C+</v>
      </c>
      <c r="EQ59" s="157">
        <f t="shared" si="1374"/>
        <v>2.5</v>
      </c>
      <c r="ER59" s="49" t="str">
        <f t="shared" si="1375"/>
        <v>2.5</v>
      </c>
      <c r="ES59" s="77">
        <v>2</v>
      </c>
      <c r="ET59" s="151">
        <v>2</v>
      </c>
      <c r="EU59" s="24">
        <v>5.7</v>
      </c>
      <c r="EV59" s="27">
        <v>9</v>
      </c>
      <c r="EW59" s="28"/>
      <c r="EX59" s="30">
        <f t="shared" si="1376"/>
        <v>7.7</v>
      </c>
      <c r="EY59" s="31">
        <f t="shared" si="1377"/>
        <v>7.7</v>
      </c>
      <c r="EZ59" s="31"/>
      <c r="FA59" s="35" t="str">
        <f t="shared" si="1378"/>
        <v>B</v>
      </c>
      <c r="FB59" s="157">
        <f t="shared" si="1379"/>
        <v>3</v>
      </c>
      <c r="FC59" s="49" t="str">
        <f t="shared" si="1380"/>
        <v>3.0</v>
      </c>
      <c r="FD59" s="77">
        <v>3</v>
      </c>
      <c r="FE59" s="151">
        <v>3</v>
      </c>
      <c r="FF59" s="155">
        <v>6</v>
      </c>
      <c r="FG59" s="165">
        <v>6.9</v>
      </c>
      <c r="FH59" s="165"/>
      <c r="FI59" s="22">
        <f>ROUND((FF59*0.4+FG59*0.6),1)</f>
        <v>6.5</v>
      </c>
      <c r="FJ59" s="29">
        <f>ROUND(MAX((FF59*0.4+FG59*0.6),(FF59*0.4+FH59*0.6)),1)</f>
        <v>6.5</v>
      </c>
      <c r="FK59" s="29"/>
      <c r="FL59" s="35" t="str">
        <f t="shared" si="1381"/>
        <v>C+</v>
      </c>
      <c r="FM59" s="33">
        <f t="shared" si="1382"/>
        <v>2.5</v>
      </c>
      <c r="FN59" s="49" t="str">
        <f t="shared" si="1383"/>
        <v>2.5</v>
      </c>
      <c r="FO59" s="77">
        <v>2</v>
      </c>
      <c r="FP59" s="151">
        <v>2</v>
      </c>
      <c r="FQ59" s="41">
        <f t="shared" si="1384"/>
        <v>21</v>
      </c>
      <c r="FR59" s="43">
        <f t="shared" si="1385"/>
        <v>1.8095238095238095</v>
      </c>
      <c r="FS59" s="45" t="str">
        <f t="shared" si="1386"/>
        <v>1.81</v>
      </c>
      <c r="FT59" s="47" t="str">
        <f t="shared" si="1387"/>
        <v>Lên lớp</v>
      </c>
      <c r="FU59" s="145">
        <f t="shared" si="1388"/>
        <v>18</v>
      </c>
      <c r="FV59" s="146">
        <f t="shared" si="1389"/>
        <v>2.1111111111111112</v>
      </c>
      <c r="FW59" s="174">
        <f t="shared" si="1390"/>
        <v>37</v>
      </c>
      <c r="FX59" s="41">
        <f t="shared" si="1391"/>
        <v>31</v>
      </c>
      <c r="FY59" s="43">
        <f t="shared" si="1392"/>
        <v>2.1451612903225805</v>
      </c>
      <c r="FZ59" s="45" t="str">
        <f t="shared" si="1393"/>
        <v>2.15</v>
      </c>
      <c r="GA59" s="47" t="str">
        <f t="shared" si="1394"/>
        <v>Lên lớp</v>
      </c>
      <c r="GB59" s="47" t="s">
        <v>1143</v>
      </c>
      <c r="GC59" s="24">
        <v>5</v>
      </c>
      <c r="GD59" s="27">
        <v>5</v>
      </c>
      <c r="GE59" s="28"/>
      <c r="GF59" s="30">
        <f t="shared" si="1395"/>
        <v>5</v>
      </c>
      <c r="GG59" s="31">
        <f t="shared" si="1396"/>
        <v>5</v>
      </c>
      <c r="GH59" s="31"/>
      <c r="GI59" s="35" t="str">
        <f t="shared" si="1397"/>
        <v>D+</v>
      </c>
      <c r="GJ59" s="33">
        <f t="shared" si="1398"/>
        <v>1.5</v>
      </c>
      <c r="GK59" s="49" t="str">
        <f t="shared" si="1399"/>
        <v>1.5</v>
      </c>
      <c r="GL59" s="77">
        <v>2</v>
      </c>
      <c r="GM59" s="151">
        <v>2</v>
      </c>
      <c r="GN59" s="24">
        <v>5</v>
      </c>
      <c r="GO59" s="27">
        <v>5</v>
      </c>
      <c r="GP59" s="28"/>
      <c r="GQ59" s="30">
        <f t="shared" si="1400"/>
        <v>5</v>
      </c>
      <c r="GR59" s="31">
        <f t="shared" si="1401"/>
        <v>5</v>
      </c>
      <c r="GS59" s="31"/>
      <c r="GT59" s="35" t="str">
        <f t="shared" si="1402"/>
        <v>D+</v>
      </c>
      <c r="GU59" s="33">
        <f t="shared" si="1403"/>
        <v>1.5</v>
      </c>
      <c r="GV59" s="49" t="str">
        <f t="shared" si="1404"/>
        <v>1.5</v>
      </c>
      <c r="GW59" s="77">
        <v>3</v>
      </c>
      <c r="GX59" s="151">
        <v>3</v>
      </c>
      <c r="GY59" s="24">
        <v>5</v>
      </c>
      <c r="GZ59" s="27">
        <v>5</v>
      </c>
      <c r="HA59" s="28"/>
      <c r="HB59" s="30">
        <f t="shared" si="1405"/>
        <v>5</v>
      </c>
      <c r="HC59" s="31">
        <f t="shared" si="1406"/>
        <v>5</v>
      </c>
      <c r="HD59" s="31"/>
      <c r="HE59" s="35" t="str">
        <f t="shared" si="1407"/>
        <v>D+</v>
      </c>
      <c r="HF59" s="33">
        <f t="shared" si="1408"/>
        <v>1.5</v>
      </c>
      <c r="HG59" s="49" t="str">
        <f t="shared" si="1409"/>
        <v>1.5</v>
      </c>
      <c r="HH59" s="77">
        <v>2</v>
      </c>
      <c r="HI59" s="151">
        <v>2</v>
      </c>
      <c r="HJ59" s="63">
        <v>0</v>
      </c>
      <c r="HK59" s="27"/>
      <c r="HL59" s="28"/>
      <c r="HM59" s="30">
        <f t="shared" si="1410"/>
        <v>0</v>
      </c>
      <c r="HN59" s="31">
        <f t="shared" si="1411"/>
        <v>0</v>
      </c>
      <c r="HO59" s="31"/>
      <c r="HP59" s="35" t="str">
        <f t="shared" si="1412"/>
        <v>F</v>
      </c>
      <c r="HQ59" s="33">
        <f t="shared" si="1413"/>
        <v>0</v>
      </c>
      <c r="HR59" s="49" t="str">
        <f t="shared" si="1414"/>
        <v>0.0</v>
      </c>
      <c r="HS59" s="77">
        <v>2</v>
      </c>
      <c r="HT59" s="151"/>
      <c r="HU59" s="24">
        <v>6.5</v>
      </c>
      <c r="HV59" s="124"/>
      <c r="HW59" s="28">
        <v>6</v>
      </c>
      <c r="HX59" s="30">
        <f t="shared" si="1415"/>
        <v>2.6</v>
      </c>
      <c r="HY59" s="31">
        <f t="shared" si="1416"/>
        <v>6.2</v>
      </c>
      <c r="HZ59" s="31"/>
      <c r="IA59" s="35" t="str">
        <f t="shared" si="1417"/>
        <v>C</v>
      </c>
      <c r="IB59" s="33">
        <f t="shared" si="1418"/>
        <v>2</v>
      </c>
      <c r="IC59" s="49" t="str">
        <f t="shared" si="1419"/>
        <v>2.0</v>
      </c>
      <c r="ID59" s="77">
        <v>3</v>
      </c>
      <c r="IE59" s="151">
        <v>3</v>
      </c>
      <c r="IF59" s="24">
        <v>6</v>
      </c>
      <c r="IG59" s="27">
        <v>5</v>
      </c>
      <c r="IH59" s="28"/>
      <c r="II59" s="30">
        <f t="shared" si="1420"/>
        <v>5.4</v>
      </c>
      <c r="IJ59" s="31">
        <f t="shared" si="1421"/>
        <v>5.4</v>
      </c>
      <c r="IK59" s="31"/>
      <c r="IL59" s="35" t="str">
        <f t="shared" si="1422"/>
        <v>D+</v>
      </c>
      <c r="IM59" s="33">
        <f t="shared" si="1423"/>
        <v>1.5</v>
      </c>
      <c r="IN59" s="49" t="str">
        <f t="shared" si="1424"/>
        <v>1.5</v>
      </c>
      <c r="IO59" s="77">
        <v>2</v>
      </c>
      <c r="IP59" s="151">
        <v>2</v>
      </c>
      <c r="IQ59" s="24">
        <v>6.1</v>
      </c>
      <c r="IR59" s="27">
        <v>3</v>
      </c>
      <c r="IS59" s="28"/>
      <c r="IT59" s="30">
        <f t="shared" si="1425"/>
        <v>4.2</v>
      </c>
      <c r="IU59" s="31">
        <f t="shared" si="1426"/>
        <v>4.2</v>
      </c>
      <c r="IV59" s="31"/>
      <c r="IW59" s="35" t="str">
        <f t="shared" si="1427"/>
        <v>D</v>
      </c>
      <c r="IX59" s="33">
        <f t="shared" si="1428"/>
        <v>1</v>
      </c>
      <c r="IY59" s="49" t="str">
        <f t="shared" si="1429"/>
        <v>1.0</v>
      </c>
      <c r="IZ59" s="77">
        <v>3</v>
      </c>
      <c r="JA59" s="151">
        <v>3</v>
      </c>
      <c r="JB59" s="24">
        <v>6.4</v>
      </c>
      <c r="JC59" s="27">
        <v>4</v>
      </c>
      <c r="JD59" s="28"/>
      <c r="JE59" s="30">
        <f t="shared" si="1430"/>
        <v>5</v>
      </c>
      <c r="JF59" s="31">
        <f t="shared" si="1431"/>
        <v>5</v>
      </c>
      <c r="JG59" s="31"/>
      <c r="JH59" s="35" t="str">
        <f t="shared" si="1432"/>
        <v>D+</v>
      </c>
      <c r="JI59" s="33">
        <f t="shared" si="1433"/>
        <v>1.5</v>
      </c>
      <c r="JJ59" s="49" t="str">
        <f t="shared" si="1434"/>
        <v>1.5</v>
      </c>
      <c r="JK59" s="77">
        <v>3</v>
      </c>
      <c r="JL59" s="151">
        <v>3</v>
      </c>
      <c r="JM59" s="24">
        <v>6</v>
      </c>
      <c r="JN59" s="214">
        <v>3</v>
      </c>
      <c r="JO59" s="140"/>
      <c r="JP59" s="30">
        <f t="shared" si="1435"/>
        <v>4.2</v>
      </c>
      <c r="JQ59" s="31">
        <f t="shared" si="1436"/>
        <v>4.2</v>
      </c>
      <c r="JR59" s="31"/>
      <c r="JS59" s="35" t="str">
        <f t="shared" si="1437"/>
        <v>D</v>
      </c>
      <c r="JT59" s="33">
        <f t="shared" si="1438"/>
        <v>1</v>
      </c>
      <c r="JU59" s="49" t="str">
        <f t="shared" si="1439"/>
        <v>1.0</v>
      </c>
      <c r="JV59" s="77">
        <v>1</v>
      </c>
      <c r="JW59" s="151">
        <v>1</v>
      </c>
      <c r="JX59" s="211">
        <f t="shared" si="1440"/>
        <v>21</v>
      </c>
      <c r="JY59" s="43">
        <f t="shared" si="1441"/>
        <v>1.3333333333333333</v>
      </c>
      <c r="JZ59" s="45" t="str">
        <f t="shared" si="1442"/>
        <v>1.33</v>
      </c>
      <c r="KA59" s="47" t="str">
        <f t="shared" si="1477"/>
        <v>Lên lớp</v>
      </c>
      <c r="KB59" s="41">
        <f t="shared" si="1478"/>
        <v>19</v>
      </c>
      <c r="KC59" s="43">
        <f t="shared" si="1479"/>
        <v>1.4736842105263157</v>
      </c>
      <c r="KD59" s="229">
        <f t="shared" si="1480"/>
        <v>58</v>
      </c>
      <c r="KE59" s="230">
        <f t="shared" si="1481"/>
        <v>50</v>
      </c>
      <c r="KF59" s="146">
        <f t="shared" si="1482"/>
        <v>1.89</v>
      </c>
      <c r="KG59" s="45" t="str">
        <f t="shared" si="1483"/>
        <v>1.89</v>
      </c>
      <c r="KH59" s="47" t="str">
        <f t="shared" si="1484"/>
        <v>Lên lớp</v>
      </c>
      <c r="KI59" s="47"/>
      <c r="KJ59" s="63">
        <v>2.4</v>
      </c>
      <c r="KK59" s="27"/>
      <c r="KL59" s="28"/>
      <c r="KM59" s="30">
        <f t="shared" ref="KM59:KM64" si="1519">ROUND((KJ59*0.4+KK59*0.6),1)</f>
        <v>1</v>
      </c>
      <c r="KN59" s="31">
        <f t="shared" ref="KN59:KN64" si="1520">ROUND(MAX((KJ59*0.4+KK59*0.6),(KJ59*0.4+KL59*0.6)),1)</f>
        <v>1</v>
      </c>
      <c r="KO59" s="29" t="str">
        <f t="shared" ref="KO59:KO65" si="1521">TEXT(KN59,"0.0")</f>
        <v>1.0</v>
      </c>
      <c r="KP59" s="35" t="str">
        <f t="shared" ref="KP59:KP65" si="1522">IF(KN59&gt;=8.5,"A",IF(KN59&gt;=8,"B+",IF(KN59&gt;=7,"B",IF(KN59&gt;=6.5,"C+",IF(KN59&gt;=5.5,"C",IF(KN59&gt;=5,"D+",IF(KN59&gt;=4,"D","F")))))))</f>
        <v>F</v>
      </c>
      <c r="KQ59" s="33">
        <f t="shared" ref="KQ59:KQ65" si="1523">IF(KP59="A",4,IF(KP59="B+",3.5,IF(KP59="B",3,IF(KP59="C+",2.5,IF(KP59="C",2,IF(KP59="D+",1.5,IF(KP59="D",1,0)))))))</f>
        <v>0</v>
      </c>
      <c r="KR59" s="49" t="str">
        <f t="shared" ref="KR59:KR65" si="1524">TEXT(KQ59,"0.0")</f>
        <v>0.0</v>
      </c>
      <c r="KS59" s="77">
        <v>2</v>
      </c>
      <c r="KT59" s="151">
        <v>2</v>
      </c>
      <c r="KU59" s="24">
        <v>7.3</v>
      </c>
      <c r="KV59" s="27"/>
      <c r="KW59" s="28"/>
      <c r="KX59" s="30">
        <f t="shared" ref="KX59:KX65" si="1525">ROUND((KU59*0.4+KV59*0.6),1)</f>
        <v>2.9</v>
      </c>
      <c r="KY59" s="31">
        <f t="shared" ref="KY59:KY65" si="1526">ROUND(MAX((KU59*0.4+KV59*0.6),(KU59*0.4+KW59*0.6)),1)</f>
        <v>2.9</v>
      </c>
      <c r="KZ59" s="29" t="str">
        <f t="shared" ref="KZ59:KZ65" si="1527">TEXT(KY59,"0.0")</f>
        <v>2.9</v>
      </c>
      <c r="LA59" s="35" t="str">
        <f t="shared" ref="LA59:LA65" si="1528">IF(KY59&gt;=8.5,"A",IF(KY59&gt;=8,"B+",IF(KY59&gt;=7,"B",IF(KY59&gt;=6.5,"C+",IF(KY59&gt;=5.5,"C",IF(KY59&gt;=5,"D+",IF(KY59&gt;=4,"D","F")))))))</f>
        <v>F</v>
      </c>
      <c r="LB59" s="33">
        <f t="shared" ref="LB59:LB65" si="1529">IF(LA59="A",4,IF(LA59="B+",3.5,IF(LA59="B",3,IF(LA59="C+",2.5,IF(LA59="C",2,IF(LA59="D+",1.5,IF(LA59="D",1,0)))))))</f>
        <v>0</v>
      </c>
      <c r="LC59" s="49" t="str">
        <f t="shared" ref="LC59:LC65" si="1530">TEXT(LB59,"0.0")</f>
        <v>0.0</v>
      </c>
      <c r="LD59" s="77">
        <v>2</v>
      </c>
      <c r="LE59" s="151"/>
      <c r="LF59" s="24">
        <v>5.7</v>
      </c>
      <c r="LG59" s="27"/>
      <c r="LH59" s="28"/>
      <c r="LI59" s="30">
        <f t="shared" ref="LI59:LI65" si="1531">ROUND((LF59*0.4+LG59*0.6),1)</f>
        <v>2.2999999999999998</v>
      </c>
      <c r="LJ59" s="31">
        <f t="shared" ref="LJ59:LJ65" si="1532">ROUND(MAX((LF59*0.4+LG59*0.6),(LF59*0.4+LH59*0.6)),1)</f>
        <v>2.2999999999999998</v>
      </c>
      <c r="LK59" s="29" t="str">
        <f t="shared" ref="LK59:LK65" si="1533">TEXT(LJ59,"0.0")</f>
        <v>2.3</v>
      </c>
      <c r="LL59" s="35" t="str">
        <f t="shared" ref="LL59:LL65" si="1534">IF(LJ59&gt;=8.5,"A",IF(LJ59&gt;=8,"B+",IF(LJ59&gt;=7,"B",IF(LJ59&gt;=6.5,"C+",IF(LJ59&gt;=5.5,"C",IF(LJ59&gt;=5,"D+",IF(LJ59&gt;=4,"D","F")))))))</f>
        <v>F</v>
      </c>
      <c r="LM59" s="33">
        <f t="shared" ref="LM59:LM65" si="1535">IF(LL59="A",4,IF(LL59="B+",3.5,IF(LL59="B",3,IF(LL59="C+",2.5,IF(LL59="C",2,IF(LL59="D+",1.5,IF(LL59="D",1,0)))))))</f>
        <v>0</v>
      </c>
      <c r="LN59" s="49" t="str">
        <f t="shared" ref="LN59:LN65" si="1536">TEXT(LM59,"0.0")</f>
        <v>0.0</v>
      </c>
      <c r="LO59" s="77">
        <v>2</v>
      </c>
      <c r="LP59" s="151"/>
      <c r="LQ59" s="24">
        <v>5.7</v>
      </c>
      <c r="LR59" s="27"/>
      <c r="LS59" s="28"/>
      <c r="LT59" s="30">
        <f t="shared" ref="LT59:LT64" si="1537">ROUND((LQ59*0.4+LR59*0.6),1)</f>
        <v>2.2999999999999998</v>
      </c>
      <c r="LU59" s="31">
        <f t="shared" ref="LU59:LU64" si="1538">ROUND(MAX((LQ59*0.4+LR59*0.6),(LQ59*0.4+LS59*0.6)),1)</f>
        <v>2.2999999999999998</v>
      </c>
      <c r="LV59" s="31"/>
      <c r="LW59" s="35" t="str">
        <f t="shared" ref="LW59:LW65" si="1539">IF(LU59&gt;=8.5,"A",IF(LU59&gt;=8,"B+",IF(LU59&gt;=7,"B",IF(LU59&gt;=6.5,"C+",IF(LU59&gt;=5.5,"C",IF(LU59&gt;=5,"D+",IF(LU59&gt;=4,"D","F")))))))</f>
        <v>F</v>
      </c>
      <c r="LX59" s="33">
        <f t="shared" ref="LX59:LX65" si="1540">IF(LW59="A",4,IF(LW59="B+",3.5,IF(LW59="B",3,IF(LW59="C+",2.5,IF(LW59="C",2,IF(LW59="D+",1.5,IF(LW59="D",1,0)))))))</f>
        <v>0</v>
      </c>
      <c r="LY59" s="49" t="str">
        <f t="shared" ref="LY59:LY65" si="1541">TEXT(LX59,"0.0")</f>
        <v>0.0</v>
      </c>
      <c r="LZ59" s="77">
        <v>2</v>
      </c>
      <c r="MA59" s="151"/>
      <c r="MB59" s="24">
        <v>5</v>
      </c>
      <c r="MC59" s="27"/>
      <c r="MD59" s="138"/>
      <c r="ME59" s="30">
        <f t="shared" ref="ME59:ME65" si="1542">ROUND((MB59*0.4+MC59*0.6),1)</f>
        <v>2</v>
      </c>
      <c r="MF59" s="161">
        <f t="shared" ref="MF59:MF65" si="1543">ROUND(MAX((MB59*0.4+MC59*0.6),(MB59*0.4+MD59*0.6)),1)</f>
        <v>2</v>
      </c>
      <c r="MG59" s="161"/>
      <c r="MH59" s="162" t="str">
        <f t="shared" ref="MH59:MH65" si="1544">IF(MF59&gt;=8.5,"A",IF(MF59&gt;=8,"B+",IF(MF59&gt;=7,"B",IF(MF59&gt;=6.5,"C+",IF(MF59&gt;=5.5,"C",IF(MF59&gt;=5,"D+",IF(MF59&gt;=4,"D","F")))))))</f>
        <v>F</v>
      </c>
      <c r="MI59" s="163">
        <f t="shared" ref="MI59:MI65" si="1545">IF(MH59="A",4,IF(MH59="B+",3.5,IF(MH59="B",3,IF(MH59="C+",2.5,IF(MH59="C",2,IF(MH59="D+",1.5,IF(MH59="D",1,0)))))))</f>
        <v>0</v>
      </c>
      <c r="MJ59" s="56" t="str">
        <f t="shared" ref="MJ59:MJ65" si="1546">TEXT(MI59,"0.0")</f>
        <v>0.0</v>
      </c>
      <c r="MK59" s="77">
        <v>1</v>
      </c>
      <c r="ML59" s="151"/>
      <c r="MM59" s="63">
        <v>0</v>
      </c>
      <c r="MN59" s="27"/>
      <c r="MO59" s="28"/>
      <c r="MP59" s="30">
        <f t="shared" ref="MP59:MP64" si="1547">ROUND((MM59*0.4+MN59*0.6),1)</f>
        <v>0</v>
      </c>
      <c r="MQ59" s="161">
        <f t="shared" ref="MQ59:MQ64" si="1548">ROUND(MAX((MM59*0.4+MN59*0.6),(MM59*0.4+MO59*0.6)),1)</f>
        <v>0</v>
      </c>
      <c r="MR59" s="161"/>
      <c r="MS59" s="162" t="str">
        <f t="shared" ref="MS59:MS65" si="1549">IF(MQ59&gt;=8.5,"A",IF(MQ59&gt;=8,"B+",IF(MQ59&gt;=7,"B",IF(MQ59&gt;=6.5,"C+",IF(MQ59&gt;=5.5,"C",IF(MQ59&gt;=5,"D+",IF(MQ59&gt;=4,"D","F")))))))</f>
        <v>F</v>
      </c>
      <c r="MT59" s="163">
        <f t="shared" ref="MT59:MT65" si="1550">IF(MS59="A",4,IF(MS59="B+",3.5,IF(MS59="B",3,IF(MS59="C+",2.5,IF(MS59="C",2,IF(MS59="D+",1.5,IF(MS59="D",1,0)))))))</f>
        <v>0</v>
      </c>
      <c r="MU59" s="56" t="str">
        <f t="shared" ref="MU59:MU65" si="1551">TEXT(MT59,"0.0")</f>
        <v>0.0</v>
      </c>
      <c r="MV59" s="77">
        <v>3</v>
      </c>
      <c r="MW59" s="151"/>
      <c r="MX59" s="24"/>
      <c r="MY59" s="27"/>
      <c r="MZ59" s="28"/>
      <c r="NA59" s="30">
        <f t="shared" ref="NA59:NA65" si="1552">ROUND((MX59*0.4+MY59*0.6),1)</f>
        <v>0</v>
      </c>
      <c r="NB59" s="161">
        <f t="shared" ref="NB59:NB65" si="1553">ROUND(MAX((MX59*0.4+MY59*0.6),(MX59*0.4+MZ59*0.6)),1)</f>
        <v>0</v>
      </c>
      <c r="NC59" s="161"/>
      <c r="ND59" s="162" t="str">
        <f t="shared" ref="ND59:ND65" si="1554">IF(NB59&gt;=8.5,"A",IF(NB59&gt;=8,"B+",IF(NB59&gt;=7,"B",IF(NB59&gt;=6.5,"C+",IF(NB59&gt;=5.5,"C",IF(NB59&gt;=5,"D+",IF(NB59&gt;=4,"D","F")))))))</f>
        <v>F</v>
      </c>
      <c r="NE59" s="163">
        <f t="shared" ref="NE59:NE65" si="1555">IF(ND59="A",4,IF(ND59="B+",3.5,IF(ND59="B",3,IF(ND59="C+",2.5,IF(ND59="C",2,IF(ND59="D+",1.5,IF(ND59="D",1,0)))))))</f>
        <v>0</v>
      </c>
      <c r="NF59" s="56" t="str">
        <f t="shared" ref="NF59:NF65" si="1556">TEXT(NE59,"0.0")</f>
        <v>0.0</v>
      </c>
      <c r="NG59" s="77">
        <v>1</v>
      </c>
      <c r="NH59" s="151"/>
      <c r="NI59" s="63">
        <v>0</v>
      </c>
      <c r="NJ59" s="27"/>
      <c r="NK59" s="28"/>
      <c r="NL59" s="30">
        <f t="shared" ref="NL59:NL64" si="1557">ROUND((NI59*0.4+NJ59*0.6),1)</f>
        <v>0</v>
      </c>
      <c r="NM59" s="31">
        <f t="shared" ref="NM59:NM64" si="1558">ROUND(MAX((NI59*0.4+NJ59*0.6),(NI59*0.4+NK59*0.6)),1)</f>
        <v>0</v>
      </c>
      <c r="NN59" s="29" t="str">
        <f t="shared" ref="NN59:NN65" si="1559">TEXT(NM59,"0.0")</f>
        <v>0.0</v>
      </c>
      <c r="NO59" s="35" t="str">
        <f t="shared" ref="NO59:NO65" si="1560">IF(NM59&gt;=8.5,"A",IF(NM59&gt;=8,"B+",IF(NM59&gt;=7,"B",IF(NM59&gt;=6.5,"C+",IF(NM59&gt;=5.5,"C",IF(NM59&gt;=5,"D+",IF(NM59&gt;=4,"D","F")))))))</f>
        <v>F</v>
      </c>
      <c r="NP59" s="33">
        <f t="shared" ref="NP59:NP65" si="1561">IF(NO59="A",4,IF(NO59="B+",3.5,IF(NO59="B",3,IF(NO59="C+",2.5,IF(NO59="C",2,IF(NO59="D+",1.5,IF(NO59="D",1,0)))))))</f>
        <v>0</v>
      </c>
      <c r="NQ59" s="49" t="str">
        <f t="shared" ref="NQ59:NQ65" si="1562">TEXT(NP59,"0.0")</f>
        <v>0.0</v>
      </c>
      <c r="NR59" s="77">
        <v>3</v>
      </c>
      <c r="NS59" s="151"/>
      <c r="NT59" s="63">
        <v>0</v>
      </c>
      <c r="NU59" s="214"/>
      <c r="NV59" s="28"/>
      <c r="NW59" s="30">
        <f t="shared" ref="NW59:NW65" si="1563">ROUND((NT59*0.4+NU59*0.6),1)</f>
        <v>0</v>
      </c>
      <c r="NX59" s="31">
        <f t="shared" ref="NX59:NX65" si="1564">ROUND(MAX((NT59*0.4+NU59*0.6),(NT59*0.4+NV59*0.6)),1)</f>
        <v>0</v>
      </c>
      <c r="NY59" s="29" t="str">
        <f t="shared" ref="NY59:NY65" si="1565">TEXT(NX59,"0.0")</f>
        <v>0.0</v>
      </c>
      <c r="NZ59" s="35" t="str">
        <f t="shared" ref="NZ59:NZ65" si="1566">IF(NX59&gt;=8.5,"A",IF(NX59&gt;=8,"B+",IF(NX59&gt;=7,"B",IF(NX59&gt;=6.5,"C+",IF(NX59&gt;=5.5,"C",IF(NX59&gt;=5,"D+",IF(NX59&gt;=4,"D","F")))))))</f>
        <v>F</v>
      </c>
      <c r="OA59" s="33">
        <f t="shared" ref="OA59:OA65" si="1567">IF(NZ59="A",4,IF(NZ59="B+",3.5,IF(NZ59="B",3,IF(NZ59="C+",2.5,IF(NZ59="C",2,IF(NZ59="D+",1.5,IF(NZ59="D",1,0)))))))</f>
        <v>0</v>
      </c>
      <c r="OB59" s="49" t="str">
        <f t="shared" ref="OB59:OB65" si="1568">TEXT(OA59,"0.0")</f>
        <v>0.0</v>
      </c>
      <c r="OC59" s="77">
        <v>2</v>
      </c>
      <c r="OD59" s="151"/>
      <c r="OE59" s="211">
        <f t="shared" ref="OE59:OE65" si="1569">KS59+LD59+LO59+LZ59+MK59+MV59+NG59+NR59+OC59</f>
        <v>18</v>
      </c>
      <c r="OF59" s="43">
        <f t="shared" ref="OF59:OF65" si="1570">(KQ59*KS59+LB59*LD59+LM59*LO59+LX59*LZ59+MI59*MK59+MT59*MV59+NE59*NG59+NP59*NR59+OA59*OC59)/OE59</f>
        <v>0</v>
      </c>
      <c r="OG59" s="45" t="str">
        <f t="shared" ref="OG59:OG65" si="1571">TEXT(OF59,"0.00")</f>
        <v>0.00</v>
      </c>
    </row>
    <row r="60" spans="1:529" ht="18">
      <c r="A60" s="11">
        <v>9</v>
      </c>
      <c r="B60" s="70" t="s">
        <v>573</v>
      </c>
      <c r="C60" s="92" t="s">
        <v>586</v>
      </c>
      <c r="D60" s="73" t="s">
        <v>336</v>
      </c>
      <c r="E60" s="74" t="s">
        <v>154</v>
      </c>
      <c r="F60" s="123" t="s">
        <v>1400</v>
      </c>
      <c r="G60" s="118" t="s">
        <v>962</v>
      </c>
      <c r="H60" s="102" t="s">
        <v>18</v>
      </c>
      <c r="I60" s="11" t="s">
        <v>963</v>
      </c>
      <c r="J60" s="13">
        <v>5.5</v>
      </c>
      <c r="K60" s="13"/>
      <c r="L60" s="35" t="str">
        <f t="shared" si="1485"/>
        <v>C</v>
      </c>
      <c r="M60" s="33">
        <f t="shared" si="1486"/>
        <v>2</v>
      </c>
      <c r="N60" s="49" t="str">
        <f t="shared" si="1487"/>
        <v>2.0</v>
      </c>
      <c r="O60" s="12">
        <v>2</v>
      </c>
      <c r="P60" s="19">
        <v>6.8</v>
      </c>
      <c r="Q60" s="19"/>
      <c r="R60" s="35" t="str">
        <f t="shared" si="1346"/>
        <v>C+</v>
      </c>
      <c r="S60" s="33">
        <f t="shared" si="1347"/>
        <v>2.5</v>
      </c>
      <c r="T60" s="49" t="str">
        <f t="shared" si="1348"/>
        <v>2.5</v>
      </c>
      <c r="U60" s="12">
        <v>3</v>
      </c>
      <c r="V60" s="24">
        <v>8.3000000000000007</v>
      </c>
      <c r="W60" s="27">
        <v>7</v>
      </c>
      <c r="X60" s="28"/>
      <c r="Y60" s="30">
        <f t="shared" si="1488"/>
        <v>7.5</v>
      </c>
      <c r="Z60" s="31">
        <f t="shared" si="1489"/>
        <v>7.5</v>
      </c>
      <c r="AA60" s="31"/>
      <c r="AB60" s="35" t="str">
        <f t="shared" si="1490"/>
        <v>B</v>
      </c>
      <c r="AC60" s="33">
        <f t="shared" si="1491"/>
        <v>3</v>
      </c>
      <c r="AD60" s="49" t="str">
        <f t="shared" si="1492"/>
        <v>3.0</v>
      </c>
      <c r="AE60" s="77">
        <v>5</v>
      </c>
      <c r="AF60" s="80">
        <v>5</v>
      </c>
      <c r="AG60" s="24">
        <v>6.3</v>
      </c>
      <c r="AH60" s="27">
        <v>4</v>
      </c>
      <c r="AI60" s="28"/>
      <c r="AJ60" s="22">
        <f t="shared" si="1493"/>
        <v>4.9000000000000004</v>
      </c>
      <c r="AK60" s="29">
        <f t="shared" si="1494"/>
        <v>4.9000000000000004</v>
      </c>
      <c r="AL60" s="29"/>
      <c r="AM60" s="35" t="str">
        <f t="shared" si="1495"/>
        <v>D</v>
      </c>
      <c r="AN60" s="33">
        <f t="shared" si="1496"/>
        <v>1</v>
      </c>
      <c r="AO60" s="49" t="str">
        <f t="shared" si="1497"/>
        <v>1.0</v>
      </c>
      <c r="AP60" s="77">
        <v>3</v>
      </c>
      <c r="AQ60" s="83">
        <v>3</v>
      </c>
      <c r="AR60" s="24">
        <v>6</v>
      </c>
      <c r="AS60" s="27">
        <v>6</v>
      </c>
      <c r="AT60" s="28"/>
      <c r="AU60" s="22">
        <f t="shared" si="1498"/>
        <v>6</v>
      </c>
      <c r="AV60" s="29">
        <f t="shared" si="1499"/>
        <v>6</v>
      </c>
      <c r="AW60" s="29"/>
      <c r="AX60" s="35" t="str">
        <f t="shared" si="1500"/>
        <v>C</v>
      </c>
      <c r="AY60" s="33">
        <f t="shared" si="1501"/>
        <v>2</v>
      </c>
      <c r="AZ60" s="49" t="str">
        <f t="shared" si="1502"/>
        <v>2.0</v>
      </c>
      <c r="BA60" s="77">
        <v>3</v>
      </c>
      <c r="BB60" s="83">
        <v>3</v>
      </c>
      <c r="BC60" s="24">
        <v>7.5</v>
      </c>
      <c r="BD60" s="27">
        <v>3</v>
      </c>
      <c r="BE60" s="28"/>
      <c r="BF60" s="30">
        <f t="shared" si="1503"/>
        <v>4.8</v>
      </c>
      <c r="BG60" s="31">
        <f t="shared" si="1504"/>
        <v>4.8</v>
      </c>
      <c r="BH60" s="31"/>
      <c r="BI60" s="35" t="str">
        <f t="shared" si="1505"/>
        <v>D</v>
      </c>
      <c r="BJ60" s="33">
        <f t="shared" si="1506"/>
        <v>1</v>
      </c>
      <c r="BK60" s="49" t="str">
        <f t="shared" si="1507"/>
        <v>1.0</v>
      </c>
      <c r="BL60" s="77">
        <v>3</v>
      </c>
      <c r="BM60" s="83">
        <v>3</v>
      </c>
      <c r="BN60" s="24">
        <v>7.7</v>
      </c>
      <c r="BO60" s="27">
        <v>9</v>
      </c>
      <c r="BP60" s="28"/>
      <c r="BQ60" s="30">
        <f t="shared" si="1508"/>
        <v>8.5</v>
      </c>
      <c r="BR60" s="31">
        <f t="shared" si="1509"/>
        <v>8.5</v>
      </c>
      <c r="BS60" s="31"/>
      <c r="BT60" s="35" t="str">
        <f t="shared" si="1510"/>
        <v>A</v>
      </c>
      <c r="BU60" s="33">
        <f t="shared" si="1511"/>
        <v>4</v>
      </c>
      <c r="BV60" s="49" t="str">
        <f t="shared" si="1512"/>
        <v>4.0</v>
      </c>
      <c r="BW60" s="77">
        <v>2</v>
      </c>
      <c r="BX60" s="83">
        <v>2</v>
      </c>
      <c r="BY60" s="41">
        <f t="shared" si="1513"/>
        <v>16</v>
      </c>
      <c r="BZ60" s="43">
        <f t="shared" si="1514"/>
        <v>2.1875</v>
      </c>
      <c r="CA60" s="45" t="str">
        <f t="shared" si="1515"/>
        <v>2.19</v>
      </c>
      <c r="CB60" s="47" t="str">
        <f t="shared" si="1516"/>
        <v>Lên lớp</v>
      </c>
      <c r="CC60" s="145">
        <f t="shared" si="1349"/>
        <v>16</v>
      </c>
      <c r="CD60" s="146">
        <f t="shared" si="1517"/>
        <v>2.1875</v>
      </c>
      <c r="CE60" s="47" t="str">
        <f t="shared" si="1518"/>
        <v>Lên lớp</v>
      </c>
      <c r="CF60" s="142" t="s">
        <v>1143</v>
      </c>
      <c r="CG60" s="24">
        <v>5.0999999999999996</v>
      </c>
      <c r="CH60" s="27">
        <v>2</v>
      </c>
      <c r="CI60" s="28"/>
      <c r="CJ60" s="30">
        <f t="shared" si="1350"/>
        <v>3.2</v>
      </c>
      <c r="CK60" s="31">
        <f t="shared" si="1351"/>
        <v>3.2</v>
      </c>
      <c r="CL60" s="31"/>
      <c r="CM60" s="35" t="str">
        <f t="shared" si="1352"/>
        <v>F</v>
      </c>
      <c r="CN60" s="157">
        <f t="shared" si="1353"/>
        <v>0</v>
      </c>
      <c r="CO60" s="49" t="str">
        <f t="shared" si="1354"/>
        <v>0.0</v>
      </c>
      <c r="CP60" s="77">
        <v>3</v>
      </c>
      <c r="CQ60" s="151"/>
      <c r="CR60" s="24">
        <v>9</v>
      </c>
      <c r="CS60" s="124"/>
      <c r="CT60" s="28">
        <v>7</v>
      </c>
      <c r="CU60" s="30">
        <f t="shared" si="1342"/>
        <v>3.6</v>
      </c>
      <c r="CV60" s="31">
        <f t="shared" si="1343"/>
        <v>7.8</v>
      </c>
      <c r="CW60" s="31"/>
      <c r="CX60" s="35" t="str">
        <f t="shared" si="1355"/>
        <v>B</v>
      </c>
      <c r="CY60" s="157">
        <f t="shared" si="1356"/>
        <v>3</v>
      </c>
      <c r="CZ60" s="49" t="str">
        <f t="shared" si="1357"/>
        <v>3.0</v>
      </c>
      <c r="DA60" s="77">
        <v>2</v>
      </c>
      <c r="DB60" s="151">
        <v>2</v>
      </c>
      <c r="DC60" s="24">
        <v>5</v>
      </c>
      <c r="DD60" s="27">
        <v>3</v>
      </c>
      <c r="DE60" s="28">
        <v>6</v>
      </c>
      <c r="DF60" s="30">
        <f t="shared" si="1358"/>
        <v>3.8</v>
      </c>
      <c r="DG60" s="31">
        <f t="shared" si="1359"/>
        <v>5.6</v>
      </c>
      <c r="DH60" s="31"/>
      <c r="DI60" s="35" t="str">
        <f t="shared" si="1360"/>
        <v>C</v>
      </c>
      <c r="DJ60" s="157">
        <f t="shared" si="1361"/>
        <v>2</v>
      </c>
      <c r="DK60" s="49" t="str">
        <f t="shared" si="1362"/>
        <v>2.0</v>
      </c>
      <c r="DL60" s="77">
        <v>4</v>
      </c>
      <c r="DM60" s="151">
        <v>4</v>
      </c>
      <c r="DN60" s="24">
        <v>6.4</v>
      </c>
      <c r="DO60" s="27">
        <v>5</v>
      </c>
      <c r="DP60" s="28"/>
      <c r="DQ60" s="30">
        <f t="shared" si="1344"/>
        <v>5.6</v>
      </c>
      <c r="DR60" s="31">
        <f t="shared" si="1345"/>
        <v>5.6</v>
      </c>
      <c r="DS60" s="31"/>
      <c r="DT60" s="35" t="str">
        <f t="shared" si="1363"/>
        <v>C</v>
      </c>
      <c r="DU60" s="157">
        <f t="shared" si="1364"/>
        <v>2</v>
      </c>
      <c r="DV60" s="49" t="str">
        <f t="shared" si="1365"/>
        <v>2.0</v>
      </c>
      <c r="DW60" s="77">
        <v>3</v>
      </c>
      <c r="DX60" s="151">
        <v>3</v>
      </c>
      <c r="DY60" s="24">
        <v>6</v>
      </c>
      <c r="DZ60" s="27">
        <v>5</v>
      </c>
      <c r="EA60" s="28"/>
      <c r="EB60" s="30">
        <f t="shared" si="1366"/>
        <v>5.4</v>
      </c>
      <c r="EC60" s="31">
        <f t="shared" si="1367"/>
        <v>5.4</v>
      </c>
      <c r="ED60" s="31"/>
      <c r="EE60" s="35" t="str">
        <f t="shared" si="1368"/>
        <v>D+</v>
      </c>
      <c r="EF60" s="157">
        <f t="shared" si="1369"/>
        <v>1.5</v>
      </c>
      <c r="EG60" s="49" t="str">
        <f t="shared" si="1370"/>
        <v>1.5</v>
      </c>
      <c r="EH60" s="77">
        <v>2</v>
      </c>
      <c r="EI60" s="151">
        <v>2</v>
      </c>
      <c r="EJ60" s="24">
        <v>6.2</v>
      </c>
      <c r="EK60" s="27">
        <v>5</v>
      </c>
      <c r="EL60" s="28"/>
      <c r="EM60" s="30">
        <f t="shared" si="1371"/>
        <v>5.5</v>
      </c>
      <c r="EN60" s="31">
        <f t="shared" si="1372"/>
        <v>5.5</v>
      </c>
      <c r="EO60" s="31"/>
      <c r="EP60" s="35" t="str">
        <f t="shared" si="1373"/>
        <v>C</v>
      </c>
      <c r="EQ60" s="157">
        <f t="shared" si="1374"/>
        <v>2</v>
      </c>
      <c r="ER60" s="49" t="str">
        <f t="shared" si="1375"/>
        <v>2.0</v>
      </c>
      <c r="ES60" s="77">
        <v>2</v>
      </c>
      <c r="ET60" s="151">
        <v>2</v>
      </c>
      <c r="EU60" s="24">
        <v>5.8</v>
      </c>
      <c r="EV60" s="27">
        <v>7</v>
      </c>
      <c r="EW60" s="28"/>
      <c r="EX60" s="22">
        <f t="shared" si="1376"/>
        <v>6.5</v>
      </c>
      <c r="EY60" s="29">
        <f t="shared" si="1377"/>
        <v>6.5</v>
      </c>
      <c r="EZ60" s="29"/>
      <c r="FA60" s="35" t="str">
        <f t="shared" si="1378"/>
        <v>C+</v>
      </c>
      <c r="FB60" s="157">
        <f t="shared" si="1379"/>
        <v>2.5</v>
      </c>
      <c r="FC60" s="49" t="str">
        <f t="shared" si="1380"/>
        <v>2.5</v>
      </c>
      <c r="FD60" s="77">
        <v>3</v>
      </c>
      <c r="FE60" s="151">
        <v>3</v>
      </c>
      <c r="FF60" s="155">
        <v>8</v>
      </c>
      <c r="FG60" s="165">
        <v>7.5</v>
      </c>
      <c r="FH60" s="165"/>
      <c r="FI60" s="22">
        <f>ROUND((FF60*0.4+FG60*0.6),1)</f>
        <v>7.7</v>
      </c>
      <c r="FJ60" s="29">
        <f>ROUND(MAX((FF60*0.4+FG60*0.6),(FF60*0.4+FH60*0.6)),1)</f>
        <v>7.7</v>
      </c>
      <c r="FK60" s="29"/>
      <c r="FL60" s="35" t="str">
        <f t="shared" si="1381"/>
        <v>B</v>
      </c>
      <c r="FM60" s="33">
        <f t="shared" si="1382"/>
        <v>3</v>
      </c>
      <c r="FN60" s="49" t="str">
        <f t="shared" si="1383"/>
        <v>3.0</v>
      </c>
      <c r="FO60" s="77">
        <v>2</v>
      </c>
      <c r="FP60" s="151">
        <v>2</v>
      </c>
      <c r="FQ60" s="41">
        <f t="shared" si="1384"/>
        <v>21</v>
      </c>
      <c r="FR60" s="43">
        <f t="shared" si="1385"/>
        <v>1.9285714285714286</v>
      </c>
      <c r="FS60" s="45" t="str">
        <f t="shared" si="1386"/>
        <v>1.93</v>
      </c>
      <c r="FT60" s="47" t="str">
        <f t="shared" si="1387"/>
        <v>Lên lớp</v>
      </c>
      <c r="FU60" s="145">
        <f t="shared" si="1388"/>
        <v>18</v>
      </c>
      <c r="FV60" s="146">
        <f t="shared" si="1389"/>
        <v>2.25</v>
      </c>
      <c r="FW60" s="174">
        <f t="shared" si="1390"/>
        <v>37</v>
      </c>
      <c r="FX60" s="41">
        <f t="shared" si="1391"/>
        <v>34</v>
      </c>
      <c r="FY60" s="43">
        <f t="shared" si="1392"/>
        <v>2.2205882352941178</v>
      </c>
      <c r="FZ60" s="45" t="str">
        <f t="shared" si="1393"/>
        <v>2.22</v>
      </c>
      <c r="GA60" s="47" t="str">
        <f t="shared" si="1394"/>
        <v>Lên lớp</v>
      </c>
      <c r="GB60" s="47" t="s">
        <v>1143</v>
      </c>
      <c r="GC60" s="24">
        <v>5.2</v>
      </c>
      <c r="GD60" s="27">
        <v>6</v>
      </c>
      <c r="GE60" s="28"/>
      <c r="GF60" s="30">
        <f t="shared" si="1395"/>
        <v>5.7</v>
      </c>
      <c r="GG60" s="31">
        <f t="shared" si="1396"/>
        <v>5.7</v>
      </c>
      <c r="GH60" s="31"/>
      <c r="GI60" s="35" t="str">
        <f t="shared" si="1397"/>
        <v>C</v>
      </c>
      <c r="GJ60" s="33">
        <f t="shared" si="1398"/>
        <v>2</v>
      </c>
      <c r="GK60" s="49" t="str">
        <f t="shared" si="1399"/>
        <v>2.0</v>
      </c>
      <c r="GL60" s="77">
        <v>2</v>
      </c>
      <c r="GM60" s="151">
        <v>2</v>
      </c>
      <c r="GN60" s="24">
        <v>6.4</v>
      </c>
      <c r="GO60" s="27">
        <v>7</v>
      </c>
      <c r="GP60" s="28"/>
      <c r="GQ60" s="30">
        <f t="shared" si="1400"/>
        <v>6.8</v>
      </c>
      <c r="GR60" s="31">
        <f t="shared" si="1401"/>
        <v>6.8</v>
      </c>
      <c r="GS60" s="31"/>
      <c r="GT60" s="35" t="str">
        <f t="shared" si="1402"/>
        <v>C+</v>
      </c>
      <c r="GU60" s="33">
        <f t="shared" si="1403"/>
        <v>2.5</v>
      </c>
      <c r="GV60" s="49" t="str">
        <f t="shared" si="1404"/>
        <v>2.5</v>
      </c>
      <c r="GW60" s="77">
        <v>3</v>
      </c>
      <c r="GX60" s="151">
        <v>3</v>
      </c>
      <c r="GY60" s="24">
        <v>6</v>
      </c>
      <c r="GZ60" s="27">
        <v>7</v>
      </c>
      <c r="HA60" s="28"/>
      <c r="HB60" s="30">
        <f t="shared" si="1405"/>
        <v>6.6</v>
      </c>
      <c r="HC60" s="31">
        <f t="shared" si="1406"/>
        <v>6.6</v>
      </c>
      <c r="HD60" s="31"/>
      <c r="HE60" s="35" t="str">
        <f t="shared" si="1407"/>
        <v>C+</v>
      </c>
      <c r="HF60" s="33">
        <f t="shared" si="1408"/>
        <v>2.5</v>
      </c>
      <c r="HG60" s="49" t="str">
        <f t="shared" si="1409"/>
        <v>2.5</v>
      </c>
      <c r="HH60" s="77">
        <v>2</v>
      </c>
      <c r="HI60" s="151">
        <v>2</v>
      </c>
      <c r="HJ60" s="24">
        <v>5</v>
      </c>
      <c r="HK60" s="27">
        <v>0</v>
      </c>
      <c r="HL60" s="28">
        <v>4</v>
      </c>
      <c r="HM60" s="22">
        <f t="shared" si="1410"/>
        <v>2</v>
      </c>
      <c r="HN60" s="29">
        <f t="shared" si="1411"/>
        <v>4.4000000000000004</v>
      </c>
      <c r="HO60" s="29"/>
      <c r="HP60" s="35" t="str">
        <f t="shared" si="1412"/>
        <v>D</v>
      </c>
      <c r="HQ60" s="33">
        <f t="shared" si="1413"/>
        <v>1</v>
      </c>
      <c r="HR60" s="49" t="str">
        <f t="shared" si="1414"/>
        <v>1.0</v>
      </c>
      <c r="HS60" s="77">
        <v>2</v>
      </c>
      <c r="HT60" s="151">
        <v>2</v>
      </c>
      <c r="HU60" s="24">
        <v>8</v>
      </c>
      <c r="HV60" s="27">
        <v>5</v>
      </c>
      <c r="HW60" s="28"/>
      <c r="HX60" s="30">
        <f t="shared" si="1415"/>
        <v>6.2</v>
      </c>
      <c r="HY60" s="31">
        <f t="shared" si="1416"/>
        <v>6.2</v>
      </c>
      <c r="HZ60" s="31"/>
      <c r="IA60" s="35" t="str">
        <f t="shared" si="1417"/>
        <v>C</v>
      </c>
      <c r="IB60" s="33">
        <f t="shared" si="1418"/>
        <v>2</v>
      </c>
      <c r="IC60" s="49" t="str">
        <f t="shared" si="1419"/>
        <v>2.0</v>
      </c>
      <c r="ID60" s="77">
        <v>3</v>
      </c>
      <c r="IE60" s="151">
        <v>3</v>
      </c>
      <c r="IF60" s="63">
        <v>0</v>
      </c>
      <c r="IG60" s="27"/>
      <c r="IH60" s="28"/>
      <c r="II60" s="30">
        <f t="shared" si="1420"/>
        <v>0</v>
      </c>
      <c r="IJ60" s="31">
        <f t="shared" si="1421"/>
        <v>0</v>
      </c>
      <c r="IK60" s="31"/>
      <c r="IL60" s="35" t="str">
        <f t="shared" si="1422"/>
        <v>F</v>
      </c>
      <c r="IM60" s="33">
        <f t="shared" si="1423"/>
        <v>0</v>
      </c>
      <c r="IN60" s="49" t="str">
        <f t="shared" si="1424"/>
        <v>0.0</v>
      </c>
      <c r="IO60" s="77">
        <v>2</v>
      </c>
      <c r="IP60" s="151"/>
      <c r="IQ60" s="24">
        <v>5.7</v>
      </c>
      <c r="IR60" s="27">
        <v>4</v>
      </c>
      <c r="IS60" s="28"/>
      <c r="IT60" s="30">
        <f t="shared" si="1425"/>
        <v>4.7</v>
      </c>
      <c r="IU60" s="31">
        <f t="shared" si="1426"/>
        <v>4.7</v>
      </c>
      <c r="IV60" s="31"/>
      <c r="IW60" s="35" t="str">
        <f t="shared" si="1427"/>
        <v>D</v>
      </c>
      <c r="IX60" s="33">
        <f t="shared" si="1428"/>
        <v>1</v>
      </c>
      <c r="IY60" s="49" t="str">
        <f t="shared" si="1429"/>
        <v>1.0</v>
      </c>
      <c r="IZ60" s="77">
        <v>3</v>
      </c>
      <c r="JA60" s="151">
        <v>3</v>
      </c>
      <c r="JB60" s="24">
        <v>5</v>
      </c>
      <c r="JC60" s="27">
        <v>5</v>
      </c>
      <c r="JD60" s="28"/>
      <c r="JE60" s="30">
        <f t="shared" si="1430"/>
        <v>5</v>
      </c>
      <c r="JF60" s="31">
        <f t="shared" si="1431"/>
        <v>5</v>
      </c>
      <c r="JG60" s="31"/>
      <c r="JH60" s="35" t="str">
        <f t="shared" si="1432"/>
        <v>D+</v>
      </c>
      <c r="JI60" s="33">
        <f t="shared" si="1433"/>
        <v>1.5</v>
      </c>
      <c r="JJ60" s="49" t="str">
        <f t="shared" si="1434"/>
        <v>1.5</v>
      </c>
      <c r="JK60" s="77">
        <v>3</v>
      </c>
      <c r="JL60" s="151">
        <v>3</v>
      </c>
      <c r="JM60" s="24">
        <v>6</v>
      </c>
      <c r="JN60" s="214">
        <v>3.8</v>
      </c>
      <c r="JO60" s="140"/>
      <c r="JP60" s="30">
        <f t="shared" si="1435"/>
        <v>4.7</v>
      </c>
      <c r="JQ60" s="31">
        <f t="shared" si="1436"/>
        <v>4.7</v>
      </c>
      <c r="JR60" s="31"/>
      <c r="JS60" s="35" t="str">
        <f t="shared" si="1437"/>
        <v>D</v>
      </c>
      <c r="JT60" s="33">
        <f t="shared" si="1438"/>
        <v>1</v>
      </c>
      <c r="JU60" s="49" t="str">
        <f t="shared" si="1439"/>
        <v>1.0</v>
      </c>
      <c r="JV60" s="77">
        <v>1</v>
      </c>
      <c r="JW60" s="151">
        <v>1</v>
      </c>
      <c r="JX60" s="211">
        <f t="shared" si="1440"/>
        <v>21</v>
      </c>
      <c r="JY60" s="43">
        <f t="shared" si="1441"/>
        <v>1.5714285714285714</v>
      </c>
      <c r="JZ60" s="45" t="str">
        <f t="shared" si="1442"/>
        <v>1.57</v>
      </c>
      <c r="KA60" s="47" t="str">
        <f t="shared" si="1477"/>
        <v>Lên lớp</v>
      </c>
      <c r="KB60" s="41">
        <f t="shared" si="1478"/>
        <v>19</v>
      </c>
      <c r="KC60" s="43">
        <f t="shared" si="1479"/>
        <v>1.736842105263158</v>
      </c>
      <c r="KD60" s="229">
        <f t="shared" si="1480"/>
        <v>58</v>
      </c>
      <c r="KE60" s="230">
        <f t="shared" si="1481"/>
        <v>53</v>
      </c>
      <c r="KF60" s="146">
        <f t="shared" si="1482"/>
        <v>2.0471698113207548</v>
      </c>
      <c r="KG60" s="45" t="str">
        <f t="shared" si="1483"/>
        <v>2.05</v>
      </c>
      <c r="KH60" s="47" t="str">
        <f t="shared" si="1484"/>
        <v>Lên lớp</v>
      </c>
      <c r="KI60" s="47"/>
      <c r="KJ60" s="24">
        <v>5</v>
      </c>
      <c r="KK60" s="124"/>
      <c r="KL60" s="138"/>
      <c r="KM60" s="30">
        <f t="shared" si="1519"/>
        <v>2</v>
      </c>
      <c r="KN60" s="31">
        <f t="shared" si="1520"/>
        <v>2</v>
      </c>
      <c r="KO60" s="29" t="str">
        <f t="shared" si="1521"/>
        <v>2.0</v>
      </c>
      <c r="KP60" s="35" t="str">
        <f t="shared" si="1522"/>
        <v>F</v>
      </c>
      <c r="KQ60" s="33">
        <f t="shared" si="1523"/>
        <v>0</v>
      </c>
      <c r="KR60" s="49" t="str">
        <f t="shared" si="1524"/>
        <v>0.0</v>
      </c>
      <c r="KS60" s="77">
        <v>2</v>
      </c>
      <c r="KT60" s="151"/>
      <c r="KU60" s="24">
        <v>7.3</v>
      </c>
      <c r="KV60" s="217"/>
      <c r="KW60" s="28"/>
      <c r="KX60" s="30">
        <f t="shared" si="1525"/>
        <v>2.9</v>
      </c>
      <c r="KY60" s="31">
        <f t="shared" si="1526"/>
        <v>2.9</v>
      </c>
      <c r="KZ60" s="29" t="str">
        <f t="shared" si="1527"/>
        <v>2.9</v>
      </c>
      <c r="LA60" s="35" t="str">
        <f t="shared" si="1528"/>
        <v>F</v>
      </c>
      <c r="LB60" s="33">
        <f t="shared" si="1529"/>
        <v>0</v>
      </c>
      <c r="LC60" s="49" t="str">
        <f t="shared" si="1530"/>
        <v>0.0</v>
      </c>
      <c r="LD60" s="77">
        <v>2</v>
      </c>
      <c r="LE60" s="151"/>
      <c r="LF60" s="24">
        <v>5</v>
      </c>
      <c r="LG60" s="124"/>
      <c r="LH60" s="28"/>
      <c r="LI60" s="30">
        <f t="shared" si="1531"/>
        <v>2</v>
      </c>
      <c r="LJ60" s="31">
        <f t="shared" si="1532"/>
        <v>2</v>
      </c>
      <c r="LK60" s="29" t="str">
        <f t="shared" si="1533"/>
        <v>2.0</v>
      </c>
      <c r="LL60" s="35" t="str">
        <f t="shared" si="1534"/>
        <v>F</v>
      </c>
      <c r="LM60" s="33">
        <f t="shared" si="1535"/>
        <v>0</v>
      </c>
      <c r="LN60" s="49" t="str">
        <f t="shared" si="1536"/>
        <v>0.0</v>
      </c>
      <c r="LO60" s="77">
        <v>2</v>
      </c>
      <c r="LP60" s="151"/>
      <c r="LQ60" s="24">
        <v>5</v>
      </c>
      <c r="LR60" s="124"/>
      <c r="LS60" s="28"/>
      <c r="LT60" s="30">
        <f t="shared" si="1537"/>
        <v>2</v>
      </c>
      <c r="LU60" s="31">
        <f t="shared" si="1538"/>
        <v>2</v>
      </c>
      <c r="LV60" s="31"/>
      <c r="LW60" s="35" t="str">
        <f t="shared" si="1539"/>
        <v>F</v>
      </c>
      <c r="LX60" s="33">
        <f t="shared" si="1540"/>
        <v>0</v>
      </c>
      <c r="LY60" s="49" t="str">
        <f t="shared" si="1541"/>
        <v>0.0</v>
      </c>
      <c r="LZ60" s="77">
        <v>2</v>
      </c>
      <c r="MA60" s="151"/>
      <c r="MB60" s="63">
        <v>2.2000000000000002</v>
      </c>
      <c r="MC60" s="27"/>
      <c r="MD60" s="28"/>
      <c r="ME60" s="30">
        <f t="shared" si="1542"/>
        <v>0.9</v>
      </c>
      <c r="MF60" s="161">
        <f t="shared" si="1543"/>
        <v>0.9</v>
      </c>
      <c r="MG60" s="161"/>
      <c r="MH60" s="162" t="str">
        <f t="shared" si="1544"/>
        <v>F</v>
      </c>
      <c r="MI60" s="163">
        <f t="shared" si="1545"/>
        <v>0</v>
      </c>
      <c r="MJ60" s="56" t="str">
        <f t="shared" si="1546"/>
        <v>0.0</v>
      </c>
      <c r="MK60" s="77">
        <v>1</v>
      </c>
      <c r="ML60" s="151"/>
      <c r="MM60" s="24">
        <v>5.6</v>
      </c>
      <c r="MN60" s="124"/>
      <c r="MO60" s="28"/>
      <c r="MP60" s="30">
        <f t="shared" si="1547"/>
        <v>2.2000000000000002</v>
      </c>
      <c r="MQ60" s="161">
        <f t="shared" si="1548"/>
        <v>2.2000000000000002</v>
      </c>
      <c r="MR60" s="161"/>
      <c r="MS60" s="162" t="str">
        <f t="shared" si="1549"/>
        <v>F</v>
      </c>
      <c r="MT60" s="163">
        <f t="shared" si="1550"/>
        <v>0</v>
      </c>
      <c r="MU60" s="56" t="str">
        <f t="shared" si="1551"/>
        <v>0.0</v>
      </c>
      <c r="MV60" s="77">
        <v>3</v>
      </c>
      <c r="MW60" s="151"/>
      <c r="MX60" s="63">
        <v>0</v>
      </c>
      <c r="MY60" s="27"/>
      <c r="MZ60" s="28"/>
      <c r="NA60" s="30">
        <f t="shared" si="1552"/>
        <v>0</v>
      </c>
      <c r="NB60" s="161">
        <f t="shared" si="1553"/>
        <v>0</v>
      </c>
      <c r="NC60" s="161"/>
      <c r="ND60" s="162" t="str">
        <f t="shared" si="1554"/>
        <v>F</v>
      </c>
      <c r="NE60" s="163">
        <f t="shared" si="1555"/>
        <v>0</v>
      </c>
      <c r="NF60" s="56" t="str">
        <f t="shared" si="1556"/>
        <v>0.0</v>
      </c>
      <c r="NG60" s="77">
        <v>1</v>
      </c>
      <c r="NH60" s="151"/>
      <c r="NI60" s="63">
        <v>3.6</v>
      </c>
      <c r="NJ60" s="27"/>
      <c r="NK60" s="28"/>
      <c r="NL60" s="30">
        <f t="shared" si="1557"/>
        <v>1.4</v>
      </c>
      <c r="NM60" s="31">
        <f t="shared" si="1558"/>
        <v>1.4</v>
      </c>
      <c r="NN60" s="29" t="str">
        <f t="shared" si="1559"/>
        <v>1.4</v>
      </c>
      <c r="NO60" s="35" t="str">
        <f t="shared" si="1560"/>
        <v>F</v>
      </c>
      <c r="NP60" s="33">
        <f t="shared" si="1561"/>
        <v>0</v>
      </c>
      <c r="NQ60" s="49" t="str">
        <f t="shared" si="1562"/>
        <v>0.0</v>
      </c>
      <c r="NR60" s="77">
        <v>3</v>
      </c>
      <c r="NS60" s="151"/>
      <c r="NT60" s="63">
        <v>0</v>
      </c>
      <c r="NU60" s="214"/>
      <c r="NV60" s="28"/>
      <c r="NW60" s="30">
        <f t="shared" si="1563"/>
        <v>0</v>
      </c>
      <c r="NX60" s="31">
        <f t="shared" si="1564"/>
        <v>0</v>
      </c>
      <c r="NY60" s="29" t="str">
        <f t="shared" si="1565"/>
        <v>0.0</v>
      </c>
      <c r="NZ60" s="35" t="str">
        <f t="shared" si="1566"/>
        <v>F</v>
      </c>
      <c r="OA60" s="33">
        <f t="shared" si="1567"/>
        <v>0</v>
      </c>
      <c r="OB60" s="49" t="str">
        <f t="shared" si="1568"/>
        <v>0.0</v>
      </c>
      <c r="OC60" s="77">
        <v>2</v>
      </c>
      <c r="OD60" s="151"/>
      <c r="OE60" s="211">
        <f t="shared" si="1569"/>
        <v>18</v>
      </c>
      <c r="OF60" s="43">
        <f t="shared" si="1570"/>
        <v>0</v>
      </c>
      <c r="OG60" s="45" t="str">
        <f t="shared" si="1571"/>
        <v>0.00</v>
      </c>
    </row>
    <row r="61" spans="1:529" ht="18">
      <c r="A61" s="11">
        <v>29</v>
      </c>
      <c r="B61" s="70" t="s">
        <v>573</v>
      </c>
      <c r="C61" s="14" t="s">
        <v>986</v>
      </c>
      <c r="D61" s="71" t="s">
        <v>116</v>
      </c>
      <c r="E61" s="302" t="s">
        <v>125</v>
      </c>
      <c r="F61" s="123" t="s">
        <v>1506</v>
      </c>
      <c r="G61" s="58" t="s">
        <v>850</v>
      </c>
      <c r="H61" s="58" t="s">
        <v>18</v>
      </c>
      <c r="I61" s="11" t="s">
        <v>897</v>
      </c>
      <c r="J61" s="13">
        <v>5.5</v>
      </c>
      <c r="K61" s="13"/>
      <c r="L61" s="35" t="str">
        <f t="shared" si="1485"/>
        <v>C</v>
      </c>
      <c r="M61" s="33">
        <f t="shared" si="1486"/>
        <v>2</v>
      </c>
      <c r="N61" s="49" t="str">
        <f t="shared" si="1487"/>
        <v>2.0</v>
      </c>
      <c r="O61" s="12">
        <v>2</v>
      </c>
      <c r="P61" s="19">
        <v>6.5</v>
      </c>
      <c r="Q61" s="19"/>
      <c r="R61" s="35" t="str">
        <f t="shared" si="1346"/>
        <v>C+</v>
      </c>
      <c r="S61" s="33">
        <f t="shared" si="1347"/>
        <v>2.5</v>
      </c>
      <c r="T61" s="49" t="str">
        <f t="shared" si="1348"/>
        <v>2.5</v>
      </c>
      <c r="U61" s="12">
        <v>3</v>
      </c>
      <c r="V61" s="24">
        <v>7.7</v>
      </c>
      <c r="W61" s="27">
        <v>6</v>
      </c>
      <c r="X61" s="28"/>
      <c r="Y61" s="22">
        <f t="shared" si="1488"/>
        <v>6.7</v>
      </c>
      <c r="Z61" s="29">
        <f t="shared" si="1489"/>
        <v>6.7</v>
      </c>
      <c r="AA61" s="29"/>
      <c r="AB61" s="35" t="str">
        <f t="shared" si="1490"/>
        <v>C+</v>
      </c>
      <c r="AC61" s="33">
        <f t="shared" si="1491"/>
        <v>2.5</v>
      </c>
      <c r="AD61" s="49" t="str">
        <f t="shared" si="1492"/>
        <v>2.5</v>
      </c>
      <c r="AE61" s="77">
        <v>5</v>
      </c>
      <c r="AF61" s="80">
        <v>5</v>
      </c>
      <c r="AG61" s="133">
        <v>5</v>
      </c>
      <c r="AH61" s="125">
        <v>7</v>
      </c>
      <c r="AI61" s="126"/>
      <c r="AJ61" s="159">
        <f t="shared" si="1493"/>
        <v>6.2</v>
      </c>
      <c r="AK61" s="160">
        <f t="shared" si="1494"/>
        <v>6.2</v>
      </c>
      <c r="AL61" s="160"/>
      <c r="AM61" s="129" t="str">
        <f t="shared" si="1495"/>
        <v>C</v>
      </c>
      <c r="AN61" s="130">
        <f t="shared" si="1496"/>
        <v>2</v>
      </c>
      <c r="AO61" s="131" t="str">
        <f t="shared" si="1497"/>
        <v>2.0</v>
      </c>
      <c r="AP61" s="132">
        <v>3</v>
      </c>
      <c r="AQ61" s="158">
        <v>3</v>
      </c>
      <c r="AR61" s="24">
        <v>5</v>
      </c>
      <c r="AS61" s="27">
        <v>4</v>
      </c>
      <c r="AT61" s="28"/>
      <c r="AU61" s="22">
        <f t="shared" si="1498"/>
        <v>4.4000000000000004</v>
      </c>
      <c r="AV61" s="29">
        <f t="shared" si="1499"/>
        <v>4.4000000000000004</v>
      </c>
      <c r="AW61" s="29"/>
      <c r="AX61" s="35" t="str">
        <f t="shared" si="1500"/>
        <v>D</v>
      </c>
      <c r="AY61" s="33">
        <f t="shared" si="1501"/>
        <v>1</v>
      </c>
      <c r="AZ61" s="49" t="str">
        <f t="shared" si="1502"/>
        <v>1.0</v>
      </c>
      <c r="BA61" s="77">
        <v>3</v>
      </c>
      <c r="BB61" s="83">
        <v>3</v>
      </c>
      <c r="BC61" s="24">
        <v>6.3</v>
      </c>
      <c r="BD61" s="27">
        <v>6</v>
      </c>
      <c r="BE61" s="28"/>
      <c r="BF61" s="22">
        <f t="shared" si="1503"/>
        <v>6.1</v>
      </c>
      <c r="BG61" s="29">
        <f t="shared" si="1504"/>
        <v>6.1</v>
      </c>
      <c r="BH61" s="29"/>
      <c r="BI61" s="35" t="str">
        <f t="shared" si="1505"/>
        <v>C</v>
      </c>
      <c r="BJ61" s="33">
        <f t="shared" si="1506"/>
        <v>2</v>
      </c>
      <c r="BK61" s="49" t="str">
        <f t="shared" si="1507"/>
        <v>2.0</v>
      </c>
      <c r="BL61" s="77">
        <v>3</v>
      </c>
      <c r="BM61" s="83">
        <v>3</v>
      </c>
      <c r="BN61" s="24">
        <v>7.7</v>
      </c>
      <c r="BO61" s="27">
        <v>8</v>
      </c>
      <c r="BP61" s="28"/>
      <c r="BQ61" s="22">
        <f t="shared" si="1508"/>
        <v>7.9</v>
      </c>
      <c r="BR61" s="29">
        <f t="shared" si="1509"/>
        <v>7.9</v>
      </c>
      <c r="BS61" s="29"/>
      <c r="BT61" s="35" t="str">
        <f t="shared" si="1510"/>
        <v>B</v>
      </c>
      <c r="BU61" s="33">
        <f t="shared" si="1511"/>
        <v>3</v>
      </c>
      <c r="BV61" s="49" t="str">
        <f t="shared" si="1512"/>
        <v>3.0</v>
      </c>
      <c r="BW61" s="77">
        <v>2</v>
      </c>
      <c r="BX61" s="83">
        <v>2</v>
      </c>
      <c r="BY61" s="41">
        <f t="shared" si="1513"/>
        <v>16</v>
      </c>
      <c r="BZ61" s="43">
        <f t="shared" si="1514"/>
        <v>2.09375</v>
      </c>
      <c r="CA61" s="45" t="str">
        <f t="shared" si="1515"/>
        <v>2.09</v>
      </c>
      <c r="CB61" s="47" t="str">
        <f t="shared" si="1516"/>
        <v>Lên lớp</v>
      </c>
      <c r="CC61" s="145">
        <f t="shared" si="1349"/>
        <v>16</v>
      </c>
      <c r="CD61" s="146">
        <f t="shared" si="1517"/>
        <v>2.09375</v>
      </c>
      <c r="CE61" s="47" t="str">
        <f t="shared" si="1518"/>
        <v>Lên lớp</v>
      </c>
      <c r="CF61" s="142" t="s">
        <v>1143</v>
      </c>
      <c r="CG61" s="63">
        <v>1</v>
      </c>
      <c r="CH61" s="27"/>
      <c r="CI61" s="28"/>
      <c r="CJ61" s="30">
        <f t="shared" si="1350"/>
        <v>0.4</v>
      </c>
      <c r="CK61" s="31">
        <f t="shared" si="1351"/>
        <v>0.4</v>
      </c>
      <c r="CL61" s="31"/>
      <c r="CM61" s="35" t="str">
        <f t="shared" si="1352"/>
        <v>F</v>
      </c>
      <c r="CN61" s="157">
        <f t="shared" si="1353"/>
        <v>0</v>
      </c>
      <c r="CO61" s="49" t="str">
        <f t="shared" si="1354"/>
        <v>0.0</v>
      </c>
      <c r="CP61" s="77">
        <v>3</v>
      </c>
      <c r="CQ61" s="151"/>
      <c r="CR61" s="24">
        <v>8.3000000000000007</v>
      </c>
      <c r="CS61" s="27">
        <v>6</v>
      </c>
      <c r="CT61" s="28"/>
      <c r="CU61" s="30">
        <f>ROUND((CR61*0.4+CS61*0.6),1)</f>
        <v>6.9</v>
      </c>
      <c r="CV61" s="31">
        <f>ROUND(MAX((CR61*0.4+CS61*0.6),(CR61*0.4+CT61*0.6)),1)</f>
        <v>6.9</v>
      </c>
      <c r="CW61" s="31"/>
      <c r="CX61" s="35" t="str">
        <f t="shared" si="1355"/>
        <v>C+</v>
      </c>
      <c r="CY61" s="157">
        <f t="shared" si="1356"/>
        <v>2.5</v>
      </c>
      <c r="CZ61" s="49" t="str">
        <f t="shared" si="1357"/>
        <v>2.5</v>
      </c>
      <c r="DA61" s="77">
        <v>2</v>
      </c>
      <c r="DB61" s="151">
        <v>2</v>
      </c>
      <c r="DC61" s="24">
        <v>5.0999999999999996</v>
      </c>
      <c r="DD61" s="27">
        <v>2</v>
      </c>
      <c r="DE61" s="28">
        <v>2</v>
      </c>
      <c r="DF61" s="30">
        <f t="shared" si="1358"/>
        <v>3.2</v>
      </c>
      <c r="DG61" s="31">
        <f t="shared" si="1359"/>
        <v>3.2</v>
      </c>
      <c r="DH61" s="31"/>
      <c r="DI61" s="35" t="str">
        <f t="shared" si="1360"/>
        <v>F</v>
      </c>
      <c r="DJ61" s="157">
        <f t="shared" si="1361"/>
        <v>0</v>
      </c>
      <c r="DK61" s="49" t="str">
        <f t="shared" si="1362"/>
        <v>0.0</v>
      </c>
      <c r="DL61" s="77">
        <v>4</v>
      </c>
      <c r="DM61" s="151"/>
      <c r="DN61" s="24">
        <v>5.5</v>
      </c>
      <c r="DO61" s="124"/>
      <c r="DP61" s="28">
        <v>4</v>
      </c>
      <c r="DQ61" s="30">
        <f>ROUND((DN61*0.4+DO61*0.6),1)</f>
        <v>2.2000000000000002</v>
      </c>
      <c r="DR61" s="31">
        <f>ROUND(MAX((DN61*0.4+DO61*0.6),(DN61*0.4+DP61*0.6)),1)</f>
        <v>4.5999999999999996</v>
      </c>
      <c r="DS61" s="31"/>
      <c r="DT61" s="35" t="str">
        <f t="shared" si="1363"/>
        <v>D</v>
      </c>
      <c r="DU61" s="157">
        <f t="shared" si="1364"/>
        <v>1</v>
      </c>
      <c r="DV61" s="49" t="str">
        <f t="shared" si="1365"/>
        <v>1.0</v>
      </c>
      <c r="DW61" s="77">
        <v>3</v>
      </c>
      <c r="DX61" s="151">
        <v>3</v>
      </c>
      <c r="DY61" s="63">
        <v>0</v>
      </c>
      <c r="DZ61" s="27"/>
      <c r="EA61" s="28"/>
      <c r="EB61" s="30">
        <f t="shared" si="1366"/>
        <v>0</v>
      </c>
      <c r="EC61" s="31">
        <f t="shared" si="1367"/>
        <v>0</v>
      </c>
      <c r="ED61" s="31"/>
      <c r="EE61" s="35" t="str">
        <f t="shared" si="1368"/>
        <v>F</v>
      </c>
      <c r="EF61" s="157">
        <f t="shared" si="1369"/>
        <v>0</v>
      </c>
      <c r="EG61" s="49" t="str">
        <f t="shared" si="1370"/>
        <v>0.0</v>
      </c>
      <c r="EH61" s="77">
        <v>2</v>
      </c>
      <c r="EI61" s="151"/>
      <c r="EJ61" s="24">
        <v>5.4</v>
      </c>
      <c r="EK61" s="27">
        <v>7</v>
      </c>
      <c r="EL61" s="28"/>
      <c r="EM61" s="30">
        <f t="shared" si="1371"/>
        <v>6.4</v>
      </c>
      <c r="EN61" s="31">
        <f t="shared" si="1372"/>
        <v>6.4</v>
      </c>
      <c r="EO61" s="31"/>
      <c r="EP61" s="35" t="str">
        <f t="shared" si="1373"/>
        <v>C</v>
      </c>
      <c r="EQ61" s="157">
        <f t="shared" si="1374"/>
        <v>2</v>
      </c>
      <c r="ER61" s="49" t="str">
        <f t="shared" si="1375"/>
        <v>2.0</v>
      </c>
      <c r="ES61" s="77">
        <v>2</v>
      </c>
      <c r="ET61" s="151">
        <v>2</v>
      </c>
      <c r="EU61" s="24">
        <v>6.2</v>
      </c>
      <c r="EV61" s="27">
        <v>9</v>
      </c>
      <c r="EW61" s="28"/>
      <c r="EX61" s="30">
        <f t="shared" si="1376"/>
        <v>7.9</v>
      </c>
      <c r="EY61" s="31">
        <f t="shared" si="1377"/>
        <v>7.9</v>
      </c>
      <c r="EZ61" s="31"/>
      <c r="FA61" s="35" t="str">
        <f t="shared" si="1378"/>
        <v>B</v>
      </c>
      <c r="FB61" s="157">
        <f t="shared" si="1379"/>
        <v>3</v>
      </c>
      <c r="FC61" s="49" t="str">
        <f t="shared" si="1380"/>
        <v>3.0</v>
      </c>
      <c r="FD61" s="77">
        <v>3</v>
      </c>
      <c r="FE61" s="151">
        <v>3</v>
      </c>
      <c r="FF61" s="24">
        <v>5.5</v>
      </c>
      <c r="FG61" s="165">
        <v>6.9</v>
      </c>
      <c r="FH61" s="165"/>
      <c r="FI61" s="22">
        <f>ROUND((FF61*0.4+FG61*0.6),1)</f>
        <v>6.3</v>
      </c>
      <c r="FJ61" s="29">
        <f>ROUND(MAX((FF61*0.4+FG61*0.6),(FF61*0.4+FH61*0.6)),1)</f>
        <v>6.3</v>
      </c>
      <c r="FK61" s="29"/>
      <c r="FL61" s="35" t="str">
        <f t="shared" si="1381"/>
        <v>C</v>
      </c>
      <c r="FM61" s="33">
        <f t="shared" si="1382"/>
        <v>2</v>
      </c>
      <c r="FN61" s="49" t="str">
        <f t="shared" si="1383"/>
        <v>2.0</v>
      </c>
      <c r="FO61" s="77">
        <v>2</v>
      </c>
      <c r="FP61" s="151">
        <v>2</v>
      </c>
      <c r="FQ61" s="41">
        <f t="shared" si="1384"/>
        <v>21</v>
      </c>
      <c r="FR61" s="43">
        <f t="shared" si="1385"/>
        <v>1.1904761904761905</v>
      </c>
      <c r="FS61" s="45" t="str">
        <f t="shared" si="1386"/>
        <v>1.19</v>
      </c>
      <c r="FT61" s="47" t="str">
        <f t="shared" si="1387"/>
        <v>Lên lớp</v>
      </c>
      <c r="FU61" s="145">
        <f t="shared" si="1388"/>
        <v>12</v>
      </c>
      <c r="FV61" s="146">
        <f t="shared" si="1389"/>
        <v>2.0833333333333335</v>
      </c>
      <c r="FW61" s="174">
        <f t="shared" si="1390"/>
        <v>37</v>
      </c>
      <c r="FX61" s="41">
        <f t="shared" si="1391"/>
        <v>28</v>
      </c>
      <c r="FY61" s="43">
        <f t="shared" si="1392"/>
        <v>2.0892857142857144</v>
      </c>
      <c r="FZ61" s="45" t="str">
        <f t="shared" si="1393"/>
        <v>2.09</v>
      </c>
      <c r="GA61" s="47" t="str">
        <f t="shared" si="1394"/>
        <v>Lên lớp</v>
      </c>
      <c r="GB61" s="47" t="s">
        <v>1143</v>
      </c>
      <c r="GC61" s="24">
        <v>7.2</v>
      </c>
      <c r="GD61" s="27">
        <v>7</v>
      </c>
      <c r="GE61" s="28"/>
      <c r="GF61" s="22">
        <f t="shared" si="1395"/>
        <v>7.1</v>
      </c>
      <c r="GG61" s="29">
        <f t="shared" si="1396"/>
        <v>7.1</v>
      </c>
      <c r="GH61" s="29"/>
      <c r="GI61" s="35" t="str">
        <f t="shared" si="1397"/>
        <v>B</v>
      </c>
      <c r="GJ61" s="33">
        <f t="shared" si="1398"/>
        <v>3</v>
      </c>
      <c r="GK61" s="49" t="str">
        <f t="shared" si="1399"/>
        <v>3.0</v>
      </c>
      <c r="GL61" s="77">
        <v>2</v>
      </c>
      <c r="GM61" s="151">
        <v>2</v>
      </c>
      <c r="GN61" s="24">
        <v>7.3</v>
      </c>
      <c r="GO61" s="27">
        <v>2</v>
      </c>
      <c r="GP61" s="28"/>
      <c r="GQ61" s="22">
        <f t="shared" si="1400"/>
        <v>4.0999999999999996</v>
      </c>
      <c r="GR61" s="29">
        <f t="shared" si="1401"/>
        <v>4.0999999999999996</v>
      </c>
      <c r="GS61" s="29"/>
      <c r="GT61" s="35" t="str">
        <f t="shared" si="1402"/>
        <v>D</v>
      </c>
      <c r="GU61" s="33">
        <f t="shared" si="1403"/>
        <v>1</v>
      </c>
      <c r="GV61" s="49" t="str">
        <f t="shared" si="1404"/>
        <v>1.0</v>
      </c>
      <c r="GW61" s="77">
        <v>3</v>
      </c>
      <c r="GX61" s="151">
        <v>3</v>
      </c>
      <c r="GY61" s="24">
        <v>5.2</v>
      </c>
      <c r="GZ61" s="27">
        <v>3</v>
      </c>
      <c r="HA61" s="138"/>
      <c r="HB61" s="22">
        <f t="shared" si="1405"/>
        <v>3.9</v>
      </c>
      <c r="HC61" s="29">
        <f t="shared" si="1406"/>
        <v>3.9</v>
      </c>
      <c r="HD61" s="29"/>
      <c r="HE61" s="35" t="str">
        <f t="shared" si="1407"/>
        <v>F</v>
      </c>
      <c r="HF61" s="33">
        <f t="shared" si="1408"/>
        <v>0</v>
      </c>
      <c r="HG61" s="49" t="str">
        <f t="shared" si="1409"/>
        <v>0.0</v>
      </c>
      <c r="HH61" s="77">
        <v>2</v>
      </c>
      <c r="HI61" s="151"/>
      <c r="HJ61" s="24">
        <v>5</v>
      </c>
      <c r="HK61" s="27">
        <v>1</v>
      </c>
      <c r="HL61" s="28">
        <v>2</v>
      </c>
      <c r="HM61" s="22">
        <f t="shared" si="1410"/>
        <v>2.6</v>
      </c>
      <c r="HN61" s="29">
        <f t="shared" si="1411"/>
        <v>3.2</v>
      </c>
      <c r="HO61" s="29"/>
      <c r="HP61" s="35" t="str">
        <f t="shared" si="1412"/>
        <v>F</v>
      </c>
      <c r="HQ61" s="33">
        <f t="shared" si="1413"/>
        <v>0</v>
      </c>
      <c r="HR61" s="49" t="str">
        <f t="shared" si="1414"/>
        <v>0.0</v>
      </c>
      <c r="HS61" s="77">
        <v>2</v>
      </c>
      <c r="HT61" s="151"/>
      <c r="HU61" s="24">
        <v>5.3</v>
      </c>
      <c r="HV61" s="27">
        <v>5</v>
      </c>
      <c r="HW61" s="28"/>
      <c r="HX61" s="22">
        <f t="shared" si="1415"/>
        <v>5.0999999999999996</v>
      </c>
      <c r="HY61" s="29">
        <f t="shared" si="1416"/>
        <v>5.0999999999999996</v>
      </c>
      <c r="HZ61" s="29"/>
      <c r="IA61" s="35" t="str">
        <f t="shared" si="1417"/>
        <v>D+</v>
      </c>
      <c r="IB61" s="33">
        <f t="shared" si="1418"/>
        <v>1.5</v>
      </c>
      <c r="IC61" s="49" t="str">
        <f t="shared" si="1419"/>
        <v>1.5</v>
      </c>
      <c r="ID61" s="77">
        <v>3</v>
      </c>
      <c r="IE61" s="151">
        <v>3</v>
      </c>
      <c r="IF61" s="63">
        <v>1</v>
      </c>
      <c r="IG61" s="27"/>
      <c r="IH61" s="28"/>
      <c r="II61" s="22">
        <f t="shared" si="1420"/>
        <v>0.4</v>
      </c>
      <c r="IJ61" s="29">
        <f t="shared" si="1421"/>
        <v>0.4</v>
      </c>
      <c r="IK61" s="29"/>
      <c r="IL61" s="35" t="str">
        <f t="shared" si="1422"/>
        <v>F</v>
      </c>
      <c r="IM61" s="33">
        <f t="shared" si="1423"/>
        <v>0</v>
      </c>
      <c r="IN61" s="49" t="str">
        <f t="shared" si="1424"/>
        <v>0.0</v>
      </c>
      <c r="IO61" s="77">
        <v>2</v>
      </c>
      <c r="IP61" s="151"/>
      <c r="IQ61" s="24">
        <v>5</v>
      </c>
      <c r="IR61" s="124"/>
      <c r="IS61" s="28"/>
      <c r="IT61" s="22">
        <f t="shared" si="1425"/>
        <v>2</v>
      </c>
      <c r="IU61" s="29">
        <f t="shared" si="1426"/>
        <v>2</v>
      </c>
      <c r="IV61" s="29"/>
      <c r="IW61" s="35" t="str">
        <f t="shared" si="1427"/>
        <v>F</v>
      </c>
      <c r="IX61" s="33">
        <f t="shared" si="1428"/>
        <v>0</v>
      </c>
      <c r="IY61" s="49" t="str">
        <f t="shared" si="1429"/>
        <v>0.0</v>
      </c>
      <c r="IZ61" s="77">
        <v>3</v>
      </c>
      <c r="JA61" s="151"/>
      <c r="JB61" s="24">
        <v>5.2</v>
      </c>
      <c r="JC61" s="27">
        <v>5</v>
      </c>
      <c r="JD61" s="28"/>
      <c r="JE61" s="30">
        <f t="shared" si="1430"/>
        <v>5.0999999999999996</v>
      </c>
      <c r="JF61" s="31">
        <f t="shared" si="1431"/>
        <v>5.0999999999999996</v>
      </c>
      <c r="JG61" s="31"/>
      <c r="JH61" s="35" t="str">
        <f t="shared" si="1432"/>
        <v>D+</v>
      </c>
      <c r="JI61" s="33">
        <f t="shared" si="1433"/>
        <v>1.5</v>
      </c>
      <c r="JJ61" s="49" t="str">
        <f t="shared" si="1434"/>
        <v>1.5</v>
      </c>
      <c r="JK61" s="77">
        <v>3</v>
      </c>
      <c r="JL61" s="151">
        <v>3</v>
      </c>
      <c r="JM61" s="24">
        <v>8</v>
      </c>
      <c r="JN61" s="214">
        <v>6.7</v>
      </c>
      <c r="JO61" s="140"/>
      <c r="JP61" s="30">
        <f t="shared" si="1435"/>
        <v>7.2</v>
      </c>
      <c r="JQ61" s="31">
        <f t="shared" si="1436"/>
        <v>7.2</v>
      </c>
      <c r="JR61" s="31"/>
      <c r="JS61" s="35" t="str">
        <f t="shared" si="1437"/>
        <v>B</v>
      </c>
      <c r="JT61" s="33">
        <f t="shared" si="1438"/>
        <v>3</v>
      </c>
      <c r="JU61" s="49" t="str">
        <f t="shared" si="1439"/>
        <v>3.0</v>
      </c>
      <c r="JV61" s="77">
        <v>1</v>
      </c>
      <c r="JW61" s="151">
        <v>1</v>
      </c>
      <c r="JX61" s="211">
        <f t="shared" si="1440"/>
        <v>21</v>
      </c>
      <c r="JY61" s="43">
        <f t="shared" si="1441"/>
        <v>1</v>
      </c>
      <c r="JZ61" s="45" t="str">
        <f t="shared" si="1442"/>
        <v>1.00</v>
      </c>
      <c r="KA61" s="47" t="str">
        <f t="shared" si="1477"/>
        <v>Lên lớp</v>
      </c>
      <c r="KB61" s="41">
        <f t="shared" si="1478"/>
        <v>12</v>
      </c>
      <c r="KC61" s="43">
        <f t="shared" si="1479"/>
        <v>1.75</v>
      </c>
      <c r="KD61" s="229">
        <f t="shared" si="1480"/>
        <v>58</v>
      </c>
      <c r="KE61" s="230">
        <f t="shared" si="1481"/>
        <v>40</v>
      </c>
      <c r="KF61" s="146">
        <f t="shared" si="1482"/>
        <v>1.9875</v>
      </c>
      <c r="KG61" s="45" t="str">
        <f t="shared" si="1483"/>
        <v>1.99</v>
      </c>
      <c r="KH61" s="47" t="str">
        <f t="shared" si="1484"/>
        <v>Lên lớp</v>
      </c>
      <c r="KI61" s="47" t="s">
        <v>1143</v>
      </c>
      <c r="KJ61" s="24">
        <v>5</v>
      </c>
      <c r="KK61" s="27">
        <v>6</v>
      </c>
      <c r="KL61" s="28"/>
      <c r="KM61" s="30">
        <f t="shared" si="1519"/>
        <v>5.6</v>
      </c>
      <c r="KN61" s="31">
        <f t="shared" si="1520"/>
        <v>5.6</v>
      </c>
      <c r="KO61" s="31" t="str">
        <f t="shared" si="1521"/>
        <v>5.6</v>
      </c>
      <c r="KP61" s="35" t="str">
        <f t="shared" si="1522"/>
        <v>C</v>
      </c>
      <c r="KQ61" s="33">
        <f t="shared" si="1523"/>
        <v>2</v>
      </c>
      <c r="KR61" s="49" t="str">
        <f t="shared" si="1524"/>
        <v>2.0</v>
      </c>
      <c r="KS61" s="77">
        <v>2</v>
      </c>
      <c r="KT61" s="151">
        <v>2</v>
      </c>
      <c r="KU61" s="24">
        <v>7.3</v>
      </c>
      <c r="KV61" s="27">
        <v>7</v>
      </c>
      <c r="KW61" s="28"/>
      <c r="KX61" s="30">
        <f t="shared" si="1525"/>
        <v>7.1</v>
      </c>
      <c r="KY61" s="31">
        <f t="shared" si="1526"/>
        <v>7.1</v>
      </c>
      <c r="KZ61" s="31" t="str">
        <f t="shared" si="1527"/>
        <v>7.1</v>
      </c>
      <c r="LA61" s="35" t="str">
        <f t="shared" si="1528"/>
        <v>B</v>
      </c>
      <c r="LB61" s="33">
        <f t="shared" si="1529"/>
        <v>3</v>
      </c>
      <c r="LC61" s="49" t="str">
        <f t="shared" si="1530"/>
        <v>3.0</v>
      </c>
      <c r="LD61" s="77">
        <v>2</v>
      </c>
      <c r="LE61" s="151">
        <v>2</v>
      </c>
      <c r="LF61" s="24">
        <v>5</v>
      </c>
      <c r="LG61" s="27">
        <v>5</v>
      </c>
      <c r="LH61" s="28"/>
      <c r="LI61" s="30">
        <f t="shared" si="1531"/>
        <v>5</v>
      </c>
      <c r="LJ61" s="31">
        <f t="shared" si="1532"/>
        <v>5</v>
      </c>
      <c r="LK61" s="31" t="str">
        <f t="shared" si="1533"/>
        <v>5.0</v>
      </c>
      <c r="LL61" s="35" t="str">
        <f t="shared" si="1534"/>
        <v>D+</v>
      </c>
      <c r="LM61" s="33">
        <f t="shared" si="1535"/>
        <v>1.5</v>
      </c>
      <c r="LN61" s="49" t="str">
        <f t="shared" si="1536"/>
        <v>1.5</v>
      </c>
      <c r="LO61" s="77">
        <v>2</v>
      </c>
      <c r="LP61" s="151">
        <v>2</v>
      </c>
      <c r="LQ61" s="24">
        <v>5</v>
      </c>
      <c r="LR61" s="27">
        <v>1</v>
      </c>
      <c r="LS61" s="28"/>
      <c r="LT61" s="30">
        <f t="shared" si="1537"/>
        <v>2.6</v>
      </c>
      <c r="LU61" s="31">
        <f t="shared" si="1538"/>
        <v>2.6</v>
      </c>
      <c r="LV61" s="31"/>
      <c r="LW61" s="35" t="str">
        <f t="shared" si="1539"/>
        <v>F</v>
      </c>
      <c r="LX61" s="33">
        <f t="shared" si="1540"/>
        <v>0</v>
      </c>
      <c r="LY61" s="49" t="str">
        <f t="shared" si="1541"/>
        <v>0.0</v>
      </c>
      <c r="LZ61" s="77">
        <v>2</v>
      </c>
      <c r="MA61" s="151"/>
      <c r="MB61" s="63">
        <v>2.1</v>
      </c>
      <c r="MC61" s="27"/>
      <c r="MD61" s="28"/>
      <c r="ME61" s="30">
        <f t="shared" si="1542"/>
        <v>0.8</v>
      </c>
      <c r="MF61" s="161">
        <f t="shared" si="1543"/>
        <v>0.8</v>
      </c>
      <c r="MG61" s="161"/>
      <c r="MH61" s="162" t="str">
        <f t="shared" si="1544"/>
        <v>F</v>
      </c>
      <c r="MI61" s="163">
        <f t="shared" si="1545"/>
        <v>0</v>
      </c>
      <c r="MJ61" s="56" t="str">
        <f t="shared" si="1546"/>
        <v>0.0</v>
      </c>
      <c r="MK61" s="77">
        <v>1</v>
      </c>
      <c r="ML61" s="151"/>
      <c r="MM61" s="24">
        <v>6</v>
      </c>
      <c r="MN61" s="27">
        <v>4</v>
      </c>
      <c r="MO61" s="28"/>
      <c r="MP61" s="30">
        <f t="shared" si="1547"/>
        <v>4.8</v>
      </c>
      <c r="MQ61" s="161">
        <f t="shared" si="1548"/>
        <v>4.8</v>
      </c>
      <c r="MR61" s="161"/>
      <c r="MS61" s="162" t="str">
        <f t="shared" si="1549"/>
        <v>D</v>
      </c>
      <c r="MT61" s="163">
        <f t="shared" si="1550"/>
        <v>1</v>
      </c>
      <c r="MU61" s="56" t="str">
        <f t="shared" si="1551"/>
        <v>1.0</v>
      </c>
      <c r="MV61" s="77">
        <v>3</v>
      </c>
      <c r="MW61" s="151">
        <v>3</v>
      </c>
      <c r="MX61" s="63">
        <v>0</v>
      </c>
      <c r="MY61" s="27"/>
      <c r="MZ61" s="28"/>
      <c r="NA61" s="30">
        <f t="shared" si="1552"/>
        <v>0</v>
      </c>
      <c r="NB61" s="161">
        <f t="shared" si="1553"/>
        <v>0</v>
      </c>
      <c r="NC61" s="161"/>
      <c r="ND61" s="162" t="str">
        <f t="shared" si="1554"/>
        <v>F</v>
      </c>
      <c r="NE61" s="163">
        <f t="shared" si="1555"/>
        <v>0</v>
      </c>
      <c r="NF61" s="56" t="str">
        <f t="shared" si="1556"/>
        <v>0.0</v>
      </c>
      <c r="NG61" s="77">
        <v>1</v>
      </c>
      <c r="NH61" s="151"/>
      <c r="NI61" s="24">
        <v>6</v>
      </c>
      <c r="NJ61" s="27">
        <v>5</v>
      </c>
      <c r="NK61" s="28"/>
      <c r="NL61" s="30">
        <f t="shared" si="1557"/>
        <v>5.4</v>
      </c>
      <c r="NM61" s="31">
        <f t="shared" si="1558"/>
        <v>5.4</v>
      </c>
      <c r="NN61" s="29" t="str">
        <f t="shared" si="1559"/>
        <v>5.4</v>
      </c>
      <c r="NO61" s="35" t="str">
        <f t="shared" si="1560"/>
        <v>D+</v>
      </c>
      <c r="NP61" s="33">
        <f t="shared" si="1561"/>
        <v>1.5</v>
      </c>
      <c r="NQ61" s="49" t="str">
        <f t="shared" si="1562"/>
        <v>1.5</v>
      </c>
      <c r="NR61" s="77">
        <v>3</v>
      </c>
      <c r="NS61" s="151">
        <v>3</v>
      </c>
      <c r="NT61" s="24">
        <v>7</v>
      </c>
      <c r="NU61" s="214">
        <v>6.1</v>
      </c>
      <c r="NV61" s="28"/>
      <c r="NW61" s="30">
        <f t="shared" si="1563"/>
        <v>6.5</v>
      </c>
      <c r="NX61" s="31">
        <f t="shared" si="1564"/>
        <v>6.5</v>
      </c>
      <c r="NY61" s="29" t="str">
        <f t="shared" si="1565"/>
        <v>6.5</v>
      </c>
      <c r="NZ61" s="35" t="str">
        <f t="shared" si="1566"/>
        <v>C+</v>
      </c>
      <c r="OA61" s="33">
        <f t="shared" si="1567"/>
        <v>2.5</v>
      </c>
      <c r="OB61" s="49" t="str">
        <f t="shared" si="1568"/>
        <v>2.5</v>
      </c>
      <c r="OC61" s="77">
        <v>2</v>
      </c>
      <c r="OD61" s="151">
        <v>2</v>
      </c>
      <c r="OE61" s="211">
        <f t="shared" si="1569"/>
        <v>18</v>
      </c>
      <c r="OF61" s="43">
        <f t="shared" si="1570"/>
        <v>1.4166666666666667</v>
      </c>
      <c r="OG61" s="45" t="str">
        <f t="shared" si="1571"/>
        <v>1.42</v>
      </c>
      <c r="OH61" s="47" t="str">
        <f>IF(AND(OF61&lt;1),"Cảnh báo KQHT","Lên lớp")</f>
        <v>Lên lớp</v>
      </c>
      <c r="OI61" s="41">
        <f>KT61+LE61+LP61+MA61+ML61+MW61+NH61+NS61+OD61</f>
        <v>14</v>
      </c>
      <c r="OJ61" s="43">
        <f>(KQ61*KT61+LB61*LE61+LM61*LP61+LX61*MA61+MI61*ML61+MT61*MW61+NE61*NH61+NP61*NS61+OA61*OD61)/OI61</f>
        <v>1.8214285714285714</v>
      </c>
      <c r="OK61" s="229">
        <f>KD61+OE61</f>
        <v>76</v>
      </c>
      <c r="OL61" s="230">
        <f>KE61+OI61</f>
        <v>54</v>
      </c>
      <c r="OM61" s="146">
        <f xml:space="preserve"> (KF61*KE61+OJ61*OI61)/OL61</f>
        <v>1.9444444444444444</v>
      </c>
      <c r="ON61" s="45" t="str">
        <f>TEXT(OM61,"0.00")</f>
        <v>1.94</v>
      </c>
      <c r="OO61" s="47" t="str">
        <f>IF(AND(OM61&lt;1.4),"Cảnh báo KQHT","Lên lớp")</f>
        <v>Lên lớp</v>
      </c>
      <c r="OP61" s="47" t="s">
        <v>1143</v>
      </c>
      <c r="OQ61" s="63">
        <v>0</v>
      </c>
      <c r="OR61" s="27"/>
      <c r="OS61" s="28"/>
      <c r="OT61" s="30">
        <f>ROUND((OQ61*0.4+OR61*0.6),1)</f>
        <v>0</v>
      </c>
      <c r="OU61" s="31">
        <f>ROUND(MAX((OQ61*0.4+OR61*0.6),(OQ61*0.4+OS61*0.6)),1)</f>
        <v>0</v>
      </c>
      <c r="OV61" s="31" t="str">
        <f>TEXT(OU61,"0.0")</f>
        <v>0.0</v>
      </c>
      <c r="OW61" s="35" t="str">
        <f>IF(OU61&gt;=8.5,"A",IF(OU61&gt;=8,"B+",IF(OU61&gt;=7,"B",IF(OU61&gt;=6.5,"C+",IF(OU61&gt;=5.5,"C",IF(OU61&gt;=5,"D+",IF(OU61&gt;=4,"D","F")))))))</f>
        <v>F</v>
      </c>
      <c r="OX61" s="33">
        <f>IF(OW61="A",4,IF(OW61="B+",3.5,IF(OW61="B",3,IF(OW61="C+",2.5,IF(OW61="C",2,IF(OW61="D+",1.5,IF(OW61="D",1,0)))))))</f>
        <v>0</v>
      </c>
      <c r="OY61" s="49" t="str">
        <f>TEXT(OX61,"0.0")</f>
        <v>0.0</v>
      </c>
      <c r="OZ61" s="77">
        <v>2</v>
      </c>
      <c r="PA61" s="151"/>
      <c r="PB61" s="63">
        <v>0</v>
      </c>
      <c r="PC61" s="27"/>
      <c r="PD61" s="28"/>
      <c r="PE61" s="30">
        <f>ROUND((PB61*0.4+PC61*0.6),1)</f>
        <v>0</v>
      </c>
      <c r="PF61" s="31">
        <f>ROUND(MAX((PB61*0.4+PC61*0.6),(PB61*0.4+PD61*0.6)),1)</f>
        <v>0</v>
      </c>
      <c r="PG61" s="31" t="str">
        <f>TEXT(PF61,"0.0")</f>
        <v>0.0</v>
      </c>
      <c r="PH61" s="35" t="str">
        <f>IF(PF61&gt;=8.5,"A",IF(PF61&gt;=8,"B+",IF(PF61&gt;=7,"B",IF(PF61&gt;=6.5,"C+",IF(PF61&gt;=5.5,"C",IF(PF61&gt;=5,"D+",IF(PF61&gt;=4,"D","F")))))))</f>
        <v>F</v>
      </c>
      <c r="PI61" s="33">
        <f>IF(PH61="A",4,IF(PH61="B+",3.5,IF(PH61="B",3,IF(PH61="C+",2.5,IF(PH61="C",2,IF(PH61="D+",1.5,IF(PH61="D",1,0)))))))</f>
        <v>0</v>
      </c>
      <c r="PJ61" s="49" t="str">
        <f>TEXT(PI61,"0.0")</f>
        <v>0.0</v>
      </c>
      <c r="PK61" s="77">
        <v>3</v>
      </c>
      <c r="PL61" s="151"/>
      <c r="PM61" s="63">
        <v>0</v>
      </c>
      <c r="PN61" s="27"/>
      <c r="PO61" s="28"/>
      <c r="PP61" s="30">
        <f>ROUND((PM61*0.4+PN61*0.6),1)</f>
        <v>0</v>
      </c>
      <c r="PQ61" s="31">
        <f>ROUND(MAX((PM61*0.4+PN61*0.6),(PM61*0.4+PO61*0.6)),1)</f>
        <v>0</v>
      </c>
      <c r="PR61" s="31" t="str">
        <f>TEXT(PQ61,"0.0")</f>
        <v>0.0</v>
      </c>
      <c r="PS61" s="35" t="str">
        <f>IF(PQ61&gt;=8.5,"A",IF(PQ61&gt;=8,"B+",IF(PQ61&gt;=7,"B",IF(PQ61&gt;=6.5,"C+",IF(PQ61&gt;=5.5,"C",IF(PQ61&gt;=5,"D+",IF(PQ61&gt;=4,"D","F")))))))</f>
        <v>F</v>
      </c>
      <c r="PT61" s="33">
        <f>IF(PS61="A",4,IF(PS61="B+",3.5,IF(PS61="B",3,IF(PS61="C+",2.5,IF(PS61="C",2,IF(PS61="D+",1.5,IF(PS61="D",1,0)))))))</f>
        <v>0</v>
      </c>
      <c r="PU61" s="49" t="str">
        <f>TEXT(PT61,"0.0")</f>
        <v>0.0</v>
      </c>
      <c r="PV61" s="77">
        <v>2</v>
      </c>
      <c r="PW61" s="151"/>
      <c r="PX61" s="63">
        <v>0</v>
      </c>
      <c r="PY61" s="27"/>
      <c r="PZ61" s="28"/>
      <c r="QA61" s="30">
        <f>ROUND((PX61*0.4+PY61*0.6),1)</f>
        <v>0</v>
      </c>
      <c r="QB61" s="31">
        <f>ROUND(MAX((PX61*0.4+PY61*0.6),(PX61*0.4+PZ61*0.6)),1)</f>
        <v>0</v>
      </c>
      <c r="QC61" s="29" t="str">
        <f>TEXT(QB61,"0.0")</f>
        <v>0.0</v>
      </c>
      <c r="QD61" s="35" t="str">
        <f>IF(QB61&gt;=8.5,"A",IF(QB61&gt;=8,"B+",IF(QB61&gt;=7,"B",IF(QB61&gt;=6.5,"C+",IF(QB61&gt;=5.5,"C",IF(QB61&gt;=5,"D+",IF(QB61&gt;=4,"D","F")))))))</f>
        <v>F</v>
      </c>
      <c r="QE61" s="33">
        <f>IF(QD61="A",4,IF(QD61="B+",3.5,IF(QD61="B",3,IF(QD61="C+",2.5,IF(QD61="C",2,IF(QD61="D+",1.5,IF(QD61="D",1,0)))))))</f>
        <v>0</v>
      </c>
      <c r="QF61" s="49" t="str">
        <f>TEXT(QE61,"0.0")</f>
        <v>0.0</v>
      </c>
      <c r="QG61" s="77">
        <v>3</v>
      </c>
      <c r="QH61" s="151"/>
      <c r="QI61" s="63">
        <v>0</v>
      </c>
      <c r="QJ61" s="27"/>
      <c r="QK61" s="28"/>
      <c r="QL61" s="30">
        <f>ROUND((QI61*0.4+QJ61*0.6),1)</f>
        <v>0</v>
      </c>
      <c r="QM61" s="31">
        <f>ROUND(MAX((QI61*0.4+QJ61*0.6),(QI61*0.4+QK61*0.6)),1)</f>
        <v>0</v>
      </c>
      <c r="QN61" s="31" t="str">
        <f>TEXT(QM61,"0.0")</f>
        <v>0.0</v>
      </c>
      <c r="QO61" s="35" t="str">
        <f>IF(QM61&gt;=8.5,"A",IF(QM61&gt;=8,"B+",IF(QM61&gt;=7,"B",IF(QM61&gt;=6.5,"C+",IF(QM61&gt;=5.5,"C",IF(QM61&gt;=5,"D+",IF(QM61&gt;=4,"D","F")))))))</f>
        <v>F</v>
      </c>
      <c r="QP61" s="33">
        <f>IF(QO61="A",4,IF(QO61="B+",3.5,IF(QO61="B",3,IF(QO61="C+",2.5,IF(QO61="C",2,IF(QO61="D+",1.5,IF(QO61="D",1,0)))))))</f>
        <v>0</v>
      </c>
      <c r="QQ61" s="49" t="str">
        <f>TEXT(QP61,"0.0")</f>
        <v>0.0</v>
      </c>
      <c r="QR61" s="77">
        <v>1</v>
      </c>
      <c r="QS61" s="151"/>
      <c r="QT61" s="63">
        <v>0</v>
      </c>
      <c r="QU61" s="27"/>
      <c r="QV61" s="28"/>
      <c r="QW61" s="30">
        <f>ROUND((QT61*0.4+QU61*0.6),1)</f>
        <v>0</v>
      </c>
      <c r="QX61" s="31">
        <f>ROUND(MAX((QT61*0.4+QU61*0.6),(QT61*0.4+QV61*0.6)),1)</f>
        <v>0</v>
      </c>
      <c r="QY61" s="31" t="str">
        <f>TEXT(QX61,"0.0")</f>
        <v>0.0</v>
      </c>
      <c r="QZ61" s="35" t="str">
        <f>IF(QX61&gt;=8.5,"A",IF(QX61&gt;=8,"B+",IF(QX61&gt;=7,"B",IF(QX61&gt;=6.5,"C+",IF(QX61&gt;=5.5,"C",IF(QX61&gt;=5,"D+",IF(QX61&gt;=4,"D","F")))))))</f>
        <v>F</v>
      </c>
      <c r="RA61" s="33">
        <f>IF(QZ61="A",4,IF(QZ61="B+",3.5,IF(QZ61="B",3,IF(QZ61="C+",2.5,IF(QZ61="C",2,IF(QZ61="D+",1.5,IF(QZ61="D",1,0)))))))</f>
        <v>0</v>
      </c>
      <c r="RB61" s="49" t="str">
        <f>TEXT(RA61,"0.0")</f>
        <v>0.0</v>
      </c>
      <c r="RC61" s="77">
        <v>3</v>
      </c>
      <c r="RD61" s="151"/>
      <c r="RE61" s="63">
        <v>2</v>
      </c>
      <c r="RF61" s="27"/>
      <c r="RG61" s="28"/>
      <c r="RH61" s="30">
        <f>ROUND((RE61*0.4+RF61*0.6),1)</f>
        <v>0.8</v>
      </c>
      <c r="RI61" s="31">
        <f>ROUND(MAX((RE61*0.4+RF61*0.6),(RE61*0.4+RG61*0.6)),1)</f>
        <v>0.8</v>
      </c>
      <c r="RJ61" s="29" t="str">
        <f>TEXT(RI61,"0.0")</f>
        <v>0.8</v>
      </c>
      <c r="RK61" s="35" t="str">
        <f>IF(RI61&gt;=8.5,"A",IF(RI61&gt;=8,"B+",IF(RI61&gt;=7,"B",IF(RI61&gt;=6.5,"C+",IF(RI61&gt;=5.5,"C",IF(RI61&gt;=5,"D+",IF(RI61&gt;=4,"D","F")))))))</f>
        <v>F</v>
      </c>
      <c r="RL61" s="33">
        <f>IF(RK61="A",4,IF(RK61="B+",3.5,IF(RK61="B",3,IF(RK61="C+",2.5,IF(RK61="C",2,IF(RK61="D+",1.5,IF(RK61="D",1,0)))))))</f>
        <v>0</v>
      </c>
      <c r="RM61" s="49" t="str">
        <f>TEXT(RL61,"0.0")</f>
        <v>0.0</v>
      </c>
      <c r="RN61" s="77">
        <v>1</v>
      </c>
      <c r="RO61" s="151"/>
      <c r="RP61" s="211">
        <f>OZ61+PK61+PV61+QG61+QR61+RC61+RN61</f>
        <v>15</v>
      </c>
      <c r="RQ61" s="275">
        <f>(OU61*OZ61+PF61*PK61+PQ61*PV61+QB61*QG61+QM61*QR61+QX61*RC61+RI61*RN61)/RP61</f>
        <v>5.3333333333333337E-2</v>
      </c>
      <c r="RR61" s="43">
        <f>(OX61*OZ61+PI61*PK61+PT61*PV61+QE61*QG61+QP61*QR61+RA61*RC61+RL61*RN61)/RP61</f>
        <v>0</v>
      </c>
      <c r="RS61" s="45" t="str">
        <f>TEXT(RR61,"0.00")</f>
        <v>0.00</v>
      </c>
      <c r="RT61" s="47" t="str">
        <f>IF(AND(RR61&lt;1),"Cảnh báo KQHT","Lên lớp")</f>
        <v>Cảnh báo KQHT</v>
      </c>
      <c r="RU61" s="41">
        <f>PA61+PL61+PW61+QH61+QS61+RD61+RO61</f>
        <v>0</v>
      </c>
      <c r="RV61" s="43" t="e">
        <f>(OX61*PA61+PI61*PL61+PT61*PW61+QE61*QH61+QP61*QS61+RA61*RD61+RL61*RO61)/RU61</f>
        <v>#DIV/0!</v>
      </c>
      <c r="RW61" s="229">
        <f>OK61+RP61</f>
        <v>91</v>
      </c>
      <c r="RX61" s="230">
        <f>OL61+RU61</f>
        <v>54</v>
      </c>
      <c r="RY61" s="146" t="e">
        <f xml:space="preserve"> (OM61*OL61+RV61*RU61)/RX61</f>
        <v>#DIV/0!</v>
      </c>
      <c r="RZ61" s="45" t="e">
        <f>TEXT(RY61,"0.00")</f>
        <v>#DIV/0!</v>
      </c>
      <c r="SA61" s="47" t="e">
        <f>IF(AND(RY61&lt;1.6),"Cảnh báo KQHT","Lên lớp")</f>
        <v>#DIV/0!</v>
      </c>
      <c r="SB61" s="278"/>
      <c r="SC61" s="63">
        <v>0</v>
      </c>
      <c r="SD61" s="27"/>
      <c r="SE61" s="28"/>
      <c r="SF61" s="30">
        <f>ROUND((SC61*0.4+SD61*0.6),1)</f>
        <v>0</v>
      </c>
      <c r="SG61" s="31">
        <f>ROUND(MAX((SC61*0.4+SD61*0.6),(SC61*0.4+SE61*0.6)),1)</f>
        <v>0</v>
      </c>
      <c r="SH61" s="31" t="str">
        <f>TEXT(SG61,"0.0")</f>
        <v>0.0</v>
      </c>
      <c r="SI61" s="35" t="str">
        <f>IF(SG61&gt;=8.5,"A",IF(SG61&gt;=8,"B+",IF(SG61&gt;=7,"B",IF(SG61&gt;=6.5,"C+",IF(SG61&gt;=5.5,"C",IF(SG61&gt;=5,"D+",IF(SG61&gt;=4,"D","F")))))))</f>
        <v>F</v>
      </c>
      <c r="SJ61" s="33">
        <f>IF(SI61="A",4,IF(SI61="B+",3.5,IF(SI61="B",3,IF(SI61="C+",2.5,IF(SI61="C",2,IF(SI61="D+",1.5,IF(SI61="D",1,0)))))))</f>
        <v>0</v>
      </c>
      <c r="SK61" s="49" t="str">
        <f>TEXT(SJ61,"0.0")</f>
        <v>0.0</v>
      </c>
      <c r="SL61" s="77">
        <v>2</v>
      </c>
      <c r="SM61" s="151"/>
      <c r="SN61" s="63">
        <v>0</v>
      </c>
      <c r="SO61" s="27"/>
      <c r="SP61" s="28"/>
      <c r="SQ61" s="30">
        <f>ROUND((SN61*0.4+SO61*0.6),1)</f>
        <v>0</v>
      </c>
      <c r="SR61" s="31">
        <f>ROUND(MAX((SN61*0.4+SO61*0.6),(SN61*0.4+SP61*0.6)),1)</f>
        <v>0</v>
      </c>
      <c r="SS61" s="31" t="str">
        <f>TEXT(SR61,"0.0")</f>
        <v>0.0</v>
      </c>
      <c r="ST61" s="35" t="str">
        <f>IF(SR61&gt;=8.5,"A",IF(SR61&gt;=8,"B+",IF(SR61&gt;=7,"B",IF(SR61&gt;=6.5,"C+",IF(SR61&gt;=5.5,"C",IF(SR61&gt;=5,"D+",IF(SR61&gt;=4,"D","F")))))))</f>
        <v>F</v>
      </c>
      <c r="SU61" s="33">
        <f>IF(ST61="A",4,IF(ST61="B+",3.5,IF(ST61="B",3,IF(ST61="C+",2.5,IF(ST61="C",2,IF(ST61="D+",1.5,IF(ST61="D",1,0)))))))</f>
        <v>0</v>
      </c>
      <c r="SV61" s="49" t="str">
        <f>TEXT(SU61,"0.0")</f>
        <v>0.0</v>
      </c>
      <c r="SW61" s="77">
        <v>2</v>
      </c>
      <c r="SX61" s="151"/>
      <c r="SY61" s="24"/>
      <c r="SZ61" s="27"/>
      <c r="TA61" s="28"/>
      <c r="TB61" s="22">
        <f t="shared" ref="TB61:TC65" si="1572">ROUND((SF61*0.5+SQ61*0.5),1)</f>
        <v>0</v>
      </c>
      <c r="TC61" s="29">
        <f t="shared" si="1572"/>
        <v>0</v>
      </c>
      <c r="TD61" s="31" t="str">
        <f>TEXT(TC61,"0.0")</f>
        <v>0.0</v>
      </c>
      <c r="TE61" s="35" t="str">
        <f>IF(TC61&gt;=8.5,"A",IF(TC61&gt;=8,"B+",IF(TC61&gt;=7,"B",IF(TC61&gt;=6.5,"C+",IF(TC61&gt;=5.5,"C",IF(TC61&gt;=5,"D+",IF(TC61&gt;=4,"D","F")))))))</f>
        <v>F</v>
      </c>
      <c r="TF61" s="33">
        <f>IF(TE61="A",4,IF(TE61="B+",3.5,IF(TE61="B",3,IF(TE61="C+",2.5,IF(TE61="C",2,IF(TE61="D+",1.5,IF(TE61="D",1,0)))))))</f>
        <v>0</v>
      </c>
      <c r="TG61" s="49" t="str">
        <f>TEXT(TF61,"0.0")</f>
        <v>0.0</v>
      </c>
      <c r="TH61" s="77">
        <v>4</v>
      </c>
      <c r="TI61" s="151"/>
    </row>
    <row r="62" spans="1:529" ht="18">
      <c r="A62" s="11">
        <v>41</v>
      </c>
      <c r="B62" s="70" t="s">
        <v>1086</v>
      </c>
      <c r="C62" s="14" t="s">
        <v>1372</v>
      </c>
      <c r="D62" s="57" t="s">
        <v>487</v>
      </c>
      <c r="E62" s="303" t="s">
        <v>1091</v>
      </c>
      <c r="F62" s="123" t="s">
        <v>1517</v>
      </c>
      <c r="G62" s="58" t="s">
        <v>1472</v>
      </c>
      <c r="H62" s="58" t="s">
        <v>18</v>
      </c>
      <c r="I62" s="104" t="s">
        <v>832</v>
      </c>
      <c r="J62" s="140">
        <v>7.8</v>
      </c>
      <c r="K62" s="140"/>
      <c r="L62" s="35" t="str">
        <f t="shared" si="1485"/>
        <v>B</v>
      </c>
      <c r="M62" s="33">
        <f t="shared" si="1486"/>
        <v>3</v>
      </c>
      <c r="N62" s="49" t="str">
        <f t="shared" si="1487"/>
        <v>3.0</v>
      </c>
      <c r="O62" s="12">
        <v>2</v>
      </c>
      <c r="P62" s="19">
        <v>6</v>
      </c>
      <c r="Q62" s="19"/>
      <c r="R62" s="35" t="str">
        <f t="shared" si="1346"/>
        <v>C</v>
      </c>
      <c r="S62" s="33">
        <f t="shared" si="1347"/>
        <v>2</v>
      </c>
      <c r="T62" s="49" t="str">
        <f t="shared" si="1348"/>
        <v>2.0</v>
      </c>
      <c r="U62" s="12">
        <v>3</v>
      </c>
      <c r="V62" s="24">
        <v>7.6</v>
      </c>
      <c r="W62" s="27">
        <v>5</v>
      </c>
      <c r="X62" s="28"/>
      <c r="Y62" s="30">
        <f t="shared" si="1488"/>
        <v>6</v>
      </c>
      <c r="Z62" s="161">
        <f t="shared" si="1489"/>
        <v>6</v>
      </c>
      <c r="AA62" s="161"/>
      <c r="AB62" s="162" t="str">
        <f t="shared" si="1490"/>
        <v>C</v>
      </c>
      <c r="AC62" s="163">
        <f t="shared" si="1491"/>
        <v>2</v>
      </c>
      <c r="AD62" s="56" t="str">
        <f t="shared" si="1492"/>
        <v>2.0</v>
      </c>
      <c r="AE62" s="77">
        <v>5</v>
      </c>
      <c r="AF62" s="80">
        <v>5</v>
      </c>
      <c r="AG62" s="24">
        <v>6.3</v>
      </c>
      <c r="AH62" s="27">
        <v>6</v>
      </c>
      <c r="AI62" s="28"/>
      <c r="AJ62" s="30">
        <f t="shared" si="1493"/>
        <v>6.1</v>
      </c>
      <c r="AK62" s="31">
        <f t="shared" si="1494"/>
        <v>6.1</v>
      </c>
      <c r="AL62" s="31"/>
      <c r="AM62" s="35" t="str">
        <f t="shared" si="1495"/>
        <v>C</v>
      </c>
      <c r="AN62" s="33">
        <f t="shared" si="1496"/>
        <v>2</v>
      </c>
      <c r="AO62" s="49" t="str">
        <f t="shared" si="1497"/>
        <v>2.0</v>
      </c>
      <c r="AP62" s="77">
        <v>3</v>
      </c>
      <c r="AQ62" s="83">
        <v>3</v>
      </c>
      <c r="AR62" s="24">
        <v>5.7</v>
      </c>
      <c r="AS62" s="27">
        <v>2</v>
      </c>
      <c r="AT62" s="28">
        <v>3</v>
      </c>
      <c r="AU62" s="30">
        <f t="shared" si="1498"/>
        <v>3.5</v>
      </c>
      <c r="AV62" s="161">
        <f t="shared" si="1499"/>
        <v>4.0999999999999996</v>
      </c>
      <c r="AW62" s="161"/>
      <c r="AX62" s="162" t="str">
        <f t="shared" si="1500"/>
        <v>D</v>
      </c>
      <c r="AY62" s="163">
        <f t="shared" si="1501"/>
        <v>1</v>
      </c>
      <c r="AZ62" s="56" t="str">
        <f t="shared" si="1502"/>
        <v>1.0</v>
      </c>
      <c r="BA62" s="77">
        <v>3</v>
      </c>
      <c r="BB62" s="83">
        <v>3</v>
      </c>
      <c r="BC62" s="24">
        <v>6</v>
      </c>
      <c r="BD62" s="27">
        <v>4</v>
      </c>
      <c r="BE62" s="28"/>
      <c r="BF62" s="30">
        <f t="shared" si="1503"/>
        <v>4.8</v>
      </c>
      <c r="BG62" s="161">
        <f t="shared" si="1504"/>
        <v>4.8</v>
      </c>
      <c r="BH62" s="161"/>
      <c r="BI62" s="162" t="str">
        <f t="shared" si="1505"/>
        <v>D</v>
      </c>
      <c r="BJ62" s="163">
        <f t="shared" si="1506"/>
        <v>1</v>
      </c>
      <c r="BK62" s="56" t="str">
        <f t="shared" si="1507"/>
        <v>1.0</v>
      </c>
      <c r="BL62" s="77">
        <v>3</v>
      </c>
      <c r="BM62" s="83">
        <v>3</v>
      </c>
      <c r="BN62" s="24">
        <v>7.7</v>
      </c>
      <c r="BO62" s="27">
        <v>8</v>
      </c>
      <c r="BP62" s="28"/>
      <c r="BQ62" s="30">
        <f t="shared" si="1508"/>
        <v>7.9</v>
      </c>
      <c r="BR62" s="31">
        <f t="shared" si="1509"/>
        <v>7.9</v>
      </c>
      <c r="BS62" s="31"/>
      <c r="BT62" s="35" t="str">
        <f t="shared" si="1510"/>
        <v>B</v>
      </c>
      <c r="BU62" s="33">
        <f t="shared" si="1511"/>
        <v>3</v>
      </c>
      <c r="BV62" s="49" t="str">
        <f t="shared" si="1512"/>
        <v>3.0</v>
      </c>
      <c r="BW62" s="77">
        <v>2</v>
      </c>
      <c r="BX62" s="83">
        <v>2</v>
      </c>
      <c r="BY62" s="41">
        <f t="shared" si="1513"/>
        <v>16</v>
      </c>
      <c r="BZ62" s="43">
        <f t="shared" si="1514"/>
        <v>1.75</v>
      </c>
      <c r="CA62" s="45" t="str">
        <f t="shared" si="1515"/>
        <v>1.75</v>
      </c>
      <c r="CB62" s="47" t="str">
        <f t="shared" si="1516"/>
        <v>Lên lớp</v>
      </c>
      <c r="CC62" s="145">
        <f t="shared" si="1349"/>
        <v>16</v>
      </c>
      <c r="CD62" s="146">
        <f t="shared" si="1517"/>
        <v>1.75</v>
      </c>
      <c r="CE62" s="47" t="str">
        <f t="shared" si="1518"/>
        <v>Lên lớp</v>
      </c>
      <c r="CF62" s="47" t="s">
        <v>1143</v>
      </c>
      <c r="CG62" s="24">
        <v>5.3</v>
      </c>
      <c r="CH62" s="27">
        <v>6</v>
      </c>
      <c r="CI62" s="28"/>
      <c r="CJ62" s="30">
        <f t="shared" si="1350"/>
        <v>5.7</v>
      </c>
      <c r="CK62" s="31">
        <f t="shared" si="1351"/>
        <v>5.7</v>
      </c>
      <c r="CL62" s="31"/>
      <c r="CM62" s="35" t="str">
        <f t="shared" si="1352"/>
        <v>C</v>
      </c>
      <c r="CN62" s="157">
        <f t="shared" si="1353"/>
        <v>2</v>
      </c>
      <c r="CO62" s="49" t="str">
        <f t="shared" si="1354"/>
        <v>2.0</v>
      </c>
      <c r="CP62" s="77">
        <v>3</v>
      </c>
      <c r="CQ62" s="151">
        <v>3</v>
      </c>
      <c r="CR62" s="24">
        <v>5.3</v>
      </c>
      <c r="CS62" s="27">
        <v>6</v>
      </c>
      <c r="CT62" s="28"/>
      <c r="CU62" s="30">
        <f>ROUND((CR62*0.4+CS62*0.6),1)</f>
        <v>5.7</v>
      </c>
      <c r="CV62" s="31">
        <f>ROUND(MAX((CR62*0.4+CS62*0.6),(CR62*0.4+CT62*0.6)),1)</f>
        <v>5.7</v>
      </c>
      <c r="CW62" s="31"/>
      <c r="CX62" s="35" t="str">
        <f t="shared" si="1355"/>
        <v>C</v>
      </c>
      <c r="CY62" s="157">
        <f t="shared" si="1356"/>
        <v>2</v>
      </c>
      <c r="CZ62" s="49" t="str">
        <f t="shared" si="1357"/>
        <v>2.0</v>
      </c>
      <c r="DA62" s="77">
        <v>2</v>
      </c>
      <c r="DB62" s="151">
        <v>2</v>
      </c>
      <c r="DC62" s="24">
        <v>5.4</v>
      </c>
      <c r="DD62" s="27">
        <v>3</v>
      </c>
      <c r="DE62" s="28"/>
      <c r="DF62" s="30">
        <f t="shared" si="1358"/>
        <v>4</v>
      </c>
      <c r="DG62" s="31">
        <f t="shared" si="1359"/>
        <v>4</v>
      </c>
      <c r="DH62" s="31"/>
      <c r="DI62" s="35" t="str">
        <f t="shared" si="1360"/>
        <v>D</v>
      </c>
      <c r="DJ62" s="157">
        <f t="shared" si="1361"/>
        <v>1</v>
      </c>
      <c r="DK62" s="49" t="str">
        <f t="shared" si="1362"/>
        <v>1.0</v>
      </c>
      <c r="DL62" s="77">
        <v>4</v>
      </c>
      <c r="DM62" s="151">
        <v>4</v>
      </c>
      <c r="DN62" s="24">
        <v>6.2</v>
      </c>
      <c r="DO62" s="27">
        <v>5</v>
      </c>
      <c r="DP62" s="28"/>
      <c r="DQ62" s="30">
        <f>ROUND((DN62*0.4+DO62*0.6),1)</f>
        <v>5.5</v>
      </c>
      <c r="DR62" s="31">
        <f>ROUND(MAX((DN62*0.4+DO62*0.6),(DN62*0.4+DP62*0.6)),1)</f>
        <v>5.5</v>
      </c>
      <c r="DS62" s="31"/>
      <c r="DT62" s="35" t="str">
        <f t="shared" si="1363"/>
        <v>C</v>
      </c>
      <c r="DU62" s="157">
        <f t="shared" si="1364"/>
        <v>2</v>
      </c>
      <c r="DV62" s="49" t="str">
        <f t="shared" si="1365"/>
        <v>2.0</v>
      </c>
      <c r="DW62" s="77">
        <v>3</v>
      </c>
      <c r="DX62" s="151">
        <v>3</v>
      </c>
      <c r="DY62" s="24">
        <v>5</v>
      </c>
      <c r="DZ62" s="27">
        <v>5</v>
      </c>
      <c r="EA62" s="28"/>
      <c r="EB62" s="30">
        <f t="shared" si="1366"/>
        <v>5</v>
      </c>
      <c r="EC62" s="31">
        <f t="shared" si="1367"/>
        <v>5</v>
      </c>
      <c r="ED62" s="31"/>
      <c r="EE62" s="35" t="str">
        <f t="shared" si="1368"/>
        <v>D+</v>
      </c>
      <c r="EF62" s="157">
        <f t="shared" si="1369"/>
        <v>1.5</v>
      </c>
      <c r="EG62" s="49" t="str">
        <f t="shared" si="1370"/>
        <v>1.5</v>
      </c>
      <c r="EH62" s="77">
        <v>2</v>
      </c>
      <c r="EI62" s="151">
        <v>2</v>
      </c>
      <c r="EJ62" s="24">
        <v>7.6</v>
      </c>
      <c r="EK62" s="124"/>
      <c r="EL62" s="28">
        <v>6</v>
      </c>
      <c r="EM62" s="30">
        <f t="shared" si="1371"/>
        <v>3</v>
      </c>
      <c r="EN62" s="31">
        <f t="shared" si="1372"/>
        <v>6.6</v>
      </c>
      <c r="EO62" s="31"/>
      <c r="EP62" s="35" t="str">
        <f t="shared" si="1373"/>
        <v>C+</v>
      </c>
      <c r="EQ62" s="157">
        <f t="shared" si="1374"/>
        <v>2.5</v>
      </c>
      <c r="ER62" s="49" t="str">
        <f t="shared" si="1375"/>
        <v>2.5</v>
      </c>
      <c r="ES62" s="77">
        <v>2</v>
      </c>
      <c r="ET62" s="151">
        <v>2</v>
      </c>
      <c r="EU62" s="63"/>
      <c r="EV62" s="27"/>
      <c r="EW62" s="28"/>
      <c r="EX62" s="30">
        <f t="shared" si="1376"/>
        <v>0</v>
      </c>
      <c r="EY62" s="31">
        <f t="shared" si="1377"/>
        <v>0</v>
      </c>
      <c r="EZ62" s="31"/>
      <c r="FA62" s="35" t="str">
        <f t="shared" si="1378"/>
        <v>F</v>
      </c>
      <c r="FB62" s="157">
        <f t="shared" si="1379"/>
        <v>0</v>
      </c>
      <c r="FC62" s="49" t="str">
        <f t="shared" si="1380"/>
        <v>0.0</v>
      </c>
      <c r="FD62" s="77">
        <v>3</v>
      </c>
      <c r="FE62" s="151"/>
      <c r="FF62" s="155"/>
      <c r="FG62" s="165"/>
      <c r="FH62" s="165"/>
      <c r="FI62" s="30">
        <f t="shared" ref="FI62" si="1573">ROUND((FF62*0.4+FG62*0.6),1)</f>
        <v>0</v>
      </c>
      <c r="FJ62" s="31">
        <f t="shared" ref="FJ62" si="1574">ROUND(MAX((FF62*0.4+FG62*0.6),(FF62*0.4+FH62*0.6)),1)</f>
        <v>0</v>
      </c>
      <c r="FK62" s="31"/>
      <c r="FL62" s="35" t="str">
        <f t="shared" si="1381"/>
        <v>F</v>
      </c>
      <c r="FM62" s="33">
        <f t="shared" si="1382"/>
        <v>0</v>
      </c>
      <c r="FN62" s="49" t="str">
        <f t="shared" si="1383"/>
        <v>0.0</v>
      </c>
      <c r="FO62" s="77">
        <v>2</v>
      </c>
      <c r="FP62" s="151"/>
      <c r="FQ62" s="41">
        <f t="shared" si="1384"/>
        <v>21</v>
      </c>
      <c r="FR62" s="43">
        <f t="shared" si="1385"/>
        <v>1.3333333333333333</v>
      </c>
      <c r="FS62" s="45" t="str">
        <f t="shared" si="1386"/>
        <v>1.33</v>
      </c>
      <c r="FT62" s="47" t="str">
        <f t="shared" si="1387"/>
        <v>Lên lớp</v>
      </c>
      <c r="FU62" s="145">
        <f t="shared" si="1388"/>
        <v>16</v>
      </c>
      <c r="FV62" s="146">
        <f t="shared" si="1389"/>
        <v>1.75</v>
      </c>
      <c r="FW62" s="174">
        <f t="shared" si="1390"/>
        <v>37</v>
      </c>
      <c r="FX62" s="41">
        <f t="shared" si="1391"/>
        <v>32</v>
      </c>
      <c r="FY62" s="43">
        <f t="shared" si="1392"/>
        <v>1.75</v>
      </c>
      <c r="FZ62" s="45" t="str">
        <f t="shared" si="1393"/>
        <v>1.75</v>
      </c>
      <c r="GA62" s="47" t="str">
        <f t="shared" si="1394"/>
        <v>Lên lớp</v>
      </c>
      <c r="GB62" s="47" t="s">
        <v>1143</v>
      </c>
      <c r="GC62" s="63">
        <v>1.3</v>
      </c>
      <c r="GD62" s="27"/>
      <c r="GE62" s="28"/>
      <c r="GF62" s="30">
        <f t="shared" si="1395"/>
        <v>0.5</v>
      </c>
      <c r="GG62" s="31">
        <f t="shared" si="1396"/>
        <v>0.5</v>
      </c>
      <c r="GH62" s="31"/>
      <c r="GI62" s="35" t="str">
        <f t="shared" si="1397"/>
        <v>F</v>
      </c>
      <c r="GJ62" s="33">
        <f t="shared" si="1398"/>
        <v>0</v>
      </c>
      <c r="GK62" s="49" t="str">
        <f t="shared" si="1399"/>
        <v>0.0</v>
      </c>
      <c r="GL62" s="77">
        <v>2</v>
      </c>
      <c r="GM62" s="151"/>
      <c r="GN62" s="24">
        <v>6</v>
      </c>
      <c r="GO62" s="124"/>
      <c r="GP62" s="28">
        <v>4</v>
      </c>
      <c r="GQ62" s="30">
        <f t="shared" si="1400"/>
        <v>2.4</v>
      </c>
      <c r="GR62" s="31">
        <f t="shared" si="1401"/>
        <v>4.8</v>
      </c>
      <c r="GS62" s="31"/>
      <c r="GT62" s="35" t="str">
        <f t="shared" si="1402"/>
        <v>D</v>
      </c>
      <c r="GU62" s="33">
        <f t="shared" si="1403"/>
        <v>1</v>
      </c>
      <c r="GV62" s="49" t="str">
        <f t="shared" si="1404"/>
        <v>1.0</v>
      </c>
      <c r="GW62" s="77">
        <v>3</v>
      </c>
      <c r="GX62" s="151">
        <v>3</v>
      </c>
      <c r="GY62" s="63"/>
      <c r="GZ62" s="27"/>
      <c r="HA62" s="28"/>
      <c r="HB62" s="30">
        <f t="shared" si="1405"/>
        <v>0</v>
      </c>
      <c r="HC62" s="31">
        <f t="shared" si="1406"/>
        <v>0</v>
      </c>
      <c r="HD62" s="31"/>
      <c r="HE62" s="35" t="str">
        <f t="shared" si="1407"/>
        <v>F</v>
      </c>
      <c r="HF62" s="33">
        <f t="shared" si="1408"/>
        <v>0</v>
      </c>
      <c r="HG62" s="49" t="str">
        <f t="shared" si="1409"/>
        <v>0.0</v>
      </c>
      <c r="HH62" s="77">
        <v>2</v>
      </c>
      <c r="HI62" s="151"/>
      <c r="HJ62" s="63"/>
      <c r="HK62" s="27"/>
      <c r="HL62" s="28"/>
      <c r="HM62" s="30">
        <f t="shared" si="1410"/>
        <v>0</v>
      </c>
      <c r="HN62" s="31">
        <f t="shared" si="1411"/>
        <v>0</v>
      </c>
      <c r="HO62" s="31"/>
      <c r="HP62" s="35" t="str">
        <f t="shared" si="1412"/>
        <v>F</v>
      </c>
      <c r="HQ62" s="33">
        <f t="shared" si="1413"/>
        <v>0</v>
      </c>
      <c r="HR62" s="49" t="str">
        <f t="shared" si="1414"/>
        <v>0.0</v>
      </c>
      <c r="HS62" s="77">
        <v>2</v>
      </c>
      <c r="HT62" s="151"/>
      <c r="HU62" s="24">
        <v>7.2</v>
      </c>
      <c r="HV62" s="27">
        <v>3</v>
      </c>
      <c r="HW62" s="28"/>
      <c r="HX62" s="30">
        <f t="shared" si="1415"/>
        <v>4.7</v>
      </c>
      <c r="HY62" s="31">
        <f t="shared" si="1416"/>
        <v>4.7</v>
      </c>
      <c r="HZ62" s="31"/>
      <c r="IA62" s="35" t="str">
        <f t="shared" si="1417"/>
        <v>D</v>
      </c>
      <c r="IB62" s="33">
        <f t="shared" si="1418"/>
        <v>1</v>
      </c>
      <c r="IC62" s="49" t="str">
        <f t="shared" si="1419"/>
        <v>1.0</v>
      </c>
      <c r="ID62" s="77">
        <v>3</v>
      </c>
      <c r="IE62" s="151">
        <v>3</v>
      </c>
      <c r="IF62" s="24"/>
      <c r="IG62" s="27"/>
      <c r="IH62" s="28"/>
      <c r="II62" s="30">
        <f t="shared" si="1420"/>
        <v>0</v>
      </c>
      <c r="IJ62" s="31">
        <f t="shared" si="1421"/>
        <v>0</v>
      </c>
      <c r="IK62" s="31"/>
      <c r="IL62" s="35" t="str">
        <f t="shared" si="1422"/>
        <v>F</v>
      </c>
      <c r="IM62" s="33">
        <f t="shared" si="1423"/>
        <v>0</v>
      </c>
      <c r="IN62" s="49" t="str">
        <f t="shared" si="1424"/>
        <v>0.0</v>
      </c>
      <c r="IO62" s="77">
        <v>2</v>
      </c>
      <c r="IP62" s="151"/>
      <c r="IQ62" s="24">
        <v>7.3</v>
      </c>
      <c r="IR62" s="27">
        <v>7</v>
      </c>
      <c r="IS62" s="28"/>
      <c r="IT62" s="30">
        <f t="shared" si="1425"/>
        <v>7.1</v>
      </c>
      <c r="IU62" s="31">
        <f t="shared" si="1426"/>
        <v>7.1</v>
      </c>
      <c r="IV62" s="31"/>
      <c r="IW62" s="35" t="str">
        <f t="shared" si="1427"/>
        <v>B</v>
      </c>
      <c r="IX62" s="33">
        <f t="shared" si="1428"/>
        <v>3</v>
      </c>
      <c r="IY62" s="49" t="str">
        <f t="shared" si="1429"/>
        <v>3.0</v>
      </c>
      <c r="IZ62" s="77">
        <v>3</v>
      </c>
      <c r="JA62" s="151">
        <v>3</v>
      </c>
      <c r="JB62" s="24">
        <v>5</v>
      </c>
      <c r="JC62" s="27">
        <v>4</v>
      </c>
      <c r="JD62" s="28"/>
      <c r="JE62" s="30">
        <f t="shared" si="1430"/>
        <v>4.4000000000000004</v>
      </c>
      <c r="JF62" s="31">
        <f t="shared" si="1431"/>
        <v>4.4000000000000004</v>
      </c>
      <c r="JG62" s="31"/>
      <c r="JH62" s="35" t="str">
        <f t="shared" si="1432"/>
        <v>D</v>
      </c>
      <c r="JI62" s="33">
        <f t="shared" si="1433"/>
        <v>1</v>
      </c>
      <c r="JJ62" s="49" t="str">
        <f t="shared" si="1434"/>
        <v>1.0</v>
      </c>
      <c r="JK62" s="77">
        <v>3</v>
      </c>
      <c r="JL62" s="151">
        <v>3</v>
      </c>
      <c r="JM62" s="24">
        <v>6.5</v>
      </c>
      <c r="JN62" s="214">
        <v>6.8</v>
      </c>
      <c r="JO62" s="140"/>
      <c r="JP62" s="30">
        <f t="shared" si="1435"/>
        <v>6.7</v>
      </c>
      <c r="JQ62" s="31">
        <f t="shared" si="1436"/>
        <v>6.7</v>
      </c>
      <c r="JR62" s="31"/>
      <c r="JS62" s="35" t="str">
        <f t="shared" si="1437"/>
        <v>C+</v>
      </c>
      <c r="JT62" s="33">
        <f t="shared" si="1438"/>
        <v>2.5</v>
      </c>
      <c r="JU62" s="49" t="str">
        <f t="shared" si="1439"/>
        <v>2.5</v>
      </c>
      <c r="JV62" s="77">
        <v>1</v>
      </c>
      <c r="JW62" s="151">
        <v>1</v>
      </c>
      <c r="JX62" s="211">
        <f t="shared" si="1440"/>
        <v>21</v>
      </c>
      <c r="JY62" s="43">
        <f t="shared" si="1441"/>
        <v>0.97619047619047616</v>
      </c>
      <c r="JZ62" s="45" t="str">
        <f t="shared" si="1442"/>
        <v>0.98</v>
      </c>
      <c r="KA62" s="47" t="str">
        <f t="shared" si="1477"/>
        <v>Cảnh báo KQHT</v>
      </c>
      <c r="KB62" s="41">
        <f t="shared" si="1478"/>
        <v>13</v>
      </c>
      <c r="KC62" s="43">
        <f t="shared" si="1479"/>
        <v>1.5769230769230769</v>
      </c>
      <c r="KD62" s="229">
        <f t="shared" si="1480"/>
        <v>58</v>
      </c>
      <c r="KE62" s="230">
        <f t="shared" si="1481"/>
        <v>45</v>
      </c>
      <c r="KF62" s="146">
        <f t="shared" si="1482"/>
        <v>1.7</v>
      </c>
      <c r="KG62" s="45" t="str">
        <f t="shared" si="1483"/>
        <v>1.70</v>
      </c>
      <c r="KH62" s="47" t="str">
        <f t="shared" si="1484"/>
        <v>Lên lớp</v>
      </c>
      <c r="KI62" s="47" t="s">
        <v>1143</v>
      </c>
      <c r="KJ62" s="24">
        <v>5.4</v>
      </c>
      <c r="KK62" s="124"/>
      <c r="KL62" s="28"/>
      <c r="KM62" s="30">
        <f t="shared" si="1519"/>
        <v>2.2000000000000002</v>
      </c>
      <c r="KN62" s="31">
        <f t="shared" si="1520"/>
        <v>2.2000000000000002</v>
      </c>
      <c r="KO62" s="31" t="str">
        <f t="shared" si="1521"/>
        <v>2.2</v>
      </c>
      <c r="KP62" s="35" t="str">
        <f t="shared" si="1522"/>
        <v>F</v>
      </c>
      <c r="KQ62" s="33">
        <f t="shared" si="1523"/>
        <v>0</v>
      </c>
      <c r="KR62" s="49" t="str">
        <f t="shared" si="1524"/>
        <v>0.0</v>
      </c>
      <c r="KS62" s="77">
        <v>2</v>
      </c>
      <c r="KT62" s="151"/>
      <c r="KU62" s="24"/>
      <c r="KV62" s="27"/>
      <c r="KW62" s="28"/>
      <c r="KX62" s="30">
        <f t="shared" si="1525"/>
        <v>0</v>
      </c>
      <c r="KY62" s="31">
        <f t="shared" si="1526"/>
        <v>0</v>
      </c>
      <c r="KZ62" s="31" t="str">
        <f t="shared" si="1527"/>
        <v>0.0</v>
      </c>
      <c r="LA62" s="35" t="str">
        <f t="shared" si="1528"/>
        <v>F</v>
      </c>
      <c r="LB62" s="33">
        <f t="shared" si="1529"/>
        <v>0</v>
      </c>
      <c r="LC62" s="49" t="str">
        <f t="shared" si="1530"/>
        <v>0.0</v>
      </c>
      <c r="LD62" s="77">
        <v>2</v>
      </c>
      <c r="LE62" s="151"/>
      <c r="LF62" s="24">
        <v>6.7</v>
      </c>
      <c r="LG62" s="27">
        <v>3</v>
      </c>
      <c r="LH62" s="28"/>
      <c r="LI62" s="30">
        <f t="shared" si="1531"/>
        <v>4.5</v>
      </c>
      <c r="LJ62" s="31">
        <f t="shared" si="1532"/>
        <v>4.5</v>
      </c>
      <c r="LK62" s="31" t="str">
        <f t="shared" si="1533"/>
        <v>4.5</v>
      </c>
      <c r="LL62" s="35" t="str">
        <f t="shared" si="1534"/>
        <v>D</v>
      </c>
      <c r="LM62" s="33">
        <f t="shared" si="1535"/>
        <v>1</v>
      </c>
      <c r="LN62" s="49" t="str">
        <f t="shared" si="1536"/>
        <v>1.0</v>
      </c>
      <c r="LO62" s="77">
        <v>2</v>
      </c>
      <c r="LP62" s="151">
        <v>2</v>
      </c>
      <c r="LQ62" s="24"/>
      <c r="LR62" s="27"/>
      <c r="LS62" s="28"/>
      <c r="LT62" s="30">
        <f t="shared" si="1537"/>
        <v>0</v>
      </c>
      <c r="LU62" s="31">
        <f t="shared" si="1538"/>
        <v>0</v>
      </c>
      <c r="LV62" s="31"/>
      <c r="LW62" s="35" t="str">
        <f t="shared" si="1539"/>
        <v>F</v>
      </c>
      <c r="LX62" s="33">
        <f t="shared" si="1540"/>
        <v>0</v>
      </c>
      <c r="LY62" s="49" t="str">
        <f t="shared" si="1541"/>
        <v>0.0</v>
      </c>
      <c r="LZ62" s="77">
        <v>2</v>
      </c>
      <c r="MA62" s="151"/>
      <c r="MB62" s="24"/>
      <c r="MC62" s="27"/>
      <c r="MD62" s="28"/>
      <c r="ME62" s="30">
        <f t="shared" si="1542"/>
        <v>0</v>
      </c>
      <c r="MF62" s="161">
        <f t="shared" si="1543"/>
        <v>0</v>
      </c>
      <c r="MG62" s="161"/>
      <c r="MH62" s="162" t="str">
        <f t="shared" si="1544"/>
        <v>F</v>
      </c>
      <c r="MI62" s="163">
        <f t="shared" si="1545"/>
        <v>0</v>
      </c>
      <c r="MJ62" s="56" t="str">
        <f t="shared" si="1546"/>
        <v>0.0</v>
      </c>
      <c r="MK62" s="77">
        <v>1</v>
      </c>
      <c r="ML62" s="151"/>
      <c r="MM62" s="24">
        <v>5.7</v>
      </c>
      <c r="MN62" s="27">
        <v>2</v>
      </c>
      <c r="MO62" s="28">
        <v>5</v>
      </c>
      <c r="MP62" s="30">
        <f t="shared" si="1547"/>
        <v>3.5</v>
      </c>
      <c r="MQ62" s="161">
        <f t="shared" si="1548"/>
        <v>5.3</v>
      </c>
      <c r="MR62" s="161"/>
      <c r="MS62" s="162" t="str">
        <f t="shared" si="1549"/>
        <v>D+</v>
      </c>
      <c r="MT62" s="163">
        <f t="shared" si="1550"/>
        <v>1.5</v>
      </c>
      <c r="MU62" s="56" t="str">
        <f t="shared" si="1551"/>
        <v>1.5</v>
      </c>
      <c r="MV62" s="77">
        <v>3</v>
      </c>
      <c r="MW62" s="151">
        <v>3</v>
      </c>
      <c r="MX62" s="24">
        <v>7</v>
      </c>
      <c r="MY62" s="124"/>
      <c r="MZ62" s="28"/>
      <c r="NA62" s="30">
        <f t="shared" si="1552"/>
        <v>2.8</v>
      </c>
      <c r="NB62" s="161">
        <f t="shared" si="1553"/>
        <v>2.8</v>
      </c>
      <c r="NC62" s="161"/>
      <c r="ND62" s="162" t="str">
        <f t="shared" si="1554"/>
        <v>F</v>
      </c>
      <c r="NE62" s="163">
        <f t="shared" si="1555"/>
        <v>0</v>
      </c>
      <c r="NF62" s="56" t="str">
        <f t="shared" si="1556"/>
        <v>0.0</v>
      </c>
      <c r="NG62" s="77">
        <v>1</v>
      </c>
      <c r="NH62" s="151"/>
      <c r="NI62" s="63"/>
      <c r="NJ62" s="27"/>
      <c r="NK62" s="28"/>
      <c r="NL62" s="30">
        <f t="shared" si="1557"/>
        <v>0</v>
      </c>
      <c r="NM62" s="31">
        <f t="shared" si="1558"/>
        <v>0</v>
      </c>
      <c r="NN62" s="31" t="str">
        <f t="shared" si="1559"/>
        <v>0.0</v>
      </c>
      <c r="NO62" s="35" t="str">
        <f t="shared" si="1560"/>
        <v>F</v>
      </c>
      <c r="NP62" s="33">
        <f t="shared" si="1561"/>
        <v>0</v>
      </c>
      <c r="NQ62" s="49" t="str">
        <f t="shared" si="1562"/>
        <v>0.0</v>
      </c>
      <c r="NR62" s="77">
        <v>3</v>
      </c>
      <c r="NS62" s="151"/>
      <c r="NT62" s="24">
        <v>6</v>
      </c>
      <c r="NU62" s="214">
        <v>6.5</v>
      </c>
      <c r="NV62" s="28"/>
      <c r="NW62" s="30">
        <f t="shared" si="1563"/>
        <v>6.3</v>
      </c>
      <c r="NX62" s="31">
        <f t="shared" si="1564"/>
        <v>6.3</v>
      </c>
      <c r="NY62" s="31" t="str">
        <f t="shared" si="1565"/>
        <v>6.3</v>
      </c>
      <c r="NZ62" s="35" t="str">
        <f t="shared" si="1566"/>
        <v>C</v>
      </c>
      <c r="OA62" s="33">
        <f t="shared" si="1567"/>
        <v>2</v>
      </c>
      <c r="OB62" s="49" t="str">
        <f t="shared" si="1568"/>
        <v>2.0</v>
      </c>
      <c r="OC62" s="77">
        <v>2</v>
      </c>
      <c r="OD62" s="151">
        <v>2</v>
      </c>
      <c r="OE62" s="211">
        <f t="shared" si="1569"/>
        <v>18</v>
      </c>
      <c r="OF62" s="43">
        <f t="shared" si="1570"/>
        <v>0.58333333333333337</v>
      </c>
      <c r="OG62" s="45" t="str">
        <f t="shared" si="1571"/>
        <v>0.58</v>
      </c>
      <c r="OH62" s="47" t="str">
        <f>IF(AND(OF62&lt;1),"Cảnh báo KQHT","Lên lớp")</f>
        <v>Cảnh báo KQHT</v>
      </c>
      <c r="OI62" s="41">
        <f>KT62+LE62+LP62+MA62+ML62+MW62+NH62+NS62+OD62</f>
        <v>7</v>
      </c>
      <c r="OJ62" s="43">
        <f>(KQ62*KT62+LB62*LE62+LM62*LP62+LX62*MA62+MI62*ML62+MT62*MW62+NE62*NH62+NP62*NS62+OA62*OD62)/OI62</f>
        <v>1.5</v>
      </c>
      <c r="OK62" s="229">
        <f>KD62+OE62</f>
        <v>76</v>
      </c>
      <c r="OL62" s="230">
        <f>KE62+OI62</f>
        <v>52</v>
      </c>
      <c r="OM62" s="146">
        <f xml:space="preserve"> (KF62*KE62+OJ62*OI62)/OL62</f>
        <v>1.6730769230769231</v>
      </c>
      <c r="ON62" s="45" t="str">
        <f>TEXT(OM62,"0.00")</f>
        <v>1.67</v>
      </c>
      <c r="OO62" s="47" t="str">
        <f>IF(AND(OM62&lt;1.4),"Cảnh báo KQHT","Lên lớp")</f>
        <v>Lên lớp</v>
      </c>
      <c r="OP62" s="148" t="s">
        <v>1067</v>
      </c>
      <c r="OQ62" s="63">
        <v>0</v>
      </c>
      <c r="OR62" s="27"/>
      <c r="OS62" s="28"/>
      <c r="OT62" s="30">
        <f>ROUND((OQ62*0.4+OR62*0.6),1)</f>
        <v>0</v>
      </c>
      <c r="OU62" s="31">
        <f>ROUND(MAX((OQ62*0.4+OR62*0.6),(OQ62*0.4+OS62*0.6)),1)</f>
        <v>0</v>
      </c>
      <c r="OV62" s="31" t="str">
        <f>TEXT(OU62,"0.0")</f>
        <v>0.0</v>
      </c>
      <c r="OW62" s="35" t="str">
        <f>IF(OU62&gt;=8.5,"A",IF(OU62&gt;=8,"B+",IF(OU62&gt;=7,"B",IF(OU62&gt;=6.5,"C+",IF(OU62&gt;=5.5,"C",IF(OU62&gt;=5,"D+",IF(OU62&gt;=4,"D","F")))))))</f>
        <v>F</v>
      </c>
      <c r="OX62" s="33">
        <f>IF(OW62="A",4,IF(OW62="B+",3.5,IF(OW62="B",3,IF(OW62="C+",2.5,IF(OW62="C",2,IF(OW62="D+",1.5,IF(OW62="D",1,0)))))))</f>
        <v>0</v>
      </c>
      <c r="OY62" s="49" t="str">
        <f>TEXT(OX62,"0.0")</f>
        <v>0.0</v>
      </c>
      <c r="OZ62" s="77">
        <v>2</v>
      </c>
      <c r="PA62" s="151"/>
      <c r="PB62" s="63">
        <v>0</v>
      </c>
      <c r="PC62" s="27"/>
      <c r="PD62" s="28"/>
      <c r="PE62" s="30">
        <f>ROUND((PB62*0.4+PC62*0.6),1)</f>
        <v>0</v>
      </c>
      <c r="PF62" s="31">
        <f>ROUND(MAX((PB62*0.4+PC62*0.6),(PB62*0.4+PD62*0.6)),1)</f>
        <v>0</v>
      </c>
      <c r="PG62" s="31" t="str">
        <f>TEXT(PF62,"0.0")</f>
        <v>0.0</v>
      </c>
      <c r="PH62" s="35" t="str">
        <f>IF(PF62&gt;=8.5,"A",IF(PF62&gt;=8,"B+",IF(PF62&gt;=7,"B",IF(PF62&gt;=6.5,"C+",IF(PF62&gt;=5.5,"C",IF(PF62&gt;=5,"D+",IF(PF62&gt;=4,"D","F")))))))</f>
        <v>F</v>
      </c>
      <c r="PI62" s="33">
        <f>IF(PH62="A",4,IF(PH62="B+",3.5,IF(PH62="B",3,IF(PH62="C+",2.5,IF(PH62="C",2,IF(PH62="D+",1.5,IF(PH62="D",1,0)))))))</f>
        <v>0</v>
      </c>
      <c r="PJ62" s="49" t="str">
        <f>TEXT(PI62,"0.0")</f>
        <v>0.0</v>
      </c>
      <c r="PK62" s="77">
        <v>3</v>
      </c>
      <c r="PL62" s="151"/>
      <c r="PM62" s="63"/>
      <c r="PN62" s="27"/>
      <c r="PO62" s="28"/>
      <c r="PP62" s="30">
        <f>ROUND((PM62*0.4+PN62*0.6),1)</f>
        <v>0</v>
      </c>
      <c r="PQ62" s="31">
        <f>ROUND(MAX((PM62*0.4+PN62*0.6),(PM62*0.4+PO62*0.6)),1)</f>
        <v>0</v>
      </c>
      <c r="PR62" s="31" t="str">
        <f>TEXT(PQ62,"0.0")</f>
        <v>0.0</v>
      </c>
      <c r="PS62" s="35" t="str">
        <f>IF(PQ62&gt;=8.5,"A",IF(PQ62&gt;=8,"B+",IF(PQ62&gt;=7,"B",IF(PQ62&gt;=6.5,"C+",IF(PQ62&gt;=5.5,"C",IF(PQ62&gt;=5,"D+",IF(PQ62&gt;=4,"D","F")))))))</f>
        <v>F</v>
      </c>
      <c r="PT62" s="33">
        <f>IF(PS62="A",4,IF(PS62="B+",3.5,IF(PS62="B",3,IF(PS62="C+",2.5,IF(PS62="C",2,IF(PS62="D+",1.5,IF(PS62="D",1,0)))))))</f>
        <v>0</v>
      </c>
      <c r="PU62" s="49" t="str">
        <f>TEXT(PT62,"0.0")</f>
        <v>0.0</v>
      </c>
      <c r="PV62" s="77"/>
      <c r="PW62" s="151"/>
      <c r="PX62" s="24">
        <v>7</v>
      </c>
      <c r="PY62" s="27">
        <v>4</v>
      </c>
      <c r="PZ62" s="28"/>
      <c r="QA62" s="30">
        <f>ROUND((PX62*0.4+PY62*0.6),1)</f>
        <v>5.2</v>
      </c>
      <c r="QB62" s="31">
        <f>ROUND(MAX((PX62*0.4+PY62*0.6),(PX62*0.4+PZ62*0.6)),1)</f>
        <v>5.2</v>
      </c>
      <c r="QC62" s="31" t="str">
        <f>TEXT(QB62,"0.0")</f>
        <v>5.2</v>
      </c>
      <c r="QD62" s="35" t="str">
        <f>IF(QB62&gt;=8.5,"A",IF(QB62&gt;=8,"B+",IF(QB62&gt;=7,"B",IF(QB62&gt;=6.5,"C+",IF(QB62&gt;=5.5,"C",IF(QB62&gt;=5,"D+",IF(QB62&gt;=4,"D","F")))))))</f>
        <v>D+</v>
      </c>
      <c r="QE62" s="33">
        <f>IF(QD62="A",4,IF(QD62="B+",3.5,IF(QD62="B",3,IF(QD62="C+",2.5,IF(QD62="C",2,IF(QD62="D+",1.5,IF(QD62="D",1,0)))))))</f>
        <v>1.5</v>
      </c>
      <c r="QF62" s="49" t="str">
        <f>TEXT(QE62,"0.0")</f>
        <v>1.5</v>
      </c>
      <c r="QG62" s="77">
        <v>3</v>
      </c>
      <c r="QH62" s="151">
        <v>3</v>
      </c>
      <c r="QI62" s="63">
        <v>2</v>
      </c>
      <c r="QJ62" s="27"/>
      <c r="QK62" s="28"/>
      <c r="QL62" s="30">
        <f>ROUND((QI62*0.4+QJ62*0.6),1)</f>
        <v>0.8</v>
      </c>
      <c r="QM62" s="31">
        <f>ROUND(MAX((QI62*0.4+QJ62*0.6),(QI62*0.4+QK62*0.6)),1)</f>
        <v>0.8</v>
      </c>
      <c r="QN62" s="31" t="str">
        <f>TEXT(QM62,"0.0")</f>
        <v>0.8</v>
      </c>
      <c r="QO62" s="35" t="str">
        <f>IF(QM62&gt;=8.5,"A",IF(QM62&gt;=8,"B+",IF(QM62&gt;=7,"B",IF(QM62&gt;=6.5,"C+",IF(QM62&gt;=5.5,"C",IF(QM62&gt;=5,"D+",IF(QM62&gt;=4,"D","F")))))))</f>
        <v>F</v>
      </c>
      <c r="QP62" s="33">
        <f>IF(QO62="A",4,IF(QO62="B+",3.5,IF(QO62="B",3,IF(QO62="C+",2.5,IF(QO62="C",2,IF(QO62="D+",1.5,IF(QO62="D",1,0)))))))</f>
        <v>0</v>
      </c>
      <c r="QQ62" s="49" t="str">
        <f>TEXT(QP62,"0.0")</f>
        <v>0.0</v>
      </c>
      <c r="QR62" s="77">
        <v>1</v>
      </c>
      <c r="QS62" s="151"/>
      <c r="QT62" s="63">
        <v>0</v>
      </c>
      <c r="QU62" s="27"/>
      <c r="QV62" s="28"/>
      <c r="QW62" s="30">
        <f>ROUND((QT62*0.4+QU62*0.6),1)</f>
        <v>0</v>
      </c>
      <c r="QX62" s="31">
        <f>ROUND(MAX((QT62*0.4+QU62*0.6),(QT62*0.4+QV62*0.6)),1)</f>
        <v>0</v>
      </c>
      <c r="QY62" s="31" t="str">
        <f>TEXT(QX62,"0.0")</f>
        <v>0.0</v>
      </c>
      <c r="QZ62" s="35" t="str">
        <f>IF(QX62&gt;=8.5,"A",IF(QX62&gt;=8,"B+",IF(QX62&gt;=7,"B",IF(QX62&gt;=6.5,"C+",IF(QX62&gt;=5.5,"C",IF(QX62&gt;=5,"D+",IF(QX62&gt;=4,"D","F")))))))</f>
        <v>F</v>
      </c>
      <c r="RA62" s="33">
        <f>IF(QZ62="A",4,IF(QZ62="B+",3.5,IF(QZ62="B",3,IF(QZ62="C+",2.5,IF(QZ62="C",2,IF(QZ62="D+",1.5,IF(QZ62="D",1,0)))))))</f>
        <v>0</v>
      </c>
      <c r="RB62" s="49" t="str">
        <f>TEXT(RA62,"0.0")</f>
        <v>0.0</v>
      </c>
      <c r="RC62" s="77">
        <v>3</v>
      </c>
      <c r="RD62" s="151"/>
      <c r="RE62" s="24">
        <v>6</v>
      </c>
      <c r="RF62" s="27">
        <v>1</v>
      </c>
      <c r="RG62" s="138"/>
      <c r="RH62" s="30">
        <f>ROUND((RE62*0.4+RF62*0.6),1)</f>
        <v>3</v>
      </c>
      <c r="RI62" s="31">
        <f>ROUND(MAX((RE62*0.4+RF62*0.6),(RE62*0.4+RG62*0.6)),1)</f>
        <v>3</v>
      </c>
      <c r="RJ62" s="31" t="str">
        <f>TEXT(RI62,"0.0")</f>
        <v>3.0</v>
      </c>
      <c r="RK62" s="35" t="str">
        <f>IF(RI62&gt;=8.5,"A",IF(RI62&gt;=8,"B+",IF(RI62&gt;=7,"B",IF(RI62&gt;=6.5,"C+",IF(RI62&gt;=5.5,"C",IF(RI62&gt;=5,"D+",IF(RI62&gt;=4,"D","F")))))))</f>
        <v>F</v>
      </c>
      <c r="RL62" s="33">
        <f>IF(RK62="A",4,IF(RK62="B+",3.5,IF(RK62="B",3,IF(RK62="C+",2.5,IF(RK62="C",2,IF(RK62="D+",1.5,IF(RK62="D",1,0)))))))</f>
        <v>0</v>
      </c>
      <c r="RM62" s="49" t="str">
        <f>TEXT(RL62,"0.0")</f>
        <v>0.0</v>
      </c>
      <c r="RN62" s="77">
        <v>1</v>
      </c>
      <c r="RO62" s="151"/>
      <c r="RP62" s="211">
        <f>OZ62+PK62+PV62+QG62+QR62+RC62+RN62</f>
        <v>13</v>
      </c>
      <c r="RQ62" s="275">
        <f>(OU62*OZ62+PF62*PK62+PQ62*PV62+QB62*QG62+QM62*QR62+QX62*RC62+RI62*RN62)/RP62</f>
        <v>1.4923076923076926</v>
      </c>
      <c r="RR62" s="43">
        <f>(OX62*OZ62+PI62*PK62+PT62*PV62+QE62*QG62+QP62*QR62+RA62*RC62+RL62*RN62)/RP62</f>
        <v>0.34615384615384615</v>
      </c>
      <c r="RS62" s="45" t="str">
        <f>TEXT(RR62,"0.00")</f>
        <v>0.35</v>
      </c>
      <c r="RT62" s="47" t="str">
        <f>IF(AND(RR62&lt;1),"Cảnh báo KQHT","Lên lớp")</f>
        <v>Cảnh báo KQHT</v>
      </c>
      <c r="RU62" s="41">
        <f>PA62+PL62+PW62+QH62+QS62+RD62+RO62</f>
        <v>3</v>
      </c>
      <c r="RV62" s="43">
        <f>(OX62*PA62+PI62*PL62+PT62*PW62+QE62*QH62+QP62*QS62+RA62*RD62+RL62*RO62)/RU62</f>
        <v>1.5</v>
      </c>
      <c r="RW62" s="229">
        <f>OK62+RP62</f>
        <v>89</v>
      </c>
      <c r="RX62" s="230">
        <f>OL62+RU62</f>
        <v>55</v>
      </c>
      <c r="RY62" s="146">
        <f xml:space="preserve"> (OM62*OL62+RV62*RU62)/RX62</f>
        <v>1.6636363636363636</v>
      </c>
      <c r="RZ62" s="45" t="str">
        <f>TEXT(RY62,"0.00")</f>
        <v>1.66</v>
      </c>
      <c r="SA62" s="47" t="str">
        <f>IF(AND(RY62&lt;1.6),"Cảnh báo KQHT","Lên lớp")</f>
        <v>Lên lớp</v>
      </c>
      <c r="SB62" s="148" t="s">
        <v>1509</v>
      </c>
      <c r="SC62" s="24"/>
      <c r="SD62" s="27"/>
      <c r="SE62" s="28"/>
      <c r="SF62" s="30">
        <f>ROUND((SC62*0.4+SD62*0.6),1)</f>
        <v>0</v>
      </c>
      <c r="SG62" s="31">
        <f>ROUND(MAX((SC62*0.4+SD62*0.6),(SC62*0.4+SE62*0.6)),1)</f>
        <v>0</v>
      </c>
      <c r="SH62" s="31" t="str">
        <f>TEXT(SG62,"0.0")</f>
        <v>0.0</v>
      </c>
      <c r="SI62" s="35" t="str">
        <f>IF(SG62&gt;=8.5,"A",IF(SG62&gt;=8,"B+",IF(SG62&gt;=7,"B",IF(SG62&gt;=6.5,"C+",IF(SG62&gt;=5.5,"C",IF(SG62&gt;=5,"D+",IF(SG62&gt;=4,"D","F")))))))</f>
        <v>F</v>
      </c>
      <c r="SJ62" s="33">
        <f>IF(SI62="A",4,IF(SI62="B+",3.5,IF(SI62="B",3,IF(SI62="C+",2.5,IF(SI62="C",2,IF(SI62="D+",1.5,IF(SI62="D",1,0)))))))</f>
        <v>0</v>
      </c>
      <c r="SK62" s="49" t="str">
        <f>TEXT(SJ62,"0.0")</f>
        <v>0.0</v>
      </c>
      <c r="SL62" s="77">
        <v>2</v>
      </c>
      <c r="SM62" s="151"/>
      <c r="SN62" s="24"/>
      <c r="SO62" s="27"/>
      <c r="SP62" s="28"/>
      <c r="SQ62" s="30">
        <f>ROUND((SN62*0.4+SO62*0.6),1)</f>
        <v>0</v>
      </c>
      <c r="SR62" s="31">
        <f>ROUND(MAX((SN62*0.4+SO62*0.6),(SN62*0.4+SP62*0.6)),1)</f>
        <v>0</v>
      </c>
      <c r="SS62" s="31" t="str">
        <f>TEXT(SR62,"0.0")</f>
        <v>0.0</v>
      </c>
      <c r="ST62" s="35" t="str">
        <f>IF(SR62&gt;=8.5,"A",IF(SR62&gt;=8,"B+",IF(SR62&gt;=7,"B",IF(SR62&gt;=6.5,"C+",IF(SR62&gt;=5.5,"C",IF(SR62&gt;=5,"D+",IF(SR62&gt;=4,"D","F")))))))</f>
        <v>F</v>
      </c>
      <c r="SU62" s="33">
        <f>IF(ST62="A",4,IF(ST62="B+",3.5,IF(ST62="B",3,IF(ST62="C+",2.5,IF(ST62="C",2,IF(ST62="D+",1.5,IF(ST62="D",1,0)))))))</f>
        <v>0</v>
      </c>
      <c r="SV62" s="49" t="str">
        <f>TEXT(SU62,"0.0")</f>
        <v>0.0</v>
      </c>
      <c r="SW62" s="77">
        <v>2</v>
      </c>
      <c r="SX62" s="151"/>
      <c r="SY62" s="24"/>
      <c r="SZ62" s="27"/>
      <c r="TA62" s="28"/>
      <c r="TB62" s="22">
        <f t="shared" si="1572"/>
        <v>0</v>
      </c>
      <c r="TC62" s="29">
        <f t="shared" si="1572"/>
        <v>0</v>
      </c>
      <c r="TD62" s="31" t="str">
        <f>TEXT(TC62,"0.0")</f>
        <v>0.0</v>
      </c>
      <c r="TE62" s="35" t="str">
        <f>IF(TC62&gt;=8.5,"A",IF(TC62&gt;=8,"B+",IF(TC62&gt;=7,"B",IF(TC62&gt;=6.5,"C+",IF(TC62&gt;=5.5,"C",IF(TC62&gt;=5,"D+",IF(TC62&gt;=4,"D","F")))))))</f>
        <v>F</v>
      </c>
      <c r="TF62" s="33">
        <f>IF(TE62="A",4,IF(TE62="B+",3.5,IF(TE62="B",3,IF(TE62="C+",2.5,IF(TE62="C",2,IF(TE62="D+",1.5,IF(TE62="D",1,0)))))))</f>
        <v>0</v>
      </c>
      <c r="TG62" s="49" t="str">
        <f>TEXT(TF62,"0.0")</f>
        <v>0.0</v>
      </c>
      <c r="TH62" s="77">
        <v>4</v>
      </c>
      <c r="TI62" s="151"/>
    </row>
    <row r="63" spans="1:529" ht="18">
      <c r="A63" s="11">
        <v>42</v>
      </c>
      <c r="B63" s="70" t="s">
        <v>1086</v>
      </c>
      <c r="C63" s="14" t="s">
        <v>1374</v>
      </c>
      <c r="D63" s="57" t="s">
        <v>421</v>
      </c>
      <c r="E63" s="303" t="s">
        <v>552</v>
      </c>
      <c r="F63" s="123" t="s">
        <v>1518</v>
      </c>
      <c r="G63" s="58" t="s">
        <v>1473</v>
      </c>
      <c r="H63" s="58" t="s">
        <v>18</v>
      </c>
      <c r="I63" s="104" t="s">
        <v>692</v>
      </c>
      <c r="J63" s="140">
        <v>6.5</v>
      </c>
      <c r="K63" s="140"/>
      <c r="L63" s="35" t="str">
        <f t="shared" si="1485"/>
        <v>C+</v>
      </c>
      <c r="M63" s="33">
        <f t="shared" si="1486"/>
        <v>2.5</v>
      </c>
      <c r="N63" s="49" t="str">
        <f t="shared" si="1487"/>
        <v>2.5</v>
      </c>
      <c r="O63" s="12">
        <v>2</v>
      </c>
      <c r="P63" s="19">
        <v>6</v>
      </c>
      <c r="Q63" s="19"/>
      <c r="R63" s="35" t="str">
        <f t="shared" si="1346"/>
        <v>C</v>
      </c>
      <c r="S63" s="33">
        <f t="shared" si="1347"/>
        <v>2</v>
      </c>
      <c r="T63" s="49" t="str">
        <f t="shared" si="1348"/>
        <v>2.0</v>
      </c>
      <c r="U63" s="12">
        <v>3</v>
      </c>
      <c r="V63" s="24">
        <v>7.7</v>
      </c>
      <c r="W63" s="27">
        <v>6</v>
      </c>
      <c r="X63" s="28"/>
      <c r="Y63" s="30">
        <f t="shared" si="1488"/>
        <v>6.7</v>
      </c>
      <c r="Z63" s="161">
        <f t="shared" si="1489"/>
        <v>6.7</v>
      </c>
      <c r="AA63" s="161"/>
      <c r="AB63" s="162" t="str">
        <f t="shared" si="1490"/>
        <v>C+</v>
      </c>
      <c r="AC63" s="163">
        <f t="shared" si="1491"/>
        <v>2.5</v>
      </c>
      <c r="AD63" s="56" t="str">
        <f t="shared" si="1492"/>
        <v>2.5</v>
      </c>
      <c r="AE63" s="77">
        <v>5</v>
      </c>
      <c r="AF63" s="80">
        <v>5</v>
      </c>
      <c r="AG63" s="24">
        <v>5</v>
      </c>
      <c r="AH63" s="27">
        <v>3</v>
      </c>
      <c r="AI63" s="28">
        <v>3</v>
      </c>
      <c r="AJ63" s="30">
        <f t="shared" si="1493"/>
        <v>3.8</v>
      </c>
      <c r="AK63" s="31">
        <f t="shared" si="1494"/>
        <v>3.8</v>
      </c>
      <c r="AL63" s="31"/>
      <c r="AM63" s="35" t="str">
        <f t="shared" si="1495"/>
        <v>F</v>
      </c>
      <c r="AN63" s="33">
        <f t="shared" si="1496"/>
        <v>0</v>
      </c>
      <c r="AO63" s="49" t="str">
        <f t="shared" si="1497"/>
        <v>0.0</v>
      </c>
      <c r="AP63" s="77">
        <v>3</v>
      </c>
      <c r="AQ63" s="83"/>
      <c r="AR63" s="24">
        <v>5.4</v>
      </c>
      <c r="AS63" s="27">
        <v>4</v>
      </c>
      <c r="AT63" s="28"/>
      <c r="AU63" s="30">
        <f t="shared" si="1498"/>
        <v>4.5999999999999996</v>
      </c>
      <c r="AV63" s="161">
        <f t="shared" si="1499"/>
        <v>4.5999999999999996</v>
      </c>
      <c r="AW63" s="161"/>
      <c r="AX63" s="162" t="str">
        <f t="shared" si="1500"/>
        <v>D</v>
      </c>
      <c r="AY63" s="163">
        <f t="shared" si="1501"/>
        <v>1</v>
      </c>
      <c r="AZ63" s="56" t="str">
        <f t="shared" si="1502"/>
        <v>1.0</v>
      </c>
      <c r="BA63" s="77">
        <v>3</v>
      </c>
      <c r="BB63" s="83">
        <v>3</v>
      </c>
      <c r="BC63" s="24">
        <v>5.3</v>
      </c>
      <c r="BD63" s="27">
        <v>4</v>
      </c>
      <c r="BE63" s="28"/>
      <c r="BF63" s="30">
        <f t="shared" si="1503"/>
        <v>4.5</v>
      </c>
      <c r="BG63" s="161">
        <f t="shared" si="1504"/>
        <v>4.5</v>
      </c>
      <c r="BH63" s="161"/>
      <c r="BI63" s="162" t="str">
        <f t="shared" si="1505"/>
        <v>D</v>
      </c>
      <c r="BJ63" s="163">
        <f t="shared" si="1506"/>
        <v>1</v>
      </c>
      <c r="BK63" s="56" t="str">
        <f t="shared" si="1507"/>
        <v>1.0</v>
      </c>
      <c r="BL63" s="77">
        <v>3</v>
      </c>
      <c r="BM63" s="83">
        <v>3</v>
      </c>
      <c r="BN63" s="24">
        <v>5.7</v>
      </c>
      <c r="BO63" s="27">
        <v>6</v>
      </c>
      <c r="BP63" s="28"/>
      <c r="BQ63" s="30">
        <f t="shared" si="1508"/>
        <v>5.9</v>
      </c>
      <c r="BR63" s="31">
        <f t="shared" si="1509"/>
        <v>5.9</v>
      </c>
      <c r="BS63" s="31"/>
      <c r="BT63" s="35" t="str">
        <f t="shared" si="1510"/>
        <v>C</v>
      </c>
      <c r="BU63" s="33">
        <f t="shared" si="1511"/>
        <v>2</v>
      </c>
      <c r="BV63" s="49" t="str">
        <f t="shared" si="1512"/>
        <v>2.0</v>
      </c>
      <c r="BW63" s="77">
        <v>2</v>
      </c>
      <c r="BX63" s="83">
        <v>2</v>
      </c>
      <c r="BY63" s="41">
        <f t="shared" si="1513"/>
        <v>16</v>
      </c>
      <c r="BZ63" s="43">
        <f t="shared" si="1514"/>
        <v>1.40625</v>
      </c>
      <c r="CA63" s="45" t="str">
        <f t="shared" si="1515"/>
        <v>1.41</v>
      </c>
      <c r="CB63" s="47" t="str">
        <f t="shared" si="1516"/>
        <v>Lên lớp</v>
      </c>
      <c r="CC63" s="145">
        <f t="shared" si="1349"/>
        <v>13</v>
      </c>
      <c r="CD63" s="146">
        <f t="shared" si="1517"/>
        <v>1.7307692307692308</v>
      </c>
      <c r="CE63" s="47" t="str">
        <f t="shared" si="1518"/>
        <v>Lên lớp</v>
      </c>
      <c r="CF63" s="47" t="s">
        <v>1143</v>
      </c>
      <c r="CG63" s="24">
        <v>5</v>
      </c>
      <c r="CH63" s="27">
        <v>3</v>
      </c>
      <c r="CI63" s="28">
        <v>5</v>
      </c>
      <c r="CJ63" s="30">
        <f t="shared" si="1350"/>
        <v>3.8</v>
      </c>
      <c r="CK63" s="31">
        <f t="shared" si="1351"/>
        <v>5</v>
      </c>
      <c r="CL63" s="31"/>
      <c r="CM63" s="35" t="str">
        <f t="shared" si="1352"/>
        <v>D+</v>
      </c>
      <c r="CN63" s="157">
        <f t="shared" si="1353"/>
        <v>1.5</v>
      </c>
      <c r="CO63" s="49" t="str">
        <f t="shared" si="1354"/>
        <v>1.5</v>
      </c>
      <c r="CP63" s="77">
        <v>3</v>
      </c>
      <c r="CQ63" s="151">
        <v>3</v>
      </c>
      <c r="CR63" s="24">
        <v>5.7</v>
      </c>
      <c r="CS63" s="27">
        <v>6</v>
      </c>
      <c r="CT63" s="28"/>
      <c r="CU63" s="30">
        <f>ROUND((CR63*0.4+CS63*0.6),1)</f>
        <v>5.9</v>
      </c>
      <c r="CV63" s="31">
        <f>ROUND(MAX((CR63*0.4+CS63*0.6),(CR63*0.4+CT63*0.6)),1)</f>
        <v>5.9</v>
      </c>
      <c r="CW63" s="31"/>
      <c r="CX63" s="35" t="str">
        <f t="shared" si="1355"/>
        <v>C</v>
      </c>
      <c r="CY63" s="157">
        <f t="shared" si="1356"/>
        <v>2</v>
      </c>
      <c r="CZ63" s="49" t="str">
        <f t="shared" si="1357"/>
        <v>2.0</v>
      </c>
      <c r="DA63" s="77">
        <v>2</v>
      </c>
      <c r="DB63" s="151">
        <v>2</v>
      </c>
      <c r="DC63" s="63"/>
      <c r="DD63" s="27"/>
      <c r="DE63" s="28"/>
      <c r="DF63" s="30">
        <f t="shared" si="1358"/>
        <v>0</v>
      </c>
      <c r="DG63" s="31">
        <f t="shared" si="1359"/>
        <v>0</v>
      </c>
      <c r="DH63" s="31"/>
      <c r="DI63" s="35" t="str">
        <f t="shared" si="1360"/>
        <v>F</v>
      </c>
      <c r="DJ63" s="157">
        <f t="shared" si="1361"/>
        <v>0</v>
      </c>
      <c r="DK63" s="49" t="str">
        <f t="shared" si="1362"/>
        <v>0.0</v>
      </c>
      <c r="DL63" s="77">
        <v>4</v>
      </c>
      <c r="DM63" s="151"/>
      <c r="DN63" s="24">
        <v>6.2</v>
      </c>
      <c r="DO63" s="27">
        <v>5</v>
      </c>
      <c r="DP63" s="28"/>
      <c r="DQ63" s="30">
        <f>ROUND((DN63*0.4+DO63*0.6),1)</f>
        <v>5.5</v>
      </c>
      <c r="DR63" s="31">
        <f>ROUND(MAX((DN63*0.4+DO63*0.6),(DN63*0.4+DP63*0.6)),1)</f>
        <v>5.5</v>
      </c>
      <c r="DS63" s="31"/>
      <c r="DT63" s="35" t="str">
        <f t="shared" si="1363"/>
        <v>C</v>
      </c>
      <c r="DU63" s="157">
        <f t="shared" si="1364"/>
        <v>2</v>
      </c>
      <c r="DV63" s="49" t="str">
        <f t="shared" si="1365"/>
        <v>2.0</v>
      </c>
      <c r="DW63" s="77">
        <v>3</v>
      </c>
      <c r="DX63" s="151">
        <v>3</v>
      </c>
      <c r="DY63" s="24">
        <v>5.7</v>
      </c>
      <c r="DZ63" s="27">
        <v>5</v>
      </c>
      <c r="EA63" s="28"/>
      <c r="EB63" s="30">
        <f t="shared" si="1366"/>
        <v>5.3</v>
      </c>
      <c r="EC63" s="31">
        <f t="shared" si="1367"/>
        <v>5.3</v>
      </c>
      <c r="ED63" s="31"/>
      <c r="EE63" s="35" t="str">
        <f t="shared" si="1368"/>
        <v>D+</v>
      </c>
      <c r="EF63" s="157">
        <f t="shared" si="1369"/>
        <v>1.5</v>
      </c>
      <c r="EG63" s="49" t="str">
        <f t="shared" si="1370"/>
        <v>1.5</v>
      </c>
      <c r="EH63" s="77">
        <v>2</v>
      </c>
      <c r="EI63" s="151">
        <v>2</v>
      </c>
      <c r="EJ63" s="24">
        <v>7.6</v>
      </c>
      <c r="EK63" s="27">
        <v>6</v>
      </c>
      <c r="EL63" s="28"/>
      <c r="EM63" s="30">
        <f t="shared" si="1371"/>
        <v>6.6</v>
      </c>
      <c r="EN63" s="31">
        <f t="shared" si="1372"/>
        <v>6.6</v>
      </c>
      <c r="EO63" s="31"/>
      <c r="EP63" s="35" t="str">
        <f t="shared" si="1373"/>
        <v>C+</v>
      </c>
      <c r="EQ63" s="157">
        <f t="shared" si="1374"/>
        <v>2.5</v>
      </c>
      <c r="ER63" s="49" t="str">
        <f t="shared" si="1375"/>
        <v>2.5</v>
      </c>
      <c r="ES63" s="77">
        <v>2</v>
      </c>
      <c r="ET63" s="151">
        <v>2</v>
      </c>
      <c r="EU63" s="24">
        <v>6.2</v>
      </c>
      <c r="EV63" s="27">
        <v>5</v>
      </c>
      <c r="EW63" s="28"/>
      <c r="EX63" s="30">
        <f t="shared" si="1376"/>
        <v>5.5</v>
      </c>
      <c r="EY63" s="31">
        <f t="shared" si="1377"/>
        <v>5.5</v>
      </c>
      <c r="EZ63" s="31"/>
      <c r="FA63" s="35" t="str">
        <f t="shared" si="1378"/>
        <v>C</v>
      </c>
      <c r="FB63" s="157">
        <f t="shared" si="1379"/>
        <v>2</v>
      </c>
      <c r="FC63" s="49" t="str">
        <f t="shared" si="1380"/>
        <v>2.0</v>
      </c>
      <c r="FD63" s="77">
        <v>3</v>
      </c>
      <c r="FE63" s="151">
        <v>3</v>
      </c>
      <c r="FF63" s="155"/>
      <c r="FG63" s="165"/>
      <c r="FH63" s="165"/>
      <c r="FI63" s="30">
        <v>7.4</v>
      </c>
      <c r="FJ63" s="31">
        <v>7.4</v>
      </c>
      <c r="FK63" s="31"/>
      <c r="FL63" s="35" t="str">
        <f t="shared" si="1381"/>
        <v>B</v>
      </c>
      <c r="FM63" s="33">
        <f t="shared" si="1382"/>
        <v>3</v>
      </c>
      <c r="FN63" s="49" t="str">
        <f t="shared" si="1383"/>
        <v>3.0</v>
      </c>
      <c r="FO63" s="77">
        <v>2</v>
      </c>
      <c r="FP63" s="151">
        <v>2</v>
      </c>
      <c r="FQ63" s="41">
        <f t="shared" si="1384"/>
        <v>21</v>
      </c>
      <c r="FR63" s="43">
        <f t="shared" si="1385"/>
        <v>1.6428571428571428</v>
      </c>
      <c r="FS63" s="45" t="str">
        <f t="shared" si="1386"/>
        <v>1.64</v>
      </c>
      <c r="FT63" s="47" t="str">
        <f t="shared" si="1387"/>
        <v>Lên lớp</v>
      </c>
      <c r="FU63" s="145">
        <f t="shared" si="1388"/>
        <v>17</v>
      </c>
      <c r="FV63" s="146">
        <f t="shared" si="1389"/>
        <v>2.0294117647058822</v>
      </c>
      <c r="FW63" s="174">
        <f t="shared" si="1390"/>
        <v>37</v>
      </c>
      <c r="FX63" s="41">
        <f t="shared" si="1391"/>
        <v>30</v>
      </c>
      <c r="FY63" s="43">
        <f t="shared" si="1392"/>
        <v>1.9</v>
      </c>
      <c r="FZ63" s="45" t="str">
        <f t="shared" si="1393"/>
        <v>1.90</v>
      </c>
      <c r="GA63" s="47" t="str">
        <f t="shared" si="1394"/>
        <v>Lên lớp</v>
      </c>
      <c r="GB63" s="47" t="s">
        <v>1143</v>
      </c>
      <c r="GC63" s="24">
        <v>5.8</v>
      </c>
      <c r="GD63" s="27">
        <v>5</v>
      </c>
      <c r="GE63" s="28"/>
      <c r="GF63" s="30">
        <f t="shared" si="1395"/>
        <v>5.3</v>
      </c>
      <c r="GG63" s="31">
        <f t="shared" si="1396"/>
        <v>5.3</v>
      </c>
      <c r="GH63" s="31"/>
      <c r="GI63" s="35" t="str">
        <f t="shared" si="1397"/>
        <v>D+</v>
      </c>
      <c r="GJ63" s="33">
        <f t="shared" si="1398"/>
        <v>1.5</v>
      </c>
      <c r="GK63" s="49" t="str">
        <f t="shared" si="1399"/>
        <v>1.5</v>
      </c>
      <c r="GL63" s="77">
        <v>2</v>
      </c>
      <c r="GM63" s="151">
        <v>2</v>
      </c>
      <c r="GN63" s="24">
        <v>6.7</v>
      </c>
      <c r="GO63" s="27">
        <v>3</v>
      </c>
      <c r="GP63" s="28"/>
      <c r="GQ63" s="30">
        <f t="shared" si="1400"/>
        <v>4.5</v>
      </c>
      <c r="GR63" s="31">
        <f t="shared" si="1401"/>
        <v>4.5</v>
      </c>
      <c r="GS63" s="31"/>
      <c r="GT63" s="35" t="str">
        <f t="shared" si="1402"/>
        <v>D</v>
      </c>
      <c r="GU63" s="33">
        <f t="shared" si="1403"/>
        <v>1</v>
      </c>
      <c r="GV63" s="49" t="str">
        <f t="shared" si="1404"/>
        <v>1.0</v>
      </c>
      <c r="GW63" s="77">
        <v>3</v>
      </c>
      <c r="GX63" s="151">
        <v>3</v>
      </c>
      <c r="GY63" s="24">
        <v>5</v>
      </c>
      <c r="GZ63" s="27">
        <v>2</v>
      </c>
      <c r="HA63" s="28">
        <v>2</v>
      </c>
      <c r="HB63" s="30">
        <f t="shared" si="1405"/>
        <v>3.2</v>
      </c>
      <c r="HC63" s="31">
        <f t="shared" si="1406"/>
        <v>3.2</v>
      </c>
      <c r="HD63" s="31"/>
      <c r="HE63" s="35" t="str">
        <f t="shared" si="1407"/>
        <v>F</v>
      </c>
      <c r="HF63" s="33">
        <f t="shared" si="1408"/>
        <v>0</v>
      </c>
      <c r="HG63" s="49" t="str">
        <f t="shared" si="1409"/>
        <v>0.0</v>
      </c>
      <c r="HH63" s="77">
        <v>2</v>
      </c>
      <c r="HI63" s="151"/>
      <c r="HJ63" s="24">
        <v>6.6</v>
      </c>
      <c r="HK63" s="124"/>
      <c r="HL63" s="138"/>
      <c r="HM63" s="30">
        <f t="shared" si="1410"/>
        <v>2.6</v>
      </c>
      <c r="HN63" s="31">
        <f t="shared" si="1411"/>
        <v>2.6</v>
      </c>
      <c r="HO63" s="31"/>
      <c r="HP63" s="35" t="str">
        <f t="shared" si="1412"/>
        <v>F</v>
      </c>
      <c r="HQ63" s="33">
        <f t="shared" si="1413"/>
        <v>0</v>
      </c>
      <c r="HR63" s="49" t="str">
        <f t="shared" si="1414"/>
        <v>0.0</v>
      </c>
      <c r="HS63" s="77">
        <v>2</v>
      </c>
      <c r="HT63" s="151"/>
      <c r="HU63" s="63"/>
      <c r="HV63" s="27"/>
      <c r="HW63" s="28"/>
      <c r="HX63" s="30">
        <f t="shared" si="1415"/>
        <v>0</v>
      </c>
      <c r="HY63" s="31">
        <f t="shared" si="1416"/>
        <v>0</v>
      </c>
      <c r="HZ63" s="31"/>
      <c r="IA63" s="35" t="str">
        <f t="shared" si="1417"/>
        <v>F</v>
      </c>
      <c r="IB63" s="33">
        <f t="shared" si="1418"/>
        <v>0</v>
      </c>
      <c r="IC63" s="49" t="str">
        <f t="shared" si="1419"/>
        <v>0.0</v>
      </c>
      <c r="ID63" s="77">
        <v>3</v>
      </c>
      <c r="IE63" s="151"/>
      <c r="IF63" s="24"/>
      <c r="IG63" s="27"/>
      <c r="IH63" s="28"/>
      <c r="II63" s="30">
        <f t="shared" si="1420"/>
        <v>0</v>
      </c>
      <c r="IJ63" s="31">
        <f t="shared" si="1421"/>
        <v>0</v>
      </c>
      <c r="IK63" s="31"/>
      <c r="IL63" s="35" t="str">
        <f t="shared" si="1422"/>
        <v>F</v>
      </c>
      <c r="IM63" s="33">
        <f t="shared" si="1423"/>
        <v>0</v>
      </c>
      <c r="IN63" s="49" t="str">
        <f t="shared" si="1424"/>
        <v>0.0</v>
      </c>
      <c r="IO63" s="77">
        <v>2</v>
      </c>
      <c r="IP63" s="151"/>
      <c r="IQ63" s="24">
        <v>6.7</v>
      </c>
      <c r="IR63" s="27">
        <v>4</v>
      </c>
      <c r="IS63" s="28"/>
      <c r="IT63" s="30">
        <f t="shared" si="1425"/>
        <v>5.0999999999999996</v>
      </c>
      <c r="IU63" s="31">
        <f t="shared" si="1426"/>
        <v>5.0999999999999996</v>
      </c>
      <c r="IV63" s="31"/>
      <c r="IW63" s="35" t="str">
        <f t="shared" si="1427"/>
        <v>D+</v>
      </c>
      <c r="IX63" s="33">
        <f t="shared" si="1428"/>
        <v>1.5</v>
      </c>
      <c r="IY63" s="49" t="str">
        <f t="shared" si="1429"/>
        <v>1.5</v>
      </c>
      <c r="IZ63" s="77">
        <v>3</v>
      </c>
      <c r="JA63" s="151">
        <v>3</v>
      </c>
      <c r="JB63" s="24">
        <v>6.6</v>
      </c>
      <c r="JC63" s="27">
        <v>5</v>
      </c>
      <c r="JD63" s="28"/>
      <c r="JE63" s="30">
        <f t="shared" si="1430"/>
        <v>5.6</v>
      </c>
      <c r="JF63" s="31">
        <f t="shared" si="1431"/>
        <v>5.6</v>
      </c>
      <c r="JG63" s="31"/>
      <c r="JH63" s="35" t="str">
        <f t="shared" si="1432"/>
        <v>C</v>
      </c>
      <c r="JI63" s="33">
        <f t="shared" si="1433"/>
        <v>2</v>
      </c>
      <c r="JJ63" s="49" t="str">
        <f t="shared" si="1434"/>
        <v>2.0</v>
      </c>
      <c r="JK63" s="77">
        <v>3</v>
      </c>
      <c r="JL63" s="151">
        <v>3</v>
      </c>
      <c r="JM63" s="24">
        <v>6</v>
      </c>
      <c r="JN63" s="214">
        <v>6.1</v>
      </c>
      <c r="JO63" s="140"/>
      <c r="JP63" s="30">
        <f t="shared" si="1435"/>
        <v>6.1</v>
      </c>
      <c r="JQ63" s="31">
        <f t="shared" si="1436"/>
        <v>6.1</v>
      </c>
      <c r="JR63" s="31"/>
      <c r="JS63" s="35" t="str">
        <f t="shared" si="1437"/>
        <v>C</v>
      </c>
      <c r="JT63" s="33">
        <f t="shared" si="1438"/>
        <v>2</v>
      </c>
      <c r="JU63" s="49" t="str">
        <f t="shared" si="1439"/>
        <v>2.0</v>
      </c>
      <c r="JV63" s="77">
        <v>1</v>
      </c>
      <c r="JW63" s="151">
        <v>1</v>
      </c>
      <c r="JX63" s="211">
        <f t="shared" si="1440"/>
        <v>21</v>
      </c>
      <c r="JY63" s="43">
        <f t="shared" si="1441"/>
        <v>0.88095238095238093</v>
      </c>
      <c r="JZ63" s="45" t="str">
        <f t="shared" si="1442"/>
        <v>0.88</v>
      </c>
      <c r="KA63" s="47" t="str">
        <f t="shared" si="1477"/>
        <v>Cảnh báo KQHT</v>
      </c>
      <c r="KB63" s="41">
        <f t="shared" si="1478"/>
        <v>12</v>
      </c>
      <c r="KC63" s="43">
        <f t="shared" si="1479"/>
        <v>1.5416666666666667</v>
      </c>
      <c r="KD63" s="229">
        <f t="shared" si="1480"/>
        <v>58</v>
      </c>
      <c r="KE63" s="230">
        <f t="shared" si="1481"/>
        <v>42</v>
      </c>
      <c r="KF63" s="146">
        <f t="shared" si="1482"/>
        <v>1.7976190476190477</v>
      </c>
      <c r="KG63" s="45" t="str">
        <f t="shared" si="1483"/>
        <v>1.80</v>
      </c>
      <c r="KH63" s="47" t="str">
        <f t="shared" si="1484"/>
        <v>Lên lớp</v>
      </c>
      <c r="KI63" s="47" t="s">
        <v>1143</v>
      </c>
      <c r="KJ63" s="24">
        <v>5.6</v>
      </c>
      <c r="KK63" s="27">
        <v>3</v>
      </c>
      <c r="KL63" s="28"/>
      <c r="KM63" s="30">
        <f t="shared" si="1519"/>
        <v>4</v>
      </c>
      <c r="KN63" s="31">
        <f t="shared" si="1520"/>
        <v>4</v>
      </c>
      <c r="KO63" s="31" t="str">
        <f t="shared" si="1521"/>
        <v>4.0</v>
      </c>
      <c r="KP63" s="35" t="str">
        <f t="shared" si="1522"/>
        <v>D</v>
      </c>
      <c r="KQ63" s="33">
        <f t="shared" si="1523"/>
        <v>1</v>
      </c>
      <c r="KR63" s="49" t="str">
        <f t="shared" si="1524"/>
        <v>1.0</v>
      </c>
      <c r="KS63" s="77">
        <v>2</v>
      </c>
      <c r="KT63" s="151">
        <v>2</v>
      </c>
      <c r="KU63" s="24"/>
      <c r="KV63" s="27"/>
      <c r="KW63" s="28"/>
      <c r="KX63" s="30">
        <f t="shared" si="1525"/>
        <v>0</v>
      </c>
      <c r="KY63" s="31">
        <f t="shared" si="1526"/>
        <v>0</v>
      </c>
      <c r="KZ63" s="31" t="str">
        <f t="shared" si="1527"/>
        <v>0.0</v>
      </c>
      <c r="LA63" s="35" t="str">
        <f t="shared" si="1528"/>
        <v>F</v>
      </c>
      <c r="LB63" s="33">
        <f t="shared" si="1529"/>
        <v>0</v>
      </c>
      <c r="LC63" s="49" t="str">
        <f t="shared" si="1530"/>
        <v>0.0</v>
      </c>
      <c r="LD63" s="77">
        <v>2</v>
      </c>
      <c r="LE63" s="151"/>
      <c r="LF63" s="24">
        <v>6</v>
      </c>
      <c r="LG63" s="27">
        <v>4</v>
      </c>
      <c r="LH63" s="28"/>
      <c r="LI63" s="30">
        <f t="shared" si="1531"/>
        <v>4.8</v>
      </c>
      <c r="LJ63" s="31">
        <f t="shared" si="1532"/>
        <v>4.8</v>
      </c>
      <c r="LK63" s="31" t="str">
        <f t="shared" si="1533"/>
        <v>4.8</v>
      </c>
      <c r="LL63" s="35" t="str">
        <f t="shared" si="1534"/>
        <v>D</v>
      </c>
      <c r="LM63" s="33">
        <f t="shared" si="1535"/>
        <v>1</v>
      </c>
      <c r="LN63" s="49" t="str">
        <f t="shared" si="1536"/>
        <v>1.0</v>
      </c>
      <c r="LO63" s="77">
        <v>2</v>
      </c>
      <c r="LP63" s="151">
        <v>2</v>
      </c>
      <c r="LQ63" s="24"/>
      <c r="LR63" s="27"/>
      <c r="LS63" s="28"/>
      <c r="LT63" s="30">
        <f t="shared" si="1537"/>
        <v>0</v>
      </c>
      <c r="LU63" s="31">
        <f t="shared" si="1538"/>
        <v>0</v>
      </c>
      <c r="LV63" s="31"/>
      <c r="LW63" s="35" t="str">
        <f t="shared" si="1539"/>
        <v>F</v>
      </c>
      <c r="LX63" s="33">
        <f t="shared" si="1540"/>
        <v>0</v>
      </c>
      <c r="LY63" s="49" t="str">
        <f t="shared" si="1541"/>
        <v>0.0</v>
      </c>
      <c r="LZ63" s="77">
        <v>2</v>
      </c>
      <c r="MA63" s="151"/>
      <c r="MB63" s="24"/>
      <c r="MC63" s="27"/>
      <c r="MD63" s="28"/>
      <c r="ME63" s="30">
        <f t="shared" si="1542"/>
        <v>0</v>
      </c>
      <c r="MF63" s="161">
        <f t="shared" si="1543"/>
        <v>0</v>
      </c>
      <c r="MG63" s="161"/>
      <c r="MH63" s="162" t="str">
        <f t="shared" si="1544"/>
        <v>F</v>
      </c>
      <c r="MI63" s="163">
        <f t="shared" si="1545"/>
        <v>0</v>
      </c>
      <c r="MJ63" s="56" t="str">
        <f t="shared" si="1546"/>
        <v>0.0</v>
      </c>
      <c r="MK63" s="77">
        <v>1</v>
      </c>
      <c r="ML63" s="151"/>
      <c r="MM63" s="24">
        <v>5.9</v>
      </c>
      <c r="MN63" s="124"/>
      <c r="MO63" s="28">
        <v>1</v>
      </c>
      <c r="MP63" s="30">
        <f t="shared" si="1547"/>
        <v>2.4</v>
      </c>
      <c r="MQ63" s="161">
        <f t="shared" si="1548"/>
        <v>3</v>
      </c>
      <c r="MR63" s="161"/>
      <c r="MS63" s="162" t="str">
        <f t="shared" si="1549"/>
        <v>F</v>
      </c>
      <c r="MT63" s="163">
        <f t="shared" si="1550"/>
        <v>0</v>
      </c>
      <c r="MU63" s="56" t="str">
        <f t="shared" si="1551"/>
        <v>0.0</v>
      </c>
      <c r="MV63" s="77">
        <v>3</v>
      </c>
      <c r="MW63" s="151"/>
      <c r="MX63" s="24">
        <v>5</v>
      </c>
      <c r="MY63" s="124"/>
      <c r="MZ63" s="28"/>
      <c r="NA63" s="30">
        <f t="shared" si="1552"/>
        <v>2</v>
      </c>
      <c r="NB63" s="161">
        <f t="shared" si="1553"/>
        <v>2</v>
      </c>
      <c r="NC63" s="161"/>
      <c r="ND63" s="162" t="str">
        <f t="shared" si="1554"/>
        <v>F</v>
      </c>
      <c r="NE63" s="163">
        <f t="shared" si="1555"/>
        <v>0</v>
      </c>
      <c r="NF63" s="56" t="str">
        <f t="shared" si="1556"/>
        <v>0.0</v>
      </c>
      <c r="NG63" s="77">
        <v>1</v>
      </c>
      <c r="NH63" s="151"/>
      <c r="NI63" s="24">
        <v>6</v>
      </c>
      <c r="NJ63" s="27">
        <v>2</v>
      </c>
      <c r="NK63" s="28">
        <v>4</v>
      </c>
      <c r="NL63" s="30">
        <f t="shared" si="1557"/>
        <v>3.6</v>
      </c>
      <c r="NM63" s="31">
        <f t="shared" si="1558"/>
        <v>4.8</v>
      </c>
      <c r="NN63" s="31" t="str">
        <f t="shared" si="1559"/>
        <v>4.8</v>
      </c>
      <c r="NO63" s="35" t="str">
        <f t="shared" si="1560"/>
        <v>D</v>
      </c>
      <c r="NP63" s="33">
        <f t="shared" si="1561"/>
        <v>1</v>
      </c>
      <c r="NQ63" s="49" t="str">
        <f t="shared" si="1562"/>
        <v>1.0</v>
      </c>
      <c r="NR63" s="77">
        <v>3</v>
      </c>
      <c r="NS63" s="151">
        <v>3</v>
      </c>
      <c r="NT63" s="63"/>
      <c r="NU63" s="214"/>
      <c r="NV63" s="28"/>
      <c r="NW63" s="30">
        <f t="shared" si="1563"/>
        <v>0</v>
      </c>
      <c r="NX63" s="31">
        <f t="shared" si="1564"/>
        <v>0</v>
      </c>
      <c r="NY63" s="31" t="str">
        <f t="shared" si="1565"/>
        <v>0.0</v>
      </c>
      <c r="NZ63" s="35" t="str">
        <f t="shared" si="1566"/>
        <v>F</v>
      </c>
      <c r="OA63" s="33">
        <f t="shared" si="1567"/>
        <v>0</v>
      </c>
      <c r="OB63" s="49" t="str">
        <f t="shared" si="1568"/>
        <v>0.0</v>
      </c>
      <c r="OC63" s="77">
        <v>2</v>
      </c>
      <c r="OD63" s="151"/>
      <c r="OE63" s="211">
        <f t="shared" si="1569"/>
        <v>18</v>
      </c>
      <c r="OF63" s="43">
        <f t="shared" si="1570"/>
        <v>0.3888888888888889</v>
      </c>
      <c r="OG63" s="45" t="str">
        <f t="shared" si="1571"/>
        <v>0.39</v>
      </c>
      <c r="OH63" s="47" t="str">
        <f>IF(AND(OF63&lt;1),"Cảnh báo KQHT","Lên lớp")</f>
        <v>Cảnh báo KQHT</v>
      </c>
      <c r="OI63" s="41">
        <f>KT63+LE63+LP63+MA63+ML63+MW63+NH63+NS63+OD63</f>
        <v>7</v>
      </c>
      <c r="OJ63" s="43">
        <f>(KQ63*KT63+LB63*LE63+LM63*LP63+LX63*MA63+MI63*ML63+MT63*MW63+NE63*NH63+NP63*NS63+OA63*OD63)/OI63</f>
        <v>1</v>
      </c>
      <c r="OK63" s="229">
        <f>KD63+OE63</f>
        <v>76</v>
      </c>
      <c r="OL63" s="230">
        <f>KE63+OI63</f>
        <v>49</v>
      </c>
      <c r="OM63" s="146">
        <f xml:space="preserve"> (KF63*KE63+OJ63*OI63)/OL63</f>
        <v>1.6836734693877551</v>
      </c>
      <c r="ON63" s="45" t="str">
        <f>TEXT(OM63,"0.00")</f>
        <v>1.68</v>
      </c>
      <c r="OO63" s="47" t="str">
        <f>IF(AND(OM63&lt;1.4),"Cảnh báo KQHT","Lên lớp")</f>
        <v>Lên lớp</v>
      </c>
      <c r="OP63" s="148" t="s">
        <v>1067</v>
      </c>
      <c r="OQ63" s="24"/>
      <c r="OR63" s="27"/>
      <c r="OS63" s="28"/>
      <c r="OT63" s="30">
        <f>ROUND((OQ63*0.4+OR63*0.6),1)</f>
        <v>0</v>
      </c>
      <c r="OU63" s="31">
        <f>ROUND(MAX((OQ63*0.4+OR63*0.6),(OQ63*0.4+OS63*0.6)),1)</f>
        <v>0</v>
      </c>
      <c r="OV63" s="29" t="str">
        <f>TEXT(OU63,"0.0")</f>
        <v>0.0</v>
      </c>
      <c r="OW63" s="35" t="str">
        <f>IF(OU63&gt;=8.5,"A",IF(OU63&gt;=8,"B+",IF(OU63&gt;=7,"B",IF(OU63&gt;=6.5,"C+",IF(OU63&gt;=5.5,"C",IF(OU63&gt;=5,"D+",IF(OU63&gt;=4,"D","F")))))))</f>
        <v>F</v>
      </c>
      <c r="OX63" s="130">
        <f>IF(OW63="A",4,IF(OW63="B+",3.5,IF(OW63="B",3,IF(OW63="C+",2.5,IF(OW63="C",2,IF(OW63="D+",1.5,IF(OW63="D",1,0)))))))</f>
        <v>0</v>
      </c>
      <c r="OY63" s="49" t="str">
        <f>TEXT(OX63,"0.0")</f>
        <v>0.0</v>
      </c>
      <c r="OZ63" s="77">
        <v>2</v>
      </c>
      <c r="PA63" s="151"/>
      <c r="PB63" s="24"/>
      <c r="PC63" s="27"/>
      <c r="PD63" s="28"/>
      <c r="PE63" s="22">
        <f>ROUND((PB63*0.4+PC63*0.6),1)</f>
        <v>0</v>
      </c>
      <c r="PF63" s="29">
        <f>ROUND(MAX((PB63*0.4+PC63*0.6),(PB63*0.4+PD63*0.6)),1)</f>
        <v>0</v>
      </c>
      <c r="PG63" s="29" t="str">
        <f>TEXT(PF63,"0.0")</f>
        <v>0.0</v>
      </c>
      <c r="PH63" s="35" t="str">
        <f>IF(PF63&gt;=8.5,"A",IF(PF63&gt;=8,"B+",IF(PF63&gt;=7,"B",IF(PF63&gt;=6.5,"C+",IF(PF63&gt;=5.5,"C",IF(PF63&gt;=5,"D+",IF(PF63&gt;=4,"D","F")))))))</f>
        <v>F</v>
      </c>
      <c r="PI63" s="33">
        <f>IF(PH63="A",4,IF(PH63="B+",3.5,IF(PH63="B",3,IF(PH63="C+",2.5,IF(PH63="C",2,IF(PH63="D+",1.5,IF(PH63="D",1,0)))))))</f>
        <v>0</v>
      </c>
      <c r="PJ63" s="49" t="str">
        <f>TEXT(PI63,"0.0")</f>
        <v>0.0</v>
      </c>
      <c r="PK63" s="77">
        <v>3</v>
      </c>
      <c r="PL63" s="151"/>
      <c r="PM63" s="24">
        <v>6</v>
      </c>
      <c r="PN63" s="124"/>
      <c r="PO63" s="28"/>
      <c r="PP63" s="22">
        <f>ROUND((PM63*0.4+PN63*0.6),1)</f>
        <v>2.4</v>
      </c>
      <c r="PQ63" s="29">
        <f>ROUND(MAX((PM63*0.4+PN63*0.6),(PM63*0.4+PO63*0.6)),1)</f>
        <v>2.4</v>
      </c>
      <c r="PR63" s="29" t="str">
        <f>TEXT(PQ63,"0.0")</f>
        <v>2.4</v>
      </c>
      <c r="PS63" s="35" t="str">
        <f>IF(PQ63&gt;=8.5,"A",IF(PQ63&gt;=8,"B+",IF(PQ63&gt;=7,"B",IF(PQ63&gt;=6.5,"C+",IF(PQ63&gt;=5.5,"C",IF(PQ63&gt;=5,"D+",IF(PQ63&gt;=4,"D","F")))))))</f>
        <v>F</v>
      </c>
      <c r="PT63" s="33">
        <f>IF(PS63="A",4,IF(PS63="B+",3.5,IF(PS63="B",3,IF(PS63="C+",2.5,IF(PS63="C",2,IF(PS63="D+",1.5,IF(PS63="D",1,0)))))))</f>
        <v>0</v>
      </c>
      <c r="PU63" s="49" t="str">
        <f>TEXT(PT63,"0.0")</f>
        <v>0.0</v>
      </c>
      <c r="PV63" s="77"/>
      <c r="PW63" s="151"/>
      <c r="PX63" s="24"/>
      <c r="PY63" s="27"/>
      <c r="PZ63" s="28"/>
      <c r="QA63" s="30">
        <f>ROUND((PX63*0.4+PY63*0.6),1)</f>
        <v>0</v>
      </c>
      <c r="QB63" s="31">
        <f>ROUND(MAX((PX63*0.4+PY63*0.6),(PX63*0.4+PZ63*0.6)),1)</f>
        <v>0</v>
      </c>
      <c r="QC63" s="29" t="str">
        <f>TEXT(QB63,"0.0")</f>
        <v>0.0</v>
      </c>
      <c r="QD63" s="35" t="str">
        <f>IF(QB63&gt;=8.5,"A",IF(QB63&gt;=8,"B+",IF(QB63&gt;=7,"B",IF(QB63&gt;=6.5,"C+",IF(QB63&gt;=5.5,"C",IF(QB63&gt;=5,"D+",IF(QB63&gt;=4,"D","F")))))))</f>
        <v>F</v>
      </c>
      <c r="QE63" s="33">
        <f>IF(QD63="A",4,IF(QD63="B+",3.5,IF(QD63="B",3,IF(QD63="C+",2.5,IF(QD63="C",2,IF(QD63="D+",1.5,IF(QD63="D",1,0)))))))</f>
        <v>0</v>
      </c>
      <c r="QF63" s="49" t="str">
        <f>TEXT(QE63,"0.0")</f>
        <v>0.0</v>
      </c>
      <c r="QG63" s="77">
        <v>3</v>
      </c>
      <c r="QH63" s="151"/>
      <c r="QI63" s="24"/>
      <c r="QJ63" s="27"/>
      <c r="QK63" s="28"/>
      <c r="QL63" s="30">
        <f>ROUND((QI63*0.4+QJ63*0.6),1)</f>
        <v>0</v>
      </c>
      <c r="QM63" s="31">
        <f>ROUND(MAX((QI63*0.4+QJ63*0.6),(QI63*0.4+QK63*0.6)),1)</f>
        <v>0</v>
      </c>
      <c r="QN63" s="31" t="str">
        <f>TEXT(QM63,"0.0")</f>
        <v>0.0</v>
      </c>
      <c r="QO63" s="35" t="str">
        <f>IF(QM63&gt;=8.5,"A",IF(QM63&gt;=8,"B+",IF(QM63&gt;=7,"B",IF(QM63&gt;=6.5,"C+",IF(QM63&gt;=5.5,"C",IF(QM63&gt;=5,"D+",IF(QM63&gt;=4,"D","F")))))))</f>
        <v>F</v>
      </c>
      <c r="QP63" s="33">
        <f>IF(QO63="A",4,IF(QO63="B+",3.5,IF(QO63="B",3,IF(QO63="C+",2.5,IF(QO63="C",2,IF(QO63="D+",1.5,IF(QO63="D",1,0)))))))</f>
        <v>0</v>
      </c>
      <c r="QQ63" s="49" t="str">
        <f>TEXT(QP63,"0.0")</f>
        <v>0.0</v>
      </c>
      <c r="QR63" s="77">
        <v>1</v>
      </c>
      <c r="QS63" s="151"/>
      <c r="QT63" s="63"/>
      <c r="QU63" s="27"/>
      <c r="QV63" s="28"/>
      <c r="QW63" s="22">
        <f>ROUND((QT63*0.4+QU63*0.6),1)</f>
        <v>0</v>
      </c>
      <c r="QX63" s="29">
        <f>ROUND(MAX((QT63*0.4+QU63*0.6),(QT63*0.4+QV63*0.6)),1)</f>
        <v>0</v>
      </c>
      <c r="QY63" s="29" t="str">
        <f>TEXT(QX63,"0.0")</f>
        <v>0.0</v>
      </c>
      <c r="QZ63" s="35" t="str">
        <f>IF(QX63&gt;=8.5,"A",IF(QX63&gt;=8,"B+",IF(QX63&gt;=7,"B",IF(QX63&gt;=6.5,"C+",IF(QX63&gt;=5.5,"C",IF(QX63&gt;=5,"D+",IF(QX63&gt;=4,"D","F")))))))</f>
        <v>F</v>
      </c>
      <c r="RA63" s="33">
        <f>IF(QZ63="A",4,IF(QZ63="B+",3.5,IF(QZ63="B",3,IF(QZ63="C+",2.5,IF(QZ63="C",2,IF(QZ63="D+",1.5,IF(QZ63="D",1,0)))))))</f>
        <v>0</v>
      </c>
      <c r="RB63" s="49" t="str">
        <f>TEXT(RA63,"0.0")</f>
        <v>0.0</v>
      </c>
      <c r="RC63" s="77"/>
      <c r="RD63" s="151"/>
      <c r="RE63" s="63"/>
      <c r="RF63" s="27"/>
      <c r="RG63" s="28"/>
      <c r="RH63" s="30">
        <f>ROUND((RE63*0.4+RF63*0.6),1)</f>
        <v>0</v>
      </c>
      <c r="RI63" s="31">
        <f>ROUND(MAX((RE63*0.4+RF63*0.6),(RE63*0.4+RG63*0.6)),1)</f>
        <v>0</v>
      </c>
      <c r="RJ63" s="29" t="str">
        <f>TEXT(RI63,"0.0")</f>
        <v>0.0</v>
      </c>
      <c r="RK63" s="35" t="str">
        <f>IF(RI63&gt;=8.5,"A",IF(RI63&gt;=8,"B+",IF(RI63&gt;=7,"B",IF(RI63&gt;=6.5,"C+",IF(RI63&gt;=5.5,"C",IF(RI63&gt;=5,"D+",IF(RI63&gt;=4,"D","F")))))))</f>
        <v>F</v>
      </c>
      <c r="RL63" s="33">
        <f>IF(RK63="A",4,IF(RK63="B+",3.5,IF(RK63="B",3,IF(RK63="C+",2.5,IF(RK63="C",2,IF(RK63="D+",1.5,IF(RK63="D",1,0)))))))</f>
        <v>0</v>
      </c>
      <c r="RM63" s="49" t="str">
        <f>TEXT(RL63,"0.0")</f>
        <v>0.0</v>
      </c>
      <c r="RN63" s="77">
        <v>1</v>
      </c>
      <c r="RO63" s="151"/>
      <c r="RP63" s="211">
        <f>OZ63+PK63+PV63+QG63+QR63+RC63+RN63</f>
        <v>10</v>
      </c>
      <c r="RQ63" s="275">
        <f>(OU63*OZ63+PF63*PK63+PQ63*PV63+QB63*QG63+QM63*QR63+QX63*RC63+RI63*RN63)/RP63</f>
        <v>0</v>
      </c>
      <c r="RR63" s="43">
        <f>(OX63*OZ63+PI63*PK63+PT63*PV63+QE63*QG63+QP63*QR63+RA63*RC63+RL63*RN63)/RP63</f>
        <v>0</v>
      </c>
      <c r="RS63" s="45" t="str">
        <f>TEXT(RR63,"0.00")</f>
        <v>0.00</v>
      </c>
      <c r="RT63" s="47" t="str">
        <f>IF(AND(RR63&lt;1),"Cảnh báo KQHT","Lên lớp")</f>
        <v>Cảnh báo KQHT</v>
      </c>
      <c r="RU63" s="41">
        <f>PA63+PL63+PW63+QH63+QS63+RD63+RO63</f>
        <v>0</v>
      </c>
      <c r="RV63" s="43" t="e">
        <f>(OX63*PA63+PI63*PL63+PT63*PW63+QE63*QH63+QP63*QS63+RA63*RD63+RL63*RO63)/RU63</f>
        <v>#DIV/0!</v>
      </c>
      <c r="RW63" s="229">
        <f>OK63+RP63</f>
        <v>86</v>
      </c>
      <c r="RX63" s="230">
        <f>OL63+RU63</f>
        <v>49</v>
      </c>
      <c r="RY63" s="146" t="e">
        <f xml:space="preserve"> (OM63*OL63+RV63*RU63)/RX63</f>
        <v>#DIV/0!</v>
      </c>
      <c r="RZ63" s="45" t="e">
        <f>TEXT(RY63,"0.00")</f>
        <v>#DIV/0!</v>
      </c>
      <c r="SA63" s="47" t="e">
        <f>IF(AND(RY63&lt;1.6),"Cảnh báo KQHT","Lên lớp")</f>
        <v>#DIV/0!</v>
      </c>
      <c r="SB63" s="148" t="s">
        <v>1516</v>
      </c>
      <c r="SC63" s="24"/>
      <c r="SD63" s="27"/>
      <c r="SE63" s="28"/>
      <c r="SF63" s="22">
        <f>ROUND((SC63*0.4+SD63*0.6),1)</f>
        <v>0</v>
      </c>
      <c r="SG63" s="29">
        <f>ROUND(MAX((SC63*0.4+SD63*0.6),(SC63*0.4+SE63*0.6)),1)</f>
        <v>0</v>
      </c>
      <c r="SH63" s="29" t="str">
        <f>TEXT(SG63,"0.0")</f>
        <v>0.0</v>
      </c>
      <c r="SI63" s="35" t="str">
        <f>IF(SG63&gt;=8.5,"A",IF(SG63&gt;=8,"B+",IF(SG63&gt;=7,"B",IF(SG63&gt;=6.5,"C+",IF(SG63&gt;=5.5,"C",IF(SG63&gt;=5,"D+",IF(SG63&gt;=4,"D","F")))))))</f>
        <v>F</v>
      </c>
      <c r="SJ63" s="33">
        <f>IF(SI63="A",4,IF(SI63="B+",3.5,IF(SI63="B",3,IF(SI63="C+",2.5,IF(SI63="C",2,IF(SI63="D+",1.5,IF(SI63="D",1,0)))))))</f>
        <v>0</v>
      </c>
      <c r="SK63" s="49" t="str">
        <f>TEXT(SJ63,"0.0")</f>
        <v>0.0</v>
      </c>
      <c r="SL63" s="77">
        <v>2</v>
      </c>
      <c r="SM63" s="151"/>
      <c r="SN63" s="24"/>
      <c r="SO63" s="27"/>
      <c r="SP63" s="28"/>
      <c r="SQ63" s="30">
        <f>ROUND((SN63*0.4+SO63*0.6),1)</f>
        <v>0</v>
      </c>
      <c r="SR63" s="31">
        <f>ROUND(MAX((SN63*0.4+SO63*0.6),(SN63*0.4+SP63*0.6)),1)</f>
        <v>0</v>
      </c>
      <c r="SS63" s="31" t="str">
        <f>TEXT(SR63,"0.0")</f>
        <v>0.0</v>
      </c>
      <c r="ST63" s="35" t="str">
        <f>IF(SR63&gt;=8.5,"A",IF(SR63&gt;=8,"B+",IF(SR63&gt;=7,"B",IF(SR63&gt;=6.5,"C+",IF(SR63&gt;=5.5,"C",IF(SR63&gt;=5,"D+",IF(SR63&gt;=4,"D","F")))))))</f>
        <v>F</v>
      </c>
      <c r="SU63" s="33">
        <f>IF(ST63="A",4,IF(ST63="B+",3.5,IF(ST63="B",3,IF(ST63="C+",2.5,IF(ST63="C",2,IF(ST63="D+",1.5,IF(ST63="D",1,0)))))))</f>
        <v>0</v>
      </c>
      <c r="SV63" s="49" t="str">
        <f>TEXT(SU63,"0.0")</f>
        <v>0.0</v>
      </c>
      <c r="SW63" s="77">
        <v>2</v>
      </c>
      <c r="SX63" s="151"/>
      <c r="SY63" s="24"/>
      <c r="SZ63" s="27"/>
      <c r="TA63" s="28"/>
      <c r="TB63" s="22">
        <f t="shared" si="1572"/>
        <v>0</v>
      </c>
      <c r="TC63" s="29">
        <f t="shared" si="1572"/>
        <v>0</v>
      </c>
      <c r="TD63" s="31" t="str">
        <f>TEXT(TC63,"0.0")</f>
        <v>0.0</v>
      </c>
      <c r="TE63" s="35" t="str">
        <f>IF(TC63&gt;=8.5,"A",IF(TC63&gt;=8,"B+",IF(TC63&gt;=7,"B",IF(TC63&gt;=6.5,"C+",IF(TC63&gt;=5.5,"C",IF(TC63&gt;=5,"D+",IF(TC63&gt;=4,"D","F")))))))</f>
        <v>F</v>
      </c>
      <c r="TF63" s="33">
        <f>IF(TE63="A",4,IF(TE63="B+",3.5,IF(TE63="B",3,IF(TE63="C+",2.5,IF(TE63="C",2,IF(TE63="D+",1.5,IF(TE63="D",1,0)))))))</f>
        <v>0</v>
      </c>
      <c r="TG63" s="49" t="str">
        <f>TEXT(TF63,"0.0")</f>
        <v>0.0</v>
      </c>
      <c r="TH63" s="77">
        <v>4</v>
      </c>
      <c r="TI63" s="151"/>
    </row>
    <row r="64" spans="1:529" ht="18">
      <c r="A64" s="11">
        <v>45</v>
      </c>
      <c r="B64" s="70" t="s">
        <v>1068</v>
      </c>
      <c r="C64" s="14" t="s">
        <v>1383</v>
      </c>
      <c r="D64" s="57" t="s">
        <v>271</v>
      </c>
      <c r="E64" s="303" t="s">
        <v>1384</v>
      </c>
      <c r="F64" s="123" t="s">
        <v>1519</v>
      </c>
      <c r="G64" s="58" t="s">
        <v>1477</v>
      </c>
      <c r="H64" s="58" t="s">
        <v>18</v>
      </c>
      <c r="I64" s="104" t="s">
        <v>690</v>
      </c>
      <c r="J64" s="140">
        <v>6</v>
      </c>
      <c r="K64" s="140"/>
      <c r="L64" s="35" t="str">
        <f t="shared" si="1485"/>
        <v>C</v>
      </c>
      <c r="M64" s="33">
        <f t="shared" si="1486"/>
        <v>2</v>
      </c>
      <c r="N64" s="49" t="str">
        <f t="shared" si="1487"/>
        <v>2.0</v>
      </c>
      <c r="O64" s="12">
        <v>2</v>
      </c>
      <c r="P64" s="19">
        <v>6</v>
      </c>
      <c r="Q64" s="19"/>
      <c r="R64" s="35" t="str">
        <f t="shared" si="1346"/>
        <v>C</v>
      </c>
      <c r="S64" s="33">
        <f t="shared" si="1347"/>
        <v>2</v>
      </c>
      <c r="T64" s="49" t="str">
        <f t="shared" si="1348"/>
        <v>2.0</v>
      </c>
      <c r="U64" s="12">
        <v>3</v>
      </c>
      <c r="V64" s="24">
        <v>7.2</v>
      </c>
      <c r="W64" s="27">
        <v>6</v>
      </c>
      <c r="X64" s="28"/>
      <c r="Y64" s="30">
        <f t="shared" si="1488"/>
        <v>6.5</v>
      </c>
      <c r="Z64" s="161">
        <f t="shared" si="1489"/>
        <v>6.5</v>
      </c>
      <c r="AA64" s="161"/>
      <c r="AB64" s="162" t="str">
        <f t="shared" si="1490"/>
        <v>C+</v>
      </c>
      <c r="AC64" s="163">
        <f t="shared" si="1491"/>
        <v>2.5</v>
      </c>
      <c r="AD64" s="56" t="str">
        <f t="shared" si="1492"/>
        <v>2.5</v>
      </c>
      <c r="AE64" s="77">
        <v>5</v>
      </c>
      <c r="AF64" s="80">
        <v>5</v>
      </c>
      <c r="AG64" s="24">
        <v>5</v>
      </c>
      <c r="AH64" s="27">
        <v>1</v>
      </c>
      <c r="AI64" s="28">
        <v>4</v>
      </c>
      <c r="AJ64" s="30">
        <f t="shared" si="1493"/>
        <v>2.6</v>
      </c>
      <c r="AK64" s="31">
        <f t="shared" si="1494"/>
        <v>4.4000000000000004</v>
      </c>
      <c r="AL64" s="31"/>
      <c r="AM64" s="35" t="str">
        <f t="shared" si="1495"/>
        <v>D</v>
      </c>
      <c r="AN64" s="33">
        <f t="shared" si="1496"/>
        <v>1</v>
      </c>
      <c r="AO64" s="49" t="str">
        <f t="shared" si="1497"/>
        <v>1.0</v>
      </c>
      <c r="AP64" s="77">
        <v>3</v>
      </c>
      <c r="AQ64" s="83">
        <v>3</v>
      </c>
      <c r="AR64" s="24">
        <v>6.3</v>
      </c>
      <c r="AS64" s="27">
        <v>4</v>
      </c>
      <c r="AT64" s="28"/>
      <c r="AU64" s="30">
        <f t="shared" si="1498"/>
        <v>4.9000000000000004</v>
      </c>
      <c r="AV64" s="161">
        <f t="shared" si="1499"/>
        <v>4.9000000000000004</v>
      </c>
      <c r="AW64" s="161"/>
      <c r="AX64" s="162" t="str">
        <f t="shared" si="1500"/>
        <v>D</v>
      </c>
      <c r="AY64" s="163">
        <f t="shared" si="1501"/>
        <v>1</v>
      </c>
      <c r="AZ64" s="56" t="str">
        <f t="shared" si="1502"/>
        <v>1.0</v>
      </c>
      <c r="BA64" s="77">
        <v>3</v>
      </c>
      <c r="BB64" s="83">
        <v>3</v>
      </c>
      <c r="BC64" s="24">
        <v>6.8</v>
      </c>
      <c r="BD64" s="27">
        <v>5</v>
      </c>
      <c r="BE64" s="28"/>
      <c r="BF64" s="30">
        <f t="shared" si="1503"/>
        <v>5.7</v>
      </c>
      <c r="BG64" s="161">
        <f t="shared" si="1504"/>
        <v>5.7</v>
      </c>
      <c r="BH64" s="161"/>
      <c r="BI64" s="162" t="str">
        <f t="shared" si="1505"/>
        <v>C</v>
      </c>
      <c r="BJ64" s="163">
        <f t="shared" si="1506"/>
        <v>2</v>
      </c>
      <c r="BK64" s="56" t="str">
        <f t="shared" si="1507"/>
        <v>2.0</v>
      </c>
      <c r="BL64" s="77">
        <v>3</v>
      </c>
      <c r="BM64" s="83">
        <v>3</v>
      </c>
      <c r="BN64" s="24">
        <v>7.3</v>
      </c>
      <c r="BO64" s="124"/>
      <c r="BP64" s="28">
        <v>6</v>
      </c>
      <c r="BQ64" s="30">
        <f t="shared" si="1508"/>
        <v>2.9</v>
      </c>
      <c r="BR64" s="31">
        <f t="shared" si="1509"/>
        <v>6.5</v>
      </c>
      <c r="BS64" s="31"/>
      <c r="BT64" s="35" t="str">
        <f t="shared" si="1510"/>
        <v>C+</v>
      </c>
      <c r="BU64" s="33">
        <f t="shared" si="1511"/>
        <v>2.5</v>
      </c>
      <c r="BV64" s="49" t="str">
        <f t="shared" si="1512"/>
        <v>2.5</v>
      </c>
      <c r="BW64" s="77">
        <v>2</v>
      </c>
      <c r="BX64" s="83">
        <v>2</v>
      </c>
      <c r="BY64" s="41">
        <f t="shared" si="1513"/>
        <v>16</v>
      </c>
      <c r="BZ64" s="43">
        <f t="shared" si="1514"/>
        <v>1.84375</v>
      </c>
      <c r="CA64" s="45" t="str">
        <f t="shared" si="1515"/>
        <v>1.84</v>
      </c>
      <c r="CB64" s="47" t="str">
        <f t="shared" si="1516"/>
        <v>Lên lớp</v>
      </c>
      <c r="CC64" s="145">
        <f t="shared" si="1349"/>
        <v>16</v>
      </c>
      <c r="CD64" s="146">
        <f t="shared" si="1517"/>
        <v>1.84375</v>
      </c>
      <c r="CE64" s="47" t="str">
        <f t="shared" si="1518"/>
        <v>Lên lớp</v>
      </c>
      <c r="CF64" s="47" t="s">
        <v>1143</v>
      </c>
      <c r="CG64" s="24">
        <v>5.7</v>
      </c>
      <c r="CH64" s="27">
        <v>6</v>
      </c>
      <c r="CI64" s="28"/>
      <c r="CJ64" s="30">
        <f t="shared" si="1350"/>
        <v>5.9</v>
      </c>
      <c r="CK64" s="31">
        <f t="shared" si="1351"/>
        <v>5.9</v>
      </c>
      <c r="CL64" s="31"/>
      <c r="CM64" s="35" t="str">
        <f t="shared" si="1352"/>
        <v>C</v>
      </c>
      <c r="CN64" s="157">
        <f t="shared" si="1353"/>
        <v>2</v>
      </c>
      <c r="CO64" s="49" t="str">
        <f t="shared" si="1354"/>
        <v>2.0</v>
      </c>
      <c r="CP64" s="77">
        <v>3</v>
      </c>
      <c r="CQ64" s="151">
        <v>3</v>
      </c>
      <c r="CR64" s="24">
        <v>6.7</v>
      </c>
      <c r="CS64" s="27">
        <v>6</v>
      </c>
      <c r="CT64" s="28"/>
      <c r="CU64" s="30">
        <f>ROUND((CR64*0.4+CS64*0.6),1)</f>
        <v>6.3</v>
      </c>
      <c r="CV64" s="31">
        <f>ROUND(MAX((CR64*0.4+CS64*0.6),(CR64*0.4+CT64*0.6)),1)</f>
        <v>6.3</v>
      </c>
      <c r="CW64" s="31"/>
      <c r="CX64" s="35" t="str">
        <f t="shared" si="1355"/>
        <v>C</v>
      </c>
      <c r="CY64" s="157">
        <f t="shared" si="1356"/>
        <v>2</v>
      </c>
      <c r="CZ64" s="49" t="str">
        <f t="shared" si="1357"/>
        <v>2.0</v>
      </c>
      <c r="DA64" s="77">
        <v>2</v>
      </c>
      <c r="DB64" s="151">
        <v>2</v>
      </c>
      <c r="DC64" s="24">
        <v>5</v>
      </c>
      <c r="DD64" s="27">
        <v>6</v>
      </c>
      <c r="DE64" s="28"/>
      <c r="DF64" s="30">
        <f t="shared" si="1358"/>
        <v>5.6</v>
      </c>
      <c r="DG64" s="31">
        <f t="shared" si="1359"/>
        <v>5.6</v>
      </c>
      <c r="DH64" s="31"/>
      <c r="DI64" s="35" t="str">
        <f t="shared" si="1360"/>
        <v>C</v>
      </c>
      <c r="DJ64" s="157">
        <f t="shared" si="1361"/>
        <v>2</v>
      </c>
      <c r="DK64" s="49" t="str">
        <f t="shared" si="1362"/>
        <v>2.0</v>
      </c>
      <c r="DL64" s="77">
        <v>4</v>
      </c>
      <c r="DM64" s="151">
        <v>4</v>
      </c>
      <c r="DN64" s="63"/>
      <c r="DO64" s="27"/>
      <c r="DP64" s="28"/>
      <c r="DQ64" s="30">
        <f>ROUND((DN64*0.4+DO64*0.6),1)</f>
        <v>0</v>
      </c>
      <c r="DR64" s="31">
        <f>ROUND(MAX((DN64*0.4+DO64*0.6),(DN64*0.4+DP64*0.6)),1)</f>
        <v>0</v>
      </c>
      <c r="DS64" s="31"/>
      <c r="DT64" s="35" t="str">
        <f t="shared" si="1363"/>
        <v>F</v>
      </c>
      <c r="DU64" s="157">
        <f t="shared" si="1364"/>
        <v>0</v>
      </c>
      <c r="DV64" s="49" t="str">
        <f t="shared" si="1365"/>
        <v>0.0</v>
      </c>
      <c r="DW64" s="77">
        <v>3</v>
      </c>
      <c r="DX64" s="151"/>
      <c r="DY64" s="24">
        <v>5</v>
      </c>
      <c r="DZ64" s="27">
        <v>4</v>
      </c>
      <c r="EA64" s="28"/>
      <c r="EB64" s="30">
        <f t="shared" si="1366"/>
        <v>4.4000000000000004</v>
      </c>
      <c r="EC64" s="31">
        <f t="shared" si="1367"/>
        <v>4.4000000000000004</v>
      </c>
      <c r="ED64" s="31"/>
      <c r="EE64" s="35" t="str">
        <f t="shared" si="1368"/>
        <v>D</v>
      </c>
      <c r="EF64" s="157">
        <f t="shared" si="1369"/>
        <v>1</v>
      </c>
      <c r="EG64" s="49" t="str">
        <f t="shared" si="1370"/>
        <v>1.0</v>
      </c>
      <c r="EH64" s="77">
        <v>2</v>
      </c>
      <c r="EI64" s="151">
        <v>2</v>
      </c>
      <c r="EJ64" s="24">
        <v>6</v>
      </c>
      <c r="EK64" s="27">
        <v>4</v>
      </c>
      <c r="EL64" s="28"/>
      <c r="EM64" s="30">
        <f t="shared" si="1371"/>
        <v>4.8</v>
      </c>
      <c r="EN64" s="31">
        <f t="shared" si="1372"/>
        <v>4.8</v>
      </c>
      <c r="EO64" s="31"/>
      <c r="EP64" s="35" t="str">
        <f t="shared" si="1373"/>
        <v>D</v>
      </c>
      <c r="EQ64" s="157">
        <f t="shared" si="1374"/>
        <v>1</v>
      </c>
      <c r="ER64" s="49" t="str">
        <f t="shared" si="1375"/>
        <v>1.0</v>
      </c>
      <c r="ES64" s="77">
        <v>2</v>
      </c>
      <c r="ET64" s="151">
        <v>2</v>
      </c>
      <c r="EU64" s="24">
        <v>5</v>
      </c>
      <c r="EV64" s="27">
        <v>4</v>
      </c>
      <c r="EW64" s="28"/>
      <c r="EX64" s="30">
        <f t="shared" si="1376"/>
        <v>4.4000000000000004</v>
      </c>
      <c r="EY64" s="31">
        <f t="shared" si="1377"/>
        <v>4.4000000000000004</v>
      </c>
      <c r="EZ64" s="31"/>
      <c r="FA64" s="35" t="str">
        <f t="shared" si="1378"/>
        <v>D</v>
      </c>
      <c r="FB64" s="157">
        <f t="shared" si="1379"/>
        <v>1</v>
      </c>
      <c r="FC64" s="49" t="str">
        <f t="shared" si="1380"/>
        <v>1.0</v>
      </c>
      <c r="FD64" s="77">
        <v>3</v>
      </c>
      <c r="FE64" s="151">
        <v>3</v>
      </c>
      <c r="FF64" s="155"/>
      <c r="FG64" s="165"/>
      <c r="FH64" s="165"/>
      <c r="FI64" s="30">
        <v>6.6</v>
      </c>
      <c r="FJ64" s="31">
        <v>6.6</v>
      </c>
      <c r="FK64" s="31"/>
      <c r="FL64" s="35" t="str">
        <f t="shared" si="1381"/>
        <v>C+</v>
      </c>
      <c r="FM64" s="33">
        <f t="shared" si="1382"/>
        <v>2.5</v>
      </c>
      <c r="FN64" s="49" t="str">
        <f t="shared" si="1383"/>
        <v>2.5</v>
      </c>
      <c r="FO64" s="77">
        <v>2</v>
      </c>
      <c r="FP64" s="151">
        <v>2</v>
      </c>
      <c r="FQ64" s="41">
        <f t="shared" si="1384"/>
        <v>21</v>
      </c>
      <c r="FR64" s="43">
        <f t="shared" si="1385"/>
        <v>1.4285714285714286</v>
      </c>
      <c r="FS64" s="45" t="str">
        <f t="shared" si="1386"/>
        <v>1.43</v>
      </c>
      <c r="FT64" s="47" t="str">
        <f t="shared" si="1387"/>
        <v>Lên lớp</v>
      </c>
      <c r="FU64" s="145">
        <f t="shared" si="1388"/>
        <v>18</v>
      </c>
      <c r="FV64" s="146">
        <f t="shared" si="1389"/>
        <v>1.6666666666666667</v>
      </c>
      <c r="FW64" s="174">
        <f t="shared" si="1390"/>
        <v>37</v>
      </c>
      <c r="FX64" s="41">
        <f t="shared" si="1391"/>
        <v>34</v>
      </c>
      <c r="FY64" s="43">
        <f t="shared" si="1392"/>
        <v>1.75</v>
      </c>
      <c r="FZ64" s="45" t="str">
        <f t="shared" si="1393"/>
        <v>1.75</v>
      </c>
      <c r="GA64" s="47" t="str">
        <f t="shared" si="1394"/>
        <v>Lên lớp</v>
      </c>
      <c r="GB64" s="47" t="s">
        <v>1143</v>
      </c>
      <c r="GC64" s="63"/>
      <c r="GD64" s="27"/>
      <c r="GE64" s="28"/>
      <c r="GF64" s="30">
        <f t="shared" si="1395"/>
        <v>0</v>
      </c>
      <c r="GG64" s="31">
        <f t="shared" si="1396"/>
        <v>0</v>
      </c>
      <c r="GH64" s="31"/>
      <c r="GI64" s="35" t="str">
        <f t="shared" si="1397"/>
        <v>F</v>
      </c>
      <c r="GJ64" s="33">
        <f t="shared" si="1398"/>
        <v>0</v>
      </c>
      <c r="GK64" s="49" t="str">
        <f t="shared" si="1399"/>
        <v>0.0</v>
      </c>
      <c r="GL64" s="77">
        <v>2</v>
      </c>
      <c r="GM64" s="151"/>
      <c r="GN64" s="24">
        <v>7.4</v>
      </c>
      <c r="GO64" s="124"/>
      <c r="GP64" s="28">
        <v>5</v>
      </c>
      <c r="GQ64" s="30">
        <f t="shared" si="1400"/>
        <v>3</v>
      </c>
      <c r="GR64" s="31">
        <f t="shared" si="1401"/>
        <v>6</v>
      </c>
      <c r="GS64" s="31"/>
      <c r="GT64" s="35" t="str">
        <f t="shared" si="1402"/>
        <v>C</v>
      </c>
      <c r="GU64" s="33">
        <f t="shared" si="1403"/>
        <v>2</v>
      </c>
      <c r="GV64" s="49" t="str">
        <f t="shared" si="1404"/>
        <v>2.0</v>
      </c>
      <c r="GW64" s="77">
        <v>3</v>
      </c>
      <c r="GX64" s="151">
        <v>3</v>
      </c>
      <c r="GY64" s="24">
        <v>5.2</v>
      </c>
      <c r="GZ64" s="27">
        <v>4</v>
      </c>
      <c r="HA64" s="28"/>
      <c r="HB64" s="30">
        <f t="shared" si="1405"/>
        <v>4.5</v>
      </c>
      <c r="HC64" s="31">
        <f t="shared" si="1406"/>
        <v>4.5</v>
      </c>
      <c r="HD64" s="31"/>
      <c r="HE64" s="35" t="str">
        <f t="shared" si="1407"/>
        <v>D</v>
      </c>
      <c r="HF64" s="33">
        <f t="shared" si="1408"/>
        <v>1</v>
      </c>
      <c r="HG64" s="49" t="str">
        <f t="shared" si="1409"/>
        <v>1.0</v>
      </c>
      <c r="HH64" s="77">
        <v>2</v>
      </c>
      <c r="HI64" s="151">
        <v>2</v>
      </c>
      <c r="HJ64" s="24">
        <v>7</v>
      </c>
      <c r="HK64" s="27">
        <v>5</v>
      </c>
      <c r="HL64" s="28"/>
      <c r="HM64" s="30">
        <f t="shared" si="1410"/>
        <v>5.8</v>
      </c>
      <c r="HN64" s="31">
        <f t="shared" si="1411"/>
        <v>5.8</v>
      </c>
      <c r="HO64" s="31"/>
      <c r="HP64" s="35" t="str">
        <f t="shared" si="1412"/>
        <v>C</v>
      </c>
      <c r="HQ64" s="33">
        <f t="shared" si="1413"/>
        <v>2</v>
      </c>
      <c r="HR64" s="49" t="str">
        <f t="shared" si="1414"/>
        <v>2.0</v>
      </c>
      <c r="HS64" s="77">
        <v>2</v>
      </c>
      <c r="HT64" s="151">
        <v>2</v>
      </c>
      <c r="HU64" s="24">
        <v>5</v>
      </c>
      <c r="HV64" s="27">
        <v>6</v>
      </c>
      <c r="HW64" s="28"/>
      <c r="HX64" s="30">
        <f t="shared" si="1415"/>
        <v>5.6</v>
      </c>
      <c r="HY64" s="31">
        <f t="shared" si="1416"/>
        <v>5.6</v>
      </c>
      <c r="HZ64" s="31"/>
      <c r="IA64" s="35" t="str">
        <f t="shared" si="1417"/>
        <v>C</v>
      </c>
      <c r="IB64" s="33">
        <f t="shared" si="1418"/>
        <v>2</v>
      </c>
      <c r="IC64" s="49" t="str">
        <f t="shared" si="1419"/>
        <v>2.0</v>
      </c>
      <c r="ID64" s="77">
        <v>3</v>
      </c>
      <c r="IE64" s="151">
        <v>3</v>
      </c>
      <c r="IF64" s="24">
        <v>5.3</v>
      </c>
      <c r="IG64" s="27">
        <v>5</v>
      </c>
      <c r="IH64" s="28"/>
      <c r="II64" s="30">
        <f t="shared" si="1420"/>
        <v>5.0999999999999996</v>
      </c>
      <c r="IJ64" s="31">
        <f t="shared" si="1421"/>
        <v>5.0999999999999996</v>
      </c>
      <c r="IK64" s="31"/>
      <c r="IL64" s="35" t="str">
        <f t="shared" si="1422"/>
        <v>D+</v>
      </c>
      <c r="IM64" s="33">
        <f t="shared" si="1423"/>
        <v>1.5</v>
      </c>
      <c r="IN64" s="49" t="str">
        <f t="shared" si="1424"/>
        <v>1.5</v>
      </c>
      <c r="IO64" s="77">
        <v>2</v>
      </c>
      <c r="IP64" s="151">
        <v>2</v>
      </c>
      <c r="IQ64" s="24">
        <v>6.4</v>
      </c>
      <c r="IR64" s="124"/>
      <c r="IS64" s="28">
        <v>5</v>
      </c>
      <c r="IT64" s="30">
        <f t="shared" si="1425"/>
        <v>2.6</v>
      </c>
      <c r="IU64" s="31">
        <f t="shared" si="1426"/>
        <v>5.6</v>
      </c>
      <c r="IV64" s="31"/>
      <c r="IW64" s="35" t="str">
        <f t="shared" si="1427"/>
        <v>C</v>
      </c>
      <c r="IX64" s="33">
        <f t="shared" si="1428"/>
        <v>2</v>
      </c>
      <c r="IY64" s="49" t="str">
        <f t="shared" si="1429"/>
        <v>2.0</v>
      </c>
      <c r="IZ64" s="77">
        <v>3</v>
      </c>
      <c r="JA64" s="151">
        <v>3</v>
      </c>
      <c r="JB64" s="24">
        <v>5</v>
      </c>
      <c r="JC64" s="27">
        <v>5</v>
      </c>
      <c r="JD64" s="28"/>
      <c r="JE64" s="30">
        <f t="shared" si="1430"/>
        <v>5</v>
      </c>
      <c r="JF64" s="31">
        <f t="shared" si="1431"/>
        <v>5</v>
      </c>
      <c r="JG64" s="31"/>
      <c r="JH64" s="35" t="str">
        <f t="shared" si="1432"/>
        <v>D+</v>
      </c>
      <c r="JI64" s="33">
        <f t="shared" si="1433"/>
        <v>1.5</v>
      </c>
      <c r="JJ64" s="49" t="str">
        <f t="shared" si="1434"/>
        <v>1.5</v>
      </c>
      <c r="JK64" s="77">
        <v>3</v>
      </c>
      <c r="JL64" s="151">
        <v>3</v>
      </c>
      <c r="JM64" s="24">
        <v>6.5</v>
      </c>
      <c r="JN64" s="214">
        <v>7</v>
      </c>
      <c r="JO64" s="140"/>
      <c r="JP64" s="30">
        <f t="shared" si="1435"/>
        <v>6.8</v>
      </c>
      <c r="JQ64" s="31">
        <f t="shared" si="1436"/>
        <v>6.8</v>
      </c>
      <c r="JR64" s="31"/>
      <c r="JS64" s="35" t="str">
        <f t="shared" si="1437"/>
        <v>C+</v>
      </c>
      <c r="JT64" s="33">
        <f t="shared" si="1438"/>
        <v>2.5</v>
      </c>
      <c r="JU64" s="49" t="str">
        <f t="shared" si="1439"/>
        <v>2.5</v>
      </c>
      <c r="JV64" s="77">
        <v>1</v>
      </c>
      <c r="JW64" s="151">
        <v>1</v>
      </c>
      <c r="JX64" s="211">
        <f t="shared" si="1440"/>
        <v>21</v>
      </c>
      <c r="JY64" s="43">
        <f t="shared" si="1441"/>
        <v>1.6190476190476191</v>
      </c>
      <c r="JZ64" s="45" t="str">
        <f t="shared" si="1442"/>
        <v>1.62</v>
      </c>
      <c r="KA64" s="47" t="str">
        <f t="shared" si="1477"/>
        <v>Lên lớp</v>
      </c>
      <c r="KB64" s="41">
        <f t="shared" si="1478"/>
        <v>19</v>
      </c>
      <c r="KC64" s="43">
        <f t="shared" si="1479"/>
        <v>1.7894736842105263</v>
      </c>
      <c r="KD64" s="229">
        <f t="shared" si="1480"/>
        <v>58</v>
      </c>
      <c r="KE64" s="230">
        <f t="shared" si="1481"/>
        <v>53</v>
      </c>
      <c r="KF64" s="146">
        <f t="shared" si="1482"/>
        <v>1.7641509433962264</v>
      </c>
      <c r="KG64" s="45" t="str">
        <f t="shared" si="1483"/>
        <v>1.76</v>
      </c>
      <c r="KH64" s="47" t="str">
        <f t="shared" si="1484"/>
        <v>Lên lớp</v>
      </c>
      <c r="KI64" s="47" t="s">
        <v>1143</v>
      </c>
      <c r="KJ64" s="24">
        <v>5</v>
      </c>
      <c r="KK64" s="27">
        <v>4</v>
      </c>
      <c r="KL64" s="28"/>
      <c r="KM64" s="30">
        <f t="shared" si="1519"/>
        <v>4.4000000000000004</v>
      </c>
      <c r="KN64" s="31">
        <f t="shared" si="1520"/>
        <v>4.4000000000000004</v>
      </c>
      <c r="KO64" s="31" t="str">
        <f t="shared" si="1521"/>
        <v>4.4</v>
      </c>
      <c r="KP64" s="35" t="str">
        <f t="shared" si="1522"/>
        <v>D</v>
      </c>
      <c r="KQ64" s="33">
        <f t="shared" si="1523"/>
        <v>1</v>
      </c>
      <c r="KR64" s="49" t="str">
        <f t="shared" si="1524"/>
        <v>1.0</v>
      </c>
      <c r="KS64" s="77">
        <v>2</v>
      </c>
      <c r="KT64" s="151">
        <v>2</v>
      </c>
      <c r="KU64" s="24">
        <v>6.3</v>
      </c>
      <c r="KV64" s="27">
        <v>8</v>
      </c>
      <c r="KW64" s="28"/>
      <c r="KX64" s="30">
        <f t="shared" si="1525"/>
        <v>7.3</v>
      </c>
      <c r="KY64" s="31">
        <f t="shared" si="1526"/>
        <v>7.3</v>
      </c>
      <c r="KZ64" s="31" t="str">
        <f t="shared" si="1527"/>
        <v>7.3</v>
      </c>
      <c r="LA64" s="35" t="str">
        <f t="shared" si="1528"/>
        <v>B</v>
      </c>
      <c r="LB64" s="33">
        <f t="shared" si="1529"/>
        <v>3</v>
      </c>
      <c r="LC64" s="49" t="str">
        <f t="shared" si="1530"/>
        <v>3.0</v>
      </c>
      <c r="LD64" s="77">
        <v>2</v>
      </c>
      <c r="LE64" s="151">
        <v>2</v>
      </c>
      <c r="LF64" s="24">
        <v>6</v>
      </c>
      <c r="LG64" s="27"/>
      <c r="LH64" s="28"/>
      <c r="LI64" s="30">
        <f t="shared" si="1531"/>
        <v>2.4</v>
      </c>
      <c r="LJ64" s="31">
        <f t="shared" si="1532"/>
        <v>2.4</v>
      </c>
      <c r="LK64" s="31" t="str">
        <f t="shared" si="1533"/>
        <v>2.4</v>
      </c>
      <c r="LL64" s="35" t="str">
        <f t="shared" si="1534"/>
        <v>F</v>
      </c>
      <c r="LM64" s="33">
        <f t="shared" si="1535"/>
        <v>0</v>
      </c>
      <c r="LN64" s="49" t="str">
        <f t="shared" si="1536"/>
        <v>0.0</v>
      </c>
      <c r="LO64" s="77">
        <v>2</v>
      </c>
      <c r="LP64" s="151"/>
      <c r="LQ64" s="63"/>
      <c r="LR64" s="27"/>
      <c r="LS64" s="28"/>
      <c r="LT64" s="30">
        <f t="shared" si="1537"/>
        <v>0</v>
      </c>
      <c r="LU64" s="31">
        <f t="shared" si="1538"/>
        <v>0</v>
      </c>
      <c r="LV64" s="31"/>
      <c r="LW64" s="35" t="str">
        <f t="shared" si="1539"/>
        <v>F</v>
      </c>
      <c r="LX64" s="33">
        <f t="shared" si="1540"/>
        <v>0</v>
      </c>
      <c r="LY64" s="49" t="str">
        <f t="shared" si="1541"/>
        <v>0.0</v>
      </c>
      <c r="LZ64" s="77">
        <v>2</v>
      </c>
      <c r="MA64" s="151"/>
      <c r="MB64" s="24">
        <v>5</v>
      </c>
      <c r="MC64" s="124"/>
      <c r="MD64" s="28"/>
      <c r="ME64" s="30">
        <f t="shared" si="1542"/>
        <v>2</v>
      </c>
      <c r="MF64" s="161">
        <f t="shared" si="1543"/>
        <v>2</v>
      </c>
      <c r="MG64" s="161"/>
      <c r="MH64" s="162" t="str">
        <f t="shared" si="1544"/>
        <v>F</v>
      </c>
      <c r="MI64" s="163">
        <f t="shared" si="1545"/>
        <v>0</v>
      </c>
      <c r="MJ64" s="56" t="str">
        <f t="shared" si="1546"/>
        <v>0.0</v>
      </c>
      <c r="MK64" s="77">
        <v>1</v>
      </c>
      <c r="ML64" s="151"/>
      <c r="MM64" s="24">
        <v>5.7</v>
      </c>
      <c r="MN64" s="27"/>
      <c r="MO64" s="28">
        <v>0</v>
      </c>
      <c r="MP64" s="30">
        <f t="shared" si="1547"/>
        <v>2.2999999999999998</v>
      </c>
      <c r="MQ64" s="161">
        <f t="shared" si="1548"/>
        <v>2.2999999999999998</v>
      </c>
      <c r="MR64" s="161"/>
      <c r="MS64" s="162" t="str">
        <f t="shared" si="1549"/>
        <v>F</v>
      </c>
      <c r="MT64" s="163">
        <f t="shared" si="1550"/>
        <v>0</v>
      </c>
      <c r="MU64" s="56" t="str">
        <f t="shared" si="1551"/>
        <v>0.0</v>
      </c>
      <c r="MV64" s="77">
        <v>3</v>
      </c>
      <c r="MW64" s="151"/>
      <c r="MX64" s="24">
        <v>5</v>
      </c>
      <c r="MY64" s="124"/>
      <c r="MZ64" s="28"/>
      <c r="NA64" s="30">
        <f t="shared" si="1552"/>
        <v>2</v>
      </c>
      <c r="NB64" s="161">
        <f t="shared" si="1553"/>
        <v>2</v>
      </c>
      <c r="NC64" s="161"/>
      <c r="ND64" s="162" t="str">
        <f t="shared" si="1554"/>
        <v>F</v>
      </c>
      <c r="NE64" s="163">
        <f t="shared" si="1555"/>
        <v>0</v>
      </c>
      <c r="NF64" s="56" t="str">
        <f t="shared" si="1556"/>
        <v>0.0</v>
      </c>
      <c r="NG64" s="77">
        <v>1</v>
      </c>
      <c r="NH64" s="151"/>
      <c r="NI64" s="24">
        <v>6</v>
      </c>
      <c r="NJ64" s="27">
        <v>8</v>
      </c>
      <c r="NK64" s="28"/>
      <c r="NL64" s="30">
        <f t="shared" si="1557"/>
        <v>7.2</v>
      </c>
      <c r="NM64" s="31">
        <f t="shared" si="1558"/>
        <v>7.2</v>
      </c>
      <c r="NN64" s="31" t="str">
        <f t="shared" si="1559"/>
        <v>7.2</v>
      </c>
      <c r="NO64" s="35" t="str">
        <f t="shared" si="1560"/>
        <v>B</v>
      </c>
      <c r="NP64" s="33">
        <f t="shared" si="1561"/>
        <v>3</v>
      </c>
      <c r="NQ64" s="49" t="str">
        <f t="shared" si="1562"/>
        <v>3.0</v>
      </c>
      <c r="NR64" s="77">
        <v>3</v>
      </c>
      <c r="NS64" s="151">
        <v>3</v>
      </c>
      <c r="NT64" s="63"/>
      <c r="NU64" s="214"/>
      <c r="NV64" s="28"/>
      <c r="NW64" s="30">
        <f t="shared" si="1563"/>
        <v>0</v>
      </c>
      <c r="NX64" s="31">
        <f t="shared" si="1564"/>
        <v>0</v>
      </c>
      <c r="NY64" s="31" t="str">
        <f t="shared" si="1565"/>
        <v>0.0</v>
      </c>
      <c r="NZ64" s="35" t="str">
        <f t="shared" si="1566"/>
        <v>F</v>
      </c>
      <c r="OA64" s="33">
        <f t="shared" si="1567"/>
        <v>0</v>
      </c>
      <c r="OB64" s="49" t="str">
        <f t="shared" si="1568"/>
        <v>0.0</v>
      </c>
      <c r="OC64" s="77">
        <v>2</v>
      </c>
      <c r="OD64" s="151"/>
      <c r="OE64" s="211">
        <f t="shared" si="1569"/>
        <v>18</v>
      </c>
      <c r="OF64" s="43">
        <f t="shared" si="1570"/>
        <v>0.94444444444444442</v>
      </c>
      <c r="OG64" s="45" t="str">
        <f t="shared" si="1571"/>
        <v>0.94</v>
      </c>
      <c r="OH64" s="47" t="str">
        <f>IF(AND(OF64&lt;1),"Cảnh báo KQHT","Lên lớp")</f>
        <v>Cảnh báo KQHT</v>
      </c>
      <c r="OI64" s="41">
        <f>KT64+LE64+LP64+MA64+ML64+MW64+NH64+NS64+OD64</f>
        <v>7</v>
      </c>
      <c r="OJ64" s="43">
        <f>(KQ64*KT64+LB64*LE64+LM64*LP64+LX64*MA64+MI64*ML64+MT64*MW64+NE64*NH64+NP64*NS64+OA64*OD64)/OI64</f>
        <v>2.4285714285714284</v>
      </c>
      <c r="OK64" s="229">
        <f>KD64+OE64</f>
        <v>76</v>
      </c>
      <c r="OL64" s="230">
        <f>KE64+OI64</f>
        <v>60</v>
      </c>
      <c r="OM64" s="146">
        <f xml:space="preserve"> (KF64*KE64+OJ64*OI64)/OL64</f>
        <v>1.8416666666666666</v>
      </c>
      <c r="ON64" s="45" t="str">
        <f>TEXT(OM64,"0.00")</f>
        <v>1.84</v>
      </c>
      <c r="OO64" s="47" t="str">
        <f>IF(AND(OM64&lt;1.4),"Cảnh báo KQHT","Lên lớp")</f>
        <v>Lên lớp</v>
      </c>
      <c r="OP64" s="148" t="s">
        <v>1067</v>
      </c>
      <c r="OQ64" s="63"/>
      <c r="OR64" s="27"/>
      <c r="OS64" s="28"/>
      <c r="OT64" s="30">
        <f>ROUND((OQ64*0.4+OR64*0.6),1)</f>
        <v>0</v>
      </c>
      <c r="OU64" s="31">
        <f>ROUND(MAX((OQ64*0.4+OR64*0.6),(OQ64*0.4+OS64*0.6)),1)</f>
        <v>0</v>
      </c>
      <c r="OV64" s="29" t="str">
        <f>TEXT(OU64,"0.0")</f>
        <v>0.0</v>
      </c>
      <c r="OW64" s="35" t="str">
        <f>IF(OU64&gt;=8.5,"A",IF(OU64&gt;=8,"B+",IF(OU64&gt;=7,"B",IF(OU64&gt;=6.5,"C+",IF(OU64&gt;=5.5,"C",IF(OU64&gt;=5,"D+",IF(OU64&gt;=4,"D","F")))))))</f>
        <v>F</v>
      </c>
      <c r="OX64" s="130">
        <f>IF(OW64="A",4,IF(OW64="B+",3.5,IF(OW64="B",3,IF(OW64="C+",2.5,IF(OW64="C",2,IF(OW64="D+",1.5,IF(OW64="D",1,0)))))))</f>
        <v>0</v>
      </c>
      <c r="OY64" s="49" t="str">
        <f>TEXT(OX64,"0.0")</f>
        <v>0.0</v>
      </c>
      <c r="OZ64" s="77">
        <v>2</v>
      </c>
      <c r="PA64" s="151"/>
      <c r="PB64" s="63"/>
      <c r="PC64" s="27"/>
      <c r="PD64" s="28"/>
      <c r="PE64" s="30">
        <f>ROUND((PB64*0.4+PC64*0.6),1)</f>
        <v>0</v>
      </c>
      <c r="PF64" s="31">
        <f>ROUND(MAX((PB64*0.4+PC64*0.6),(PB64*0.4+PD64*0.6)),1)</f>
        <v>0</v>
      </c>
      <c r="PG64" s="31" t="str">
        <f>TEXT(PF64,"0.0")</f>
        <v>0.0</v>
      </c>
      <c r="PH64" s="35" t="str">
        <f>IF(PF64&gt;=8.5,"A",IF(PF64&gt;=8,"B+",IF(PF64&gt;=7,"B",IF(PF64&gt;=6.5,"C+",IF(PF64&gt;=5.5,"C",IF(PF64&gt;=5,"D+",IF(PF64&gt;=4,"D","F")))))))</f>
        <v>F</v>
      </c>
      <c r="PI64" s="33">
        <f>IF(PH64="A",4,IF(PH64="B+",3.5,IF(PH64="B",3,IF(PH64="C+",2.5,IF(PH64="C",2,IF(PH64="D+",1.5,IF(PH64="D",1,0)))))))</f>
        <v>0</v>
      </c>
      <c r="PJ64" s="49" t="str">
        <f>TEXT(PI64,"0.0")</f>
        <v>0.0</v>
      </c>
      <c r="PK64" s="77">
        <v>3</v>
      </c>
      <c r="PL64" s="151"/>
      <c r="PM64" s="63"/>
      <c r="PN64" s="27"/>
      <c r="PO64" s="28"/>
      <c r="PP64" s="30">
        <f>ROUND((PM64*0.4+PN64*0.6),1)</f>
        <v>0</v>
      </c>
      <c r="PQ64" s="31">
        <f>ROUND(MAX((PM64*0.4+PN64*0.6),(PM64*0.4+PO64*0.6)),1)</f>
        <v>0</v>
      </c>
      <c r="PR64" s="31" t="str">
        <f>TEXT(PQ64,"0.0")</f>
        <v>0.0</v>
      </c>
      <c r="PS64" s="35" t="str">
        <f>IF(PQ64&gt;=8.5,"A",IF(PQ64&gt;=8,"B+",IF(PQ64&gt;=7,"B",IF(PQ64&gt;=6.5,"C+",IF(PQ64&gt;=5.5,"C",IF(PQ64&gt;=5,"D+",IF(PQ64&gt;=4,"D","F")))))))</f>
        <v>F</v>
      </c>
      <c r="PT64" s="33">
        <f>IF(PS64="A",4,IF(PS64="B+",3.5,IF(PS64="B",3,IF(PS64="C+",2.5,IF(PS64="C",2,IF(PS64="D+",1.5,IF(PS64="D",1,0)))))))</f>
        <v>0</v>
      </c>
      <c r="PU64" s="49" t="str">
        <f>TEXT(PT64,"0.0")</f>
        <v>0.0</v>
      </c>
      <c r="PV64" s="77">
        <v>2</v>
      </c>
      <c r="PW64" s="151"/>
      <c r="PX64" s="24"/>
      <c r="PY64" s="27"/>
      <c r="PZ64" s="28"/>
      <c r="QA64" s="30">
        <f>ROUND((PX64*0.4+PY64*0.6),1)</f>
        <v>0</v>
      </c>
      <c r="QB64" s="31">
        <f>ROUND(MAX((PX64*0.4+PY64*0.6),(PX64*0.4+PZ64*0.6)),1)</f>
        <v>0</v>
      </c>
      <c r="QC64" s="31" t="str">
        <f>TEXT(QB64,"0.0")</f>
        <v>0.0</v>
      </c>
      <c r="QD64" s="35" t="str">
        <f>IF(QB64&gt;=8.5,"A",IF(QB64&gt;=8,"B+",IF(QB64&gt;=7,"B",IF(QB64&gt;=6.5,"C+",IF(QB64&gt;=5.5,"C",IF(QB64&gt;=5,"D+",IF(QB64&gt;=4,"D","F")))))))</f>
        <v>F</v>
      </c>
      <c r="QE64" s="33">
        <f>IF(QD64="A",4,IF(QD64="B+",3.5,IF(QD64="B",3,IF(QD64="C+",2.5,IF(QD64="C",2,IF(QD64="D+",1.5,IF(QD64="D",1,0)))))))</f>
        <v>0</v>
      </c>
      <c r="QF64" s="49" t="str">
        <f>TEXT(QE64,"0.0")</f>
        <v>0.0</v>
      </c>
      <c r="QG64" s="77">
        <v>3</v>
      </c>
      <c r="QH64" s="151"/>
      <c r="QI64" s="24">
        <v>6.5</v>
      </c>
      <c r="QJ64" s="124"/>
      <c r="QK64" s="28"/>
      <c r="QL64" s="30">
        <f>ROUND((QI64*0.4+QJ64*0.6),1)</f>
        <v>2.6</v>
      </c>
      <c r="QM64" s="31">
        <f>ROUND(MAX((QI64*0.4+QJ64*0.6),(QI64*0.4+QK64*0.6)),1)</f>
        <v>2.6</v>
      </c>
      <c r="QN64" s="31" t="str">
        <f>TEXT(QM64,"0.0")</f>
        <v>2.6</v>
      </c>
      <c r="QO64" s="35" t="str">
        <f>IF(QM64&gt;=8.5,"A",IF(QM64&gt;=8,"B+",IF(QM64&gt;=7,"B",IF(QM64&gt;=6.5,"C+",IF(QM64&gt;=5.5,"C",IF(QM64&gt;=5,"D+",IF(QM64&gt;=4,"D","F")))))))</f>
        <v>F</v>
      </c>
      <c r="QP64" s="33">
        <f>IF(QO64="A",4,IF(QO64="B+",3.5,IF(QO64="B",3,IF(QO64="C+",2.5,IF(QO64="C",2,IF(QO64="D+",1.5,IF(QO64="D",1,0)))))))</f>
        <v>0</v>
      </c>
      <c r="QQ64" s="49" t="str">
        <f>TEXT(QP64,"0.0")</f>
        <v>0.0</v>
      </c>
      <c r="QR64" s="77">
        <v>1</v>
      </c>
      <c r="QS64" s="151"/>
      <c r="QT64" s="24">
        <v>5.7</v>
      </c>
      <c r="QU64" s="124"/>
      <c r="QV64" s="28"/>
      <c r="QW64" s="30">
        <f>ROUND((QT64*0.4+QU64*0.6),1)</f>
        <v>2.2999999999999998</v>
      </c>
      <c r="QX64" s="31">
        <f>ROUND(MAX((QT64*0.4+QU64*0.6),(QT64*0.4+QV64*0.6)),1)</f>
        <v>2.2999999999999998</v>
      </c>
      <c r="QY64" s="31" t="str">
        <f>TEXT(QX64,"0.0")</f>
        <v>2.3</v>
      </c>
      <c r="QZ64" s="35" t="str">
        <f>IF(QX64&gt;=8.5,"A",IF(QX64&gt;=8,"B+",IF(QX64&gt;=7,"B",IF(QX64&gt;=6.5,"C+",IF(QX64&gt;=5.5,"C",IF(QX64&gt;=5,"D+",IF(QX64&gt;=4,"D","F")))))))</f>
        <v>F</v>
      </c>
      <c r="RA64" s="33">
        <f>IF(QZ64="A",4,IF(QZ64="B+",3.5,IF(QZ64="B",3,IF(QZ64="C+",2.5,IF(QZ64="C",2,IF(QZ64="D+",1.5,IF(QZ64="D",1,0)))))))</f>
        <v>0</v>
      </c>
      <c r="RB64" s="49" t="str">
        <f>TEXT(RA64,"0.0")</f>
        <v>0.0</v>
      </c>
      <c r="RC64" s="77">
        <v>3</v>
      </c>
      <c r="RD64" s="151"/>
      <c r="RE64" s="24">
        <v>6.6</v>
      </c>
      <c r="RF64" s="27">
        <v>5</v>
      </c>
      <c r="RG64" s="28"/>
      <c r="RH64" s="30">
        <f>ROUND((RE64*0.4+RF64*0.6),1)</f>
        <v>5.6</v>
      </c>
      <c r="RI64" s="31">
        <f>ROUND(MAX((RE64*0.4+RF64*0.6),(RE64*0.4+RG64*0.6)),1)</f>
        <v>5.6</v>
      </c>
      <c r="RJ64" s="31" t="str">
        <f>TEXT(RI64,"0.0")</f>
        <v>5.6</v>
      </c>
      <c r="RK64" s="35" t="str">
        <f>IF(RI64&gt;=8.5,"A",IF(RI64&gt;=8,"B+",IF(RI64&gt;=7,"B",IF(RI64&gt;=6.5,"C+",IF(RI64&gt;=5.5,"C",IF(RI64&gt;=5,"D+",IF(RI64&gt;=4,"D","F")))))))</f>
        <v>C</v>
      </c>
      <c r="RL64" s="33">
        <f>IF(RK64="A",4,IF(RK64="B+",3.5,IF(RK64="B",3,IF(RK64="C+",2.5,IF(RK64="C",2,IF(RK64="D+",1.5,IF(RK64="D",1,0)))))))</f>
        <v>2</v>
      </c>
      <c r="RM64" s="49" t="str">
        <f>TEXT(RL64,"0.0")</f>
        <v>2.0</v>
      </c>
      <c r="RN64" s="77">
        <v>1</v>
      </c>
      <c r="RO64" s="151">
        <v>1</v>
      </c>
      <c r="RP64" s="211">
        <f>OZ64+PK64+PV64+QG64+QR64+RC64+RN64</f>
        <v>15</v>
      </c>
      <c r="RQ64" s="275">
        <f>(OU64*OZ64+PF64*PK64+PQ64*PV64+QB64*QG64+QM64*QR64+QX64*RC64+RI64*RN64)/RP64</f>
        <v>1.0066666666666666</v>
      </c>
      <c r="RR64" s="43">
        <f>(OX64*OZ64+PI64*PK64+PT64*PV64+QE64*QG64+QP64*QR64+RA64*RC64+RL64*RN64)/RP64</f>
        <v>0.13333333333333333</v>
      </c>
      <c r="RS64" s="45" t="str">
        <f>TEXT(RR64,"0.00")</f>
        <v>0.13</v>
      </c>
      <c r="RT64" s="47" t="str">
        <f>IF(AND(RR64&lt;1),"Cảnh báo KQHT","Lên lớp")</f>
        <v>Cảnh báo KQHT</v>
      </c>
      <c r="RU64" s="41">
        <f>PA64+PL64+PW64+QH64+QS64+RD64+RO64</f>
        <v>1</v>
      </c>
      <c r="RV64" s="43">
        <f>(OX64*PA64+PI64*PL64+PT64*PW64+QE64*QH64+QP64*QS64+RA64*RD64+RL64*RO64)/RU64</f>
        <v>2</v>
      </c>
      <c r="RW64" s="229">
        <f>OK64+RP64</f>
        <v>91</v>
      </c>
      <c r="RX64" s="230">
        <f>OL64+RU64</f>
        <v>61</v>
      </c>
      <c r="RY64" s="146">
        <f xml:space="preserve"> (OM64*OL64+RV64*RU64)/RX64</f>
        <v>1.8442622950819672</v>
      </c>
      <c r="RZ64" s="45" t="str">
        <f>TEXT(RY64,"0.00")</f>
        <v>1.84</v>
      </c>
      <c r="SA64" s="47" t="str">
        <f>IF(AND(RY64&lt;1.6),"Cảnh báo KQHT","Lên lớp")</f>
        <v>Lên lớp</v>
      </c>
      <c r="SB64" s="148" t="s">
        <v>1516</v>
      </c>
      <c r="SC64" s="24"/>
      <c r="SD64" s="27"/>
      <c r="SE64" s="28"/>
      <c r="SF64" s="30">
        <f>ROUND((SC64*0.4+SD64*0.6),1)</f>
        <v>0</v>
      </c>
      <c r="SG64" s="31">
        <f>ROUND(MAX((SC64*0.4+SD64*0.6),(SC64*0.4+SE64*0.6)),1)</f>
        <v>0</v>
      </c>
      <c r="SH64" s="31" t="str">
        <f>TEXT(SG64,"0.0")</f>
        <v>0.0</v>
      </c>
      <c r="SI64" s="35" t="str">
        <f>IF(SG64&gt;=8.5,"A",IF(SG64&gt;=8,"B+",IF(SG64&gt;=7,"B",IF(SG64&gt;=6.5,"C+",IF(SG64&gt;=5.5,"C",IF(SG64&gt;=5,"D+",IF(SG64&gt;=4,"D","F")))))))</f>
        <v>F</v>
      </c>
      <c r="SJ64" s="33">
        <f>IF(SI64="A",4,IF(SI64="B+",3.5,IF(SI64="B",3,IF(SI64="C+",2.5,IF(SI64="C",2,IF(SI64="D+",1.5,IF(SI64="D",1,0)))))))</f>
        <v>0</v>
      </c>
      <c r="SK64" s="49" t="str">
        <f>TEXT(SJ64,"0.0")</f>
        <v>0.0</v>
      </c>
      <c r="SL64" s="77">
        <v>2</v>
      </c>
      <c r="SM64" s="151"/>
      <c r="SN64" s="24"/>
      <c r="SO64" s="27"/>
      <c r="SP64" s="28"/>
      <c r="SQ64" s="30">
        <f>ROUND((SN64*0.4+SO64*0.6),1)</f>
        <v>0</v>
      </c>
      <c r="SR64" s="31">
        <f>ROUND(MAX((SN64*0.4+SO64*0.6),(SN64*0.4+SP64*0.6)),1)</f>
        <v>0</v>
      </c>
      <c r="SS64" s="31" t="str">
        <f>TEXT(SR64,"0.0")</f>
        <v>0.0</v>
      </c>
      <c r="ST64" s="35" t="str">
        <f>IF(SR64&gt;=8.5,"A",IF(SR64&gt;=8,"B+",IF(SR64&gt;=7,"B",IF(SR64&gt;=6.5,"C+",IF(SR64&gt;=5.5,"C",IF(SR64&gt;=5,"D+",IF(SR64&gt;=4,"D","F")))))))</f>
        <v>F</v>
      </c>
      <c r="SU64" s="33">
        <f>IF(ST64="A",4,IF(ST64="B+",3.5,IF(ST64="B",3,IF(ST64="C+",2.5,IF(ST64="C",2,IF(ST64="D+",1.5,IF(ST64="D",1,0)))))))</f>
        <v>0</v>
      </c>
      <c r="SV64" s="49" t="str">
        <f>TEXT(SU64,"0.0")</f>
        <v>0.0</v>
      </c>
      <c r="SW64" s="77">
        <v>2</v>
      </c>
      <c r="SX64" s="151"/>
      <c r="SY64" s="24"/>
      <c r="SZ64" s="27"/>
      <c r="TA64" s="28"/>
      <c r="TB64" s="22">
        <f t="shared" si="1572"/>
        <v>0</v>
      </c>
      <c r="TC64" s="29">
        <f t="shared" si="1572"/>
        <v>0</v>
      </c>
      <c r="TD64" s="31" t="str">
        <f>TEXT(TC64,"0.0")</f>
        <v>0.0</v>
      </c>
      <c r="TE64" s="35" t="str">
        <f>IF(TC64&gt;=8.5,"A",IF(TC64&gt;=8,"B+",IF(TC64&gt;=7,"B",IF(TC64&gt;=6.5,"C+",IF(TC64&gt;=5.5,"C",IF(TC64&gt;=5,"D+",IF(TC64&gt;=4,"D","F")))))))</f>
        <v>F</v>
      </c>
      <c r="TF64" s="33">
        <f>IF(TE64="A",4,IF(TE64="B+",3.5,IF(TE64="B",3,IF(TE64="C+",2.5,IF(TE64="C",2,IF(TE64="D+",1.5,IF(TE64="D",1,0)))))))</f>
        <v>0</v>
      </c>
      <c r="TG64" s="49" t="str">
        <f>TEXT(TF64,"0.0")</f>
        <v>0.0</v>
      </c>
      <c r="TH64" s="77">
        <v>4</v>
      </c>
      <c r="TI64" s="151"/>
    </row>
    <row r="65" spans="1:529" ht="18">
      <c r="A65" s="11">
        <v>43</v>
      </c>
      <c r="B65" s="70" t="s">
        <v>1089</v>
      </c>
      <c r="C65" s="14" t="s">
        <v>1379</v>
      </c>
      <c r="D65" s="57" t="s">
        <v>19</v>
      </c>
      <c r="E65" s="303" t="s">
        <v>212</v>
      </c>
      <c r="F65" s="123" t="s">
        <v>1520</v>
      </c>
      <c r="G65" s="58" t="s">
        <v>1475</v>
      </c>
      <c r="H65" s="58" t="s">
        <v>18</v>
      </c>
      <c r="I65" s="104" t="s">
        <v>837</v>
      </c>
      <c r="J65" s="140">
        <v>5</v>
      </c>
      <c r="K65" s="140"/>
      <c r="L65" s="35" t="str">
        <f t="shared" si="1485"/>
        <v>D+</v>
      </c>
      <c r="M65" s="33">
        <f t="shared" si="1486"/>
        <v>1.5</v>
      </c>
      <c r="N65" s="49" t="str">
        <f t="shared" si="1487"/>
        <v>1.5</v>
      </c>
      <c r="O65" s="12">
        <v>2</v>
      </c>
      <c r="P65" s="19">
        <v>5</v>
      </c>
      <c r="Q65" s="19"/>
      <c r="R65" s="35" t="str">
        <f t="shared" si="1346"/>
        <v>D+</v>
      </c>
      <c r="S65" s="33">
        <f t="shared" si="1347"/>
        <v>1.5</v>
      </c>
      <c r="T65" s="49" t="str">
        <f t="shared" si="1348"/>
        <v>1.5</v>
      </c>
      <c r="U65" s="12">
        <v>3</v>
      </c>
      <c r="V65" s="24"/>
      <c r="W65" s="27"/>
      <c r="X65" s="28"/>
      <c r="Y65" s="30">
        <v>5.8</v>
      </c>
      <c r="Z65" s="161">
        <v>5.8</v>
      </c>
      <c r="AA65" s="161"/>
      <c r="AB65" s="162" t="str">
        <f t="shared" ref="AB65" si="1575">IF(Z65&gt;=8.5,"A",IF(Z65&gt;=8,"B+",IF(Z65&gt;=7,"B",IF(Z65&gt;=6.5,"C+",IF(Z65&gt;=5.5,"C",IF(Z65&gt;=5,"D+",IF(Z65&gt;=4,"D","F")))))))</f>
        <v>C</v>
      </c>
      <c r="AC65" s="163">
        <f t="shared" ref="AC65" si="1576">IF(AB65="A",4,IF(AB65="B+",3.5,IF(AB65="B",3,IF(AB65="C+",2.5,IF(AB65="C",2,IF(AB65="D+",1.5,IF(AB65="D",1,0)))))))</f>
        <v>2</v>
      </c>
      <c r="AD65" s="56" t="str">
        <f t="shared" ref="AD65" si="1577">TEXT(AC65,"0.0")</f>
        <v>2.0</v>
      </c>
      <c r="AE65" s="77">
        <v>5</v>
      </c>
      <c r="AF65" s="80">
        <v>5</v>
      </c>
      <c r="AG65" s="24"/>
      <c r="AH65" s="27"/>
      <c r="AI65" s="28"/>
      <c r="AJ65" s="30">
        <v>4</v>
      </c>
      <c r="AK65" s="31">
        <v>4</v>
      </c>
      <c r="AL65" s="31"/>
      <c r="AM65" s="35" t="str">
        <f t="shared" si="1495"/>
        <v>D</v>
      </c>
      <c r="AN65" s="33">
        <f t="shared" si="1496"/>
        <v>1</v>
      </c>
      <c r="AO65" s="49" t="str">
        <f t="shared" si="1497"/>
        <v>1.0</v>
      </c>
      <c r="AP65" s="77">
        <v>3</v>
      </c>
      <c r="AQ65" s="83">
        <v>3</v>
      </c>
      <c r="AR65" s="24"/>
      <c r="AS65" s="27"/>
      <c r="AT65" s="28"/>
      <c r="AU65" s="30">
        <v>5</v>
      </c>
      <c r="AV65" s="161">
        <v>5</v>
      </c>
      <c r="AW65" s="161"/>
      <c r="AX65" s="162" t="str">
        <f t="shared" si="1500"/>
        <v>D+</v>
      </c>
      <c r="AY65" s="163">
        <f t="shared" si="1501"/>
        <v>1.5</v>
      </c>
      <c r="AZ65" s="56" t="str">
        <f t="shared" si="1502"/>
        <v>1.5</v>
      </c>
      <c r="BA65" s="77">
        <v>3</v>
      </c>
      <c r="BB65" s="83">
        <v>3</v>
      </c>
      <c r="BC65" s="24">
        <v>6.7</v>
      </c>
      <c r="BD65" s="27">
        <v>5</v>
      </c>
      <c r="BE65" s="28"/>
      <c r="BF65" s="30">
        <f t="shared" si="1503"/>
        <v>5.7</v>
      </c>
      <c r="BG65" s="161">
        <f t="shared" si="1504"/>
        <v>5.7</v>
      </c>
      <c r="BH65" s="161"/>
      <c r="BI65" s="162" t="str">
        <f t="shared" si="1505"/>
        <v>C</v>
      </c>
      <c r="BJ65" s="163">
        <f t="shared" si="1506"/>
        <v>2</v>
      </c>
      <c r="BK65" s="56" t="str">
        <f t="shared" si="1507"/>
        <v>2.0</v>
      </c>
      <c r="BL65" s="77">
        <v>3</v>
      </c>
      <c r="BM65" s="83">
        <v>3</v>
      </c>
      <c r="BN65" s="24"/>
      <c r="BO65" s="27"/>
      <c r="BP65" s="28"/>
      <c r="BQ65" s="30">
        <v>7</v>
      </c>
      <c r="BR65" s="31">
        <v>7</v>
      </c>
      <c r="BS65" s="31"/>
      <c r="BT65" s="35" t="str">
        <f t="shared" si="1510"/>
        <v>B</v>
      </c>
      <c r="BU65" s="33">
        <f t="shared" si="1511"/>
        <v>3</v>
      </c>
      <c r="BV65" s="49" t="str">
        <f t="shared" si="1512"/>
        <v>3.0</v>
      </c>
      <c r="BW65" s="77">
        <v>2</v>
      </c>
      <c r="BX65" s="83">
        <v>2</v>
      </c>
      <c r="BY65" s="41">
        <f t="shared" si="1513"/>
        <v>16</v>
      </c>
      <c r="BZ65" s="43">
        <f t="shared" si="1514"/>
        <v>1.84375</v>
      </c>
      <c r="CA65" s="45" t="str">
        <f t="shared" si="1515"/>
        <v>1.84</v>
      </c>
      <c r="CB65" s="47" t="str">
        <f t="shared" si="1516"/>
        <v>Lên lớp</v>
      </c>
      <c r="CC65" s="145">
        <f t="shared" si="1349"/>
        <v>16</v>
      </c>
      <c r="CD65" s="146">
        <f t="shared" si="1517"/>
        <v>1.84375</v>
      </c>
      <c r="CE65" s="47" t="str">
        <f t="shared" si="1518"/>
        <v>Lên lớp</v>
      </c>
      <c r="CF65" s="47" t="s">
        <v>1143</v>
      </c>
      <c r="CG65" s="24"/>
      <c r="CH65" s="27"/>
      <c r="CI65" s="28"/>
      <c r="CJ65" s="30">
        <f t="shared" si="1350"/>
        <v>0</v>
      </c>
      <c r="CK65" s="31">
        <f t="shared" si="1351"/>
        <v>0</v>
      </c>
      <c r="CL65" s="31"/>
      <c r="CM65" s="35" t="str">
        <f t="shared" si="1352"/>
        <v>F</v>
      </c>
      <c r="CN65" s="157">
        <f t="shared" si="1353"/>
        <v>0</v>
      </c>
      <c r="CO65" s="49" t="str">
        <f t="shared" si="1354"/>
        <v>0.0</v>
      </c>
      <c r="CP65" s="77">
        <v>3</v>
      </c>
      <c r="CQ65" s="151"/>
      <c r="CR65" s="24"/>
      <c r="CS65" s="27"/>
      <c r="CT65" s="28"/>
      <c r="CU65" s="30">
        <v>1</v>
      </c>
      <c r="CV65" s="31">
        <v>6</v>
      </c>
      <c r="CW65" s="31"/>
      <c r="CX65" s="35" t="str">
        <f t="shared" si="1355"/>
        <v>C</v>
      </c>
      <c r="CY65" s="157">
        <f t="shared" si="1356"/>
        <v>2</v>
      </c>
      <c r="CZ65" s="49" t="str">
        <f t="shared" si="1357"/>
        <v>2.0</v>
      </c>
      <c r="DA65" s="77">
        <v>2</v>
      </c>
      <c r="DB65" s="151">
        <v>2</v>
      </c>
      <c r="DC65" s="24"/>
      <c r="DD65" s="27"/>
      <c r="DE65" s="28"/>
      <c r="DF65" s="30">
        <v>5</v>
      </c>
      <c r="DG65" s="31">
        <v>5</v>
      </c>
      <c r="DH65" s="31"/>
      <c r="DI65" s="35" t="str">
        <f t="shared" si="1360"/>
        <v>D+</v>
      </c>
      <c r="DJ65" s="157">
        <f t="shared" si="1361"/>
        <v>1.5</v>
      </c>
      <c r="DK65" s="49" t="str">
        <f t="shared" si="1362"/>
        <v>1.5</v>
      </c>
      <c r="DL65" s="77">
        <v>4</v>
      </c>
      <c r="DM65" s="151">
        <v>4</v>
      </c>
      <c r="DN65" s="24"/>
      <c r="DO65" s="27"/>
      <c r="DP65" s="28"/>
      <c r="DQ65" s="30">
        <v>5.7</v>
      </c>
      <c r="DR65" s="31">
        <v>5.7</v>
      </c>
      <c r="DS65" s="31"/>
      <c r="DT65" s="35" t="str">
        <f t="shared" si="1363"/>
        <v>C</v>
      </c>
      <c r="DU65" s="157">
        <f t="shared" si="1364"/>
        <v>2</v>
      </c>
      <c r="DV65" s="49" t="str">
        <f t="shared" si="1365"/>
        <v>2.0</v>
      </c>
      <c r="DW65" s="77">
        <v>3</v>
      </c>
      <c r="DX65" s="151">
        <v>3</v>
      </c>
      <c r="DY65" s="24"/>
      <c r="DZ65" s="27"/>
      <c r="EA65" s="28"/>
      <c r="EB65" s="30">
        <f t="shared" si="1366"/>
        <v>0</v>
      </c>
      <c r="EC65" s="31">
        <f t="shared" si="1367"/>
        <v>0</v>
      </c>
      <c r="ED65" s="31"/>
      <c r="EE65" s="35" t="str">
        <f t="shared" si="1368"/>
        <v>F</v>
      </c>
      <c r="EF65" s="157">
        <f t="shared" si="1369"/>
        <v>0</v>
      </c>
      <c r="EG65" s="49" t="str">
        <f t="shared" si="1370"/>
        <v>0.0</v>
      </c>
      <c r="EH65" s="77">
        <v>2</v>
      </c>
      <c r="EI65" s="151"/>
      <c r="EJ65" s="24"/>
      <c r="EK65" s="27"/>
      <c r="EL65" s="28"/>
      <c r="EM65" s="30">
        <v>4</v>
      </c>
      <c r="EN65" s="31">
        <v>6</v>
      </c>
      <c r="EO65" s="31"/>
      <c r="EP65" s="35" t="str">
        <f t="shared" si="1373"/>
        <v>C</v>
      </c>
      <c r="EQ65" s="157">
        <f t="shared" si="1374"/>
        <v>2</v>
      </c>
      <c r="ER65" s="49" t="str">
        <f t="shared" si="1375"/>
        <v>2.0</v>
      </c>
      <c r="ES65" s="77">
        <v>2</v>
      </c>
      <c r="ET65" s="151">
        <v>2</v>
      </c>
      <c r="EU65" s="24"/>
      <c r="EV65" s="27"/>
      <c r="EW65" s="28"/>
      <c r="EX65" s="30">
        <v>5</v>
      </c>
      <c r="EY65" s="31">
        <v>5</v>
      </c>
      <c r="EZ65" s="31"/>
      <c r="FA65" s="35" t="str">
        <f t="shared" si="1378"/>
        <v>D+</v>
      </c>
      <c r="FB65" s="157">
        <f t="shared" si="1379"/>
        <v>1.5</v>
      </c>
      <c r="FC65" s="49" t="str">
        <f t="shared" si="1380"/>
        <v>1.5</v>
      </c>
      <c r="FD65" s="77">
        <v>3</v>
      </c>
      <c r="FE65" s="151">
        <v>3</v>
      </c>
      <c r="FF65" s="155"/>
      <c r="FG65" s="165"/>
      <c r="FH65" s="165"/>
      <c r="FI65" s="30">
        <v>8</v>
      </c>
      <c r="FJ65" s="31">
        <v>8</v>
      </c>
      <c r="FK65" s="31"/>
      <c r="FL65" s="35" t="str">
        <f t="shared" si="1381"/>
        <v>B+</v>
      </c>
      <c r="FM65" s="33">
        <f t="shared" si="1382"/>
        <v>3.5</v>
      </c>
      <c r="FN65" s="49" t="str">
        <f t="shared" si="1383"/>
        <v>3.5</v>
      </c>
      <c r="FO65" s="77">
        <v>2</v>
      </c>
      <c r="FP65" s="151">
        <v>2</v>
      </c>
      <c r="FQ65" s="41">
        <f t="shared" si="1384"/>
        <v>21</v>
      </c>
      <c r="FR65" s="43">
        <f t="shared" si="1385"/>
        <v>1.5</v>
      </c>
      <c r="FS65" s="45" t="str">
        <f t="shared" si="1386"/>
        <v>1.50</v>
      </c>
      <c r="FT65" s="47" t="str">
        <f t="shared" si="1387"/>
        <v>Lên lớp</v>
      </c>
      <c r="FU65" s="145">
        <f t="shared" si="1388"/>
        <v>16</v>
      </c>
      <c r="FV65" s="146">
        <f t="shared" si="1389"/>
        <v>1.96875</v>
      </c>
      <c r="FW65" s="174">
        <f t="shared" si="1390"/>
        <v>37</v>
      </c>
      <c r="FX65" s="41">
        <f t="shared" si="1391"/>
        <v>32</v>
      </c>
      <c r="FY65" s="43">
        <f t="shared" si="1392"/>
        <v>1.90625</v>
      </c>
      <c r="FZ65" s="45" t="str">
        <f t="shared" si="1393"/>
        <v>1.91</v>
      </c>
      <c r="GA65" s="47" t="str">
        <f t="shared" si="1394"/>
        <v>Lên lớp</v>
      </c>
      <c r="GB65" s="47" t="s">
        <v>1143</v>
      </c>
      <c r="GC65" s="24"/>
      <c r="GD65" s="27"/>
      <c r="GE65" s="28"/>
      <c r="GF65" s="30">
        <f t="shared" si="1395"/>
        <v>0</v>
      </c>
      <c r="GG65" s="31">
        <f t="shared" si="1396"/>
        <v>0</v>
      </c>
      <c r="GH65" s="31"/>
      <c r="GI65" s="35" t="str">
        <f t="shared" si="1397"/>
        <v>F</v>
      </c>
      <c r="GJ65" s="33">
        <f t="shared" si="1398"/>
        <v>0</v>
      </c>
      <c r="GK65" s="49" t="str">
        <f t="shared" si="1399"/>
        <v>0.0</v>
      </c>
      <c r="GL65" s="77">
        <v>2</v>
      </c>
      <c r="GM65" s="151"/>
      <c r="GN65" s="24"/>
      <c r="GO65" s="27"/>
      <c r="GP65" s="28"/>
      <c r="GQ65" s="30">
        <v>4</v>
      </c>
      <c r="GR65" s="31">
        <v>6</v>
      </c>
      <c r="GS65" s="31"/>
      <c r="GT65" s="35" t="str">
        <f t="shared" si="1402"/>
        <v>C</v>
      </c>
      <c r="GU65" s="33">
        <f t="shared" si="1403"/>
        <v>2</v>
      </c>
      <c r="GV65" s="49" t="str">
        <f t="shared" si="1404"/>
        <v>2.0</v>
      </c>
      <c r="GW65" s="77">
        <v>3</v>
      </c>
      <c r="GX65" s="151">
        <v>3</v>
      </c>
      <c r="GY65" s="24"/>
      <c r="GZ65" s="27"/>
      <c r="HA65" s="28"/>
      <c r="HB65" s="30">
        <v>5</v>
      </c>
      <c r="HC65" s="31">
        <v>5</v>
      </c>
      <c r="HD65" s="31"/>
      <c r="HE65" s="35" t="str">
        <f t="shared" si="1407"/>
        <v>D+</v>
      </c>
      <c r="HF65" s="33">
        <f t="shared" si="1408"/>
        <v>1.5</v>
      </c>
      <c r="HG65" s="49" t="str">
        <f t="shared" si="1409"/>
        <v>1.5</v>
      </c>
      <c r="HH65" s="77">
        <v>2</v>
      </c>
      <c r="HI65" s="151">
        <v>2</v>
      </c>
      <c r="HJ65" s="24">
        <v>7.6</v>
      </c>
      <c r="HK65" s="27">
        <v>1</v>
      </c>
      <c r="HL65" s="28">
        <v>3</v>
      </c>
      <c r="HM65" s="30">
        <f t="shared" si="1410"/>
        <v>3.6</v>
      </c>
      <c r="HN65" s="31">
        <f t="shared" si="1411"/>
        <v>4.8</v>
      </c>
      <c r="HO65" s="31"/>
      <c r="HP65" s="35" t="str">
        <f t="shared" si="1412"/>
        <v>D</v>
      </c>
      <c r="HQ65" s="33">
        <f t="shared" si="1413"/>
        <v>1</v>
      </c>
      <c r="HR65" s="49" t="str">
        <f t="shared" si="1414"/>
        <v>1.0</v>
      </c>
      <c r="HS65" s="77">
        <v>2</v>
      </c>
      <c r="HT65" s="151">
        <v>2</v>
      </c>
      <c r="HU65" s="24"/>
      <c r="HV65" s="27"/>
      <c r="HW65" s="28"/>
      <c r="HX65" s="30">
        <v>5.3</v>
      </c>
      <c r="HY65" s="31">
        <v>5.3</v>
      </c>
      <c r="HZ65" s="31"/>
      <c r="IA65" s="35" t="str">
        <f t="shared" si="1417"/>
        <v>D+</v>
      </c>
      <c r="IB65" s="33">
        <f t="shared" si="1418"/>
        <v>1.5</v>
      </c>
      <c r="IC65" s="49" t="str">
        <f t="shared" si="1419"/>
        <v>1.5</v>
      </c>
      <c r="ID65" s="77">
        <v>3</v>
      </c>
      <c r="IE65" s="151">
        <v>3</v>
      </c>
      <c r="IF65" s="24"/>
      <c r="IG65" s="27"/>
      <c r="IH65" s="28"/>
      <c r="II65" s="30">
        <v>5</v>
      </c>
      <c r="IJ65" s="31">
        <v>5</v>
      </c>
      <c r="IK65" s="31"/>
      <c r="IL65" s="35" t="str">
        <f t="shared" si="1422"/>
        <v>D+</v>
      </c>
      <c r="IM65" s="33">
        <f t="shared" si="1423"/>
        <v>1.5</v>
      </c>
      <c r="IN65" s="49" t="str">
        <f t="shared" si="1424"/>
        <v>1.5</v>
      </c>
      <c r="IO65" s="77">
        <v>2</v>
      </c>
      <c r="IP65" s="151">
        <v>2</v>
      </c>
      <c r="IQ65" s="24"/>
      <c r="IR65" s="27"/>
      <c r="IS65" s="28"/>
      <c r="IT65" s="30">
        <v>7</v>
      </c>
      <c r="IU65" s="31">
        <v>7</v>
      </c>
      <c r="IV65" s="31"/>
      <c r="IW65" s="35" t="str">
        <f t="shared" si="1427"/>
        <v>B</v>
      </c>
      <c r="IX65" s="33">
        <f t="shared" si="1428"/>
        <v>3</v>
      </c>
      <c r="IY65" s="49" t="str">
        <f t="shared" si="1429"/>
        <v>3.0</v>
      </c>
      <c r="IZ65" s="77">
        <v>3</v>
      </c>
      <c r="JA65" s="151">
        <v>3</v>
      </c>
      <c r="JB65" s="24"/>
      <c r="JC65" s="27"/>
      <c r="JD65" s="28"/>
      <c r="JE65" s="30">
        <f t="shared" si="1430"/>
        <v>0</v>
      </c>
      <c r="JF65" s="31">
        <f t="shared" si="1431"/>
        <v>0</v>
      </c>
      <c r="JG65" s="31"/>
      <c r="JH65" s="35" t="str">
        <f t="shared" si="1432"/>
        <v>F</v>
      </c>
      <c r="JI65" s="33">
        <f t="shared" si="1433"/>
        <v>0</v>
      </c>
      <c r="JJ65" s="49" t="str">
        <f t="shared" si="1434"/>
        <v>0.0</v>
      </c>
      <c r="JK65" s="77">
        <v>3</v>
      </c>
      <c r="JL65" s="151"/>
      <c r="JM65" s="24"/>
      <c r="JN65" s="214"/>
      <c r="JO65" s="140"/>
      <c r="JP65" s="30">
        <v>6.2</v>
      </c>
      <c r="JQ65" s="31">
        <v>6.2</v>
      </c>
      <c r="JR65" s="31"/>
      <c r="JS65" s="35" t="str">
        <f t="shared" si="1437"/>
        <v>C</v>
      </c>
      <c r="JT65" s="33">
        <f t="shared" si="1438"/>
        <v>2</v>
      </c>
      <c r="JU65" s="49" t="str">
        <f t="shared" si="1439"/>
        <v>2.0</v>
      </c>
      <c r="JV65" s="77">
        <v>1</v>
      </c>
      <c r="JW65" s="151">
        <v>1</v>
      </c>
      <c r="JX65" s="211">
        <f t="shared" si="1440"/>
        <v>21</v>
      </c>
      <c r="JY65" s="43">
        <f t="shared" si="1441"/>
        <v>1.4047619047619047</v>
      </c>
      <c r="JZ65" s="45" t="str">
        <f t="shared" si="1442"/>
        <v>1.40</v>
      </c>
      <c r="KA65" s="47" t="str">
        <f t="shared" si="1477"/>
        <v>Lên lớp</v>
      </c>
      <c r="KB65" s="41">
        <f t="shared" si="1478"/>
        <v>16</v>
      </c>
      <c r="KC65" s="43">
        <f t="shared" si="1479"/>
        <v>1.84375</v>
      </c>
      <c r="KD65" s="229">
        <f t="shared" si="1480"/>
        <v>58</v>
      </c>
      <c r="KE65" s="230">
        <f t="shared" si="1481"/>
        <v>48</v>
      </c>
      <c r="KF65" s="146">
        <f t="shared" si="1482"/>
        <v>1.8854166666666667</v>
      </c>
      <c r="KG65" s="45" t="str">
        <f t="shared" si="1483"/>
        <v>1.89</v>
      </c>
      <c r="KH65" s="47" t="str">
        <f t="shared" si="1484"/>
        <v>Lên lớp</v>
      </c>
      <c r="KI65" s="47" t="s">
        <v>1143</v>
      </c>
      <c r="KJ65" s="24"/>
      <c r="KK65" s="27"/>
      <c r="KL65" s="28"/>
      <c r="KM65" s="30">
        <v>5</v>
      </c>
      <c r="KN65" s="31">
        <v>5</v>
      </c>
      <c r="KO65" s="31" t="str">
        <f t="shared" si="1521"/>
        <v>5.0</v>
      </c>
      <c r="KP65" s="35" t="str">
        <f t="shared" si="1522"/>
        <v>D+</v>
      </c>
      <c r="KQ65" s="33">
        <f t="shared" si="1523"/>
        <v>1.5</v>
      </c>
      <c r="KR65" s="49" t="str">
        <f t="shared" si="1524"/>
        <v>1.5</v>
      </c>
      <c r="KS65" s="77">
        <v>2</v>
      </c>
      <c r="KT65" s="151">
        <v>2</v>
      </c>
      <c r="KU65" s="24"/>
      <c r="KV65" s="27"/>
      <c r="KW65" s="28"/>
      <c r="KX65" s="30">
        <f t="shared" si="1525"/>
        <v>0</v>
      </c>
      <c r="KY65" s="31">
        <f t="shared" si="1526"/>
        <v>0</v>
      </c>
      <c r="KZ65" s="31" t="str">
        <f t="shared" si="1527"/>
        <v>0.0</v>
      </c>
      <c r="LA65" s="35" t="str">
        <f t="shared" si="1528"/>
        <v>F</v>
      </c>
      <c r="LB65" s="33">
        <f t="shared" si="1529"/>
        <v>0</v>
      </c>
      <c r="LC65" s="49" t="str">
        <f t="shared" si="1530"/>
        <v>0.0</v>
      </c>
      <c r="LD65" s="77">
        <v>2</v>
      </c>
      <c r="LE65" s="151"/>
      <c r="LF65" s="24"/>
      <c r="LG65" s="27"/>
      <c r="LH65" s="28"/>
      <c r="LI65" s="30">
        <f t="shared" si="1531"/>
        <v>0</v>
      </c>
      <c r="LJ65" s="31">
        <f t="shared" si="1532"/>
        <v>0</v>
      </c>
      <c r="LK65" s="31" t="str">
        <f t="shared" si="1533"/>
        <v>0.0</v>
      </c>
      <c r="LL65" s="35" t="str">
        <f t="shared" si="1534"/>
        <v>F</v>
      </c>
      <c r="LM65" s="33">
        <f t="shared" si="1535"/>
        <v>0</v>
      </c>
      <c r="LN65" s="49" t="str">
        <f t="shared" si="1536"/>
        <v>0.0</v>
      </c>
      <c r="LO65" s="77">
        <v>2</v>
      </c>
      <c r="LP65" s="151"/>
      <c r="LQ65" s="24"/>
      <c r="LR65" s="27"/>
      <c r="LS65" s="28"/>
      <c r="LT65" s="30">
        <v>5</v>
      </c>
      <c r="LU65" s="31">
        <v>5</v>
      </c>
      <c r="LV65" s="31"/>
      <c r="LW65" s="35" t="str">
        <f t="shared" si="1539"/>
        <v>D+</v>
      </c>
      <c r="LX65" s="33">
        <f t="shared" si="1540"/>
        <v>1.5</v>
      </c>
      <c r="LY65" s="49" t="str">
        <f t="shared" si="1541"/>
        <v>1.5</v>
      </c>
      <c r="LZ65" s="77">
        <v>2</v>
      </c>
      <c r="MA65" s="151">
        <v>2</v>
      </c>
      <c r="MB65" s="24"/>
      <c r="MC65" s="27"/>
      <c r="MD65" s="28"/>
      <c r="ME65" s="30">
        <f t="shared" si="1542"/>
        <v>0</v>
      </c>
      <c r="MF65" s="161">
        <f t="shared" si="1543"/>
        <v>0</v>
      </c>
      <c r="MG65" s="161"/>
      <c r="MH65" s="162" t="str">
        <f t="shared" si="1544"/>
        <v>F</v>
      </c>
      <c r="MI65" s="163">
        <f t="shared" si="1545"/>
        <v>0</v>
      </c>
      <c r="MJ65" s="56" t="str">
        <f t="shared" si="1546"/>
        <v>0.0</v>
      </c>
      <c r="MK65" s="77">
        <v>1</v>
      </c>
      <c r="ML65" s="151"/>
      <c r="MM65" s="24"/>
      <c r="MN65" s="27"/>
      <c r="MO65" s="28"/>
      <c r="MP65" s="30">
        <v>4</v>
      </c>
      <c r="MQ65" s="161">
        <v>5</v>
      </c>
      <c r="MR65" s="161"/>
      <c r="MS65" s="162" t="str">
        <f t="shared" si="1549"/>
        <v>D+</v>
      </c>
      <c r="MT65" s="163">
        <f t="shared" si="1550"/>
        <v>1.5</v>
      </c>
      <c r="MU65" s="56" t="str">
        <f t="shared" si="1551"/>
        <v>1.5</v>
      </c>
      <c r="MV65" s="77">
        <v>3</v>
      </c>
      <c r="MW65" s="151">
        <v>3</v>
      </c>
      <c r="MX65" s="24"/>
      <c r="MY65" s="27"/>
      <c r="MZ65" s="28"/>
      <c r="NA65" s="30">
        <f t="shared" si="1552"/>
        <v>0</v>
      </c>
      <c r="NB65" s="161">
        <f t="shared" si="1553"/>
        <v>0</v>
      </c>
      <c r="NC65" s="161"/>
      <c r="ND65" s="162" t="str">
        <f t="shared" si="1554"/>
        <v>F</v>
      </c>
      <c r="NE65" s="163">
        <f t="shared" si="1555"/>
        <v>0</v>
      </c>
      <c r="NF65" s="56" t="str">
        <f t="shared" si="1556"/>
        <v>0.0</v>
      </c>
      <c r="NG65" s="77">
        <v>1</v>
      </c>
      <c r="NH65" s="151"/>
      <c r="NI65" s="24"/>
      <c r="NJ65" s="27"/>
      <c r="NK65" s="28"/>
      <c r="NL65" s="30">
        <v>2</v>
      </c>
      <c r="NM65" s="31">
        <v>6</v>
      </c>
      <c r="NN65" s="31" t="str">
        <f t="shared" si="1559"/>
        <v>6.0</v>
      </c>
      <c r="NO65" s="35" t="str">
        <f t="shared" si="1560"/>
        <v>C</v>
      </c>
      <c r="NP65" s="33">
        <f t="shared" si="1561"/>
        <v>2</v>
      </c>
      <c r="NQ65" s="49" t="str">
        <f t="shared" si="1562"/>
        <v>2.0</v>
      </c>
      <c r="NR65" s="77">
        <v>3</v>
      </c>
      <c r="NS65" s="151">
        <v>3</v>
      </c>
      <c r="NT65" s="24"/>
      <c r="NU65" s="214"/>
      <c r="NV65" s="28"/>
      <c r="NW65" s="30">
        <f t="shared" si="1563"/>
        <v>0</v>
      </c>
      <c r="NX65" s="31">
        <f t="shared" si="1564"/>
        <v>0</v>
      </c>
      <c r="NY65" s="31" t="str">
        <f t="shared" si="1565"/>
        <v>0.0</v>
      </c>
      <c r="NZ65" s="35" t="str">
        <f t="shared" si="1566"/>
        <v>F</v>
      </c>
      <c r="OA65" s="33">
        <f t="shared" si="1567"/>
        <v>0</v>
      </c>
      <c r="OB65" s="49" t="str">
        <f t="shared" si="1568"/>
        <v>0.0</v>
      </c>
      <c r="OC65" s="77">
        <v>2</v>
      </c>
      <c r="OD65" s="151"/>
      <c r="OE65" s="211">
        <f t="shared" si="1569"/>
        <v>18</v>
      </c>
      <c r="OF65" s="43">
        <f t="shared" si="1570"/>
        <v>0.91666666666666663</v>
      </c>
      <c r="OG65" s="45" t="str">
        <f t="shared" si="1571"/>
        <v>0.92</v>
      </c>
      <c r="OH65" s="47" t="str">
        <f>IF(AND(OF65&lt;1),"Cảnh báo KQHT","Lên lớp")</f>
        <v>Cảnh báo KQHT</v>
      </c>
      <c r="OI65" s="41">
        <f>KT65+LE65+LP65+MA65+ML65+MW65+NH65+NS65+OD65</f>
        <v>10</v>
      </c>
      <c r="OJ65" s="43">
        <f>(KQ65*KT65+LB65*LE65+LM65*LP65+LX65*MA65+MI65*ML65+MT65*MW65+NE65*NH65+NP65*NS65+OA65*OD65)/OI65</f>
        <v>1.65</v>
      </c>
      <c r="OK65" s="229">
        <f>KD65+OE65</f>
        <v>76</v>
      </c>
      <c r="OL65" s="230">
        <f>KE65+OI65</f>
        <v>58</v>
      </c>
      <c r="OM65" s="146">
        <f xml:space="preserve"> (KF65*KE65+OJ65*OI65)/OL65</f>
        <v>1.8448275862068966</v>
      </c>
      <c r="ON65" s="45" t="str">
        <f>TEXT(OM65,"0.00")</f>
        <v>1.84</v>
      </c>
      <c r="OO65" s="47" t="str">
        <f>IF(AND(OM65&lt;1.4),"Cảnh báo KQHT","Lên lớp")</f>
        <v>Lên lớp</v>
      </c>
      <c r="OP65" s="148" t="s">
        <v>1067</v>
      </c>
      <c r="OQ65" s="24"/>
      <c r="OR65" s="27"/>
      <c r="OS65" s="28"/>
      <c r="OT65" s="30">
        <f>ROUND((OQ65*0.4+OR65*0.6),1)</f>
        <v>0</v>
      </c>
      <c r="OU65" s="31">
        <f>ROUND(MAX((OQ65*0.4+OR65*0.6),(OQ65*0.4+OS65*0.6)),1)</f>
        <v>0</v>
      </c>
      <c r="OV65" s="31" t="str">
        <f>TEXT(OU65,"0.0")</f>
        <v>0.0</v>
      </c>
      <c r="OW65" s="35" t="str">
        <f>IF(OU65&gt;=8.5,"A",IF(OU65&gt;=8,"B+",IF(OU65&gt;=7,"B",IF(OU65&gt;=6.5,"C+",IF(OU65&gt;=5.5,"C",IF(OU65&gt;=5,"D+",IF(OU65&gt;=4,"D","F")))))))</f>
        <v>F</v>
      </c>
      <c r="OX65" s="33">
        <f>IF(OW65="A",4,IF(OW65="B+",3.5,IF(OW65="B",3,IF(OW65="C+",2.5,IF(OW65="C",2,IF(OW65="D+",1.5,IF(OW65="D",1,0)))))))</f>
        <v>0</v>
      </c>
      <c r="OY65" s="49" t="str">
        <f>TEXT(OX65,"0.0")</f>
        <v>0.0</v>
      </c>
      <c r="OZ65" s="77">
        <v>2</v>
      </c>
      <c r="PA65" s="151"/>
      <c r="PB65" s="24"/>
      <c r="PC65" s="27"/>
      <c r="PD65" s="28"/>
      <c r="PE65" s="30">
        <f>ROUND((PB65*0.4+PC65*0.6),1)</f>
        <v>0</v>
      </c>
      <c r="PF65" s="31">
        <f>ROUND(MAX((PB65*0.4+PC65*0.6),(PB65*0.4+PD65*0.6)),1)</f>
        <v>0</v>
      </c>
      <c r="PG65" s="31" t="str">
        <f>TEXT(PF65,"0.0")</f>
        <v>0.0</v>
      </c>
      <c r="PH65" s="35" t="str">
        <f>IF(PF65&gt;=8.5,"A",IF(PF65&gt;=8,"B+",IF(PF65&gt;=7,"B",IF(PF65&gt;=6.5,"C+",IF(PF65&gt;=5.5,"C",IF(PF65&gt;=5,"D+",IF(PF65&gt;=4,"D","F")))))))</f>
        <v>F</v>
      </c>
      <c r="PI65" s="33">
        <f>IF(PH65="A",4,IF(PH65="B+",3.5,IF(PH65="B",3,IF(PH65="C+",2.5,IF(PH65="C",2,IF(PH65="D+",1.5,IF(PH65="D",1,0)))))))</f>
        <v>0</v>
      </c>
      <c r="PJ65" s="49" t="str">
        <f>TEXT(PI65,"0.0")</f>
        <v>0.0</v>
      </c>
      <c r="PK65" s="77">
        <v>3</v>
      </c>
      <c r="PL65" s="151"/>
      <c r="PM65" s="24"/>
      <c r="PN65" s="27"/>
      <c r="PO65" s="28"/>
      <c r="PP65" s="30">
        <f>ROUND((PM65*0.4+PN65*0.6),1)</f>
        <v>0</v>
      </c>
      <c r="PQ65" s="31">
        <f>ROUND(MAX((PM65*0.4+PN65*0.6),(PM65*0.4+PO65*0.6)),1)</f>
        <v>0</v>
      </c>
      <c r="PR65" s="31" t="str">
        <f>TEXT(PQ65,"0.0")</f>
        <v>0.0</v>
      </c>
      <c r="PS65" s="35" t="str">
        <f>IF(PQ65&gt;=8.5,"A",IF(PQ65&gt;=8,"B+",IF(PQ65&gt;=7,"B",IF(PQ65&gt;=6.5,"C+",IF(PQ65&gt;=5.5,"C",IF(PQ65&gt;=5,"D+",IF(PQ65&gt;=4,"D","F")))))))</f>
        <v>F</v>
      </c>
      <c r="PT65" s="33">
        <f>IF(PS65="A",4,IF(PS65="B+",3.5,IF(PS65="B",3,IF(PS65="C+",2.5,IF(PS65="C",2,IF(PS65="D+",1.5,IF(PS65="D",1,0)))))))</f>
        <v>0</v>
      </c>
      <c r="PU65" s="49" t="str">
        <f>TEXT(PT65,"0.0")</f>
        <v>0.0</v>
      </c>
      <c r="PV65" s="276"/>
      <c r="PW65" s="151"/>
      <c r="PX65" s="24"/>
      <c r="PY65" s="27"/>
      <c r="PZ65" s="28"/>
      <c r="QA65" s="30">
        <f>ROUND((PX65*0.4+PY65*0.6),1)</f>
        <v>0</v>
      </c>
      <c r="QB65" s="31">
        <f>ROUND(MAX((PX65*0.4+PY65*0.6),(PX65*0.4+PZ65*0.6)),1)</f>
        <v>0</v>
      </c>
      <c r="QC65" s="31" t="str">
        <f>TEXT(QB65,"0.0")</f>
        <v>0.0</v>
      </c>
      <c r="QD65" s="35" t="str">
        <f>IF(QB65&gt;=8.5,"A",IF(QB65&gt;=8,"B+",IF(QB65&gt;=7,"B",IF(QB65&gt;=6.5,"C+",IF(QB65&gt;=5.5,"C",IF(QB65&gt;=5,"D+",IF(QB65&gt;=4,"D","F")))))))</f>
        <v>F</v>
      </c>
      <c r="QE65" s="33">
        <f>IF(QD65="A",4,IF(QD65="B+",3.5,IF(QD65="B",3,IF(QD65="C+",2.5,IF(QD65="C",2,IF(QD65="D+",1.5,IF(QD65="D",1,0)))))))</f>
        <v>0</v>
      </c>
      <c r="QF65" s="49" t="str">
        <f>TEXT(QE65,"0.0")</f>
        <v>0.0</v>
      </c>
      <c r="QG65" s="77">
        <v>3</v>
      </c>
      <c r="QH65" s="151"/>
      <c r="QI65" s="24"/>
      <c r="QJ65" s="27"/>
      <c r="QK65" s="28"/>
      <c r="QL65" s="30">
        <f>ROUND((QI65*0.4+QJ65*0.6),1)</f>
        <v>0</v>
      </c>
      <c r="QM65" s="31">
        <f>ROUND(MAX((QI65*0.4+QJ65*0.6),(QI65*0.4+QK65*0.6)),1)</f>
        <v>0</v>
      </c>
      <c r="QN65" s="31" t="str">
        <f>TEXT(QM65,"0.0")</f>
        <v>0.0</v>
      </c>
      <c r="QO65" s="35" t="str">
        <f>IF(QM65&gt;=8.5,"A",IF(QM65&gt;=8,"B+",IF(QM65&gt;=7,"B",IF(QM65&gt;=6.5,"C+",IF(QM65&gt;=5.5,"C",IF(QM65&gt;=5,"D+",IF(QM65&gt;=4,"D","F")))))))</f>
        <v>F</v>
      </c>
      <c r="QP65" s="130">
        <f>IF(QO65="A",4,IF(QO65="B+",3.5,IF(QO65="B",3,IF(QO65="C+",2.5,IF(QO65="C",2,IF(QO65="D+",1.5,IF(QO65="D",1,0)))))))</f>
        <v>0</v>
      </c>
      <c r="QQ65" s="49" t="str">
        <f>TEXT(QP65,"0.0")</f>
        <v>0.0</v>
      </c>
      <c r="QR65" s="77">
        <v>1</v>
      </c>
      <c r="QS65" s="151"/>
      <c r="QT65" s="24"/>
      <c r="QU65" s="27"/>
      <c r="QV65" s="28"/>
      <c r="QW65" s="30">
        <f>ROUND((QT65*0.4+QU65*0.6),1)</f>
        <v>0</v>
      </c>
      <c r="QX65" s="31">
        <f>ROUND(MAX((QT65*0.4+QU65*0.6),(QT65*0.4+QV65*0.6)),1)</f>
        <v>0</v>
      </c>
      <c r="QY65" s="31" t="str">
        <f>TEXT(QX65,"0.0")</f>
        <v>0.0</v>
      </c>
      <c r="QZ65" s="35" t="str">
        <f>IF(QX65&gt;=8.5,"A",IF(QX65&gt;=8,"B+",IF(QX65&gt;=7,"B",IF(QX65&gt;=6.5,"C+",IF(QX65&gt;=5.5,"C",IF(QX65&gt;=5,"D+",IF(QX65&gt;=4,"D","F")))))))</f>
        <v>F</v>
      </c>
      <c r="RA65" s="33">
        <f>IF(QZ65="A",4,IF(QZ65="B+",3.5,IF(QZ65="B",3,IF(QZ65="C+",2.5,IF(QZ65="C",2,IF(QZ65="D+",1.5,IF(QZ65="D",1,0)))))))</f>
        <v>0</v>
      </c>
      <c r="RB65" s="49" t="str">
        <f>TEXT(RA65,"0.0")</f>
        <v>0.0</v>
      </c>
      <c r="RC65" s="77"/>
      <c r="RD65" s="151"/>
      <c r="RE65" s="24"/>
      <c r="RF65" s="27"/>
      <c r="RG65" s="28"/>
      <c r="RH65" s="30">
        <f>ROUND((RE65*0.4+RF65*0.6),1)</f>
        <v>0</v>
      </c>
      <c r="RI65" s="31">
        <f>ROUND(MAX((RE65*0.4+RF65*0.6),(RE65*0.4+RG65*0.6)),1)</f>
        <v>0</v>
      </c>
      <c r="RJ65" s="31" t="str">
        <f>TEXT(RI65,"0.0")</f>
        <v>0.0</v>
      </c>
      <c r="RK65" s="35" t="str">
        <f>IF(RI65&gt;=8.5,"A",IF(RI65&gt;=8,"B+",IF(RI65&gt;=7,"B",IF(RI65&gt;=6.5,"C+",IF(RI65&gt;=5.5,"C",IF(RI65&gt;=5,"D+",IF(RI65&gt;=4,"D","F")))))))</f>
        <v>F</v>
      </c>
      <c r="RL65" s="33">
        <f>IF(RK65="A",4,IF(RK65="B+",3.5,IF(RK65="B",3,IF(RK65="C+",2.5,IF(RK65="C",2,IF(RK65="D+",1.5,IF(RK65="D",1,0)))))))</f>
        <v>0</v>
      </c>
      <c r="RM65" s="49" t="str">
        <f>TEXT(RL65,"0.0")</f>
        <v>0.0</v>
      </c>
      <c r="RN65" s="77">
        <v>1</v>
      </c>
      <c r="RO65" s="151"/>
      <c r="RP65" s="211">
        <f>OZ65+PK65+PV65+QG65+QR65+RC65+RN65</f>
        <v>10</v>
      </c>
      <c r="RQ65" s="275">
        <f>(OU65*OZ65+PF65*PK65+PQ65*PV65+QB65*QG65+QM65*QR65+QX65*RC65+RI65*RN65)/RP65</f>
        <v>0</v>
      </c>
      <c r="RR65" s="43">
        <f>(OX65*OZ65+PI65*PK65+PT65*PV65+QE65*QG65+QP65*QR65+RA65*RC65+RL65*RN65)/RP65</f>
        <v>0</v>
      </c>
      <c r="RS65" s="45" t="str">
        <f>TEXT(RR65,"0.00")</f>
        <v>0.00</v>
      </c>
      <c r="RT65" s="47" t="str">
        <f>IF(AND(RR65&lt;1),"Cảnh báo KQHT","Lên lớp")</f>
        <v>Cảnh báo KQHT</v>
      </c>
      <c r="RU65" s="41">
        <f>PA65+PL65+PW65+QH65+QS65+RD65+RO65</f>
        <v>0</v>
      </c>
      <c r="RV65" s="43" t="e">
        <f>(OX65*PA65+PI65*PL65+PT65*PW65+QE65*QH65+QP65*QS65+RA65*RD65+RL65*RO65)/RU65</f>
        <v>#DIV/0!</v>
      </c>
      <c r="RW65" s="229">
        <f>OK65+RP65</f>
        <v>86</v>
      </c>
      <c r="RX65" s="230">
        <f>OL65+RU65</f>
        <v>58</v>
      </c>
      <c r="RY65" s="146" t="e">
        <f xml:space="preserve"> (OM65*OL65+RV65*RU65)/RX65</f>
        <v>#DIV/0!</v>
      </c>
      <c r="RZ65" s="45" t="e">
        <f>TEXT(RY65,"0.00")</f>
        <v>#DIV/0!</v>
      </c>
      <c r="SA65" s="47" t="e">
        <f>IF(AND(RY65&lt;1.6),"Cảnh báo KQHT","Lên lớp")</f>
        <v>#DIV/0!</v>
      </c>
      <c r="SB65" s="148" t="s">
        <v>1516</v>
      </c>
      <c r="SC65" s="24"/>
      <c r="SD65" s="27"/>
      <c r="SE65" s="28"/>
      <c r="SF65" s="30">
        <f>ROUND((SC65*0.4+SD65*0.6),1)</f>
        <v>0</v>
      </c>
      <c r="SG65" s="31">
        <f>ROUND(MAX((SC65*0.4+SD65*0.6),(SC65*0.4+SE65*0.6)),1)</f>
        <v>0</v>
      </c>
      <c r="SH65" s="31" t="str">
        <f>TEXT(SG65,"0.0")</f>
        <v>0.0</v>
      </c>
      <c r="SI65" s="35" t="str">
        <f>IF(SG65&gt;=8.5,"A",IF(SG65&gt;=8,"B+",IF(SG65&gt;=7,"B",IF(SG65&gt;=6.5,"C+",IF(SG65&gt;=5.5,"C",IF(SG65&gt;=5,"D+",IF(SG65&gt;=4,"D","F")))))))</f>
        <v>F</v>
      </c>
      <c r="SJ65" s="33">
        <f>IF(SI65="A",4,IF(SI65="B+",3.5,IF(SI65="B",3,IF(SI65="C+",2.5,IF(SI65="C",2,IF(SI65="D+",1.5,IF(SI65="D",1,0)))))))</f>
        <v>0</v>
      </c>
      <c r="SK65" s="49" t="str">
        <f>TEXT(SJ65,"0.0")</f>
        <v>0.0</v>
      </c>
      <c r="SL65" s="77">
        <v>2</v>
      </c>
      <c r="SM65" s="151"/>
      <c r="SN65" s="24"/>
      <c r="SO65" s="27"/>
      <c r="SP65" s="28"/>
      <c r="SQ65" s="30">
        <f>ROUND((SN65*0.4+SO65*0.6),1)</f>
        <v>0</v>
      </c>
      <c r="SR65" s="31">
        <f>ROUND(MAX((SN65*0.4+SO65*0.6),(SN65*0.4+SP65*0.6)),1)</f>
        <v>0</v>
      </c>
      <c r="SS65" s="31" t="str">
        <f>TEXT(SR65,"0.0")</f>
        <v>0.0</v>
      </c>
      <c r="ST65" s="35" t="str">
        <f>IF(SR65&gt;=8.5,"A",IF(SR65&gt;=8,"B+",IF(SR65&gt;=7,"B",IF(SR65&gt;=6.5,"C+",IF(SR65&gt;=5.5,"C",IF(SR65&gt;=5,"D+",IF(SR65&gt;=4,"D","F")))))))</f>
        <v>F</v>
      </c>
      <c r="SU65" s="33">
        <f>IF(ST65="A",4,IF(ST65="B+",3.5,IF(ST65="B",3,IF(ST65="C+",2.5,IF(ST65="C",2,IF(ST65="D+",1.5,IF(ST65="D",1,0)))))))</f>
        <v>0</v>
      </c>
      <c r="SV65" s="49" t="str">
        <f>TEXT(SU65,"0.0")</f>
        <v>0.0</v>
      </c>
      <c r="SW65" s="77">
        <v>2</v>
      </c>
      <c r="SX65" s="151"/>
      <c r="SY65" s="24"/>
      <c r="SZ65" s="27"/>
      <c r="TA65" s="28"/>
      <c r="TB65" s="30">
        <f t="shared" si="1572"/>
        <v>0</v>
      </c>
      <c r="TC65" s="31">
        <f t="shared" si="1572"/>
        <v>0</v>
      </c>
      <c r="TD65" s="31" t="str">
        <f>TEXT(TC65,"0.0")</f>
        <v>0.0</v>
      </c>
      <c r="TE65" s="35" t="str">
        <f>IF(TC65&gt;=8.5,"A",IF(TC65&gt;=8,"B+",IF(TC65&gt;=7,"B",IF(TC65&gt;=6.5,"C+",IF(TC65&gt;=5.5,"C",IF(TC65&gt;=5,"D+",IF(TC65&gt;=4,"D","F")))))))</f>
        <v>F</v>
      </c>
      <c r="TF65" s="33">
        <f>IF(TE65="A",4,IF(TE65="B+",3.5,IF(TE65="B",3,IF(TE65="C+",2.5,IF(TE65="C",2,IF(TE65="D+",1.5,IF(TE65="D",1,0)))))))</f>
        <v>0</v>
      </c>
      <c r="TG65" s="49" t="str">
        <f>TEXT(TF65,"0.0")</f>
        <v>0.0</v>
      </c>
      <c r="TH65" s="77">
        <v>4</v>
      </c>
      <c r="TI65" s="151"/>
    </row>
  </sheetData>
  <autoFilter ref="A1:UB1">
    <filterColumn colId="542"/>
  </autoFilter>
  <conditionalFormatting sqref="L36:M38 FL36:FM38 R36:S38 JS36:JT38 FL1:FM29 FL49:FM65 L1:M29 L43:M65 JS1:JT29 JS57:JT65 R1:S29 R49:S65">
    <cfRule type="cellIs" dxfId="27" priority="603" stopIfTrue="1" operator="lessThan">
      <formula>4.95</formula>
    </cfRule>
    <cfRule type="cellIs" dxfId="26" priority="604" stopIfTrue="1" operator="lessThan">
      <formula>4.95</formula>
    </cfRule>
    <cfRule type="cellIs" dxfId="25" priority="605" stopIfTrue="1" operator="lessThan">
      <formula>4.95</formula>
    </cfRule>
  </conditionalFormatting>
  <conditionalFormatting sqref="J36:K38 P36:T38 P49:T65 J43:K65 J1:K29 P1:T29 AA2:AA29 AL2:AL29 AW2:AW29 BH2:BH29 BS2:BS29 CL2:CL29 CW2:CW29 DH2:DH29 DS2:DS29 ED2:ED29 EO2:EO29 EZ2:EZ29 FK2:FK29 GH2:GH29 GS2:GS29 HD2:HD29 HO2:HO29 HZ2:HZ29 IK2:IK29 IV2:IV29 JG2:JG29 JR2:JR29 LV2:LV29 MG2:MG29 MR2:MR29 NC2:NC29">
    <cfRule type="cellIs" dxfId="24" priority="602" stopIfTrue="1" operator="lessThan">
      <formula>4.95</formula>
    </cfRule>
  </conditionalFormatting>
  <conditionalFormatting sqref="KY37:KZ38 LJ37:LK38 NB37:NC38 NX37:NY38 NM37:NN38 MQ37:MR38 MF37:MG38 LU37:LV38 HY36:HZ38 GR36:GS38 JQ36:JR38 GG36:GH38 IJ36:IK38 HC36:HD38 HN36:HO38 BR36:BS38 BG36:BH38 AK36:AL38 Z36:AA38 AV36:AW38 EY36:EZ38 FJ36:FK38 DG36:DH38 CK36:CL38 EC36:ED38 DR36:DS38 EN36:EO38 CV36:CW38 JF36:JG38 IU36:IV38 KN37:KO38 OU38:OV38 TC1:TF1 TC2:TD29 TC61:TD65 SR1:SU1 SG1:SJ1 SR2:SS29 SR61:SS65 SG2:SH29 SG61:SH65 KN2:KO29 KN59:KO65 NX1:OA1 JH1:JI1 FL1:FM1 BT1:BU1 AM1:AN1 BI1:BJ1 AX1:AY1 AB1:AC1 R1:S1 L1:M1 CM1:CN1 CX1:CY1 DI1:DJ1 DT1:DU1 EE1:EF1 FA1:FB1 EP1:EQ1 IL1:IM1 JS1:JT1 GI1:GJ1 GT1:GU1 HE1:HF1 HP1:HQ1 IA1:IB1 IW1:IX1 LJ1:LM1 KY1:LB1 KN1:KQ1 NM1:NP1 OU1:OX1 PF1:PI1 PQ1:PT1 QB1:QE1 QM1:QP1 QX1:RA1 RI1:RL1 Z43:AA65 RI2:RJ29 RI61:RJ65 QB2:QC29 QB61:QC65 QX2:QY29 QX61:QY65 PF2:PG29 PF61:PG65 QM2:QN29 QM61:QN65 PQ2:PR29 PQ61:PR65 OU2:OV29 OU61:OV65 IU57:IV65 JF57:JG65 CV49:CW65 EN49:EO65 DR49:DS65 EC49:ED65 CK49:CL65 DG49:DH65 FJ49:FK65 EY49:EZ65 AV47:AW65 AK43:AL65 BG43:BH65 BR43:BS65 HN57:HO65 HC57:HD65 IJ57:IK65 GG57:GH65 JQ57:JR65 GR57:GS65 HY57:HZ65 LU59:LV65 MF59:MG65 MQ59:MR65 NM2:NN29 NM59:NN65 NX2:NY29 NX59:NY65 NB59:NC65 LJ2:LK29 LJ59:LK65 KY2:KZ29 KY59:KZ65 NB1:NE1 MQ1:MT1 MF1:MI1 LU1:LX1 TP2:TP29 K2:K29 Q2:Q29 Z1:AA29 AK1:AL29 AV1:AW29 BG1:BH29 BR1:BS29 CK1:CL29 CV1:CW29 DG1:DH29 DR1:DS29 EC1:ED29 EN1:EO29 EY1:EZ29 FJ2:FK29 GG1:GH29 GR1:GS29 HC1:HD29 HN1:HO29 HY1:HZ29 IJ1:IK29 IU1:IV29 JF1:JG29 JQ1:JR29 LU2:LV29 MF2:MG29 MQ2:MR29 NB2:NC29">
    <cfRule type="cellIs" dxfId="23" priority="601" operator="lessThan">
      <formula>3.95</formula>
    </cfRule>
  </conditionalFormatting>
  <conditionalFormatting sqref="EF36:EF38 DU36:DU38 EQ36:EQ38 CY36:CY38 S36:S38 JT36:JT38 M36:M38 FM36:FM38 DJ36:DJ38 CN36:CN38 DU1:DU29 DU49:DU65 EF1:EF29 EF49:EF65 CN1:CN29 CN49:CN65 DJ1:DJ29 DJ49:DJ65 FM2:FM29 FM49:FM65 M2:M29 M47:M65 JT2:JT29 JT57:JT65 S2:S29 S49:S65 CY1:CY29 CY49:CY65 EQ1:EQ29 EQ49:EQ65">
    <cfRule type="cellIs" dxfId="22" priority="600" operator="greaterThan">
      <formula>0</formula>
    </cfRule>
  </conditionalFormatting>
  <conditionalFormatting sqref="FM36:FM38 FM1:FM29 FM49:FM65">
    <cfRule type="cellIs" dxfId="21" priority="589" operator="greaterThan">
      <formula>0</formula>
    </cfRule>
    <cfRule type="cellIs" dxfId="20" priority="590" operator="lessThan">
      <formula>0</formula>
    </cfRule>
  </conditionalFormatting>
  <conditionalFormatting sqref="FB36:FB38 FB1:FB29 FB49:FB65">
    <cfRule type="cellIs" dxfId="19" priority="584" operator="lessThan">
      <formula>0</formula>
    </cfRule>
    <cfRule type="cellIs" dxfId="18" priority="585" operator="lessThan">
      <formula>0</formula>
    </cfRule>
    <cfRule type="cellIs" dxfId="17" priority="586" operator="greaterThan">
      <formula>0</formula>
    </cfRule>
    <cfRule type="cellIs" dxfId="16" priority="587" operator="lessThan">
      <formula>0</formula>
    </cfRule>
    <cfRule type="cellIs" dxfId="15" priority="588" operator="greaterThan">
      <formula>0</formula>
    </cfRule>
  </conditionalFormatting>
  <conditionalFormatting sqref="LJ37:LK38 NB37:NC38 NX37:NY38 NM37:NN38 MQ37:MR38 MF37:MG38 LU37:LV38 FJ36:FK38 JF36:JG38 IU36:IV38 JQ36:JR38 KN37:KO38 KY37:KZ38 OU38:OV38 LJ2:LK29 LJ59:LK65 TC2:TD29 TC61:TD65 SR2:SS29 SR61:SS65 SG2:SH29 SG61:SH65 KY2:KZ29 KY59:KZ65 RI2:RJ29 RI61:RJ65 QB2:QC29 QB61:QC65 QX2:QY29 QX61:QY65 PF2:PG29 PF61:PG65 QM2:QN29 QM61:QN65 PQ2:PR29 PQ61:PR65 OU2:OV29 OU61:OV65 KN2:KO29 KN59:KO65 JQ57:JR65 IU57:IV65 JF57:JG65 FJ49:FK65 LU59:LV65 MF59:MG65 MQ59:MR65 NM2:NN29 NM59:NN65 NX2:NY29 NX59:NY65 NB59:NC65 TP2:TP29 K2:K29 Q2:Q29 AA2:AA29 AL2:AL29 AW2:AW29 BH2:BH29 BS2:BS29 CL2:CL29 CW2:CW29 DH2:DH29 DS2:DS29 ED2:ED29 EO2:EO29 EZ2:EZ29 FJ2:FK29 GH2:GH29 GS2:GS29 HD2:HD29 HO2:HO29 HZ2:HZ29 IK2:IK29 IU2:IV29 JF2:JG29 JQ2:JR29 LU2:LV29 MF2:MG29 MQ2:MR29 NB2:NC29">
    <cfRule type="cellIs" dxfId="14" priority="576" operator="lessThan">
      <formula>4</formula>
    </cfRule>
  </conditionalFormatting>
  <conditionalFormatting sqref="NP37:NP38 MT37:MT38 MI37:MI38 KQ37:KQ38 LX37:LX38 LM37:LM38 LB37:LB38 HF36:HF38 HQ36:HQ38 IB36:IB38 IM36:IM38 IX36:IX38 JI36:JI38 JT36:JT38 GJ36:GJ38 GU36:GU38 OA37:OA38 NE37:NE38 OX38 NP1:NP29 NP59:NP65 TF1:TF29 TF61:TF65 SU1:SU29 SU61:SU65 SJ1:SJ29 SJ61:SJ65 NE1:NE29 NE59:NE65 RL1:RL29 RL61:RL65 QE1:QE29 QE61:QE65 RA1:RA29 RA61:RA65 PI1:PI29 PI61:PI65 QP1:QP29 QP61:QP65 PT1:PT29 PT61:PT65 OX1:OX29 OX61:OX65 OA1:OA29 OA59:OA65 GU2:GU29 GU57:GU65 GJ2:GJ29 GJ57:GJ65 JT1:JT29 JT57:JT65 JI1:JI29 JI57:JI65 IX1:IX29 IX57:IX65 IM2:IM29 IM57:IM65 IB2:IB29 IB57:IB65 HQ2:HQ29 HQ57:HQ65 HF2:HF29 HF57:HF65 LB1:LB29 LB59:LB65 LM1:LM29 LM59:LM65 LX1:LX29 LX59:LX65 KQ1:KQ29 KQ59:KQ65 MI1:MI29 MI59:MI65 MT1:MT29 MT59:MT65 TR2:TR29">
    <cfRule type="cellIs" dxfId="13" priority="565" operator="lessThan">
      <formula>0</formula>
    </cfRule>
    <cfRule type="cellIs" dxfId="12" priority="566" operator="lessThan">
      <formula>0</formula>
    </cfRule>
    <cfRule type="cellIs" dxfId="11" priority="567" operator="greaterThan">
      <formula>0</formula>
    </cfRule>
    <cfRule type="cellIs" dxfId="10" priority="568" operator="lessThan">
      <formula>0</formula>
    </cfRule>
    <cfRule type="cellIs" dxfId="9" priority="569" operator="greaterThan">
      <formula>0</formula>
    </cfRule>
  </conditionalFormatting>
  <conditionalFormatting sqref="NP37:NP38 MT37:MT38 MI37:MI38 KQ37:KQ38 LX37:LX38 LM37:LM38 LB37:LB38 HF36:HF38 HQ36:HQ38 IB36:IB38 IM36:IM38 IX36:IX38 JI36:JI38 JT36:JT38 GJ36:GJ38 GU36:GU38 NE37:NE38 OA37:OA38 OX38 NP2:NP29 NP59:NP65 TF2:TF29 TF61:TF65 SU2:SU29 SU61:SU65 SJ2:SJ29 SJ61:SJ65 OA2:OA29 OA59:OA65 RL2:RL29 RL61:RL65 QE2:QE29 QE61:QE65 RA2:RA29 RA61:RA65 PI2:PI29 PI61:PI65 QP2:QP29 QP61:QP65 PT2:PT29 PT61:PT65 OX2:OX29 OX61:OX65 NE2:NE29 NE59:NE65 GU2:GU29 GU57:GU65 GJ2:GJ29 GJ57:GJ65 JT2:JT29 JT57:JT65 JI2:JI29 JI57:JI65 IX2:IX29 IX57:IX65 IM2:IM29 IM57:IM65 IB2:IB29 IB57:IB65 HQ2:HQ29 HQ57:HQ65 HF2:HF29 HF57:HF65 LB2:LB29 LB59:LB65 LM2:LM29 LM59:LM65 LX2:LX29 LX59:LX65 KQ2:KQ29 KQ59:KQ65 MI2:MI29 MI59:MI65 MT2:MT29 MT59:MT65 TR2:TR29">
    <cfRule type="cellIs" dxfId="8" priority="562" operator="equal">
      <formula>0</formula>
    </cfRule>
    <cfRule type="cellIs" dxfId="7" priority="563" operator="equal">
      <formula>0</formula>
    </cfRule>
    <cfRule type="cellIs" dxfId="6" priority="564" operator="lessThan">
      <formula>0</formula>
    </cfRule>
  </conditionalFormatting>
  <conditionalFormatting sqref="IB36:IB38 IM36:IM38 IX36:IX38 GJ36:GJ38 GU36:GU38 HF36:HF38 HQ36:HQ38 IM2:IM29 IM57:IM65 IB2:IB29 IB57:IB65 HQ2:HQ29 HQ57:HQ65 HF2:HF29 HF57:HF65 GU2:GU29 GU57:GU65 GJ2:GJ29 GJ57:GJ65 IX2:IX29 IX57:IX65">
    <cfRule type="cellIs" dxfId="5" priority="551" operator="lessThan">
      <formula>1</formula>
    </cfRule>
    <cfRule type="cellIs" dxfId="4" priority="552" operator="greaterThan">
      <formula>0</formula>
    </cfRule>
    <cfRule type="cellIs" dxfId="3" priority="553" operator="equal">
      <formula>0</formula>
    </cfRule>
    <cfRule type="cellIs" dxfId="2" priority="554" operator="equal">
      <formula>0</formula>
    </cfRule>
    <cfRule type="cellIs" dxfId="1" priority="555" operator="lessThan">
      <formula>0</formula>
    </cfRule>
  </conditionalFormatting>
  <conditionalFormatting sqref="TR2:TR29">
    <cfRule type="cellIs" dxfId="0" priority="199" stopIfTrue="1" operator="lessThan">
      <formula>5</formula>
    </cfRule>
  </conditionalFormatting>
  <pageMargins left="0" right="0" top="0.25" bottom="0" header="0.3" footer="0.3"/>
  <pageSetup paperSize="9" scale="65" orientation="landscape" r:id="rId1"/>
</worksheet>
</file>

<file path=xl/worksheets/sheet7.xml><?xml version="1.0" encoding="utf-8"?>
<worksheet xmlns="http://schemas.openxmlformats.org/spreadsheetml/2006/main" xmlns:r="http://schemas.openxmlformats.org/officeDocument/2006/relationships">
  <dimension ref="A1:BE210"/>
  <sheetViews>
    <sheetView tabSelected="1" workbookViewId="0">
      <pane xSplit="6" ySplit="2" topLeftCell="G3" activePane="bottomRight" state="frozen"/>
      <selection pane="topRight" activeCell="G1" sqref="G1"/>
      <selection pane="bottomLeft" activeCell="A3" sqref="A3"/>
      <selection pane="bottomRight" activeCell="G68" sqref="G68"/>
    </sheetView>
  </sheetViews>
  <sheetFormatPr defaultRowHeight="17.25"/>
  <cols>
    <col min="1" max="2" width="7.5703125" style="8" customWidth="1"/>
    <col min="3" max="3" width="8.28515625" style="8" customWidth="1"/>
    <col min="4" max="4" width="14.85546875" style="8" customWidth="1"/>
    <col min="5" max="5" width="21.7109375" style="8" customWidth="1"/>
    <col min="6" max="7" width="10.7109375" style="8" customWidth="1"/>
    <col min="8" max="8" width="14.42578125" style="8" customWidth="1"/>
    <col min="9" max="9" width="8.7109375" style="8" customWidth="1"/>
    <col min="10" max="10" width="28.7109375" style="8" customWidth="1"/>
    <col min="11" max="11" width="7.42578125" style="8" customWidth="1"/>
    <col min="12" max="12" width="8.42578125" style="8" customWidth="1"/>
    <col min="13" max="13" width="42.140625" style="8" customWidth="1"/>
    <col min="14" max="14" width="6" style="8" customWidth="1"/>
    <col min="15" max="15" width="5.5703125" style="8" customWidth="1"/>
    <col min="16" max="20" width="5.42578125" style="8" customWidth="1"/>
    <col min="21" max="21" width="5.7109375" style="8" customWidth="1"/>
    <col min="22" max="28" width="5.42578125" style="8" customWidth="1"/>
    <col min="29" max="58" width="5.28515625" style="8" customWidth="1"/>
    <col min="59" max="16384" width="9.140625" style="8"/>
  </cols>
  <sheetData>
    <row r="1" spans="1:57">
      <c r="K1" s="8">
        <f>SUM(P1:BD1)</f>
        <v>95</v>
      </c>
      <c r="N1" s="175">
        <v>2</v>
      </c>
      <c r="O1" s="175">
        <v>3</v>
      </c>
      <c r="P1" s="8">
        <v>5</v>
      </c>
      <c r="Q1" s="8">
        <v>3</v>
      </c>
      <c r="R1" s="8">
        <v>3</v>
      </c>
      <c r="S1" s="8">
        <v>3</v>
      </c>
      <c r="T1" s="8">
        <v>2</v>
      </c>
      <c r="U1" s="8">
        <v>3</v>
      </c>
      <c r="V1" s="8">
        <v>2</v>
      </c>
      <c r="W1" s="8">
        <v>4</v>
      </c>
      <c r="X1" s="8">
        <v>3</v>
      </c>
      <c r="Y1" s="8">
        <v>2</v>
      </c>
      <c r="Z1" s="8">
        <v>2</v>
      </c>
      <c r="AA1" s="8">
        <v>3</v>
      </c>
      <c r="AB1" s="8">
        <v>1</v>
      </c>
      <c r="AC1" s="8">
        <v>2</v>
      </c>
      <c r="AD1" s="8">
        <v>3</v>
      </c>
      <c r="AE1" s="8">
        <v>2</v>
      </c>
      <c r="AF1" s="8">
        <v>2</v>
      </c>
      <c r="AG1" s="8">
        <v>3</v>
      </c>
      <c r="AH1" s="8">
        <v>2</v>
      </c>
      <c r="AI1" s="8">
        <v>3</v>
      </c>
      <c r="AJ1" s="8">
        <v>3</v>
      </c>
      <c r="AK1" s="8">
        <v>2</v>
      </c>
      <c r="AL1" s="8">
        <v>2</v>
      </c>
      <c r="AM1" s="8">
        <v>2</v>
      </c>
      <c r="AN1" s="8">
        <v>2</v>
      </c>
      <c r="AO1" s="8">
        <v>2</v>
      </c>
      <c r="AP1" s="8">
        <v>1</v>
      </c>
      <c r="AQ1" s="8">
        <v>3</v>
      </c>
      <c r="AR1" s="8">
        <v>1</v>
      </c>
      <c r="AS1" s="8">
        <v>3</v>
      </c>
      <c r="AT1" s="8">
        <v>2</v>
      </c>
      <c r="AU1" s="8">
        <v>2</v>
      </c>
      <c r="AV1" s="8">
        <v>3</v>
      </c>
      <c r="AW1" s="8">
        <v>2</v>
      </c>
      <c r="AX1" s="8">
        <v>3</v>
      </c>
      <c r="AY1" s="8">
        <v>1</v>
      </c>
      <c r="AZ1" s="8">
        <v>3</v>
      </c>
      <c r="BA1" s="8">
        <v>1</v>
      </c>
      <c r="BB1" s="8">
        <v>2</v>
      </c>
      <c r="BC1" s="8">
        <v>2</v>
      </c>
      <c r="BE1" s="8">
        <v>5</v>
      </c>
    </row>
    <row r="2" spans="1:57" ht="176.25">
      <c r="A2" s="1" t="s">
        <v>0</v>
      </c>
      <c r="B2" s="2"/>
      <c r="C2" s="2" t="s">
        <v>2</v>
      </c>
      <c r="D2" s="2" t="s">
        <v>1</v>
      </c>
      <c r="E2" s="2" t="s">
        <v>3</v>
      </c>
      <c r="F2" s="3" t="s">
        <v>4</v>
      </c>
      <c r="G2" s="1" t="s">
        <v>5</v>
      </c>
      <c r="H2" s="1" t="s">
        <v>6</v>
      </c>
      <c r="I2" s="1" t="s">
        <v>8</v>
      </c>
      <c r="J2" s="1" t="s">
        <v>7</v>
      </c>
      <c r="K2" s="200" t="s">
        <v>1161</v>
      </c>
      <c r="L2" s="201" t="s">
        <v>1503</v>
      </c>
      <c r="M2" s="202" t="s">
        <v>1162</v>
      </c>
      <c r="N2" s="177" t="s">
        <v>60</v>
      </c>
      <c r="O2" s="177" t="s">
        <v>1163</v>
      </c>
      <c r="P2" s="177" t="s">
        <v>225</v>
      </c>
      <c r="Q2" s="177" t="s">
        <v>14</v>
      </c>
      <c r="R2" s="177" t="s">
        <v>37</v>
      </c>
      <c r="S2" s="177" t="s">
        <v>42</v>
      </c>
      <c r="T2" s="177" t="s">
        <v>71</v>
      </c>
      <c r="U2" s="177" t="s">
        <v>77</v>
      </c>
      <c r="V2" s="177" t="s">
        <v>81</v>
      </c>
      <c r="W2" s="177" t="s">
        <v>86</v>
      </c>
      <c r="X2" s="177" t="s">
        <v>93</v>
      </c>
      <c r="Y2" s="177" t="s">
        <v>621</v>
      </c>
      <c r="Z2" s="177" t="s">
        <v>628</v>
      </c>
      <c r="AA2" s="177" t="s">
        <v>1076</v>
      </c>
      <c r="AB2" s="203" t="s">
        <v>1126</v>
      </c>
      <c r="AC2" s="279" t="s">
        <v>1034</v>
      </c>
      <c r="AD2" s="279" t="s">
        <v>1178</v>
      </c>
      <c r="AE2" s="279" t="s">
        <v>1004</v>
      </c>
      <c r="AF2" s="279" t="s">
        <v>1028</v>
      </c>
      <c r="AG2" s="279" t="s">
        <v>997</v>
      </c>
      <c r="AH2" s="279" t="s">
        <v>1051</v>
      </c>
      <c r="AI2" s="279" t="s">
        <v>1193</v>
      </c>
      <c r="AJ2" s="279" t="s">
        <v>1106</v>
      </c>
      <c r="AK2" s="279" t="s">
        <v>1239</v>
      </c>
      <c r="AL2" s="279" t="s">
        <v>1317</v>
      </c>
      <c r="AM2" s="279" t="s">
        <v>1235</v>
      </c>
      <c r="AN2" s="279" t="s">
        <v>1116</v>
      </c>
      <c r="AO2" s="279" t="s">
        <v>1324</v>
      </c>
      <c r="AP2" s="296" t="s">
        <v>1307</v>
      </c>
      <c r="AQ2" s="279" t="s">
        <v>1326</v>
      </c>
      <c r="AR2" s="296" t="s">
        <v>1140</v>
      </c>
      <c r="AS2" s="279" t="s">
        <v>1147</v>
      </c>
      <c r="AT2" s="279" t="s">
        <v>1341</v>
      </c>
      <c r="AU2" s="280" t="s">
        <v>1405</v>
      </c>
      <c r="AV2" s="280" t="s">
        <v>1203</v>
      </c>
      <c r="AW2" s="280" t="s">
        <v>1214</v>
      </c>
      <c r="AX2" s="280" t="s">
        <v>1216</v>
      </c>
      <c r="AY2" s="289" t="s">
        <v>1222</v>
      </c>
      <c r="AZ2" s="280" t="s">
        <v>1226</v>
      </c>
      <c r="BA2" s="289" t="s">
        <v>1251</v>
      </c>
      <c r="BB2" s="280" t="s">
        <v>1284</v>
      </c>
      <c r="BC2" s="280" t="s">
        <v>1299</v>
      </c>
      <c r="BD2" s="280" t="s">
        <v>1497</v>
      </c>
      <c r="BE2" s="280" t="s">
        <v>1502</v>
      </c>
    </row>
    <row r="3" spans="1:57">
      <c r="A3" s="179">
        <v>1</v>
      </c>
      <c r="B3" s="179">
        <v>1</v>
      </c>
      <c r="C3" s="180" t="s">
        <v>59</v>
      </c>
      <c r="D3" s="180" t="s">
        <v>111</v>
      </c>
      <c r="E3" s="188" t="s">
        <v>19</v>
      </c>
      <c r="F3" s="189" t="s">
        <v>45</v>
      </c>
      <c r="G3" s="190"/>
      <c r="H3" s="181" t="s">
        <v>99</v>
      </c>
      <c r="I3" s="182" t="s">
        <v>18</v>
      </c>
      <c r="J3" s="183" t="s">
        <v>103</v>
      </c>
      <c r="K3" s="205">
        <f>SUMIF(P3:BD3,"x",$P$1:$BD$1)</f>
        <v>0</v>
      </c>
      <c r="L3" s="206">
        <f>CX19.1!RY2</f>
        <v>2.4615384615384617</v>
      </c>
      <c r="M3" s="207" t="str">
        <f>IF(P3="x",$P$2&amp;", ",)&amp;IF(Q3="x",$Q$2&amp;", ",)&amp;IF(R3="x",$R$2&amp;", ",)&amp;IF(S3="x",$S$2&amp;", ",)&amp;IF(T3="x",$T$2&amp;", ",)&amp;IF(U3="x",$U$2&amp;", ",)&amp;IF(V3="x",$V$2&amp;", ",)&amp;IF(W3="x",$W$2&amp;", ",)&amp;IF(X3="x",$X$2&amp;", ",)&amp;IF(Y3="x",$Y$2&amp;", ",)&amp;IF(Z3="x",$Z$2&amp;", ",)&amp;IF(AA3="x",$AA$2&amp;", ",)&amp;IF(AB3="x",$AB$2&amp;", ",)&amp;IF(AC3="x",$AC$2&amp;", ",)&amp;IF(AD3="x",$AD$2&amp;", ",)&amp;IF(AE3="x",$AE$2&amp;", ",)&amp;IF(AF3="x",$AF$2&amp;", ",)&amp;IF(AG3="x",$AG$2&amp;", ",)&amp;IF(AH3="x",$AH$2&amp;", ",)&amp;IF(AI3="x",$AI$2&amp;", ",)&amp;IF(AJ3="x",$AJ$2&amp;", ",)&amp;IF(AK3="x",$AK$2&amp;", ",)&amp;IF(AL3="x",$AL$2&amp;", ",)&amp;IF(AM3="x",$AM$2&amp;", ",)&amp;IF(AN3="x",$AN$2&amp;", ",)&amp;IF(AO3="x",$AO$2&amp;", ",)&amp;IF(AP3="x",$AP$2&amp;", ",)&amp;IF(AQ3="x",$AQ$2&amp;", ",)&amp;IF(AR3="x",$AR$2&amp;", ",)&amp;IF(AS3="x",$AS$2&amp;", ",)&amp;IF(AT3="x",$AT$2&amp;", ",)&amp;IF(AU3="x",$AU$2&amp;", ",)&amp;IF(AV3="x",$AV$2&amp;", ",)&amp;IF(AW3="x",$AW$2&amp;", ",)&amp;IF(AX3="x",$AX$2&amp;", ",)&amp;IF(AY3="x",$AY$2&amp;", ",)&amp;IF(AZ3="x",$AZ$2&amp;", ",)&amp;IF(BA3="x",$BA$2&amp;", ",)&amp;IF(BB3="x",$BB$2&amp;", ",)&amp;IF(BC3="x",$BC$2&amp;", ",)&amp;IF(BD3="x",$BD$2&amp;", ",)</f>
        <v/>
      </c>
      <c r="N3" s="176" t="str">
        <f>IF(CX19.1!M2&lt;1,"x","")</f>
        <v/>
      </c>
      <c r="O3" s="176" t="str">
        <f>IF(CX19.1!S2&lt;1,"x","")</f>
        <v/>
      </c>
      <c r="P3" s="176" t="str">
        <f>IF(CX19.1!AC2&lt;1,"x","")</f>
        <v/>
      </c>
      <c r="Q3" s="176" t="str">
        <f>IF(CX19.1!AN2&lt;1,"x","")</f>
        <v/>
      </c>
      <c r="R3" s="176" t="str">
        <f>IF(CX19.1!AY2&lt;1,"x","")</f>
        <v/>
      </c>
      <c r="S3" s="176" t="str">
        <f>IF(CX19.1!BJ2&lt;1,"x","")</f>
        <v/>
      </c>
      <c r="T3" s="176" t="str">
        <f>IF(CX19.1!BU2&lt;1,"x","")</f>
        <v/>
      </c>
      <c r="U3" s="176" t="str">
        <f>IF(CX19.1!CN2&lt;1,"x","")</f>
        <v/>
      </c>
      <c r="V3" s="176" t="str">
        <f>IF(CX19.1!CY2&lt;1,"x","")</f>
        <v/>
      </c>
      <c r="W3" s="176" t="str">
        <f>IF(CX19.1!DJ2&lt;1,"x","")</f>
        <v/>
      </c>
      <c r="X3" s="176" t="str">
        <f>IF(CX19.1!DU2&lt;1,"x","")</f>
        <v/>
      </c>
      <c r="Y3" s="176" t="str">
        <f>IF(CX19.1!EF2&lt;1,"x","")</f>
        <v/>
      </c>
      <c r="Z3" s="176" t="str">
        <f>IF(CX19.1!EQ2&lt;1,"x","")</f>
        <v/>
      </c>
      <c r="AA3" s="176" t="str">
        <f>IF(CX19.1!FB2&lt;1,"x","")</f>
        <v/>
      </c>
      <c r="AB3" s="176" t="str">
        <f>IF(CX19.1!FM2&lt;1,"x","")</f>
        <v/>
      </c>
      <c r="AC3" s="176" t="str">
        <f>IF(CX19.1!GJ2&lt;1,"x","")</f>
        <v/>
      </c>
      <c r="AD3" s="176" t="str">
        <f>IF(CX19.1!GU2&lt;1,"x","")</f>
        <v/>
      </c>
      <c r="AE3" s="176" t="str">
        <f>IF(CX19.1!HF2&lt;1,"x","")</f>
        <v/>
      </c>
      <c r="AF3" s="176" t="str">
        <f>IF(CX19.1!HQ2&lt;1,"x","")</f>
        <v/>
      </c>
      <c r="AG3" s="176" t="str">
        <f>IF(CX19.1!IB2&lt;1,"x","")</f>
        <v/>
      </c>
      <c r="AH3" s="176" t="str">
        <f>IF(CX19.1!IM2&lt;1,"x","")</f>
        <v/>
      </c>
      <c r="AI3" s="176" t="str">
        <f>IF(CX19.1!IX2&lt;1,"x","")</f>
        <v/>
      </c>
      <c r="AJ3" s="176" t="str">
        <f>IF(CX19.1!JI2&lt;1,"x","")</f>
        <v/>
      </c>
      <c r="AK3" s="176" t="str">
        <f>IF(CX19.1!JT2&lt;1,"x","")</f>
        <v/>
      </c>
      <c r="AL3" s="176" t="str">
        <f>IF(CX19.1!KQ2&lt;1,"x","")</f>
        <v/>
      </c>
      <c r="AM3" s="176" t="str">
        <f>IF(CX19.1!LB2&lt;1,"x","")</f>
        <v/>
      </c>
      <c r="AN3" s="176" t="str">
        <f>IF(CX19.1!LM2&lt;1,"x","")</f>
        <v/>
      </c>
      <c r="AO3" s="176" t="str">
        <f>IF(CX19.1!LX2&lt;1,"x","")</f>
        <v/>
      </c>
      <c r="AP3" s="176" t="str">
        <f>IF(CX19.1!MI2&lt;1,"x","")</f>
        <v/>
      </c>
      <c r="AQ3" s="176" t="str">
        <f>IF(CX19.1!MT2&lt;1,"x","")</f>
        <v/>
      </c>
      <c r="AR3" s="176" t="str">
        <f>IF(CX19.1!NE2&lt;1,"x","")</f>
        <v/>
      </c>
      <c r="AS3" s="176" t="str">
        <f>IF(CX19.1!NP2&lt;1,"x","")</f>
        <v/>
      </c>
      <c r="AT3" s="176" t="str">
        <f>IF(CX19.1!OA2&lt;1,"x","")</f>
        <v/>
      </c>
      <c r="AU3" s="176" t="str">
        <f>IF(CX19.1!OX2&lt;1,"x","")</f>
        <v/>
      </c>
      <c r="AV3" s="176" t="str">
        <f>IF(CX19.1!PI2&lt;1,"x","")</f>
        <v/>
      </c>
      <c r="AW3" s="176" t="str">
        <f>IF(CX19.1!PT2&lt;1,"x","")</f>
        <v/>
      </c>
      <c r="AX3" s="176" t="str">
        <f>IF(CX19.1!QE2&lt;1,"x","")</f>
        <v/>
      </c>
      <c r="AY3" s="176" t="str">
        <f>IF(CX19.1!QP2&lt;1,"x","")</f>
        <v/>
      </c>
      <c r="AZ3" s="176" t="str">
        <f>IF(CX19.1!RA2&lt;1,"x","")</f>
        <v/>
      </c>
      <c r="BA3" s="176" t="str">
        <f>IF(CX19.1!RL2&lt;1,"x","")</f>
        <v/>
      </c>
      <c r="BB3" s="176" t="str">
        <f>IF(CX19.1!SJ2&lt;1,"x","")</f>
        <v/>
      </c>
      <c r="BC3" s="176" t="str">
        <f>IF(CX19.1!SU2&lt;1,"x","")</f>
        <v/>
      </c>
      <c r="BD3" s="176" t="str">
        <f>IF(CX19.1!TF2&lt;1,"x","")</f>
        <v/>
      </c>
      <c r="BE3" s="281"/>
    </row>
    <row r="4" spans="1:57">
      <c r="A4" s="190">
        <v>2</v>
      </c>
      <c r="B4" s="190">
        <v>2</v>
      </c>
      <c r="C4" s="180" t="s">
        <v>59</v>
      </c>
      <c r="D4" s="180" t="s">
        <v>167</v>
      </c>
      <c r="E4" s="188" t="s">
        <v>31</v>
      </c>
      <c r="F4" s="189" t="s">
        <v>20</v>
      </c>
      <c r="G4" s="190"/>
      <c r="H4" s="181" t="s">
        <v>102</v>
      </c>
      <c r="I4" s="182" t="s">
        <v>18</v>
      </c>
      <c r="J4" s="183" t="s">
        <v>49</v>
      </c>
      <c r="K4" s="205">
        <f t="shared" ref="K4:K67" si="0">SUMIF(P4:BD4,"x",$P$1:$BD$1)</f>
        <v>0</v>
      </c>
      <c r="L4" s="206">
        <f>CX19.1!RY3</f>
        <v>2.412087912087912</v>
      </c>
      <c r="M4" s="207" t="str">
        <f t="shared" ref="M4:M67" si="1">IF(P4="x",$P$2&amp;", ",)&amp;IF(Q4="x",$Q$2&amp;", ",)&amp;IF(R4="x",$R$2&amp;", ",)&amp;IF(S4="x",$S$2&amp;", ",)&amp;IF(T4="x",$T$2&amp;", ",)&amp;IF(U4="x",$U$2&amp;", ",)&amp;IF(V4="x",$V$2&amp;", ",)&amp;IF(W4="x",$W$2&amp;", ",)&amp;IF(X4="x",$X$2&amp;", ",)&amp;IF(Y4="x",$Y$2&amp;", ",)&amp;IF(Z4="x",$Z$2&amp;", ",)&amp;IF(AA4="x",$AA$2&amp;", ",)&amp;IF(AB4="x",$AB$2&amp;", ",)&amp;IF(AC4="x",$AC$2&amp;", ",)&amp;IF(AD4="x",$AD$2&amp;", ",)&amp;IF(AE4="x",$AE$2&amp;", ",)&amp;IF(AF4="x",$AF$2&amp;", ",)&amp;IF(AG4="x",$AG$2&amp;", ",)&amp;IF(AH4="x",$AH$2&amp;", ",)&amp;IF(AI4="x",$AI$2&amp;", ",)&amp;IF(AJ4="x",$AJ$2&amp;", ",)&amp;IF(AK4="x",$AK$2&amp;", ",)&amp;IF(AL4="x",$AL$2&amp;", ",)&amp;IF(AM4="x",$AM$2&amp;", ",)&amp;IF(AN4="x",$AN$2&amp;", ",)&amp;IF(AO4="x",$AO$2&amp;", ",)&amp;IF(AP4="x",$AP$2&amp;", ",)&amp;IF(AQ4="x",$AQ$2&amp;", ",)&amp;IF(AR4="x",$AR$2&amp;", ",)&amp;IF(AS4="x",$AS$2&amp;", ",)&amp;IF(AT4="x",$AT$2&amp;", ",)&amp;IF(AU4="x",$AU$2&amp;", ",)&amp;IF(AV4="x",$AV$2&amp;", ",)&amp;IF(AW4="x",$AW$2&amp;", ",)&amp;IF(AX4="x",$AX$2&amp;", ",)&amp;IF(AY4="x",$AY$2&amp;", ",)&amp;IF(AZ4="x",$AZ$2&amp;", ",)&amp;IF(BA4="x",$BA$2&amp;", ",)&amp;IF(BB4="x",$BB$2&amp;", ",)&amp;IF(BC4="x",$BC$2&amp;", ",)&amp;IF(BD4="x",$BD$2&amp;", ",)</f>
        <v/>
      </c>
      <c r="N4" s="176" t="str">
        <f>IF(CX19.1!M3&lt;1,"x","")</f>
        <v/>
      </c>
      <c r="O4" s="176" t="str">
        <f>IF(CX19.1!S3&lt;1,"x","")</f>
        <v/>
      </c>
      <c r="P4" s="176" t="str">
        <f>IF(CX19.1!AC3&lt;1,"x","")</f>
        <v/>
      </c>
      <c r="Q4" s="176" t="str">
        <f>IF(CX19.1!AN3&lt;1,"x","")</f>
        <v/>
      </c>
      <c r="R4" s="176" t="str">
        <f>IF(CX19.1!AY3&lt;1,"x","")</f>
        <v/>
      </c>
      <c r="S4" s="176" t="str">
        <f>IF(CX19.1!BJ3&lt;1,"x","")</f>
        <v/>
      </c>
      <c r="T4" s="176" t="str">
        <f>IF(CX19.1!BU3&lt;1,"x","")</f>
        <v/>
      </c>
      <c r="U4" s="176" t="str">
        <f>IF(CX19.1!CN3&lt;1,"x","")</f>
        <v/>
      </c>
      <c r="V4" s="176" t="str">
        <f>IF(CX19.1!CY3&lt;1,"x","")</f>
        <v/>
      </c>
      <c r="W4" s="176" t="str">
        <f>IF(CX19.1!DJ3&lt;1,"x","")</f>
        <v/>
      </c>
      <c r="X4" s="176" t="str">
        <f>IF(CX19.1!DU3&lt;1,"x","")</f>
        <v/>
      </c>
      <c r="Y4" s="176" t="str">
        <f>IF(CX19.1!EF3&lt;1,"x","")</f>
        <v/>
      </c>
      <c r="Z4" s="176" t="str">
        <f>IF(CX19.1!EQ3&lt;1,"x","")</f>
        <v/>
      </c>
      <c r="AA4" s="176" t="str">
        <f>IF(CX19.1!FB3&lt;1,"x","")</f>
        <v/>
      </c>
      <c r="AB4" s="176" t="str">
        <f>IF(CX19.1!FM3&lt;1,"x","")</f>
        <v/>
      </c>
      <c r="AC4" s="176" t="str">
        <f>IF(CX19.1!GJ3&lt;1,"x","")</f>
        <v/>
      </c>
      <c r="AD4" s="176" t="str">
        <f>IF(CX19.1!GU3&lt;1,"x","")</f>
        <v/>
      </c>
      <c r="AE4" s="176" t="str">
        <f>IF(CX19.1!HF3&lt;1,"x","")</f>
        <v/>
      </c>
      <c r="AF4" s="176" t="str">
        <f>IF(CX19.1!HQ3&lt;1,"x","")</f>
        <v/>
      </c>
      <c r="AG4" s="176" t="str">
        <f>IF(CX19.1!IB3&lt;1,"x","")</f>
        <v/>
      </c>
      <c r="AH4" s="176" t="str">
        <f>IF(CX19.1!IM3&lt;1,"x","")</f>
        <v/>
      </c>
      <c r="AI4" s="176" t="str">
        <f>IF(CX19.1!IX3&lt;1,"x","")</f>
        <v/>
      </c>
      <c r="AJ4" s="176" t="str">
        <f>IF(CX19.1!JI3&lt;1,"x","")</f>
        <v/>
      </c>
      <c r="AK4" s="176" t="str">
        <f>IF(CX19.1!JT3&lt;1,"x","")</f>
        <v/>
      </c>
      <c r="AL4" s="176" t="str">
        <f>IF(CX19.1!KQ3&lt;1,"x","")</f>
        <v/>
      </c>
      <c r="AM4" s="176" t="str">
        <f>IF(CX19.1!LB3&lt;1,"x","")</f>
        <v/>
      </c>
      <c r="AN4" s="176" t="str">
        <f>IF(CX19.1!LM3&lt;1,"x","")</f>
        <v/>
      </c>
      <c r="AO4" s="176" t="str">
        <f>IF(CX19.1!LX3&lt;1,"x","")</f>
        <v/>
      </c>
      <c r="AP4" s="176" t="str">
        <f>IF(CX19.1!MI3&lt;1,"x","")</f>
        <v/>
      </c>
      <c r="AQ4" s="176" t="str">
        <f>IF(CX19.1!MT3&lt;1,"x","")</f>
        <v/>
      </c>
      <c r="AR4" s="176" t="str">
        <f>IF(CX19.1!NE3&lt;1,"x","")</f>
        <v/>
      </c>
      <c r="AS4" s="176" t="str">
        <f>IF(CX19.1!NP3&lt;1,"x","")</f>
        <v/>
      </c>
      <c r="AT4" s="176" t="str">
        <f>IF(CX19.1!OA3&lt;1,"x","")</f>
        <v/>
      </c>
      <c r="AU4" s="176" t="str">
        <f>IF(CX19.1!OX3&lt;1,"x","")</f>
        <v/>
      </c>
      <c r="AV4" s="176" t="str">
        <f>IF(CX19.1!PI3&lt;1,"x","")</f>
        <v/>
      </c>
      <c r="AW4" s="176" t="str">
        <f>IF(CX19.1!PT3&lt;1,"x","")</f>
        <v/>
      </c>
      <c r="AX4" s="176" t="str">
        <f>IF(CX19.1!QE3&lt;1,"x","")</f>
        <v/>
      </c>
      <c r="AY4" s="176" t="str">
        <f>IF(CX19.1!QP3&lt;1,"x","")</f>
        <v/>
      </c>
      <c r="AZ4" s="176" t="str">
        <f>IF(CX19.1!RA3&lt;1,"x","")</f>
        <v/>
      </c>
      <c r="BA4" s="176" t="str">
        <f>IF(CX19.1!RL3&lt;1,"x","")</f>
        <v/>
      </c>
      <c r="BB4" s="176" t="str">
        <f>IF(CX19.1!SJ3&lt;1,"x","")</f>
        <v/>
      </c>
      <c r="BC4" s="176" t="str">
        <f>IF(CX19.1!SU3&lt;1,"x","")</f>
        <v/>
      </c>
      <c r="BD4" s="176" t="str">
        <f>IF(CX19.1!TF3&lt;1,"x","")</f>
        <v/>
      </c>
      <c r="BE4" s="281"/>
    </row>
    <row r="5" spans="1:57">
      <c r="A5" s="190">
        <v>3</v>
      </c>
      <c r="B5" s="190">
        <v>3</v>
      </c>
      <c r="C5" s="180" t="s">
        <v>59</v>
      </c>
      <c r="D5" s="180" t="s">
        <v>179</v>
      </c>
      <c r="E5" s="188" t="s">
        <v>97</v>
      </c>
      <c r="F5" s="189" t="s">
        <v>48</v>
      </c>
      <c r="G5" s="190"/>
      <c r="H5" s="181" t="s">
        <v>51</v>
      </c>
      <c r="I5" s="182" t="s">
        <v>18</v>
      </c>
      <c r="J5" s="183" t="s">
        <v>105</v>
      </c>
      <c r="K5" s="205">
        <f t="shared" si="0"/>
        <v>0</v>
      </c>
      <c r="L5" s="206">
        <f>CX19.1!RY4</f>
        <v>2.7692307692307692</v>
      </c>
      <c r="M5" s="207" t="str">
        <f t="shared" si="1"/>
        <v/>
      </c>
      <c r="N5" s="176" t="str">
        <f>IF(CX19.1!M4&lt;1,"x","")</f>
        <v/>
      </c>
      <c r="O5" s="176" t="str">
        <f>IF(CX19.1!S4&lt;1,"x","")</f>
        <v/>
      </c>
      <c r="P5" s="176" t="str">
        <f>IF(CX19.1!AC4&lt;1,"x","")</f>
        <v/>
      </c>
      <c r="Q5" s="176" t="str">
        <f>IF(CX19.1!AN4&lt;1,"x","")</f>
        <v/>
      </c>
      <c r="R5" s="176" t="str">
        <f>IF(CX19.1!AY4&lt;1,"x","")</f>
        <v/>
      </c>
      <c r="S5" s="176" t="str">
        <f>IF(CX19.1!BJ4&lt;1,"x","")</f>
        <v/>
      </c>
      <c r="T5" s="176" t="str">
        <f>IF(CX19.1!BU4&lt;1,"x","")</f>
        <v/>
      </c>
      <c r="U5" s="176" t="str">
        <f>IF(CX19.1!CN4&lt;1,"x","")</f>
        <v/>
      </c>
      <c r="V5" s="176" t="str">
        <f>IF(CX19.1!CY4&lt;1,"x","")</f>
        <v/>
      </c>
      <c r="W5" s="176" t="str">
        <f>IF(CX19.1!DJ4&lt;1,"x","")</f>
        <v/>
      </c>
      <c r="X5" s="176" t="str">
        <f>IF(CX19.1!DU4&lt;1,"x","")</f>
        <v/>
      </c>
      <c r="Y5" s="176" t="str">
        <f>IF(CX19.1!EF4&lt;1,"x","")</f>
        <v/>
      </c>
      <c r="Z5" s="176" t="str">
        <f>IF(CX19.1!EQ4&lt;1,"x","")</f>
        <v/>
      </c>
      <c r="AA5" s="176" t="str">
        <f>IF(CX19.1!FB4&lt;1,"x","")</f>
        <v/>
      </c>
      <c r="AB5" s="176" t="str">
        <f>IF(CX19.1!FM4&lt;1,"x","")</f>
        <v/>
      </c>
      <c r="AC5" s="176" t="str">
        <f>IF(CX19.1!GJ4&lt;1,"x","")</f>
        <v/>
      </c>
      <c r="AD5" s="176" t="str">
        <f>IF(CX19.1!GU4&lt;1,"x","")</f>
        <v/>
      </c>
      <c r="AE5" s="176" t="str">
        <f>IF(CX19.1!HF4&lt;1,"x","")</f>
        <v/>
      </c>
      <c r="AF5" s="176" t="str">
        <f>IF(CX19.1!HQ4&lt;1,"x","")</f>
        <v/>
      </c>
      <c r="AG5" s="176" t="str">
        <f>IF(CX19.1!IB4&lt;1,"x","")</f>
        <v/>
      </c>
      <c r="AH5" s="176" t="str">
        <f>IF(CX19.1!IM4&lt;1,"x","")</f>
        <v/>
      </c>
      <c r="AI5" s="176" t="str">
        <f>IF(CX19.1!IX4&lt;1,"x","")</f>
        <v/>
      </c>
      <c r="AJ5" s="176" t="str">
        <f>IF(CX19.1!JI4&lt;1,"x","")</f>
        <v/>
      </c>
      <c r="AK5" s="176" t="str">
        <f>IF(CX19.1!JT4&lt;1,"x","")</f>
        <v/>
      </c>
      <c r="AL5" s="176" t="str">
        <f>IF(CX19.1!KQ4&lt;1,"x","")</f>
        <v/>
      </c>
      <c r="AM5" s="176" t="str">
        <f>IF(CX19.1!LB4&lt;1,"x","")</f>
        <v/>
      </c>
      <c r="AN5" s="176" t="str">
        <f>IF(CX19.1!LM4&lt;1,"x","")</f>
        <v/>
      </c>
      <c r="AO5" s="176" t="str">
        <f>IF(CX19.1!LX4&lt;1,"x","")</f>
        <v/>
      </c>
      <c r="AP5" s="176" t="str">
        <f>IF(CX19.1!MI4&lt;1,"x","")</f>
        <v/>
      </c>
      <c r="AQ5" s="176" t="str">
        <f>IF(CX19.1!MT4&lt;1,"x","")</f>
        <v/>
      </c>
      <c r="AR5" s="176" t="str">
        <f>IF(CX19.1!NE4&lt;1,"x","")</f>
        <v/>
      </c>
      <c r="AS5" s="176" t="str">
        <f>IF(CX19.1!NP4&lt;1,"x","")</f>
        <v/>
      </c>
      <c r="AT5" s="176" t="str">
        <f>IF(CX19.1!OA4&lt;1,"x","")</f>
        <v/>
      </c>
      <c r="AU5" s="176" t="str">
        <f>IF(CX19.1!OX4&lt;1,"x","")</f>
        <v/>
      </c>
      <c r="AV5" s="176" t="str">
        <f>IF(CX19.1!PI4&lt;1,"x","")</f>
        <v/>
      </c>
      <c r="AW5" s="176" t="str">
        <f>IF(CX19.1!PT4&lt;1,"x","")</f>
        <v/>
      </c>
      <c r="AX5" s="176" t="str">
        <f>IF(CX19.1!QE4&lt;1,"x","")</f>
        <v/>
      </c>
      <c r="AY5" s="176" t="str">
        <f>IF(CX19.1!QP4&lt;1,"x","")</f>
        <v/>
      </c>
      <c r="AZ5" s="176" t="str">
        <f>IF(CX19.1!RA4&lt;1,"x","")</f>
        <v/>
      </c>
      <c r="BA5" s="176" t="str">
        <f>IF(CX19.1!RL4&lt;1,"x","")</f>
        <v/>
      </c>
      <c r="BB5" s="176" t="str">
        <f>IF(CX19.1!SJ4&lt;1,"x","")</f>
        <v/>
      </c>
      <c r="BC5" s="176" t="str">
        <f>IF(CX19.1!SU4&lt;1,"x","")</f>
        <v/>
      </c>
      <c r="BD5" s="176" t="str">
        <f>IF(CX19.1!TF4&lt;1,"x","")</f>
        <v/>
      </c>
      <c r="BE5" s="281"/>
    </row>
    <row r="6" spans="1:57">
      <c r="A6" s="190">
        <v>4</v>
      </c>
      <c r="B6" s="190">
        <v>4</v>
      </c>
      <c r="C6" s="180" t="s">
        <v>59</v>
      </c>
      <c r="D6" s="180" t="s">
        <v>198</v>
      </c>
      <c r="E6" s="188" t="s">
        <v>46</v>
      </c>
      <c r="F6" s="189" t="s">
        <v>47</v>
      </c>
      <c r="G6" s="190"/>
      <c r="H6" s="181" t="s">
        <v>101</v>
      </c>
      <c r="I6" s="182" t="s">
        <v>18</v>
      </c>
      <c r="J6" s="183" t="s">
        <v>104</v>
      </c>
      <c r="K6" s="205">
        <f t="shared" si="0"/>
        <v>0</v>
      </c>
      <c r="L6" s="206">
        <f>CX19.1!RY5</f>
        <v>3.0329670329670328</v>
      </c>
      <c r="M6" s="207" t="str">
        <f t="shared" si="1"/>
        <v/>
      </c>
      <c r="N6" s="176" t="str">
        <f>IF(CX19.1!M5&lt;1,"x","")</f>
        <v/>
      </c>
      <c r="O6" s="176" t="str">
        <f>IF(CX19.1!S5&lt;1,"x","")</f>
        <v/>
      </c>
      <c r="P6" s="176" t="str">
        <f>IF(CX19.1!AC5&lt;1,"x","")</f>
        <v/>
      </c>
      <c r="Q6" s="176" t="str">
        <f>IF(CX19.1!AN5&lt;1,"x","")</f>
        <v/>
      </c>
      <c r="R6" s="176" t="str">
        <f>IF(CX19.1!AY5&lt;1,"x","")</f>
        <v/>
      </c>
      <c r="S6" s="176" t="str">
        <f>IF(CX19.1!BJ5&lt;1,"x","")</f>
        <v/>
      </c>
      <c r="T6" s="176" t="str">
        <f>IF(CX19.1!BU5&lt;1,"x","")</f>
        <v/>
      </c>
      <c r="U6" s="176" t="str">
        <f>IF(CX19.1!CN5&lt;1,"x","")</f>
        <v/>
      </c>
      <c r="V6" s="176" t="str">
        <f>IF(CX19.1!CY5&lt;1,"x","")</f>
        <v/>
      </c>
      <c r="W6" s="176" t="str">
        <f>IF(CX19.1!DJ5&lt;1,"x","")</f>
        <v/>
      </c>
      <c r="X6" s="176" t="str">
        <f>IF(CX19.1!DU5&lt;1,"x","")</f>
        <v/>
      </c>
      <c r="Y6" s="176" t="str">
        <f>IF(CX19.1!EF5&lt;1,"x","")</f>
        <v/>
      </c>
      <c r="Z6" s="176" t="str">
        <f>IF(CX19.1!EQ5&lt;1,"x","")</f>
        <v/>
      </c>
      <c r="AA6" s="176" t="str">
        <f>IF(CX19.1!FB5&lt;1,"x","")</f>
        <v/>
      </c>
      <c r="AB6" s="176" t="str">
        <f>IF(CX19.1!FM5&lt;1,"x","")</f>
        <v/>
      </c>
      <c r="AC6" s="176" t="str">
        <f>IF(CX19.1!GJ5&lt;1,"x","")</f>
        <v/>
      </c>
      <c r="AD6" s="176" t="str">
        <f>IF(CX19.1!GU5&lt;1,"x","")</f>
        <v/>
      </c>
      <c r="AE6" s="176" t="str">
        <f>IF(CX19.1!HF5&lt;1,"x","")</f>
        <v/>
      </c>
      <c r="AF6" s="176" t="str">
        <f>IF(CX19.1!HQ5&lt;1,"x","")</f>
        <v/>
      </c>
      <c r="AG6" s="176" t="str">
        <f>IF(CX19.1!IB5&lt;1,"x","")</f>
        <v/>
      </c>
      <c r="AH6" s="176" t="str">
        <f>IF(CX19.1!IM5&lt;1,"x","")</f>
        <v/>
      </c>
      <c r="AI6" s="176" t="str">
        <f>IF(CX19.1!IX5&lt;1,"x","")</f>
        <v/>
      </c>
      <c r="AJ6" s="176" t="str">
        <f>IF(CX19.1!JI5&lt;1,"x","")</f>
        <v/>
      </c>
      <c r="AK6" s="176" t="str">
        <f>IF(CX19.1!JT5&lt;1,"x","")</f>
        <v/>
      </c>
      <c r="AL6" s="176" t="str">
        <f>IF(CX19.1!KQ5&lt;1,"x","")</f>
        <v/>
      </c>
      <c r="AM6" s="176" t="str">
        <f>IF(CX19.1!LB5&lt;1,"x","")</f>
        <v/>
      </c>
      <c r="AN6" s="176" t="str">
        <f>IF(CX19.1!LM5&lt;1,"x","")</f>
        <v/>
      </c>
      <c r="AO6" s="176" t="str">
        <f>IF(CX19.1!LX5&lt;1,"x","")</f>
        <v/>
      </c>
      <c r="AP6" s="176" t="str">
        <f>IF(CX19.1!MI5&lt;1,"x","")</f>
        <v/>
      </c>
      <c r="AQ6" s="176" t="str">
        <f>IF(CX19.1!MT5&lt;1,"x","")</f>
        <v/>
      </c>
      <c r="AR6" s="176" t="str">
        <f>IF(CX19.1!NE5&lt;1,"x","")</f>
        <v/>
      </c>
      <c r="AS6" s="176" t="str">
        <f>IF(CX19.1!NP5&lt;1,"x","")</f>
        <v/>
      </c>
      <c r="AT6" s="176" t="str">
        <f>IF(CX19.1!OA5&lt;1,"x","")</f>
        <v/>
      </c>
      <c r="AU6" s="176" t="str">
        <f>IF(CX19.1!OX5&lt;1,"x","")</f>
        <v/>
      </c>
      <c r="AV6" s="176" t="str">
        <f>IF(CX19.1!PI5&lt;1,"x","")</f>
        <v/>
      </c>
      <c r="AW6" s="176" t="str">
        <f>IF(CX19.1!PT5&lt;1,"x","")</f>
        <v/>
      </c>
      <c r="AX6" s="176" t="str">
        <f>IF(CX19.1!QE5&lt;1,"x","")</f>
        <v/>
      </c>
      <c r="AY6" s="176" t="str">
        <f>IF(CX19.1!QP5&lt;1,"x","")</f>
        <v/>
      </c>
      <c r="AZ6" s="176" t="str">
        <f>IF(CX19.1!RA5&lt;1,"x","")</f>
        <v/>
      </c>
      <c r="BA6" s="176" t="str">
        <f>IF(CX19.1!RL5&lt;1,"x","")</f>
        <v/>
      </c>
      <c r="BB6" s="176" t="str">
        <f>IF(CX19.1!SJ5&lt;1,"x","")</f>
        <v/>
      </c>
      <c r="BC6" s="176" t="str">
        <f>IF(CX19.1!SU5&lt;1,"x","")</f>
        <v/>
      </c>
      <c r="BD6" s="176" t="str">
        <f>IF(CX19.1!TF5&lt;1,"x","")</f>
        <v/>
      </c>
      <c r="BE6" s="281"/>
    </row>
    <row r="7" spans="1:57">
      <c r="A7" s="190">
        <v>5</v>
      </c>
      <c r="B7" s="190">
        <v>5</v>
      </c>
      <c r="C7" s="282" t="s">
        <v>59</v>
      </c>
      <c r="D7" s="282" t="s">
        <v>206</v>
      </c>
      <c r="E7" s="284" t="s">
        <v>207</v>
      </c>
      <c r="F7" s="285" t="s">
        <v>23</v>
      </c>
      <c r="G7" s="190"/>
      <c r="H7" s="181" t="s">
        <v>100</v>
      </c>
      <c r="I7" s="182" t="s">
        <v>18</v>
      </c>
      <c r="J7" s="183" t="s">
        <v>32</v>
      </c>
      <c r="K7" s="205">
        <f t="shared" si="0"/>
        <v>0</v>
      </c>
      <c r="L7" s="206">
        <f>CX19.1!RY6</f>
        <v>2.5329670329670328</v>
      </c>
      <c r="M7" s="207" t="str">
        <f t="shared" si="1"/>
        <v/>
      </c>
      <c r="N7" s="176" t="str">
        <f>IF(CX19.1!M6&lt;1,"x","")</f>
        <v/>
      </c>
      <c r="O7" s="176" t="str">
        <f>IF(CX19.1!S6&lt;1,"x","")</f>
        <v/>
      </c>
      <c r="P7" s="176" t="str">
        <f>IF(CX19.1!AC6&lt;1,"x","")</f>
        <v/>
      </c>
      <c r="Q7" s="176" t="str">
        <f>IF(CX19.1!AN6&lt;1,"x","")</f>
        <v/>
      </c>
      <c r="R7" s="176" t="str">
        <f>IF(CX19.1!AY6&lt;1,"x","")</f>
        <v/>
      </c>
      <c r="S7" s="176" t="str">
        <f>IF(CX19.1!BJ6&lt;1,"x","")</f>
        <v/>
      </c>
      <c r="T7" s="176" t="str">
        <f>IF(CX19.1!BU6&lt;1,"x","")</f>
        <v/>
      </c>
      <c r="U7" s="176" t="str">
        <f>IF(CX19.1!CN6&lt;1,"x","")</f>
        <v/>
      </c>
      <c r="V7" s="176" t="str">
        <f>IF(CX19.1!CY6&lt;1,"x","")</f>
        <v/>
      </c>
      <c r="W7" s="176" t="str">
        <f>IF(CX19.1!DJ6&lt;1,"x","")</f>
        <v/>
      </c>
      <c r="X7" s="176" t="str">
        <f>IF(CX19.1!DU6&lt;1,"x","")</f>
        <v/>
      </c>
      <c r="Y7" s="176" t="str">
        <f>IF(CX19.1!EF6&lt;1,"x","")</f>
        <v/>
      </c>
      <c r="Z7" s="176" t="str">
        <f>IF(CX19.1!EQ6&lt;1,"x","")</f>
        <v/>
      </c>
      <c r="AA7" s="176" t="str">
        <f>IF(CX19.1!FB6&lt;1,"x","")</f>
        <v/>
      </c>
      <c r="AB7" s="176" t="str">
        <f>IF(CX19.1!FM6&lt;1,"x","")</f>
        <v/>
      </c>
      <c r="AC7" s="176" t="str">
        <f>IF(CX19.1!GJ6&lt;1,"x","")</f>
        <v/>
      </c>
      <c r="AD7" s="176" t="str">
        <f>IF(CX19.1!GU6&lt;1,"x","")</f>
        <v/>
      </c>
      <c r="AE7" s="176" t="str">
        <f>IF(CX19.1!HF6&lt;1,"x","")</f>
        <v/>
      </c>
      <c r="AF7" s="176" t="str">
        <f>IF(CX19.1!HQ6&lt;1,"x","")</f>
        <v/>
      </c>
      <c r="AG7" s="176" t="str">
        <f>IF(CX19.1!IB6&lt;1,"x","")</f>
        <v/>
      </c>
      <c r="AH7" s="176" t="str">
        <f>IF(CX19.1!IM6&lt;1,"x","")</f>
        <v/>
      </c>
      <c r="AI7" s="176" t="str">
        <f>IF(CX19.1!IX6&lt;1,"x","")</f>
        <v/>
      </c>
      <c r="AJ7" s="176" t="str">
        <f>IF(CX19.1!JI6&lt;1,"x","")</f>
        <v/>
      </c>
      <c r="AK7" s="176" t="str">
        <f>IF(CX19.1!JT6&lt;1,"x","")</f>
        <v/>
      </c>
      <c r="AL7" s="176" t="str">
        <f>IF(CX19.1!KQ6&lt;1,"x","")</f>
        <v/>
      </c>
      <c r="AM7" s="176" t="str">
        <f>IF(CX19.1!LB6&lt;1,"x","")</f>
        <v/>
      </c>
      <c r="AN7" s="176" t="str">
        <f>IF(CX19.1!LM6&lt;1,"x","")</f>
        <v/>
      </c>
      <c r="AO7" s="176" t="str">
        <f>IF(CX19.1!LX6&lt;1,"x","")</f>
        <v/>
      </c>
      <c r="AP7" s="176" t="str">
        <f>IF(CX19.1!MI6&lt;1,"x","")</f>
        <v/>
      </c>
      <c r="AQ7" s="176" t="str">
        <f>IF(CX19.1!MT6&lt;1,"x","")</f>
        <v/>
      </c>
      <c r="AR7" s="176" t="str">
        <f>IF(CX19.1!NE6&lt;1,"x","")</f>
        <v/>
      </c>
      <c r="AS7" s="176" t="str">
        <f>IF(CX19.1!NP6&lt;1,"x","")</f>
        <v/>
      </c>
      <c r="AT7" s="176" t="str">
        <f>IF(CX19.1!OA6&lt;1,"x","")</f>
        <v/>
      </c>
      <c r="AU7" s="176" t="str">
        <f>IF(CX19.1!OX6&lt;1,"x","")</f>
        <v/>
      </c>
      <c r="AV7" s="176" t="str">
        <f>IF(CX19.1!PI6&lt;1,"x","")</f>
        <v/>
      </c>
      <c r="AW7" s="176" t="str">
        <f>IF(CX19.1!PT6&lt;1,"x","")</f>
        <v/>
      </c>
      <c r="AX7" s="176" t="str">
        <f>IF(CX19.1!QE6&lt;1,"x","")</f>
        <v/>
      </c>
      <c r="AY7" s="176" t="str">
        <f>IF(CX19.1!QP6&lt;1,"x","")</f>
        <v/>
      </c>
      <c r="AZ7" s="176" t="str">
        <f>IF(CX19.1!RA6&lt;1,"x","")</f>
        <v/>
      </c>
      <c r="BA7" s="176" t="str">
        <f>IF(CX19.1!RL6&lt;1,"x","")</f>
        <v/>
      </c>
      <c r="BB7" s="176" t="str">
        <f>IF(CX19.1!SJ6&lt;1,"x","")</f>
        <v/>
      </c>
      <c r="BC7" s="176" t="str">
        <f>IF(CX19.1!SU6&lt;1,"x","")</f>
        <v/>
      </c>
      <c r="BD7" s="176" t="str">
        <f>IF(CX19.1!TF6&lt;1,"x","")</f>
        <v/>
      </c>
      <c r="BE7" s="281"/>
    </row>
    <row r="8" spans="1:57">
      <c r="A8" s="190">
        <v>6</v>
      </c>
      <c r="B8" s="190">
        <v>6</v>
      </c>
      <c r="C8" s="180" t="s">
        <v>59</v>
      </c>
      <c r="D8" s="180" t="s">
        <v>106</v>
      </c>
      <c r="E8" s="188" t="s">
        <v>107</v>
      </c>
      <c r="F8" s="189" t="s">
        <v>108</v>
      </c>
      <c r="G8" s="190"/>
      <c r="H8" s="181" t="s">
        <v>632</v>
      </c>
      <c r="I8" s="182" t="s">
        <v>18</v>
      </c>
      <c r="J8" s="183" t="s">
        <v>673</v>
      </c>
      <c r="K8" s="205">
        <f t="shared" si="0"/>
        <v>0</v>
      </c>
      <c r="L8" s="206">
        <f>CX19.1!RY7</f>
        <v>2.2857142857142856</v>
      </c>
      <c r="M8" s="207" t="str">
        <f t="shared" si="1"/>
        <v/>
      </c>
      <c r="N8" s="176" t="str">
        <f>IF(CX19.1!M7&lt;1,"x","")</f>
        <v/>
      </c>
      <c r="O8" s="176" t="str">
        <f>IF(CX19.1!S7&lt;1,"x","")</f>
        <v/>
      </c>
      <c r="P8" s="176" t="str">
        <f>IF(CX19.1!AC7&lt;1,"x","")</f>
        <v/>
      </c>
      <c r="Q8" s="176" t="str">
        <f>IF(CX19.1!AN7&lt;1,"x","")</f>
        <v/>
      </c>
      <c r="R8" s="176" t="str">
        <f>IF(CX19.1!AY7&lt;1,"x","")</f>
        <v/>
      </c>
      <c r="S8" s="176" t="str">
        <f>IF(CX19.1!BJ7&lt;1,"x","")</f>
        <v/>
      </c>
      <c r="T8" s="176" t="str">
        <f>IF(CX19.1!BU7&lt;1,"x","")</f>
        <v/>
      </c>
      <c r="U8" s="176" t="str">
        <f>IF(CX19.1!CN7&lt;1,"x","")</f>
        <v/>
      </c>
      <c r="V8" s="176" t="str">
        <f>IF(CX19.1!CY7&lt;1,"x","")</f>
        <v/>
      </c>
      <c r="W8" s="176" t="str">
        <f>IF(CX19.1!DJ7&lt;1,"x","")</f>
        <v/>
      </c>
      <c r="X8" s="176" t="str">
        <f>IF(CX19.1!DU7&lt;1,"x","")</f>
        <v/>
      </c>
      <c r="Y8" s="176" t="str">
        <f>IF(CX19.1!EF7&lt;1,"x","")</f>
        <v/>
      </c>
      <c r="Z8" s="176" t="str">
        <f>IF(CX19.1!EQ7&lt;1,"x","")</f>
        <v/>
      </c>
      <c r="AA8" s="176" t="str">
        <f>IF(CX19.1!FB7&lt;1,"x","")</f>
        <v/>
      </c>
      <c r="AB8" s="176" t="str">
        <f>IF(CX19.1!FM7&lt;1,"x","")</f>
        <v/>
      </c>
      <c r="AC8" s="176" t="str">
        <f>IF(CX19.1!GJ7&lt;1,"x","")</f>
        <v/>
      </c>
      <c r="AD8" s="176" t="str">
        <f>IF(CX19.1!GU7&lt;1,"x","")</f>
        <v/>
      </c>
      <c r="AE8" s="176" t="str">
        <f>IF(CX19.1!HF7&lt;1,"x","")</f>
        <v/>
      </c>
      <c r="AF8" s="176" t="str">
        <f>IF(CX19.1!HQ7&lt;1,"x","")</f>
        <v/>
      </c>
      <c r="AG8" s="176" t="str">
        <f>IF(CX19.1!IB7&lt;1,"x","")</f>
        <v/>
      </c>
      <c r="AH8" s="176" t="str">
        <f>IF(CX19.1!IM7&lt;1,"x","")</f>
        <v/>
      </c>
      <c r="AI8" s="176" t="str">
        <f>IF(CX19.1!IX7&lt;1,"x","")</f>
        <v/>
      </c>
      <c r="AJ8" s="176" t="str">
        <f>IF(CX19.1!JI7&lt;1,"x","")</f>
        <v/>
      </c>
      <c r="AK8" s="176" t="str">
        <f>IF(CX19.1!JT7&lt;1,"x","")</f>
        <v/>
      </c>
      <c r="AL8" s="176" t="str">
        <f>IF(CX19.1!KQ7&lt;1,"x","")</f>
        <v/>
      </c>
      <c r="AM8" s="176" t="str">
        <f>IF(CX19.1!LB7&lt;1,"x","")</f>
        <v/>
      </c>
      <c r="AN8" s="176" t="str">
        <f>IF(CX19.1!LM7&lt;1,"x","")</f>
        <v/>
      </c>
      <c r="AO8" s="176" t="str">
        <f>IF(CX19.1!LX7&lt;1,"x","")</f>
        <v/>
      </c>
      <c r="AP8" s="176" t="str">
        <f>IF(CX19.1!MI7&lt;1,"x","")</f>
        <v/>
      </c>
      <c r="AQ8" s="176" t="str">
        <f>IF(CX19.1!MT7&lt;1,"x","")</f>
        <v/>
      </c>
      <c r="AR8" s="176" t="str">
        <f>IF(CX19.1!NE7&lt;1,"x","")</f>
        <v/>
      </c>
      <c r="AS8" s="176" t="str">
        <f>IF(CX19.1!NP7&lt;1,"x","")</f>
        <v/>
      </c>
      <c r="AT8" s="176" t="str">
        <f>IF(CX19.1!OA7&lt;1,"x","")</f>
        <v/>
      </c>
      <c r="AU8" s="176" t="str">
        <f>IF(CX19.1!OX7&lt;1,"x","")</f>
        <v/>
      </c>
      <c r="AV8" s="176" t="str">
        <f>IF(CX19.1!PI7&lt;1,"x","")</f>
        <v/>
      </c>
      <c r="AW8" s="176" t="str">
        <f>IF(CX19.1!PT7&lt;1,"x","")</f>
        <v/>
      </c>
      <c r="AX8" s="176" t="str">
        <f>IF(CX19.1!QE7&lt;1,"x","")</f>
        <v/>
      </c>
      <c r="AY8" s="176" t="str">
        <f>IF(CX19.1!QP7&lt;1,"x","")</f>
        <v/>
      </c>
      <c r="AZ8" s="176" t="str">
        <f>IF(CX19.1!RA7&lt;1,"x","")</f>
        <v/>
      </c>
      <c r="BA8" s="176" t="str">
        <f>IF(CX19.1!RL7&lt;1,"x","")</f>
        <v/>
      </c>
      <c r="BB8" s="176"/>
      <c r="BC8" s="176"/>
      <c r="BD8" s="176" t="str">
        <f>IF(CX19.1!TF7&lt;1,"x","")</f>
        <v/>
      </c>
      <c r="BE8" s="281"/>
    </row>
    <row r="9" spans="1:57">
      <c r="A9" s="190">
        <v>7</v>
      </c>
      <c r="B9" s="190">
        <v>7</v>
      </c>
      <c r="C9" s="180" t="s">
        <v>59</v>
      </c>
      <c r="D9" s="180" t="s">
        <v>112</v>
      </c>
      <c r="E9" s="188" t="s">
        <v>113</v>
      </c>
      <c r="F9" s="294" t="s">
        <v>114</v>
      </c>
      <c r="G9" s="190"/>
      <c r="H9" s="181" t="s">
        <v>634</v>
      </c>
      <c r="I9" s="182" t="s">
        <v>18</v>
      </c>
      <c r="J9" s="183" t="s">
        <v>674</v>
      </c>
      <c r="K9" s="205">
        <f t="shared" si="0"/>
        <v>3</v>
      </c>
      <c r="L9" s="206">
        <f>CX19.1!RY8</f>
        <v>2</v>
      </c>
      <c r="M9" s="207" t="str">
        <f t="shared" si="1"/>
        <v xml:space="preserve">CTKT (3TC), </v>
      </c>
      <c r="N9" s="176" t="str">
        <f>IF(CX19.1!M8&lt;1,"x","")</f>
        <v/>
      </c>
      <c r="O9" s="176" t="str">
        <f>IF(CX19.1!S8&lt;1,"x","")</f>
        <v/>
      </c>
      <c r="P9" s="176" t="str">
        <f>IF(CX19.1!AC8&lt;1,"x","")</f>
        <v/>
      </c>
      <c r="Q9" s="176" t="str">
        <f>IF(CX19.1!AN8&lt;1,"x","")</f>
        <v/>
      </c>
      <c r="R9" s="176" t="str">
        <f>IF(CX19.1!AY8&lt;1,"x","")</f>
        <v/>
      </c>
      <c r="S9" s="176" t="str">
        <f>IF(CX19.1!BJ8&lt;1,"x","")</f>
        <v/>
      </c>
      <c r="T9" s="176" t="str">
        <f>IF(CX19.1!BU8&lt;1,"x","")</f>
        <v/>
      </c>
      <c r="U9" s="176" t="str">
        <f>IF(CX19.1!CN8&lt;1,"x","")</f>
        <v>x</v>
      </c>
      <c r="V9" s="176" t="str">
        <f>IF(CX19.1!CY8&lt;1,"x","")</f>
        <v/>
      </c>
      <c r="W9" s="176" t="str">
        <f>IF(CX19.1!DJ8&lt;1,"x","")</f>
        <v/>
      </c>
      <c r="X9" s="176" t="str">
        <f>IF(CX19.1!DU8&lt;1,"x","")</f>
        <v/>
      </c>
      <c r="Y9" s="176" t="str">
        <f>IF(CX19.1!EF8&lt;1,"x","")</f>
        <v/>
      </c>
      <c r="Z9" s="176" t="str">
        <f>IF(CX19.1!EQ8&lt;1,"x","")</f>
        <v/>
      </c>
      <c r="AA9" s="176" t="str">
        <f>IF(CX19.1!FB8&lt;1,"x","")</f>
        <v/>
      </c>
      <c r="AB9" s="176" t="str">
        <f>IF(CX19.1!FM8&lt;1,"x","")</f>
        <v/>
      </c>
      <c r="AC9" s="176" t="str">
        <f>IF(CX19.1!GJ8&lt;1,"x","")</f>
        <v/>
      </c>
      <c r="AD9" s="176" t="str">
        <f>IF(CX19.1!GU8&lt;1,"x","")</f>
        <v/>
      </c>
      <c r="AE9" s="176" t="str">
        <f>IF(CX19.1!HF8&lt;1,"x","")</f>
        <v/>
      </c>
      <c r="AF9" s="176" t="str">
        <f>IF(CX19.1!HQ8&lt;1,"x","")</f>
        <v/>
      </c>
      <c r="AG9" s="176" t="str">
        <f>IF(CX19.1!IB8&lt;1,"x","")</f>
        <v/>
      </c>
      <c r="AH9" s="176" t="str">
        <f>IF(CX19.1!IM8&lt;1,"x","")</f>
        <v/>
      </c>
      <c r="AI9" s="176" t="str">
        <f>IF(CX19.1!IX8&lt;1,"x","")</f>
        <v/>
      </c>
      <c r="AJ9" s="176" t="str">
        <f>IF(CX19.1!JI8&lt;1,"x","")</f>
        <v/>
      </c>
      <c r="AK9" s="176" t="str">
        <f>IF(CX19.1!JT8&lt;1,"x","")</f>
        <v/>
      </c>
      <c r="AL9" s="176" t="str">
        <f>IF(CX19.1!KQ8&lt;1,"x","")</f>
        <v/>
      </c>
      <c r="AM9" s="176" t="str">
        <f>IF(CX19.1!LB8&lt;1,"x","")</f>
        <v/>
      </c>
      <c r="AN9" s="176" t="str">
        <f>IF(CX19.1!LM8&lt;1,"x","")</f>
        <v/>
      </c>
      <c r="AO9" s="176" t="str">
        <f>IF(CX19.1!LX8&lt;1,"x","")</f>
        <v/>
      </c>
      <c r="AP9" s="176" t="str">
        <f>IF(CX19.1!MI8&lt;1,"x","")</f>
        <v/>
      </c>
      <c r="AQ9" s="176" t="str">
        <f>IF(CX19.1!MT8&lt;1,"x","")</f>
        <v/>
      </c>
      <c r="AR9" s="176" t="str">
        <f>IF(CX19.1!NE8&lt;1,"x","")</f>
        <v/>
      </c>
      <c r="AS9" s="176" t="str">
        <f>IF(CX19.1!NP8&lt;1,"x","")</f>
        <v/>
      </c>
      <c r="AT9" s="176" t="str">
        <f>IF(CX19.1!OA8&lt;1,"x","")</f>
        <v/>
      </c>
      <c r="AU9" s="176" t="str">
        <f>IF(CX19.1!OX8&lt;1,"x","")</f>
        <v/>
      </c>
      <c r="AV9" s="176" t="str">
        <f>IF(CX19.1!PI8&lt;1,"x","")</f>
        <v/>
      </c>
      <c r="AW9" s="176" t="str">
        <f>IF(CX19.1!PT8&lt;1,"x","")</f>
        <v/>
      </c>
      <c r="AX9" s="176" t="str">
        <f>IF(CX19.1!QE8&lt;1,"x","")</f>
        <v/>
      </c>
      <c r="AY9" s="176" t="str">
        <f>IF(CX19.1!QP8&lt;1,"x","")</f>
        <v/>
      </c>
      <c r="AZ9" s="176" t="str">
        <f>IF(CX19.1!RA8&lt;1,"x","")</f>
        <v/>
      </c>
      <c r="BA9" s="176" t="str">
        <f>IF(CX19.1!RL8&lt;1,"x","")</f>
        <v/>
      </c>
      <c r="BB9" s="176"/>
      <c r="BC9" s="176"/>
      <c r="BD9" s="176" t="str">
        <f>IF(CX19.1!TF8&lt;1,"x","")</f>
        <v/>
      </c>
      <c r="BE9" s="281"/>
    </row>
    <row r="10" spans="1:57">
      <c r="A10" s="190">
        <v>8</v>
      </c>
      <c r="B10" s="190">
        <v>8</v>
      </c>
      <c r="C10" s="180" t="s">
        <v>59</v>
      </c>
      <c r="D10" s="180" t="s">
        <v>115</v>
      </c>
      <c r="E10" s="188" t="s">
        <v>116</v>
      </c>
      <c r="F10" s="189" t="s">
        <v>117</v>
      </c>
      <c r="G10" s="190"/>
      <c r="H10" s="181" t="s">
        <v>635</v>
      </c>
      <c r="I10" s="182" t="s">
        <v>18</v>
      </c>
      <c r="J10" s="183" t="s">
        <v>675</v>
      </c>
      <c r="K10" s="205">
        <f t="shared" si="0"/>
        <v>0</v>
      </c>
      <c r="L10" s="206">
        <f>CX19.1!RY9</f>
        <v>2.2857142857142856</v>
      </c>
      <c r="M10" s="207" t="str">
        <f t="shared" si="1"/>
        <v/>
      </c>
      <c r="N10" s="176" t="str">
        <f>IF(CX19.1!M9&lt;1,"x","")</f>
        <v/>
      </c>
      <c r="O10" s="176" t="str">
        <f>IF(CX19.1!S9&lt;1,"x","")</f>
        <v/>
      </c>
      <c r="P10" s="176" t="str">
        <f>IF(CX19.1!AC9&lt;1,"x","")</f>
        <v/>
      </c>
      <c r="Q10" s="176" t="str">
        <f>IF(CX19.1!AN9&lt;1,"x","")</f>
        <v/>
      </c>
      <c r="R10" s="176" t="str">
        <f>IF(CX19.1!AY9&lt;1,"x","")</f>
        <v/>
      </c>
      <c r="S10" s="176" t="str">
        <f>IF(CX19.1!BJ9&lt;1,"x","")</f>
        <v/>
      </c>
      <c r="T10" s="176" t="str">
        <f>IF(CX19.1!BU9&lt;1,"x","")</f>
        <v/>
      </c>
      <c r="U10" s="176" t="str">
        <f>IF(CX19.1!CN9&lt;1,"x","")</f>
        <v/>
      </c>
      <c r="V10" s="176" t="str">
        <f>IF(CX19.1!CY9&lt;1,"x","")</f>
        <v/>
      </c>
      <c r="W10" s="176" t="str">
        <f>IF(CX19.1!DJ9&lt;1,"x","")</f>
        <v/>
      </c>
      <c r="X10" s="176" t="str">
        <f>IF(CX19.1!DU9&lt;1,"x","")</f>
        <v/>
      </c>
      <c r="Y10" s="176" t="str">
        <f>IF(CX19.1!EF9&lt;1,"x","")</f>
        <v/>
      </c>
      <c r="Z10" s="176" t="str">
        <f>IF(CX19.1!EQ9&lt;1,"x","")</f>
        <v/>
      </c>
      <c r="AA10" s="176" t="str">
        <f>IF(CX19.1!FB9&lt;1,"x","")</f>
        <v/>
      </c>
      <c r="AB10" s="176" t="str">
        <f>IF(CX19.1!FM9&lt;1,"x","")</f>
        <v/>
      </c>
      <c r="AC10" s="176" t="str">
        <f>IF(CX19.1!GJ9&lt;1,"x","")</f>
        <v/>
      </c>
      <c r="AD10" s="176" t="str">
        <f>IF(CX19.1!GU9&lt;1,"x","")</f>
        <v/>
      </c>
      <c r="AE10" s="176" t="str">
        <f>IF(CX19.1!HF9&lt;1,"x","")</f>
        <v/>
      </c>
      <c r="AF10" s="176" t="str">
        <f>IF(CX19.1!HQ9&lt;1,"x","")</f>
        <v/>
      </c>
      <c r="AG10" s="176" t="str">
        <f>IF(CX19.1!IB9&lt;1,"x","")</f>
        <v/>
      </c>
      <c r="AH10" s="176" t="str">
        <f>IF(CX19.1!IM9&lt;1,"x","")</f>
        <v/>
      </c>
      <c r="AI10" s="176" t="str">
        <f>IF(CX19.1!IX9&lt;1,"x","")</f>
        <v/>
      </c>
      <c r="AJ10" s="176" t="str">
        <f>IF(CX19.1!JI9&lt;1,"x","")</f>
        <v/>
      </c>
      <c r="AK10" s="176" t="str">
        <f>IF(CX19.1!JT9&lt;1,"x","")</f>
        <v/>
      </c>
      <c r="AL10" s="176" t="str">
        <f>IF(CX19.1!KQ9&lt;1,"x","")</f>
        <v/>
      </c>
      <c r="AM10" s="176" t="str">
        <f>IF(CX19.1!LB9&lt;1,"x","")</f>
        <v/>
      </c>
      <c r="AN10" s="176" t="str">
        <f>IF(CX19.1!LM9&lt;1,"x","")</f>
        <v/>
      </c>
      <c r="AO10" s="176" t="str">
        <f>IF(CX19.1!LX9&lt;1,"x","")</f>
        <v/>
      </c>
      <c r="AP10" s="176" t="str">
        <f>IF(CX19.1!MI9&lt;1,"x","")</f>
        <v/>
      </c>
      <c r="AQ10" s="176" t="str">
        <f>IF(CX19.1!MT9&lt;1,"x","")</f>
        <v/>
      </c>
      <c r="AR10" s="176" t="str">
        <f>IF(CX19.1!NE9&lt;1,"x","")</f>
        <v/>
      </c>
      <c r="AS10" s="176" t="str">
        <f>IF(CX19.1!NP9&lt;1,"x","")</f>
        <v/>
      </c>
      <c r="AT10" s="176" t="str">
        <f>IF(CX19.1!OA9&lt;1,"x","")</f>
        <v/>
      </c>
      <c r="AU10" s="176" t="str">
        <f>IF(CX19.1!OX9&lt;1,"x","")</f>
        <v/>
      </c>
      <c r="AV10" s="176" t="str">
        <f>IF(CX19.1!PI9&lt;1,"x","")</f>
        <v/>
      </c>
      <c r="AW10" s="176" t="str">
        <f>IF(CX19.1!PT9&lt;1,"x","")</f>
        <v/>
      </c>
      <c r="AX10" s="176" t="str">
        <f>IF(CX19.1!QE9&lt;1,"x","")</f>
        <v/>
      </c>
      <c r="AY10" s="176" t="str">
        <f>IF(CX19.1!QP9&lt;1,"x","")</f>
        <v/>
      </c>
      <c r="AZ10" s="176" t="str">
        <f>IF(CX19.1!RA9&lt;1,"x","")</f>
        <v/>
      </c>
      <c r="BA10" s="176" t="str">
        <f>IF(CX19.1!RL9&lt;1,"x","")</f>
        <v/>
      </c>
      <c r="BB10" s="176"/>
      <c r="BC10" s="176"/>
      <c r="BD10" s="176" t="str">
        <f>IF(CX19.1!TF9&lt;1,"x","")</f>
        <v/>
      </c>
      <c r="BE10" s="281"/>
    </row>
    <row r="11" spans="1:57">
      <c r="A11" s="190">
        <v>9</v>
      </c>
      <c r="B11" s="190">
        <v>9</v>
      </c>
      <c r="C11" s="180" t="s">
        <v>59</v>
      </c>
      <c r="D11" s="180" t="s">
        <v>118</v>
      </c>
      <c r="E11" s="188" t="s">
        <v>119</v>
      </c>
      <c r="F11" s="265" t="s">
        <v>120</v>
      </c>
      <c r="G11" s="190"/>
      <c r="H11" s="181" t="s">
        <v>636</v>
      </c>
      <c r="I11" s="182" t="s">
        <v>18</v>
      </c>
      <c r="J11" s="183" t="s">
        <v>676</v>
      </c>
      <c r="K11" s="205">
        <f t="shared" si="0"/>
        <v>4</v>
      </c>
      <c r="L11" s="206">
        <f>CX19.1!RY10</f>
        <v>2.3793103448275863</v>
      </c>
      <c r="M11" s="207" t="str">
        <f t="shared" si="1"/>
        <v xml:space="preserve">KTTC1 (3TC), ĐA KTTC1 (1TC), </v>
      </c>
      <c r="N11" s="176" t="str">
        <f>IF(CX19.1!M10&lt;1,"x","")</f>
        <v/>
      </c>
      <c r="O11" s="176" t="str">
        <f>IF(CX19.1!S10&lt;1,"x","")</f>
        <v/>
      </c>
      <c r="P11" s="176" t="str">
        <f>IF(CX19.1!AC10&lt;1,"x","")</f>
        <v/>
      </c>
      <c r="Q11" s="176" t="str">
        <f>IF(CX19.1!AN10&lt;1,"x","")</f>
        <v/>
      </c>
      <c r="R11" s="176" t="str">
        <f>IF(CX19.1!AY10&lt;1,"x","")</f>
        <v/>
      </c>
      <c r="S11" s="176" t="str">
        <f>IF(CX19.1!BJ10&lt;1,"x","")</f>
        <v/>
      </c>
      <c r="T11" s="176" t="str">
        <f>IF(CX19.1!BU10&lt;1,"x","")</f>
        <v/>
      </c>
      <c r="U11" s="176" t="str">
        <f>IF(CX19.1!CN10&lt;1,"x","")</f>
        <v/>
      </c>
      <c r="V11" s="176" t="str">
        <f>IF(CX19.1!CY10&lt;1,"x","")</f>
        <v/>
      </c>
      <c r="W11" s="176" t="str">
        <f>IF(CX19.1!DJ10&lt;1,"x","")</f>
        <v/>
      </c>
      <c r="X11" s="176" t="str">
        <f>IF(CX19.1!DU10&lt;1,"x","")</f>
        <v/>
      </c>
      <c r="Y11" s="176" t="str">
        <f>IF(CX19.1!EF10&lt;1,"x","")</f>
        <v/>
      </c>
      <c r="Z11" s="176" t="str">
        <f>IF(CX19.1!EQ10&lt;1,"x","")</f>
        <v/>
      </c>
      <c r="AA11" s="176" t="str">
        <f>IF(CX19.1!FB10&lt;1,"x","")</f>
        <v/>
      </c>
      <c r="AB11" s="176" t="str">
        <f>IF(CX19.1!FM10&lt;1,"x","")</f>
        <v/>
      </c>
      <c r="AC11" s="176" t="str">
        <f>IF(CX19.1!GJ10&lt;1,"x","")</f>
        <v/>
      </c>
      <c r="AD11" s="176" t="str">
        <f>IF(CX19.1!GU10&lt;1,"x","")</f>
        <v/>
      </c>
      <c r="AE11" s="176" t="str">
        <f>IF(CX19.1!HF10&lt;1,"x","")</f>
        <v/>
      </c>
      <c r="AF11" s="176" t="str">
        <f>IF(CX19.1!HQ10&lt;1,"x","")</f>
        <v/>
      </c>
      <c r="AG11" s="176" t="str">
        <f>IF(CX19.1!IB10&lt;1,"x","")</f>
        <v/>
      </c>
      <c r="AH11" s="176" t="str">
        <f>IF(CX19.1!IM10&lt;1,"x","")</f>
        <v/>
      </c>
      <c r="AI11" s="176" t="str">
        <f>IF(CX19.1!IX10&lt;1,"x","")</f>
        <v/>
      </c>
      <c r="AJ11" s="176" t="str">
        <f>IF(CX19.1!JI10&lt;1,"x","")</f>
        <v/>
      </c>
      <c r="AK11" s="176" t="str">
        <f>IF(CX19.1!JT10&lt;1,"x","")</f>
        <v/>
      </c>
      <c r="AL11" s="176" t="str">
        <f>IF(CX19.1!KQ10&lt;1,"x","")</f>
        <v/>
      </c>
      <c r="AM11" s="176" t="str">
        <f>IF(CX19.1!LB10&lt;1,"x","")</f>
        <v/>
      </c>
      <c r="AN11" s="176" t="str">
        <f>IF(CX19.1!LM10&lt;1,"x","")</f>
        <v/>
      </c>
      <c r="AO11" s="176" t="str">
        <f>IF(CX19.1!LX10&lt;1,"x","")</f>
        <v/>
      </c>
      <c r="AP11" s="176" t="str">
        <f>IF(CX19.1!MI10&lt;1,"x","")</f>
        <v/>
      </c>
      <c r="AQ11" s="176" t="str">
        <f>IF(CX19.1!MT10&lt;1,"x","")</f>
        <v>x</v>
      </c>
      <c r="AR11" s="176" t="str">
        <f>IF(CX19.1!NE10&lt;1,"x","")</f>
        <v>x</v>
      </c>
      <c r="AS11" s="176" t="str">
        <f>IF(CX19.1!NP10&lt;1,"x","")</f>
        <v/>
      </c>
      <c r="AT11" s="176" t="str">
        <f>IF(CX19.1!OA10&lt;1,"x","")</f>
        <v/>
      </c>
      <c r="AU11" s="176" t="str">
        <f>IF(CX19.1!OX10&lt;1,"x","")</f>
        <v/>
      </c>
      <c r="AV11" s="176" t="str">
        <f>IF(CX19.1!PI10&lt;1,"x","")</f>
        <v/>
      </c>
      <c r="AW11" s="176" t="str">
        <f>IF(CX19.1!PT10&lt;1,"x","")</f>
        <v/>
      </c>
      <c r="AX11" s="176" t="str">
        <f>IF(CX19.1!QE10&lt;1,"x","")</f>
        <v/>
      </c>
      <c r="AY11" s="176" t="str">
        <f>IF(CX19.1!QP10&lt;1,"x","")</f>
        <v/>
      </c>
      <c r="AZ11" s="176" t="str">
        <f>IF(CX19.1!RA10&lt;1,"x","")</f>
        <v/>
      </c>
      <c r="BA11" s="176" t="str">
        <f>IF(CX19.1!RL10&lt;1,"x","")</f>
        <v/>
      </c>
      <c r="BB11" s="176"/>
      <c r="BC11" s="176"/>
      <c r="BD11" s="176" t="str">
        <f>IF(CX19.1!TF10&lt;1,"x","")</f>
        <v/>
      </c>
      <c r="BE11" s="281"/>
    </row>
    <row r="12" spans="1:57">
      <c r="A12" s="190">
        <v>10</v>
      </c>
      <c r="B12" s="190">
        <v>10</v>
      </c>
      <c r="C12" s="180" t="s">
        <v>59</v>
      </c>
      <c r="D12" s="180" t="s">
        <v>121</v>
      </c>
      <c r="E12" s="188" t="s">
        <v>19</v>
      </c>
      <c r="F12" s="189" t="s">
        <v>122</v>
      </c>
      <c r="G12" s="190"/>
      <c r="H12" s="181" t="s">
        <v>637</v>
      </c>
      <c r="I12" s="182" t="s">
        <v>18</v>
      </c>
      <c r="J12" s="183" t="s">
        <v>677</v>
      </c>
      <c r="K12" s="205">
        <f t="shared" si="0"/>
        <v>3</v>
      </c>
      <c r="L12" s="206">
        <f>CX19.1!RY11</f>
        <v>2.3465909090909092</v>
      </c>
      <c r="M12" s="207" t="str">
        <f t="shared" si="1"/>
        <v xml:space="preserve">KINH TẾ XD (3TC), </v>
      </c>
      <c r="N12" s="176" t="str">
        <f>IF(CX19.1!M11&lt;1,"x","")</f>
        <v/>
      </c>
      <c r="O12" s="176" t="str">
        <f>IF(CX19.1!S11&lt;1,"x","")</f>
        <v/>
      </c>
      <c r="P12" s="176" t="str">
        <f>IF(CX19.1!AC11&lt;1,"x","")</f>
        <v/>
      </c>
      <c r="Q12" s="176" t="str">
        <f>IF(CX19.1!AN11&lt;1,"x","")</f>
        <v/>
      </c>
      <c r="R12" s="176" t="str">
        <f>IF(CX19.1!AY11&lt;1,"x","")</f>
        <v/>
      </c>
      <c r="S12" s="176" t="str">
        <f>IF(CX19.1!BJ11&lt;1,"x","")</f>
        <v/>
      </c>
      <c r="T12" s="176" t="str">
        <f>IF(CX19.1!BU11&lt;1,"x","")</f>
        <v/>
      </c>
      <c r="U12" s="176" t="str">
        <f>IF(CX19.1!CN11&lt;1,"x","")</f>
        <v/>
      </c>
      <c r="V12" s="176" t="str">
        <f>IF(CX19.1!CY11&lt;1,"x","")</f>
        <v/>
      </c>
      <c r="W12" s="176" t="str">
        <f>IF(CX19.1!DJ11&lt;1,"x","")</f>
        <v/>
      </c>
      <c r="X12" s="176" t="str">
        <f>IF(CX19.1!DU11&lt;1,"x","")</f>
        <v/>
      </c>
      <c r="Y12" s="176" t="str">
        <f>IF(CX19.1!EF11&lt;1,"x","")</f>
        <v/>
      </c>
      <c r="Z12" s="176" t="str">
        <f>IF(CX19.1!EQ11&lt;1,"x","")</f>
        <v/>
      </c>
      <c r="AA12" s="176" t="str">
        <f>IF(CX19.1!FB11&lt;1,"x","")</f>
        <v/>
      </c>
      <c r="AB12" s="176" t="str">
        <f>IF(CX19.1!FM11&lt;1,"x","")</f>
        <v/>
      </c>
      <c r="AC12" s="176" t="str">
        <f>IF(CX19.1!GJ11&lt;1,"x","")</f>
        <v/>
      </c>
      <c r="AD12" s="176" t="str">
        <f>IF(CX19.1!GU11&lt;1,"x","")</f>
        <v/>
      </c>
      <c r="AE12" s="176" t="str">
        <f>IF(CX19.1!HF11&lt;1,"x","")</f>
        <v/>
      </c>
      <c r="AF12" s="176" t="str">
        <f>IF(CX19.1!HQ11&lt;1,"x","")</f>
        <v/>
      </c>
      <c r="AG12" s="176" t="str">
        <f>IF(CX19.1!IB11&lt;1,"x","")</f>
        <v/>
      </c>
      <c r="AH12" s="176" t="str">
        <f>IF(CX19.1!IM11&lt;1,"x","")</f>
        <v/>
      </c>
      <c r="AI12" s="176" t="str">
        <f>IF(CX19.1!IX11&lt;1,"x","")</f>
        <v/>
      </c>
      <c r="AJ12" s="176" t="str">
        <f>IF(CX19.1!JI11&lt;1,"x","")</f>
        <v/>
      </c>
      <c r="AK12" s="176" t="str">
        <f>IF(CX19.1!JT11&lt;1,"x","")</f>
        <v/>
      </c>
      <c r="AL12" s="176" t="str">
        <f>IF(CX19.1!KQ11&lt;1,"x","")</f>
        <v/>
      </c>
      <c r="AM12" s="176" t="str">
        <f>IF(CX19.1!LB11&lt;1,"x","")</f>
        <v/>
      </c>
      <c r="AN12" s="176" t="str">
        <f>IF(CX19.1!LM11&lt;1,"x","")</f>
        <v/>
      </c>
      <c r="AO12" s="176" t="str">
        <f>IF(CX19.1!LX11&lt;1,"x","")</f>
        <v/>
      </c>
      <c r="AP12" s="176" t="str">
        <f>IF(CX19.1!MI11&lt;1,"x","")</f>
        <v/>
      </c>
      <c r="AQ12" s="176" t="str">
        <f>IF(CX19.1!MT11&lt;1,"x","")</f>
        <v/>
      </c>
      <c r="AR12" s="176" t="str">
        <f>IF(CX19.1!NE11&lt;1,"x","")</f>
        <v/>
      </c>
      <c r="AS12" s="176" t="str">
        <f>IF(CX19.1!NP11&lt;1,"x","")</f>
        <v/>
      </c>
      <c r="AT12" s="176" t="str">
        <f>IF(CX19.1!OA11&lt;1,"x","")</f>
        <v/>
      </c>
      <c r="AU12" s="176" t="str">
        <f>IF(CX19.1!OX11&lt;1,"x","")</f>
        <v/>
      </c>
      <c r="AV12" s="176" t="str">
        <f>IF(CX19.1!PI11&lt;1,"x","")</f>
        <v>x</v>
      </c>
      <c r="AW12" s="176" t="str">
        <f>IF(CX19.1!PT11&lt;1,"x","")</f>
        <v/>
      </c>
      <c r="AX12" s="176" t="str">
        <f>IF(CX19.1!QE11&lt;1,"x","")</f>
        <v/>
      </c>
      <c r="AY12" s="176" t="str">
        <f>IF(CX19.1!QP11&lt;1,"x","")</f>
        <v/>
      </c>
      <c r="AZ12" s="176" t="str">
        <f>IF(CX19.1!RA11&lt;1,"x","")</f>
        <v/>
      </c>
      <c r="BA12" s="176" t="str">
        <f>IF(CX19.1!RL11&lt;1,"x","")</f>
        <v/>
      </c>
      <c r="BB12" s="176"/>
      <c r="BC12" s="176"/>
      <c r="BD12" s="176" t="str">
        <f>IF(CX19.1!TF11&lt;1,"x","")</f>
        <v/>
      </c>
      <c r="BE12" s="281"/>
    </row>
    <row r="13" spans="1:57">
      <c r="A13" s="190">
        <v>11</v>
      </c>
      <c r="B13" s="190">
        <v>11</v>
      </c>
      <c r="C13" s="180" t="s">
        <v>59</v>
      </c>
      <c r="D13" s="180" t="s">
        <v>123</v>
      </c>
      <c r="E13" s="188" t="s">
        <v>124</v>
      </c>
      <c r="F13" s="189" t="s">
        <v>125</v>
      </c>
      <c r="G13" s="190"/>
      <c r="H13" s="181" t="s">
        <v>638</v>
      </c>
      <c r="I13" s="182" t="s">
        <v>18</v>
      </c>
      <c r="J13" s="183" t="s">
        <v>678</v>
      </c>
      <c r="K13" s="205">
        <f t="shared" si="0"/>
        <v>2</v>
      </c>
      <c r="L13" s="206">
        <f>CX19.1!RY12</f>
        <v>2.5224719101123596</v>
      </c>
      <c r="M13" s="207" t="str">
        <f t="shared" si="1"/>
        <v xml:space="preserve">CH ĐẤT (2TC), </v>
      </c>
      <c r="N13" s="176" t="str">
        <f>IF(CX19.1!M12&lt;1,"x","")</f>
        <v/>
      </c>
      <c r="O13" s="176" t="str">
        <f>IF(CX19.1!S12&lt;1,"x","")</f>
        <v/>
      </c>
      <c r="P13" s="176" t="str">
        <f>IF(CX19.1!AC12&lt;1,"x","")</f>
        <v/>
      </c>
      <c r="Q13" s="176" t="str">
        <f>IF(CX19.1!AN12&lt;1,"x","")</f>
        <v/>
      </c>
      <c r="R13" s="176" t="str">
        <f>IF(CX19.1!AY12&lt;1,"x","")</f>
        <v/>
      </c>
      <c r="S13" s="176" t="str">
        <f>IF(CX19.1!BJ12&lt;1,"x","")</f>
        <v/>
      </c>
      <c r="T13" s="176" t="str">
        <f>IF(CX19.1!BU12&lt;1,"x","")</f>
        <v/>
      </c>
      <c r="U13" s="176" t="str">
        <f>IF(CX19.1!CN12&lt;1,"x","")</f>
        <v/>
      </c>
      <c r="V13" s="176" t="str">
        <f>IF(CX19.1!CY12&lt;1,"x","")</f>
        <v/>
      </c>
      <c r="W13" s="176" t="str">
        <f>IF(CX19.1!DJ12&lt;1,"x","")</f>
        <v/>
      </c>
      <c r="X13" s="176" t="str">
        <f>IF(CX19.1!DU12&lt;1,"x","")</f>
        <v/>
      </c>
      <c r="Y13" s="176" t="str">
        <f>IF(CX19.1!EF12&lt;1,"x","")</f>
        <v>x</v>
      </c>
      <c r="Z13" s="176" t="str">
        <f>IF(CX19.1!EQ12&lt;1,"x","")</f>
        <v/>
      </c>
      <c r="AA13" s="176" t="str">
        <f>IF(CX19.1!FB12&lt;1,"x","")</f>
        <v/>
      </c>
      <c r="AB13" s="176" t="str">
        <f>IF(CX19.1!FM12&lt;1,"x","")</f>
        <v/>
      </c>
      <c r="AC13" s="176" t="str">
        <f>IF(CX19.1!GJ12&lt;1,"x","")</f>
        <v/>
      </c>
      <c r="AD13" s="176" t="str">
        <f>IF(CX19.1!GU12&lt;1,"x","")</f>
        <v/>
      </c>
      <c r="AE13" s="176" t="str">
        <f>IF(CX19.1!HF12&lt;1,"x","")</f>
        <v/>
      </c>
      <c r="AF13" s="176" t="str">
        <f>IF(CX19.1!HQ12&lt;1,"x","")</f>
        <v/>
      </c>
      <c r="AG13" s="176" t="str">
        <f>IF(CX19.1!IB12&lt;1,"x","")</f>
        <v/>
      </c>
      <c r="AH13" s="176" t="str">
        <f>IF(CX19.1!IM12&lt;1,"x","")</f>
        <v/>
      </c>
      <c r="AI13" s="176" t="str">
        <f>IF(CX19.1!IX12&lt;1,"x","")</f>
        <v/>
      </c>
      <c r="AJ13" s="176" t="str">
        <f>IF(CX19.1!JI12&lt;1,"x","")</f>
        <v/>
      </c>
      <c r="AK13" s="176" t="str">
        <f>IF(CX19.1!JT12&lt;1,"x","")</f>
        <v/>
      </c>
      <c r="AL13" s="176" t="str">
        <f>IF(CX19.1!KQ12&lt;1,"x","")</f>
        <v/>
      </c>
      <c r="AM13" s="176" t="str">
        <f>IF(CX19.1!LB12&lt;1,"x","")</f>
        <v/>
      </c>
      <c r="AN13" s="176" t="str">
        <f>IF(CX19.1!LM12&lt;1,"x","")</f>
        <v/>
      </c>
      <c r="AO13" s="176" t="str">
        <f>IF(CX19.1!LX12&lt;1,"x","")</f>
        <v/>
      </c>
      <c r="AP13" s="176" t="str">
        <f>IF(CX19.1!MI12&lt;1,"x","")</f>
        <v/>
      </c>
      <c r="AQ13" s="176" t="str">
        <f>IF(CX19.1!MT12&lt;1,"x","")</f>
        <v/>
      </c>
      <c r="AR13" s="176" t="str">
        <f>IF(CX19.1!NE12&lt;1,"x","")</f>
        <v/>
      </c>
      <c r="AS13" s="176" t="str">
        <f>IF(CX19.1!NP12&lt;1,"x","")</f>
        <v/>
      </c>
      <c r="AT13" s="176" t="str">
        <f>IF(CX19.1!OA12&lt;1,"x","")</f>
        <v/>
      </c>
      <c r="AU13" s="176" t="str">
        <f>IF(CX19.1!OX12&lt;1,"x","")</f>
        <v/>
      </c>
      <c r="AV13" s="176" t="str">
        <f>IF(CX19.1!PI12&lt;1,"x","")</f>
        <v/>
      </c>
      <c r="AW13" s="176" t="str">
        <f>IF(CX19.1!PT12&lt;1,"x","")</f>
        <v/>
      </c>
      <c r="AX13" s="176" t="str">
        <f>IF(CX19.1!QE12&lt;1,"x","")</f>
        <v/>
      </c>
      <c r="AY13" s="176" t="str">
        <f>IF(CX19.1!QP12&lt;1,"x","")</f>
        <v/>
      </c>
      <c r="AZ13" s="176" t="str">
        <f>IF(CX19.1!RA12&lt;1,"x","")</f>
        <v/>
      </c>
      <c r="BA13" s="176" t="str">
        <f>IF(CX19.1!RL12&lt;1,"x","")</f>
        <v/>
      </c>
      <c r="BB13" s="176"/>
      <c r="BC13" s="176"/>
      <c r="BD13" s="176" t="str">
        <f>IF(CX19.1!TF12&lt;1,"x","")</f>
        <v/>
      </c>
      <c r="BE13" s="281"/>
    </row>
    <row r="14" spans="1:57">
      <c r="A14" s="190">
        <v>12</v>
      </c>
      <c r="B14" s="190">
        <v>12</v>
      </c>
      <c r="C14" s="180" t="s">
        <v>59</v>
      </c>
      <c r="D14" s="180" t="s">
        <v>126</v>
      </c>
      <c r="E14" s="188" t="s">
        <v>127</v>
      </c>
      <c r="F14" s="189" t="s">
        <v>128</v>
      </c>
      <c r="G14" s="190"/>
      <c r="H14" s="181" t="s">
        <v>639</v>
      </c>
      <c r="I14" s="182" t="s">
        <v>18</v>
      </c>
      <c r="J14" s="183" t="s">
        <v>679</v>
      </c>
      <c r="K14" s="205">
        <f t="shared" si="0"/>
        <v>4</v>
      </c>
      <c r="L14" s="206">
        <f>CX19.1!RY13</f>
        <v>2.4885057471264367</v>
      </c>
      <c r="M14" s="207" t="str">
        <f t="shared" si="1"/>
        <v xml:space="preserve">CHCT1 (4TC), </v>
      </c>
      <c r="N14" s="176" t="str">
        <f>IF(CX19.1!M13&lt;1,"x","")</f>
        <v/>
      </c>
      <c r="O14" s="176" t="str">
        <f>IF(CX19.1!S13&lt;1,"x","")</f>
        <v/>
      </c>
      <c r="P14" s="176" t="str">
        <f>IF(CX19.1!AC13&lt;1,"x","")</f>
        <v/>
      </c>
      <c r="Q14" s="176" t="str">
        <f>IF(CX19.1!AN13&lt;1,"x","")</f>
        <v/>
      </c>
      <c r="R14" s="176" t="str">
        <f>IF(CX19.1!AY13&lt;1,"x","")</f>
        <v/>
      </c>
      <c r="S14" s="176" t="str">
        <f>IF(CX19.1!BJ13&lt;1,"x","")</f>
        <v/>
      </c>
      <c r="T14" s="176" t="str">
        <f>IF(CX19.1!BU13&lt;1,"x","")</f>
        <v/>
      </c>
      <c r="U14" s="176" t="str">
        <f>IF(CX19.1!CN13&lt;1,"x","")</f>
        <v/>
      </c>
      <c r="V14" s="176" t="str">
        <f>IF(CX19.1!CY13&lt;1,"x","")</f>
        <v/>
      </c>
      <c r="W14" s="176" t="str">
        <f>IF(CX19.1!DJ13&lt;1,"x","")</f>
        <v>x</v>
      </c>
      <c r="X14" s="176" t="str">
        <f>IF(CX19.1!DU13&lt;1,"x","")</f>
        <v/>
      </c>
      <c r="Y14" s="176" t="str">
        <f>IF(CX19.1!EF13&lt;1,"x","")</f>
        <v/>
      </c>
      <c r="Z14" s="176" t="str">
        <f>IF(CX19.1!EQ13&lt;1,"x","")</f>
        <v/>
      </c>
      <c r="AA14" s="176" t="str">
        <f>IF(CX19.1!FB13&lt;1,"x","")</f>
        <v/>
      </c>
      <c r="AB14" s="176" t="str">
        <f>IF(CX19.1!FM13&lt;1,"x","")</f>
        <v/>
      </c>
      <c r="AC14" s="176" t="str">
        <f>IF(CX19.1!GJ13&lt;1,"x","")</f>
        <v/>
      </c>
      <c r="AD14" s="176" t="str">
        <f>IF(CX19.1!GU13&lt;1,"x","")</f>
        <v/>
      </c>
      <c r="AE14" s="176" t="str">
        <f>IF(CX19.1!HF13&lt;1,"x","")</f>
        <v/>
      </c>
      <c r="AF14" s="176" t="str">
        <f>IF(CX19.1!HQ13&lt;1,"x","")</f>
        <v/>
      </c>
      <c r="AG14" s="176" t="str">
        <f>IF(CX19.1!IB13&lt;1,"x","")</f>
        <v/>
      </c>
      <c r="AH14" s="176" t="str">
        <f>IF(CX19.1!IM13&lt;1,"x","")</f>
        <v/>
      </c>
      <c r="AI14" s="176" t="str">
        <f>IF(CX19.1!IX13&lt;1,"x","")</f>
        <v/>
      </c>
      <c r="AJ14" s="176" t="str">
        <f>IF(CX19.1!JI13&lt;1,"x","")</f>
        <v/>
      </c>
      <c r="AK14" s="176" t="str">
        <f>IF(CX19.1!JT13&lt;1,"x","")</f>
        <v/>
      </c>
      <c r="AL14" s="176" t="str">
        <f>IF(CX19.1!KQ13&lt;1,"x","")</f>
        <v/>
      </c>
      <c r="AM14" s="176" t="str">
        <f>IF(CX19.1!LB13&lt;1,"x","")</f>
        <v/>
      </c>
      <c r="AN14" s="176" t="str">
        <f>IF(CX19.1!LM13&lt;1,"x","")</f>
        <v/>
      </c>
      <c r="AO14" s="176" t="str">
        <f>IF(CX19.1!LX13&lt;1,"x","")</f>
        <v/>
      </c>
      <c r="AP14" s="176" t="str">
        <f>IF(CX19.1!MI13&lt;1,"x","")</f>
        <v/>
      </c>
      <c r="AQ14" s="176" t="str">
        <f>IF(CX19.1!MT13&lt;1,"x","")</f>
        <v/>
      </c>
      <c r="AR14" s="176" t="str">
        <f>IF(CX19.1!NE13&lt;1,"x","")</f>
        <v/>
      </c>
      <c r="AS14" s="176" t="str">
        <f>IF(CX19.1!NP13&lt;1,"x","")</f>
        <v/>
      </c>
      <c r="AT14" s="176" t="str">
        <f>IF(CX19.1!OA13&lt;1,"x","")</f>
        <v/>
      </c>
      <c r="AU14" s="176" t="str">
        <f>IF(CX19.1!OX13&lt;1,"x","")</f>
        <v/>
      </c>
      <c r="AV14" s="176" t="str">
        <f>IF(CX19.1!PI13&lt;1,"x","")</f>
        <v/>
      </c>
      <c r="AW14" s="176" t="str">
        <f>IF(CX19.1!PT13&lt;1,"x","")</f>
        <v/>
      </c>
      <c r="AX14" s="176" t="str">
        <f>IF(CX19.1!QE13&lt;1,"x","")</f>
        <v/>
      </c>
      <c r="AY14" s="176" t="str">
        <f>IF(CX19.1!QP13&lt;1,"x","")</f>
        <v/>
      </c>
      <c r="AZ14" s="176" t="str">
        <f>IF(CX19.1!RA13&lt;1,"x","")</f>
        <v/>
      </c>
      <c r="BA14" s="176" t="str">
        <f>IF(CX19.1!RL13&lt;1,"x","")</f>
        <v/>
      </c>
      <c r="BB14" s="176"/>
      <c r="BC14" s="176"/>
      <c r="BD14" s="176" t="str">
        <f>IF(CX19.1!TF13&lt;1,"x","")</f>
        <v/>
      </c>
      <c r="BE14" s="281"/>
    </row>
    <row r="15" spans="1:57">
      <c r="A15" s="190">
        <v>13</v>
      </c>
      <c r="B15" s="190">
        <v>13</v>
      </c>
      <c r="C15" s="180" t="s">
        <v>59</v>
      </c>
      <c r="D15" s="180" t="s">
        <v>129</v>
      </c>
      <c r="E15" s="188" t="s">
        <v>130</v>
      </c>
      <c r="F15" s="189" t="s">
        <v>128</v>
      </c>
      <c r="G15" s="190"/>
      <c r="H15" s="181" t="s">
        <v>640</v>
      </c>
      <c r="I15" s="182" t="s">
        <v>18</v>
      </c>
      <c r="J15" s="183" t="s">
        <v>680</v>
      </c>
      <c r="K15" s="205">
        <f t="shared" si="0"/>
        <v>0</v>
      </c>
      <c r="L15" s="206">
        <f>CX19.1!RY14</f>
        <v>2.9560439560439562</v>
      </c>
      <c r="M15" s="207" t="str">
        <f t="shared" si="1"/>
        <v/>
      </c>
      <c r="N15" s="176" t="str">
        <f>IF(CX19.1!M14&lt;1,"x","")</f>
        <v/>
      </c>
      <c r="O15" s="176" t="str">
        <f>IF(CX19.1!S14&lt;1,"x","")</f>
        <v/>
      </c>
      <c r="P15" s="176" t="str">
        <f>IF(CX19.1!AC14&lt;1,"x","")</f>
        <v/>
      </c>
      <c r="Q15" s="176" t="str">
        <f>IF(CX19.1!AN14&lt;1,"x","")</f>
        <v/>
      </c>
      <c r="R15" s="176" t="str">
        <f>IF(CX19.1!AY14&lt;1,"x","")</f>
        <v/>
      </c>
      <c r="S15" s="176" t="str">
        <f>IF(CX19.1!BJ14&lt;1,"x","")</f>
        <v/>
      </c>
      <c r="T15" s="176" t="str">
        <f>IF(CX19.1!BU14&lt;1,"x","")</f>
        <v/>
      </c>
      <c r="U15" s="176" t="str">
        <f>IF(CX19.1!CN14&lt;1,"x","")</f>
        <v/>
      </c>
      <c r="V15" s="176" t="str">
        <f>IF(CX19.1!CY14&lt;1,"x","")</f>
        <v/>
      </c>
      <c r="W15" s="176" t="str">
        <f>IF(CX19.1!DJ14&lt;1,"x","")</f>
        <v/>
      </c>
      <c r="X15" s="176" t="str">
        <f>IF(CX19.1!DU14&lt;1,"x","")</f>
        <v/>
      </c>
      <c r="Y15" s="176" t="str">
        <f>IF(CX19.1!EF14&lt;1,"x","")</f>
        <v/>
      </c>
      <c r="Z15" s="176" t="str">
        <f>IF(CX19.1!EQ14&lt;1,"x","")</f>
        <v/>
      </c>
      <c r="AA15" s="176" t="str">
        <f>IF(CX19.1!FB14&lt;1,"x","")</f>
        <v/>
      </c>
      <c r="AB15" s="176" t="str">
        <f>IF(CX19.1!FM14&lt;1,"x","")</f>
        <v/>
      </c>
      <c r="AC15" s="176" t="str">
        <f>IF(CX19.1!GJ14&lt;1,"x","")</f>
        <v/>
      </c>
      <c r="AD15" s="176" t="str">
        <f>IF(CX19.1!GU14&lt;1,"x","")</f>
        <v/>
      </c>
      <c r="AE15" s="176" t="str">
        <f>IF(CX19.1!HF14&lt;1,"x","")</f>
        <v/>
      </c>
      <c r="AF15" s="176" t="str">
        <f>IF(CX19.1!HQ14&lt;1,"x","")</f>
        <v/>
      </c>
      <c r="AG15" s="176" t="str">
        <f>IF(CX19.1!IB14&lt;1,"x","")</f>
        <v/>
      </c>
      <c r="AH15" s="176" t="str">
        <f>IF(CX19.1!IM14&lt;1,"x","")</f>
        <v/>
      </c>
      <c r="AI15" s="176" t="str">
        <f>IF(CX19.1!IX14&lt;1,"x","")</f>
        <v/>
      </c>
      <c r="AJ15" s="176" t="str">
        <f>IF(CX19.1!JI14&lt;1,"x","")</f>
        <v/>
      </c>
      <c r="AK15" s="176" t="str">
        <f>IF(CX19.1!JT14&lt;1,"x","")</f>
        <v/>
      </c>
      <c r="AL15" s="176" t="str">
        <f>IF(CX19.1!KQ14&lt;1,"x","")</f>
        <v/>
      </c>
      <c r="AM15" s="176" t="str">
        <f>IF(CX19.1!LB14&lt;1,"x","")</f>
        <v/>
      </c>
      <c r="AN15" s="176" t="str">
        <f>IF(CX19.1!LM14&lt;1,"x","")</f>
        <v/>
      </c>
      <c r="AO15" s="176" t="str">
        <f>IF(CX19.1!LX14&lt;1,"x","")</f>
        <v/>
      </c>
      <c r="AP15" s="176" t="str">
        <f>IF(CX19.1!MI14&lt;1,"x","")</f>
        <v/>
      </c>
      <c r="AQ15" s="176" t="str">
        <f>IF(CX19.1!MT14&lt;1,"x","")</f>
        <v/>
      </c>
      <c r="AR15" s="176" t="str">
        <f>IF(CX19.1!NE14&lt;1,"x","")</f>
        <v/>
      </c>
      <c r="AS15" s="176" t="str">
        <f>IF(CX19.1!NP14&lt;1,"x","")</f>
        <v/>
      </c>
      <c r="AT15" s="176" t="str">
        <f>IF(CX19.1!OA14&lt;1,"x","")</f>
        <v/>
      </c>
      <c r="AU15" s="176" t="str">
        <f>IF(CX19.1!OX14&lt;1,"x","")</f>
        <v/>
      </c>
      <c r="AV15" s="176" t="str">
        <f>IF(CX19.1!PI14&lt;1,"x","")</f>
        <v/>
      </c>
      <c r="AW15" s="176" t="str">
        <f>IF(CX19.1!PT14&lt;1,"x","")</f>
        <v/>
      </c>
      <c r="AX15" s="176" t="str">
        <f>IF(CX19.1!QE14&lt;1,"x","")</f>
        <v/>
      </c>
      <c r="AY15" s="176" t="str">
        <f>IF(CX19.1!QP14&lt;1,"x","")</f>
        <v/>
      </c>
      <c r="AZ15" s="176" t="str">
        <f>IF(CX19.1!RA14&lt;1,"x","")</f>
        <v/>
      </c>
      <c r="BA15" s="176" t="str">
        <f>IF(CX19.1!RL14&lt;1,"x","")</f>
        <v/>
      </c>
      <c r="BB15" s="176"/>
      <c r="BC15" s="176"/>
      <c r="BD15" s="176" t="str">
        <f>IF(CX19.1!TF14&lt;1,"x","")</f>
        <v/>
      </c>
      <c r="BE15" s="281"/>
    </row>
    <row r="16" spans="1:57">
      <c r="A16" s="190">
        <v>14</v>
      </c>
      <c r="B16" s="190">
        <v>14</v>
      </c>
      <c r="C16" s="180" t="s">
        <v>59</v>
      </c>
      <c r="D16" s="180" t="s">
        <v>131</v>
      </c>
      <c r="E16" s="188" t="s">
        <v>132</v>
      </c>
      <c r="F16" s="189" t="s">
        <v>128</v>
      </c>
      <c r="G16" s="190"/>
      <c r="H16" s="181" t="s">
        <v>641</v>
      </c>
      <c r="I16" s="182" t="s">
        <v>18</v>
      </c>
      <c r="J16" s="183" t="s">
        <v>700</v>
      </c>
      <c r="K16" s="205">
        <f t="shared" si="0"/>
        <v>0</v>
      </c>
      <c r="L16" s="206">
        <f>CX19.1!RY15</f>
        <v>2.3406593406593408</v>
      </c>
      <c r="M16" s="207" t="str">
        <f t="shared" si="1"/>
        <v/>
      </c>
      <c r="N16" s="176" t="str">
        <f>IF(CX19.1!M15&lt;1,"x","")</f>
        <v/>
      </c>
      <c r="O16" s="176" t="str">
        <f>IF(CX19.1!S15&lt;1,"x","")</f>
        <v/>
      </c>
      <c r="P16" s="176" t="str">
        <f>IF(CX19.1!AC15&lt;1,"x","")</f>
        <v/>
      </c>
      <c r="Q16" s="176" t="str">
        <f>IF(CX19.1!AN15&lt;1,"x","")</f>
        <v/>
      </c>
      <c r="R16" s="176" t="str">
        <f>IF(CX19.1!AY15&lt;1,"x","")</f>
        <v/>
      </c>
      <c r="S16" s="176" t="str">
        <f>IF(CX19.1!BJ15&lt;1,"x","")</f>
        <v/>
      </c>
      <c r="T16" s="176" t="str">
        <f>IF(CX19.1!BU15&lt;1,"x","")</f>
        <v/>
      </c>
      <c r="U16" s="176" t="str">
        <f>IF(CX19.1!CN15&lt;1,"x","")</f>
        <v/>
      </c>
      <c r="V16" s="176" t="str">
        <f>IF(CX19.1!CY15&lt;1,"x","")</f>
        <v/>
      </c>
      <c r="W16" s="176" t="str">
        <f>IF(CX19.1!DJ15&lt;1,"x","")</f>
        <v/>
      </c>
      <c r="X16" s="176" t="str">
        <f>IF(CX19.1!DU15&lt;1,"x","")</f>
        <v/>
      </c>
      <c r="Y16" s="176" t="str">
        <f>IF(CX19.1!EF15&lt;1,"x","")</f>
        <v/>
      </c>
      <c r="Z16" s="176" t="str">
        <f>IF(CX19.1!EQ15&lt;1,"x","")</f>
        <v/>
      </c>
      <c r="AA16" s="176" t="str">
        <f>IF(CX19.1!FB15&lt;1,"x","")</f>
        <v/>
      </c>
      <c r="AB16" s="176" t="str">
        <f>IF(CX19.1!FM15&lt;1,"x","")</f>
        <v/>
      </c>
      <c r="AC16" s="176" t="str">
        <f>IF(CX19.1!GJ15&lt;1,"x","")</f>
        <v/>
      </c>
      <c r="AD16" s="176" t="str">
        <f>IF(CX19.1!GU15&lt;1,"x","")</f>
        <v/>
      </c>
      <c r="AE16" s="176" t="str">
        <f>IF(CX19.1!HF15&lt;1,"x","")</f>
        <v/>
      </c>
      <c r="AF16" s="176" t="str">
        <f>IF(CX19.1!HQ15&lt;1,"x","")</f>
        <v/>
      </c>
      <c r="AG16" s="176" t="str">
        <f>IF(CX19.1!IB15&lt;1,"x","")</f>
        <v/>
      </c>
      <c r="AH16" s="176" t="str">
        <f>IF(CX19.1!IM15&lt;1,"x","")</f>
        <v/>
      </c>
      <c r="AI16" s="176" t="str">
        <f>IF(CX19.1!IX15&lt;1,"x","")</f>
        <v/>
      </c>
      <c r="AJ16" s="176" t="str">
        <f>IF(CX19.1!JI15&lt;1,"x","")</f>
        <v/>
      </c>
      <c r="AK16" s="176" t="str">
        <f>IF(CX19.1!JT15&lt;1,"x","")</f>
        <v/>
      </c>
      <c r="AL16" s="176" t="str">
        <f>IF(CX19.1!KQ15&lt;1,"x","")</f>
        <v/>
      </c>
      <c r="AM16" s="176" t="str">
        <f>IF(CX19.1!LB15&lt;1,"x","")</f>
        <v/>
      </c>
      <c r="AN16" s="176" t="str">
        <f>IF(CX19.1!LM15&lt;1,"x","")</f>
        <v/>
      </c>
      <c r="AO16" s="176" t="str">
        <f>IF(CX19.1!LX15&lt;1,"x","")</f>
        <v/>
      </c>
      <c r="AP16" s="176" t="str">
        <f>IF(CX19.1!MI15&lt;1,"x","")</f>
        <v/>
      </c>
      <c r="AQ16" s="176" t="str">
        <f>IF(CX19.1!MT15&lt;1,"x","")</f>
        <v/>
      </c>
      <c r="AR16" s="176" t="str">
        <f>IF(CX19.1!NE15&lt;1,"x","")</f>
        <v/>
      </c>
      <c r="AS16" s="176" t="str">
        <f>IF(CX19.1!NP15&lt;1,"x","")</f>
        <v/>
      </c>
      <c r="AT16" s="176" t="str">
        <f>IF(CX19.1!OA15&lt;1,"x","")</f>
        <v/>
      </c>
      <c r="AU16" s="176" t="str">
        <f>IF(CX19.1!OX15&lt;1,"x","")</f>
        <v/>
      </c>
      <c r="AV16" s="176" t="str">
        <f>IF(CX19.1!PI15&lt;1,"x","")</f>
        <v/>
      </c>
      <c r="AW16" s="176" t="str">
        <f>IF(CX19.1!PT15&lt;1,"x","")</f>
        <v/>
      </c>
      <c r="AX16" s="176" t="str">
        <f>IF(CX19.1!QE15&lt;1,"x","")</f>
        <v/>
      </c>
      <c r="AY16" s="176" t="str">
        <f>IF(CX19.1!QP15&lt;1,"x","")</f>
        <v/>
      </c>
      <c r="AZ16" s="176" t="str">
        <f>IF(CX19.1!RA15&lt;1,"x","")</f>
        <v/>
      </c>
      <c r="BA16" s="176" t="str">
        <f>IF(CX19.1!RL15&lt;1,"x","")</f>
        <v/>
      </c>
      <c r="BB16" s="176"/>
      <c r="BC16" s="176"/>
      <c r="BD16" s="176" t="str">
        <f>IF(CX19.1!TF15&lt;1,"x","")</f>
        <v/>
      </c>
      <c r="BE16" s="281"/>
    </row>
    <row r="17" spans="1:57" ht="33">
      <c r="A17" s="190">
        <v>15</v>
      </c>
      <c r="B17" s="190">
        <v>15</v>
      </c>
      <c r="C17" s="180" t="s">
        <v>59</v>
      </c>
      <c r="D17" s="180" t="s">
        <v>133</v>
      </c>
      <c r="E17" s="188" t="s">
        <v>134</v>
      </c>
      <c r="F17" s="189" t="s">
        <v>128</v>
      </c>
      <c r="G17" s="190"/>
      <c r="H17" s="181" t="s">
        <v>642</v>
      </c>
      <c r="I17" s="182" t="s">
        <v>18</v>
      </c>
      <c r="J17" s="183" t="s">
        <v>681</v>
      </c>
      <c r="K17" s="205">
        <f t="shared" si="0"/>
        <v>5</v>
      </c>
      <c r="L17" s="206">
        <f>CX19.1!RY16</f>
        <v>1.9941860465116279</v>
      </c>
      <c r="M17" s="207" t="str">
        <f t="shared" si="1"/>
        <v xml:space="preserve">VẼ XD1 (3TC), TIN AUTOCAD (2TC), TT KTV (4TC), </v>
      </c>
      <c r="N17" s="176" t="str">
        <f>IF(CX19.1!M16&lt;1,"x","")</f>
        <v/>
      </c>
      <c r="O17" s="176" t="str">
        <f>IF(CX19.1!S16&lt;1,"x","")</f>
        <v/>
      </c>
      <c r="P17" s="176" t="str">
        <f>IF(CX19.1!AC16&lt;1,"x","")</f>
        <v/>
      </c>
      <c r="Q17" s="176" t="str">
        <f>IF(CX19.1!AN16&lt;1,"x","")</f>
        <v>x</v>
      </c>
      <c r="R17" s="176" t="str">
        <f>IF(CX19.1!AY16&lt;1,"x","")</f>
        <v/>
      </c>
      <c r="S17" s="176" t="str">
        <f>IF(CX19.1!BJ16&lt;1,"x","")</f>
        <v/>
      </c>
      <c r="T17" s="176" t="str">
        <f>IF(CX19.1!BU16&lt;1,"x","")</f>
        <v/>
      </c>
      <c r="U17" s="176" t="str">
        <f>IF(CX19.1!CN16&lt;1,"x","")</f>
        <v/>
      </c>
      <c r="V17" s="176" t="str">
        <f>IF(CX19.1!CY16&lt;1,"x","")</f>
        <v/>
      </c>
      <c r="W17" s="176" t="str">
        <f>IF(CX19.1!DJ16&lt;1,"x","")</f>
        <v/>
      </c>
      <c r="X17" s="176" t="str">
        <f>IF(CX19.1!DU16&lt;1,"x","")</f>
        <v/>
      </c>
      <c r="Y17" s="176" t="str">
        <f>IF(CX19.1!EF16&lt;1,"x","")</f>
        <v/>
      </c>
      <c r="Z17" s="176" t="str">
        <f>IF(CX19.1!EQ16&lt;1,"x","")</f>
        <v/>
      </c>
      <c r="AA17" s="176" t="str">
        <f>IF(CX19.1!FB16&lt;1,"x","")</f>
        <v/>
      </c>
      <c r="AB17" s="176" t="str">
        <f>IF(CX19.1!FM16&lt;1,"x","")</f>
        <v/>
      </c>
      <c r="AC17" s="176" t="str">
        <f>IF(CX19.1!GJ16&lt;1,"x","")</f>
        <v>x</v>
      </c>
      <c r="AD17" s="176" t="str">
        <f>IF(CX19.1!GU16&lt;1,"x","")</f>
        <v/>
      </c>
      <c r="AE17" s="176" t="str">
        <f>IF(CX19.1!HF16&lt;1,"x","")</f>
        <v/>
      </c>
      <c r="AF17" s="176" t="str">
        <f>IF(CX19.1!HQ16&lt;1,"x","")</f>
        <v/>
      </c>
      <c r="AG17" s="176" t="str">
        <f>IF(CX19.1!IB16&lt;1,"x","")</f>
        <v/>
      </c>
      <c r="AH17" s="176" t="str">
        <f>IF(CX19.1!IM16&lt;1,"x","")</f>
        <v/>
      </c>
      <c r="AI17" s="176" t="str">
        <f>IF(CX19.1!IX16&lt;1,"x","")</f>
        <v/>
      </c>
      <c r="AJ17" s="176" t="str">
        <f>IF(CX19.1!JI16&lt;1,"x","")</f>
        <v/>
      </c>
      <c r="AK17" s="176" t="str">
        <f>IF(CX19.1!JT16&lt;1,"x","")</f>
        <v/>
      </c>
      <c r="AL17" s="176" t="str">
        <f>IF(CX19.1!KQ16&lt;1,"x","")</f>
        <v/>
      </c>
      <c r="AM17" s="176" t="str">
        <f>IF(CX19.1!LB16&lt;1,"x","")</f>
        <v/>
      </c>
      <c r="AN17" s="176" t="str">
        <f>IF(CX19.1!LM16&lt;1,"x","")</f>
        <v/>
      </c>
      <c r="AO17" s="176" t="str">
        <f>IF(CX19.1!LX16&lt;1,"x","")</f>
        <v/>
      </c>
      <c r="AP17" s="176" t="str">
        <f>IF(CX19.1!MI16&lt;1,"x","")</f>
        <v/>
      </c>
      <c r="AQ17" s="176" t="str">
        <f>IF(CX19.1!MT16&lt;1,"x","")</f>
        <v/>
      </c>
      <c r="AR17" s="176" t="str">
        <f>IF(CX19.1!NE16&lt;1,"x","")</f>
        <v/>
      </c>
      <c r="AS17" s="176" t="str">
        <f>IF(CX19.1!NP16&lt;1,"x","")</f>
        <v/>
      </c>
      <c r="AT17" s="176" t="str">
        <f>IF(CX19.1!OA16&lt;1,"x","")</f>
        <v/>
      </c>
      <c r="AU17" s="176" t="str">
        <f>IF(CX19.1!OX16&lt;1,"x","")</f>
        <v/>
      </c>
      <c r="AV17" s="176" t="str">
        <f>IF(CX19.1!PI16&lt;1,"x","")</f>
        <v/>
      </c>
      <c r="AW17" s="176" t="str">
        <f>IF(CX19.1!PT16&lt;1,"x","")</f>
        <v/>
      </c>
      <c r="AX17" s="176" t="str">
        <f>IF(CX19.1!QE16&lt;1,"x","")</f>
        <v/>
      </c>
      <c r="AY17" s="176" t="str">
        <f>IF(CX19.1!QP16&lt;1,"x","")</f>
        <v/>
      </c>
      <c r="AZ17" s="176" t="str">
        <f>IF(CX19.1!RA16&lt;1,"x","")</f>
        <v/>
      </c>
      <c r="BA17" s="176" t="str">
        <f>IF(CX19.1!RL16&lt;1,"x","")</f>
        <v/>
      </c>
      <c r="BB17" s="176"/>
      <c r="BC17" s="176"/>
      <c r="BD17" s="176" t="str">
        <f>IF(CX19.1!TF16&lt;1,"x","")</f>
        <v>x</v>
      </c>
      <c r="BE17" s="281"/>
    </row>
    <row r="18" spans="1:57">
      <c r="A18" s="190">
        <v>16</v>
      </c>
      <c r="B18" s="190">
        <v>16</v>
      </c>
      <c r="C18" s="180" t="s">
        <v>59</v>
      </c>
      <c r="D18" s="180" t="s">
        <v>137</v>
      </c>
      <c r="E18" s="188" t="s">
        <v>138</v>
      </c>
      <c r="F18" s="189" t="s">
        <v>139</v>
      </c>
      <c r="G18" s="190"/>
      <c r="H18" s="181" t="s">
        <v>644</v>
      </c>
      <c r="I18" s="182" t="s">
        <v>18</v>
      </c>
      <c r="J18" s="183" t="s">
        <v>683</v>
      </c>
      <c r="K18" s="205">
        <f t="shared" si="0"/>
        <v>0</v>
      </c>
      <c r="L18" s="206">
        <f>CX19.1!RY17</f>
        <v>2.5384615384615383</v>
      </c>
      <c r="M18" s="207" t="str">
        <f t="shared" si="1"/>
        <v/>
      </c>
      <c r="N18" s="176" t="str">
        <f>IF(CX19.1!M17&lt;1,"x","")</f>
        <v/>
      </c>
      <c r="O18" s="176" t="str">
        <f>IF(CX19.1!S17&lt;1,"x","")</f>
        <v/>
      </c>
      <c r="P18" s="176" t="str">
        <f>IF(CX19.1!AC17&lt;1,"x","")</f>
        <v/>
      </c>
      <c r="Q18" s="176" t="str">
        <f>IF(CX19.1!AN17&lt;1,"x","")</f>
        <v/>
      </c>
      <c r="R18" s="176" t="str">
        <f>IF(CX19.1!AY17&lt;1,"x","")</f>
        <v/>
      </c>
      <c r="S18" s="176" t="str">
        <f>IF(CX19.1!BJ17&lt;1,"x","")</f>
        <v/>
      </c>
      <c r="T18" s="176" t="str">
        <f>IF(CX19.1!BU17&lt;1,"x","")</f>
        <v/>
      </c>
      <c r="U18" s="176" t="str">
        <f>IF(CX19.1!CN17&lt;1,"x","")</f>
        <v/>
      </c>
      <c r="V18" s="176" t="str">
        <f>IF(CX19.1!CY17&lt;1,"x","")</f>
        <v/>
      </c>
      <c r="W18" s="176" t="str">
        <f>IF(CX19.1!DJ17&lt;1,"x","")</f>
        <v/>
      </c>
      <c r="X18" s="176" t="str">
        <f>IF(CX19.1!DU17&lt;1,"x","")</f>
        <v/>
      </c>
      <c r="Y18" s="176" t="str">
        <f>IF(CX19.1!EF17&lt;1,"x","")</f>
        <v/>
      </c>
      <c r="Z18" s="176" t="str">
        <f>IF(CX19.1!EQ17&lt;1,"x","")</f>
        <v/>
      </c>
      <c r="AA18" s="176" t="str">
        <f>IF(CX19.1!FB17&lt;1,"x","")</f>
        <v/>
      </c>
      <c r="AB18" s="176" t="str">
        <f>IF(CX19.1!FM17&lt;1,"x","")</f>
        <v/>
      </c>
      <c r="AC18" s="176" t="str">
        <f>IF(CX19.1!GJ17&lt;1,"x","")</f>
        <v/>
      </c>
      <c r="AD18" s="176" t="str">
        <f>IF(CX19.1!GU17&lt;1,"x","")</f>
        <v/>
      </c>
      <c r="AE18" s="176" t="str">
        <f>IF(CX19.1!HF17&lt;1,"x","")</f>
        <v/>
      </c>
      <c r="AF18" s="176" t="str">
        <f>IF(CX19.1!HQ17&lt;1,"x","")</f>
        <v/>
      </c>
      <c r="AG18" s="176" t="str">
        <f>IF(CX19.1!IB17&lt;1,"x","")</f>
        <v/>
      </c>
      <c r="AH18" s="176" t="str">
        <f>IF(CX19.1!IM17&lt;1,"x","")</f>
        <v/>
      </c>
      <c r="AI18" s="176" t="str">
        <f>IF(CX19.1!IX17&lt;1,"x","")</f>
        <v/>
      </c>
      <c r="AJ18" s="176" t="str">
        <f>IF(CX19.1!JI17&lt;1,"x","")</f>
        <v/>
      </c>
      <c r="AK18" s="176" t="str">
        <f>IF(CX19.1!JT17&lt;1,"x","")</f>
        <v/>
      </c>
      <c r="AL18" s="176" t="str">
        <f>IF(CX19.1!KQ17&lt;1,"x","")</f>
        <v/>
      </c>
      <c r="AM18" s="176" t="str">
        <f>IF(CX19.1!LB17&lt;1,"x","")</f>
        <v/>
      </c>
      <c r="AN18" s="176" t="str">
        <f>IF(CX19.1!LM17&lt;1,"x","")</f>
        <v/>
      </c>
      <c r="AO18" s="176" t="str">
        <f>IF(CX19.1!LX17&lt;1,"x","")</f>
        <v/>
      </c>
      <c r="AP18" s="176" t="str">
        <f>IF(CX19.1!MI17&lt;1,"x","")</f>
        <v/>
      </c>
      <c r="AQ18" s="176" t="str">
        <f>IF(CX19.1!MT17&lt;1,"x","")</f>
        <v/>
      </c>
      <c r="AR18" s="176" t="str">
        <f>IF(CX19.1!NE17&lt;1,"x","")</f>
        <v/>
      </c>
      <c r="AS18" s="176" t="str">
        <f>IF(CX19.1!NP17&lt;1,"x","")</f>
        <v/>
      </c>
      <c r="AT18" s="176" t="str">
        <f>IF(CX19.1!OA17&lt;1,"x","")</f>
        <v/>
      </c>
      <c r="AU18" s="176" t="str">
        <f>IF(CX19.1!OX17&lt;1,"x","")</f>
        <v/>
      </c>
      <c r="AV18" s="176" t="str">
        <f>IF(CX19.1!PI17&lt;1,"x","")</f>
        <v/>
      </c>
      <c r="AW18" s="176" t="str">
        <f>IF(CX19.1!PT17&lt;1,"x","")</f>
        <v/>
      </c>
      <c r="AX18" s="176" t="str">
        <f>IF(CX19.1!QE17&lt;1,"x","")</f>
        <v/>
      </c>
      <c r="AY18" s="176" t="str">
        <f>IF(CX19.1!QP17&lt;1,"x","")</f>
        <v/>
      </c>
      <c r="AZ18" s="176" t="str">
        <f>IF(CX19.1!RA17&lt;1,"x","")</f>
        <v/>
      </c>
      <c r="BA18" s="176" t="str">
        <f>IF(CX19.1!RL17&lt;1,"x","")</f>
        <v/>
      </c>
      <c r="BB18" s="176"/>
      <c r="BC18" s="176"/>
      <c r="BD18" s="176" t="str">
        <f>IF(CX19.1!TF17&lt;1,"x","")</f>
        <v/>
      </c>
      <c r="BE18" s="281"/>
    </row>
    <row r="19" spans="1:57">
      <c r="A19" s="190">
        <v>17</v>
      </c>
      <c r="B19" s="190">
        <v>17</v>
      </c>
      <c r="C19" s="180" t="s">
        <v>59</v>
      </c>
      <c r="D19" s="180" t="s">
        <v>140</v>
      </c>
      <c r="E19" s="188" t="s">
        <v>141</v>
      </c>
      <c r="F19" s="189" t="s">
        <v>142</v>
      </c>
      <c r="G19" s="190"/>
      <c r="H19" s="181" t="s">
        <v>645</v>
      </c>
      <c r="I19" s="182" t="s">
        <v>18</v>
      </c>
      <c r="J19" s="183" t="s">
        <v>673</v>
      </c>
      <c r="K19" s="205">
        <f t="shared" si="0"/>
        <v>0</v>
      </c>
      <c r="L19" s="206">
        <f>CX19.1!RY18</f>
        <v>2.9615384615384617</v>
      </c>
      <c r="M19" s="207" t="str">
        <f t="shared" si="1"/>
        <v/>
      </c>
      <c r="N19" s="176" t="str">
        <f>IF(CX19.1!M18&lt;1,"x","")</f>
        <v/>
      </c>
      <c r="O19" s="176" t="str">
        <f>IF(CX19.1!S18&lt;1,"x","")</f>
        <v/>
      </c>
      <c r="P19" s="176" t="str">
        <f>IF(CX19.1!AC18&lt;1,"x","")</f>
        <v/>
      </c>
      <c r="Q19" s="176" t="str">
        <f>IF(CX19.1!AN18&lt;1,"x","")</f>
        <v/>
      </c>
      <c r="R19" s="176" t="str">
        <f>IF(CX19.1!AY18&lt;1,"x","")</f>
        <v/>
      </c>
      <c r="S19" s="176" t="str">
        <f>IF(CX19.1!BJ18&lt;1,"x","")</f>
        <v/>
      </c>
      <c r="T19" s="176" t="str">
        <f>IF(CX19.1!BU18&lt;1,"x","")</f>
        <v/>
      </c>
      <c r="U19" s="176" t="str">
        <f>IF(CX19.1!CN18&lt;1,"x","")</f>
        <v/>
      </c>
      <c r="V19" s="176" t="str">
        <f>IF(CX19.1!CY18&lt;1,"x","")</f>
        <v/>
      </c>
      <c r="W19" s="176" t="str">
        <f>IF(CX19.1!DJ18&lt;1,"x","")</f>
        <v/>
      </c>
      <c r="X19" s="176" t="str">
        <f>IF(CX19.1!DU18&lt;1,"x","")</f>
        <v/>
      </c>
      <c r="Y19" s="176" t="str">
        <f>IF(CX19.1!EF18&lt;1,"x","")</f>
        <v/>
      </c>
      <c r="Z19" s="176" t="str">
        <f>IF(CX19.1!EQ18&lt;1,"x","")</f>
        <v/>
      </c>
      <c r="AA19" s="176" t="str">
        <f>IF(CX19.1!FB18&lt;1,"x","")</f>
        <v/>
      </c>
      <c r="AB19" s="176" t="str">
        <f>IF(CX19.1!FM18&lt;1,"x","")</f>
        <v/>
      </c>
      <c r="AC19" s="176" t="str">
        <f>IF(CX19.1!GJ18&lt;1,"x","")</f>
        <v/>
      </c>
      <c r="AD19" s="176" t="str">
        <f>IF(CX19.1!GU18&lt;1,"x","")</f>
        <v/>
      </c>
      <c r="AE19" s="176" t="str">
        <f>IF(CX19.1!HF18&lt;1,"x","")</f>
        <v/>
      </c>
      <c r="AF19" s="176" t="str">
        <f>IF(CX19.1!HQ18&lt;1,"x","")</f>
        <v/>
      </c>
      <c r="AG19" s="176" t="str">
        <f>IF(CX19.1!IB18&lt;1,"x","")</f>
        <v/>
      </c>
      <c r="AH19" s="176" t="str">
        <f>IF(CX19.1!IM18&lt;1,"x","")</f>
        <v/>
      </c>
      <c r="AI19" s="176" t="str">
        <f>IF(CX19.1!IX18&lt;1,"x","")</f>
        <v/>
      </c>
      <c r="AJ19" s="176" t="str">
        <f>IF(CX19.1!JI18&lt;1,"x","")</f>
        <v/>
      </c>
      <c r="AK19" s="176" t="str">
        <f>IF(CX19.1!JT18&lt;1,"x","")</f>
        <v/>
      </c>
      <c r="AL19" s="176" t="str">
        <f>IF(CX19.1!KQ18&lt;1,"x","")</f>
        <v/>
      </c>
      <c r="AM19" s="176" t="str">
        <f>IF(CX19.1!LB18&lt;1,"x","")</f>
        <v/>
      </c>
      <c r="AN19" s="176" t="str">
        <f>IF(CX19.1!LM18&lt;1,"x","")</f>
        <v/>
      </c>
      <c r="AO19" s="176" t="str">
        <f>IF(CX19.1!LX18&lt;1,"x","")</f>
        <v/>
      </c>
      <c r="AP19" s="176" t="str">
        <f>IF(CX19.1!MI18&lt;1,"x","")</f>
        <v/>
      </c>
      <c r="AQ19" s="176" t="str">
        <f>IF(CX19.1!MT18&lt;1,"x","")</f>
        <v/>
      </c>
      <c r="AR19" s="176" t="str">
        <f>IF(CX19.1!NE18&lt;1,"x","")</f>
        <v/>
      </c>
      <c r="AS19" s="176" t="str">
        <f>IF(CX19.1!NP18&lt;1,"x","")</f>
        <v/>
      </c>
      <c r="AT19" s="176" t="str">
        <f>IF(CX19.1!OA18&lt;1,"x","")</f>
        <v/>
      </c>
      <c r="AU19" s="176" t="str">
        <f>IF(CX19.1!OX18&lt;1,"x","")</f>
        <v/>
      </c>
      <c r="AV19" s="176" t="str">
        <f>IF(CX19.1!PI18&lt;1,"x","")</f>
        <v/>
      </c>
      <c r="AW19" s="176" t="str">
        <f>IF(CX19.1!PT18&lt;1,"x","")</f>
        <v/>
      </c>
      <c r="AX19" s="176" t="str">
        <f>IF(CX19.1!QE18&lt;1,"x","")</f>
        <v/>
      </c>
      <c r="AY19" s="176" t="str">
        <f>IF(CX19.1!QP18&lt;1,"x","")</f>
        <v/>
      </c>
      <c r="AZ19" s="176" t="str">
        <f>IF(CX19.1!RA18&lt;1,"x","")</f>
        <v/>
      </c>
      <c r="BA19" s="176" t="str">
        <f>IF(CX19.1!RL18&lt;1,"x","")</f>
        <v/>
      </c>
      <c r="BB19" s="176"/>
      <c r="BC19" s="176"/>
      <c r="BD19" s="176" t="str">
        <f>IF(CX19.1!TF18&lt;1,"x","")</f>
        <v/>
      </c>
      <c r="BE19" s="281"/>
    </row>
    <row r="20" spans="1:57">
      <c r="A20" s="190">
        <v>18</v>
      </c>
      <c r="B20" s="190">
        <v>18</v>
      </c>
      <c r="C20" s="180" t="s">
        <v>59</v>
      </c>
      <c r="D20" s="180" t="s">
        <v>143</v>
      </c>
      <c r="E20" s="188" t="s">
        <v>119</v>
      </c>
      <c r="F20" s="189" t="s">
        <v>142</v>
      </c>
      <c r="G20" s="190"/>
      <c r="H20" s="181" t="s">
        <v>646</v>
      </c>
      <c r="I20" s="182" t="s">
        <v>18</v>
      </c>
      <c r="J20" s="183" t="s">
        <v>684</v>
      </c>
      <c r="K20" s="205">
        <f t="shared" si="0"/>
        <v>3</v>
      </c>
      <c r="L20" s="206">
        <f>CX19.1!RY19</f>
        <v>2.5</v>
      </c>
      <c r="M20" s="207" t="str">
        <f t="shared" si="1"/>
        <v xml:space="preserve">VẼ XD1 (3TC), </v>
      </c>
      <c r="N20" s="176" t="str">
        <f>IF(CX19.1!M19&lt;1,"x","")</f>
        <v/>
      </c>
      <c r="O20" s="176" t="str">
        <f>IF(CX19.1!S19&lt;1,"x","")</f>
        <v/>
      </c>
      <c r="P20" s="176" t="str">
        <f>IF(CX19.1!AC19&lt;1,"x","")</f>
        <v/>
      </c>
      <c r="Q20" s="176" t="str">
        <f>IF(CX19.1!AN19&lt;1,"x","")</f>
        <v>x</v>
      </c>
      <c r="R20" s="176" t="str">
        <f>IF(CX19.1!AY19&lt;1,"x","")</f>
        <v/>
      </c>
      <c r="S20" s="176" t="str">
        <f>IF(CX19.1!BJ19&lt;1,"x","")</f>
        <v/>
      </c>
      <c r="T20" s="176" t="str">
        <f>IF(CX19.1!BU19&lt;1,"x","")</f>
        <v/>
      </c>
      <c r="U20" s="176" t="str">
        <f>IF(CX19.1!CN19&lt;1,"x","")</f>
        <v/>
      </c>
      <c r="V20" s="176" t="str">
        <f>IF(CX19.1!CY19&lt;1,"x","")</f>
        <v/>
      </c>
      <c r="W20" s="176" t="str">
        <f>IF(CX19.1!DJ19&lt;1,"x","")</f>
        <v/>
      </c>
      <c r="X20" s="176" t="str">
        <f>IF(CX19.1!DU19&lt;1,"x","")</f>
        <v/>
      </c>
      <c r="Y20" s="176" t="str">
        <f>IF(CX19.1!EF19&lt;1,"x","")</f>
        <v/>
      </c>
      <c r="Z20" s="176" t="str">
        <f>IF(CX19.1!EQ19&lt;1,"x","")</f>
        <v/>
      </c>
      <c r="AA20" s="176" t="str">
        <f>IF(CX19.1!FB19&lt;1,"x","")</f>
        <v/>
      </c>
      <c r="AB20" s="176" t="str">
        <f>IF(CX19.1!FM19&lt;1,"x","")</f>
        <v/>
      </c>
      <c r="AC20" s="176" t="str">
        <f>IF(CX19.1!GJ19&lt;1,"x","")</f>
        <v/>
      </c>
      <c r="AD20" s="176" t="str">
        <f>IF(CX19.1!GU19&lt;1,"x","")</f>
        <v/>
      </c>
      <c r="AE20" s="176" t="str">
        <f>IF(CX19.1!HF19&lt;1,"x","")</f>
        <v/>
      </c>
      <c r="AF20" s="176" t="str">
        <f>IF(CX19.1!HQ19&lt;1,"x","")</f>
        <v/>
      </c>
      <c r="AG20" s="176" t="str">
        <f>IF(CX19.1!IB19&lt;1,"x","")</f>
        <v/>
      </c>
      <c r="AH20" s="176" t="str">
        <f>IF(CX19.1!IM19&lt;1,"x","")</f>
        <v/>
      </c>
      <c r="AI20" s="176" t="str">
        <f>IF(CX19.1!IX19&lt;1,"x","")</f>
        <v/>
      </c>
      <c r="AJ20" s="176" t="str">
        <f>IF(CX19.1!JI19&lt;1,"x","")</f>
        <v/>
      </c>
      <c r="AK20" s="176" t="str">
        <f>IF(CX19.1!JT19&lt;1,"x","")</f>
        <v/>
      </c>
      <c r="AL20" s="176" t="str">
        <f>IF(CX19.1!KQ19&lt;1,"x","")</f>
        <v/>
      </c>
      <c r="AM20" s="176" t="str">
        <f>IF(CX19.1!LB19&lt;1,"x","")</f>
        <v/>
      </c>
      <c r="AN20" s="176" t="str">
        <f>IF(CX19.1!LM19&lt;1,"x","")</f>
        <v/>
      </c>
      <c r="AO20" s="176" t="str">
        <f>IF(CX19.1!LX19&lt;1,"x","")</f>
        <v/>
      </c>
      <c r="AP20" s="176" t="str">
        <f>IF(CX19.1!MI19&lt;1,"x","")</f>
        <v/>
      </c>
      <c r="AQ20" s="176" t="str">
        <f>IF(CX19.1!MT19&lt;1,"x","")</f>
        <v/>
      </c>
      <c r="AR20" s="176" t="str">
        <f>IF(CX19.1!NE19&lt;1,"x","")</f>
        <v/>
      </c>
      <c r="AS20" s="176" t="str">
        <f>IF(CX19.1!NP19&lt;1,"x","")</f>
        <v/>
      </c>
      <c r="AT20" s="176" t="str">
        <f>IF(CX19.1!OA19&lt;1,"x","")</f>
        <v/>
      </c>
      <c r="AU20" s="176" t="str">
        <f>IF(CX19.1!OX19&lt;1,"x","")</f>
        <v/>
      </c>
      <c r="AV20" s="176" t="str">
        <f>IF(CX19.1!PI19&lt;1,"x","")</f>
        <v/>
      </c>
      <c r="AW20" s="176" t="str">
        <f>IF(CX19.1!PT19&lt;1,"x","")</f>
        <v/>
      </c>
      <c r="AX20" s="176" t="str">
        <f>IF(CX19.1!QE19&lt;1,"x","")</f>
        <v/>
      </c>
      <c r="AY20" s="176" t="str">
        <f>IF(CX19.1!QP19&lt;1,"x","")</f>
        <v/>
      </c>
      <c r="AZ20" s="176" t="str">
        <f>IF(CX19.1!RA19&lt;1,"x","")</f>
        <v/>
      </c>
      <c r="BA20" s="176" t="str">
        <f>IF(CX19.1!RL19&lt;1,"x","")</f>
        <v/>
      </c>
      <c r="BB20" s="176"/>
      <c r="BC20" s="176"/>
      <c r="BD20" s="176" t="str">
        <f>IF(CX19.1!TF19&lt;1,"x","")</f>
        <v/>
      </c>
      <c r="BE20" s="281"/>
    </row>
    <row r="21" spans="1:57">
      <c r="A21" s="190">
        <v>19</v>
      </c>
      <c r="B21" s="190">
        <v>19</v>
      </c>
      <c r="C21" s="180" t="s">
        <v>59</v>
      </c>
      <c r="D21" s="180" t="s">
        <v>144</v>
      </c>
      <c r="E21" s="188" t="s">
        <v>145</v>
      </c>
      <c r="F21" s="189" t="s">
        <v>142</v>
      </c>
      <c r="G21" s="190"/>
      <c r="H21" s="181" t="s">
        <v>647</v>
      </c>
      <c r="I21" s="182" t="s">
        <v>18</v>
      </c>
      <c r="J21" s="183" t="s">
        <v>685</v>
      </c>
      <c r="K21" s="205">
        <f t="shared" si="0"/>
        <v>0</v>
      </c>
      <c r="L21" s="206">
        <f>CX19.1!RY20</f>
        <v>3.0164835164835164</v>
      </c>
      <c r="M21" s="207" t="str">
        <f t="shared" si="1"/>
        <v/>
      </c>
      <c r="N21" s="176" t="str">
        <f>IF(CX19.1!M20&lt;1,"x","")</f>
        <v/>
      </c>
      <c r="O21" s="176" t="str">
        <f>IF(CX19.1!S20&lt;1,"x","")</f>
        <v/>
      </c>
      <c r="P21" s="176" t="str">
        <f>IF(CX19.1!AC20&lt;1,"x","")</f>
        <v/>
      </c>
      <c r="Q21" s="176" t="str">
        <f>IF(CX19.1!AN20&lt;1,"x","")</f>
        <v/>
      </c>
      <c r="R21" s="176" t="str">
        <f>IF(CX19.1!AY20&lt;1,"x","")</f>
        <v/>
      </c>
      <c r="S21" s="176" t="str">
        <f>IF(CX19.1!BJ20&lt;1,"x","")</f>
        <v/>
      </c>
      <c r="T21" s="176" t="str">
        <f>IF(CX19.1!BU20&lt;1,"x","")</f>
        <v/>
      </c>
      <c r="U21" s="176" t="str">
        <f>IF(CX19.1!CN20&lt;1,"x","")</f>
        <v/>
      </c>
      <c r="V21" s="176" t="str">
        <f>IF(CX19.1!CY20&lt;1,"x","")</f>
        <v/>
      </c>
      <c r="W21" s="176" t="str">
        <f>IF(CX19.1!DJ20&lt;1,"x","")</f>
        <v/>
      </c>
      <c r="X21" s="176" t="str">
        <f>IF(CX19.1!DU20&lt;1,"x","")</f>
        <v/>
      </c>
      <c r="Y21" s="176" t="str">
        <f>IF(CX19.1!EF20&lt;1,"x","")</f>
        <v/>
      </c>
      <c r="Z21" s="176" t="str">
        <f>IF(CX19.1!EQ20&lt;1,"x","")</f>
        <v/>
      </c>
      <c r="AA21" s="176" t="str">
        <f>IF(CX19.1!FB20&lt;1,"x","")</f>
        <v/>
      </c>
      <c r="AB21" s="176" t="str">
        <f>IF(CX19.1!FM20&lt;1,"x","")</f>
        <v/>
      </c>
      <c r="AC21" s="176" t="str">
        <f>IF(CX19.1!GJ20&lt;1,"x","")</f>
        <v/>
      </c>
      <c r="AD21" s="176" t="str">
        <f>IF(CX19.1!GU20&lt;1,"x","")</f>
        <v/>
      </c>
      <c r="AE21" s="176" t="str">
        <f>IF(CX19.1!HF20&lt;1,"x","")</f>
        <v/>
      </c>
      <c r="AF21" s="176" t="str">
        <f>IF(CX19.1!HQ20&lt;1,"x","")</f>
        <v/>
      </c>
      <c r="AG21" s="176" t="str">
        <f>IF(CX19.1!IB20&lt;1,"x","")</f>
        <v/>
      </c>
      <c r="AH21" s="176" t="str">
        <f>IF(CX19.1!IM20&lt;1,"x","")</f>
        <v/>
      </c>
      <c r="AI21" s="176" t="str">
        <f>IF(CX19.1!IX20&lt;1,"x","")</f>
        <v/>
      </c>
      <c r="AJ21" s="176" t="str">
        <f>IF(CX19.1!JI20&lt;1,"x","")</f>
        <v/>
      </c>
      <c r="AK21" s="176" t="str">
        <f>IF(CX19.1!JT20&lt;1,"x","")</f>
        <v/>
      </c>
      <c r="AL21" s="176" t="str">
        <f>IF(CX19.1!KQ20&lt;1,"x","")</f>
        <v/>
      </c>
      <c r="AM21" s="176" t="str">
        <f>IF(CX19.1!LB20&lt;1,"x","")</f>
        <v/>
      </c>
      <c r="AN21" s="176" t="str">
        <f>IF(CX19.1!LM20&lt;1,"x","")</f>
        <v/>
      </c>
      <c r="AO21" s="176" t="str">
        <f>IF(CX19.1!LX20&lt;1,"x","")</f>
        <v/>
      </c>
      <c r="AP21" s="176" t="str">
        <f>IF(CX19.1!MI20&lt;1,"x","")</f>
        <v/>
      </c>
      <c r="AQ21" s="176" t="str">
        <f>IF(CX19.1!MT20&lt;1,"x","")</f>
        <v/>
      </c>
      <c r="AR21" s="176" t="str">
        <f>IF(CX19.1!NE20&lt;1,"x","")</f>
        <v/>
      </c>
      <c r="AS21" s="176" t="str">
        <f>IF(CX19.1!NP20&lt;1,"x","")</f>
        <v/>
      </c>
      <c r="AT21" s="176" t="str">
        <f>IF(CX19.1!OA20&lt;1,"x","")</f>
        <v/>
      </c>
      <c r="AU21" s="176" t="str">
        <f>IF(CX19.1!OX20&lt;1,"x","")</f>
        <v/>
      </c>
      <c r="AV21" s="176" t="str">
        <f>IF(CX19.1!PI20&lt;1,"x","")</f>
        <v/>
      </c>
      <c r="AW21" s="176" t="str">
        <f>IF(CX19.1!PT20&lt;1,"x","")</f>
        <v/>
      </c>
      <c r="AX21" s="176" t="str">
        <f>IF(CX19.1!QE20&lt;1,"x","")</f>
        <v/>
      </c>
      <c r="AY21" s="176" t="str">
        <f>IF(CX19.1!QP20&lt;1,"x","")</f>
        <v/>
      </c>
      <c r="AZ21" s="176" t="str">
        <f>IF(CX19.1!RA20&lt;1,"x","")</f>
        <v/>
      </c>
      <c r="BA21" s="176" t="str">
        <f>IF(CX19.1!RL20&lt;1,"x","")</f>
        <v/>
      </c>
      <c r="BB21" s="176"/>
      <c r="BC21" s="176"/>
      <c r="BD21" s="176" t="str">
        <f>IF(CX19.1!TF20&lt;1,"x","")</f>
        <v/>
      </c>
      <c r="BE21" s="281"/>
    </row>
    <row r="22" spans="1:57">
      <c r="A22" s="190">
        <v>20</v>
      </c>
      <c r="B22" s="190">
        <v>20</v>
      </c>
      <c r="C22" s="180" t="s">
        <v>59</v>
      </c>
      <c r="D22" s="180" t="s">
        <v>146</v>
      </c>
      <c r="E22" s="188" t="s">
        <v>147</v>
      </c>
      <c r="F22" s="290" t="s">
        <v>148</v>
      </c>
      <c r="G22" s="190"/>
      <c r="H22" s="181" t="s">
        <v>648</v>
      </c>
      <c r="I22" s="182" t="s">
        <v>18</v>
      </c>
      <c r="J22" s="183" t="s">
        <v>686</v>
      </c>
      <c r="K22" s="205">
        <f t="shared" si="0"/>
        <v>3</v>
      </c>
      <c r="L22" s="206">
        <f>CX19.1!RY21</f>
        <v>2.3920454545454546</v>
      </c>
      <c r="M22" s="207" t="str">
        <f t="shared" si="1"/>
        <v xml:space="preserve">VẼ XD1 (3TC), </v>
      </c>
      <c r="N22" s="176" t="str">
        <f>IF(CX19.1!M21&lt;1,"x","")</f>
        <v/>
      </c>
      <c r="O22" s="176" t="str">
        <f>IF(CX19.1!S21&lt;1,"x","")</f>
        <v/>
      </c>
      <c r="P22" s="176" t="str">
        <f>IF(CX19.1!AC21&lt;1,"x","")</f>
        <v/>
      </c>
      <c r="Q22" s="176" t="str">
        <f>IF(CX19.1!AN21&lt;1,"x","")</f>
        <v>x</v>
      </c>
      <c r="R22" s="176" t="str">
        <f>IF(CX19.1!AY21&lt;1,"x","")</f>
        <v/>
      </c>
      <c r="S22" s="176" t="str">
        <f>IF(CX19.1!BJ21&lt;1,"x","")</f>
        <v/>
      </c>
      <c r="T22" s="176" t="str">
        <f>IF(CX19.1!BU21&lt;1,"x","")</f>
        <v/>
      </c>
      <c r="U22" s="176" t="str">
        <f>IF(CX19.1!CN21&lt;1,"x","")</f>
        <v/>
      </c>
      <c r="V22" s="176" t="str">
        <f>IF(CX19.1!CY21&lt;1,"x","")</f>
        <v/>
      </c>
      <c r="W22" s="176" t="str">
        <f>IF(CX19.1!DJ21&lt;1,"x","")</f>
        <v/>
      </c>
      <c r="X22" s="176" t="str">
        <f>IF(CX19.1!DU21&lt;1,"x","")</f>
        <v/>
      </c>
      <c r="Y22" s="176" t="str">
        <f>IF(CX19.1!EF21&lt;1,"x","")</f>
        <v/>
      </c>
      <c r="Z22" s="176" t="str">
        <f>IF(CX19.1!EQ21&lt;1,"x","")</f>
        <v/>
      </c>
      <c r="AA22" s="176" t="str">
        <f>IF(CX19.1!FB21&lt;1,"x","")</f>
        <v/>
      </c>
      <c r="AB22" s="176" t="str">
        <f>IF(CX19.1!FM21&lt;1,"x","")</f>
        <v/>
      </c>
      <c r="AC22" s="176" t="str">
        <f>IF(CX19.1!GJ21&lt;1,"x","")</f>
        <v/>
      </c>
      <c r="AD22" s="176" t="str">
        <f>IF(CX19.1!GU21&lt;1,"x","")</f>
        <v/>
      </c>
      <c r="AE22" s="176" t="str">
        <f>IF(CX19.1!HF21&lt;1,"x","")</f>
        <v/>
      </c>
      <c r="AF22" s="176" t="str">
        <f>IF(CX19.1!HQ21&lt;1,"x","")</f>
        <v/>
      </c>
      <c r="AG22" s="176" t="str">
        <f>IF(CX19.1!IB21&lt;1,"x","")</f>
        <v/>
      </c>
      <c r="AH22" s="176" t="str">
        <f>IF(CX19.1!IM21&lt;1,"x","")</f>
        <v/>
      </c>
      <c r="AI22" s="176" t="str">
        <f>IF(CX19.1!IX21&lt;1,"x","")</f>
        <v/>
      </c>
      <c r="AJ22" s="176" t="str">
        <f>IF(CX19.1!JI21&lt;1,"x","")</f>
        <v/>
      </c>
      <c r="AK22" s="176" t="str">
        <f>IF(CX19.1!JT21&lt;1,"x","")</f>
        <v/>
      </c>
      <c r="AL22" s="176" t="str">
        <f>IF(CX19.1!KQ21&lt;1,"x","")</f>
        <v/>
      </c>
      <c r="AM22" s="176" t="str">
        <f>IF(CX19.1!LB21&lt;1,"x","")</f>
        <v/>
      </c>
      <c r="AN22" s="176" t="str">
        <f>IF(CX19.1!LM21&lt;1,"x","")</f>
        <v/>
      </c>
      <c r="AO22" s="176" t="str">
        <f>IF(CX19.1!LX21&lt;1,"x","")</f>
        <v/>
      </c>
      <c r="AP22" s="176" t="str">
        <f>IF(CX19.1!MI21&lt;1,"x","")</f>
        <v/>
      </c>
      <c r="AQ22" s="176" t="str">
        <f>IF(CX19.1!MT21&lt;1,"x","")</f>
        <v/>
      </c>
      <c r="AR22" s="176" t="str">
        <f>IF(CX19.1!NE21&lt;1,"x","")</f>
        <v/>
      </c>
      <c r="AS22" s="176" t="str">
        <f>IF(CX19.1!NP21&lt;1,"x","")</f>
        <v/>
      </c>
      <c r="AT22" s="176" t="str">
        <f>IF(CX19.1!OA21&lt;1,"x","")</f>
        <v/>
      </c>
      <c r="AU22" s="176" t="str">
        <f>IF(CX19.1!OX21&lt;1,"x","")</f>
        <v/>
      </c>
      <c r="AV22" s="176" t="str">
        <f>IF(CX19.1!PI21&lt;1,"x","")</f>
        <v/>
      </c>
      <c r="AW22" s="176" t="str">
        <f>IF(CX19.1!PT21&lt;1,"x","")</f>
        <v/>
      </c>
      <c r="AX22" s="176" t="str">
        <f>IF(CX19.1!QE21&lt;1,"x","")</f>
        <v/>
      </c>
      <c r="AY22" s="176" t="str">
        <f>IF(CX19.1!QP21&lt;1,"x","")</f>
        <v/>
      </c>
      <c r="AZ22" s="176" t="str">
        <f>IF(CX19.1!RA21&lt;1,"x","")</f>
        <v/>
      </c>
      <c r="BA22" s="176" t="str">
        <f>IF(CX19.1!RL21&lt;1,"x","")</f>
        <v/>
      </c>
      <c r="BB22" s="176"/>
      <c r="BC22" s="176"/>
      <c r="BD22" s="176" t="str">
        <f>IF(CX19.1!TF21&lt;1,"x","")</f>
        <v/>
      </c>
      <c r="BE22" s="281"/>
    </row>
    <row r="23" spans="1:57">
      <c r="A23" s="190">
        <v>21</v>
      </c>
      <c r="B23" s="190">
        <v>21</v>
      </c>
      <c r="C23" s="180" t="s">
        <v>59</v>
      </c>
      <c r="D23" s="180" t="s">
        <v>155</v>
      </c>
      <c r="E23" s="188" t="s">
        <v>156</v>
      </c>
      <c r="F23" s="189" t="s">
        <v>157</v>
      </c>
      <c r="G23" s="190"/>
      <c r="H23" s="181" t="s">
        <v>651</v>
      </c>
      <c r="I23" s="182" t="s">
        <v>18</v>
      </c>
      <c r="J23" s="183" t="s">
        <v>687</v>
      </c>
      <c r="K23" s="205">
        <f t="shared" si="0"/>
        <v>0</v>
      </c>
      <c r="L23" s="206">
        <f>CX19.1!RY22</f>
        <v>2.3076923076923075</v>
      </c>
      <c r="M23" s="207" t="str">
        <f t="shared" si="1"/>
        <v/>
      </c>
      <c r="N23" s="176" t="str">
        <f>IF(CX19.1!M22&lt;1,"x","")</f>
        <v/>
      </c>
      <c r="O23" s="176" t="str">
        <f>IF(CX19.1!S22&lt;1,"x","")</f>
        <v/>
      </c>
      <c r="P23" s="176" t="str">
        <f>IF(CX19.1!AC22&lt;1,"x","")</f>
        <v/>
      </c>
      <c r="Q23" s="176" t="str">
        <f>IF(CX19.1!AN22&lt;1,"x","")</f>
        <v/>
      </c>
      <c r="R23" s="176" t="str">
        <f>IF(CX19.1!AY22&lt;1,"x","")</f>
        <v/>
      </c>
      <c r="S23" s="176" t="str">
        <f>IF(CX19.1!BJ22&lt;1,"x","")</f>
        <v/>
      </c>
      <c r="T23" s="176" t="str">
        <f>IF(CX19.1!BU22&lt;1,"x","")</f>
        <v/>
      </c>
      <c r="U23" s="176" t="str">
        <f>IF(CX19.1!CN22&lt;1,"x","")</f>
        <v/>
      </c>
      <c r="V23" s="176" t="str">
        <f>IF(CX19.1!CY22&lt;1,"x","")</f>
        <v/>
      </c>
      <c r="W23" s="176" t="str">
        <f>IF(CX19.1!DJ22&lt;1,"x","")</f>
        <v/>
      </c>
      <c r="X23" s="176" t="str">
        <f>IF(CX19.1!DU22&lt;1,"x","")</f>
        <v/>
      </c>
      <c r="Y23" s="176" t="str">
        <f>IF(CX19.1!EF22&lt;1,"x","")</f>
        <v/>
      </c>
      <c r="Z23" s="176" t="str">
        <f>IF(CX19.1!EQ22&lt;1,"x","")</f>
        <v/>
      </c>
      <c r="AA23" s="176" t="str">
        <f>IF(CX19.1!FB22&lt;1,"x","")</f>
        <v/>
      </c>
      <c r="AB23" s="176" t="str">
        <f>IF(CX19.1!FM22&lt;1,"x","")</f>
        <v/>
      </c>
      <c r="AC23" s="176" t="str">
        <f>IF(CX19.1!GJ22&lt;1,"x","")</f>
        <v/>
      </c>
      <c r="AD23" s="176" t="str">
        <f>IF(CX19.1!GU22&lt;1,"x","")</f>
        <v/>
      </c>
      <c r="AE23" s="176" t="str">
        <f>IF(CX19.1!HF22&lt;1,"x","")</f>
        <v/>
      </c>
      <c r="AF23" s="176" t="str">
        <f>IF(CX19.1!HQ22&lt;1,"x","")</f>
        <v/>
      </c>
      <c r="AG23" s="176" t="str">
        <f>IF(CX19.1!IB22&lt;1,"x","")</f>
        <v/>
      </c>
      <c r="AH23" s="176" t="str">
        <f>IF(CX19.1!IM22&lt;1,"x","")</f>
        <v/>
      </c>
      <c r="AI23" s="176" t="str">
        <f>IF(CX19.1!IX22&lt;1,"x","")</f>
        <v/>
      </c>
      <c r="AJ23" s="176" t="str">
        <f>IF(CX19.1!JI22&lt;1,"x","")</f>
        <v/>
      </c>
      <c r="AK23" s="176" t="str">
        <f>IF(CX19.1!JT22&lt;1,"x","")</f>
        <v/>
      </c>
      <c r="AL23" s="176" t="str">
        <f>IF(CX19.1!KQ22&lt;1,"x","")</f>
        <v/>
      </c>
      <c r="AM23" s="176" t="str">
        <f>IF(CX19.1!LB22&lt;1,"x","")</f>
        <v/>
      </c>
      <c r="AN23" s="176" t="str">
        <f>IF(CX19.1!LM22&lt;1,"x","")</f>
        <v/>
      </c>
      <c r="AO23" s="176" t="str">
        <f>IF(CX19.1!LX22&lt;1,"x","")</f>
        <v/>
      </c>
      <c r="AP23" s="176" t="str">
        <f>IF(CX19.1!MI22&lt;1,"x","")</f>
        <v/>
      </c>
      <c r="AQ23" s="176" t="str">
        <f>IF(CX19.1!MT22&lt;1,"x","")</f>
        <v/>
      </c>
      <c r="AR23" s="176" t="str">
        <f>IF(CX19.1!NE22&lt;1,"x","")</f>
        <v/>
      </c>
      <c r="AS23" s="176" t="str">
        <f>IF(CX19.1!NP22&lt;1,"x","")</f>
        <v/>
      </c>
      <c r="AT23" s="176" t="str">
        <f>IF(CX19.1!OA22&lt;1,"x","")</f>
        <v/>
      </c>
      <c r="AU23" s="176" t="str">
        <f>IF(CX19.1!OX22&lt;1,"x","")</f>
        <v/>
      </c>
      <c r="AV23" s="176" t="str">
        <f>IF(CX19.1!PI22&lt;1,"x","")</f>
        <v/>
      </c>
      <c r="AW23" s="176" t="str">
        <f>IF(CX19.1!PT22&lt;1,"x","")</f>
        <v/>
      </c>
      <c r="AX23" s="176" t="str">
        <f>IF(CX19.1!QE22&lt;1,"x","")</f>
        <v/>
      </c>
      <c r="AY23" s="176" t="str">
        <f>IF(CX19.1!QP22&lt;1,"x","")</f>
        <v/>
      </c>
      <c r="AZ23" s="176" t="str">
        <f>IF(CX19.1!RA22&lt;1,"x","")</f>
        <v/>
      </c>
      <c r="BA23" s="176" t="str">
        <f>IF(CX19.1!RL22&lt;1,"x","")</f>
        <v/>
      </c>
      <c r="BB23" s="176"/>
      <c r="BC23" s="176"/>
      <c r="BD23" s="176" t="str">
        <f>IF(CX19.1!TF22&lt;1,"x","")</f>
        <v/>
      </c>
      <c r="BE23" s="281"/>
    </row>
    <row r="24" spans="1:57">
      <c r="A24" s="190">
        <v>22</v>
      </c>
      <c r="B24" s="190">
        <v>22</v>
      </c>
      <c r="C24" s="180" t="s">
        <v>59</v>
      </c>
      <c r="D24" s="180" t="s">
        <v>161</v>
      </c>
      <c r="E24" s="188" t="s">
        <v>162</v>
      </c>
      <c r="F24" s="189" t="s">
        <v>163</v>
      </c>
      <c r="G24" s="190"/>
      <c r="H24" s="181" t="s">
        <v>653</v>
      </c>
      <c r="I24" s="182" t="s">
        <v>18</v>
      </c>
      <c r="J24" s="183" t="s">
        <v>21</v>
      </c>
      <c r="K24" s="205">
        <f t="shared" si="0"/>
        <v>7</v>
      </c>
      <c r="L24" s="206">
        <f>CX19.1!RY23</f>
        <v>1.9880952380952381</v>
      </c>
      <c r="M24" s="207" t="str">
        <f t="shared" si="1"/>
        <v xml:space="preserve">VẼ XD1 (3TC), CHCT1 (4TC), </v>
      </c>
      <c r="N24" s="176" t="str">
        <f>IF(CX19.1!M23&lt;1,"x","")</f>
        <v/>
      </c>
      <c r="O24" s="176" t="str">
        <f>IF(CX19.1!S23&lt;1,"x","")</f>
        <v/>
      </c>
      <c r="P24" s="176" t="str">
        <f>IF(CX19.1!AC23&lt;1,"x","")</f>
        <v/>
      </c>
      <c r="Q24" s="176" t="str">
        <f>IF(CX19.1!AN23&lt;1,"x","")</f>
        <v>x</v>
      </c>
      <c r="R24" s="176" t="str">
        <f>IF(CX19.1!AY23&lt;1,"x","")</f>
        <v/>
      </c>
      <c r="S24" s="176" t="str">
        <f>IF(CX19.1!BJ23&lt;1,"x","")</f>
        <v/>
      </c>
      <c r="T24" s="176" t="str">
        <f>IF(CX19.1!BU23&lt;1,"x","")</f>
        <v/>
      </c>
      <c r="U24" s="176" t="str">
        <f>IF(CX19.1!CN23&lt;1,"x","")</f>
        <v/>
      </c>
      <c r="V24" s="176" t="str">
        <f>IF(CX19.1!CY23&lt;1,"x","")</f>
        <v/>
      </c>
      <c r="W24" s="176" t="str">
        <f>IF(CX19.1!DJ23&lt;1,"x","")</f>
        <v>x</v>
      </c>
      <c r="X24" s="176" t="str">
        <f>IF(CX19.1!DU23&lt;1,"x","")</f>
        <v/>
      </c>
      <c r="Y24" s="176" t="str">
        <f>IF(CX19.1!EF23&lt;1,"x","")</f>
        <v/>
      </c>
      <c r="Z24" s="176" t="str">
        <f>IF(CX19.1!EQ23&lt;1,"x","")</f>
        <v/>
      </c>
      <c r="AA24" s="176" t="str">
        <f>IF(CX19.1!FB23&lt;1,"x","")</f>
        <v/>
      </c>
      <c r="AB24" s="176" t="str">
        <f>IF(CX19.1!FM23&lt;1,"x","")</f>
        <v/>
      </c>
      <c r="AC24" s="176" t="str">
        <f>IF(CX19.1!GJ23&lt;1,"x","")</f>
        <v/>
      </c>
      <c r="AD24" s="176" t="str">
        <f>IF(CX19.1!GU23&lt;1,"x","")</f>
        <v/>
      </c>
      <c r="AE24" s="176" t="str">
        <f>IF(CX19.1!HF23&lt;1,"x","")</f>
        <v/>
      </c>
      <c r="AF24" s="176" t="str">
        <f>IF(CX19.1!HQ23&lt;1,"x","")</f>
        <v/>
      </c>
      <c r="AG24" s="176" t="str">
        <f>IF(CX19.1!IB23&lt;1,"x","")</f>
        <v/>
      </c>
      <c r="AH24" s="176" t="str">
        <f>IF(CX19.1!IM23&lt;1,"x","")</f>
        <v/>
      </c>
      <c r="AI24" s="176" t="str">
        <f>IF(CX19.1!IX23&lt;1,"x","")</f>
        <v/>
      </c>
      <c r="AJ24" s="176" t="str">
        <f>IF(CX19.1!JI23&lt;1,"x","")</f>
        <v/>
      </c>
      <c r="AK24" s="176" t="str">
        <f>IF(CX19.1!JT23&lt;1,"x","")</f>
        <v/>
      </c>
      <c r="AL24" s="176" t="str">
        <f>IF(CX19.1!KQ23&lt;1,"x","")</f>
        <v/>
      </c>
      <c r="AM24" s="176" t="str">
        <f>IF(CX19.1!LB23&lt;1,"x","")</f>
        <v/>
      </c>
      <c r="AN24" s="176" t="str">
        <f>IF(CX19.1!LM23&lt;1,"x","")</f>
        <v/>
      </c>
      <c r="AO24" s="176" t="str">
        <f>IF(CX19.1!LX23&lt;1,"x","")</f>
        <v/>
      </c>
      <c r="AP24" s="176" t="str">
        <f>IF(CX19.1!MI23&lt;1,"x","")</f>
        <v/>
      </c>
      <c r="AQ24" s="176" t="str">
        <f>IF(CX19.1!MT23&lt;1,"x","")</f>
        <v/>
      </c>
      <c r="AR24" s="176" t="str">
        <f>IF(CX19.1!NE23&lt;1,"x","")</f>
        <v/>
      </c>
      <c r="AS24" s="176" t="str">
        <f>IF(CX19.1!NP23&lt;1,"x","")</f>
        <v/>
      </c>
      <c r="AT24" s="176" t="str">
        <f>IF(CX19.1!OA23&lt;1,"x","")</f>
        <v/>
      </c>
      <c r="AU24" s="176" t="str">
        <f>IF(CX19.1!OX23&lt;1,"x","")</f>
        <v/>
      </c>
      <c r="AV24" s="176" t="str">
        <f>IF(CX19.1!PI23&lt;1,"x","")</f>
        <v/>
      </c>
      <c r="AW24" s="176" t="str">
        <f>IF(CX19.1!PT23&lt;1,"x","")</f>
        <v/>
      </c>
      <c r="AX24" s="176" t="str">
        <f>IF(CX19.1!QE23&lt;1,"x","")</f>
        <v/>
      </c>
      <c r="AY24" s="176" t="str">
        <f>IF(CX19.1!QP23&lt;1,"x","")</f>
        <v/>
      </c>
      <c r="AZ24" s="176" t="str">
        <f>IF(CX19.1!RA23&lt;1,"x","")</f>
        <v/>
      </c>
      <c r="BA24" s="176" t="str">
        <f>IF(CX19.1!RL23&lt;1,"x","")</f>
        <v/>
      </c>
      <c r="BB24" s="176"/>
      <c r="BC24" s="176"/>
      <c r="BD24" s="176" t="str">
        <f>IF(CX19.1!TF23&lt;1,"x","")</f>
        <v/>
      </c>
      <c r="BE24" s="281"/>
    </row>
    <row r="25" spans="1:57">
      <c r="A25" s="190">
        <v>23</v>
      </c>
      <c r="B25" s="190">
        <v>23</v>
      </c>
      <c r="C25" s="180" t="s">
        <v>59</v>
      </c>
      <c r="D25" s="180" t="s">
        <v>164</v>
      </c>
      <c r="E25" s="188" t="s">
        <v>165</v>
      </c>
      <c r="F25" s="189" t="s">
        <v>166</v>
      </c>
      <c r="G25" s="190"/>
      <c r="H25" s="181" t="s">
        <v>654</v>
      </c>
      <c r="I25" s="182" t="s">
        <v>18</v>
      </c>
      <c r="J25" s="183" t="s">
        <v>680</v>
      </c>
      <c r="K25" s="205">
        <f t="shared" si="0"/>
        <v>4</v>
      </c>
      <c r="L25" s="206">
        <f>CX19.1!RY24</f>
        <v>2.396551724137931</v>
      </c>
      <c r="M25" s="207" t="str">
        <f t="shared" si="1"/>
        <v xml:space="preserve">CHCT1 (4TC), </v>
      </c>
      <c r="N25" s="176" t="str">
        <f>IF(CX19.1!M24&lt;1,"x","")</f>
        <v/>
      </c>
      <c r="O25" s="176" t="str">
        <f>IF(CX19.1!S24&lt;1,"x","")</f>
        <v/>
      </c>
      <c r="P25" s="176" t="str">
        <f>IF(CX19.1!AC24&lt;1,"x","")</f>
        <v/>
      </c>
      <c r="Q25" s="176" t="str">
        <f>IF(CX19.1!AN24&lt;1,"x","")</f>
        <v/>
      </c>
      <c r="R25" s="176" t="str">
        <f>IF(CX19.1!AY24&lt;1,"x","")</f>
        <v/>
      </c>
      <c r="S25" s="176" t="str">
        <f>IF(CX19.1!BJ24&lt;1,"x","")</f>
        <v/>
      </c>
      <c r="T25" s="176" t="str">
        <f>IF(CX19.1!BU24&lt;1,"x","")</f>
        <v/>
      </c>
      <c r="U25" s="176" t="str">
        <f>IF(CX19.1!CN24&lt;1,"x","")</f>
        <v/>
      </c>
      <c r="V25" s="176" t="str">
        <f>IF(CX19.1!CY24&lt;1,"x","")</f>
        <v/>
      </c>
      <c r="W25" s="176" t="str">
        <f>IF(CX19.1!DJ24&lt;1,"x","")</f>
        <v>x</v>
      </c>
      <c r="X25" s="176" t="str">
        <f>IF(CX19.1!DU24&lt;1,"x","")</f>
        <v/>
      </c>
      <c r="Y25" s="176" t="str">
        <f>IF(CX19.1!EF24&lt;1,"x","")</f>
        <v/>
      </c>
      <c r="Z25" s="176" t="str">
        <f>IF(CX19.1!EQ24&lt;1,"x","")</f>
        <v/>
      </c>
      <c r="AA25" s="176" t="str">
        <f>IF(CX19.1!FB24&lt;1,"x","")</f>
        <v/>
      </c>
      <c r="AB25" s="176" t="str">
        <f>IF(CX19.1!FM24&lt;1,"x","")</f>
        <v/>
      </c>
      <c r="AC25" s="176" t="str">
        <f>IF(CX19.1!GJ24&lt;1,"x","")</f>
        <v/>
      </c>
      <c r="AD25" s="176" t="str">
        <f>IF(CX19.1!GU24&lt;1,"x","")</f>
        <v/>
      </c>
      <c r="AE25" s="176" t="str">
        <f>IF(CX19.1!HF24&lt;1,"x","")</f>
        <v/>
      </c>
      <c r="AF25" s="176" t="str">
        <f>IF(CX19.1!HQ24&lt;1,"x","")</f>
        <v/>
      </c>
      <c r="AG25" s="176" t="str">
        <f>IF(CX19.1!IB24&lt;1,"x","")</f>
        <v/>
      </c>
      <c r="AH25" s="176" t="str">
        <f>IF(CX19.1!IM24&lt;1,"x","")</f>
        <v/>
      </c>
      <c r="AI25" s="176" t="str">
        <f>IF(CX19.1!IX24&lt;1,"x","")</f>
        <v/>
      </c>
      <c r="AJ25" s="176" t="str">
        <f>IF(CX19.1!JI24&lt;1,"x","")</f>
        <v/>
      </c>
      <c r="AK25" s="176" t="str">
        <f>IF(CX19.1!JT24&lt;1,"x","")</f>
        <v/>
      </c>
      <c r="AL25" s="176" t="str">
        <f>IF(CX19.1!KQ24&lt;1,"x","")</f>
        <v/>
      </c>
      <c r="AM25" s="176" t="str">
        <f>IF(CX19.1!LB24&lt;1,"x","")</f>
        <v/>
      </c>
      <c r="AN25" s="176" t="str">
        <f>IF(CX19.1!LM24&lt;1,"x","")</f>
        <v/>
      </c>
      <c r="AO25" s="176" t="str">
        <f>IF(CX19.1!LX24&lt;1,"x","")</f>
        <v/>
      </c>
      <c r="AP25" s="176" t="str">
        <f>IF(CX19.1!MI24&lt;1,"x","")</f>
        <v/>
      </c>
      <c r="AQ25" s="176" t="str">
        <f>IF(CX19.1!MT24&lt;1,"x","")</f>
        <v/>
      </c>
      <c r="AR25" s="176" t="str">
        <f>IF(CX19.1!NE24&lt;1,"x","")</f>
        <v/>
      </c>
      <c r="AS25" s="176" t="str">
        <f>IF(CX19.1!NP24&lt;1,"x","")</f>
        <v/>
      </c>
      <c r="AT25" s="176" t="str">
        <f>IF(CX19.1!OA24&lt;1,"x","")</f>
        <v/>
      </c>
      <c r="AU25" s="176" t="str">
        <f>IF(CX19.1!OX24&lt;1,"x","")</f>
        <v/>
      </c>
      <c r="AV25" s="176" t="str">
        <f>IF(CX19.1!PI24&lt;1,"x","")</f>
        <v/>
      </c>
      <c r="AW25" s="176" t="str">
        <f>IF(CX19.1!PT24&lt;1,"x","")</f>
        <v/>
      </c>
      <c r="AX25" s="176" t="str">
        <f>IF(CX19.1!QE24&lt;1,"x","")</f>
        <v/>
      </c>
      <c r="AY25" s="176" t="str">
        <f>IF(CX19.1!QP24&lt;1,"x","")</f>
        <v/>
      </c>
      <c r="AZ25" s="176" t="str">
        <f>IF(CX19.1!RA24&lt;1,"x","")</f>
        <v/>
      </c>
      <c r="BA25" s="176" t="str">
        <f>IF(CX19.1!RL24&lt;1,"x","")</f>
        <v/>
      </c>
      <c r="BB25" s="176"/>
      <c r="BC25" s="176"/>
      <c r="BD25" s="176" t="str">
        <f>IF(CX19.1!TF24&lt;1,"x","")</f>
        <v/>
      </c>
      <c r="BE25" s="281"/>
    </row>
    <row r="26" spans="1:57">
      <c r="A26" s="190">
        <v>24</v>
      </c>
      <c r="B26" s="190">
        <v>24</v>
      </c>
      <c r="C26" s="180" t="s">
        <v>59</v>
      </c>
      <c r="D26" s="180" t="s">
        <v>168</v>
      </c>
      <c r="E26" s="188" t="s">
        <v>169</v>
      </c>
      <c r="F26" s="189" t="s">
        <v>20</v>
      </c>
      <c r="G26" s="190"/>
      <c r="H26" s="181" t="s">
        <v>655</v>
      </c>
      <c r="I26" s="182" t="s">
        <v>18</v>
      </c>
      <c r="J26" s="183" t="s">
        <v>688</v>
      </c>
      <c r="K26" s="205">
        <f t="shared" si="0"/>
        <v>0</v>
      </c>
      <c r="L26" s="206">
        <f>CX19.1!RY25</f>
        <v>2.4065934065934065</v>
      </c>
      <c r="M26" s="207" t="str">
        <f t="shared" si="1"/>
        <v/>
      </c>
      <c r="N26" s="176" t="str">
        <f>IF(CX19.1!M25&lt;1,"x","")</f>
        <v/>
      </c>
      <c r="O26" s="176" t="str">
        <f>IF(CX19.1!S25&lt;1,"x","")</f>
        <v/>
      </c>
      <c r="P26" s="176" t="str">
        <f>IF(CX19.1!AC25&lt;1,"x","")</f>
        <v/>
      </c>
      <c r="Q26" s="176" t="str">
        <f>IF(CX19.1!AN25&lt;1,"x","")</f>
        <v/>
      </c>
      <c r="R26" s="176" t="str">
        <f>IF(CX19.1!AY25&lt;1,"x","")</f>
        <v/>
      </c>
      <c r="S26" s="176" t="str">
        <f>IF(CX19.1!BJ25&lt;1,"x","")</f>
        <v/>
      </c>
      <c r="T26" s="176" t="str">
        <f>IF(CX19.1!BU25&lt;1,"x","")</f>
        <v/>
      </c>
      <c r="U26" s="176" t="str">
        <f>IF(CX19.1!CN25&lt;1,"x","")</f>
        <v/>
      </c>
      <c r="V26" s="176" t="str">
        <f>IF(CX19.1!CY25&lt;1,"x","")</f>
        <v/>
      </c>
      <c r="W26" s="176" t="str">
        <f>IF(CX19.1!DJ25&lt;1,"x","")</f>
        <v/>
      </c>
      <c r="X26" s="176" t="str">
        <f>IF(CX19.1!DU25&lt;1,"x","")</f>
        <v/>
      </c>
      <c r="Y26" s="176" t="str">
        <f>IF(CX19.1!EF25&lt;1,"x","")</f>
        <v/>
      </c>
      <c r="Z26" s="176" t="str">
        <f>IF(CX19.1!EQ25&lt;1,"x","")</f>
        <v/>
      </c>
      <c r="AA26" s="176" t="str">
        <f>IF(CX19.1!FB25&lt;1,"x","")</f>
        <v/>
      </c>
      <c r="AB26" s="176" t="str">
        <f>IF(CX19.1!FM25&lt;1,"x","")</f>
        <v/>
      </c>
      <c r="AC26" s="176" t="str">
        <f>IF(CX19.1!GJ25&lt;1,"x","")</f>
        <v/>
      </c>
      <c r="AD26" s="176" t="str">
        <f>IF(CX19.1!GU25&lt;1,"x","")</f>
        <v/>
      </c>
      <c r="AE26" s="176" t="str">
        <f>IF(CX19.1!HF25&lt;1,"x","")</f>
        <v/>
      </c>
      <c r="AF26" s="176" t="str">
        <f>IF(CX19.1!HQ25&lt;1,"x","")</f>
        <v/>
      </c>
      <c r="AG26" s="176" t="str">
        <f>IF(CX19.1!IB25&lt;1,"x","")</f>
        <v/>
      </c>
      <c r="AH26" s="176" t="str">
        <f>IF(CX19.1!IM25&lt;1,"x","")</f>
        <v/>
      </c>
      <c r="AI26" s="176" t="str">
        <f>IF(CX19.1!IX25&lt;1,"x","")</f>
        <v/>
      </c>
      <c r="AJ26" s="176" t="str">
        <f>IF(CX19.1!JI25&lt;1,"x","")</f>
        <v/>
      </c>
      <c r="AK26" s="176" t="str">
        <f>IF(CX19.1!JT25&lt;1,"x","")</f>
        <v/>
      </c>
      <c r="AL26" s="176" t="str">
        <f>IF(CX19.1!KQ25&lt;1,"x","")</f>
        <v/>
      </c>
      <c r="AM26" s="176" t="str">
        <f>IF(CX19.1!LB25&lt;1,"x","")</f>
        <v/>
      </c>
      <c r="AN26" s="176" t="str">
        <f>IF(CX19.1!LM25&lt;1,"x","")</f>
        <v/>
      </c>
      <c r="AO26" s="176" t="str">
        <f>IF(CX19.1!LX25&lt;1,"x","")</f>
        <v/>
      </c>
      <c r="AP26" s="176" t="str">
        <f>IF(CX19.1!MI25&lt;1,"x","")</f>
        <v/>
      </c>
      <c r="AQ26" s="176" t="str">
        <f>IF(CX19.1!MT25&lt;1,"x","")</f>
        <v/>
      </c>
      <c r="AR26" s="176" t="str">
        <f>IF(CX19.1!NE25&lt;1,"x","")</f>
        <v/>
      </c>
      <c r="AS26" s="176" t="str">
        <f>IF(CX19.1!NP25&lt;1,"x","")</f>
        <v/>
      </c>
      <c r="AT26" s="176" t="str">
        <f>IF(CX19.1!OA25&lt;1,"x","")</f>
        <v/>
      </c>
      <c r="AU26" s="176" t="str">
        <f>IF(CX19.1!OX25&lt;1,"x","")</f>
        <v/>
      </c>
      <c r="AV26" s="176" t="str">
        <f>IF(CX19.1!PI25&lt;1,"x","")</f>
        <v/>
      </c>
      <c r="AW26" s="176" t="str">
        <f>IF(CX19.1!PT25&lt;1,"x","")</f>
        <v/>
      </c>
      <c r="AX26" s="176" t="str">
        <f>IF(CX19.1!QE25&lt;1,"x","")</f>
        <v/>
      </c>
      <c r="AY26" s="176" t="str">
        <f>IF(CX19.1!QP25&lt;1,"x","")</f>
        <v/>
      </c>
      <c r="AZ26" s="176" t="str">
        <f>IF(CX19.1!RA25&lt;1,"x","")</f>
        <v/>
      </c>
      <c r="BA26" s="176" t="str">
        <f>IF(CX19.1!RL25&lt;1,"x","")</f>
        <v/>
      </c>
      <c r="BB26" s="176"/>
      <c r="BC26" s="176"/>
      <c r="BD26" s="176" t="str">
        <f>IF(CX19.1!TF25&lt;1,"x","")</f>
        <v/>
      </c>
      <c r="BE26" s="281"/>
    </row>
    <row r="27" spans="1:57">
      <c r="A27" s="190">
        <v>25</v>
      </c>
      <c r="B27" s="190">
        <v>25</v>
      </c>
      <c r="C27" s="180" t="s">
        <v>59</v>
      </c>
      <c r="D27" s="180" t="s">
        <v>170</v>
      </c>
      <c r="E27" s="188" t="s">
        <v>171</v>
      </c>
      <c r="F27" s="189" t="s">
        <v>172</v>
      </c>
      <c r="G27" s="190"/>
      <c r="H27" s="181" t="s">
        <v>656</v>
      </c>
      <c r="I27" s="182" t="s">
        <v>18</v>
      </c>
      <c r="J27" s="183" t="s">
        <v>689</v>
      </c>
      <c r="K27" s="205">
        <f t="shared" si="0"/>
        <v>0</v>
      </c>
      <c r="L27" s="206">
        <f>CX19.1!RY26</f>
        <v>2.1538461538461537</v>
      </c>
      <c r="M27" s="207" t="str">
        <f t="shared" si="1"/>
        <v/>
      </c>
      <c r="N27" s="176" t="str">
        <f>IF(CX19.1!M26&lt;1,"x","")</f>
        <v/>
      </c>
      <c r="O27" s="176" t="str">
        <f>IF(CX19.1!S26&lt;1,"x","")</f>
        <v/>
      </c>
      <c r="P27" s="176" t="str">
        <f>IF(CX19.1!AC26&lt;1,"x","")</f>
        <v/>
      </c>
      <c r="Q27" s="176" t="str">
        <f>IF(CX19.1!AN26&lt;1,"x","")</f>
        <v/>
      </c>
      <c r="R27" s="176" t="str">
        <f>IF(CX19.1!AY26&lt;1,"x","")</f>
        <v/>
      </c>
      <c r="S27" s="176" t="str">
        <f>IF(CX19.1!BJ26&lt;1,"x","")</f>
        <v/>
      </c>
      <c r="T27" s="176" t="str">
        <f>IF(CX19.1!BU26&lt;1,"x","")</f>
        <v/>
      </c>
      <c r="U27" s="176" t="str">
        <f>IF(CX19.1!CN26&lt;1,"x","")</f>
        <v/>
      </c>
      <c r="V27" s="176" t="str">
        <f>IF(CX19.1!CY26&lt;1,"x","")</f>
        <v/>
      </c>
      <c r="W27" s="176" t="str">
        <f>IF(CX19.1!DJ26&lt;1,"x","")</f>
        <v/>
      </c>
      <c r="X27" s="176" t="str">
        <f>IF(CX19.1!DU26&lt;1,"x","")</f>
        <v/>
      </c>
      <c r="Y27" s="176" t="str">
        <f>IF(CX19.1!EF26&lt;1,"x","")</f>
        <v/>
      </c>
      <c r="Z27" s="176" t="str">
        <f>IF(CX19.1!EQ26&lt;1,"x","")</f>
        <v/>
      </c>
      <c r="AA27" s="176" t="str">
        <f>IF(CX19.1!FB26&lt;1,"x","")</f>
        <v/>
      </c>
      <c r="AB27" s="176" t="str">
        <f>IF(CX19.1!FM26&lt;1,"x","")</f>
        <v/>
      </c>
      <c r="AC27" s="176" t="str">
        <f>IF(CX19.1!GJ26&lt;1,"x","")</f>
        <v/>
      </c>
      <c r="AD27" s="176" t="str">
        <f>IF(CX19.1!GU26&lt;1,"x","")</f>
        <v/>
      </c>
      <c r="AE27" s="176" t="str">
        <f>IF(CX19.1!HF26&lt;1,"x","")</f>
        <v/>
      </c>
      <c r="AF27" s="176" t="str">
        <f>IF(CX19.1!HQ26&lt;1,"x","")</f>
        <v/>
      </c>
      <c r="AG27" s="176" t="str">
        <f>IF(CX19.1!IB26&lt;1,"x","")</f>
        <v/>
      </c>
      <c r="AH27" s="176" t="str">
        <f>IF(CX19.1!IM26&lt;1,"x","")</f>
        <v/>
      </c>
      <c r="AI27" s="176" t="str">
        <f>IF(CX19.1!IX26&lt;1,"x","")</f>
        <v/>
      </c>
      <c r="AJ27" s="176" t="str">
        <f>IF(CX19.1!JI26&lt;1,"x","")</f>
        <v/>
      </c>
      <c r="AK27" s="176" t="str">
        <f>IF(CX19.1!JT26&lt;1,"x","")</f>
        <v/>
      </c>
      <c r="AL27" s="176" t="str">
        <f>IF(CX19.1!KQ26&lt;1,"x","")</f>
        <v/>
      </c>
      <c r="AM27" s="176" t="str">
        <f>IF(CX19.1!LB26&lt;1,"x","")</f>
        <v/>
      </c>
      <c r="AN27" s="176" t="str">
        <f>IF(CX19.1!LM26&lt;1,"x","")</f>
        <v/>
      </c>
      <c r="AO27" s="176" t="str">
        <f>IF(CX19.1!LX26&lt;1,"x","")</f>
        <v/>
      </c>
      <c r="AP27" s="176" t="str">
        <f>IF(CX19.1!MI26&lt;1,"x","")</f>
        <v/>
      </c>
      <c r="AQ27" s="176" t="str">
        <f>IF(CX19.1!MT26&lt;1,"x","")</f>
        <v/>
      </c>
      <c r="AR27" s="176" t="str">
        <f>IF(CX19.1!NE26&lt;1,"x","")</f>
        <v/>
      </c>
      <c r="AS27" s="176" t="str">
        <f>IF(CX19.1!NP26&lt;1,"x","")</f>
        <v/>
      </c>
      <c r="AT27" s="176" t="str">
        <f>IF(CX19.1!OA26&lt;1,"x","")</f>
        <v/>
      </c>
      <c r="AU27" s="176" t="str">
        <f>IF(CX19.1!OX26&lt;1,"x","")</f>
        <v/>
      </c>
      <c r="AV27" s="176" t="str">
        <f>IF(CX19.1!PI26&lt;1,"x","")</f>
        <v/>
      </c>
      <c r="AW27" s="176" t="str">
        <f>IF(CX19.1!PT26&lt;1,"x","")</f>
        <v/>
      </c>
      <c r="AX27" s="176" t="str">
        <f>IF(CX19.1!QE26&lt;1,"x","")</f>
        <v/>
      </c>
      <c r="AY27" s="176" t="str">
        <f>IF(CX19.1!QP26&lt;1,"x","")</f>
        <v/>
      </c>
      <c r="AZ27" s="176" t="str">
        <f>IF(CX19.1!RA26&lt;1,"x","")</f>
        <v/>
      </c>
      <c r="BA27" s="176" t="str">
        <f>IF(CX19.1!RL26&lt;1,"x","")</f>
        <v/>
      </c>
      <c r="BB27" s="176"/>
      <c r="BC27" s="176"/>
      <c r="BD27" s="176" t="str">
        <f>IF(CX19.1!TF26&lt;1,"x","")</f>
        <v/>
      </c>
      <c r="BE27" s="281"/>
    </row>
    <row r="28" spans="1:57">
      <c r="A28" s="190">
        <v>26</v>
      </c>
      <c r="B28" s="190">
        <v>26</v>
      </c>
      <c r="C28" s="180" t="s">
        <v>59</v>
      </c>
      <c r="D28" s="180" t="s">
        <v>173</v>
      </c>
      <c r="E28" s="188" t="s">
        <v>174</v>
      </c>
      <c r="F28" s="189" t="s">
        <v>175</v>
      </c>
      <c r="G28" s="190"/>
      <c r="H28" s="181" t="s">
        <v>657</v>
      </c>
      <c r="I28" s="182" t="s">
        <v>18</v>
      </c>
      <c r="J28" s="183" t="s">
        <v>690</v>
      </c>
      <c r="K28" s="205">
        <f t="shared" si="0"/>
        <v>0</v>
      </c>
      <c r="L28" s="206">
        <f>CX19.1!RY27</f>
        <v>3.1923076923076925</v>
      </c>
      <c r="M28" s="207" t="str">
        <f t="shared" si="1"/>
        <v/>
      </c>
      <c r="N28" s="176" t="str">
        <f>IF(CX19.1!M27&lt;1,"x","")</f>
        <v/>
      </c>
      <c r="O28" s="176" t="str">
        <f>IF(CX19.1!S27&lt;1,"x","")</f>
        <v/>
      </c>
      <c r="P28" s="176" t="str">
        <f>IF(CX19.1!AC27&lt;1,"x","")</f>
        <v/>
      </c>
      <c r="Q28" s="176" t="str">
        <f>IF(CX19.1!AN27&lt;1,"x","")</f>
        <v/>
      </c>
      <c r="R28" s="176" t="str">
        <f>IF(CX19.1!AY27&lt;1,"x","")</f>
        <v/>
      </c>
      <c r="S28" s="176" t="str">
        <f>IF(CX19.1!BJ27&lt;1,"x","")</f>
        <v/>
      </c>
      <c r="T28" s="176" t="str">
        <f>IF(CX19.1!BU27&lt;1,"x","")</f>
        <v/>
      </c>
      <c r="U28" s="176" t="str">
        <f>IF(CX19.1!CN27&lt;1,"x","")</f>
        <v/>
      </c>
      <c r="V28" s="176" t="str">
        <f>IF(CX19.1!CY27&lt;1,"x","")</f>
        <v/>
      </c>
      <c r="W28" s="176" t="str">
        <f>IF(CX19.1!DJ27&lt;1,"x","")</f>
        <v/>
      </c>
      <c r="X28" s="176" t="str">
        <f>IF(CX19.1!DU27&lt;1,"x","")</f>
        <v/>
      </c>
      <c r="Y28" s="176" t="str">
        <f>IF(CX19.1!EF27&lt;1,"x","")</f>
        <v/>
      </c>
      <c r="Z28" s="176" t="str">
        <f>IF(CX19.1!EQ27&lt;1,"x","")</f>
        <v/>
      </c>
      <c r="AA28" s="176" t="str">
        <f>IF(CX19.1!FB27&lt;1,"x","")</f>
        <v/>
      </c>
      <c r="AB28" s="176" t="str">
        <f>IF(CX19.1!FM27&lt;1,"x","")</f>
        <v/>
      </c>
      <c r="AC28" s="176" t="str">
        <f>IF(CX19.1!GJ27&lt;1,"x","")</f>
        <v/>
      </c>
      <c r="AD28" s="176" t="str">
        <f>IF(CX19.1!GU27&lt;1,"x","")</f>
        <v/>
      </c>
      <c r="AE28" s="176" t="str">
        <f>IF(CX19.1!HF27&lt;1,"x","")</f>
        <v/>
      </c>
      <c r="AF28" s="176" t="str">
        <f>IF(CX19.1!HQ27&lt;1,"x","")</f>
        <v/>
      </c>
      <c r="AG28" s="176" t="str">
        <f>IF(CX19.1!IB27&lt;1,"x","")</f>
        <v/>
      </c>
      <c r="AH28" s="176" t="str">
        <f>IF(CX19.1!IM27&lt;1,"x","")</f>
        <v/>
      </c>
      <c r="AI28" s="176" t="str">
        <f>IF(CX19.1!IX27&lt;1,"x","")</f>
        <v/>
      </c>
      <c r="AJ28" s="176" t="str">
        <f>IF(CX19.1!JI27&lt;1,"x","")</f>
        <v/>
      </c>
      <c r="AK28" s="176" t="str">
        <f>IF(CX19.1!JT27&lt;1,"x","")</f>
        <v/>
      </c>
      <c r="AL28" s="176" t="str">
        <f>IF(CX19.1!KQ27&lt;1,"x","")</f>
        <v/>
      </c>
      <c r="AM28" s="176" t="str">
        <f>IF(CX19.1!LB27&lt;1,"x","")</f>
        <v/>
      </c>
      <c r="AN28" s="176" t="str">
        <f>IF(CX19.1!LM27&lt;1,"x","")</f>
        <v/>
      </c>
      <c r="AO28" s="176" t="str">
        <f>IF(CX19.1!LX27&lt;1,"x","")</f>
        <v/>
      </c>
      <c r="AP28" s="176" t="str">
        <f>IF(CX19.1!MI27&lt;1,"x","")</f>
        <v/>
      </c>
      <c r="AQ28" s="176" t="str">
        <f>IF(CX19.1!MT27&lt;1,"x","")</f>
        <v/>
      </c>
      <c r="AR28" s="176" t="str">
        <f>IF(CX19.1!NE27&lt;1,"x","")</f>
        <v/>
      </c>
      <c r="AS28" s="176" t="str">
        <f>IF(CX19.1!NP27&lt;1,"x","")</f>
        <v/>
      </c>
      <c r="AT28" s="176" t="str">
        <f>IF(CX19.1!OA27&lt;1,"x","")</f>
        <v/>
      </c>
      <c r="AU28" s="176" t="str">
        <f>IF(CX19.1!OX27&lt;1,"x","")</f>
        <v/>
      </c>
      <c r="AV28" s="176" t="str">
        <f>IF(CX19.1!PI27&lt;1,"x","")</f>
        <v/>
      </c>
      <c r="AW28" s="176" t="str">
        <f>IF(CX19.1!PT27&lt;1,"x","")</f>
        <v/>
      </c>
      <c r="AX28" s="176" t="str">
        <f>IF(CX19.1!QE27&lt;1,"x","")</f>
        <v/>
      </c>
      <c r="AY28" s="176" t="str">
        <f>IF(CX19.1!QP27&lt;1,"x","")</f>
        <v/>
      </c>
      <c r="AZ28" s="176" t="str">
        <f>IF(CX19.1!RA27&lt;1,"x","")</f>
        <v/>
      </c>
      <c r="BA28" s="176" t="str">
        <f>IF(CX19.1!RL27&lt;1,"x","")</f>
        <v/>
      </c>
      <c r="BB28" s="176"/>
      <c r="BC28" s="176"/>
      <c r="BD28" s="176" t="str">
        <f>IF(CX19.1!TF27&lt;1,"x","")</f>
        <v/>
      </c>
      <c r="BE28" s="281"/>
    </row>
    <row r="29" spans="1:57">
      <c r="A29" s="190">
        <v>27</v>
      </c>
      <c r="B29" s="190">
        <v>27</v>
      </c>
      <c r="C29" s="180" t="s">
        <v>59</v>
      </c>
      <c r="D29" s="180" t="s">
        <v>176</v>
      </c>
      <c r="E29" s="188" t="s">
        <v>177</v>
      </c>
      <c r="F29" s="189" t="s">
        <v>178</v>
      </c>
      <c r="G29" s="190"/>
      <c r="H29" s="181" t="s">
        <v>658</v>
      </c>
      <c r="I29" s="182" t="s">
        <v>18</v>
      </c>
      <c r="J29" s="183" t="s">
        <v>691</v>
      </c>
      <c r="K29" s="205">
        <f t="shared" si="0"/>
        <v>0</v>
      </c>
      <c r="L29" s="206">
        <f>CX19.1!RY28</f>
        <v>2.4340659340659343</v>
      </c>
      <c r="M29" s="207" t="str">
        <f t="shared" si="1"/>
        <v/>
      </c>
      <c r="N29" s="176" t="str">
        <f>IF(CX19.1!M28&lt;1,"x","")</f>
        <v/>
      </c>
      <c r="O29" s="176" t="str">
        <f>IF(CX19.1!S28&lt;1,"x","")</f>
        <v/>
      </c>
      <c r="P29" s="176" t="str">
        <f>IF(CX19.1!AC28&lt;1,"x","")</f>
        <v/>
      </c>
      <c r="Q29" s="176" t="str">
        <f>IF(CX19.1!AN28&lt;1,"x","")</f>
        <v/>
      </c>
      <c r="R29" s="176" t="str">
        <f>IF(CX19.1!AY28&lt;1,"x","")</f>
        <v/>
      </c>
      <c r="S29" s="176" t="str">
        <f>IF(CX19.1!BJ28&lt;1,"x","")</f>
        <v/>
      </c>
      <c r="T29" s="176" t="str">
        <f>IF(CX19.1!BU28&lt;1,"x","")</f>
        <v/>
      </c>
      <c r="U29" s="176" t="str">
        <f>IF(CX19.1!CN28&lt;1,"x","")</f>
        <v/>
      </c>
      <c r="V29" s="176" t="str">
        <f>IF(CX19.1!CY28&lt;1,"x","")</f>
        <v/>
      </c>
      <c r="W29" s="176" t="str">
        <f>IF(CX19.1!DJ28&lt;1,"x","")</f>
        <v/>
      </c>
      <c r="X29" s="176" t="str">
        <f>IF(CX19.1!DU28&lt;1,"x","")</f>
        <v/>
      </c>
      <c r="Y29" s="176" t="str">
        <f>IF(CX19.1!EF28&lt;1,"x","")</f>
        <v/>
      </c>
      <c r="Z29" s="176" t="str">
        <f>IF(CX19.1!EQ28&lt;1,"x","")</f>
        <v/>
      </c>
      <c r="AA29" s="176" t="str">
        <f>IF(CX19.1!FB28&lt;1,"x","")</f>
        <v/>
      </c>
      <c r="AB29" s="176" t="str">
        <f>IF(CX19.1!FM28&lt;1,"x","")</f>
        <v/>
      </c>
      <c r="AC29" s="176" t="str">
        <f>IF(CX19.1!GJ28&lt;1,"x","")</f>
        <v/>
      </c>
      <c r="AD29" s="176" t="str">
        <f>IF(CX19.1!GU28&lt;1,"x","")</f>
        <v/>
      </c>
      <c r="AE29" s="176" t="str">
        <f>IF(CX19.1!HF28&lt;1,"x","")</f>
        <v/>
      </c>
      <c r="AF29" s="176" t="str">
        <f>IF(CX19.1!HQ28&lt;1,"x","")</f>
        <v/>
      </c>
      <c r="AG29" s="176" t="str">
        <f>IF(CX19.1!IB28&lt;1,"x","")</f>
        <v/>
      </c>
      <c r="AH29" s="176" t="str">
        <f>IF(CX19.1!IM28&lt;1,"x","")</f>
        <v/>
      </c>
      <c r="AI29" s="176" t="str">
        <f>IF(CX19.1!IX28&lt;1,"x","")</f>
        <v/>
      </c>
      <c r="AJ29" s="176" t="str">
        <f>IF(CX19.1!JI28&lt;1,"x","")</f>
        <v/>
      </c>
      <c r="AK29" s="176" t="str">
        <f>IF(CX19.1!JT28&lt;1,"x","")</f>
        <v/>
      </c>
      <c r="AL29" s="176" t="str">
        <f>IF(CX19.1!KQ28&lt;1,"x","")</f>
        <v/>
      </c>
      <c r="AM29" s="176" t="str">
        <f>IF(CX19.1!LB28&lt;1,"x","")</f>
        <v/>
      </c>
      <c r="AN29" s="176" t="str">
        <f>IF(CX19.1!LM28&lt;1,"x","")</f>
        <v/>
      </c>
      <c r="AO29" s="176" t="str">
        <f>IF(CX19.1!LX28&lt;1,"x","")</f>
        <v/>
      </c>
      <c r="AP29" s="176" t="str">
        <f>IF(CX19.1!MI28&lt;1,"x","")</f>
        <v/>
      </c>
      <c r="AQ29" s="176" t="str">
        <f>IF(CX19.1!MT28&lt;1,"x","")</f>
        <v/>
      </c>
      <c r="AR29" s="176" t="str">
        <f>IF(CX19.1!NE28&lt;1,"x","")</f>
        <v/>
      </c>
      <c r="AS29" s="176" t="str">
        <f>IF(CX19.1!NP28&lt;1,"x","")</f>
        <v/>
      </c>
      <c r="AT29" s="176" t="str">
        <f>IF(CX19.1!OA28&lt;1,"x","")</f>
        <v/>
      </c>
      <c r="AU29" s="176" t="str">
        <f>IF(CX19.1!OX28&lt;1,"x","")</f>
        <v/>
      </c>
      <c r="AV29" s="176" t="str">
        <f>IF(CX19.1!PI28&lt;1,"x","")</f>
        <v/>
      </c>
      <c r="AW29" s="176" t="str">
        <f>IF(CX19.1!PT28&lt;1,"x","")</f>
        <v/>
      </c>
      <c r="AX29" s="176" t="str">
        <f>IF(CX19.1!QE28&lt;1,"x","")</f>
        <v/>
      </c>
      <c r="AY29" s="176" t="str">
        <f>IF(CX19.1!QP28&lt;1,"x","")</f>
        <v/>
      </c>
      <c r="AZ29" s="176" t="str">
        <f>IF(CX19.1!RA28&lt;1,"x","")</f>
        <v/>
      </c>
      <c r="BA29" s="176" t="str">
        <f>IF(CX19.1!RL28&lt;1,"x","")</f>
        <v/>
      </c>
      <c r="BB29" s="176" t="str">
        <f>IF(CX19.1!SJ28&lt;1,"x","")</f>
        <v/>
      </c>
      <c r="BC29" s="176" t="str">
        <f>IF(CX19.1!SU28&lt;1,"x","")</f>
        <v/>
      </c>
      <c r="BD29" s="176" t="str">
        <f>IF(CX19.1!TF28&lt;1,"x","")</f>
        <v/>
      </c>
      <c r="BE29" s="281"/>
    </row>
    <row r="30" spans="1:57">
      <c r="A30" s="190">
        <v>28</v>
      </c>
      <c r="B30" s="190">
        <v>28</v>
      </c>
      <c r="C30" s="180" t="s">
        <v>59</v>
      </c>
      <c r="D30" s="180" t="s">
        <v>180</v>
      </c>
      <c r="E30" s="188" t="s">
        <v>181</v>
      </c>
      <c r="F30" s="189" t="s">
        <v>182</v>
      </c>
      <c r="G30" s="190"/>
      <c r="H30" s="181" t="s">
        <v>659</v>
      </c>
      <c r="I30" s="182" t="s">
        <v>18</v>
      </c>
      <c r="J30" s="183" t="s">
        <v>692</v>
      </c>
      <c r="K30" s="205">
        <f t="shared" si="0"/>
        <v>0</v>
      </c>
      <c r="L30" s="206">
        <f>CX19.1!RY29</f>
        <v>2.2747252747252746</v>
      </c>
      <c r="M30" s="207" t="str">
        <f t="shared" si="1"/>
        <v/>
      </c>
      <c r="N30" s="176" t="str">
        <f>IF(CX19.1!M29&lt;1,"x","")</f>
        <v/>
      </c>
      <c r="O30" s="176" t="str">
        <f>IF(CX19.1!S29&lt;1,"x","")</f>
        <v/>
      </c>
      <c r="P30" s="176" t="str">
        <f>IF(CX19.1!AC29&lt;1,"x","")</f>
        <v/>
      </c>
      <c r="Q30" s="176" t="str">
        <f>IF(CX19.1!AN29&lt;1,"x","")</f>
        <v/>
      </c>
      <c r="R30" s="176" t="str">
        <f>IF(CX19.1!AY29&lt;1,"x","")</f>
        <v/>
      </c>
      <c r="S30" s="176" t="str">
        <f>IF(CX19.1!BJ29&lt;1,"x","")</f>
        <v/>
      </c>
      <c r="T30" s="176" t="str">
        <f>IF(CX19.1!BU29&lt;1,"x","")</f>
        <v/>
      </c>
      <c r="U30" s="176" t="str">
        <f>IF(CX19.1!CN29&lt;1,"x","")</f>
        <v/>
      </c>
      <c r="V30" s="176" t="str">
        <f>IF(CX19.1!CY29&lt;1,"x","")</f>
        <v/>
      </c>
      <c r="W30" s="176" t="str">
        <f>IF(CX19.1!DJ29&lt;1,"x","")</f>
        <v/>
      </c>
      <c r="X30" s="176" t="str">
        <f>IF(CX19.1!DU29&lt;1,"x","")</f>
        <v/>
      </c>
      <c r="Y30" s="176" t="str">
        <f>IF(CX19.1!EF29&lt;1,"x","")</f>
        <v/>
      </c>
      <c r="Z30" s="176" t="str">
        <f>IF(CX19.1!EQ29&lt;1,"x","")</f>
        <v/>
      </c>
      <c r="AA30" s="176" t="str">
        <f>IF(CX19.1!FB29&lt;1,"x","")</f>
        <v/>
      </c>
      <c r="AB30" s="176" t="str">
        <f>IF(CX19.1!FM29&lt;1,"x","")</f>
        <v/>
      </c>
      <c r="AC30" s="176" t="str">
        <f>IF(CX19.1!GJ29&lt;1,"x","")</f>
        <v/>
      </c>
      <c r="AD30" s="176" t="str">
        <f>IF(CX19.1!GU29&lt;1,"x","")</f>
        <v/>
      </c>
      <c r="AE30" s="176" t="str">
        <f>IF(CX19.1!HF29&lt;1,"x","")</f>
        <v/>
      </c>
      <c r="AF30" s="176" t="str">
        <f>IF(CX19.1!HQ29&lt;1,"x","")</f>
        <v/>
      </c>
      <c r="AG30" s="176" t="str">
        <f>IF(CX19.1!IB29&lt;1,"x","")</f>
        <v/>
      </c>
      <c r="AH30" s="176" t="str">
        <f>IF(CX19.1!IM29&lt;1,"x","")</f>
        <v/>
      </c>
      <c r="AI30" s="176" t="str">
        <f>IF(CX19.1!IX29&lt;1,"x","")</f>
        <v/>
      </c>
      <c r="AJ30" s="176" t="str">
        <f>IF(CX19.1!JI29&lt;1,"x","")</f>
        <v/>
      </c>
      <c r="AK30" s="176" t="str">
        <f>IF(CX19.1!JT29&lt;1,"x","")</f>
        <v/>
      </c>
      <c r="AL30" s="176" t="str">
        <f>IF(CX19.1!KQ29&lt;1,"x","")</f>
        <v/>
      </c>
      <c r="AM30" s="176" t="str">
        <f>IF(CX19.1!LB29&lt;1,"x","")</f>
        <v/>
      </c>
      <c r="AN30" s="176" t="str">
        <f>IF(CX19.1!LM29&lt;1,"x","")</f>
        <v/>
      </c>
      <c r="AO30" s="176" t="str">
        <f>IF(CX19.1!LX29&lt;1,"x","")</f>
        <v/>
      </c>
      <c r="AP30" s="176" t="str">
        <f>IF(CX19.1!MI29&lt;1,"x","")</f>
        <v/>
      </c>
      <c r="AQ30" s="176" t="str">
        <f>IF(CX19.1!MT29&lt;1,"x","")</f>
        <v/>
      </c>
      <c r="AR30" s="176" t="str">
        <f>IF(CX19.1!NE29&lt;1,"x","")</f>
        <v/>
      </c>
      <c r="AS30" s="176" t="str">
        <f>IF(CX19.1!NP29&lt;1,"x","")</f>
        <v/>
      </c>
      <c r="AT30" s="176" t="str">
        <f>IF(CX19.1!OA29&lt;1,"x","")</f>
        <v/>
      </c>
      <c r="AU30" s="176" t="str">
        <f>IF(CX19.1!OX29&lt;1,"x","")</f>
        <v/>
      </c>
      <c r="AV30" s="176" t="str">
        <f>IF(CX19.1!PI29&lt;1,"x","")</f>
        <v/>
      </c>
      <c r="AW30" s="176" t="str">
        <f>IF(CX19.1!PT29&lt;1,"x","")</f>
        <v/>
      </c>
      <c r="AX30" s="176" t="str">
        <f>IF(CX19.1!QE29&lt;1,"x","")</f>
        <v/>
      </c>
      <c r="AY30" s="176" t="str">
        <f>IF(CX19.1!QP29&lt;1,"x","")</f>
        <v/>
      </c>
      <c r="AZ30" s="176" t="str">
        <f>IF(CX19.1!RA29&lt;1,"x","")</f>
        <v/>
      </c>
      <c r="BA30" s="176" t="str">
        <f>IF(CX19.1!RL29&lt;1,"x","")</f>
        <v/>
      </c>
      <c r="BB30" s="176"/>
      <c r="BC30" s="176"/>
      <c r="BD30" s="176" t="str">
        <f>IF(CX19.1!TF29&lt;1,"x","")</f>
        <v/>
      </c>
      <c r="BE30" s="281"/>
    </row>
    <row r="31" spans="1:57" ht="82.5">
      <c r="A31" s="190">
        <v>29</v>
      </c>
      <c r="B31" s="190">
        <v>29</v>
      </c>
      <c r="C31" s="180" t="s">
        <v>59</v>
      </c>
      <c r="D31" s="180" t="s">
        <v>183</v>
      </c>
      <c r="E31" s="188" t="s">
        <v>184</v>
      </c>
      <c r="F31" s="189" t="s">
        <v>185</v>
      </c>
      <c r="G31" s="190"/>
      <c r="H31" s="181" t="s">
        <v>660</v>
      </c>
      <c r="I31" s="182" t="s">
        <v>18</v>
      </c>
      <c r="J31" s="183" t="s">
        <v>693</v>
      </c>
      <c r="K31" s="205">
        <f t="shared" si="0"/>
        <v>15</v>
      </c>
      <c r="L31" s="206">
        <f>CX19.1!RY30</f>
        <v>1.96875</v>
      </c>
      <c r="M31" s="207" t="str">
        <f t="shared" si="1"/>
        <v xml:space="preserve">CH ĐẤT (2TC), TIN AUTOCAD (2TC), KCBTCT1 (2TC), KTTC1 (3TC), ĐA TCTC CTXD (1TC), TT DỰ TOÁN (1TC), TT KTV (KC) (2TC), TT KTV (TC) (2TC), </v>
      </c>
      <c r="N31" s="176" t="str">
        <f>IF(CX19.1!M30&lt;1,"x","")</f>
        <v/>
      </c>
      <c r="O31" s="176" t="str">
        <f>IF(CX19.1!S30&lt;1,"x","")</f>
        <v/>
      </c>
      <c r="P31" s="176" t="str">
        <f>IF(CX19.1!AC30&lt;1,"x","")</f>
        <v/>
      </c>
      <c r="Q31" s="176" t="str">
        <f>IF(CX19.1!AN30&lt;1,"x","")</f>
        <v/>
      </c>
      <c r="R31" s="176" t="str">
        <f>IF(CX19.1!AY30&lt;1,"x","")</f>
        <v/>
      </c>
      <c r="S31" s="176" t="str">
        <f>IF(CX19.1!BJ30&lt;1,"x","")</f>
        <v/>
      </c>
      <c r="T31" s="176" t="str">
        <f>IF(CX19.1!BU30&lt;1,"x","")</f>
        <v/>
      </c>
      <c r="U31" s="176" t="str">
        <f>IF(CX19.1!CN30&lt;1,"x","")</f>
        <v/>
      </c>
      <c r="V31" s="176" t="str">
        <f>IF(CX19.1!CY30&lt;1,"x","")</f>
        <v/>
      </c>
      <c r="W31" s="176" t="str">
        <f>IF(CX19.1!DJ30&lt;1,"x","")</f>
        <v/>
      </c>
      <c r="X31" s="176" t="str">
        <f>IF(CX19.1!DU30&lt;1,"x","")</f>
        <v/>
      </c>
      <c r="Y31" s="176" t="str">
        <f>IF(CX19.1!EF30&lt;1,"x","")</f>
        <v>x</v>
      </c>
      <c r="Z31" s="176" t="str">
        <f>IF(CX19.1!EQ30&lt;1,"x","")</f>
        <v/>
      </c>
      <c r="AA31" s="176" t="str">
        <f>IF(CX19.1!FB30&lt;1,"x","")</f>
        <v/>
      </c>
      <c r="AB31" s="176" t="str">
        <f>IF(CX19.1!FM30&lt;1,"x","")</f>
        <v/>
      </c>
      <c r="AC31" s="176" t="str">
        <f>IF(CX19.1!GJ30&lt;1,"x","")</f>
        <v>x</v>
      </c>
      <c r="AD31" s="176" t="str">
        <f>IF(CX19.1!GU30&lt;1,"x","")</f>
        <v/>
      </c>
      <c r="AE31" s="176" t="str">
        <f>IF(CX19.1!HF30&lt;1,"x","")</f>
        <v/>
      </c>
      <c r="AF31" s="176" t="str">
        <f>IF(CX19.1!HQ30&lt;1,"x","")</f>
        <v>x</v>
      </c>
      <c r="AG31" s="176" t="str">
        <f>IF(CX19.1!IB30&lt;1,"x","")</f>
        <v/>
      </c>
      <c r="AH31" s="176" t="str">
        <f>IF(CX19.1!IM30&lt;1,"x","")</f>
        <v/>
      </c>
      <c r="AI31" s="176" t="str">
        <f>IF(CX19.1!IX30&lt;1,"x","")</f>
        <v/>
      </c>
      <c r="AJ31" s="176" t="str">
        <f>IF(CX19.1!JI30&lt;1,"x","")</f>
        <v/>
      </c>
      <c r="AK31" s="176" t="str">
        <f>IF(CX19.1!JT30&lt;1,"x","")</f>
        <v/>
      </c>
      <c r="AL31" s="176" t="str">
        <f>IF(CX19.1!KQ30&lt;1,"x","")</f>
        <v/>
      </c>
      <c r="AM31" s="176" t="str">
        <f>IF(CX19.1!LB30&lt;1,"x","")</f>
        <v/>
      </c>
      <c r="AN31" s="176" t="str">
        <f>IF(CX19.1!LM30&lt;1,"x","")</f>
        <v/>
      </c>
      <c r="AO31" s="176" t="str">
        <f>IF(CX19.1!LX30&lt;1,"x","")</f>
        <v/>
      </c>
      <c r="AP31" s="176" t="str">
        <f>IF(CX19.1!MI30&lt;1,"x","")</f>
        <v/>
      </c>
      <c r="AQ31" s="176" t="str">
        <f>IF(CX19.1!MT30&lt;1,"x","")</f>
        <v>x</v>
      </c>
      <c r="AR31" s="176" t="str">
        <f>IF(CX19.1!NE30&lt;1,"x","")</f>
        <v/>
      </c>
      <c r="AS31" s="176" t="str">
        <f>IF(CX19.1!NP30&lt;1,"x","")</f>
        <v/>
      </c>
      <c r="AT31" s="176" t="str">
        <f>IF(CX19.1!OA30&lt;1,"x","")</f>
        <v/>
      </c>
      <c r="AU31" s="176" t="str">
        <f>IF(CX19.1!OX30&lt;1,"x","")</f>
        <v/>
      </c>
      <c r="AV31" s="176" t="str">
        <f>IF(CX19.1!PI30&lt;1,"x","")</f>
        <v/>
      </c>
      <c r="AW31" s="176" t="str">
        <f>IF(CX19.1!PT30&lt;1,"x","")</f>
        <v/>
      </c>
      <c r="AX31" s="176" t="str">
        <f>IF(CX19.1!QE30&lt;1,"x","")</f>
        <v/>
      </c>
      <c r="AY31" s="176" t="str">
        <f>IF(CX19.1!QP30&lt;1,"x","")</f>
        <v>x</v>
      </c>
      <c r="AZ31" s="176" t="str">
        <f>IF(CX19.1!RA30&lt;1,"x","")</f>
        <v/>
      </c>
      <c r="BA31" s="176" t="str">
        <f>IF(CX19.1!RL30&lt;1,"x","")</f>
        <v>x</v>
      </c>
      <c r="BB31" s="176" t="str">
        <f>IF(CX19.1!SJ30&lt;1,"x","")</f>
        <v>x</v>
      </c>
      <c r="BC31" s="176" t="str">
        <f>IF(CX19.1!SU30&lt;1,"x","")</f>
        <v>x</v>
      </c>
      <c r="BD31" s="176"/>
      <c r="BE31" s="281"/>
    </row>
    <row r="32" spans="1:57">
      <c r="A32" s="190">
        <v>30</v>
      </c>
      <c r="B32" s="190">
        <v>30</v>
      </c>
      <c r="C32" s="180" t="s">
        <v>59</v>
      </c>
      <c r="D32" s="180" t="s">
        <v>186</v>
      </c>
      <c r="E32" s="188" t="s">
        <v>187</v>
      </c>
      <c r="F32" s="189" t="s">
        <v>188</v>
      </c>
      <c r="G32" s="190"/>
      <c r="H32" s="181" t="s">
        <v>661</v>
      </c>
      <c r="I32" s="182" t="s">
        <v>18</v>
      </c>
      <c r="J32" s="183" t="s">
        <v>694</v>
      </c>
      <c r="K32" s="205">
        <f t="shared" si="0"/>
        <v>2</v>
      </c>
      <c r="L32" s="206">
        <f>CX19.1!RY31</f>
        <v>2.1868131868131866</v>
      </c>
      <c r="M32" s="207" t="str">
        <f t="shared" si="1"/>
        <v xml:space="preserve">TT KTV (TC) (2TC), </v>
      </c>
      <c r="N32" s="176" t="str">
        <f>IF(CX19.1!M31&lt;1,"x","")</f>
        <v/>
      </c>
      <c r="O32" s="176" t="str">
        <f>IF(CX19.1!S31&lt;1,"x","")</f>
        <v/>
      </c>
      <c r="P32" s="176" t="str">
        <f>IF(CX19.1!AC31&lt;1,"x","")</f>
        <v/>
      </c>
      <c r="Q32" s="176" t="str">
        <f>IF(CX19.1!AN31&lt;1,"x","")</f>
        <v/>
      </c>
      <c r="R32" s="176" t="str">
        <f>IF(CX19.1!AY31&lt;1,"x","")</f>
        <v/>
      </c>
      <c r="S32" s="176" t="str">
        <f>IF(CX19.1!BJ31&lt;1,"x","")</f>
        <v/>
      </c>
      <c r="T32" s="176" t="str">
        <f>IF(CX19.1!BU31&lt;1,"x","")</f>
        <v/>
      </c>
      <c r="U32" s="176" t="str">
        <f>IF(CX19.1!CN31&lt;1,"x","")</f>
        <v/>
      </c>
      <c r="V32" s="176" t="str">
        <f>IF(CX19.1!CY31&lt;1,"x","")</f>
        <v/>
      </c>
      <c r="W32" s="176" t="str">
        <f>IF(CX19.1!DJ31&lt;1,"x","")</f>
        <v/>
      </c>
      <c r="X32" s="176" t="str">
        <f>IF(CX19.1!DU31&lt;1,"x","")</f>
        <v/>
      </c>
      <c r="Y32" s="176" t="str">
        <f>IF(CX19.1!EF31&lt;1,"x","")</f>
        <v/>
      </c>
      <c r="Z32" s="176" t="str">
        <f>IF(CX19.1!EQ31&lt;1,"x","")</f>
        <v/>
      </c>
      <c r="AA32" s="176" t="str">
        <f>IF(CX19.1!FB31&lt;1,"x","")</f>
        <v/>
      </c>
      <c r="AB32" s="176" t="str">
        <f>IF(CX19.1!FM31&lt;1,"x","")</f>
        <v/>
      </c>
      <c r="AC32" s="176" t="str">
        <f>IF(CX19.1!GJ31&lt;1,"x","")</f>
        <v/>
      </c>
      <c r="AD32" s="176" t="str">
        <f>IF(CX19.1!GU31&lt;1,"x","")</f>
        <v/>
      </c>
      <c r="AE32" s="176" t="str">
        <f>IF(CX19.1!HF31&lt;1,"x","")</f>
        <v/>
      </c>
      <c r="AF32" s="176" t="str">
        <f>IF(CX19.1!HQ31&lt;1,"x","")</f>
        <v/>
      </c>
      <c r="AG32" s="176" t="str">
        <f>IF(CX19.1!IB31&lt;1,"x","")</f>
        <v/>
      </c>
      <c r="AH32" s="176" t="str">
        <f>IF(CX19.1!IM31&lt;1,"x","")</f>
        <v/>
      </c>
      <c r="AI32" s="176" t="str">
        <f>IF(CX19.1!IX31&lt;1,"x","")</f>
        <v/>
      </c>
      <c r="AJ32" s="176" t="str">
        <f>IF(CX19.1!JI31&lt;1,"x","")</f>
        <v/>
      </c>
      <c r="AK32" s="176" t="str">
        <f>IF(CX19.1!JT31&lt;1,"x","")</f>
        <v/>
      </c>
      <c r="AL32" s="176" t="str">
        <f>IF(CX19.1!KQ31&lt;1,"x","")</f>
        <v/>
      </c>
      <c r="AM32" s="176" t="str">
        <f>IF(CX19.1!LB31&lt;1,"x","")</f>
        <v/>
      </c>
      <c r="AN32" s="176" t="str">
        <f>IF(CX19.1!LM31&lt;1,"x","")</f>
        <v/>
      </c>
      <c r="AO32" s="176" t="str">
        <f>IF(CX19.1!LX31&lt;1,"x","")</f>
        <v/>
      </c>
      <c r="AP32" s="176" t="str">
        <f>IF(CX19.1!MI31&lt;1,"x","")</f>
        <v/>
      </c>
      <c r="AQ32" s="176" t="str">
        <f>IF(CX19.1!MT31&lt;1,"x","")</f>
        <v/>
      </c>
      <c r="AR32" s="176" t="str">
        <f>IF(CX19.1!NE31&lt;1,"x","")</f>
        <v/>
      </c>
      <c r="AS32" s="176" t="str">
        <f>IF(CX19.1!NP31&lt;1,"x","")</f>
        <v/>
      </c>
      <c r="AT32" s="176" t="str">
        <f>IF(CX19.1!OA31&lt;1,"x","")</f>
        <v/>
      </c>
      <c r="AU32" s="176" t="str">
        <f>IF(CX19.1!OX31&lt;1,"x","")</f>
        <v/>
      </c>
      <c r="AV32" s="176" t="str">
        <f>IF(CX19.1!PI31&lt;1,"x","")</f>
        <v/>
      </c>
      <c r="AW32" s="176" t="str">
        <f>IF(CX19.1!PT31&lt;1,"x","")</f>
        <v/>
      </c>
      <c r="AX32" s="176" t="str">
        <f>IF(CX19.1!QE31&lt;1,"x","")</f>
        <v/>
      </c>
      <c r="AY32" s="176" t="str">
        <f>IF(CX19.1!QP31&lt;1,"x","")</f>
        <v/>
      </c>
      <c r="AZ32" s="176" t="str">
        <f>IF(CX19.1!RA31&lt;1,"x","")</f>
        <v/>
      </c>
      <c r="BA32" s="176" t="str">
        <f>IF(CX19.1!RL31&lt;1,"x","")</f>
        <v/>
      </c>
      <c r="BB32" s="176" t="str">
        <f>IF(CX19.1!SJ31&lt;1,"x","")</f>
        <v/>
      </c>
      <c r="BC32" s="176" t="str">
        <f>IF(CX19.1!SU31&lt;1,"x","")</f>
        <v>x</v>
      </c>
      <c r="BD32" s="176" t="str">
        <f>IF(CX19.1!TF31&lt;1,"x","")</f>
        <v/>
      </c>
      <c r="BE32" s="281"/>
    </row>
    <row r="33" spans="1:57" ht="49.5">
      <c r="A33" s="190">
        <v>31</v>
      </c>
      <c r="B33" s="190">
        <v>31</v>
      </c>
      <c r="C33" s="180" t="s">
        <v>59</v>
      </c>
      <c r="D33" s="180" t="s">
        <v>192</v>
      </c>
      <c r="E33" s="188" t="s">
        <v>193</v>
      </c>
      <c r="F33" s="189" t="s">
        <v>194</v>
      </c>
      <c r="G33" s="190"/>
      <c r="H33" s="181" t="s">
        <v>663</v>
      </c>
      <c r="I33" s="182" t="s">
        <v>18</v>
      </c>
      <c r="J33" s="183" t="s">
        <v>692</v>
      </c>
      <c r="K33" s="205">
        <f t="shared" si="0"/>
        <v>13</v>
      </c>
      <c r="L33" s="206">
        <f>CX19.1!RY32</f>
        <v>2.2307692307692308</v>
      </c>
      <c r="M33" s="207" t="str">
        <f t="shared" si="1"/>
        <v xml:space="preserve">VẼ XD1 (3TC), CHCT1 (4TC), KTTC1 (3TC), ĐA KTTC1 (1TC), ĐA TCTC CTXD (1TC), TT DỰ TOÁN (1TC), </v>
      </c>
      <c r="N33" s="176" t="str">
        <f>IF(CX19.1!M32&lt;1,"x","")</f>
        <v/>
      </c>
      <c r="O33" s="176" t="str">
        <f>IF(CX19.1!S32&lt;1,"x","")</f>
        <v/>
      </c>
      <c r="P33" s="176" t="str">
        <f>IF(CX19.1!AC32&lt;1,"x","")</f>
        <v/>
      </c>
      <c r="Q33" s="176" t="str">
        <f>IF(CX19.1!AN32&lt;1,"x","")</f>
        <v>x</v>
      </c>
      <c r="R33" s="176" t="str">
        <f>IF(CX19.1!AY32&lt;1,"x","")</f>
        <v/>
      </c>
      <c r="S33" s="176" t="str">
        <f>IF(CX19.1!BJ32&lt;1,"x","")</f>
        <v/>
      </c>
      <c r="T33" s="176" t="str">
        <f>IF(CX19.1!BU32&lt;1,"x","")</f>
        <v/>
      </c>
      <c r="U33" s="176" t="str">
        <f>IF(CX19.1!CN32&lt;1,"x","")</f>
        <v/>
      </c>
      <c r="V33" s="176" t="str">
        <f>IF(CX19.1!CY32&lt;1,"x","")</f>
        <v/>
      </c>
      <c r="W33" s="176" t="str">
        <f>IF(CX19.1!DJ32&lt;1,"x","")</f>
        <v>x</v>
      </c>
      <c r="X33" s="176" t="str">
        <f>IF(CX19.1!DU32&lt;1,"x","")</f>
        <v/>
      </c>
      <c r="Y33" s="176" t="str">
        <f>IF(CX19.1!EF32&lt;1,"x","")</f>
        <v/>
      </c>
      <c r="Z33" s="176" t="str">
        <f>IF(CX19.1!EQ32&lt;1,"x","")</f>
        <v/>
      </c>
      <c r="AA33" s="176" t="str">
        <f>IF(CX19.1!FB32&lt;1,"x","")</f>
        <v/>
      </c>
      <c r="AB33" s="176" t="str">
        <f>IF(CX19.1!FM32&lt;1,"x","")</f>
        <v/>
      </c>
      <c r="AC33" s="176" t="str">
        <f>IF(CX19.1!GJ32&lt;1,"x","")</f>
        <v/>
      </c>
      <c r="AD33" s="176" t="str">
        <f>IF(CX19.1!GU32&lt;1,"x","")</f>
        <v/>
      </c>
      <c r="AE33" s="176" t="str">
        <f>IF(CX19.1!HF32&lt;1,"x","")</f>
        <v/>
      </c>
      <c r="AF33" s="176" t="str">
        <f>IF(CX19.1!HQ32&lt;1,"x","")</f>
        <v/>
      </c>
      <c r="AG33" s="176" t="str">
        <f>IF(CX19.1!IB32&lt;1,"x","")</f>
        <v/>
      </c>
      <c r="AH33" s="176" t="str">
        <f>IF(CX19.1!IM32&lt;1,"x","")</f>
        <v/>
      </c>
      <c r="AI33" s="176" t="str">
        <f>IF(CX19.1!IX32&lt;1,"x","")</f>
        <v/>
      </c>
      <c r="AJ33" s="176" t="str">
        <f>IF(CX19.1!JI32&lt;1,"x","")</f>
        <v/>
      </c>
      <c r="AK33" s="176" t="str">
        <f>IF(CX19.1!JT32&lt;1,"x","")</f>
        <v/>
      </c>
      <c r="AL33" s="176" t="str">
        <f>IF(CX19.1!KQ32&lt;1,"x","")</f>
        <v/>
      </c>
      <c r="AM33" s="176" t="str">
        <f>IF(CX19.1!LB32&lt;1,"x","")</f>
        <v/>
      </c>
      <c r="AN33" s="176" t="str">
        <f>IF(CX19.1!LM32&lt;1,"x","")</f>
        <v/>
      </c>
      <c r="AO33" s="176" t="str">
        <f>IF(CX19.1!LX32&lt;1,"x","")</f>
        <v/>
      </c>
      <c r="AP33" s="176" t="str">
        <f>IF(CX19.1!MI32&lt;1,"x","")</f>
        <v/>
      </c>
      <c r="AQ33" s="176" t="str">
        <f>IF(CX19.1!MT32&lt;1,"x","")</f>
        <v>x</v>
      </c>
      <c r="AR33" s="176" t="str">
        <f>IF(CX19.1!NE32&lt;1,"x","")</f>
        <v>x</v>
      </c>
      <c r="AS33" s="176" t="str">
        <f>IF(CX19.1!NP32&lt;1,"x","")</f>
        <v/>
      </c>
      <c r="AT33" s="176" t="str">
        <f>IF(CX19.1!OA32&lt;1,"x","")</f>
        <v/>
      </c>
      <c r="AU33" s="176" t="str">
        <f>IF(CX19.1!OX32&lt;1,"x","")</f>
        <v/>
      </c>
      <c r="AV33" s="176" t="str">
        <f>IF(CX19.1!PI32&lt;1,"x","")</f>
        <v/>
      </c>
      <c r="AW33" s="176" t="str">
        <f>IF(CX19.1!PT32&lt;1,"x","")</f>
        <v/>
      </c>
      <c r="AX33" s="176" t="str">
        <f>IF(CX19.1!QE32&lt;1,"x","")</f>
        <v/>
      </c>
      <c r="AY33" s="176" t="str">
        <f>IF(CX19.1!QP32&lt;1,"x","")</f>
        <v>x</v>
      </c>
      <c r="AZ33" s="176" t="str">
        <f>IF(CX19.1!RA32&lt;1,"x","")</f>
        <v/>
      </c>
      <c r="BA33" s="176" t="str">
        <f>IF(CX19.1!RL32&lt;1,"x","")</f>
        <v>x</v>
      </c>
      <c r="BB33" s="176"/>
      <c r="BC33" s="176"/>
      <c r="BD33" s="176" t="str">
        <f>IF(CX19.1!TF32&lt;1,"x","")</f>
        <v/>
      </c>
      <c r="BE33" s="281"/>
    </row>
    <row r="34" spans="1:57">
      <c r="A34" s="190">
        <v>32</v>
      </c>
      <c r="B34" s="190">
        <v>32</v>
      </c>
      <c r="C34" s="180" t="s">
        <v>59</v>
      </c>
      <c r="D34" s="180" t="s">
        <v>195</v>
      </c>
      <c r="E34" s="188" t="s">
        <v>196</v>
      </c>
      <c r="F34" s="189" t="s">
        <v>197</v>
      </c>
      <c r="G34" s="190"/>
      <c r="H34" s="181" t="s">
        <v>664</v>
      </c>
      <c r="I34" s="182" t="s">
        <v>18</v>
      </c>
      <c r="J34" s="183" t="s">
        <v>694</v>
      </c>
      <c r="K34" s="205">
        <f t="shared" si="0"/>
        <v>2</v>
      </c>
      <c r="L34" s="206">
        <f>CX19.1!RY33</f>
        <v>2.1538461538461537</v>
      </c>
      <c r="M34" s="207" t="str">
        <f t="shared" si="1"/>
        <v xml:space="preserve">TT KTV (TC) (2TC), </v>
      </c>
      <c r="N34" s="176" t="str">
        <f>IF(CX19.1!M33&lt;1,"x","")</f>
        <v/>
      </c>
      <c r="O34" s="176" t="str">
        <f>IF(CX19.1!S33&lt;1,"x","")</f>
        <v/>
      </c>
      <c r="P34" s="176" t="str">
        <f>IF(CX19.1!AC33&lt;1,"x","")</f>
        <v/>
      </c>
      <c r="Q34" s="176" t="str">
        <f>IF(CX19.1!AN33&lt;1,"x","")</f>
        <v/>
      </c>
      <c r="R34" s="176" t="str">
        <f>IF(CX19.1!AY33&lt;1,"x","")</f>
        <v/>
      </c>
      <c r="S34" s="176" t="str">
        <f>IF(CX19.1!BJ33&lt;1,"x","")</f>
        <v/>
      </c>
      <c r="T34" s="176" t="str">
        <f>IF(CX19.1!BU33&lt;1,"x","")</f>
        <v/>
      </c>
      <c r="U34" s="176" t="str">
        <f>IF(CX19.1!CN33&lt;1,"x","")</f>
        <v/>
      </c>
      <c r="V34" s="176" t="str">
        <f>IF(CX19.1!CY33&lt;1,"x","")</f>
        <v/>
      </c>
      <c r="W34" s="176" t="str">
        <f>IF(CX19.1!DJ33&lt;1,"x","")</f>
        <v/>
      </c>
      <c r="X34" s="176" t="str">
        <f>IF(CX19.1!DU33&lt;1,"x","")</f>
        <v/>
      </c>
      <c r="Y34" s="176" t="str">
        <f>IF(CX19.1!EF33&lt;1,"x","")</f>
        <v/>
      </c>
      <c r="Z34" s="176" t="str">
        <f>IF(CX19.1!EQ33&lt;1,"x","")</f>
        <v/>
      </c>
      <c r="AA34" s="176" t="str">
        <f>IF(CX19.1!FB33&lt;1,"x","")</f>
        <v/>
      </c>
      <c r="AB34" s="176" t="str">
        <f>IF(CX19.1!FM33&lt;1,"x","")</f>
        <v/>
      </c>
      <c r="AC34" s="176" t="str">
        <f>IF(CX19.1!GJ33&lt;1,"x","")</f>
        <v/>
      </c>
      <c r="AD34" s="176" t="str">
        <f>IF(CX19.1!GU33&lt;1,"x","")</f>
        <v/>
      </c>
      <c r="AE34" s="176" t="str">
        <f>IF(CX19.1!HF33&lt;1,"x","")</f>
        <v/>
      </c>
      <c r="AF34" s="176" t="str">
        <f>IF(CX19.1!HQ33&lt;1,"x","")</f>
        <v/>
      </c>
      <c r="AG34" s="176" t="str">
        <f>IF(CX19.1!IB33&lt;1,"x","")</f>
        <v/>
      </c>
      <c r="AH34" s="176" t="str">
        <f>IF(CX19.1!IM33&lt;1,"x","")</f>
        <v/>
      </c>
      <c r="AI34" s="176" t="str">
        <f>IF(CX19.1!IX33&lt;1,"x","")</f>
        <v/>
      </c>
      <c r="AJ34" s="176" t="str">
        <f>IF(CX19.1!JI33&lt;1,"x","")</f>
        <v/>
      </c>
      <c r="AK34" s="176" t="str">
        <f>IF(CX19.1!JT33&lt;1,"x","")</f>
        <v/>
      </c>
      <c r="AL34" s="176" t="str">
        <f>IF(CX19.1!KQ33&lt;1,"x","")</f>
        <v/>
      </c>
      <c r="AM34" s="176" t="str">
        <f>IF(CX19.1!LB33&lt;1,"x","")</f>
        <v/>
      </c>
      <c r="AN34" s="176" t="str">
        <f>IF(CX19.1!LM33&lt;1,"x","")</f>
        <v/>
      </c>
      <c r="AO34" s="176" t="str">
        <f>IF(CX19.1!LX33&lt;1,"x","")</f>
        <v/>
      </c>
      <c r="AP34" s="176" t="str">
        <f>IF(CX19.1!MI33&lt;1,"x","")</f>
        <v/>
      </c>
      <c r="AQ34" s="176" t="str">
        <f>IF(CX19.1!MT33&lt;1,"x","")</f>
        <v/>
      </c>
      <c r="AR34" s="176" t="str">
        <f>IF(CX19.1!NE33&lt;1,"x","")</f>
        <v/>
      </c>
      <c r="AS34" s="176" t="str">
        <f>IF(CX19.1!NP33&lt;1,"x","")</f>
        <v/>
      </c>
      <c r="AT34" s="176" t="str">
        <f>IF(CX19.1!OA33&lt;1,"x","")</f>
        <v/>
      </c>
      <c r="AU34" s="176" t="str">
        <f>IF(CX19.1!OX33&lt;1,"x","")</f>
        <v/>
      </c>
      <c r="AV34" s="176" t="str">
        <f>IF(CX19.1!PI33&lt;1,"x","")</f>
        <v/>
      </c>
      <c r="AW34" s="176" t="str">
        <f>IF(CX19.1!PT33&lt;1,"x","")</f>
        <v/>
      </c>
      <c r="AX34" s="176" t="str">
        <f>IF(CX19.1!QE33&lt;1,"x","")</f>
        <v/>
      </c>
      <c r="AY34" s="176" t="str">
        <f>IF(CX19.1!QP33&lt;1,"x","")</f>
        <v/>
      </c>
      <c r="AZ34" s="176" t="str">
        <f>IF(CX19.1!RA33&lt;1,"x","")</f>
        <v/>
      </c>
      <c r="BA34" s="176" t="str">
        <f>IF(CX19.1!RL33&lt;1,"x","")</f>
        <v/>
      </c>
      <c r="BB34" s="176" t="str">
        <f>IF(CX19.1!SJ33&lt;1,"x","")</f>
        <v/>
      </c>
      <c r="BC34" s="176" t="str">
        <f>IF(CX19.1!SU33&lt;1,"x","")</f>
        <v>x</v>
      </c>
      <c r="BD34" s="176"/>
      <c r="BE34" s="281"/>
    </row>
    <row r="35" spans="1:57">
      <c r="A35" s="190">
        <v>33</v>
      </c>
      <c r="B35" s="190">
        <v>33</v>
      </c>
      <c r="C35" s="180" t="s">
        <v>59</v>
      </c>
      <c r="D35" s="180" t="s">
        <v>202</v>
      </c>
      <c r="E35" s="188" t="s">
        <v>203</v>
      </c>
      <c r="F35" s="189" t="s">
        <v>204</v>
      </c>
      <c r="G35" s="190"/>
      <c r="H35" s="181" t="s">
        <v>666</v>
      </c>
      <c r="I35" s="182" t="s">
        <v>18</v>
      </c>
      <c r="J35" s="183" t="s">
        <v>697</v>
      </c>
      <c r="K35" s="205">
        <f t="shared" si="0"/>
        <v>0</v>
      </c>
      <c r="L35" s="206">
        <f>CX19.1!RY34</f>
        <v>2.3681318681318682</v>
      </c>
      <c r="M35" s="207" t="str">
        <f t="shared" si="1"/>
        <v/>
      </c>
      <c r="N35" s="176" t="str">
        <f>IF(CX19.1!M34&lt;1,"x","")</f>
        <v/>
      </c>
      <c r="O35" s="176" t="str">
        <f>IF(CX19.1!S34&lt;1,"x","")</f>
        <v/>
      </c>
      <c r="P35" s="176" t="str">
        <f>IF(CX19.1!AC34&lt;1,"x","")</f>
        <v/>
      </c>
      <c r="Q35" s="176" t="str">
        <f>IF(CX19.1!AN34&lt;1,"x","")</f>
        <v/>
      </c>
      <c r="R35" s="176" t="str">
        <f>IF(CX19.1!AY34&lt;1,"x","")</f>
        <v/>
      </c>
      <c r="S35" s="176" t="str">
        <f>IF(CX19.1!BJ34&lt;1,"x","")</f>
        <v/>
      </c>
      <c r="T35" s="176" t="str">
        <f>IF(CX19.1!BU34&lt;1,"x","")</f>
        <v/>
      </c>
      <c r="U35" s="176" t="str">
        <f>IF(CX19.1!CN34&lt;1,"x","")</f>
        <v/>
      </c>
      <c r="V35" s="176" t="str">
        <f>IF(CX19.1!CY34&lt;1,"x","")</f>
        <v/>
      </c>
      <c r="W35" s="176" t="str">
        <f>IF(CX19.1!DJ34&lt;1,"x","")</f>
        <v/>
      </c>
      <c r="X35" s="176" t="str">
        <f>IF(CX19.1!DU34&lt;1,"x","")</f>
        <v/>
      </c>
      <c r="Y35" s="176" t="str">
        <f>IF(CX19.1!EF34&lt;1,"x","")</f>
        <v/>
      </c>
      <c r="Z35" s="176" t="str">
        <f>IF(CX19.1!EQ34&lt;1,"x","")</f>
        <v/>
      </c>
      <c r="AA35" s="176" t="str">
        <f>IF(CX19.1!FB34&lt;1,"x","")</f>
        <v/>
      </c>
      <c r="AB35" s="176" t="str">
        <f>IF(CX19.1!FM34&lt;1,"x","")</f>
        <v/>
      </c>
      <c r="AC35" s="176" t="str">
        <f>IF(CX19.1!GJ34&lt;1,"x","")</f>
        <v/>
      </c>
      <c r="AD35" s="176" t="str">
        <f>IF(CX19.1!GU34&lt;1,"x","")</f>
        <v/>
      </c>
      <c r="AE35" s="176" t="str">
        <f>IF(CX19.1!HF34&lt;1,"x","")</f>
        <v/>
      </c>
      <c r="AF35" s="176" t="str">
        <f>IF(CX19.1!HQ34&lt;1,"x","")</f>
        <v/>
      </c>
      <c r="AG35" s="176" t="str">
        <f>IF(CX19.1!IB34&lt;1,"x","")</f>
        <v/>
      </c>
      <c r="AH35" s="176" t="str">
        <f>IF(CX19.1!IM34&lt;1,"x","")</f>
        <v/>
      </c>
      <c r="AI35" s="176" t="str">
        <f>IF(CX19.1!IX34&lt;1,"x","")</f>
        <v/>
      </c>
      <c r="AJ35" s="176" t="str">
        <f>IF(CX19.1!JI34&lt;1,"x","")</f>
        <v/>
      </c>
      <c r="AK35" s="176" t="str">
        <f>IF(CX19.1!JT34&lt;1,"x","")</f>
        <v/>
      </c>
      <c r="AL35" s="176" t="str">
        <f>IF(CX19.1!KQ34&lt;1,"x","")</f>
        <v/>
      </c>
      <c r="AM35" s="176" t="str">
        <f>IF(CX19.1!LB34&lt;1,"x","")</f>
        <v/>
      </c>
      <c r="AN35" s="176" t="str">
        <f>IF(CX19.1!LM34&lt;1,"x","")</f>
        <v/>
      </c>
      <c r="AO35" s="176" t="str">
        <f>IF(CX19.1!LX34&lt;1,"x","")</f>
        <v/>
      </c>
      <c r="AP35" s="176" t="str">
        <f>IF(CX19.1!MI34&lt;1,"x","")</f>
        <v/>
      </c>
      <c r="AQ35" s="176" t="str">
        <f>IF(CX19.1!MT34&lt;1,"x","")</f>
        <v/>
      </c>
      <c r="AR35" s="176" t="str">
        <f>IF(CX19.1!NE34&lt;1,"x","")</f>
        <v/>
      </c>
      <c r="AS35" s="176" t="str">
        <f>IF(CX19.1!NP34&lt;1,"x","")</f>
        <v/>
      </c>
      <c r="AT35" s="176" t="str">
        <f>IF(CX19.1!OA34&lt;1,"x","")</f>
        <v/>
      </c>
      <c r="AU35" s="176" t="str">
        <f>IF(CX19.1!OX34&lt;1,"x","")</f>
        <v/>
      </c>
      <c r="AV35" s="176" t="str">
        <f>IF(CX19.1!PI34&lt;1,"x","")</f>
        <v/>
      </c>
      <c r="AW35" s="176" t="str">
        <f>IF(CX19.1!PT34&lt;1,"x","")</f>
        <v/>
      </c>
      <c r="AX35" s="176" t="str">
        <f>IF(CX19.1!QE34&lt;1,"x","")</f>
        <v/>
      </c>
      <c r="AY35" s="176" t="str">
        <f>IF(CX19.1!QP34&lt;1,"x","")</f>
        <v/>
      </c>
      <c r="AZ35" s="176" t="str">
        <f>IF(CX19.1!RA34&lt;1,"x","")</f>
        <v/>
      </c>
      <c r="BA35" s="176" t="str">
        <f>IF(CX19.1!RL34&lt;1,"x","")</f>
        <v/>
      </c>
      <c r="BB35" s="176" t="str">
        <f>IF(CX19.1!SJ34&lt;1,"x","")</f>
        <v/>
      </c>
      <c r="BC35" s="176" t="str">
        <f>IF(CX19.1!SU34&lt;1,"x","")</f>
        <v/>
      </c>
      <c r="BD35" s="176" t="str">
        <f>IF(CX19.1!TF34&lt;1,"x","")</f>
        <v/>
      </c>
      <c r="BE35" s="281"/>
    </row>
    <row r="36" spans="1:57">
      <c r="A36" s="190">
        <v>34</v>
      </c>
      <c r="B36" s="190">
        <v>34</v>
      </c>
      <c r="C36" s="180" t="s">
        <v>59</v>
      </c>
      <c r="D36" s="180" t="s">
        <v>208</v>
      </c>
      <c r="E36" s="188" t="s">
        <v>209</v>
      </c>
      <c r="F36" s="189" t="s">
        <v>210</v>
      </c>
      <c r="G36" s="190"/>
      <c r="H36" s="181" t="s">
        <v>667</v>
      </c>
      <c r="I36" s="182" t="s">
        <v>18</v>
      </c>
      <c r="J36" s="183" t="s">
        <v>691</v>
      </c>
      <c r="K36" s="205">
        <f t="shared" si="0"/>
        <v>0</v>
      </c>
      <c r="L36" s="206">
        <f>CX19.1!RY35</f>
        <v>2.3406593406593403</v>
      </c>
      <c r="M36" s="207" t="str">
        <f t="shared" si="1"/>
        <v/>
      </c>
      <c r="N36" s="176" t="str">
        <f>IF(CX19.1!M35&lt;1,"x","")</f>
        <v/>
      </c>
      <c r="O36" s="176" t="str">
        <f>IF(CX19.1!S35&lt;1,"x","")</f>
        <v/>
      </c>
      <c r="P36" s="176" t="str">
        <f>IF(CX19.1!AC35&lt;1,"x","")</f>
        <v/>
      </c>
      <c r="Q36" s="176" t="str">
        <f>IF(CX19.1!AN35&lt;1,"x","")</f>
        <v/>
      </c>
      <c r="R36" s="176" t="str">
        <f>IF(CX19.1!AY35&lt;1,"x","")</f>
        <v/>
      </c>
      <c r="S36" s="176" t="str">
        <f>IF(CX19.1!BJ35&lt;1,"x","")</f>
        <v/>
      </c>
      <c r="T36" s="176" t="str">
        <f>IF(CX19.1!BU35&lt;1,"x","")</f>
        <v/>
      </c>
      <c r="U36" s="176" t="str">
        <f>IF(CX19.1!CN35&lt;1,"x","")</f>
        <v/>
      </c>
      <c r="V36" s="176" t="str">
        <f>IF(CX19.1!CY35&lt;1,"x","")</f>
        <v/>
      </c>
      <c r="W36" s="176" t="str">
        <f>IF(CX19.1!DJ35&lt;1,"x","")</f>
        <v/>
      </c>
      <c r="X36" s="176" t="str">
        <f>IF(CX19.1!DU35&lt;1,"x","")</f>
        <v/>
      </c>
      <c r="Y36" s="176" t="str">
        <f>IF(CX19.1!EF35&lt;1,"x","")</f>
        <v/>
      </c>
      <c r="Z36" s="176" t="str">
        <f>IF(CX19.1!EQ35&lt;1,"x","")</f>
        <v/>
      </c>
      <c r="AA36" s="176" t="str">
        <f>IF(CX19.1!FB35&lt;1,"x","")</f>
        <v/>
      </c>
      <c r="AB36" s="176" t="str">
        <f>IF(CX19.1!FM35&lt;1,"x","")</f>
        <v/>
      </c>
      <c r="AC36" s="176" t="str">
        <f>IF(CX19.1!GJ35&lt;1,"x","")</f>
        <v/>
      </c>
      <c r="AD36" s="176" t="str">
        <f>IF(CX19.1!GU35&lt;1,"x","")</f>
        <v/>
      </c>
      <c r="AE36" s="176" t="str">
        <f>IF(CX19.1!HF35&lt;1,"x","")</f>
        <v/>
      </c>
      <c r="AF36" s="176" t="str">
        <f>IF(CX19.1!HQ35&lt;1,"x","")</f>
        <v/>
      </c>
      <c r="AG36" s="176" t="str">
        <f>IF(CX19.1!IB35&lt;1,"x","")</f>
        <v/>
      </c>
      <c r="AH36" s="176" t="str">
        <f>IF(CX19.1!IM35&lt;1,"x","")</f>
        <v/>
      </c>
      <c r="AI36" s="176" t="str">
        <f>IF(CX19.1!IX35&lt;1,"x","")</f>
        <v/>
      </c>
      <c r="AJ36" s="176" t="str">
        <f>IF(CX19.1!JI35&lt;1,"x","")</f>
        <v/>
      </c>
      <c r="AK36" s="176" t="str">
        <f>IF(CX19.1!JT35&lt;1,"x","")</f>
        <v/>
      </c>
      <c r="AL36" s="176" t="str">
        <f>IF(CX19.1!KQ35&lt;1,"x","")</f>
        <v/>
      </c>
      <c r="AM36" s="176" t="str">
        <f>IF(CX19.1!LB35&lt;1,"x","")</f>
        <v/>
      </c>
      <c r="AN36" s="176" t="str">
        <f>IF(CX19.1!LM35&lt;1,"x","")</f>
        <v/>
      </c>
      <c r="AO36" s="176" t="str">
        <f>IF(CX19.1!LX35&lt;1,"x","")</f>
        <v/>
      </c>
      <c r="AP36" s="176" t="str">
        <f>IF(CX19.1!MI35&lt;1,"x","")</f>
        <v/>
      </c>
      <c r="AQ36" s="176" t="str">
        <f>IF(CX19.1!MT35&lt;1,"x","")</f>
        <v/>
      </c>
      <c r="AR36" s="176" t="str">
        <f>IF(CX19.1!NE35&lt;1,"x","")</f>
        <v/>
      </c>
      <c r="AS36" s="176" t="str">
        <f>IF(CX19.1!NP35&lt;1,"x","")</f>
        <v/>
      </c>
      <c r="AT36" s="176" t="str">
        <f>IF(CX19.1!OA35&lt;1,"x","")</f>
        <v/>
      </c>
      <c r="AU36" s="176" t="str">
        <f>IF(CX19.1!OX35&lt;1,"x","")</f>
        <v/>
      </c>
      <c r="AV36" s="176" t="str">
        <f>IF(CX19.1!PI35&lt;1,"x","")</f>
        <v/>
      </c>
      <c r="AW36" s="176" t="str">
        <f>IF(CX19.1!PT35&lt;1,"x","")</f>
        <v/>
      </c>
      <c r="AX36" s="176" t="str">
        <f>IF(CX19.1!QE35&lt;1,"x","")</f>
        <v/>
      </c>
      <c r="AY36" s="176" t="str">
        <f>IF(CX19.1!QP35&lt;1,"x","")</f>
        <v/>
      </c>
      <c r="AZ36" s="176" t="str">
        <f>IF(CX19.1!RA35&lt;1,"x","")</f>
        <v/>
      </c>
      <c r="BA36" s="176" t="str">
        <f>IF(CX19.1!RL35&lt;1,"x","")</f>
        <v/>
      </c>
      <c r="BB36" s="176"/>
      <c r="BC36" s="176"/>
      <c r="BD36" s="176" t="str">
        <f>IF(CX19.1!TF35&lt;1,"x","")</f>
        <v/>
      </c>
      <c r="BE36" s="281"/>
    </row>
    <row r="37" spans="1:57">
      <c r="A37" s="190">
        <v>35</v>
      </c>
      <c r="B37" s="190">
        <v>35</v>
      </c>
      <c r="C37" s="180" t="s">
        <v>59</v>
      </c>
      <c r="D37" s="180" t="s">
        <v>211</v>
      </c>
      <c r="E37" s="188" t="s">
        <v>19</v>
      </c>
      <c r="F37" s="189" t="s">
        <v>212</v>
      </c>
      <c r="G37" s="190"/>
      <c r="H37" s="181" t="s">
        <v>668</v>
      </c>
      <c r="I37" s="182" t="s">
        <v>18</v>
      </c>
      <c r="J37" s="183" t="s">
        <v>698</v>
      </c>
      <c r="K37" s="205">
        <f t="shared" si="0"/>
        <v>0</v>
      </c>
      <c r="L37" s="206">
        <f>CX19.1!RY36</f>
        <v>3.0604395604395602</v>
      </c>
      <c r="M37" s="207" t="str">
        <f t="shared" si="1"/>
        <v/>
      </c>
      <c r="N37" s="176" t="str">
        <f>IF(CX19.1!M36&lt;1,"x","")</f>
        <v/>
      </c>
      <c r="O37" s="176" t="str">
        <f>IF(CX19.1!S36&lt;1,"x","")</f>
        <v/>
      </c>
      <c r="P37" s="176" t="str">
        <f>IF(CX19.1!AC36&lt;1,"x","")</f>
        <v/>
      </c>
      <c r="Q37" s="176" t="str">
        <f>IF(CX19.1!AN36&lt;1,"x","")</f>
        <v/>
      </c>
      <c r="R37" s="176" t="str">
        <f>IF(CX19.1!AY36&lt;1,"x","")</f>
        <v/>
      </c>
      <c r="S37" s="176" t="str">
        <f>IF(CX19.1!BJ36&lt;1,"x","")</f>
        <v/>
      </c>
      <c r="T37" s="176" t="str">
        <f>IF(CX19.1!BU36&lt;1,"x","")</f>
        <v/>
      </c>
      <c r="U37" s="176" t="str">
        <f>IF(CX19.1!CN36&lt;1,"x","")</f>
        <v/>
      </c>
      <c r="V37" s="176" t="str">
        <f>IF(CX19.1!CY36&lt;1,"x","")</f>
        <v/>
      </c>
      <c r="W37" s="176" t="str">
        <f>IF(CX19.1!DJ36&lt;1,"x","")</f>
        <v/>
      </c>
      <c r="X37" s="176" t="str">
        <f>IF(CX19.1!DU36&lt;1,"x","")</f>
        <v/>
      </c>
      <c r="Y37" s="176" t="str">
        <f>IF(CX19.1!EF36&lt;1,"x","")</f>
        <v/>
      </c>
      <c r="Z37" s="176" t="str">
        <f>IF(CX19.1!EQ36&lt;1,"x","")</f>
        <v/>
      </c>
      <c r="AA37" s="176" t="str">
        <f>IF(CX19.1!FB36&lt;1,"x","")</f>
        <v/>
      </c>
      <c r="AB37" s="176" t="str">
        <f>IF(CX19.1!FM36&lt;1,"x","")</f>
        <v/>
      </c>
      <c r="AC37" s="176" t="str">
        <f>IF(CX19.1!GJ36&lt;1,"x","")</f>
        <v/>
      </c>
      <c r="AD37" s="176" t="str">
        <f>IF(CX19.1!GU36&lt;1,"x","")</f>
        <v/>
      </c>
      <c r="AE37" s="176" t="str">
        <f>IF(CX19.1!HF36&lt;1,"x","")</f>
        <v/>
      </c>
      <c r="AF37" s="176" t="str">
        <f>IF(CX19.1!HQ36&lt;1,"x","")</f>
        <v/>
      </c>
      <c r="AG37" s="176" t="str">
        <f>IF(CX19.1!IB36&lt;1,"x","")</f>
        <v/>
      </c>
      <c r="AH37" s="176" t="str">
        <f>IF(CX19.1!IM36&lt;1,"x","")</f>
        <v/>
      </c>
      <c r="AI37" s="176" t="str">
        <f>IF(CX19.1!IX36&lt;1,"x","")</f>
        <v/>
      </c>
      <c r="AJ37" s="176" t="str">
        <f>IF(CX19.1!JI36&lt;1,"x","")</f>
        <v/>
      </c>
      <c r="AK37" s="176" t="str">
        <f>IF(CX19.1!JT36&lt;1,"x","")</f>
        <v/>
      </c>
      <c r="AL37" s="176" t="str">
        <f>IF(CX19.1!KQ36&lt;1,"x","")</f>
        <v/>
      </c>
      <c r="AM37" s="176" t="str">
        <f>IF(CX19.1!LB36&lt;1,"x","")</f>
        <v/>
      </c>
      <c r="AN37" s="176" t="str">
        <f>IF(CX19.1!LM36&lt;1,"x","")</f>
        <v/>
      </c>
      <c r="AO37" s="176" t="str">
        <f>IF(CX19.1!LX36&lt;1,"x","")</f>
        <v/>
      </c>
      <c r="AP37" s="176" t="str">
        <f>IF(CX19.1!MI36&lt;1,"x","")</f>
        <v/>
      </c>
      <c r="AQ37" s="176" t="str">
        <f>IF(CX19.1!MT36&lt;1,"x","")</f>
        <v/>
      </c>
      <c r="AR37" s="176" t="str">
        <f>IF(CX19.1!NE36&lt;1,"x","")</f>
        <v/>
      </c>
      <c r="AS37" s="176" t="str">
        <f>IF(CX19.1!NP36&lt;1,"x","")</f>
        <v/>
      </c>
      <c r="AT37" s="176" t="str">
        <f>IF(CX19.1!OA36&lt;1,"x","")</f>
        <v/>
      </c>
      <c r="AU37" s="176" t="str">
        <f>IF(CX19.1!OX36&lt;1,"x","")</f>
        <v/>
      </c>
      <c r="AV37" s="176" t="str">
        <f>IF(CX19.1!PI36&lt;1,"x","")</f>
        <v/>
      </c>
      <c r="AW37" s="176" t="str">
        <f>IF(CX19.1!PT36&lt;1,"x","")</f>
        <v/>
      </c>
      <c r="AX37" s="176" t="str">
        <f>IF(CX19.1!QE36&lt;1,"x","")</f>
        <v/>
      </c>
      <c r="AY37" s="176" t="str">
        <f>IF(CX19.1!QP36&lt;1,"x","")</f>
        <v/>
      </c>
      <c r="AZ37" s="176" t="str">
        <f>IF(CX19.1!RA36&lt;1,"x","")</f>
        <v/>
      </c>
      <c r="BA37" s="176" t="str">
        <f>IF(CX19.1!RL36&lt;1,"x","")</f>
        <v/>
      </c>
      <c r="BB37" s="176"/>
      <c r="BC37" s="176"/>
      <c r="BD37" s="176" t="str">
        <f>IF(CX19.1!TF36&lt;1,"x","")</f>
        <v/>
      </c>
      <c r="BE37" s="281"/>
    </row>
    <row r="38" spans="1:57">
      <c r="A38" s="190">
        <v>36</v>
      </c>
      <c r="B38" s="190">
        <v>36</v>
      </c>
      <c r="C38" s="180" t="s">
        <v>59</v>
      </c>
      <c r="D38" s="180" t="s">
        <v>213</v>
      </c>
      <c r="E38" s="188" t="s">
        <v>214</v>
      </c>
      <c r="F38" s="189" t="s">
        <v>212</v>
      </c>
      <c r="G38" s="190"/>
      <c r="H38" s="181" t="s">
        <v>669</v>
      </c>
      <c r="I38" s="182" t="s">
        <v>18</v>
      </c>
      <c r="J38" s="183" t="s">
        <v>680</v>
      </c>
      <c r="K38" s="205">
        <f t="shared" si="0"/>
        <v>0</v>
      </c>
      <c r="L38" s="206">
        <f>CX19.1!RY37</f>
        <v>2.1703296703296702</v>
      </c>
      <c r="M38" s="207" t="str">
        <f t="shared" si="1"/>
        <v/>
      </c>
      <c r="N38" s="176" t="str">
        <f>IF(CX19.1!M37&lt;1,"x","")</f>
        <v/>
      </c>
      <c r="O38" s="176" t="str">
        <f>IF(CX19.1!S37&lt;1,"x","")</f>
        <v/>
      </c>
      <c r="P38" s="176" t="str">
        <f>IF(CX19.1!AC37&lt;1,"x","")</f>
        <v/>
      </c>
      <c r="Q38" s="176" t="str">
        <f>IF(CX19.1!AN37&lt;1,"x","")</f>
        <v/>
      </c>
      <c r="R38" s="176" t="str">
        <f>IF(CX19.1!AY37&lt;1,"x","")</f>
        <v/>
      </c>
      <c r="S38" s="176" t="str">
        <f>IF(CX19.1!BJ37&lt;1,"x","")</f>
        <v/>
      </c>
      <c r="T38" s="176" t="str">
        <f>IF(CX19.1!BU37&lt;1,"x","")</f>
        <v/>
      </c>
      <c r="U38" s="176" t="str">
        <f>IF(CX19.1!CN37&lt;1,"x","")</f>
        <v/>
      </c>
      <c r="V38" s="176" t="str">
        <f>IF(CX19.1!CY37&lt;1,"x","")</f>
        <v/>
      </c>
      <c r="W38" s="176" t="str">
        <f>IF(CX19.1!DJ37&lt;1,"x","")</f>
        <v/>
      </c>
      <c r="X38" s="176" t="str">
        <f>IF(CX19.1!DU37&lt;1,"x","")</f>
        <v/>
      </c>
      <c r="Y38" s="176" t="str">
        <f>IF(CX19.1!EF37&lt;1,"x","")</f>
        <v/>
      </c>
      <c r="Z38" s="176" t="str">
        <f>IF(CX19.1!EQ37&lt;1,"x","")</f>
        <v/>
      </c>
      <c r="AA38" s="176" t="str">
        <f>IF(CX19.1!FB37&lt;1,"x","")</f>
        <v/>
      </c>
      <c r="AB38" s="176" t="str">
        <f>IF(CX19.1!FM37&lt;1,"x","")</f>
        <v/>
      </c>
      <c r="AC38" s="176" t="str">
        <f>IF(CX19.1!GJ37&lt;1,"x","")</f>
        <v/>
      </c>
      <c r="AD38" s="176" t="str">
        <f>IF(CX19.1!GU37&lt;1,"x","")</f>
        <v/>
      </c>
      <c r="AE38" s="176" t="str">
        <f>IF(CX19.1!HF37&lt;1,"x","")</f>
        <v/>
      </c>
      <c r="AF38" s="176" t="str">
        <f>IF(CX19.1!HQ37&lt;1,"x","")</f>
        <v/>
      </c>
      <c r="AG38" s="176" t="str">
        <f>IF(CX19.1!IB37&lt;1,"x","")</f>
        <v/>
      </c>
      <c r="AH38" s="176" t="str">
        <f>IF(CX19.1!IM37&lt;1,"x","")</f>
        <v/>
      </c>
      <c r="AI38" s="176" t="str">
        <f>IF(CX19.1!IX37&lt;1,"x","")</f>
        <v/>
      </c>
      <c r="AJ38" s="176" t="str">
        <f>IF(CX19.1!JI37&lt;1,"x","")</f>
        <v/>
      </c>
      <c r="AK38" s="176" t="str">
        <f>IF(CX19.1!JT37&lt;1,"x","")</f>
        <v/>
      </c>
      <c r="AL38" s="176" t="str">
        <f>IF(CX19.1!KQ37&lt;1,"x","")</f>
        <v/>
      </c>
      <c r="AM38" s="176" t="str">
        <f>IF(CX19.1!LB37&lt;1,"x","")</f>
        <v/>
      </c>
      <c r="AN38" s="176" t="str">
        <f>IF(CX19.1!LM37&lt;1,"x","")</f>
        <v/>
      </c>
      <c r="AO38" s="176" t="str">
        <f>IF(CX19.1!LX37&lt;1,"x","")</f>
        <v/>
      </c>
      <c r="AP38" s="176" t="str">
        <f>IF(CX19.1!MI37&lt;1,"x","")</f>
        <v/>
      </c>
      <c r="AQ38" s="176" t="str">
        <f>IF(CX19.1!MT37&lt;1,"x","")</f>
        <v/>
      </c>
      <c r="AR38" s="176" t="str">
        <f>IF(CX19.1!NE37&lt;1,"x","")</f>
        <v/>
      </c>
      <c r="AS38" s="176" t="str">
        <f>IF(CX19.1!NP37&lt;1,"x","")</f>
        <v/>
      </c>
      <c r="AT38" s="176" t="str">
        <f>IF(CX19.1!OA37&lt;1,"x","")</f>
        <v/>
      </c>
      <c r="AU38" s="176" t="str">
        <f>IF(CX19.1!OX37&lt;1,"x","")</f>
        <v/>
      </c>
      <c r="AV38" s="176" t="str">
        <f>IF(CX19.1!PI37&lt;1,"x","")</f>
        <v/>
      </c>
      <c r="AW38" s="176" t="str">
        <f>IF(CX19.1!PT37&lt;1,"x","")</f>
        <v/>
      </c>
      <c r="AX38" s="176" t="str">
        <f>IF(CX19.1!QE37&lt;1,"x","")</f>
        <v/>
      </c>
      <c r="AY38" s="176" t="str">
        <f>IF(CX19.1!QP37&lt;1,"x","")</f>
        <v/>
      </c>
      <c r="AZ38" s="176" t="str">
        <f>IF(CX19.1!RA37&lt;1,"x","")</f>
        <v/>
      </c>
      <c r="BA38" s="176" t="str">
        <f>IF(CX19.1!RL37&lt;1,"x","")</f>
        <v/>
      </c>
      <c r="BB38" s="176" t="str">
        <f>IF(CX19.1!SJ37&lt;1,"x","")</f>
        <v/>
      </c>
      <c r="BC38" s="176" t="str">
        <f>IF(CX19.1!SU37&lt;1,"x","")</f>
        <v/>
      </c>
      <c r="BD38" s="176" t="str">
        <f>IF(CX19.1!TF37&lt;1,"x","")</f>
        <v/>
      </c>
      <c r="BE38" s="281"/>
    </row>
    <row r="39" spans="1:57">
      <c r="A39" s="190">
        <v>37</v>
      </c>
      <c r="B39" s="190">
        <v>37</v>
      </c>
      <c r="C39" s="180" t="s">
        <v>59</v>
      </c>
      <c r="D39" s="180" t="s">
        <v>215</v>
      </c>
      <c r="E39" s="188" t="s">
        <v>193</v>
      </c>
      <c r="F39" s="189" t="s">
        <v>216</v>
      </c>
      <c r="G39" s="190"/>
      <c r="H39" s="181" t="s">
        <v>670</v>
      </c>
      <c r="I39" s="182" t="s">
        <v>18</v>
      </c>
      <c r="J39" s="183" t="s">
        <v>688</v>
      </c>
      <c r="K39" s="205">
        <f t="shared" si="0"/>
        <v>0</v>
      </c>
      <c r="L39" s="206">
        <f>CX19.1!RY38</f>
        <v>2.0109890109890109</v>
      </c>
      <c r="M39" s="207" t="str">
        <f t="shared" si="1"/>
        <v/>
      </c>
      <c r="N39" s="176" t="str">
        <f>IF(CX19.1!M38&lt;1,"x","")</f>
        <v/>
      </c>
      <c r="O39" s="176" t="str">
        <f>IF(CX19.1!S38&lt;1,"x","")</f>
        <v/>
      </c>
      <c r="P39" s="176" t="str">
        <f>IF(CX19.1!AC38&lt;1,"x","")</f>
        <v/>
      </c>
      <c r="Q39" s="176" t="str">
        <f>IF(CX19.1!AN38&lt;1,"x","")</f>
        <v/>
      </c>
      <c r="R39" s="176" t="str">
        <f>IF(CX19.1!AY38&lt;1,"x","")</f>
        <v/>
      </c>
      <c r="S39" s="176" t="str">
        <f>IF(CX19.1!BJ38&lt;1,"x","")</f>
        <v/>
      </c>
      <c r="T39" s="176" t="str">
        <f>IF(CX19.1!BU38&lt;1,"x","")</f>
        <v/>
      </c>
      <c r="U39" s="176" t="str">
        <f>IF(CX19.1!CN38&lt;1,"x","")</f>
        <v/>
      </c>
      <c r="V39" s="176" t="str">
        <f>IF(CX19.1!CY38&lt;1,"x","")</f>
        <v/>
      </c>
      <c r="W39" s="176" t="str">
        <f>IF(CX19.1!DJ38&lt;1,"x","")</f>
        <v/>
      </c>
      <c r="X39" s="176" t="str">
        <f>IF(CX19.1!DU38&lt;1,"x","")</f>
        <v/>
      </c>
      <c r="Y39" s="176" t="str">
        <f>IF(CX19.1!EF38&lt;1,"x","")</f>
        <v/>
      </c>
      <c r="Z39" s="176" t="str">
        <f>IF(CX19.1!EQ38&lt;1,"x","")</f>
        <v/>
      </c>
      <c r="AA39" s="176" t="str">
        <f>IF(CX19.1!FB38&lt;1,"x","")</f>
        <v/>
      </c>
      <c r="AB39" s="176" t="str">
        <f>IF(CX19.1!FM38&lt;1,"x","")</f>
        <v/>
      </c>
      <c r="AC39" s="176" t="str">
        <f>IF(CX19.1!GJ38&lt;1,"x","")</f>
        <v/>
      </c>
      <c r="AD39" s="176" t="str">
        <f>IF(CX19.1!GU38&lt;1,"x","")</f>
        <v/>
      </c>
      <c r="AE39" s="176" t="str">
        <f>IF(CX19.1!HF38&lt;1,"x","")</f>
        <v/>
      </c>
      <c r="AF39" s="176" t="str">
        <f>IF(CX19.1!HQ38&lt;1,"x","")</f>
        <v/>
      </c>
      <c r="AG39" s="176" t="str">
        <f>IF(CX19.1!IB38&lt;1,"x","")</f>
        <v/>
      </c>
      <c r="AH39" s="176" t="str">
        <f>IF(CX19.1!IM38&lt;1,"x","")</f>
        <v/>
      </c>
      <c r="AI39" s="176" t="str">
        <f>IF(CX19.1!IX38&lt;1,"x","")</f>
        <v/>
      </c>
      <c r="AJ39" s="176" t="str">
        <f>IF(CX19.1!JI38&lt;1,"x","")</f>
        <v/>
      </c>
      <c r="AK39" s="176" t="str">
        <f>IF(CX19.1!JT38&lt;1,"x","")</f>
        <v/>
      </c>
      <c r="AL39" s="176" t="str">
        <f>IF(CX19.1!KQ38&lt;1,"x","")</f>
        <v/>
      </c>
      <c r="AM39" s="176" t="str">
        <f>IF(CX19.1!LB38&lt;1,"x","")</f>
        <v/>
      </c>
      <c r="AN39" s="176" t="str">
        <f>IF(CX19.1!LM38&lt;1,"x","")</f>
        <v/>
      </c>
      <c r="AO39" s="176" t="str">
        <f>IF(CX19.1!LX38&lt;1,"x","")</f>
        <v/>
      </c>
      <c r="AP39" s="176" t="str">
        <f>IF(CX19.1!MI38&lt;1,"x","")</f>
        <v/>
      </c>
      <c r="AQ39" s="176" t="str">
        <f>IF(CX19.1!MT38&lt;1,"x","")</f>
        <v/>
      </c>
      <c r="AR39" s="176" t="str">
        <f>IF(CX19.1!NE38&lt;1,"x","")</f>
        <v/>
      </c>
      <c r="AS39" s="176" t="str">
        <f>IF(CX19.1!NP38&lt;1,"x","")</f>
        <v/>
      </c>
      <c r="AT39" s="176" t="str">
        <f>IF(CX19.1!OA38&lt;1,"x","")</f>
        <v/>
      </c>
      <c r="AU39" s="176" t="str">
        <f>IF(CX19.1!OX38&lt;1,"x","")</f>
        <v/>
      </c>
      <c r="AV39" s="176" t="str">
        <f>IF(CX19.1!PI38&lt;1,"x","")</f>
        <v/>
      </c>
      <c r="AW39" s="176" t="str">
        <f>IF(CX19.1!PT38&lt;1,"x","")</f>
        <v/>
      </c>
      <c r="AX39" s="176" t="str">
        <f>IF(CX19.1!QE38&lt;1,"x","")</f>
        <v/>
      </c>
      <c r="AY39" s="176" t="str">
        <f>IF(CX19.1!QP38&lt;1,"x","")</f>
        <v/>
      </c>
      <c r="AZ39" s="176" t="str">
        <f>IF(CX19.1!RA38&lt;1,"x","")</f>
        <v/>
      </c>
      <c r="BA39" s="176" t="str">
        <f>IF(CX19.1!RL38&lt;1,"x","")</f>
        <v/>
      </c>
      <c r="BB39" s="176" t="str">
        <f>IF(CX19.1!SJ38&lt;1,"x","")</f>
        <v/>
      </c>
      <c r="BC39" s="176" t="str">
        <f>IF(CX19.1!SU38&lt;1,"x","")</f>
        <v/>
      </c>
      <c r="BD39" s="176" t="str">
        <f>IF(CX19.1!TF38&lt;1,"x","")</f>
        <v/>
      </c>
      <c r="BE39" s="281"/>
    </row>
    <row r="40" spans="1:57">
      <c r="A40" s="190">
        <v>38</v>
      </c>
      <c r="B40" s="190">
        <v>38</v>
      </c>
      <c r="C40" s="180" t="s">
        <v>59</v>
      </c>
      <c r="D40" s="180" t="s">
        <v>217</v>
      </c>
      <c r="E40" s="188" t="s">
        <v>218</v>
      </c>
      <c r="F40" s="189" t="s">
        <v>216</v>
      </c>
      <c r="G40" s="190"/>
      <c r="H40" s="181" t="s">
        <v>671</v>
      </c>
      <c r="I40" s="182" t="s">
        <v>18</v>
      </c>
      <c r="J40" s="184" t="s">
        <v>699</v>
      </c>
      <c r="K40" s="205">
        <f t="shared" si="0"/>
        <v>0</v>
      </c>
      <c r="L40" s="206">
        <f>CX19.1!RY39</f>
        <v>2.6868131868131866</v>
      </c>
      <c r="M40" s="207" t="str">
        <f t="shared" si="1"/>
        <v/>
      </c>
      <c r="N40" s="176" t="str">
        <f>IF(CX19.1!M39&lt;1,"x","")</f>
        <v/>
      </c>
      <c r="O40" s="176" t="str">
        <f>IF(CX19.1!S39&lt;1,"x","")</f>
        <v/>
      </c>
      <c r="P40" s="176" t="str">
        <f>IF(CX19.1!AC39&lt;1,"x","")</f>
        <v/>
      </c>
      <c r="Q40" s="176" t="str">
        <f>IF(CX19.1!AN39&lt;1,"x","")</f>
        <v/>
      </c>
      <c r="R40" s="176" t="str">
        <f>IF(CX19.1!AY39&lt;1,"x","")</f>
        <v/>
      </c>
      <c r="S40" s="176" t="str">
        <f>IF(CX19.1!BJ39&lt;1,"x","")</f>
        <v/>
      </c>
      <c r="T40" s="176" t="str">
        <f>IF(CX19.1!BU39&lt;1,"x","")</f>
        <v/>
      </c>
      <c r="U40" s="176" t="str">
        <f>IF(CX19.1!CN39&lt;1,"x","")</f>
        <v/>
      </c>
      <c r="V40" s="176" t="str">
        <f>IF(CX19.1!CY39&lt;1,"x","")</f>
        <v/>
      </c>
      <c r="W40" s="176" t="str">
        <f>IF(CX19.1!DJ39&lt;1,"x","")</f>
        <v/>
      </c>
      <c r="X40" s="176" t="str">
        <f>IF(CX19.1!DU39&lt;1,"x","")</f>
        <v/>
      </c>
      <c r="Y40" s="176" t="str">
        <f>IF(CX19.1!EF39&lt;1,"x","")</f>
        <v/>
      </c>
      <c r="Z40" s="176" t="str">
        <f>IF(CX19.1!EQ39&lt;1,"x","")</f>
        <v/>
      </c>
      <c r="AA40" s="176" t="str">
        <f>IF(CX19.1!FB39&lt;1,"x","")</f>
        <v/>
      </c>
      <c r="AB40" s="176" t="str">
        <f>IF(CX19.1!FM39&lt;1,"x","")</f>
        <v/>
      </c>
      <c r="AC40" s="176" t="str">
        <f>IF(CX19.1!GJ39&lt;1,"x","")</f>
        <v/>
      </c>
      <c r="AD40" s="176" t="str">
        <f>IF(CX19.1!GU39&lt;1,"x","")</f>
        <v/>
      </c>
      <c r="AE40" s="176" t="str">
        <f>IF(CX19.1!HF39&lt;1,"x","")</f>
        <v/>
      </c>
      <c r="AF40" s="176" t="str">
        <f>IF(CX19.1!HQ39&lt;1,"x","")</f>
        <v/>
      </c>
      <c r="AG40" s="176" t="str">
        <f>IF(CX19.1!IB39&lt;1,"x","")</f>
        <v/>
      </c>
      <c r="AH40" s="176" t="str">
        <f>IF(CX19.1!IM39&lt;1,"x","")</f>
        <v/>
      </c>
      <c r="AI40" s="176" t="str">
        <f>IF(CX19.1!IX39&lt;1,"x","")</f>
        <v/>
      </c>
      <c r="AJ40" s="176" t="str">
        <f>IF(CX19.1!JI39&lt;1,"x","")</f>
        <v/>
      </c>
      <c r="AK40" s="176" t="str">
        <f>IF(CX19.1!JT39&lt;1,"x","")</f>
        <v/>
      </c>
      <c r="AL40" s="176" t="str">
        <f>IF(CX19.1!KQ39&lt;1,"x","")</f>
        <v/>
      </c>
      <c r="AM40" s="176" t="str">
        <f>IF(CX19.1!LB39&lt;1,"x","")</f>
        <v/>
      </c>
      <c r="AN40" s="176" t="str">
        <f>IF(CX19.1!LM39&lt;1,"x","")</f>
        <v/>
      </c>
      <c r="AO40" s="176" t="str">
        <f>IF(CX19.1!LX39&lt;1,"x","")</f>
        <v/>
      </c>
      <c r="AP40" s="176" t="str">
        <f>IF(CX19.1!MI39&lt;1,"x","")</f>
        <v/>
      </c>
      <c r="AQ40" s="176" t="str">
        <f>IF(CX19.1!MT39&lt;1,"x","")</f>
        <v/>
      </c>
      <c r="AR40" s="176" t="str">
        <f>IF(CX19.1!NE39&lt;1,"x","")</f>
        <v/>
      </c>
      <c r="AS40" s="176" t="str">
        <f>IF(CX19.1!NP39&lt;1,"x","")</f>
        <v/>
      </c>
      <c r="AT40" s="176" t="str">
        <f>IF(CX19.1!OA39&lt;1,"x","")</f>
        <v/>
      </c>
      <c r="AU40" s="176" t="str">
        <f>IF(CX19.1!OX39&lt;1,"x","")</f>
        <v/>
      </c>
      <c r="AV40" s="176" t="str">
        <f>IF(CX19.1!PI39&lt;1,"x","")</f>
        <v/>
      </c>
      <c r="AW40" s="176" t="str">
        <f>IF(CX19.1!PT39&lt;1,"x","")</f>
        <v/>
      </c>
      <c r="AX40" s="176" t="str">
        <f>IF(CX19.1!QE39&lt;1,"x","")</f>
        <v/>
      </c>
      <c r="AY40" s="176" t="str">
        <f>IF(CX19.1!QP39&lt;1,"x","")</f>
        <v/>
      </c>
      <c r="AZ40" s="176" t="str">
        <f>IF(CX19.1!RA39&lt;1,"x","")</f>
        <v/>
      </c>
      <c r="BA40" s="176" t="str">
        <f>IF(CX19.1!RL39&lt;1,"x","")</f>
        <v/>
      </c>
      <c r="BB40" s="176" t="str">
        <f>IF(CX19.1!SJ39&lt;1,"x","")</f>
        <v/>
      </c>
      <c r="BC40" s="176" t="str">
        <f>IF(CX19.1!SU39&lt;1,"x","")</f>
        <v/>
      </c>
      <c r="BD40" s="176" t="str">
        <f>IF(CX19.1!TF39&lt;1,"x","")</f>
        <v/>
      </c>
      <c r="BE40" s="281"/>
    </row>
    <row r="41" spans="1:57">
      <c r="A41" s="190">
        <v>39</v>
      </c>
      <c r="B41" s="190">
        <v>39</v>
      </c>
      <c r="C41" s="180" t="s">
        <v>59</v>
      </c>
      <c r="D41" s="180" t="s">
        <v>219</v>
      </c>
      <c r="E41" s="188" t="s">
        <v>220</v>
      </c>
      <c r="F41" s="189" t="s">
        <v>221</v>
      </c>
      <c r="G41" s="190"/>
      <c r="H41" s="185" t="s">
        <v>672</v>
      </c>
      <c r="I41" s="182" t="s">
        <v>18</v>
      </c>
      <c r="J41" s="184" t="s">
        <v>676</v>
      </c>
      <c r="K41" s="205">
        <f t="shared" si="0"/>
        <v>0</v>
      </c>
      <c r="L41" s="206">
        <f>CX19.1!RY40</f>
        <v>2.4395604395604398</v>
      </c>
      <c r="M41" s="207" t="str">
        <f t="shared" si="1"/>
        <v/>
      </c>
      <c r="N41" s="176" t="str">
        <f>IF(CX19.1!M40&lt;1,"x","")</f>
        <v/>
      </c>
      <c r="O41" s="176" t="str">
        <f>IF(CX19.1!S40&lt;1,"x","")</f>
        <v/>
      </c>
      <c r="P41" s="176" t="str">
        <f>IF(CX19.1!AC40&lt;1,"x","")</f>
        <v/>
      </c>
      <c r="Q41" s="176" t="str">
        <f>IF(CX19.1!AN40&lt;1,"x","")</f>
        <v/>
      </c>
      <c r="R41" s="176" t="str">
        <f>IF(CX19.1!AY40&lt;1,"x","")</f>
        <v/>
      </c>
      <c r="S41" s="176" t="str">
        <f>IF(CX19.1!BJ40&lt;1,"x","")</f>
        <v/>
      </c>
      <c r="T41" s="176" t="str">
        <f>IF(CX19.1!BU40&lt;1,"x","")</f>
        <v/>
      </c>
      <c r="U41" s="176" t="str">
        <f>IF(CX19.1!CN40&lt;1,"x","")</f>
        <v/>
      </c>
      <c r="V41" s="176" t="str">
        <f>IF(CX19.1!CY40&lt;1,"x","")</f>
        <v/>
      </c>
      <c r="W41" s="176" t="str">
        <f>IF(CX19.1!DJ40&lt;1,"x","")</f>
        <v/>
      </c>
      <c r="X41" s="176" t="str">
        <f>IF(CX19.1!DU40&lt;1,"x","")</f>
        <v/>
      </c>
      <c r="Y41" s="176" t="str">
        <f>IF(CX19.1!EF40&lt;1,"x","")</f>
        <v/>
      </c>
      <c r="Z41" s="176" t="str">
        <f>IF(CX19.1!EQ40&lt;1,"x","")</f>
        <v/>
      </c>
      <c r="AA41" s="176" t="str">
        <f>IF(CX19.1!FB40&lt;1,"x","")</f>
        <v/>
      </c>
      <c r="AB41" s="176" t="str">
        <f>IF(CX19.1!FM40&lt;1,"x","")</f>
        <v/>
      </c>
      <c r="AC41" s="176" t="str">
        <f>IF(CX19.1!GJ40&lt;1,"x","")</f>
        <v/>
      </c>
      <c r="AD41" s="176" t="str">
        <f>IF(CX19.1!GU40&lt;1,"x","")</f>
        <v/>
      </c>
      <c r="AE41" s="176" t="str">
        <f>IF(CX19.1!HF40&lt;1,"x","")</f>
        <v/>
      </c>
      <c r="AF41" s="176" t="str">
        <f>IF(CX19.1!HQ40&lt;1,"x","")</f>
        <v/>
      </c>
      <c r="AG41" s="176" t="str">
        <f>IF(CX19.1!IB40&lt;1,"x","")</f>
        <v/>
      </c>
      <c r="AH41" s="176" t="str">
        <f>IF(CX19.1!IM40&lt;1,"x","")</f>
        <v/>
      </c>
      <c r="AI41" s="176" t="str">
        <f>IF(CX19.1!IX40&lt;1,"x","")</f>
        <v/>
      </c>
      <c r="AJ41" s="176" t="str">
        <f>IF(CX19.1!JI40&lt;1,"x","")</f>
        <v/>
      </c>
      <c r="AK41" s="176" t="str">
        <f>IF(CX19.1!JT40&lt;1,"x","")</f>
        <v/>
      </c>
      <c r="AL41" s="176" t="str">
        <f>IF(CX19.1!KQ40&lt;1,"x","")</f>
        <v/>
      </c>
      <c r="AM41" s="176" t="str">
        <f>IF(CX19.1!LB40&lt;1,"x","")</f>
        <v/>
      </c>
      <c r="AN41" s="176" t="str">
        <f>IF(CX19.1!LM40&lt;1,"x","")</f>
        <v/>
      </c>
      <c r="AO41" s="176" t="str">
        <f>IF(CX19.1!LX40&lt;1,"x","")</f>
        <v/>
      </c>
      <c r="AP41" s="176" t="str">
        <f>IF(CX19.1!MI40&lt;1,"x","")</f>
        <v/>
      </c>
      <c r="AQ41" s="176" t="str">
        <f>IF(CX19.1!MT40&lt;1,"x","")</f>
        <v/>
      </c>
      <c r="AR41" s="176" t="str">
        <f>IF(CX19.1!NE40&lt;1,"x","")</f>
        <v/>
      </c>
      <c r="AS41" s="176" t="str">
        <f>IF(CX19.1!NP40&lt;1,"x","")</f>
        <v/>
      </c>
      <c r="AT41" s="176" t="str">
        <f>IF(CX19.1!OA40&lt;1,"x","")</f>
        <v/>
      </c>
      <c r="AU41" s="176" t="str">
        <f>IF(CX19.1!OX40&lt;1,"x","")</f>
        <v/>
      </c>
      <c r="AV41" s="176" t="str">
        <f>IF(CX19.1!PI40&lt;1,"x","")</f>
        <v/>
      </c>
      <c r="AW41" s="176" t="str">
        <f>IF(CX19.1!PT40&lt;1,"x","")</f>
        <v/>
      </c>
      <c r="AX41" s="176" t="str">
        <f>IF(CX19.1!QE40&lt;1,"x","")</f>
        <v/>
      </c>
      <c r="AY41" s="176" t="str">
        <f>IF(CX19.1!QP40&lt;1,"x","")</f>
        <v/>
      </c>
      <c r="AZ41" s="176" t="str">
        <f>IF(CX19.1!RA40&lt;1,"x","")</f>
        <v/>
      </c>
      <c r="BA41" s="176" t="str">
        <f>IF(CX19.1!RL40&lt;1,"x","")</f>
        <v/>
      </c>
      <c r="BB41" s="176" t="str">
        <f>IF(CX19.1!SJ40&lt;1,"x","")</f>
        <v/>
      </c>
      <c r="BC41" s="176" t="str">
        <f>IF(CX19.1!SU40&lt;1,"x","")</f>
        <v/>
      </c>
      <c r="BD41" s="176" t="str">
        <f>IF(CX19.1!TF40&lt;1,"x","")</f>
        <v/>
      </c>
      <c r="BE41" s="281"/>
    </row>
    <row r="42" spans="1:57" ht="198">
      <c r="A42" s="190">
        <v>40</v>
      </c>
      <c r="B42" s="190">
        <v>40</v>
      </c>
      <c r="C42" s="180" t="s">
        <v>59</v>
      </c>
      <c r="D42" s="180" t="s">
        <v>1376</v>
      </c>
      <c r="E42" s="198" t="s">
        <v>1377</v>
      </c>
      <c r="F42" s="199" t="s">
        <v>287</v>
      </c>
      <c r="G42" s="204" t="s">
        <v>1378</v>
      </c>
      <c r="H42" s="195" t="s">
        <v>907</v>
      </c>
      <c r="I42" s="195" t="s">
        <v>18</v>
      </c>
      <c r="J42" s="184" t="s">
        <v>1474</v>
      </c>
      <c r="K42" s="205">
        <f t="shared" si="0"/>
        <v>43</v>
      </c>
      <c r="L42" s="206" t="e">
        <f>CX19.1!RY57</f>
        <v>#DIV/0!</v>
      </c>
      <c r="M42" s="207" t="str">
        <f t="shared" si="1"/>
        <v xml:space="preserve">ĐCCT (2TC), TIN AUTOCAD (2TC), KCBTCT1 (2TC), TRẮC ĐỊA (3TC), KTCTDD (2TC), KỸ THUẬT ĐIỆN CT (3TC), PLXD (2TC), KC THÉP (2TC), KCBTCT2 (2TC), ĐA KCBTCT2 (1TC), ĐA KTTC1 (1TC), TT XDCB (MĐ3) (2TC), KỸ THUẬT TC2 (2TC), KINH TẾ XD (3TC), AN TOÀN LĐ (2TC), TCTC CTXD (3TC), ĐA TCTC CTXD (1TC), HC,TT,QTCTXD (3TC), TT DỰ TOÁN (1TC), TT KTV (KC) (2TC), TT KTV (TC) (2TC), </v>
      </c>
      <c r="N42" s="176" t="str">
        <f>IF(CX19.1!M57&lt;1,"x","")</f>
        <v/>
      </c>
      <c r="O42" s="176" t="str">
        <f>IF(CX19.1!S57&lt;1,"x","")</f>
        <v/>
      </c>
      <c r="P42" s="176" t="str">
        <f>IF(CX19.1!AC57&lt;1,"x","")</f>
        <v/>
      </c>
      <c r="Q42" s="176" t="str">
        <f>IF(CX19.1!AN57&lt;1,"x","")</f>
        <v/>
      </c>
      <c r="R42" s="176" t="str">
        <f>IF(CX19.1!AY57&lt;1,"x","")</f>
        <v/>
      </c>
      <c r="S42" s="176" t="str">
        <f>IF(CX19.1!BJ57&lt;1,"x","")</f>
        <v/>
      </c>
      <c r="T42" s="176" t="str">
        <f>IF(CX19.1!BU57&lt;1,"x","")</f>
        <v/>
      </c>
      <c r="U42" s="176" t="str">
        <f>IF(CX19.1!CN57&lt;1,"x","")</f>
        <v/>
      </c>
      <c r="V42" s="176" t="str">
        <f>IF(CX19.1!CY57&lt;1,"x","")</f>
        <v>x</v>
      </c>
      <c r="W42" s="176" t="str">
        <f>IF(CX19.1!DJ57&lt;1,"x","")</f>
        <v/>
      </c>
      <c r="X42" s="176" t="str">
        <f>IF(CX19.1!DU57&lt;1,"x","")</f>
        <v/>
      </c>
      <c r="Y42" s="176" t="str">
        <f>IF(CX19.1!EF57&lt;1,"x","")</f>
        <v/>
      </c>
      <c r="Z42" s="176" t="str">
        <f>IF(CX19.1!EQ57&lt;1,"x","")</f>
        <v/>
      </c>
      <c r="AA42" s="176" t="str">
        <f>IF(CX19.1!FB57&lt;1,"x","")</f>
        <v/>
      </c>
      <c r="AB42" s="176" t="str">
        <f>IF(CX19.1!FM57&lt;1,"x","")</f>
        <v/>
      </c>
      <c r="AC42" s="176" t="str">
        <f>IF(CX19.1!GJ57&lt;1,"x","")</f>
        <v>x</v>
      </c>
      <c r="AD42" s="176" t="str">
        <f>IF(CX19.1!GU57&lt;1,"x","")</f>
        <v/>
      </c>
      <c r="AE42" s="176" t="str">
        <f>IF(CX19.1!HF57&lt;1,"x","")</f>
        <v/>
      </c>
      <c r="AF42" s="176" t="str">
        <f>IF(CX19.1!HQ57&lt;1,"x","")</f>
        <v>x</v>
      </c>
      <c r="AG42" s="176" t="str">
        <f>IF(CX19.1!IB57&lt;1,"x","")</f>
        <v>x</v>
      </c>
      <c r="AH42" s="176" t="str">
        <f>IF(CX19.1!IM57&lt;1,"x","")</f>
        <v>x</v>
      </c>
      <c r="AI42" s="176" t="str">
        <f>IF(CX19.1!IX57&lt;1,"x","")</f>
        <v/>
      </c>
      <c r="AJ42" s="176" t="str">
        <f>IF(CX19.1!JI57&lt;1,"x","")</f>
        <v>x</v>
      </c>
      <c r="AK42" s="176" t="str">
        <f>IF(CX19.1!JT57&lt;1,"x","")</f>
        <v/>
      </c>
      <c r="AL42" s="176" t="str">
        <f>IF(CX19.1!KQ57&lt;1,"x","")</f>
        <v/>
      </c>
      <c r="AM42" s="176" t="str">
        <f>IF(CX19.1!LB57&lt;1,"x","")</f>
        <v>x</v>
      </c>
      <c r="AN42" s="176" t="str">
        <f>IF(CX19.1!LM57&lt;1,"x","")</f>
        <v>x</v>
      </c>
      <c r="AO42" s="176" t="str">
        <f>IF(CX19.1!LX57&lt;1,"x","")</f>
        <v>x</v>
      </c>
      <c r="AP42" s="176" t="str">
        <f>IF(CX19.1!MI57&lt;1,"x","")</f>
        <v>x</v>
      </c>
      <c r="AQ42" s="176" t="str">
        <f>IF(CX19.1!MT57&lt;1,"x","")</f>
        <v/>
      </c>
      <c r="AR42" s="176" t="str">
        <f>IF(CX19.1!NE57&lt;1,"x","")</f>
        <v>x</v>
      </c>
      <c r="AS42" s="176" t="str">
        <f>IF(CX19.1!NP57&lt;1,"x","")</f>
        <v/>
      </c>
      <c r="AT42" s="176" t="str">
        <f>IF(CX19.1!OA57&lt;1,"x","")</f>
        <v>x</v>
      </c>
      <c r="AU42" s="176" t="str">
        <f>IF(CX19.1!OX57&lt;1,"x","")</f>
        <v>x</v>
      </c>
      <c r="AV42" s="176" t="str">
        <f>IF(CX19.1!PI57&lt;1,"x","")</f>
        <v>x</v>
      </c>
      <c r="AW42" s="176" t="str">
        <f>IF(CX19.1!PT57&lt;1,"x","")</f>
        <v>x</v>
      </c>
      <c r="AX42" s="176" t="str">
        <f>IF(CX19.1!QE57&lt;1,"x","")</f>
        <v>x</v>
      </c>
      <c r="AY42" s="176" t="str">
        <f>IF(CX19.1!QP57&lt;1,"x","")</f>
        <v>x</v>
      </c>
      <c r="AZ42" s="176" t="str">
        <f>IF(CX19.1!RA57&lt;1,"x","")</f>
        <v>x</v>
      </c>
      <c r="BA42" s="176" t="str">
        <f>IF(CX19.1!RL57&lt;1,"x","")</f>
        <v>x</v>
      </c>
      <c r="BB42" s="176" t="str">
        <f>IF(CX19.1!SJ57&lt;1,"x","")</f>
        <v>x</v>
      </c>
      <c r="BC42" s="176" t="str">
        <f>IF(CX19.1!SU57&lt;1,"x","")</f>
        <v>x</v>
      </c>
      <c r="BD42" s="176"/>
      <c r="BE42" s="281"/>
    </row>
    <row r="43" spans="1:57" ht="49.5">
      <c r="A43" s="190">
        <v>41</v>
      </c>
      <c r="B43" s="190">
        <v>41</v>
      </c>
      <c r="C43" s="180" t="s">
        <v>59</v>
      </c>
      <c r="D43" s="180" t="s">
        <v>1392</v>
      </c>
      <c r="E43" s="198" t="s">
        <v>187</v>
      </c>
      <c r="F43" s="199" t="s">
        <v>349</v>
      </c>
      <c r="G43" s="204" t="s">
        <v>1393</v>
      </c>
      <c r="H43" s="195" t="s">
        <v>1482</v>
      </c>
      <c r="I43" s="195" t="s">
        <v>18</v>
      </c>
      <c r="J43" s="184" t="s">
        <v>832</v>
      </c>
      <c r="K43" s="205">
        <f t="shared" si="0"/>
        <v>11</v>
      </c>
      <c r="L43" s="206">
        <f>CX19.1!RY41</f>
        <v>1.8780487804878048</v>
      </c>
      <c r="M43" s="207" t="str">
        <f t="shared" si="1"/>
        <v xml:space="preserve">NGOẠI NGỮ 2 (2TC), KC THÉP (2TC), KINH TẾ XD (3TC), TT KTV (KC) (2TC), TT KTV (TC) (2TC), </v>
      </c>
      <c r="N43" s="176" t="str">
        <f>IF(CX19.1!M41&lt;1,"x","")</f>
        <v/>
      </c>
      <c r="O43" s="176" t="str">
        <f>IF(CX19.1!S41&lt;1,"x","")</f>
        <v/>
      </c>
      <c r="P43" s="176" t="str">
        <f>IF(CX19.1!AC41&lt;1,"x","")</f>
        <v/>
      </c>
      <c r="Q43" s="176" t="str">
        <f>IF(CX19.1!AN41&lt;1,"x","")</f>
        <v/>
      </c>
      <c r="R43" s="176" t="str">
        <f>IF(CX19.1!AY41&lt;1,"x","")</f>
        <v/>
      </c>
      <c r="S43" s="176" t="str">
        <f>IF(CX19.1!BJ41&lt;1,"x","")</f>
        <v/>
      </c>
      <c r="T43" s="176" t="str">
        <f>IF(CX19.1!BU41&lt;1,"x","")</f>
        <v/>
      </c>
      <c r="U43" s="176" t="str">
        <f>IF(CX19.1!CN41&lt;1,"x","")</f>
        <v/>
      </c>
      <c r="V43" s="176" t="str">
        <f>IF(CX19.1!CY41&lt;1,"x","")</f>
        <v/>
      </c>
      <c r="W43" s="176" t="str">
        <f>IF(CX19.1!DJ41&lt;1,"x","")</f>
        <v/>
      </c>
      <c r="X43" s="176" t="str">
        <f>IF(CX19.1!DU41&lt;1,"x","")</f>
        <v/>
      </c>
      <c r="Y43" s="176" t="str">
        <f>IF(CX19.1!EF41&lt;1,"x","")</f>
        <v/>
      </c>
      <c r="Z43" s="176" t="str">
        <f>IF(CX19.1!EQ41&lt;1,"x","")</f>
        <v/>
      </c>
      <c r="AA43" s="176" t="str">
        <f>IF(CX19.1!FB41&lt;1,"x","")</f>
        <v/>
      </c>
      <c r="AB43" s="176" t="str">
        <f>IF(CX19.1!FM41&lt;1,"x","")</f>
        <v/>
      </c>
      <c r="AC43" s="176" t="str">
        <f>IF(CX19.1!GJ41&lt;1,"x","")</f>
        <v/>
      </c>
      <c r="AD43" s="176" t="str">
        <f>IF(CX19.1!GU41&lt;1,"x","")</f>
        <v/>
      </c>
      <c r="AE43" s="176" t="str">
        <f>IF(CX19.1!HF41&lt;1,"x","")</f>
        <v/>
      </c>
      <c r="AF43" s="176" t="str">
        <f>IF(CX19.1!HQ41&lt;1,"x","")</f>
        <v/>
      </c>
      <c r="AG43" s="176" t="str">
        <f>IF(CX19.1!IB41&lt;1,"x","")</f>
        <v/>
      </c>
      <c r="AH43" s="176" t="str">
        <f>IF(CX19.1!IM41&lt;1,"x","")</f>
        <v/>
      </c>
      <c r="AI43" s="176" t="str">
        <f>IF(CX19.1!IX41&lt;1,"x","")</f>
        <v/>
      </c>
      <c r="AJ43" s="176" t="str">
        <f>IF(CX19.1!JI41&lt;1,"x","")</f>
        <v/>
      </c>
      <c r="AK43" s="176" t="str">
        <f>IF(CX19.1!JT41&lt;1,"x","")</f>
        <v/>
      </c>
      <c r="AL43" s="176" t="str">
        <f>IF(CX19.1!KQ41&lt;1,"x","")</f>
        <v>x</v>
      </c>
      <c r="AM43" s="176" t="str">
        <f>IF(CX19.1!LB41&lt;1,"x","")</f>
        <v/>
      </c>
      <c r="AN43" s="176" t="str">
        <f>IF(CX19.1!LM41&lt;1,"x","")</f>
        <v>x</v>
      </c>
      <c r="AO43" s="176" t="str">
        <f>IF(CX19.1!LX41&lt;1,"x","")</f>
        <v/>
      </c>
      <c r="AP43" s="176" t="str">
        <f>IF(CX19.1!MI41&lt;1,"x","")</f>
        <v/>
      </c>
      <c r="AQ43" s="176" t="str">
        <f>IF(CX19.1!MT41&lt;1,"x","")</f>
        <v/>
      </c>
      <c r="AR43" s="176" t="str">
        <f>IF(CX19.1!NE41&lt;1,"x","")</f>
        <v/>
      </c>
      <c r="AS43" s="176" t="str">
        <f>IF(CX19.1!NP41&lt;1,"x","")</f>
        <v/>
      </c>
      <c r="AT43" s="176" t="str">
        <f>IF(CX19.1!OA41&lt;1,"x","")</f>
        <v/>
      </c>
      <c r="AU43" s="176" t="str">
        <f>IF(CX19.1!OX41&lt;1,"x","")</f>
        <v/>
      </c>
      <c r="AV43" s="176" t="str">
        <f>IF(CX19.1!PI41&lt;1,"x","")</f>
        <v>x</v>
      </c>
      <c r="AW43" s="176" t="str">
        <f>IF(CX19.1!PT41&lt;1,"x","")</f>
        <v/>
      </c>
      <c r="AX43" s="176" t="str">
        <f>IF(CX19.1!QE41&lt;1,"x","")</f>
        <v/>
      </c>
      <c r="AY43" s="176" t="str">
        <f>IF(CX19.1!QP41&lt;1,"x","")</f>
        <v/>
      </c>
      <c r="AZ43" s="176" t="str">
        <f>IF(CX19.1!RA41&lt;1,"x","")</f>
        <v/>
      </c>
      <c r="BA43" s="176" t="str">
        <f>IF(CX19.1!RL41&lt;1,"x","")</f>
        <v/>
      </c>
      <c r="BB43" s="176" t="str">
        <f>IF(CX19.1!SJ41&lt;1,"x","")</f>
        <v>x</v>
      </c>
      <c r="BC43" s="176" t="str">
        <f>IF(CX19.1!SU41&lt;1,"x","")</f>
        <v>x</v>
      </c>
      <c r="BD43" s="176"/>
      <c r="BE43" s="281"/>
    </row>
    <row r="44" spans="1:57">
      <c r="A44" s="190">
        <v>42</v>
      </c>
      <c r="B44" s="190">
        <v>42</v>
      </c>
      <c r="C44" s="180" t="s">
        <v>59</v>
      </c>
      <c r="D44" s="180" t="s">
        <v>1394</v>
      </c>
      <c r="E44" s="198" t="s">
        <v>119</v>
      </c>
      <c r="F44" s="199" t="s">
        <v>1395</v>
      </c>
      <c r="G44" s="204" t="s">
        <v>1396</v>
      </c>
      <c r="H44" s="195" t="s">
        <v>1483</v>
      </c>
      <c r="I44" s="195" t="s">
        <v>18</v>
      </c>
      <c r="J44" s="184" t="s">
        <v>896</v>
      </c>
      <c r="K44" s="205">
        <f t="shared" si="0"/>
        <v>0</v>
      </c>
      <c r="L44" s="206">
        <f>CX19.1!RY42</f>
        <v>2.1703296703296702</v>
      </c>
      <c r="M44" s="207" t="str">
        <f t="shared" si="1"/>
        <v/>
      </c>
      <c r="N44" s="176" t="str">
        <f>IF(CX19.1!M42&lt;1,"x","")</f>
        <v/>
      </c>
      <c r="O44" s="176" t="str">
        <f>IF(CX19.1!S42&lt;1,"x","")</f>
        <v/>
      </c>
      <c r="P44" s="176" t="str">
        <f>IF(CX19.1!AC42&lt;1,"x","")</f>
        <v/>
      </c>
      <c r="Q44" s="176" t="str">
        <f>IF(CX19.1!AN42&lt;1,"x","")</f>
        <v/>
      </c>
      <c r="R44" s="176" t="str">
        <f>IF(CX19.1!AY42&lt;1,"x","")</f>
        <v/>
      </c>
      <c r="S44" s="176" t="str">
        <f>IF(CX19.1!BJ42&lt;1,"x","")</f>
        <v/>
      </c>
      <c r="T44" s="176" t="str">
        <f>IF(CX19.1!BU42&lt;1,"x","")</f>
        <v/>
      </c>
      <c r="U44" s="176" t="str">
        <f>IF(CX19.1!CN42&lt;1,"x","")</f>
        <v/>
      </c>
      <c r="V44" s="176" t="str">
        <f>IF(CX19.1!CY42&lt;1,"x","")</f>
        <v/>
      </c>
      <c r="W44" s="176" t="str">
        <f>IF(CX19.1!DJ42&lt;1,"x","")</f>
        <v/>
      </c>
      <c r="X44" s="176" t="str">
        <f>IF(CX19.1!DU42&lt;1,"x","")</f>
        <v/>
      </c>
      <c r="Y44" s="176" t="str">
        <f>IF(CX19.1!EF42&lt;1,"x","")</f>
        <v/>
      </c>
      <c r="Z44" s="176" t="str">
        <f>IF(CX19.1!EQ42&lt;1,"x","")</f>
        <v/>
      </c>
      <c r="AA44" s="176" t="str">
        <f>IF(CX19.1!FB42&lt;1,"x","")</f>
        <v/>
      </c>
      <c r="AB44" s="176" t="str">
        <f>IF(CX19.1!FM42&lt;1,"x","")</f>
        <v/>
      </c>
      <c r="AC44" s="176" t="str">
        <f>IF(CX19.1!GJ42&lt;1,"x","")</f>
        <v/>
      </c>
      <c r="AD44" s="176" t="str">
        <f>IF(CX19.1!GU42&lt;1,"x","")</f>
        <v/>
      </c>
      <c r="AE44" s="176" t="str">
        <f>IF(CX19.1!HF42&lt;1,"x","")</f>
        <v/>
      </c>
      <c r="AF44" s="176" t="str">
        <f>IF(CX19.1!HQ42&lt;1,"x","")</f>
        <v/>
      </c>
      <c r="AG44" s="176" t="str">
        <f>IF(CX19.1!IB42&lt;1,"x","")</f>
        <v/>
      </c>
      <c r="AH44" s="176" t="str">
        <f>IF(CX19.1!IM42&lt;1,"x","")</f>
        <v/>
      </c>
      <c r="AI44" s="176" t="str">
        <f>IF(CX19.1!IX42&lt;1,"x","")</f>
        <v/>
      </c>
      <c r="AJ44" s="176" t="str">
        <f>IF(CX19.1!JI42&lt;1,"x","")</f>
        <v/>
      </c>
      <c r="AK44" s="176" t="str">
        <f>IF(CX19.1!JT42&lt;1,"x","")</f>
        <v/>
      </c>
      <c r="AL44" s="176" t="str">
        <f>IF(CX19.1!KQ42&lt;1,"x","")</f>
        <v/>
      </c>
      <c r="AM44" s="176" t="str">
        <f>IF(CX19.1!LB42&lt;1,"x","")</f>
        <v/>
      </c>
      <c r="AN44" s="176" t="str">
        <f>IF(CX19.1!LM42&lt;1,"x","")</f>
        <v/>
      </c>
      <c r="AO44" s="176" t="str">
        <f>IF(CX19.1!LX42&lt;1,"x","")</f>
        <v/>
      </c>
      <c r="AP44" s="176" t="str">
        <f>IF(CX19.1!MI42&lt;1,"x","")</f>
        <v/>
      </c>
      <c r="AQ44" s="176" t="str">
        <f>IF(CX19.1!MT42&lt;1,"x","")</f>
        <v/>
      </c>
      <c r="AR44" s="176" t="str">
        <f>IF(CX19.1!NE42&lt;1,"x","")</f>
        <v/>
      </c>
      <c r="AS44" s="176" t="str">
        <f>IF(CX19.1!NP42&lt;1,"x","")</f>
        <v/>
      </c>
      <c r="AT44" s="176" t="str">
        <f>IF(CX19.1!OA42&lt;1,"x","")</f>
        <v/>
      </c>
      <c r="AU44" s="176" t="str">
        <f>IF(CX19.1!OX42&lt;1,"x","")</f>
        <v/>
      </c>
      <c r="AV44" s="176" t="str">
        <f>IF(CX19.1!PI42&lt;1,"x","")</f>
        <v/>
      </c>
      <c r="AW44" s="176" t="str">
        <f>IF(CX19.1!PT42&lt;1,"x","")</f>
        <v/>
      </c>
      <c r="AX44" s="176" t="str">
        <f>IF(CX19.1!QE42&lt;1,"x","")</f>
        <v/>
      </c>
      <c r="AY44" s="176" t="str">
        <f>IF(CX19.1!QP42&lt;1,"x","")</f>
        <v/>
      </c>
      <c r="AZ44" s="176" t="str">
        <f>IF(CX19.1!RA42&lt;1,"x","")</f>
        <v/>
      </c>
      <c r="BA44" s="176" t="str">
        <f>IF(CX19.1!RL42&lt;1,"x","")</f>
        <v/>
      </c>
      <c r="BB44" s="176" t="str">
        <f>IF(CX19.1!SJ42&lt;1,"x","")</f>
        <v/>
      </c>
      <c r="BC44" s="176" t="str">
        <f>IF(CX19.1!SU42&lt;1,"x","")</f>
        <v/>
      </c>
      <c r="BD44" s="176" t="str">
        <f>IF(CX19.1!TF42&lt;1,"x","")</f>
        <v/>
      </c>
      <c r="BE44" s="281"/>
    </row>
    <row r="45" spans="1:57">
      <c r="A45" s="190">
        <v>1</v>
      </c>
      <c r="B45" s="190">
        <v>43</v>
      </c>
      <c r="C45" s="178" t="s">
        <v>229</v>
      </c>
      <c r="D45" s="178" t="s">
        <v>230</v>
      </c>
      <c r="E45" s="186" t="s">
        <v>231</v>
      </c>
      <c r="F45" s="187" t="s">
        <v>45</v>
      </c>
      <c r="G45" s="190"/>
      <c r="H45" s="181" t="s">
        <v>632</v>
      </c>
      <c r="I45" s="185" t="s">
        <v>18</v>
      </c>
      <c r="J45" s="190" t="s">
        <v>743</v>
      </c>
      <c r="K45" s="205">
        <f t="shared" si="0"/>
        <v>0</v>
      </c>
      <c r="L45" s="208">
        <f>CX19.2!RY2</f>
        <v>2.4395604395604398</v>
      </c>
      <c r="M45" s="207" t="str">
        <f t="shared" si="1"/>
        <v/>
      </c>
      <c r="N45" s="176" t="str">
        <f>IF(CX19.2!M2&lt;1,"x","")</f>
        <v/>
      </c>
      <c r="O45" s="176" t="str">
        <f>IF(CX19.2!S2&lt;1,"x","")</f>
        <v/>
      </c>
      <c r="P45" s="176" t="str">
        <f>IF(CX19.2!AC2&lt;1,"x","")</f>
        <v/>
      </c>
      <c r="Q45" s="176" t="str">
        <f>IF(CX19.2!AN2&lt;1,"x","")</f>
        <v/>
      </c>
      <c r="R45" s="176" t="str">
        <f>IF(CX19.2!AY2&lt;1,"x","")</f>
        <v/>
      </c>
      <c r="S45" s="176" t="str">
        <f>IF(CX19.2!BJ2&lt;1,"x","")</f>
        <v/>
      </c>
      <c r="T45" s="176" t="str">
        <f>IF(CX19.2!BU2&lt;1,"x","")</f>
        <v/>
      </c>
      <c r="U45" s="176" t="str">
        <f>IF(CX19.2!CN2&lt;1,"x","")</f>
        <v/>
      </c>
      <c r="V45" s="176" t="str">
        <f>IF(CX19.2!CY2&lt;1,"x","")</f>
        <v/>
      </c>
      <c r="W45" s="176" t="str">
        <f>IF(CX19.2!DJ2&lt;1,"x","")</f>
        <v/>
      </c>
      <c r="X45" s="176" t="str">
        <f>IF(CX19.2!DU2&lt;1,"x","")</f>
        <v/>
      </c>
      <c r="Y45" s="176" t="str">
        <f>IF(CX19.2!EF2&lt;1,"x","")</f>
        <v/>
      </c>
      <c r="Z45" s="176" t="str">
        <f>IF(CX19.2!EQ2&lt;1,"x","")</f>
        <v/>
      </c>
      <c r="AA45" s="176" t="str">
        <f>IF(CX19.2!FB2&lt;1,"x","")</f>
        <v/>
      </c>
      <c r="AB45" s="176" t="str">
        <f>IF(CX19.2!FM2&lt;1,"x","")</f>
        <v/>
      </c>
      <c r="AC45" s="176" t="str">
        <f>IF(CX19.2!GJ2&lt;1,"x","")</f>
        <v/>
      </c>
      <c r="AD45" s="176" t="str">
        <f>IF(CX19.2!GU2&lt;1,"x","")</f>
        <v/>
      </c>
      <c r="AE45" s="176" t="str">
        <f>IF(CX19.2!HF2&lt;1,"x","")</f>
        <v/>
      </c>
      <c r="AF45" s="176" t="str">
        <f>IF(CX19.2!HQ2&lt;1,"x","")</f>
        <v/>
      </c>
      <c r="AG45" s="176" t="str">
        <f>IF(CX19.2!IB2&lt;1,"x","")</f>
        <v/>
      </c>
      <c r="AH45" s="176" t="str">
        <f>IF(CX19.2!IM2&lt;1,"x","")</f>
        <v/>
      </c>
      <c r="AI45" s="176" t="str">
        <f>IF(CX19.2!IX2&lt;1,"x","")</f>
        <v/>
      </c>
      <c r="AJ45" s="176" t="str">
        <f>IF(CX19.2!JI2&lt;1,"x","")</f>
        <v/>
      </c>
      <c r="AK45" s="176" t="str">
        <f>IF(CX19.2!JT2&lt;1,"x","")</f>
        <v/>
      </c>
      <c r="AL45" s="176" t="str">
        <f>IF(CX19.2!KQ2&lt;1,"x","")</f>
        <v/>
      </c>
      <c r="AM45" s="176" t="str">
        <f>IF(CX19.2!LB2&lt;1,"x","")</f>
        <v/>
      </c>
      <c r="AN45" s="176" t="str">
        <f>IF(CX19.2!LM2&lt;1,"x","")</f>
        <v/>
      </c>
      <c r="AO45" s="176" t="str">
        <f>IF(CX19.2!LX2&lt;1,"x","")</f>
        <v/>
      </c>
      <c r="AP45" s="176" t="str">
        <f>IF(CX19.2!MI2&lt;1,"x","")</f>
        <v/>
      </c>
      <c r="AQ45" s="176" t="str">
        <f>IF(CX19.2!MT2&lt;1,"x","")</f>
        <v/>
      </c>
      <c r="AR45" s="176" t="str">
        <f>IF(CX19.2!NE2&lt;1,"x","")</f>
        <v/>
      </c>
      <c r="AS45" s="176" t="str">
        <f>IF(CX19.2!NP2&lt;1,"x","")</f>
        <v/>
      </c>
      <c r="AT45" s="176" t="str">
        <f>IF(CX19.2!OA2&lt;1,"x","")</f>
        <v/>
      </c>
      <c r="AU45" s="176" t="str">
        <f>IF(CX19.2!OX2&lt;1,"x","")</f>
        <v/>
      </c>
      <c r="AV45" s="176" t="str">
        <f>IF(CX19.2!PI2&lt;1,"x","")</f>
        <v/>
      </c>
      <c r="AW45" s="176" t="str">
        <f>IF(CX19.2!PT2&lt;1,"x","")</f>
        <v/>
      </c>
      <c r="AX45" s="176" t="str">
        <f>IF(CX19.2!QE2&lt;1,"x","")</f>
        <v/>
      </c>
      <c r="AY45" s="176" t="str">
        <f>IF(CX19.2!QP2&lt;1,"x","")</f>
        <v/>
      </c>
      <c r="AZ45" s="176" t="str">
        <f>IF(CX19.2!RA2&lt;1,"x","")</f>
        <v/>
      </c>
      <c r="BA45" s="176" t="str">
        <f>IF(CX19.2!RL2&lt;1,"x","")</f>
        <v/>
      </c>
      <c r="BB45" s="176" t="str">
        <f>IF(CX19.2!SJ2&lt;1,"x","")</f>
        <v/>
      </c>
      <c r="BC45" s="176" t="str">
        <f>IF(CX19.2!SU2&lt;1,"x","")</f>
        <v/>
      </c>
      <c r="BD45" s="176" t="str">
        <f>IF(CX19.2!TF2&lt;1,"x","")</f>
        <v/>
      </c>
      <c r="BE45" s="176" t="str">
        <f>IF(CX19.2!GQ2&lt;1,"x","")</f>
        <v/>
      </c>
    </row>
    <row r="46" spans="1:57">
      <c r="A46" s="190">
        <v>2</v>
      </c>
      <c r="B46" s="190">
        <v>44</v>
      </c>
      <c r="C46" s="180" t="s">
        <v>229</v>
      </c>
      <c r="D46" s="180" t="s">
        <v>232</v>
      </c>
      <c r="E46" s="188" t="s">
        <v>233</v>
      </c>
      <c r="F46" s="189" t="s">
        <v>234</v>
      </c>
      <c r="G46" s="190"/>
      <c r="H46" s="181" t="s">
        <v>701</v>
      </c>
      <c r="I46" s="185" t="s">
        <v>18</v>
      </c>
      <c r="J46" s="190" t="s">
        <v>744</v>
      </c>
      <c r="K46" s="205">
        <f t="shared" si="0"/>
        <v>0</v>
      </c>
      <c r="L46" s="208">
        <f>CX19.2!RY3</f>
        <v>3.0109890109890109</v>
      </c>
      <c r="M46" s="207" t="str">
        <f t="shared" si="1"/>
        <v/>
      </c>
      <c r="N46" s="176" t="str">
        <f>IF(CX19.2!M3&lt;1,"x","")</f>
        <v/>
      </c>
      <c r="O46" s="176" t="str">
        <f>IF(CX19.2!S3&lt;1,"x","")</f>
        <v/>
      </c>
      <c r="P46" s="176" t="str">
        <f>IF(CX19.2!AC3&lt;1,"x","")</f>
        <v/>
      </c>
      <c r="Q46" s="176" t="str">
        <f>IF(CX19.2!AN3&lt;1,"x","")</f>
        <v/>
      </c>
      <c r="R46" s="176" t="str">
        <f>IF(CX19.2!AY3&lt;1,"x","")</f>
        <v/>
      </c>
      <c r="S46" s="176" t="str">
        <f>IF(CX19.2!BJ3&lt;1,"x","")</f>
        <v/>
      </c>
      <c r="T46" s="176" t="str">
        <f>IF(CX19.2!BU3&lt;1,"x","")</f>
        <v/>
      </c>
      <c r="U46" s="176" t="str">
        <f>IF(CX19.2!CN3&lt;1,"x","")</f>
        <v/>
      </c>
      <c r="V46" s="176" t="str">
        <f>IF(CX19.2!CY3&lt;1,"x","")</f>
        <v/>
      </c>
      <c r="W46" s="176" t="str">
        <f>IF(CX19.2!DJ3&lt;1,"x","")</f>
        <v/>
      </c>
      <c r="X46" s="176" t="str">
        <f>IF(CX19.2!DU3&lt;1,"x","")</f>
        <v/>
      </c>
      <c r="Y46" s="176" t="str">
        <f>IF(CX19.2!EF3&lt;1,"x","")</f>
        <v/>
      </c>
      <c r="Z46" s="176" t="str">
        <f>IF(CX19.2!EQ3&lt;1,"x","")</f>
        <v/>
      </c>
      <c r="AA46" s="176" t="str">
        <f>IF(CX19.2!FB3&lt;1,"x","")</f>
        <v/>
      </c>
      <c r="AB46" s="176" t="str">
        <f>IF(CX19.2!FM3&lt;1,"x","")</f>
        <v/>
      </c>
      <c r="AC46" s="176" t="str">
        <f>IF(CX19.2!GJ3&lt;1,"x","")</f>
        <v/>
      </c>
      <c r="AD46" s="176" t="str">
        <f>IF(CX19.2!GU3&lt;1,"x","")</f>
        <v/>
      </c>
      <c r="AE46" s="176" t="str">
        <f>IF(CX19.2!HF3&lt;1,"x","")</f>
        <v/>
      </c>
      <c r="AF46" s="176" t="str">
        <f>IF(CX19.2!HQ3&lt;1,"x","")</f>
        <v/>
      </c>
      <c r="AG46" s="176" t="str">
        <f>IF(CX19.2!IB3&lt;1,"x","")</f>
        <v/>
      </c>
      <c r="AH46" s="176" t="str">
        <f>IF(CX19.2!IM3&lt;1,"x","")</f>
        <v/>
      </c>
      <c r="AI46" s="176" t="str">
        <f>IF(CX19.2!IX3&lt;1,"x","")</f>
        <v/>
      </c>
      <c r="AJ46" s="176" t="str">
        <f>IF(CX19.2!JI3&lt;1,"x","")</f>
        <v/>
      </c>
      <c r="AK46" s="176" t="str">
        <f>IF(CX19.2!JT3&lt;1,"x","")</f>
        <v/>
      </c>
      <c r="AL46" s="176" t="str">
        <f>IF(CX19.2!KQ3&lt;1,"x","")</f>
        <v/>
      </c>
      <c r="AM46" s="176" t="str">
        <f>IF(CX19.2!LB3&lt;1,"x","")</f>
        <v/>
      </c>
      <c r="AN46" s="176" t="str">
        <f>IF(CX19.2!LM3&lt;1,"x","")</f>
        <v/>
      </c>
      <c r="AO46" s="176" t="str">
        <f>IF(CX19.2!LX3&lt;1,"x","")</f>
        <v/>
      </c>
      <c r="AP46" s="176" t="str">
        <f>IF(CX19.2!MI3&lt;1,"x","")</f>
        <v/>
      </c>
      <c r="AQ46" s="176" t="str">
        <f>IF(CX19.2!MT3&lt;1,"x","")</f>
        <v/>
      </c>
      <c r="AR46" s="176" t="str">
        <f>IF(CX19.2!NE3&lt;1,"x","")</f>
        <v/>
      </c>
      <c r="AS46" s="176" t="str">
        <f>IF(CX19.2!NP3&lt;1,"x","")</f>
        <v/>
      </c>
      <c r="AT46" s="176" t="str">
        <f>IF(CX19.2!OA3&lt;1,"x","")</f>
        <v/>
      </c>
      <c r="AU46" s="176" t="str">
        <f>IF(CX19.2!OX3&lt;1,"x","")</f>
        <v/>
      </c>
      <c r="AV46" s="176" t="str">
        <f>IF(CX19.2!PI3&lt;1,"x","")</f>
        <v/>
      </c>
      <c r="AW46" s="176" t="str">
        <f>IF(CX19.2!PT3&lt;1,"x","")</f>
        <v/>
      </c>
      <c r="AX46" s="176" t="str">
        <f>IF(CX19.2!QE3&lt;1,"x","")</f>
        <v/>
      </c>
      <c r="AY46" s="176" t="str">
        <f>IF(CX19.2!QP3&lt;1,"x","")</f>
        <v/>
      </c>
      <c r="AZ46" s="176" t="str">
        <f>IF(CX19.2!RA3&lt;1,"x","")</f>
        <v/>
      </c>
      <c r="BA46" s="176" t="str">
        <f>IF(CX19.2!RL3&lt;1,"x","")</f>
        <v/>
      </c>
      <c r="BB46" s="176" t="str">
        <f>IF(CX19.2!SJ3&lt;1,"x","")</f>
        <v/>
      </c>
      <c r="BC46" s="176" t="str">
        <f>IF(CX19.2!SU3&lt;1,"x","")</f>
        <v/>
      </c>
      <c r="BD46" s="176" t="str">
        <f>IF(CX19.2!TF3&lt;1,"x","")</f>
        <v/>
      </c>
      <c r="BE46" s="281"/>
    </row>
    <row r="47" spans="1:57">
      <c r="A47" s="190">
        <v>3</v>
      </c>
      <c r="B47" s="190">
        <v>45</v>
      </c>
      <c r="C47" s="180" t="s">
        <v>229</v>
      </c>
      <c r="D47" s="180" t="s">
        <v>235</v>
      </c>
      <c r="E47" s="188" t="s">
        <v>236</v>
      </c>
      <c r="F47" s="290" t="s">
        <v>237</v>
      </c>
      <c r="G47" s="190"/>
      <c r="H47" s="181" t="s">
        <v>702</v>
      </c>
      <c r="I47" s="185" t="s">
        <v>18</v>
      </c>
      <c r="J47" s="190" t="s">
        <v>745</v>
      </c>
      <c r="K47" s="205">
        <f t="shared" si="0"/>
        <v>0</v>
      </c>
      <c r="L47" s="208">
        <f>CX19.2!RY4</f>
        <v>2.2912087912087911</v>
      </c>
      <c r="M47" s="207" t="str">
        <f t="shared" si="1"/>
        <v/>
      </c>
      <c r="N47" s="176" t="str">
        <f>IF(CX19.2!M4&lt;1,"x","")</f>
        <v/>
      </c>
      <c r="O47" s="176" t="str">
        <f>IF(CX19.2!S4&lt;1,"x","")</f>
        <v/>
      </c>
      <c r="P47" s="176" t="str">
        <f>IF(CX19.2!AC4&lt;1,"x","")</f>
        <v/>
      </c>
      <c r="Q47" s="176" t="str">
        <f>IF(CX19.2!AN4&lt;1,"x","")</f>
        <v/>
      </c>
      <c r="R47" s="176" t="str">
        <f>IF(CX19.2!AY4&lt;1,"x","")</f>
        <v/>
      </c>
      <c r="S47" s="176" t="str">
        <f>IF(CX19.2!BJ4&lt;1,"x","")</f>
        <v/>
      </c>
      <c r="T47" s="176" t="str">
        <f>IF(CX19.2!BU4&lt;1,"x","")</f>
        <v/>
      </c>
      <c r="U47" s="176" t="str">
        <f>IF(CX19.2!CN4&lt;1,"x","")</f>
        <v/>
      </c>
      <c r="V47" s="176" t="str">
        <f>IF(CX19.2!CY4&lt;1,"x","")</f>
        <v/>
      </c>
      <c r="W47" s="176" t="str">
        <f>IF(CX19.2!DJ4&lt;1,"x","")</f>
        <v/>
      </c>
      <c r="X47" s="176" t="str">
        <f>IF(CX19.2!DU4&lt;1,"x","")</f>
        <v/>
      </c>
      <c r="Y47" s="176" t="str">
        <f>IF(CX19.2!EF4&lt;1,"x","")</f>
        <v/>
      </c>
      <c r="Z47" s="176" t="str">
        <f>IF(CX19.2!EQ4&lt;1,"x","")</f>
        <v/>
      </c>
      <c r="AA47" s="176" t="str">
        <f>IF(CX19.2!FB4&lt;1,"x","")</f>
        <v/>
      </c>
      <c r="AB47" s="176" t="str">
        <f>IF(CX19.2!FM4&lt;1,"x","")</f>
        <v/>
      </c>
      <c r="AC47" s="176" t="str">
        <f>IF(CX19.2!GJ4&lt;1,"x","")</f>
        <v/>
      </c>
      <c r="AD47" s="176" t="str">
        <f>IF(CX19.2!GU4&lt;1,"x","")</f>
        <v/>
      </c>
      <c r="AE47" s="176" t="str">
        <f>IF(CX19.2!HF4&lt;1,"x","")</f>
        <v/>
      </c>
      <c r="AF47" s="176" t="str">
        <f>IF(CX19.2!HQ4&lt;1,"x","")</f>
        <v/>
      </c>
      <c r="AG47" s="176" t="str">
        <f>IF(CX19.2!IB4&lt;1,"x","")</f>
        <v/>
      </c>
      <c r="AH47" s="176" t="str">
        <f>IF(CX19.2!IM4&lt;1,"x","")</f>
        <v/>
      </c>
      <c r="AI47" s="176" t="str">
        <f>IF(CX19.2!IX4&lt;1,"x","")</f>
        <v/>
      </c>
      <c r="AJ47" s="176" t="str">
        <f>IF(CX19.2!JI4&lt;1,"x","")</f>
        <v/>
      </c>
      <c r="AK47" s="176" t="str">
        <f>IF(CX19.2!JT4&lt;1,"x","")</f>
        <v/>
      </c>
      <c r="AL47" s="176" t="str">
        <f>IF(CX19.2!KQ4&lt;1,"x","")</f>
        <v/>
      </c>
      <c r="AM47" s="176" t="str">
        <f>IF(CX19.2!LB4&lt;1,"x","")</f>
        <v/>
      </c>
      <c r="AN47" s="176" t="str">
        <f>IF(CX19.2!LM4&lt;1,"x","")</f>
        <v/>
      </c>
      <c r="AO47" s="176" t="str">
        <f>IF(CX19.2!LX4&lt;1,"x","")</f>
        <v/>
      </c>
      <c r="AP47" s="176" t="str">
        <f>IF(CX19.2!MI4&lt;1,"x","")</f>
        <v/>
      </c>
      <c r="AQ47" s="176" t="str">
        <f>IF(CX19.2!MT4&lt;1,"x","")</f>
        <v/>
      </c>
      <c r="AR47" s="176" t="str">
        <f>IF(CX19.2!NE4&lt;1,"x","")</f>
        <v/>
      </c>
      <c r="AS47" s="176" t="str">
        <f>IF(CX19.2!NP4&lt;1,"x","")</f>
        <v/>
      </c>
      <c r="AT47" s="176" t="str">
        <f>IF(CX19.2!OA4&lt;1,"x","")</f>
        <v/>
      </c>
      <c r="AU47" s="176" t="str">
        <f>IF(CX19.2!OX4&lt;1,"x","")</f>
        <v/>
      </c>
      <c r="AV47" s="176" t="str">
        <f>IF(CX19.2!PI4&lt;1,"x","")</f>
        <v/>
      </c>
      <c r="AW47" s="176" t="str">
        <f>IF(CX19.2!PT4&lt;1,"x","")</f>
        <v/>
      </c>
      <c r="AX47" s="176" t="str">
        <f>IF(CX19.2!QE4&lt;1,"x","")</f>
        <v/>
      </c>
      <c r="AY47" s="176" t="str">
        <f>IF(CX19.2!QP4&lt;1,"x","")</f>
        <v/>
      </c>
      <c r="AZ47" s="176" t="str">
        <f>IF(CX19.2!RA4&lt;1,"x","")</f>
        <v/>
      </c>
      <c r="BA47" s="176" t="str">
        <f>IF(CX19.2!RL4&lt;1,"x","")</f>
        <v/>
      </c>
      <c r="BB47" s="176" t="str">
        <f>IF(CX19.2!SJ4&lt;1,"x","")</f>
        <v/>
      </c>
      <c r="BC47" s="176" t="str">
        <f>IF(CX19.2!SU4&lt;1,"x","")</f>
        <v/>
      </c>
      <c r="BD47" s="176" t="str">
        <f>IF(CX19.2!TF4&lt;1,"x","")</f>
        <v/>
      </c>
      <c r="BE47" s="281"/>
    </row>
    <row r="48" spans="1:57" ht="33">
      <c r="A48" s="190">
        <v>4</v>
      </c>
      <c r="B48" s="190">
        <v>46</v>
      </c>
      <c r="C48" s="180" t="s">
        <v>229</v>
      </c>
      <c r="D48" s="180" t="s">
        <v>238</v>
      </c>
      <c r="E48" s="188" t="s">
        <v>119</v>
      </c>
      <c r="F48" s="189" t="s">
        <v>239</v>
      </c>
      <c r="G48" s="190"/>
      <c r="H48" s="181" t="s">
        <v>703</v>
      </c>
      <c r="I48" s="185" t="s">
        <v>18</v>
      </c>
      <c r="J48" s="190" t="s">
        <v>746</v>
      </c>
      <c r="K48" s="205">
        <f t="shared" si="0"/>
        <v>8</v>
      </c>
      <c r="L48" s="208">
        <f>CX19.2!RY5</f>
        <v>2.111764705882353</v>
      </c>
      <c r="M48" s="207" t="str">
        <f t="shared" si="1"/>
        <v xml:space="preserve">VẼ XD1 (3TC), KINH TẾ XD (3TC), TT KTV (KC) (2TC), </v>
      </c>
      <c r="N48" s="176" t="str">
        <f>IF(CX19.2!M5&lt;1,"x","")</f>
        <v/>
      </c>
      <c r="O48" s="176" t="str">
        <f>IF(CX19.2!S5&lt;1,"x","")</f>
        <v/>
      </c>
      <c r="P48" s="176" t="str">
        <f>IF(CX19.2!AC5&lt;1,"x","")</f>
        <v/>
      </c>
      <c r="Q48" s="176" t="str">
        <f>IF(CX19.2!AN5&lt;1,"x","")</f>
        <v>x</v>
      </c>
      <c r="R48" s="176" t="str">
        <f>IF(CX19.2!AY5&lt;1,"x","")</f>
        <v/>
      </c>
      <c r="S48" s="176" t="str">
        <f>IF(CX19.2!BJ5&lt;1,"x","")</f>
        <v/>
      </c>
      <c r="T48" s="176" t="str">
        <f>IF(CX19.2!BU5&lt;1,"x","")</f>
        <v/>
      </c>
      <c r="U48" s="176" t="str">
        <f>IF(CX19.2!CN5&lt;1,"x","")</f>
        <v/>
      </c>
      <c r="V48" s="176" t="str">
        <f>IF(CX19.2!CY5&lt;1,"x","")</f>
        <v/>
      </c>
      <c r="W48" s="176" t="str">
        <f>IF(CX19.2!DJ5&lt;1,"x","")</f>
        <v/>
      </c>
      <c r="X48" s="176" t="str">
        <f>IF(CX19.2!DU5&lt;1,"x","")</f>
        <v/>
      </c>
      <c r="Y48" s="176" t="str">
        <f>IF(CX19.2!EF5&lt;1,"x","")</f>
        <v/>
      </c>
      <c r="Z48" s="176" t="str">
        <f>IF(CX19.2!EQ5&lt;1,"x","")</f>
        <v/>
      </c>
      <c r="AA48" s="176" t="str">
        <f>IF(CX19.2!FB5&lt;1,"x","")</f>
        <v/>
      </c>
      <c r="AB48" s="176" t="str">
        <f>IF(CX19.2!FM5&lt;1,"x","")</f>
        <v/>
      </c>
      <c r="AC48" s="176" t="str">
        <f>IF(CX19.2!GJ5&lt;1,"x","")</f>
        <v/>
      </c>
      <c r="AD48" s="176" t="str">
        <f>IF(CX19.2!GU5&lt;1,"x","")</f>
        <v/>
      </c>
      <c r="AE48" s="176" t="str">
        <f>IF(CX19.2!HF5&lt;1,"x","")</f>
        <v/>
      </c>
      <c r="AF48" s="176" t="str">
        <f>IF(CX19.2!HQ5&lt;1,"x","")</f>
        <v/>
      </c>
      <c r="AG48" s="176" t="str">
        <f>IF(CX19.2!IB5&lt;1,"x","")</f>
        <v/>
      </c>
      <c r="AH48" s="176" t="str">
        <f>IF(CX19.2!IM5&lt;1,"x","")</f>
        <v/>
      </c>
      <c r="AI48" s="176" t="str">
        <f>IF(CX19.2!IX5&lt;1,"x","")</f>
        <v/>
      </c>
      <c r="AJ48" s="176" t="str">
        <f>IF(CX19.2!JI5&lt;1,"x","")</f>
        <v/>
      </c>
      <c r="AK48" s="176" t="str">
        <f>IF(CX19.2!JT5&lt;1,"x","")</f>
        <v/>
      </c>
      <c r="AL48" s="176" t="str">
        <f>IF(CX19.2!KQ5&lt;1,"x","")</f>
        <v/>
      </c>
      <c r="AM48" s="176" t="str">
        <f>IF(CX19.2!LB5&lt;1,"x","")</f>
        <v/>
      </c>
      <c r="AN48" s="176" t="str">
        <f>IF(CX19.2!LM5&lt;1,"x","")</f>
        <v/>
      </c>
      <c r="AO48" s="176" t="str">
        <f>IF(CX19.2!LX5&lt;1,"x","")</f>
        <v/>
      </c>
      <c r="AP48" s="176" t="str">
        <f>IF(CX19.2!MI5&lt;1,"x","")</f>
        <v/>
      </c>
      <c r="AQ48" s="176" t="str">
        <f>IF(CX19.2!MT5&lt;1,"x","")</f>
        <v/>
      </c>
      <c r="AR48" s="176" t="str">
        <f>IF(CX19.2!NE5&lt;1,"x","")</f>
        <v/>
      </c>
      <c r="AS48" s="176" t="str">
        <f>IF(CX19.2!NP5&lt;1,"x","")</f>
        <v/>
      </c>
      <c r="AT48" s="176" t="str">
        <f>IF(CX19.2!OA5&lt;1,"x","")</f>
        <v/>
      </c>
      <c r="AU48" s="176" t="str">
        <f>IF(CX19.2!OX5&lt;1,"x","")</f>
        <v/>
      </c>
      <c r="AV48" s="176" t="str">
        <f>IF(CX19.2!PI5&lt;1,"x","")</f>
        <v>x</v>
      </c>
      <c r="AW48" s="176" t="str">
        <f>IF(CX19.2!PT5&lt;1,"x","")</f>
        <v/>
      </c>
      <c r="AX48" s="176" t="str">
        <f>IF(CX19.2!QE5&lt;1,"x","")</f>
        <v/>
      </c>
      <c r="AY48" s="176" t="str">
        <f>IF(CX19.2!QP5&lt;1,"x","")</f>
        <v/>
      </c>
      <c r="AZ48" s="176" t="str">
        <f>IF(CX19.2!RA5&lt;1,"x","")</f>
        <v/>
      </c>
      <c r="BA48" s="176" t="str">
        <f>IF(CX19.2!RL5&lt;1,"x","")</f>
        <v/>
      </c>
      <c r="BB48" s="176" t="str">
        <f>IF(CX19.2!SJ5&lt;1,"x","")</f>
        <v>x</v>
      </c>
      <c r="BC48" s="176" t="str">
        <f>IF(CX19.2!SU5&lt;1,"x","")</f>
        <v/>
      </c>
      <c r="BD48" s="176"/>
      <c r="BE48" s="281"/>
    </row>
    <row r="49" spans="1:57">
      <c r="A49" s="190">
        <v>5</v>
      </c>
      <c r="B49" s="190">
        <v>47</v>
      </c>
      <c r="C49" s="180" t="s">
        <v>229</v>
      </c>
      <c r="D49" s="180" t="s">
        <v>240</v>
      </c>
      <c r="E49" s="188" t="s">
        <v>241</v>
      </c>
      <c r="F49" s="189" t="s">
        <v>242</v>
      </c>
      <c r="G49" s="190"/>
      <c r="H49" s="181" t="s">
        <v>704</v>
      </c>
      <c r="I49" s="185" t="s">
        <v>18</v>
      </c>
      <c r="J49" s="190" t="s">
        <v>747</v>
      </c>
      <c r="K49" s="205">
        <f t="shared" si="0"/>
        <v>0</v>
      </c>
      <c r="L49" s="208">
        <f>CX19.2!RY6</f>
        <v>2.3736263736263736</v>
      </c>
      <c r="M49" s="207" t="str">
        <f t="shared" si="1"/>
        <v/>
      </c>
      <c r="N49" s="176" t="str">
        <f>IF(CX19.2!M6&lt;1,"x","")</f>
        <v/>
      </c>
      <c r="O49" s="176" t="str">
        <f>IF(CX19.2!S6&lt;1,"x","")</f>
        <v/>
      </c>
      <c r="P49" s="176" t="str">
        <f>IF(CX19.2!AC6&lt;1,"x","")</f>
        <v/>
      </c>
      <c r="Q49" s="176" t="str">
        <f>IF(CX19.2!AN6&lt;1,"x","")</f>
        <v/>
      </c>
      <c r="R49" s="176" t="str">
        <f>IF(CX19.2!AY6&lt;1,"x","")</f>
        <v/>
      </c>
      <c r="S49" s="176" t="str">
        <f>IF(CX19.2!BJ6&lt;1,"x","")</f>
        <v/>
      </c>
      <c r="T49" s="176" t="str">
        <f>IF(CX19.2!BU6&lt;1,"x","")</f>
        <v/>
      </c>
      <c r="U49" s="176" t="str">
        <f>IF(CX19.2!CN6&lt;1,"x","")</f>
        <v/>
      </c>
      <c r="V49" s="176" t="str">
        <f>IF(CX19.2!CY6&lt;1,"x","")</f>
        <v/>
      </c>
      <c r="W49" s="176" t="str">
        <f>IF(CX19.2!DJ6&lt;1,"x","")</f>
        <v/>
      </c>
      <c r="X49" s="176" t="str">
        <f>IF(CX19.2!DU6&lt;1,"x","")</f>
        <v/>
      </c>
      <c r="Y49" s="176" t="str">
        <f>IF(CX19.2!EF6&lt;1,"x","")</f>
        <v/>
      </c>
      <c r="Z49" s="176" t="str">
        <f>IF(CX19.2!EQ6&lt;1,"x","")</f>
        <v/>
      </c>
      <c r="AA49" s="176" t="str">
        <f>IF(CX19.2!FB6&lt;1,"x","")</f>
        <v/>
      </c>
      <c r="AB49" s="176" t="str">
        <f>IF(CX19.2!FM6&lt;1,"x","")</f>
        <v/>
      </c>
      <c r="AC49" s="176" t="str">
        <f>IF(CX19.2!GJ6&lt;1,"x","")</f>
        <v/>
      </c>
      <c r="AD49" s="176" t="str">
        <f>IF(CX19.2!GU6&lt;1,"x","")</f>
        <v/>
      </c>
      <c r="AE49" s="176" t="str">
        <f>IF(CX19.2!HF6&lt;1,"x","")</f>
        <v/>
      </c>
      <c r="AF49" s="176" t="str">
        <f>IF(CX19.2!HQ6&lt;1,"x","")</f>
        <v/>
      </c>
      <c r="AG49" s="176" t="str">
        <f>IF(CX19.2!IB6&lt;1,"x","")</f>
        <v/>
      </c>
      <c r="AH49" s="176" t="str">
        <f>IF(CX19.2!IM6&lt;1,"x","")</f>
        <v/>
      </c>
      <c r="AI49" s="176" t="str">
        <f>IF(CX19.2!IX6&lt;1,"x","")</f>
        <v/>
      </c>
      <c r="AJ49" s="176" t="str">
        <f>IF(CX19.2!JI6&lt;1,"x","")</f>
        <v/>
      </c>
      <c r="AK49" s="176" t="str">
        <f>IF(CX19.2!JT6&lt;1,"x","")</f>
        <v/>
      </c>
      <c r="AL49" s="176" t="str">
        <f>IF(CX19.2!KQ6&lt;1,"x","")</f>
        <v/>
      </c>
      <c r="AM49" s="176" t="str">
        <f>IF(CX19.2!LB6&lt;1,"x","")</f>
        <v/>
      </c>
      <c r="AN49" s="176" t="str">
        <f>IF(CX19.2!LM6&lt;1,"x","")</f>
        <v/>
      </c>
      <c r="AO49" s="176" t="str">
        <f>IF(CX19.2!LX6&lt;1,"x","")</f>
        <v/>
      </c>
      <c r="AP49" s="176" t="str">
        <f>IF(CX19.2!MI6&lt;1,"x","")</f>
        <v/>
      </c>
      <c r="AQ49" s="176" t="str">
        <f>IF(CX19.2!MT6&lt;1,"x","")</f>
        <v/>
      </c>
      <c r="AR49" s="176" t="str">
        <f>IF(CX19.2!NE6&lt;1,"x","")</f>
        <v/>
      </c>
      <c r="AS49" s="176" t="str">
        <f>IF(CX19.2!NP6&lt;1,"x","")</f>
        <v/>
      </c>
      <c r="AT49" s="176" t="str">
        <f>IF(CX19.2!OA6&lt;1,"x","")</f>
        <v/>
      </c>
      <c r="AU49" s="176" t="str">
        <f>IF(CX19.2!OX6&lt;1,"x","")</f>
        <v/>
      </c>
      <c r="AV49" s="176" t="str">
        <f>IF(CX19.2!PI6&lt;1,"x","")</f>
        <v/>
      </c>
      <c r="AW49" s="176" t="str">
        <f>IF(CX19.2!PT6&lt;1,"x","")</f>
        <v/>
      </c>
      <c r="AX49" s="176" t="str">
        <f>IF(CX19.2!QE6&lt;1,"x","")</f>
        <v/>
      </c>
      <c r="AY49" s="176" t="str">
        <f>IF(CX19.2!QP6&lt;1,"x","")</f>
        <v/>
      </c>
      <c r="AZ49" s="176" t="str">
        <f>IF(CX19.2!RA6&lt;1,"x","")</f>
        <v/>
      </c>
      <c r="BA49" s="176" t="str">
        <f>IF(CX19.2!RL6&lt;1,"x","")</f>
        <v/>
      </c>
      <c r="BB49" s="176" t="str">
        <f>IF(CX19.2!SJ6&lt;1,"x","")</f>
        <v/>
      </c>
      <c r="BC49" s="176" t="str">
        <f>IF(CX19.2!SU6&lt;1,"x","")</f>
        <v/>
      </c>
      <c r="BD49" s="176" t="str">
        <f>IF(CX19.2!TF6&lt;1,"x","")</f>
        <v/>
      </c>
      <c r="BE49" s="281"/>
    </row>
    <row r="50" spans="1:57">
      <c r="A50" s="190">
        <v>6</v>
      </c>
      <c r="B50" s="190">
        <v>48</v>
      </c>
      <c r="C50" s="180" t="s">
        <v>229</v>
      </c>
      <c r="D50" s="180" t="s">
        <v>243</v>
      </c>
      <c r="E50" s="188" t="s">
        <v>244</v>
      </c>
      <c r="F50" s="189" t="s">
        <v>122</v>
      </c>
      <c r="G50" s="190"/>
      <c r="H50" s="181" t="s">
        <v>705</v>
      </c>
      <c r="I50" s="185" t="s">
        <v>18</v>
      </c>
      <c r="J50" s="190" t="s">
        <v>748</v>
      </c>
      <c r="K50" s="205">
        <f t="shared" si="0"/>
        <v>0</v>
      </c>
      <c r="L50" s="208">
        <f>CX19.2!RY7</f>
        <v>2.4945054945054945</v>
      </c>
      <c r="M50" s="207" t="str">
        <f t="shared" si="1"/>
        <v/>
      </c>
      <c r="N50" s="176" t="str">
        <f>IF(CX19.2!M7&lt;1,"x","")</f>
        <v/>
      </c>
      <c r="O50" s="176" t="str">
        <f>IF(CX19.2!S7&lt;1,"x","")</f>
        <v/>
      </c>
      <c r="P50" s="176" t="str">
        <f>IF(CX19.2!AC7&lt;1,"x","")</f>
        <v/>
      </c>
      <c r="Q50" s="176" t="str">
        <f>IF(CX19.2!AN7&lt;1,"x","")</f>
        <v/>
      </c>
      <c r="R50" s="176" t="str">
        <f>IF(CX19.2!AY7&lt;1,"x","")</f>
        <v/>
      </c>
      <c r="S50" s="176" t="str">
        <f>IF(CX19.2!BJ7&lt;1,"x","")</f>
        <v/>
      </c>
      <c r="T50" s="176" t="str">
        <f>IF(CX19.2!BU7&lt;1,"x","")</f>
        <v/>
      </c>
      <c r="U50" s="176" t="str">
        <f>IF(CX19.2!CN7&lt;1,"x","")</f>
        <v/>
      </c>
      <c r="V50" s="176" t="str">
        <f>IF(CX19.2!CY7&lt;1,"x","")</f>
        <v/>
      </c>
      <c r="W50" s="176" t="str">
        <f>IF(CX19.2!DJ7&lt;1,"x","")</f>
        <v/>
      </c>
      <c r="X50" s="176" t="str">
        <f>IF(CX19.2!DU7&lt;1,"x","")</f>
        <v/>
      </c>
      <c r="Y50" s="176" t="str">
        <f>IF(CX19.2!EF7&lt;1,"x","")</f>
        <v/>
      </c>
      <c r="Z50" s="176" t="str">
        <f>IF(CX19.2!EQ7&lt;1,"x","")</f>
        <v/>
      </c>
      <c r="AA50" s="176" t="str">
        <f>IF(CX19.2!FB7&lt;1,"x","")</f>
        <v/>
      </c>
      <c r="AB50" s="176" t="str">
        <f>IF(CX19.2!FM7&lt;1,"x","")</f>
        <v/>
      </c>
      <c r="AC50" s="176" t="str">
        <f>IF(CX19.2!GJ7&lt;1,"x","")</f>
        <v/>
      </c>
      <c r="AD50" s="176" t="str">
        <f>IF(CX19.2!GU7&lt;1,"x","")</f>
        <v/>
      </c>
      <c r="AE50" s="176" t="str">
        <f>IF(CX19.2!HF7&lt;1,"x","")</f>
        <v/>
      </c>
      <c r="AF50" s="176" t="str">
        <f>IF(CX19.2!HQ7&lt;1,"x","")</f>
        <v/>
      </c>
      <c r="AG50" s="176" t="str">
        <f>IF(CX19.2!IB7&lt;1,"x","")</f>
        <v/>
      </c>
      <c r="AH50" s="176" t="str">
        <f>IF(CX19.2!IM7&lt;1,"x","")</f>
        <v/>
      </c>
      <c r="AI50" s="176" t="str">
        <f>IF(CX19.2!IX7&lt;1,"x","")</f>
        <v/>
      </c>
      <c r="AJ50" s="176" t="str">
        <f>IF(CX19.2!JI7&lt;1,"x","")</f>
        <v/>
      </c>
      <c r="AK50" s="176" t="str">
        <f>IF(CX19.2!JT7&lt;1,"x","")</f>
        <v/>
      </c>
      <c r="AL50" s="176" t="str">
        <f>IF(CX19.2!KQ7&lt;1,"x","")</f>
        <v/>
      </c>
      <c r="AM50" s="176" t="str">
        <f>IF(CX19.2!LB7&lt;1,"x","")</f>
        <v/>
      </c>
      <c r="AN50" s="176" t="str">
        <f>IF(CX19.2!LM7&lt;1,"x","")</f>
        <v/>
      </c>
      <c r="AO50" s="176" t="str">
        <f>IF(CX19.2!LX7&lt;1,"x","")</f>
        <v/>
      </c>
      <c r="AP50" s="176" t="str">
        <f>IF(CX19.2!MI7&lt;1,"x","")</f>
        <v/>
      </c>
      <c r="AQ50" s="176" t="str">
        <f>IF(CX19.2!MT7&lt;1,"x","")</f>
        <v/>
      </c>
      <c r="AR50" s="176" t="str">
        <f>IF(CX19.2!NE7&lt;1,"x","")</f>
        <v/>
      </c>
      <c r="AS50" s="176" t="str">
        <f>IF(CX19.2!NP7&lt;1,"x","")</f>
        <v/>
      </c>
      <c r="AT50" s="176" t="str">
        <f>IF(CX19.2!OA7&lt;1,"x","")</f>
        <v/>
      </c>
      <c r="AU50" s="176" t="str">
        <f>IF(CX19.2!OX7&lt;1,"x","")</f>
        <v/>
      </c>
      <c r="AV50" s="176" t="str">
        <f>IF(CX19.2!PI7&lt;1,"x","")</f>
        <v/>
      </c>
      <c r="AW50" s="176" t="str">
        <f>IF(CX19.2!PT7&lt;1,"x","")</f>
        <v/>
      </c>
      <c r="AX50" s="176" t="str">
        <f>IF(CX19.2!QE7&lt;1,"x","")</f>
        <v/>
      </c>
      <c r="AY50" s="176" t="str">
        <f>IF(CX19.2!QP7&lt;1,"x","")</f>
        <v/>
      </c>
      <c r="AZ50" s="176" t="str">
        <f>IF(CX19.2!RA7&lt;1,"x","")</f>
        <v/>
      </c>
      <c r="BA50" s="176" t="str">
        <f>IF(CX19.2!RL7&lt;1,"x","")</f>
        <v/>
      </c>
      <c r="BB50" s="176"/>
      <c r="BC50" s="176"/>
      <c r="BD50" s="176" t="str">
        <f>IF(CX19.2!TF7&lt;1,"x","")</f>
        <v/>
      </c>
      <c r="BE50" s="281"/>
    </row>
    <row r="51" spans="1:57">
      <c r="A51" s="190">
        <v>7</v>
      </c>
      <c r="B51" s="190">
        <v>49</v>
      </c>
      <c r="C51" s="180" t="s">
        <v>229</v>
      </c>
      <c r="D51" s="180" t="s">
        <v>247</v>
      </c>
      <c r="E51" s="188" t="s">
        <v>248</v>
      </c>
      <c r="F51" s="189" t="s">
        <v>128</v>
      </c>
      <c r="G51" s="190"/>
      <c r="H51" s="181" t="s">
        <v>707</v>
      </c>
      <c r="I51" s="185" t="s">
        <v>18</v>
      </c>
      <c r="J51" s="190" t="s">
        <v>750</v>
      </c>
      <c r="K51" s="205">
        <f t="shared" si="0"/>
        <v>0</v>
      </c>
      <c r="L51" s="208">
        <f>CX19.2!RY8</f>
        <v>2.2197802197802199</v>
      </c>
      <c r="M51" s="207" t="str">
        <f t="shared" si="1"/>
        <v/>
      </c>
      <c r="N51" s="176" t="str">
        <f>IF(CX19.2!M8&lt;1,"x","")</f>
        <v/>
      </c>
      <c r="O51" s="176" t="str">
        <f>IF(CX19.2!S8&lt;1,"x","")</f>
        <v/>
      </c>
      <c r="P51" s="176" t="str">
        <f>IF(CX19.2!AC8&lt;1,"x","")</f>
        <v/>
      </c>
      <c r="Q51" s="176" t="str">
        <f>IF(CX19.2!AN8&lt;1,"x","")</f>
        <v/>
      </c>
      <c r="R51" s="176" t="str">
        <f>IF(CX19.2!AY8&lt;1,"x","")</f>
        <v/>
      </c>
      <c r="S51" s="176" t="str">
        <f>IF(CX19.2!BJ8&lt;1,"x","")</f>
        <v/>
      </c>
      <c r="T51" s="176" t="str">
        <f>IF(CX19.2!BU8&lt;1,"x","")</f>
        <v/>
      </c>
      <c r="U51" s="176" t="str">
        <f>IF(CX19.2!CN8&lt;1,"x","")</f>
        <v/>
      </c>
      <c r="V51" s="176" t="str">
        <f>IF(CX19.2!CY8&lt;1,"x","")</f>
        <v/>
      </c>
      <c r="W51" s="176" t="str">
        <f>IF(CX19.2!DJ8&lt;1,"x","")</f>
        <v/>
      </c>
      <c r="X51" s="176" t="str">
        <f>IF(CX19.2!DU8&lt;1,"x","")</f>
        <v/>
      </c>
      <c r="Y51" s="176" t="str">
        <f>IF(CX19.2!EF8&lt;1,"x","")</f>
        <v/>
      </c>
      <c r="Z51" s="176" t="str">
        <f>IF(CX19.2!EQ8&lt;1,"x","")</f>
        <v/>
      </c>
      <c r="AA51" s="176" t="str">
        <f>IF(CX19.2!FB8&lt;1,"x","")</f>
        <v/>
      </c>
      <c r="AB51" s="176" t="str">
        <f>IF(CX19.2!FM8&lt;1,"x","")</f>
        <v/>
      </c>
      <c r="AC51" s="176" t="str">
        <f>IF(CX19.2!GJ8&lt;1,"x","")</f>
        <v/>
      </c>
      <c r="AD51" s="176" t="str">
        <f>IF(CX19.2!GU8&lt;1,"x","")</f>
        <v/>
      </c>
      <c r="AE51" s="176" t="str">
        <f>IF(CX19.2!HF8&lt;1,"x","")</f>
        <v/>
      </c>
      <c r="AF51" s="176" t="str">
        <f>IF(CX19.2!HQ8&lt;1,"x","")</f>
        <v/>
      </c>
      <c r="AG51" s="176" t="str">
        <f>IF(CX19.2!IB8&lt;1,"x","")</f>
        <v/>
      </c>
      <c r="AH51" s="176" t="str">
        <f>IF(CX19.2!IM8&lt;1,"x","")</f>
        <v/>
      </c>
      <c r="AI51" s="176" t="str">
        <f>IF(CX19.2!IX8&lt;1,"x","")</f>
        <v/>
      </c>
      <c r="AJ51" s="176" t="str">
        <f>IF(CX19.2!JI8&lt;1,"x","")</f>
        <v/>
      </c>
      <c r="AK51" s="176" t="str">
        <f>IF(CX19.2!JT8&lt;1,"x","")</f>
        <v/>
      </c>
      <c r="AL51" s="176" t="str">
        <f>IF(CX19.2!KQ8&lt;1,"x","")</f>
        <v/>
      </c>
      <c r="AM51" s="176" t="str">
        <f>IF(CX19.2!LB8&lt;1,"x","")</f>
        <v/>
      </c>
      <c r="AN51" s="176" t="str">
        <f>IF(CX19.2!LM8&lt;1,"x","")</f>
        <v/>
      </c>
      <c r="AO51" s="176" t="str">
        <f>IF(CX19.2!LX8&lt;1,"x","")</f>
        <v/>
      </c>
      <c r="AP51" s="176" t="str">
        <f>IF(CX19.2!MI8&lt;1,"x","")</f>
        <v/>
      </c>
      <c r="AQ51" s="176" t="str">
        <f>IF(CX19.2!MT8&lt;1,"x","")</f>
        <v/>
      </c>
      <c r="AR51" s="176" t="str">
        <f>IF(CX19.2!NE8&lt;1,"x","")</f>
        <v/>
      </c>
      <c r="AS51" s="176" t="str">
        <f>IF(CX19.2!NP8&lt;1,"x","")</f>
        <v/>
      </c>
      <c r="AT51" s="176" t="str">
        <f>IF(CX19.2!OA8&lt;1,"x","")</f>
        <v/>
      </c>
      <c r="AU51" s="176" t="str">
        <f>IF(CX19.2!OX8&lt;1,"x","")</f>
        <v/>
      </c>
      <c r="AV51" s="176" t="str">
        <f>IF(CX19.2!PI8&lt;1,"x","")</f>
        <v/>
      </c>
      <c r="AW51" s="176" t="str">
        <f>IF(CX19.2!PT8&lt;1,"x","")</f>
        <v/>
      </c>
      <c r="AX51" s="176" t="str">
        <f>IF(CX19.2!QE8&lt;1,"x","")</f>
        <v/>
      </c>
      <c r="AY51" s="176" t="str">
        <f>IF(CX19.2!QP8&lt;1,"x","")</f>
        <v/>
      </c>
      <c r="AZ51" s="176" t="str">
        <f>IF(CX19.2!RA8&lt;1,"x","")</f>
        <v/>
      </c>
      <c r="BA51" s="176" t="str">
        <f>IF(CX19.2!RL8&lt;1,"x","")</f>
        <v/>
      </c>
      <c r="BB51" s="176" t="str">
        <f>IF(CX19.2!SJ8&lt;1,"x","")</f>
        <v/>
      </c>
      <c r="BC51" s="176" t="str">
        <f>IF(CX19.2!SU8&lt;1,"x","")</f>
        <v/>
      </c>
      <c r="BD51" s="176" t="str">
        <f>IF(CX19.2!TF8&lt;1,"x","")</f>
        <v/>
      </c>
      <c r="BE51" s="281"/>
    </row>
    <row r="52" spans="1:57">
      <c r="A52" s="190">
        <v>8</v>
      </c>
      <c r="B52" s="190">
        <v>50</v>
      </c>
      <c r="C52" s="180" t="s">
        <v>229</v>
      </c>
      <c r="D52" s="180" t="s">
        <v>251</v>
      </c>
      <c r="E52" s="188" t="s">
        <v>252</v>
      </c>
      <c r="F52" s="189" t="s">
        <v>148</v>
      </c>
      <c r="G52" s="190"/>
      <c r="H52" s="181" t="s">
        <v>709</v>
      </c>
      <c r="I52" s="185" t="s">
        <v>18</v>
      </c>
      <c r="J52" s="190" t="s">
        <v>752</v>
      </c>
      <c r="K52" s="205">
        <f t="shared" si="0"/>
        <v>0</v>
      </c>
      <c r="L52" s="208">
        <f>CX19.2!RY9</f>
        <v>2.4560439560439562</v>
      </c>
      <c r="M52" s="207" t="str">
        <f t="shared" si="1"/>
        <v/>
      </c>
      <c r="N52" s="176" t="str">
        <f>IF(CX19.2!M9&lt;1,"x","")</f>
        <v/>
      </c>
      <c r="O52" s="176" t="str">
        <f>IF(CX19.2!S9&lt;1,"x","")</f>
        <v/>
      </c>
      <c r="P52" s="176" t="str">
        <f>IF(CX19.2!AC9&lt;1,"x","")</f>
        <v/>
      </c>
      <c r="Q52" s="176" t="str">
        <f>IF(CX19.2!AN9&lt;1,"x","")</f>
        <v/>
      </c>
      <c r="R52" s="176" t="str">
        <f>IF(CX19.2!AY9&lt;1,"x","")</f>
        <v/>
      </c>
      <c r="S52" s="176" t="str">
        <f>IF(CX19.2!BJ9&lt;1,"x","")</f>
        <v/>
      </c>
      <c r="T52" s="176" t="str">
        <f>IF(CX19.2!BU9&lt;1,"x","")</f>
        <v/>
      </c>
      <c r="U52" s="176" t="str">
        <f>IF(CX19.2!CN9&lt;1,"x","")</f>
        <v/>
      </c>
      <c r="V52" s="176" t="str">
        <f>IF(CX19.2!CY9&lt;1,"x","")</f>
        <v/>
      </c>
      <c r="W52" s="176" t="str">
        <f>IF(CX19.2!DJ9&lt;1,"x","")</f>
        <v/>
      </c>
      <c r="X52" s="176" t="str">
        <f>IF(CX19.2!DU9&lt;1,"x","")</f>
        <v/>
      </c>
      <c r="Y52" s="176" t="str">
        <f>IF(CX19.2!EF9&lt;1,"x","")</f>
        <v/>
      </c>
      <c r="Z52" s="176" t="str">
        <f>IF(CX19.2!EQ9&lt;1,"x","")</f>
        <v/>
      </c>
      <c r="AA52" s="176" t="str">
        <f>IF(CX19.2!FB9&lt;1,"x","")</f>
        <v/>
      </c>
      <c r="AB52" s="176" t="str">
        <f>IF(CX19.2!FM9&lt;1,"x","")</f>
        <v/>
      </c>
      <c r="AC52" s="176" t="str">
        <f>IF(CX19.2!GJ9&lt;1,"x","")</f>
        <v/>
      </c>
      <c r="AD52" s="176" t="str">
        <f>IF(CX19.2!GU9&lt;1,"x","")</f>
        <v/>
      </c>
      <c r="AE52" s="176" t="str">
        <f>IF(CX19.2!HF9&lt;1,"x","")</f>
        <v/>
      </c>
      <c r="AF52" s="176" t="str">
        <f>IF(CX19.2!HQ9&lt;1,"x","")</f>
        <v/>
      </c>
      <c r="AG52" s="176" t="str">
        <f>IF(CX19.2!IB9&lt;1,"x","")</f>
        <v/>
      </c>
      <c r="AH52" s="176" t="str">
        <f>IF(CX19.2!IM9&lt;1,"x","")</f>
        <v/>
      </c>
      <c r="AI52" s="176" t="str">
        <f>IF(CX19.2!IX9&lt;1,"x","")</f>
        <v/>
      </c>
      <c r="AJ52" s="176" t="str">
        <f>IF(CX19.2!JI9&lt;1,"x","")</f>
        <v/>
      </c>
      <c r="AK52" s="176" t="str">
        <f>IF(CX19.2!JT9&lt;1,"x","")</f>
        <v/>
      </c>
      <c r="AL52" s="176" t="str">
        <f>IF(CX19.2!KQ9&lt;1,"x","")</f>
        <v/>
      </c>
      <c r="AM52" s="176" t="str">
        <f>IF(CX19.2!LB9&lt;1,"x","")</f>
        <v/>
      </c>
      <c r="AN52" s="176" t="str">
        <f>IF(CX19.2!LM9&lt;1,"x","")</f>
        <v/>
      </c>
      <c r="AO52" s="176" t="str">
        <f>IF(CX19.2!LX9&lt;1,"x","")</f>
        <v/>
      </c>
      <c r="AP52" s="176" t="str">
        <f>IF(CX19.2!MI9&lt;1,"x","")</f>
        <v/>
      </c>
      <c r="AQ52" s="176" t="str">
        <f>IF(CX19.2!MT9&lt;1,"x","")</f>
        <v/>
      </c>
      <c r="AR52" s="176" t="str">
        <f>IF(CX19.2!NE9&lt;1,"x","")</f>
        <v/>
      </c>
      <c r="AS52" s="176" t="str">
        <f>IF(CX19.2!NP9&lt;1,"x","")</f>
        <v/>
      </c>
      <c r="AT52" s="176" t="str">
        <f>IF(CX19.2!OA9&lt;1,"x","")</f>
        <v/>
      </c>
      <c r="AU52" s="176" t="str">
        <f>IF(CX19.2!OX9&lt;1,"x","")</f>
        <v/>
      </c>
      <c r="AV52" s="176" t="str">
        <f>IF(CX19.2!PI9&lt;1,"x","")</f>
        <v/>
      </c>
      <c r="AW52" s="176" t="str">
        <f>IF(CX19.2!PT9&lt;1,"x","")</f>
        <v/>
      </c>
      <c r="AX52" s="176" t="str">
        <f>IF(CX19.2!QE9&lt;1,"x","")</f>
        <v/>
      </c>
      <c r="AY52" s="176" t="str">
        <f>IF(CX19.2!QP9&lt;1,"x","")</f>
        <v/>
      </c>
      <c r="AZ52" s="176" t="str">
        <f>IF(CX19.2!RA9&lt;1,"x","")</f>
        <v/>
      </c>
      <c r="BA52" s="176" t="str">
        <f>IF(CX19.2!RL9&lt;1,"x","")</f>
        <v/>
      </c>
      <c r="BB52" s="176" t="str">
        <f>IF(CX19.2!SJ9&lt;1,"x","")</f>
        <v/>
      </c>
      <c r="BC52" s="176" t="str">
        <f>IF(CX19.2!SU9&lt;1,"x","")</f>
        <v/>
      </c>
      <c r="BD52" s="176" t="str">
        <f>IF(CX19.2!TF9&lt;1,"x","")</f>
        <v/>
      </c>
      <c r="BE52" s="281"/>
    </row>
    <row r="53" spans="1:57">
      <c r="A53" s="190">
        <v>9</v>
      </c>
      <c r="B53" s="190">
        <v>51</v>
      </c>
      <c r="C53" s="180" t="s">
        <v>229</v>
      </c>
      <c r="D53" s="180" t="s">
        <v>253</v>
      </c>
      <c r="E53" s="188" t="s">
        <v>184</v>
      </c>
      <c r="F53" s="189" t="s">
        <v>254</v>
      </c>
      <c r="G53" s="190"/>
      <c r="H53" s="181" t="s">
        <v>710</v>
      </c>
      <c r="I53" s="185" t="s">
        <v>18</v>
      </c>
      <c r="J53" s="190" t="s">
        <v>753</v>
      </c>
      <c r="K53" s="205">
        <f t="shared" si="0"/>
        <v>0</v>
      </c>
      <c r="L53" s="208">
        <f>CX19.2!RY10</f>
        <v>2.3186813186813189</v>
      </c>
      <c r="M53" s="207" t="str">
        <f t="shared" si="1"/>
        <v/>
      </c>
      <c r="N53" s="176" t="str">
        <f>IF(CX19.2!M10&lt;1,"x","")</f>
        <v/>
      </c>
      <c r="O53" s="176" t="str">
        <f>IF(CX19.2!S10&lt;1,"x","")</f>
        <v/>
      </c>
      <c r="P53" s="176" t="str">
        <f>IF(CX19.2!AC10&lt;1,"x","")</f>
        <v/>
      </c>
      <c r="Q53" s="176" t="str">
        <f>IF(CX19.2!AN10&lt;1,"x","")</f>
        <v/>
      </c>
      <c r="R53" s="176" t="str">
        <f>IF(CX19.2!AY10&lt;1,"x","")</f>
        <v/>
      </c>
      <c r="S53" s="176" t="str">
        <f>IF(CX19.2!BJ10&lt;1,"x","")</f>
        <v/>
      </c>
      <c r="T53" s="176" t="str">
        <f>IF(CX19.2!BU10&lt;1,"x","")</f>
        <v/>
      </c>
      <c r="U53" s="176" t="str">
        <f>IF(CX19.2!CN10&lt;1,"x","")</f>
        <v/>
      </c>
      <c r="V53" s="176" t="str">
        <f>IF(CX19.2!CY10&lt;1,"x","")</f>
        <v/>
      </c>
      <c r="W53" s="176" t="str">
        <f>IF(CX19.2!DJ10&lt;1,"x","")</f>
        <v/>
      </c>
      <c r="X53" s="176" t="str">
        <f>IF(CX19.2!DU10&lt;1,"x","")</f>
        <v/>
      </c>
      <c r="Y53" s="176" t="str">
        <f>IF(CX19.2!EF10&lt;1,"x","")</f>
        <v/>
      </c>
      <c r="Z53" s="176" t="str">
        <f>IF(CX19.2!EQ10&lt;1,"x","")</f>
        <v/>
      </c>
      <c r="AA53" s="176" t="str">
        <f>IF(CX19.2!FB10&lt;1,"x","")</f>
        <v/>
      </c>
      <c r="AB53" s="176" t="str">
        <f>IF(CX19.2!FM10&lt;1,"x","")</f>
        <v/>
      </c>
      <c r="AC53" s="176" t="str">
        <f>IF(CX19.2!GJ10&lt;1,"x","")</f>
        <v/>
      </c>
      <c r="AD53" s="176" t="str">
        <f>IF(CX19.2!GU10&lt;1,"x","")</f>
        <v/>
      </c>
      <c r="AE53" s="176" t="str">
        <f>IF(CX19.2!HF10&lt;1,"x","")</f>
        <v/>
      </c>
      <c r="AF53" s="176" t="str">
        <f>IF(CX19.2!HQ10&lt;1,"x","")</f>
        <v/>
      </c>
      <c r="AG53" s="176" t="str">
        <f>IF(CX19.2!IB10&lt;1,"x","")</f>
        <v/>
      </c>
      <c r="AH53" s="176" t="str">
        <f>IF(CX19.2!IM10&lt;1,"x","")</f>
        <v/>
      </c>
      <c r="AI53" s="176" t="str">
        <f>IF(CX19.2!IX10&lt;1,"x","")</f>
        <v/>
      </c>
      <c r="AJ53" s="176" t="str">
        <f>IF(CX19.2!JI10&lt;1,"x","")</f>
        <v/>
      </c>
      <c r="AK53" s="176" t="str">
        <f>IF(CX19.2!JT10&lt;1,"x","")</f>
        <v/>
      </c>
      <c r="AL53" s="176" t="str">
        <f>IF(CX19.2!KQ10&lt;1,"x","")</f>
        <v/>
      </c>
      <c r="AM53" s="176" t="str">
        <f>IF(CX19.2!LB10&lt;1,"x","")</f>
        <v/>
      </c>
      <c r="AN53" s="176" t="str">
        <f>IF(CX19.2!LM10&lt;1,"x","")</f>
        <v/>
      </c>
      <c r="AO53" s="176" t="str">
        <f>IF(CX19.2!LX10&lt;1,"x","")</f>
        <v/>
      </c>
      <c r="AP53" s="176" t="str">
        <f>IF(CX19.2!MI10&lt;1,"x","")</f>
        <v/>
      </c>
      <c r="AQ53" s="176" t="str">
        <f>IF(CX19.2!MT10&lt;1,"x","")</f>
        <v/>
      </c>
      <c r="AR53" s="176" t="str">
        <f>IF(CX19.2!NE10&lt;1,"x","")</f>
        <v/>
      </c>
      <c r="AS53" s="176" t="str">
        <f>IF(CX19.2!NP10&lt;1,"x","")</f>
        <v/>
      </c>
      <c r="AT53" s="176" t="str">
        <f>IF(CX19.2!OA10&lt;1,"x","")</f>
        <v/>
      </c>
      <c r="AU53" s="176" t="str">
        <f>IF(CX19.2!OX10&lt;1,"x","")</f>
        <v/>
      </c>
      <c r="AV53" s="176" t="str">
        <f>IF(CX19.2!PI10&lt;1,"x","")</f>
        <v/>
      </c>
      <c r="AW53" s="176" t="str">
        <f>IF(CX19.2!PT10&lt;1,"x","")</f>
        <v/>
      </c>
      <c r="AX53" s="176" t="str">
        <f>IF(CX19.2!QE10&lt;1,"x","")</f>
        <v/>
      </c>
      <c r="AY53" s="176" t="str">
        <f>IF(CX19.2!QP10&lt;1,"x","")</f>
        <v/>
      </c>
      <c r="AZ53" s="176" t="str">
        <f>IF(CX19.2!RA10&lt;1,"x","")</f>
        <v/>
      </c>
      <c r="BA53" s="176" t="str">
        <f>IF(CX19.2!RL10&lt;1,"x","")</f>
        <v/>
      </c>
      <c r="BB53" s="176" t="str">
        <f>IF(CX19.2!SJ10&lt;1,"x","")</f>
        <v/>
      </c>
      <c r="BC53" s="176" t="str">
        <f>IF(CX19.2!SU10&lt;1,"x","")</f>
        <v/>
      </c>
      <c r="BD53" s="176" t="str">
        <f>IF(CX19.2!TF10&lt;1,"x","")</f>
        <v/>
      </c>
      <c r="BE53" s="281"/>
    </row>
    <row r="54" spans="1:57">
      <c r="A54" s="190">
        <v>10</v>
      </c>
      <c r="B54" s="190">
        <v>52</v>
      </c>
      <c r="C54" s="180" t="s">
        <v>229</v>
      </c>
      <c r="D54" s="180" t="s">
        <v>255</v>
      </c>
      <c r="E54" s="188" t="s">
        <v>256</v>
      </c>
      <c r="F54" s="189" t="s">
        <v>257</v>
      </c>
      <c r="G54" s="190"/>
      <c r="H54" s="181" t="s">
        <v>711</v>
      </c>
      <c r="I54" s="185" t="s">
        <v>18</v>
      </c>
      <c r="J54" s="190" t="s">
        <v>754</v>
      </c>
      <c r="K54" s="205">
        <f t="shared" si="0"/>
        <v>0</v>
      </c>
      <c r="L54" s="208">
        <f>CX19.2!RY11</f>
        <v>3.3296703296703298</v>
      </c>
      <c r="M54" s="207" t="str">
        <f t="shared" si="1"/>
        <v/>
      </c>
      <c r="N54" s="176" t="str">
        <f>IF(CX19.2!M11&lt;1,"x","")</f>
        <v/>
      </c>
      <c r="O54" s="176" t="str">
        <f>IF(CX19.2!S11&lt;1,"x","")</f>
        <v/>
      </c>
      <c r="P54" s="176" t="str">
        <f>IF(CX19.2!AC11&lt;1,"x","")</f>
        <v/>
      </c>
      <c r="Q54" s="176" t="str">
        <f>IF(CX19.2!AN11&lt;1,"x","")</f>
        <v/>
      </c>
      <c r="R54" s="176" t="str">
        <f>IF(CX19.2!AY11&lt;1,"x","")</f>
        <v/>
      </c>
      <c r="S54" s="176" t="str">
        <f>IF(CX19.2!BJ11&lt;1,"x","")</f>
        <v/>
      </c>
      <c r="T54" s="176" t="str">
        <f>IF(CX19.2!BU11&lt;1,"x","")</f>
        <v/>
      </c>
      <c r="U54" s="176" t="str">
        <f>IF(CX19.2!CN11&lt;1,"x","")</f>
        <v/>
      </c>
      <c r="V54" s="176" t="str">
        <f>IF(CX19.2!CY11&lt;1,"x","")</f>
        <v/>
      </c>
      <c r="W54" s="176" t="str">
        <f>IF(CX19.2!DJ11&lt;1,"x","")</f>
        <v/>
      </c>
      <c r="X54" s="176" t="str">
        <f>IF(CX19.2!DU11&lt;1,"x","")</f>
        <v/>
      </c>
      <c r="Y54" s="176" t="str">
        <f>IF(CX19.2!EF11&lt;1,"x","")</f>
        <v/>
      </c>
      <c r="Z54" s="176" t="str">
        <f>IF(CX19.2!EQ11&lt;1,"x","")</f>
        <v/>
      </c>
      <c r="AA54" s="176" t="str">
        <f>IF(CX19.2!FB11&lt;1,"x","")</f>
        <v/>
      </c>
      <c r="AB54" s="176" t="str">
        <f>IF(CX19.2!FM11&lt;1,"x","")</f>
        <v/>
      </c>
      <c r="AC54" s="176" t="str">
        <f>IF(CX19.2!GJ11&lt;1,"x","")</f>
        <v/>
      </c>
      <c r="AD54" s="176" t="str">
        <f>IF(CX19.2!GU11&lt;1,"x","")</f>
        <v/>
      </c>
      <c r="AE54" s="176" t="str">
        <f>IF(CX19.2!HF11&lt;1,"x","")</f>
        <v/>
      </c>
      <c r="AF54" s="176" t="str">
        <f>IF(CX19.2!HQ11&lt;1,"x","")</f>
        <v/>
      </c>
      <c r="AG54" s="176" t="str">
        <f>IF(CX19.2!IB11&lt;1,"x","")</f>
        <v/>
      </c>
      <c r="AH54" s="176" t="str">
        <f>IF(CX19.2!IM11&lt;1,"x","")</f>
        <v/>
      </c>
      <c r="AI54" s="176" t="str">
        <f>IF(CX19.2!IX11&lt;1,"x","")</f>
        <v/>
      </c>
      <c r="AJ54" s="176" t="str">
        <f>IF(CX19.2!JI11&lt;1,"x","")</f>
        <v/>
      </c>
      <c r="AK54" s="176" t="str">
        <f>IF(CX19.2!JT11&lt;1,"x","")</f>
        <v/>
      </c>
      <c r="AL54" s="176" t="str">
        <f>IF(CX19.2!KQ11&lt;1,"x","")</f>
        <v/>
      </c>
      <c r="AM54" s="176" t="str">
        <f>IF(CX19.2!LB11&lt;1,"x","")</f>
        <v/>
      </c>
      <c r="AN54" s="176" t="str">
        <f>IF(CX19.2!LM11&lt;1,"x","")</f>
        <v/>
      </c>
      <c r="AO54" s="176" t="str">
        <f>IF(CX19.2!LX11&lt;1,"x","")</f>
        <v/>
      </c>
      <c r="AP54" s="176" t="str">
        <f>IF(CX19.2!MI11&lt;1,"x","")</f>
        <v/>
      </c>
      <c r="AQ54" s="176" t="str">
        <f>IF(CX19.2!MT11&lt;1,"x","")</f>
        <v/>
      </c>
      <c r="AR54" s="176" t="str">
        <f>IF(CX19.2!NE11&lt;1,"x","")</f>
        <v/>
      </c>
      <c r="AS54" s="176" t="str">
        <f>IF(CX19.2!NP11&lt;1,"x","")</f>
        <v/>
      </c>
      <c r="AT54" s="176" t="str">
        <f>IF(CX19.2!OA11&lt;1,"x","")</f>
        <v/>
      </c>
      <c r="AU54" s="176" t="str">
        <f>IF(CX19.2!OX11&lt;1,"x","")</f>
        <v/>
      </c>
      <c r="AV54" s="176" t="str">
        <f>IF(CX19.2!PI11&lt;1,"x","")</f>
        <v/>
      </c>
      <c r="AW54" s="176" t="str">
        <f>IF(CX19.2!PT11&lt;1,"x","")</f>
        <v/>
      </c>
      <c r="AX54" s="176" t="str">
        <f>IF(CX19.2!QE11&lt;1,"x","")</f>
        <v/>
      </c>
      <c r="AY54" s="176" t="str">
        <f>IF(CX19.2!QP11&lt;1,"x","")</f>
        <v/>
      </c>
      <c r="AZ54" s="176" t="str">
        <f>IF(CX19.2!RA11&lt;1,"x","")</f>
        <v/>
      </c>
      <c r="BA54" s="176" t="str">
        <f>IF(CX19.2!RL11&lt;1,"x","")</f>
        <v/>
      </c>
      <c r="BB54" s="176" t="str">
        <f>IF(CX19.2!SJ11&lt;1,"x","")</f>
        <v/>
      </c>
      <c r="BC54" s="176" t="str">
        <f>IF(CX19.2!SU11&lt;1,"x","")</f>
        <v/>
      </c>
      <c r="BD54" s="176" t="str">
        <f>IF(CX19.2!TF11&lt;1,"x","")</f>
        <v/>
      </c>
      <c r="BE54" s="281"/>
    </row>
    <row r="55" spans="1:57" ht="66">
      <c r="A55" s="190">
        <v>11</v>
      </c>
      <c r="B55" s="190">
        <v>53</v>
      </c>
      <c r="C55" s="180" t="s">
        <v>229</v>
      </c>
      <c r="D55" s="180" t="s">
        <v>260</v>
      </c>
      <c r="E55" s="188" t="s">
        <v>193</v>
      </c>
      <c r="F55" s="189" t="s">
        <v>154</v>
      </c>
      <c r="G55" s="190"/>
      <c r="H55" s="181" t="s">
        <v>713</v>
      </c>
      <c r="I55" s="185" t="s">
        <v>18</v>
      </c>
      <c r="J55" s="190" t="s">
        <v>756</v>
      </c>
      <c r="K55" s="205">
        <f t="shared" si="0"/>
        <v>13</v>
      </c>
      <c r="L55" s="208">
        <f>CX19.2!RY12</f>
        <v>1.8536585365853659</v>
      </c>
      <c r="M55" s="207" t="str">
        <f t="shared" si="1"/>
        <v xml:space="preserve">VẼ XD1 (3TC), KCBTCT1 (2TC), KCBTCT2 (2TC), ĐA KTTC1 (1TC), TT DỰ TOÁN (1TC), TT KTV (KC) (2TC), TT KTV (TC) (2TC), </v>
      </c>
      <c r="N55" s="176" t="str">
        <f>IF(CX19.2!M12&lt;1,"x","")</f>
        <v/>
      </c>
      <c r="O55" s="176" t="str">
        <f>IF(CX19.2!S12&lt;1,"x","")</f>
        <v/>
      </c>
      <c r="P55" s="176" t="str">
        <f>IF(CX19.2!AC12&lt;1,"x","")</f>
        <v/>
      </c>
      <c r="Q55" s="176" t="str">
        <f>IF(CX19.2!AN12&lt;1,"x","")</f>
        <v>x</v>
      </c>
      <c r="R55" s="176" t="str">
        <f>IF(CX19.2!AY12&lt;1,"x","")</f>
        <v/>
      </c>
      <c r="S55" s="176" t="str">
        <f>IF(CX19.2!BJ12&lt;1,"x","")</f>
        <v/>
      </c>
      <c r="T55" s="176" t="str">
        <f>IF(CX19.2!BU12&lt;1,"x","")</f>
        <v/>
      </c>
      <c r="U55" s="176" t="str">
        <f>IF(CX19.2!CN12&lt;1,"x","")</f>
        <v/>
      </c>
      <c r="V55" s="176" t="str">
        <f>IF(CX19.2!CY12&lt;1,"x","")</f>
        <v/>
      </c>
      <c r="W55" s="176" t="str">
        <f>IF(CX19.2!DJ12&lt;1,"x","")</f>
        <v/>
      </c>
      <c r="X55" s="176" t="str">
        <f>IF(CX19.2!DU12&lt;1,"x","")</f>
        <v/>
      </c>
      <c r="Y55" s="176" t="str">
        <f>IF(CX19.2!EF12&lt;1,"x","")</f>
        <v/>
      </c>
      <c r="Z55" s="176" t="str">
        <f>IF(CX19.2!EQ12&lt;1,"x","")</f>
        <v/>
      </c>
      <c r="AA55" s="176" t="str">
        <f>IF(CX19.2!FB12&lt;1,"x","")</f>
        <v/>
      </c>
      <c r="AB55" s="176" t="str">
        <f>IF(CX19.2!FM12&lt;1,"x","")</f>
        <v/>
      </c>
      <c r="AC55" s="176" t="str">
        <f>IF(CX19.2!GJ12&lt;1,"x","")</f>
        <v/>
      </c>
      <c r="AD55" s="176" t="str">
        <f>IF(CX19.2!GU12&lt;1,"x","")</f>
        <v/>
      </c>
      <c r="AE55" s="176" t="str">
        <f>IF(CX19.2!HF12&lt;1,"x","")</f>
        <v/>
      </c>
      <c r="AF55" s="176" t="str">
        <f>IF(CX19.2!HQ12&lt;1,"x","")</f>
        <v>x</v>
      </c>
      <c r="AG55" s="176" t="str">
        <f>IF(CX19.2!IB12&lt;1,"x","")</f>
        <v/>
      </c>
      <c r="AH55" s="176" t="str">
        <f>IF(CX19.2!IM12&lt;1,"x","")</f>
        <v/>
      </c>
      <c r="AI55" s="176" t="str">
        <f>IF(CX19.2!IX12&lt;1,"x","")</f>
        <v/>
      </c>
      <c r="AJ55" s="176" t="str">
        <f>IF(CX19.2!JI12&lt;1,"x","")</f>
        <v/>
      </c>
      <c r="AK55" s="176" t="str">
        <f>IF(CX19.2!JT12&lt;1,"x","")</f>
        <v/>
      </c>
      <c r="AL55" s="176" t="str">
        <f>IF(CX19.2!KQ12&lt;1,"x","")</f>
        <v/>
      </c>
      <c r="AM55" s="176" t="str">
        <f>IF(CX19.2!LB12&lt;1,"x","")</f>
        <v/>
      </c>
      <c r="AN55" s="176" t="str">
        <f>IF(CX19.2!LM12&lt;1,"x","")</f>
        <v/>
      </c>
      <c r="AO55" s="176" t="str">
        <f>IF(CX19.2!LX12&lt;1,"x","")</f>
        <v>x</v>
      </c>
      <c r="AP55" s="176" t="str">
        <f>IF(CX19.2!MI12&lt;1,"x","")</f>
        <v/>
      </c>
      <c r="AQ55" s="176" t="str">
        <f>IF(CX19.2!MT12&lt;1,"x","")</f>
        <v/>
      </c>
      <c r="AR55" s="176" t="str">
        <f>IF(CX19.2!NE12&lt;1,"x","")</f>
        <v>x</v>
      </c>
      <c r="AS55" s="176" t="str">
        <f>IF(CX19.2!NP12&lt;1,"x","")</f>
        <v/>
      </c>
      <c r="AT55" s="176" t="str">
        <f>IF(CX19.2!OA12&lt;1,"x","")</f>
        <v/>
      </c>
      <c r="AU55" s="176" t="str">
        <f>IF(CX19.2!OX12&lt;1,"x","")</f>
        <v/>
      </c>
      <c r="AV55" s="176" t="str">
        <f>IF(CX19.2!PI12&lt;1,"x","")</f>
        <v/>
      </c>
      <c r="AW55" s="176" t="str">
        <f>IF(CX19.2!PT12&lt;1,"x","")</f>
        <v/>
      </c>
      <c r="AX55" s="176" t="str">
        <f>IF(CX19.2!QE12&lt;1,"x","")</f>
        <v/>
      </c>
      <c r="AY55" s="176" t="str">
        <f>IF(CX19.2!QP12&lt;1,"x","")</f>
        <v/>
      </c>
      <c r="AZ55" s="176" t="str">
        <f>IF(CX19.2!RA12&lt;1,"x","")</f>
        <v/>
      </c>
      <c r="BA55" s="176" t="str">
        <f>IF(CX19.2!RL12&lt;1,"x","")</f>
        <v>x</v>
      </c>
      <c r="BB55" s="176" t="str">
        <f>IF(CX19.2!SJ12&lt;1,"x","")</f>
        <v>x</v>
      </c>
      <c r="BC55" s="176" t="str">
        <f>IF(CX19.2!SU12&lt;1,"x","")</f>
        <v>x</v>
      </c>
      <c r="BD55" s="176"/>
      <c r="BE55" s="281"/>
    </row>
    <row r="56" spans="1:57">
      <c r="A56" s="190">
        <v>12</v>
      </c>
      <c r="B56" s="190">
        <v>54</v>
      </c>
      <c r="C56" s="180" t="s">
        <v>229</v>
      </c>
      <c r="D56" s="180" t="s">
        <v>261</v>
      </c>
      <c r="E56" s="286" t="s">
        <v>262</v>
      </c>
      <c r="F56" s="189" t="s">
        <v>263</v>
      </c>
      <c r="G56" s="190"/>
      <c r="H56" s="181" t="s">
        <v>714</v>
      </c>
      <c r="I56" s="185" t="s">
        <v>18</v>
      </c>
      <c r="J56" s="190" t="s">
        <v>757</v>
      </c>
      <c r="K56" s="205">
        <f t="shared" si="0"/>
        <v>2</v>
      </c>
      <c r="L56" s="208">
        <f>CX19.2!RY13</f>
        <v>2.1741573033707864</v>
      </c>
      <c r="M56" s="207" t="str">
        <f t="shared" si="1"/>
        <v xml:space="preserve">KCBTCT2 (2TC), </v>
      </c>
      <c r="N56" s="176" t="str">
        <f>IF(CX19.2!M13&lt;1,"x","")</f>
        <v/>
      </c>
      <c r="O56" s="176" t="str">
        <f>IF(CX19.2!S13&lt;1,"x","")</f>
        <v/>
      </c>
      <c r="P56" s="176" t="str">
        <f>IF(CX19.2!AC13&lt;1,"x","")</f>
        <v/>
      </c>
      <c r="Q56" s="176" t="str">
        <f>IF(CX19.2!AN13&lt;1,"x","")</f>
        <v/>
      </c>
      <c r="R56" s="176" t="str">
        <f>IF(CX19.2!AY13&lt;1,"x","")</f>
        <v/>
      </c>
      <c r="S56" s="176" t="str">
        <f>IF(CX19.2!BJ13&lt;1,"x","")</f>
        <v/>
      </c>
      <c r="T56" s="176" t="str">
        <f>IF(CX19.2!BU13&lt;1,"x","")</f>
        <v/>
      </c>
      <c r="U56" s="176" t="str">
        <f>IF(CX19.2!CN13&lt;1,"x","")</f>
        <v/>
      </c>
      <c r="V56" s="176" t="str">
        <f>IF(CX19.2!CY13&lt;1,"x","")</f>
        <v/>
      </c>
      <c r="W56" s="176" t="str">
        <f>IF(CX19.2!DJ13&lt;1,"x","")</f>
        <v/>
      </c>
      <c r="X56" s="176" t="str">
        <f>IF(CX19.2!DU13&lt;1,"x","")</f>
        <v/>
      </c>
      <c r="Y56" s="176" t="str">
        <f>IF(CX19.2!EF13&lt;1,"x","")</f>
        <v/>
      </c>
      <c r="Z56" s="176" t="str">
        <f>IF(CX19.2!EQ13&lt;1,"x","")</f>
        <v/>
      </c>
      <c r="AA56" s="176" t="str">
        <f>IF(CX19.2!FB13&lt;1,"x","")</f>
        <v/>
      </c>
      <c r="AB56" s="176" t="str">
        <f>IF(CX19.2!FM13&lt;1,"x","")</f>
        <v/>
      </c>
      <c r="AC56" s="176" t="str">
        <f>IF(CX19.2!GJ13&lt;1,"x","")</f>
        <v/>
      </c>
      <c r="AD56" s="176" t="str">
        <f>IF(CX19.2!GU13&lt;1,"x","")</f>
        <v/>
      </c>
      <c r="AE56" s="176" t="str">
        <f>IF(CX19.2!HF13&lt;1,"x","")</f>
        <v/>
      </c>
      <c r="AF56" s="176" t="str">
        <f>IF(CX19.2!HQ13&lt;1,"x","")</f>
        <v/>
      </c>
      <c r="AG56" s="176" t="str">
        <f>IF(CX19.2!IB13&lt;1,"x","")</f>
        <v/>
      </c>
      <c r="AH56" s="176" t="str">
        <f>IF(CX19.2!IM13&lt;1,"x","")</f>
        <v/>
      </c>
      <c r="AI56" s="176" t="str">
        <f>IF(CX19.2!IX13&lt;1,"x","")</f>
        <v/>
      </c>
      <c r="AJ56" s="176" t="str">
        <f>IF(CX19.2!JI13&lt;1,"x","")</f>
        <v/>
      </c>
      <c r="AK56" s="176" t="str">
        <f>IF(CX19.2!JT13&lt;1,"x","")</f>
        <v/>
      </c>
      <c r="AL56" s="176" t="str">
        <f>IF(CX19.2!KQ13&lt;1,"x","")</f>
        <v/>
      </c>
      <c r="AM56" s="176" t="str">
        <f>IF(CX19.2!LB13&lt;1,"x","")</f>
        <v/>
      </c>
      <c r="AN56" s="176" t="str">
        <f>IF(CX19.2!LM13&lt;1,"x","")</f>
        <v/>
      </c>
      <c r="AO56" s="176" t="str">
        <f>IF(CX19.2!LX13&lt;1,"x","")</f>
        <v>x</v>
      </c>
      <c r="AP56" s="176" t="str">
        <f>IF(CX19.2!MI13&lt;1,"x","")</f>
        <v/>
      </c>
      <c r="AQ56" s="176" t="str">
        <f>IF(CX19.2!MT13&lt;1,"x","")</f>
        <v/>
      </c>
      <c r="AR56" s="176" t="str">
        <f>IF(CX19.2!NE13&lt;1,"x","")</f>
        <v/>
      </c>
      <c r="AS56" s="176" t="str">
        <f>IF(CX19.2!NP13&lt;1,"x","")</f>
        <v/>
      </c>
      <c r="AT56" s="176" t="str">
        <f>IF(CX19.2!OA13&lt;1,"x","")</f>
        <v/>
      </c>
      <c r="AU56" s="176" t="str">
        <f>IF(CX19.2!OX13&lt;1,"x","")</f>
        <v/>
      </c>
      <c r="AV56" s="176" t="str">
        <f>IF(CX19.2!PI13&lt;1,"x","")</f>
        <v/>
      </c>
      <c r="AW56" s="176" t="str">
        <f>IF(CX19.2!PT13&lt;1,"x","")</f>
        <v/>
      </c>
      <c r="AX56" s="176" t="str">
        <f>IF(CX19.2!QE13&lt;1,"x","")</f>
        <v/>
      </c>
      <c r="AY56" s="176" t="str">
        <f>IF(CX19.2!QP13&lt;1,"x","")</f>
        <v/>
      </c>
      <c r="AZ56" s="176" t="str">
        <f>IF(CX19.2!RA13&lt;1,"x","")</f>
        <v/>
      </c>
      <c r="BA56" s="176" t="str">
        <f>IF(CX19.2!RL13&lt;1,"x","")</f>
        <v/>
      </c>
      <c r="BB56" s="176"/>
      <c r="BC56" s="176"/>
      <c r="BD56" s="176" t="str">
        <f>IF(CX19.2!TF13&lt;1,"x","")</f>
        <v/>
      </c>
      <c r="BE56" s="281"/>
    </row>
    <row r="57" spans="1:57" ht="165">
      <c r="A57" s="190">
        <v>13</v>
      </c>
      <c r="B57" s="190">
        <v>55</v>
      </c>
      <c r="C57" s="180" t="s">
        <v>229</v>
      </c>
      <c r="D57" s="180" t="s">
        <v>270</v>
      </c>
      <c r="E57" s="188" t="s">
        <v>271</v>
      </c>
      <c r="F57" s="189" t="s">
        <v>20</v>
      </c>
      <c r="G57" s="190"/>
      <c r="H57" s="181" t="s">
        <v>717</v>
      </c>
      <c r="I57" s="185" t="s">
        <v>18</v>
      </c>
      <c r="J57" s="190" t="s">
        <v>757</v>
      </c>
      <c r="K57" s="205">
        <f t="shared" si="0"/>
        <v>37</v>
      </c>
      <c r="L57" s="208" t="e">
        <f>CX19.2!RY56</f>
        <v>#DIV/0!</v>
      </c>
      <c r="M57" s="207" t="str">
        <f t="shared" si="1"/>
        <v xml:space="preserve">NGOẠI NGỮ 2 (2TC), PLXD (2TC), KC THÉP (2TC), KCBTCT2 (2TC), ĐA KCBTCT2 (1TC), KTTC1 (3TC), ĐA KTTC1 (1TC), DỰ TOÁN XD (3TC), TT XDCB (MĐ3) (2TC), KỸ THUẬT TC2 (2TC), KINH TẾ XD (3TC), AN TOÀN LĐ (2TC), TCTC CTXD (3TC), ĐA TCTC CTXD (1TC), HC,TT,QTCTXD (3TC), TT DỰ TOÁN (1TC), TT KTV (KC) (2TC), TT KTV (TC) (2TC), </v>
      </c>
      <c r="N57" s="176" t="str">
        <f>IF(CX19.2!M56&lt;1,"x","")</f>
        <v/>
      </c>
      <c r="O57" s="176" t="str">
        <f>IF(CX19.2!S56&lt;1,"x","")</f>
        <v>x</v>
      </c>
      <c r="P57" s="176" t="str">
        <f>IF(CX19.2!AC56&lt;1,"x","")</f>
        <v/>
      </c>
      <c r="Q57" s="176" t="str">
        <f>IF(CX19.2!AN56&lt;1,"x","")</f>
        <v/>
      </c>
      <c r="R57" s="176" t="str">
        <f>IF(CX19.2!AY56&lt;1,"x","")</f>
        <v/>
      </c>
      <c r="S57" s="176" t="str">
        <f>IF(CX19.2!BJ56&lt;1,"x","")</f>
        <v/>
      </c>
      <c r="T57" s="176" t="str">
        <f>IF(CX19.2!BU56&lt;1,"x","")</f>
        <v/>
      </c>
      <c r="U57" s="176" t="str">
        <f>IF(CX19.2!CN56&lt;1,"x","")</f>
        <v/>
      </c>
      <c r="V57" s="176" t="str">
        <f>IF(CX19.2!CY56&lt;1,"x","")</f>
        <v/>
      </c>
      <c r="W57" s="176" t="str">
        <f>IF(CX19.2!DJ56&lt;1,"x","")</f>
        <v/>
      </c>
      <c r="X57" s="176" t="str">
        <f>IF(CX19.2!DU56&lt;1,"x","")</f>
        <v/>
      </c>
      <c r="Y57" s="176" t="str">
        <f>IF(CX19.2!EF56&lt;1,"x","")</f>
        <v/>
      </c>
      <c r="Z57" s="176" t="str">
        <f>IF(CX19.2!EQ56&lt;1,"x","")</f>
        <v/>
      </c>
      <c r="AA57" s="176" t="str">
        <f>IF(CX19.2!FB56&lt;1,"x","")</f>
        <v/>
      </c>
      <c r="AB57" s="176" t="str">
        <f>IF(CX19.2!FM56&lt;1,"x","")</f>
        <v/>
      </c>
      <c r="AC57" s="176" t="str">
        <f>IF(CX19.2!GJ56&lt;1,"x","")</f>
        <v/>
      </c>
      <c r="AD57" s="176" t="str">
        <f>IF(CX19.2!GU56&lt;1,"x","")</f>
        <v/>
      </c>
      <c r="AE57" s="176" t="str">
        <f>IF(CX19.2!HF56&lt;1,"x","")</f>
        <v/>
      </c>
      <c r="AF57" s="176" t="str">
        <f>IF(CX19.2!HQ56&lt;1,"x","")</f>
        <v/>
      </c>
      <c r="AG57" s="176" t="str">
        <f>IF(CX19.2!IB56&lt;1,"x","")</f>
        <v/>
      </c>
      <c r="AH57" s="176" t="str">
        <f>IF(CX19.2!IM56&lt;1,"x","")</f>
        <v/>
      </c>
      <c r="AI57" s="176" t="str">
        <f>IF(CX19.2!IX56&lt;1,"x","")</f>
        <v/>
      </c>
      <c r="AJ57" s="176" t="str">
        <f>IF(CX19.2!JI56&lt;1,"x","")</f>
        <v/>
      </c>
      <c r="AK57" s="176" t="str">
        <f>IF(CX19.2!JT56&lt;1,"x","")</f>
        <v/>
      </c>
      <c r="AL57" s="176" t="str">
        <f>IF(CX19.2!KQ56&lt;1,"x","")</f>
        <v>x</v>
      </c>
      <c r="AM57" s="176" t="str">
        <f>IF(CX19.2!LB56&lt;1,"x","")</f>
        <v>x</v>
      </c>
      <c r="AN57" s="176" t="str">
        <f>IF(CX19.2!LM56&lt;1,"x","")</f>
        <v>x</v>
      </c>
      <c r="AO57" s="176" t="str">
        <f>IF(CX19.2!LX56&lt;1,"x","")</f>
        <v>x</v>
      </c>
      <c r="AP57" s="176" t="str">
        <f>IF(CX19.2!MI56&lt;1,"x","")</f>
        <v>x</v>
      </c>
      <c r="AQ57" s="176" t="str">
        <f>IF(CX19.2!MT56&lt;1,"x","")</f>
        <v>x</v>
      </c>
      <c r="AR57" s="176" t="str">
        <f>IF(CX19.2!NE56&lt;1,"x","")</f>
        <v>x</v>
      </c>
      <c r="AS57" s="176" t="str">
        <f>IF(CX19.2!NP56&lt;1,"x","")</f>
        <v>x</v>
      </c>
      <c r="AT57" s="176" t="str">
        <f>IF(CX19.2!OA56&lt;1,"x","")</f>
        <v>x</v>
      </c>
      <c r="AU57" s="176" t="str">
        <f>IF(CX19.2!OX56&lt;1,"x","")</f>
        <v>x</v>
      </c>
      <c r="AV57" s="176" t="str">
        <f>IF(CX19.2!PI56&lt;1,"x","")</f>
        <v>x</v>
      </c>
      <c r="AW57" s="176" t="str">
        <f>IF(CX19.2!PT56&lt;1,"x","")</f>
        <v>x</v>
      </c>
      <c r="AX57" s="176" t="str">
        <f>IF(CX19.2!QE56&lt;1,"x","")</f>
        <v>x</v>
      </c>
      <c r="AY57" s="176" t="str">
        <f>IF(CX19.2!QP56&lt;1,"x","")</f>
        <v>x</v>
      </c>
      <c r="AZ57" s="176" t="str">
        <f>IF(CX19.2!RA56&lt;1,"x","")</f>
        <v>x</v>
      </c>
      <c r="BA57" s="176" t="str">
        <f>IF(CX19.2!RL56&lt;1,"x","")</f>
        <v>x</v>
      </c>
      <c r="BB57" s="176" t="str">
        <f>IF(CX19.2!SJ56&lt;1,"x","")</f>
        <v>x</v>
      </c>
      <c r="BC57" s="176" t="str">
        <f>IF(CX19.2!SU56&lt;1,"x","")</f>
        <v>x</v>
      </c>
      <c r="BD57" s="176"/>
      <c r="BE57" s="281"/>
    </row>
    <row r="58" spans="1:57" ht="33">
      <c r="A58" s="190">
        <v>14</v>
      </c>
      <c r="B58" s="190">
        <v>56</v>
      </c>
      <c r="C58" s="180" t="s">
        <v>229</v>
      </c>
      <c r="D58" s="180" t="s">
        <v>272</v>
      </c>
      <c r="E58" s="188" t="s">
        <v>220</v>
      </c>
      <c r="F58" s="189" t="s">
        <v>20</v>
      </c>
      <c r="G58" s="190"/>
      <c r="H58" s="181" t="s">
        <v>718</v>
      </c>
      <c r="I58" s="185" t="s">
        <v>18</v>
      </c>
      <c r="J58" s="190" t="s">
        <v>760</v>
      </c>
      <c r="K58" s="205">
        <f t="shared" si="0"/>
        <v>4</v>
      </c>
      <c r="L58" s="208">
        <f>CX19.2!RY14</f>
        <v>2.3505747126436782</v>
      </c>
      <c r="M58" s="207" t="str">
        <f t="shared" si="1"/>
        <v xml:space="preserve">NGOẠI NGỮ 2 (2TC), KCBTCT2 (2TC), </v>
      </c>
      <c r="N58" s="176" t="str">
        <f>IF(CX19.2!M14&lt;1,"x","")</f>
        <v/>
      </c>
      <c r="O58" s="176" t="str">
        <f>IF(CX19.2!S14&lt;1,"x","")</f>
        <v/>
      </c>
      <c r="P58" s="176" t="str">
        <f>IF(CX19.2!AC14&lt;1,"x","")</f>
        <v/>
      </c>
      <c r="Q58" s="176" t="str">
        <f>IF(CX19.2!AN14&lt;1,"x","")</f>
        <v/>
      </c>
      <c r="R58" s="176" t="str">
        <f>IF(CX19.2!AY14&lt;1,"x","")</f>
        <v/>
      </c>
      <c r="S58" s="176" t="str">
        <f>IF(CX19.2!BJ14&lt;1,"x","")</f>
        <v/>
      </c>
      <c r="T58" s="176" t="str">
        <f>IF(CX19.2!BU14&lt;1,"x","")</f>
        <v/>
      </c>
      <c r="U58" s="176" t="str">
        <f>IF(CX19.2!CN14&lt;1,"x","")</f>
        <v/>
      </c>
      <c r="V58" s="176" t="str">
        <f>IF(CX19.2!CY14&lt;1,"x","")</f>
        <v/>
      </c>
      <c r="W58" s="176" t="str">
        <f>IF(CX19.2!DJ14&lt;1,"x","")</f>
        <v/>
      </c>
      <c r="X58" s="176" t="str">
        <f>IF(CX19.2!DU14&lt;1,"x","")</f>
        <v/>
      </c>
      <c r="Y58" s="176" t="str">
        <f>IF(CX19.2!EF14&lt;1,"x","")</f>
        <v/>
      </c>
      <c r="Z58" s="176" t="str">
        <f>IF(CX19.2!EQ14&lt;1,"x","")</f>
        <v/>
      </c>
      <c r="AA58" s="176" t="str">
        <f>IF(CX19.2!FB14&lt;1,"x","")</f>
        <v/>
      </c>
      <c r="AB58" s="176" t="str">
        <f>IF(CX19.2!FM14&lt;1,"x","")</f>
        <v/>
      </c>
      <c r="AC58" s="176" t="str">
        <f>IF(CX19.2!GJ14&lt;1,"x","")</f>
        <v/>
      </c>
      <c r="AD58" s="176" t="str">
        <f>IF(CX19.2!GU14&lt;1,"x","")</f>
        <v/>
      </c>
      <c r="AE58" s="176" t="str">
        <f>IF(CX19.2!HF14&lt;1,"x","")</f>
        <v/>
      </c>
      <c r="AF58" s="176" t="str">
        <f>IF(CX19.2!HQ14&lt;1,"x","")</f>
        <v/>
      </c>
      <c r="AG58" s="176" t="str">
        <f>IF(CX19.2!IB14&lt;1,"x","")</f>
        <v/>
      </c>
      <c r="AH58" s="176" t="str">
        <f>IF(CX19.2!IM14&lt;1,"x","")</f>
        <v/>
      </c>
      <c r="AI58" s="176" t="str">
        <f>IF(CX19.2!IX14&lt;1,"x","")</f>
        <v/>
      </c>
      <c r="AJ58" s="176" t="str">
        <f>IF(CX19.2!JI14&lt;1,"x","")</f>
        <v/>
      </c>
      <c r="AK58" s="176" t="str">
        <f>IF(CX19.2!JT14&lt;1,"x","")</f>
        <v/>
      </c>
      <c r="AL58" s="176" t="str">
        <f>IF(CX19.2!KQ14&lt;1,"x","")</f>
        <v>x</v>
      </c>
      <c r="AM58" s="176" t="str">
        <f>IF(CX19.2!LB14&lt;1,"x","")</f>
        <v/>
      </c>
      <c r="AN58" s="176" t="str">
        <f>IF(CX19.2!LM14&lt;1,"x","")</f>
        <v/>
      </c>
      <c r="AO58" s="176" t="str">
        <f>IF(CX19.2!LX14&lt;1,"x","")</f>
        <v>x</v>
      </c>
      <c r="AP58" s="176" t="str">
        <f>IF(CX19.2!MI14&lt;1,"x","")</f>
        <v/>
      </c>
      <c r="AQ58" s="176" t="str">
        <f>IF(CX19.2!MT14&lt;1,"x","")</f>
        <v/>
      </c>
      <c r="AR58" s="176" t="str">
        <f>IF(CX19.2!NE14&lt;1,"x","")</f>
        <v/>
      </c>
      <c r="AS58" s="176" t="str">
        <f>IF(CX19.2!NP14&lt;1,"x","")</f>
        <v/>
      </c>
      <c r="AT58" s="176" t="str">
        <f>IF(CX19.2!OA14&lt;1,"x","")</f>
        <v/>
      </c>
      <c r="AU58" s="176" t="str">
        <f>IF(CX19.2!OX14&lt;1,"x","")</f>
        <v/>
      </c>
      <c r="AV58" s="176" t="str">
        <f>IF(CX19.2!PI14&lt;1,"x","")</f>
        <v/>
      </c>
      <c r="AW58" s="176" t="str">
        <f>IF(CX19.2!PT14&lt;1,"x","")</f>
        <v/>
      </c>
      <c r="AX58" s="176" t="str">
        <f>IF(CX19.2!QE14&lt;1,"x","")</f>
        <v/>
      </c>
      <c r="AY58" s="176" t="str">
        <f>IF(CX19.2!QP14&lt;1,"x","")</f>
        <v/>
      </c>
      <c r="AZ58" s="176" t="str">
        <f>IF(CX19.2!RA14&lt;1,"x","")</f>
        <v/>
      </c>
      <c r="BA58" s="176" t="str">
        <f>IF(CX19.2!RL14&lt;1,"x","")</f>
        <v/>
      </c>
      <c r="BB58" s="176" t="str">
        <f>IF(CX19.2!SJ14&lt;1,"x","")</f>
        <v/>
      </c>
      <c r="BC58" s="176" t="str">
        <f>IF(CX19.2!SU14&lt;1,"x","")</f>
        <v/>
      </c>
      <c r="BD58" s="176" t="str">
        <f>IF(CX19.2!TF14&lt;1,"x","")</f>
        <v/>
      </c>
      <c r="BE58" s="281"/>
    </row>
    <row r="59" spans="1:57" ht="132">
      <c r="A59" s="190">
        <v>15</v>
      </c>
      <c r="B59" s="190">
        <v>57</v>
      </c>
      <c r="C59" s="180" t="s">
        <v>229</v>
      </c>
      <c r="D59" s="180" t="s">
        <v>273</v>
      </c>
      <c r="E59" s="188" t="s">
        <v>274</v>
      </c>
      <c r="F59" s="189" t="s">
        <v>20</v>
      </c>
      <c r="G59" s="190"/>
      <c r="H59" s="181" t="s">
        <v>719</v>
      </c>
      <c r="I59" s="185" t="s">
        <v>18</v>
      </c>
      <c r="J59" s="190" t="s">
        <v>757</v>
      </c>
      <c r="K59" s="205">
        <f t="shared" si="0"/>
        <v>25</v>
      </c>
      <c r="L59" s="208">
        <f>CX19.2!RY42</f>
        <v>2.0214285714285714</v>
      </c>
      <c r="M59" s="207" t="str">
        <f t="shared" si="1"/>
        <v xml:space="preserve">KCBTCT2 (2TC), ĐA KCBTCT2 (1TC), KTTC1 (3TC), ĐA KTTC1 (1TC), TT XDCB (MĐ3) (2TC), KỸ THUẬT TC2 (2TC), KINH TẾ XD (3TC), AN TOÀN LĐ (2TC), TCTC CTXD (3TC), ĐA TCTC CTXD (1TC), TT DỰ TOÁN (1TC), TT KTV (KC) (2TC), TT KTV (TC) (2TC), </v>
      </c>
      <c r="N59" s="176" t="str">
        <f>IF(CX19.2!M42&lt;1,"x","")</f>
        <v/>
      </c>
      <c r="O59" s="176" t="str">
        <f>IF(CX19.2!S42&lt;1,"x","")</f>
        <v/>
      </c>
      <c r="P59" s="176" t="str">
        <f>IF(CX19.2!AC42&lt;1,"x","")</f>
        <v/>
      </c>
      <c r="Q59" s="176" t="str">
        <f>IF(CX19.2!AN42&lt;1,"x","")</f>
        <v/>
      </c>
      <c r="R59" s="176" t="str">
        <f>IF(CX19.2!AY42&lt;1,"x","")</f>
        <v/>
      </c>
      <c r="S59" s="176" t="str">
        <f>IF(CX19.2!BJ42&lt;1,"x","")</f>
        <v/>
      </c>
      <c r="T59" s="176" t="str">
        <f>IF(CX19.2!BU42&lt;1,"x","")</f>
        <v/>
      </c>
      <c r="U59" s="176" t="str">
        <f>IF(CX19.2!CN42&lt;1,"x","")</f>
        <v/>
      </c>
      <c r="V59" s="176" t="str">
        <f>IF(CX19.2!CY42&lt;1,"x","")</f>
        <v/>
      </c>
      <c r="W59" s="176" t="str">
        <f>IF(CX19.2!DJ42&lt;1,"x","")</f>
        <v/>
      </c>
      <c r="X59" s="176" t="str">
        <f>IF(CX19.2!DU42&lt;1,"x","")</f>
        <v/>
      </c>
      <c r="Y59" s="176" t="str">
        <f>IF(CX19.2!EF42&lt;1,"x","")</f>
        <v/>
      </c>
      <c r="Z59" s="176" t="str">
        <f>IF(CX19.2!EQ42&lt;1,"x","")</f>
        <v/>
      </c>
      <c r="AA59" s="176" t="str">
        <f>IF(CX19.2!FB42&lt;1,"x","")</f>
        <v/>
      </c>
      <c r="AB59" s="176" t="str">
        <f>IF(CX19.2!FM42&lt;1,"x","")</f>
        <v/>
      </c>
      <c r="AC59" s="176" t="str">
        <f>IF(CX19.2!GJ42&lt;1,"x","")</f>
        <v/>
      </c>
      <c r="AD59" s="176" t="str">
        <f>IF(CX19.2!GU42&lt;1,"x","")</f>
        <v/>
      </c>
      <c r="AE59" s="176" t="str">
        <f>IF(CX19.2!HF42&lt;1,"x","")</f>
        <v/>
      </c>
      <c r="AF59" s="176" t="str">
        <f>IF(CX19.2!HQ42&lt;1,"x","")</f>
        <v/>
      </c>
      <c r="AG59" s="176" t="str">
        <f>IF(CX19.2!IB42&lt;1,"x","")</f>
        <v/>
      </c>
      <c r="AH59" s="176" t="str">
        <f>IF(CX19.2!IM42&lt;1,"x","")</f>
        <v/>
      </c>
      <c r="AI59" s="176" t="str">
        <f>IF(CX19.2!IX42&lt;1,"x","")</f>
        <v/>
      </c>
      <c r="AJ59" s="176" t="str">
        <f>IF(CX19.2!JI42&lt;1,"x","")</f>
        <v/>
      </c>
      <c r="AK59" s="176" t="str">
        <f>IF(CX19.2!JT42&lt;1,"x","")</f>
        <v/>
      </c>
      <c r="AL59" s="176" t="str">
        <f>IF(CX19.2!KQ42&lt;1,"x","")</f>
        <v/>
      </c>
      <c r="AM59" s="176" t="str">
        <f>IF(CX19.2!LB42&lt;1,"x","")</f>
        <v/>
      </c>
      <c r="AN59" s="176" t="str">
        <f>IF(CX19.2!LM42&lt;1,"x","")</f>
        <v/>
      </c>
      <c r="AO59" s="176" t="str">
        <f>IF(CX19.2!LX42&lt;1,"x","")</f>
        <v>x</v>
      </c>
      <c r="AP59" s="176" t="str">
        <f>IF(CX19.2!MI42&lt;1,"x","")</f>
        <v>x</v>
      </c>
      <c r="AQ59" s="176" t="str">
        <f>IF(CX19.2!MT42&lt;1,"x","")</f>
        <v>x</v>
      </c>
      <c r="AR59" s="176" t="str">
        <f>IF(CX19.2!NE42&lt;1,"x","")</f>
        <v>x</v>
      </c>
      <c r="AS59" s="176" t="str">
        <f>IF(CX19.2!NP42&lt;1,"x","")</f>
        <v/>
      </c>
      <c r="AT59" s="176" t="str">
        <f>IF(CX19.2!OA42&lt;1,"x","")</f>
        <v>x</v>
      </c>
      <c r="AU59" s="176" t="str">
        <f>IF(CX19.2!OX42&lt;1,"x","")</f>
        <v>x</v>
      </c>
      <c r="AV59" s="176" t="str">
        <f>IF(CX19.2!PI42&lt;1,"x","")</f>
        <v>x</v>
      </c>
      <c r="AW59" s="176" t="str">
        <f>IF(CX19.2!PT42&lt;1,"x","")</f>
        <v>x</v>
      </c>
      <c r="AX59" s="176" t="str">
        <f>IF(CX19.2!QE42&lt;1,"x","")</f>
        <v>x</v>
      </c>
      <c r="AY59" s="176" t="str">
        <f>IF(CX19.2!QP42&lt;1,"x","")</f>
        <v>x</v>
      </c>
      <c r="AZ59" s="176" t="str">
        <f>IF(CX19.2!RA42&lt;1,"x","")</f>
        <v/>
      </c>
      <c r="BA59" s="176" t="str">
        <f>IF(CX19.2!RL42&lt;1,"x","")</f>
        <v>x</v>
      </c>
      <c r="BB59" s="176" t="str">
        <f>IF(CX19.2!SJ42&lt;1,"x","")</f>
        <v>x</v>
      </c>
      <c r="BC59" s="176" t="str">
        <f>IF(CX19.2!SU42&lt;1,"x","")</f>
        <v>x</v>
      </c>
      <c r="BD59" s="176"/>
      <c r="BE59" s="281"/>
    </row>
    <row r="60" spans="1:57">
      <c r="A60" s="190">
        <v>16</v>
      </c>
      <c r="B60" s="190">
        <v>58</v>
      </c>
      <c r="C60" s="180" t="s">
        <v>229</v>
      </c>
      <c r="D60" s="180" t="s">
        <v>276</v>
      </c>
      <c r="E60" s="188" t="s">
        <v>31</v>
      </c>
      <c r="F60" s="189" t="s">
        <v>175</v>
      </c>
      <c r="G60" s="190"/>
      <c r="H60" s="181" t="s">
        <v>713</v>
      </c>
      <c r="I60" s="185" t="s">
        <v>18</v>
      </c>
      <c r="J60" s="190" t="s">
        <v>761</v>
      </c>
      <c r="K60" s="205">
        <f t="shared" si="0"/>
        <v>3</v>
      </c>
      <c r="L60" s="208">
        <f>CX19.2!RY15</f>
        <v>2.1079545454545454</v>
      </c>
      <c r="M60" s="207" t="str">
        <f t="shared" si="1"/>
        <v xml:space="preserve">KTTC1 (3TC), </v>
      </c>
      <c r="N60" s="176" t="str">
        <f>IF(CX19.2!M15&lt;1,"x","")</f>
        <v/>
      </c>
      <c r="O60" s="176" t="str">
        <f>IF(CX19.2!S15&lt;1,"x","")</f>
        <v/>
      </c>
      <c r="P60" s="176" t="str">
        <f>IF(CX19.2!AC15&lt;1,"x","")</f>
        <v/>
      </c>
      <c r="Q60" s="176" t="str">
        <f>IF(CX19.2!AN15&lt;1,"x","")</f>
        <v/>
      </c>
      <c r="R60" s="176" t="str">
        <f>IF(CX19.2!AY15&lt;1,"x","")</f>
        <v/>
      </c>
      <c r="S60" s="176" t="str">
        <f>IF(CX19.2!BJ15&lt;1,"x","")</f>
        <v/>
      </c>
      <c r="T60" s="176" t="str">
        <f>IF(CX19.2!BU15&lt;1,"x","")</f>
        <v/>
      </c>
      <c r="U60" s="176" t="str">
        <f>IF(CX19.2!CN15&lt;1,"x","")</f>
        <v/>
      </c>
      <c r="V60" s="176" t="str">
        <f>IF(CX19.2!CY15&lt;1,"x","")</f>
        <v/>
      </c>
      <c r="W60" s="176" t="str">
        <f>IF(CX19.2!DJ15&lt;1,"x","")</f>
        <v/>
      </c>
      <c r="X60" s="176" t="str">
        <f>IF(CX19.2!DU15&lt;1,"x","")</f>
        <v/>
      </c>
      <c r="Y60" s="176" t="str">
        <f>IF(CX19.2!EF15&lt;1,"x","")</f>
        <v/>
      </c>
      <c r="Z60" s="176" t="str">
        <f>IF(CX19.2!EQ15&lt;1,"x","")</f>
        <v/>
      </c>
      <c r="AA60" s="176" t="str">
        <f>IF(CX19.2!FB15&lt;1,"x","")</f>
        <v/>
      </c>
      <c r="AB60" s="176" t="str">
        <f>IF(CX19.2!FM15&lt;1,"x","")</f>
        <v/>
      </c>
      <c r="AC60" s="176" t="str">
        <f>IF(CX19.2!GJ15&lt;1,"x","")</f>
        <v/>
      </c>
      <c r="AD60" s="176" t="str">
        <f>IF(CX19.2!GU15&lt;1,"x","")</f>
        <v/>
      </c>
      <c r="AE60" s="176" t="str">
        <f>IF(CX19.2!HF15&lt;1,"x","")</f>
        <v/>
      </c>
      <c r="AF60" s="176" t="str">
        <f>IF(CX19.2!HQ15&lt;1,"x","")</f>
        <v/>
      </c>
      <c r="AG60" s="176" t="str">
        <f>IF(CX19.2!IB15&lt;1,"x","")</f>
        <v/>
      </c>
      <c r="AH60" s="176" t="str">
        <f>IF(CX19.2!IM15&lt;1,"x","")</f>
        <v/>
      </c>
      <c r="AI60" s="176" t="str">
        <f>IF(CX19.2!IX15&lt;1,"x","")</f>
        <v/>
      </c>
      <c r="AJ60" s="176" t="str">
        <f>IF(CX19.2!JI15&lt;1,"x","")</f>
        <v/>
      </c>
      <c r="AK60" s="176" t="str">
        <f>IF(CX19.2!JT15&lt;1,"x","")</f>
        <v/>
      </c>
      <c r="AL60" s="176" t="str">
        <f>IF(CX19.2!KQ15&lt;1,"x","")</f>
        <v/>
      </c>
      <c r="AM60" s="176" t="str">
        <f>IF(CX19.2!LB15&lt;1,"x","")</f>
        <v/>
      </c>
      <c r="AN60" s="176" t="str">
        <f>IF(CX19.2!LM15&lt;1,"x","")</f>
        <v/>
      </c>
      <c r="AO60" s="176" t="str">
        <f>IF(CX19.2!LX15&lt;1,"x","")</f>
        <v/>
      </c>
      <c r="AP60" s="176" t="str">
        <f>IF(CX19.2!MI15&lt;1,"x","")</f>
        <v/>
      </c>
      <c r="AQ60" s="176" t="str">
        <f>IF(CX19.2!MT15&lt;1,"x","")</f>
        <v>x</v>
      </c>
      <c r="AR60" s="176" t="str">
        <f>IF(CX19.2!NE15&lt;1,"x","")</f>
        <v/>
      </c>
      <c r="AS60" s="176" t="str">
        <f>IF(CX19.2!NP15&lt;1,"x","")</f>
        <v/>
      </c>
      <c r="AT60" s="176" t="str">
        <f>IF(CX19.2!OA15&lt;1,"x","")</f>
        <v/>
      </c>
      <c r="AU60" s="176" t="str">
        <f>IF(CX19.2!OX15&lt;1,"x","")</f>
        <v/>
      </c>
      <c r="AV60" s="176" t="str">
        <f>IF(CX19.2!PI15&lt;1,"x","")</f>
        <v/>
      </c>
      <c r="AW60" s="176" t="str">
        <f>IF(CX19.2!PT15&lt;1,"x","")</f>
        <v/>
      </c>
      <c r="AX60" s="176" t="str">
        <f>IF(CX19.2!QE15&lt;1,"x","")</f>
        <v/>
      </c>
      <c r="AY60" s="176" t="str">
        <f>IF(CX19.2!QP15&lt;1,"x","")</f>
        <v/>
      </c>
      <c r="AZ60" s="176" t="str">
        <f>IF(CX19.2!RA15&lt;1,"x","")</f>
        <v/>
      </c>
      <c r="BA60" s="176" t="str">
        <f>IF(CX19.2!RL15&lt;1,"x","")</f>
        <v/>
      </c>
      <c r="BB60" s="176" t="str">
        <f>IF(CX19.2!SJ15&lt;1,"x","")</f>
        <v/>
      </c>
      <c r="BC60" s="176" t="str">
        <f>IF(CX19.2!SU15&lt;1,"x","")</f>
        <v/>
      </c>
      <c r="BD60" s="176" t="str">
        <f>IF(CX19.2!TF15&lt;1,"x","")</f>
        <v/>
      </c>
      <c r="BE60" s="281"/>
    </row>
    <row r="61" spans="1:57">
      <c r="A61" s="190">
        <v>17</v>
      </c>
      <c r="B61" s="190">
        <v>59</v>
      </c>
      <c r="C61" s="180" t="s">
        <v>229</v>
      </c>
      <c r="D61" s="180" t="s">
        <v>277</v>
      </c>
      <c r="E61" s="188" t="s">
        <v>278</v>
      </c>
      <c r="F61" s="189" t="s">
        <v>175</v>
      </c>
      <c r="G61" s="190"/>
      <c r="H61" s="181" t="s">
        <v>721</v>
      </c>
      <c r="I61" s="185" t="s">
        <v>18</v>
      </c>
      <c r="J61" s="190" t="s">
        <v>762</v>
      </c>
      <c r="K61" s="205">
        <f t="shared" si="0"/>
        <v>0</v>
      </c>
      <c r="L61" s="208">
        <f>CX19.2!RY16</f>
        <v>2.197802197802198</v>
      </c>
      <c r="M61" s="207" t="str">
        <f t="shared" si="1"/>
        <v/>
      </c>
      <c r="N61" s="176" t="str">
        <f>IF(CX19.2!M16&lt;1,"x","")</f>
        <v/>
      </c>
      <c r="O61" s="176" t="str">
        <f>IF(CX19.2!S16&lt;1,"x","")</f>
        <v/>
      </c>
      <c r="P61" s="176" t="str">
        <f>IF(CX19.2!AC16&lt;1,"x","")</f>
        <v/>
      </c>
      <c r="Q61" s="176" t="str">
        <f>IF(CX19.2!AN16&lt;1,"x","")</f>
        <v/>
      </c>
      <c r="R61" s="176" t="str">
        <f>IF(CX19.2!AY16&lt;1,"x","")</f>
        <v/>
      </c>
      <c r="S61" s="176" t="str">
        <f>IF(CX19.2!BJ16&lt;1,"x","")</f>
        <v/>
      </c>
      <c r="T61" s="176" t="str">
        <f>IF(CX19.2!BU16&lt;1,"x","")</f>
        <v/>
      </c>
      <c r="U61" s="176" t="str">
        <f>IF(CX19.2!CN16&lt;1,"x","")</f>
        <v/>
      </c>
      <c r="V61" s="176" t="str">
        <f>IF(CX19.2!CY16&lt;1,"x","")</f>
        <v/>
      </c>
      <c r="W61" s="176" t="str">
        <f>IF(CX19.2!DJ16&lt;1,"x","")</f>
        <v/>
      </c>
      <c r="X61" s="176" t="str">
        <f>IF(CX19.2!DU16&lt;1,"x","")</f>
        <v/>
      </c>
      <c r="Y61" s="176" t="str">
        <f>IF(CX19.2!EF16&lt;1,"x","")</f>
        <v/>
      </c>
      <c r="Z61" s="176" t="str">
        <f>IF(CX19.2!EQ16&lt;1,"x","")</f>
        <v/>
      </c>
      <c r="AA61" s="176" t="str">
        <f>IF(CX19.2!FB16&lt;1,"x","")</f>
        <v/>
      </c>
      <c r="AB61" s="176" t="str">
        <f>IF(CX19.2!FM16&lt;1,"x","")</f>
        <v/>
      </c>
      <c r="AC61" s="176" t="str">
        <f>IF(CX19.2!GJ16&lt;1,"x","")</f>
        <v/>
      </c>
      <c r="AD61" s="176" t="str">
        <f>IF(CX19.2!GU16&lt;1,"x","")</f>
        <v/>
      </c>
      <c r="AE61" s="176" t="str">
        <f>IF(CX19.2!HF16&lt;1,"x","")</f>
        <v/>
      </c>
      <c r="AF61" s="176" t="str">
        <f>IF(CX19.2!HQ16&lt;1,"x","")</f>
        <v/>
      </c>
      <c r="AG61" s="176" t="str">
        <f>IF(CX19.2!IB16&lt;1,"x","")</f>
        <v/>
      </c>
      <c r="AH61" s="176" t="str">
        <f>IF(CX19.2!IM16&lt;1,"x","")</f>
        <v/>
      </c>
      <c r="AI61" s="176" t="str">
        <f>IF(CX19.2!IX16&lt;1,"x","")</f>
        <v/>
      </c>
      <c r="AJ61" s="176" t="str">
        <f>IF(CX19.2!JI16&lt;1,"x","")</f>
        <v/>
      </c>
      <c r="AK61" s="176" t="str">
        <f>IF(CX19.2!JT16&lt;1,"x","")</f>
        <v/>
      </c>
      <c r="AL61" s="176" t="str">
        <f>IF(CX19.2!KQ16&lt;1,"x","")</f>
        <v/>
      </c>
      <c r="AM61" s="176" t="str">
        <f>IF(CX19.2!LB16&lt;1,"x","")</f>
        <v/>
      </c>
      <c r="AN61" s="176" t="str">
        <f>IF(CX19.2!LM16&lt;1,"x","")</f>
        <v/>
      </c>
      <c r="AO61" s="176" t="str">
        <f>IF(CX19.2!LX16&lt;1,"x","")</f>
        <v/>
      </c>
      <c r="AP61" s="176" t="str">
        <f>IF(CX19.2!MI16&lt;1,"x","")</f>
        <v/>
      </c>
      <c r="AQ61" s="176" t="str">
        <f>IF(CX19.2!MT16&lt;1,"x","")</f>
        <v/>
      </c>
      <c r="AR61" s="176" t="str">
        <f>IF(CX19.2!NE16&lt;1,"x","")</f>
        <v/>
      </c>
      <c r="AS61" s="176" t="str">
        <f>IF(CX19.2!NP16&lt;1,"x","")</f>
        <v/>
      </c>
      <c r="AT61" s="176" t="str">
        <f>IF(CX19.2!OA16&lt;1,"x","")</f>
        <v/>
      </c>
      <c r="AU61" s="176" t="str">
        <f>IF(CX19.2!OX16&lt;1,"x","")</f>
        <v/>
      </c>
      <c r="AV61" s="176" t="str">
        <f>IF(CX19.2!PI16&lt;1,"x","")</f>
        <v/>
      </c>
      <c r="AW61" s="176" t="str">
        <f>IF(CX19.2!PT16&lt;1,"x","")</f>
        <v/>
      </c>
      <c r="AX61" s="176" t="str">
        <f>IF(CX19.2!QE16&lt;1,"x","")</f>
        <v/>
      </c>
      <c r="AY61" s="176" t="str">
        <f>IF(CX19.2!QP16&lt;1,"x","")</f>
        <v/>
      </c>
      <c r="AZ61" s="176" t="str">
        <f>IF(CX19.2!RA16&lt;1,"x","")</f>
        <v/>
      </c>
      <c r="BA61" s="176" t="str">
        <f>IF(CX19.2!RL16&lt;1,"x","")</f>
        <v/>
      </c>
      <c r="BB61" s="176"/>
      <c r="BC61" s="176"/>
      <c r="BD61" s="176" t="str">
        <f>IF(CX19.2!TF16&lt;1,"x","")</f>
        <v/>
      </c>
      <c r="BE61" s="281"/>
    </row>
    <row r="62" spans="1:57">
      <c r="A62" s="190">
        <v>18</v>
      </c>
      <c r="B62" s="190">
        <v>60</v>
      </c>
      <c r="C62" s="180" t="s">
        <v>229</v>
      </c>
      <c r="D62" s="180" t="s">
        <v>283</v>
      </c>
      <c r="E62" s="196" t="s">
        <v>284</v>
      </c>
      <c r="F62" s="197" t="s">
        <v>48</v>
      </c>
      <c r="G62" s="190"/>
      <c r="H62" s="181" t="s">
        <v>723</v>
      </c>
      <c r="I62" s="185" t="s">
        <v>18</v>
      </c>
      <c r="J62" s="190" t="s">
        <v>765</v>
      </c>
      <c r="K62" s="205">
        <f t="shared" si="0"/>
        <v>0</v>
      </c>
      <c r="L62" s="208">
        <f>CX19.2!RY17</f>
        <v>2.1043956043956045</v>
      </c>
      <c r="M62" s="207" t="str">
        <f t="shared" si="1"/>
        <v/>
      </c>
      <c r="N62" s="176" t="str">
        <f>IF(CX19.2!M17&lt;1,"x","")</f>
        <v/>
      </c>
      <c r="O62" s="176" t="str">
        <f>IF(CX19.2!S17&lt;1,"x","")</f>
        <v/>
      </c>
      <c r="P62" s="176" t="str">
        <f>IF(CX19.2!AC17&lt;1,"x","")</f>
        <v/>
      </c>
      <c r="Q62" s="176" t="str">
        <f>IF(CX19.2!AN17&lt;1,"x","")</f>
        <v/>
      </c>
      <c r="R62" s="176" t="str">
        <f>IF(CX19.2!AY17&lt;1,"x","")</f>
        <v/>
      </c>
      <c r="S62" s="176" t="str">
        <f>IF(CX19.2!BJ17&lt;1,"x","")</f>
        <v/>
      </c>
      <c r="T62" s="176" t="str">
        <f>IF(CX19.2!BU17&lt;1,"x","")</f>
        <v/>
      </c>
      <c r="U62" s="176" t="str">
        <f>IF(CX19.2!CN17&lt;1,"x","")</f>
        <v/>
      </c>
      <c r="V62" s="176" t="str">
        <f>IF(CX19.2!CY17&lt;1,"x","")</f>
        <v/>
      </c>
      <c r="W62" s="176" t="str">
        <f>IF(CX19.2!DJ17&lt;1,"x","")</f>
        <v/>
      </c>
      <c r="X62" s="176" t="str">
        <f>IF(CX19.2!DU17&lt;1,"x","")</f>
        <v/>
      </c>
      <c r="Y62" s="176" t="str">
        <f>IF(CX19.2!EF17&lt;1,"x","")</f>
        <v/>
      </c>
      <c r="Z62" s="176" t="str">
        <f>IF(CX19.2!EQ17&lt;1,"x","")</f>
        <v/>
      </c>
      <c r="AA62" s="176" t="str">
        <f>IF(CX19.2!FB17&lt;1,"x","")</f>
        <v/>
      </c>
      <c r="AB62" s="176" t="str">
        <f>IF(CX19.2!FM17&lt;1,"x","")</f>
        <v/>
      </c>
      <c r="AC62" s="176" t="str">
        <f>IF(CX19.2!GJ17&lt;1,"x","")</f>
        <v/>
      </c>
      <c r="AD62" s="176" t="str">
        <f>IF(CX19.2!GU17&lt;1,"x","")</f>
        <v/>
      </c>
      <c r="AE62" s="176" t="str">
        <f>IF(CX19.2!HF17&lt;1,"x","")</f>
        <v/>
      </c>
      <c r="AF62" s="176" t="str">
        <f>IF(CX19.2!HQ17&lt;1,"x","")</f>
        <v/>
      </c>
      <c r="AG62" s="176" t="str">
        <f>IF(CX19.2!IB17&lt;1,"x","")</f>
        <v/>
      </c>
      <c r="AH62" s="176" t="str">
        <f>IF(CX19.2!IM17&lt;1,"x","")</f>
        <v/>
      </c>
      <c r="AI62" s="176" t="str">
        <f>IF(CX19.2!IX17&lt;1,"x","")</f>
        <v/>
      </c>
      <c r="AJ62" s="176" t="str">
        <f>IF(CX19.2!JI17&lt;1,"x","")</f>
        <v/>
      </c>
      <c r="AK62" s="176" t="str">
        <f>IF(CX19.2!JT17&lt;1,"x","")</f>
        <v/>
      </c>
      <c r="AL62" s="176" t="str">
        <f>IF(CX19.2!KQ17&lt;1,"x","")</f>
        <v/>
      </c>
      <c r="AM62" s="176" t="str">
        <f>IF(CX19.2!LB17&lt;1,"x","")</f>
        <v/>
      </c>
      <c r="AN62" s="176" t="str">
        <f>IF(CX19.2!LM17&lt;1,"x","")</f>
        <v/>
      </c>
      <c r="AO62" s="176" t="str">
        <f>IF(CX19.2!LX17&lt;1,"x","")</f>
        <v/>
      </c>
      <c r="AP62" s="176" t="str">
        <f>IF(CX19.2!MI17&lt;1,"x","")</f>
        <v/>
      </c>
      <c r="AQ62" s="176" t="str">
        <f>IF(CX19.2!MT17&lt;1,"x","")</f>
        <v/>
      </c>
      <c r="AR62" s="176" t="str">
        <f>IF(CX19.2!NE17&lt;1,"x","")</f>
        <v/>
      </c>
      <c r="AS62" s="176" t="str">
        <f>IF(CX19.2!NP17&lt;1,"x","")</f>
        <v/>
      </c>
      <c r="AT62" s="176" t="str">
        <f>IF(CX19.2!OA17&lt;1,"x","")</f>
        <v/>
      </c>
      <c r="AU62" s="176" t="str">
        <f>IF(CX19.2!OX17&lt;1,"x","")</f>
        <v/>
      </c>
      <c r="AV62" s="176" t="str">
        <f>IF(CX19.2!PI17&lt;1,"x","")</f>
        <v/>
      </c>
      <c r="AW62" s="176" t="str">
        <f>IF(CX19.2!PT17&lt;1,"x","")</f>
        <v/>
      </c>
      <c r="AX62" s="176" t="str">
        <f>IF(CX19.2!QE17&lt;1,"x","")</f>
        <v/>
      </c>
      <c r="AY62" s="176" t="str">
        <f>IF(CX19.2!QP17&lt;1,"x","")</f>
        <v/>
      </c>
      <c r="AZ62" s="176" t="str">
        <f>IF(CX19.2!RA17&lt;1,"x","")</f>
        <v/>
      </c>
      <c r="BA62" s="176" t="str">
        <f>IF(CX19.2!RL17&lt;1,"x","")</f>
        <v/>
      </c>
      <c r="BB62" s="176" t="str">
        <f>IF(CX19.2!SJ17&lt;1,"x","")</f>
        <v/>
      </c>
      <c r="BC62" s="176" t="str">
        <f>IF(CX19.2!SU17&lt;1,"x","")</f>
        <v/>
      </c>
      <c r="BD62" s="176" t="str">
        <f>IF(CX19.2!TF17&lt;1,"x","")</f>
        <v/>
      </c>
      <c r="BE62" s="281"/>
    </row>
    <row r="63" spans="1:57">
      <c r="A63" s="190">
        <v>19</v>
      </c>
      <c r="B63" s="190">
        <v>61</v>
      </c>
      <c r="C63" s="180" t="s">
        <v>229</v>
      </c>
      <c r="D63" s="180" t="s">
        <v>285</v>
      </c>
      <c r="E63" s="188" t="s">
        <v>286</v>
      </c>
      <c r="F63" s="189" t="s">
        <v>287</v>
      </c>
      <c r="G63" s="190"/>
      <c r="H63" s="181" t="s">
        <v>724</v>
      </c>
      <c r="I63" s="185" t="s">
        <v>18</v>
      </c>
      <c r="J63" s="190" t="s">
        <v>766</v>
      </c>
      <c r="K63" s="205">
        <f t="shared" si="0"/>
        <v>0</v>
      </c>
      <c r="L63" s="208">
        <f>CX19.2!RY18</f>
        <v>2.3791208791208791</v>
      </c>
      <c r="M63" s="207" t="str">
        <f t="shared" si="1"/>
        <v/>
      </c>
      <c r="N63" s="176" t="str">
        <f>IF(CX19.2!M18&lt;1,"x","")</f>
        <v/>
      </c>
      <c r="O63" s="176" t="str">
        <f>IF(CX19.2!S18&lt;1,"x","")</f>
        <v/>
      </c>
      <c r="P63" s="176" t="str">
        <f>IF(CX19.2!AC18&lt;1,"x","")</f>
        <v/>
      </c>
      <c r="Q63" s="176" t="str">
        <f>IF(CX19.2!AN18&lt;1,"x","")</f>
        <v/>
      </c>
      <c r="R63" s="176" t="str">
        <f>IF(CX19.2!AY18&lt;1,"x","")</f>
        <v/>
      </c>
      <c r="S63" s="176" t="str">
        <f>IF(CX19.2!BJ18&lt;1,"x","")</f>
        <v/>
      </c>
      <c r="T63" s="176" t="str">
        <f>IF(CX19.2!BU18&lt;1,"x","")</f>
        <v/>
      </c>
      <c r="U63" s="176" t="str">
        <f>IF(CX19.2!CN18&lt;1,"x","")</f>
        <v/>
      </c>
      <c r="V63" s="176" t="str">
        <f>IF(CX19.2!CY18&lt;1,"x","")</f>
        <v/>
      </c>
      <c r="W63" s="176" t="str">
        <f>IF(CX19.2!DJ18&lt;1,"x","")</f>
        <v/>
      </c>
      <c r="X63" s="176" t="str">
        <f>IF(CX19.2!DU18&lt;1,"x","")</f>
        <v/>
      </c>
      <c r="Y63" s="176" t="str">
        <f>IF(CX19.2!EF18&lt;1,"x","")</f>
        <v/>
      </c>
      <c r="Z63" s="176" t="str">
        <f>IF(CX19.2!EQ18&lt;1,"x","")</f>
        <v/>
      </c>
      <c r="AA63" s="176" t="str">
        <f>IF(CX19.2!FB18&lt;1,"x","")</f>
        <v/>
      </c>
      <c r="AB63" s="176" t="str">
        <f>IF(CX19.2!FM18&lt;1,"x","")</f>
        <v/>
      </c>
      <c r="AC63" s="176" t="str">
        <f>IF(CX19.2!GJ18&lt;1,"x","")</f>
        <v/>
      </c>
      <c r="AD63" s="176" t="str">
        <f>IF(CX19.2!GU18&lt;1,"x","")</f>
        <v/>
      </c>
      <c r="AE63" s="176" t="str">
        <f>IF(CX19.2!HF18&lt;1,"x","")</f>
        <v/>
      </c>
      <c r="AF63" s="176" t="str">
        <f>IF(CX19.2!HQ18&lt;1,"x","")</f>
        <v/>
      </c>
      <c r="AG63" s="176" t="str">
        <f>IF(CX19.2!IB18&lt;1,"x","")</f>
        <v/>
      </c>
      <c r="AH63" s="176" t="str">
        <f>IF(CX19.2!IM18&lt;1,"x","")</f>
        <v/>
      </c>
      <c r="AI63" s="176" t="str">
        <f>IF(CX19.2!IX18&lt;1,"x","")</f>
        <v/>
      </c>
      <c r="AJ63" s="176" t="str">
        <f>IF(CX19.2!JI18&lt;1,"x","")</f>
        <v/>
      </c>
      <c r="AK63" s="176" t="str">
        <f>IF(CX19.2!JT18&lt;1,"x","")</f>
        <v/>
      </c>
      <c r="AL63" s="176" t="str">
        <f>IF(CX19.2!KQ18&lt;1,"x","")</f>
        <v/>
      </c>
      <c r="AM63" s="176" t="str">
        <f>IF(CX19.2!LB18&lt;1,"x","")</f>
        <v/>
      </c>
      <c r="AN63" s="176" t="str">
        <f>IF(CX19.2!LM18&lt;1,"x","")</f>
        <v/>
      </c>
      <c r="AO63" s="176" t="str">
        <f>IF(CX19.2!LX18&lt;1,"x","")</f>
        <v/>
      </c>
      <c r="AP63" s="176" t="str">
        <f>IF(CX19.2!MI18&lt;1,"x","")</f>
        <v/>
      </c>
      <c r="AQ63" s="176" t="str">
        <f>IF(CX19.2!MT18&lt;1,"x","")</f>
        <v/>
      </c>
      <c r="AR63" s="176" t="str">
        <f>IF(CX19.2!NE18&lt;1,"x","")</f>
        <v/>
      </c>
      <c r="AS63" s="176" t="str">
        <f>IF(CX19.2!NP18&lt;1,"x","")</f>
        <v/>
      </c>
      <c r="AT63" s="176" t="str">
        <f>IF(CX19.2!OA18&lt;1,"x","")</f>
        <v/>
      </c>
      <c r="AU63" s="176" t="str">
        <f>IF(CX19.2!OX18&lt;1,"x","")</f>
        <v/>
      </c>
      <c r="AV63" s="176" t="str">
        <f>IF(CX19.2!PI18&lt;1,"x","")</f>
        <v/>
      </c>
      <c r="AW63" s="176" t="str">
        <f>IF(CX19.2!PT18&lt;1,"x","")</f>
        <v/>
      </c>
      <c r="AX63" s="176" t="str">
        <f>IF(CX19.2!QE18&lt;1,"x","")</f>
        <v/>
      </c>
      <c r="AY63" s="176" t="str">
        <f>IF(CX19.2!QP18&lt;1,"x","")</f>
        <v/>
      </c>
      <c r="AZ63" s="176" t="str">
        <f>IF(CX19.2!RA18&lt;1,"x","")</f>
        <v/>
      </c>
      <c r="BA63" s="176" t="str">
        <f>IF(CX19.2!RL18&lt;1,"x","")</f>
        <v/>
      </c>
      <c r="BB63" s="176"/>
      <c r="BC63" s="176"/>
      <c r="BD63" s="176" t="str">
        <f>IF(CX19.2!TF18&lt;1,"x","")</f>
        <v/>
      </c>
      <c r="BE63" s="281"/>
    </row>
    <row r="64" spans="1:57">
      <c r="A64" s="190">
        <v>20</v>
      </c>
      <c r="B64" s="190">
        <v>62</v>
      </c>
      <c r="C64" s="180" t="s">
        <v>229</v>
      </c>
      <c r="D64" s="180" t="s">
        <v>293</v>
      </c>
      <c r="E64" s="188" t="s">
        <v>294</v>
      </c>
      <c r="F64" s="189" t="s">
        <v>197</v>
      </c>
      <c r="G64" s="190"/>
      <c r="H64" s="181" t="s">
        <v>726</v>
      </c>
      <c r="I64" s="185" t="s">
        <v>18</v>
      </c>
      <c r="J64" s="190" t="s">
        <v>768</v>
      </c>
      <c r="K64" s="205">
        <f t="shared" si="0"/>
        <v>0</v>
      </c>
      <c r="L64" s="208">
        <f>CX19.2!RY19</f>
        <v>2.1923076923076921</v>
      </c>
      <c r="M64" s="207" t="str">
        <f t="shared" si="1"/>
        <v/>
      </c>
      <c r="N64" s="176" t="str">
        <f>IF(CX19.2!M19&lt;1,"x","")</f>
        <v/>
      </c>
      <c r="O64" s="176" t="str">
        <f>IF(CX19.2!S19&lt;1,"x","")</f>
        <v/>
      </c>
      <c r="P64" s="176" t="str">
        <f>IF(CX19.2!AC19&lt;1,"x","")</f>
        <v/>
      </c>
      <c r="Q64" s="176" t="str">
        <f>IF(CX19.2!AN19&lt;1,"x","")</f>
        <v/>
      </c>
      <c r="R64" s="176" t="str">
        <f>IF(CX19.2!AY19&lt;1,"x","")</f>
        <v/>
      </c>
      <c r="S64" s="176" t="str">
        <f>IF(CX19.2!BJ19&lt;1,"x","")</f>
        <v/>
      </c>
      <c r="T64" s="176" t="str">
        <f>IF(CX19.2!BU19&lt;1,"x","")</f>
        <v/>
      </c>
      <c r="U64" s="176" t="str">
        <f>IF(CX19.2!CN19&lt;1,"x","")</f>
        <v/>
      </c>
      <c r="V64" s="176" t="str">
        <f>IF(CX19.2!CY19&lt;1,"x","")</f>
        <v/>
      </c>
      <c r="W64" s="176" t="str">
        <f>IF(CX19.2!DJ19&lt;1,"x","")</f>
        <v/>
      </c>
      <c r="X64" s="176" t="str">
        <f>IF(CX19.2!DU19&lt;1,"x","")</f>
        <v/>
      </c>
      <c r="Y64" s="176" t="str">
        <f>IF(CX19.2!EF19&lt;1,"x","")</f>
        <v/>
      </c>
      <c r="Z64" s="176" t="str">
        <f>IF(CX19.2!EQ19&lt;1,"x","")</f>
        <v/>
      </c>
      <c r="AA64" s="176" t="str">
        <f>IF(CX19.2!FB19&lt;1,"x","")</f>
        <v/>
      </c>
      <c r="AB64" s="176" t="str">
        <f>IF(CX19.2!FM19&lt;1,"x","")</f>
        <v/>
      </c>
      <c r="AC64" s="176" t="str">
        <f>IF(CX19.2!GJ19&lt;1,"x","")</f>
        <v/>
      </c>
      <c r="AD64" s="176" t="str">
        <f>IF(CX19.2!GU19&lt;1,"x","")</f>
        <v/>
      </c>
      <c r="AE64" s="176" t="str">
        <f>IF(CX19.2!HF19&lt;1,"x","")</f>
        <v/>
      </c>
      <c r="AF64" s="176" t="str">
        <f>IF(CX19.2!HQ19&lt;1,"x","")</f>
        <v/>
      </c>
      <c r="AG64" s="176" t="str">
        <f>IF(CX19.2!IB19&lt;1,"x","")</f>
        <v/>
      </c>
      <c r="AH64" s="176" t="str">
        <f>IF(CX19.2!IM19&lt;1,"x","")</f>
        <v/>
      </c>
      <c r="AI64" s="176" t="str">
        <f>IF(CX19.2!IX19&lt;1,"x","")</f>
        <v/>
      </c>
      <c r="AJ64" s="176" t="str">
        <f>IF(CX19.2!JI19&lt;1,"x","")</f>
        <v/>
      </c>
      <c r="AK64" s="176" t="str">
        <f>IF(CX19.2!JT19&lt;1,"x","")</f>
        <v/>
      </c>
      <c r="AL64" s="176" t="str">
        <f>IF(CX19.2!KQ19&lt;1,"x","")</f>
        <v/>
      </c>
      <c r="AM64" s="176" t="str">
        <f>IF(CX19.2!LB19&lt;1,"x","")</f>
        <v/>
      </c>
      <c r="AN64" s="176" t="str">
        <f>IF(CX19.2!LM19&lt;1,"x","")</f>
        <v/>
      </c>
      <c r="AO64" s="176" t="str">
        <f>IF(CX19.2!LX19&lt;1,"x","")</f>
        <v/>
      </c>
      <c r="AP64" s="176" t="str">
        <f>IF(CX19.2!MI19&lt;1,"x","")</f>
        <v/>
      </c>
      <c r="AQ64" s="176" t="str">
        <f>IF(CX19.2!MT19&lt;1,"x","")</f>
        <v/>
      </c>
      <c r="AR64" s="176" t="str">
        <f>IF(CX19.2!NE19&lt;1,"x","")</f>
        <v/>
      </c>
      <c r="AS64" s="176" t="str">
        <f>IF(CX19.2!NP19&lt;1,"x","")</f>
        <v/>
      </c>
      <c r="AT64" s="176" t="str">
        <f>IF(CX19.2!OA19&lt;1,"x","")</f>
        <v/>
      </c>
      <c r="AU64" s="176" t="str">
        <f>IF(CX19.2!OX19&lt;1,"x","")</f>
        <v/>
      </c>
      <c r="AV64" s="176" t="str">
        <f>IF(CX19.2!PI19&lt;1,"x","")</f>
        <v/>
      </c>
      <c r="AW64" s="176" t="str">
        <f>IF(CX19.2!PT19&lt;1,"x","")</f>
        <v/>
      </c>
      <c r="AX64" s="176" t="str">
        <f>IF(CX19.2!QE19&lt;1,"x","")</f>
        <v/>
      </c>
      <c r="AY64" s="176" t="str">
        <f>IF(CX19.2!QP19&lt;1,"x","")</f>
        <v/>
      </c>
      <c r="AZ64" s="176" t="str">
        <f>IF(CX19.2!RA19&lt;1,"x","")</f>
        <v/>
      </c>
      <c r="BA64" s="176" t="str">
        <f>IF(CX19.2!RL19&lt;1,"x","")</f>
        <v/>
      </c>
      <c r="BB64" s="176" t="str">
        <f>IF(CX19.2!SJ19&lt;1,"x","")</f>
        <v/>
      </c>
      <c r="BC64" s="176" t="str">
        <f>IF(CX19.2!SU19&lt;1,"x","")</f>
        <v/>
      </c>
      <c r="BD64" s="176" t="str">
        <f>IF(CX19.2!TF19&lt;1,"x","")</f>
        <v/>
      </c>
      <c r="BE64" s="281"/>
    </row>
    <row r="65" spans="1:57">
      <c r="A65" s="190">
        <v>21</v>
      </c>
      <c r="B65" s="190">
        <v>63</v>
      </c>
      <c r="C65" s="180" t="s">
        <v>229</v>
      </c>
      <c r="D65" s="180" t="s">
        <v>295</v>
      </c>
      <c r="E65" s="188" t="s">
        <v>296</v>
      </c>
      <c r="F65" s="265" t="s">
        <v>197</v>
      </c>
      <c r="G65" s="190"/>
      <c r="H65" s="181" t="s">
        <v>727</v>
      </c>
      <c r="I65" s="185" t="s">
        <v>18</v>
      </c>
      <c r="J65" s="190" t="s">
        <v>769</v>
      </c>
      <c r="K65" s="205">
        <f t="shared" si="0"/>
        <v>3</v>
      </c>
      <c r="L65" s="208">
        <f>CX19.2!RY20</f>
        <v>2.2727272727272729</v>
      </c>
      <c r="M65" s="207" t="str">
        <f t="shared" si="1"/>
        <v xml:space="preserve">VLXD (3TC), </v>
      </c>
      <c r="N65" s="176" t="str">
        <f>IF(CX19.2!M20&lt;1,"x","")</f>
        <v/>
      </c>
      <c r="O65" s="176" t="str">
        <f>IF(CX19.2!S20&lt;1,"x","")</f>
        <v/>
      </c>
      <c r="P65" s="176" t="str">
        <f>IF(CX19.2!AC20&lt;1,"x","")</f>
        <v/>
      </c>
      <c r="Q65" s="176" t="str">
        <f>IF(CX19.2!AN20&lt;1,"x","")</f>
        <v/>
      </c>
      <c r="R65" s="176" t="str">
        <f>IF(CX19.2!AY20&lt;1,"x","")</f>
        <v/>
      </c>
      <c r="S65" s="176" t="str">
        <f>IF(CX19.2!BJ20&lt;1,"x","")</f>
        <v/>
      </c>
      <c r="T65" s="176" t="str">
        <f>IF(CX19.2!BU20&lt;1,"x","")</f>
        <v/>
      </c>
      <c r="U65" s="176" t="str">
        <f>IF(CX19.2!CN20&lt;1,"x","")</f>
        <v/>
      </c>
      <c r="V65" s="176" t="str">
        <f>IF(CX19.2!CY20&lt;1,"x","")</f>
        <v/>
      </c>
      <c r="W65" s="176" t="str">
        <f>IF(CX19.2!DJ20&lt;1,"x","")</f>
        <v/>
      </c>
      <c r="X65" s="176" t="str">
        <f>IF(CX19.2!DU20&lt;1,"x","")</f>
        <v>x</v>
      </c>
      <c r="Y65" s="176" t="str">
        <f>IF(CX19.2!EF20&lt;1,"x","")</f>
        <v/>
      </c>
      <c r="Z65" s="176" t="str">
        <f>IF(CX19.2!EQ20&lt;1,"x","")</f>
        <v/>
      </c>
      <c r="AA65" s="176" t="str">
        <f>IF(CX19.2!FB20&lt;1,"x","")</f>
        <v/>
      </c>
      <c r="AB65" s="176" t="str">
        <f>IF(CX19.2!FM20&lt;1,"x","")</f>
        <v/>
      </c>
      <c r="AC65" s="176" t="str">
        <f>IF(CX19.2!GJ20&lt;1,"x","")</f>
        <v/>
      </c>
      <c r="AD65" s="176" t="str">
        <f>IF(CX19.2!GU20&lt;1,"x","")</f>
        <v/>
      </c>
      <c r="AE65" s="176" t="str">
        <f>IF(CX19.2!HF20&lt;1,"x","")</f>
        <v/>
      </c>
      <c r="AF65" s="176" t="str">
        <f>IF(CX19.2!HQ20&lt;1,"x","")</f>
        <v/>
      </c>
      <c r="AG65" s="176" t="str">
        <f>IF(CX19.2!IB20&lt;1,"x","")</f>
        <v/>
      </c>
      <c r="AH65" s="176" t="str">
        <f>IF(CX19.2!IM20&lt;1,"x","")</f>
        <v/>
      </c>
      <c r="AI65" s="176" t="str">
        <f>IF(CX19.2!IX20&lt;1,"x","")</f>
        <v/>
      </c>
      <c r="AJ65" s="176" t="str">
        <f>IF(CX19.2!JI20&lt;1,"x","")</f>
        <v/>
      </c>
      <c r="AK65" s="176" t="str">
        <f>IF(CX19.2!JT20&lt;1,"x","")</f>
        <v/>
      </c>
      <c r="AL65" s="176" t="str">
        <f>IF(CX19.2!KQ20&lt;1,"x","")</f>
        <v/>
      </c>
      <c r="AM65" s="176" t="str">
        <f>IF(CX19.2!LB20&lt;1,"x","")</f>
        <v/>
      </c>
      <c r="AN65" s="176" t="str">
        <f>IF(CX19.2!LM20&lt;1,"x","")</f>
        <v/>
      </c>
      <c r="AO65" s="176" t="str">
        <f>IF(CX19.2!LX20&lt;1,"x","")</f>
        <v/>
      </c>
      <c r="AP65" s="176" t="str">
        <f>IF(CX19.2!MI20&lt;1,"x","")</f>
        <v/>
      </c>
      <c r="AQ65" s="176" t="str">
        <f>IF(CX19.2!MT20&lt;1,"x","")</f>
        <v/>
      </c>
      <c r="AR65" s="176" t="str">
        <f>IF(CX19.2!NE20&lt;1,"x","")</f>
        <v/>
      </c>
      <c r="AS65" s="176" t="str">
        <f>IF(CX19.2!NP20&lt;1,"x","")</f>
        <v/>
      </c>
      <c r="AT65" s="176" t="str">
        <f>IF(CX19.2!OA20&lt;1,"x","")</f>
        <v/>
      </c>
      <c r="AU65" s="176" t="str">
        <f>IF(CX19.2!OX20&lt;1,"x","")</f>
        <v/>
      </c>
      <c r="AV65" s="176" t="str">
        <f>IF(CX19.2!PI20&lt;1,"x","")</f>
        <v/>
      </c>
      <c r="AW65" s="176" t="str">
        <f>IF(CX19.2!PT20&lt;1,"x","")</f>
        <v/>
      </c>
      <c r="AX65" s="176" t="str">
        <f>IF(CX19.2!QE20&lt;1,"x","")</f>
        <v/>
      </c>
      <c r="AY65" s="176" t="str">
        <f>IF(CX19.2!QP20&lt;1,"x","")</f>
        <v/>
      </c>
      <c r="AZ65" s="176" t="str">
        <f>IF(CX19.2!RA20&lt;1,"x","")</f>
        <v/>
      </c>
      <c r="BA65" s="176" t="str">
        <f>IF(CX19.2!RL20&lt;1,"x","")</f>
        <v/>
      </c>
      <c r="BB65" s="176" t="str">
        <f>IF(CX19.2!SJ20&lt;1,"x","")</f>
        <v/>
      </c>
      <c r="BC65" s="176" t="str">
        <f>IF(CX19.2!SU20&lt;1,"x","")</f>
        <v/>
      </c>
      <c r="BD65" s="176" t="str">
        <f>IF(CX19.2!TF20&lt;1,"x","")</f>
        <v/>
      </c>
      <c r="BE65" s="281"/>
    </row>
    <row r="66" spans="1:57">
      <c r="A66" s="190">
        <v>22</v>
      </c>
      <c r="B66" s="190">
        <v>64</v>
      </c>
      <c r="C66" s="180" t="s">
        <v>229</v>
      </c>
      <c r="D66" s="180" t="s">
        <v>301</v>
      </c>
      <c r="E66" s="188" t="s">
        <v>302</v>
      </c>
      <c r="F66" s="189" t="s">
        <v>303</v>
      </c>
      <c r="G66" s="190"/>
      <c r="H66" s="181" t="s">
        <v>730</v>
      </c>
      <c r="I66" s="185" t="s">
        <v>18</v>
      </c>
      <c r="J66" s="190" t="s">
        <v>771</v>
      </c>
      <c r="K66" s="205">
        <f t="shared" si="0"/>
        <v>0</v>
      </c>
      <c r="L66" s="208">
        <f>CX19.2!RY21</f>
        <v>2.2032967032967035</v>
      </c>
      <c r="M66" s="207" t="str">
        <f t="shared" si="1"/>
        <v/>
      </c>
      <c r="N66" s="176" t="str">
        <f>IF(CX19.2!M21&lt;1,"x","")</f>
        <v/>
      </c>
      <c r="O66" s="176" t="str">
        <f>IF(CX19.2!S21&lt;1,"x","")</f>
        <v/>
      </c>
      <c r="P66" s="176" t="str">
        <f>IF(CX19.2!AC21&lt;1,"x","")</f>
        <v/>
      </c>
      <c r="Q66" s="176" t="str">
        <f>IF(CX19.2!AN21&lt;1,"x","")</f>
        <v/>
      </c>
      <c r="R66" s="176" t="str">
        <f>IF(CX19.2!AY21&lt;1,"x","")</f>
        <v/>
      </c>
      <c r="S66" s="176" t="str">
        <f>IF(CX19.2!BJ21&lt;1,"x","")</f>
        <v/>
      </c>
      <c r="T66" s="176" t="str">
        <f>IF(CX19.2!BU21&lt;1,"x","")</f>
        <v/>
      </c>
      <c r="U66" s="176" t="str">
        <f>IF(CX19.2!CN21&lt;1,"x","")</f>
        <v/>
      </c>
      <c r="V66" s="176" t="str">
        <f>IF(CX19.2!CY21&lt;1,"x","")</f>
        <v/>
      </c>
      <c r="W66" s="176" t="str">
        <f>IF(CX19.2!DJ21&lt;1,"x","")</f>
        <v/>
      </c>
      <c r="X66" s="176" t="str">
        <f>IF(CX19.2!DU21&lt;1,"x","")</f>
        <v/>
      </c>
      <c r="Y66" s="176" t="str">
        <f>IF(CX19.2!EF21&lt;1,"x","")</f>
        <v/>
      </c>
      <c r="Z66" s="176" t="str">
        <f>IF(CX19.2!EQ21&lt;1,"x","")</f>
        <v/>
      </c>
      <c r="AA66" s="176" t="str">
        <f>IF(CX19.2!FB21&lt;1,"x","")</f>
        <v/>
      </c>
      <c r="AB66" s="176" t="str">
        <f>IF(CX19.2!FM21&lt;1,"x","")</f>
        <v/>
      </c>
      <c r="AC66" s="176" t="str">
        <f>IF(CX19.2!GJ21&lt;1,"x","")</f>
        <v/>
      </c>
      <c r="AD66" s="176" t="str">
        <f>IF(CX19.2!GU21&lt;1,"x","")</f>
        <v/>
      </c>
      <c r="AE66" s="176" t="str">
        <f>IF(CX19.2!HF21&lt;1,"x","")</f>
        <v/>
      </c>
      <c r="AF66" s="176" t="str">
        <f>IF(CX19.2!HQ21&lt;1,"x","")</f>
        <v/>
      </c>
      <c r="AG66" s="176" t="str">
        <f>IF(CX19.2!IB21&lt;1,"x","")</f>
        <v/>
      </c>
      <c r="AH66" s="176" t="str">
        <f>IF(CX19.2!IM21&lt;1,"x","")</f>
        <v/>
      </c>
      <c r="AI66" s="176" t="str">
        <f>IF(CX19.2!IX21&lt;1,"x","")</f>
        <v/>
      </c>
      <c r="AJ66" s="176" t="str">
        <f>IF(CX19.2!JI21&lt;1,"x","")</f>
        <v/>
      </c>
      <c r="AK66" s="176" t="str">
        <f>IF(CX19.2!JT21&lt;1,"x","")</f>
        <v/>
      </c>
      <c r="AL66" s="176" t="str">
        <f>IF(CX19.2!KQ21&lt;1,"x","")</f>
        <v/>
      </c>
      <c r="AM66" s="176" t="str">
        <f>IF(CX19.2!LB21&lt;1,"x","")</f>
        <v/>
      </c>
      <c r="AN66" s="176" t="str">
        <f>IF(CX19.2!LM21&lt;1,"x","")</f>
        <v/>
      </c>
      <c r="AO66" s="176" t="str">
        <f>IF(CX19.2!LX21&lt;1,"x","")</f>
        <v/>
      </c>
      <c r="AP66" s="176" t="str">
        <f>IF(CX19.2!MI21&lt;1,"x","")</f>
        <v/>
      </c>
      <c r="AQ66" s="176" t="str">
        <f>IF(CX19.2!MT21&lt;1,"x","")</f>
        <v/>
      </c>
      <c r="AR66" s="176" t="str">
        <f>IF(CX19.2!NE21&lt;1,"x","")</f>
        <v/>
      </c>
      <c r="AS66" s="176" t="str">
        <f>IF(CX19.2!NP21&lt;1,"x","")</f>
        <v/>
      </c>
      <c r="AT66" s="176" t="str">
        <f>IF(CX19.2!OA21&lt;1,"x","")</f>
        <v/>
      </c>
      <c r="AU66" s="176" t="str">
        <f>IF(CX19.2!OX21&lt;1,"x","")</f>
        <v/>
      </c>
      <c r="AV66" s="176" t="str">
        <f>IF(CX19.2!PI21&lt;1,"x","")</f>
        <v/>
      </c>
      <c r="AW66" s="176" t="str">
        <f>IF(CX19.2!PT21&lt;1,"x","")</f>
        <v/>
      </c>
      <c r="AX66" s="176" t="str">
        <f>IF(CX19.2!QE21&lt;1,"x","")</f>
        <v/>
      </c>
      <c r="AY66" s="176" t="str">
        <f>IF(CX19.2!QP21&lt;1,"x","")</f>
        <v/>
      </c>
      <c r="AZ66" s="176" t="str">
        <f>IF(CX19.2!RA21&lt;1,"x","")</f>
        <v/>
      </c>
      <c r="BA66" s="176" t="str">
        <f>IF(CX19.2!RL21&lt;1,"x","")</f>
        <v/>
      </c>
      <c r="BB66" s="176" t="str">
        <f>IF(CX19.2!SJ21&lt;1,"x","")</f>
        <v/>
      </c>
      <c r="BC66" s="176" t="str">
        <f>IF(CX19.2!SU21&lt;1,"x","")</f>
        <v/>
      </c>
      <c r="BD66" s="176" t="str">
        <f>IF(CX19.2!TF21&lt;1,"x","")</f>
        <v/>
      </c>
      <c r="BE66" s="281"/>
    </row>
    <row r="67" spans="1:57">
      <c r="A67" s="190">
        <v>23</v>
      </c>
      <c r="B67" s="190">
        <v>65</v>
      </c>
      <c r="C67" s="180" t="s">
        <v>229</v>
      </c>
      <c r="D67" s="180" t="s">
        <v>304</v>
      </c>
      <c r="E67" s="188" t="s">
        <v>305</v>
      </c>
      <c r="F67" s="189" t="s">
        <v>306</v>
      </c>
      <c r="G67" s="190"/>
      <c r="H67" s="181" t="s">
        <v>731</v>
      </c>
      <c r="I67" s="185" t="s">
        <v>18</v>
      </c>
      <c r="J67" s="190" t="s">
        <v>772</v>
      </c>
      <c r="K67" s="205">
        <f t="shared" si="0"/>
        <v>0</v>
      </c>
      <c r="L67" s="208">
        <f>CX19.2!RY22</f>
        <v>2.8846153846153846</v>
      </c>
      <c r="M67" s="207" t="str">
        <f t="shared" si="1"/>
        <v/>
      </c>
      <c r="N67" s="176" t="str">
        <f>IF(CX19.2!M22&lt;1,"x","")</f>
        <v/>
      </c>
      <c r="O67" s="176" t="str">
        <f>IF(CX19.2!S22&lt;1,"x","")</f>
        <v/>
      </c>
      <c r="P67" s="176" t="str">
        <f>IF(CX19.2!AC22&lt;1,"x","")</f>
        <v/>
      </c>
      <c r="Q67" s="176" t="str">
        <f>IF(CX19.2!AN22&lt;1,"x","")</f>
        <v/>
      </c>
      <c r="R67" s="176" t="str">
        <f>IF(CX19.2!AY22&lt;1,"x","")</f>
        <v/>
      </c>
      <c r="S67" s="176" t="str">
        <f>IF(CX19.2!BJ22&lt;1,"x","")</f>
        <v/>
      </c>
      <c r="T67" s="176" t="str">
        <f>IF(CX19.2!BU22&lt;1,"x","")</f>
        <v/>
      </c>
      <c r="U67" s="176" t="str">
        <f>IF(CX19.2!CN22&lt;1,"x","")</f>
        <v/>
      </c>
      <c r="V67" s="176" t="str">
        <f>IF(CX19.2!CY22&lt;1,"x","")</f>
        <v/>
      </c>
      <c r="W67" s="176" t="str">
        <f>IF(CX19.2!DJ22&lt;1,"x","")</f>
        <v/>
      </c>
      <c r="X67" s="176" t="str">
        <f>IF(CX19.2!DU22&lt;1,"x","")</f>
        <v/>
      </c>
      <c r="Y67" s="176" t="str">
        <f>IF(CX19.2!EF22&lt;1,"x","")</f>
        <v/>
      </c>
      <c r="Z67" s="176" t="str">
        <f>IF(CX19.2!EQ22&lt;1,"x","")</f>
        <v/>
      </c>
      <c r="AA67" s="176" t="str">
        <f>IF(CX19.2!FB22&lt;1,"x","")</f>
        <v/>
      </c>
      <c r="AB67" s="176" t="str">
        <f>IF(CX19.2!FM22&lt;1,"x","")</f>
        <v/>
      </c>
      <c r="AC67" s="176" t="str">
        <f>IF(CX19.2!GJ22&lt;1,"x","")</f>
        <v/>
      </c>
      <c r="AD67" s="176" t="str">
        <f>IF(CX19.2!GU22&lt;1,"x","")</f>
        <v/>
      </c>
      <c r="AE67" s="176" t="str">
        <f>IF(CX19.2!HF22&lt;1,"x","")</f>
        <v/>
      </c>
      <c r="AF67" s="176" t="str">
        <f>IF(CX19.2!HQ22&lt;1,"x","")</f>
        <v/>
      </c>
      <c r="AG67" s="176" t="str">
        <f>IF(CX19.2!IB22&lt;1,"x","")</f>
        <v/>
      </c>
      <c r="AH67" s="176" t="str">
        <f>IF(CX19.2!IM22&lt;1,"x","")</f>
        <v/>
      </c>
      <c r="AI67" s="176" t="str">
        <f>IF(CX19.2!IX22&lt;1,"x","")</f>
        <v/>
      </c>
      <c r="AJ67" s="176" t="str">
        <f>IF(CX19.2!JI22&lt;1,"x","")</f>
        <v/>
      </c>
      <c r="AK67" s="176" t="str">
        <f>IF(CX19.2!JT22&lt;1,"x","")</f>
        <v/>
      </c>
      <c r="AL67" s="176" t="str">
        <f>IF(CX19.2!KQ22&lt;1,"x","")</f>
        <v/>
      </c>
      <c r="AM67" s="176" t="str">
        <f>IF(CX19.2!LB22&lt;1,"x","")</f>
        <v/>
      </c>
      <c r="AN67" s="176" t="str">
        <f>IF(CX19.2!LM22&lt;1,"x","")</f>
        <v/>
      </c>
      <c r="AO67" s="176" t="str">
        <f>IF(CX19.2!LX22&lt;1,"x","")</f>
        <v/>
      </c>
      <c r="AP67" s="176" t="str">
        <f>IF(CX19.2!MI22&lt;1,"x","")</f>
        <v/>
      </c>
      <c r="AQ67" s="176" t="str">
        <f>IF(CX19.2!MT22&lt;1,"x","")</f>
        <v/>
      </c>
      <c r="AR67" s="176" t="str">
        <f>IF(CX19.2!NE22&lt;1,"x","")</f>
        <v/>
      </c>
      <c r="AS67" s="176" t="str">
        <f>IF(CX19.2!NP22&lt;1,"x","")</f>
        <v/>
      </c>
      <c r="AT67" s="176" t="str">
        <f>IF(CX19.2!OA22&lt;1,"x","")</f>
        <v/>
      </c>
      <c r="AU67" s="176" t="str">
        <f>IF(CX19.2!OX22&lt;1,"x","")</f>
        <v/>
      </c>
      <c r="AV67" s="176" t="str">
        <f>IF(CX19.2!PI22&lt;1,"x","")</f>
        <v/>
      </c>
      <c r="AW67" s="176" t="str">
        <f>IF(CX19.2!PT22&lt;1,"x","")</f>
        <v/>
      </c>
      <c r="AX67" s="176" t="str">
        <f>IF(CX19.2!QE22&lt;1,"x","")</f>
        <v/>
      </c>
      <c r="AY67" s="176" t="str">
        <f>IF(CX19.2!QP22&lt;1,"x","")</f>
        <v/>
      </c>
      <c r="AZ67" s="176" t="str">
        <f>IF(CX19.2!RA22&lt;1,"x","")</f>
        <v/>
      </c>
      <c r="BA67" s="176" t="str">
        <f>IF(CX19.2!RL22&lt;1,"x","")</f>
        <v/>
      </c>
      <c r="BB67" s="176"/>
      <c r="BC67" s="176"/>
      <c r="BD67" s="176" t="str">
        <f>IF(CX19.2!TF22&lt;1,"x","")</f>
        <v/>
      </c>
      <c r="BE67" s="281"/>
    </row>
    <row r="68" spans="1:57">
      <c r="A68" s="190">
        <v>24</v>
      </c>
      <c r="B68" s="190">
        <v>66</v>
      </c>
      <c r="C68" s="180" t="s">
        <v>229</v>
      </c>
      <c r="D68" s="180" t="s">
        <v>308</v>
      </c>
      <c r="E68" s="188" t="s">
        <v>248</v>
      </c>
      <c r="F68" s="189" t="s">
        <v>309</v>
      </c>
      <c r="G68" s="190"/>
      <c r="H68" s="181" t="s">
        <v>653</v>
      </c>
      <c r="I68" s="185" t="s">
        <v>18</v>
      </c>
      <c r="J68" s="190" t="s">
        <v>768</v>
      </c>
      <c r="K68" s="205">
        <f t="shared" ref="K68:K129" si="2">SUMIF(P68:BD68,"x",$P$1:$BD$1)</f>
        <v>0</v>
      </c>
      <c r="L68" s="208">
        <f>CX19.2!RY23</f>
        <v>2.2637362637362637</v>
      </c>
      <c r="M68" s="207" t="str">
        <f t="shared" ref="M68:M131" si="3">IF(P68="x",$P$2&amp;", ",)&amp;IF(Q68="x",$Q$2&amp;", ",)&amp;IF(R68="x",$R$2&amp;", ",)&amp;IF(S68="x",$S$2&amp;", ",)&amp;IF(T68="x",$T$2&amp;", ",)&amp;IF(U68="x",$U$2&amp;", ",)&amp;IF(V68="x",$V$2&amp;", ",)&amp;IF(W68="x",$W$2&amp;", ",)&amp;IF(X68="x",$X$2&amp;", ",)&amp;IF(Y68="x",$Y$2&amp;", ",)&amp;IF(Z68="x",$Z$2&amp;", ",)&amp;IF(AA68="x",$AA$2&amp;", ",)&amp;IF(AB68="x",$AB$2&amp;", ",)&amp;IF(AC68="x",$AC$2&amp;", ",)&amp;IF(AD68="x",$AD$2&amp;", ",)&amp;IF(AE68="x",$AE$2&amp;", ",)&amp;IF(AF68="x",$AF$2&amp;", ",)&amp;IF(AG68="x",$AG$2&amp;", ",)&amp;IF(AH68="x",$AH$2&amp;", ",)&amp;IF(AI68="x",$AI$2&amp;", ",)&amp;IF(AJ68="x",$AJ$2&amp;", ",)&amp;IF(AK68="x",$AK$2&amp;", ",)&amp;IF(AL68="x",$AL$2&amp;", ",)&amp;IF(AM68="x",$AM$2&amp;", ",)&amp;IF(AN68="x",$AN$2&amp;", ",)&amp;IF(AO68="x",$AO$2&amp;", ",)&amp;IF(AP68="x",$AP$2&amp;", ",)&amp;IF(AQ68="x",$AQ$2&amp;", ",)&amp;IF(AR68="x",$AR$2&amp;", ",)&amp;IF(AS68="x",$AS$2&amp;", ",)&amp;IF(AT68="x",$AT$2&amp;", ",)&amp;IF(AU68="x",$AU$2&amp;", ",)&amp;IF(AV68="x",$AV$2&amp;", ",)&amp;IF(AW68="x",$AW$2&amp;", ",)&amp;IF(AX68="x",$AX$2&amp;", ",)&amp;IF(AY68="x",$AY$2&amp;", ",)&amp;IF(AZ68="x",$AZ$2&amp;", ",)&amp;IF(BA68="x",$BA$2&amp;", ",)&amp;IF(BB68="x",$BB$2&amp;", ",)&amp;IF(BC68="x",$BC$2&amp;", ",)&amp;IF(BD68="x",$BD$2&amp;", ",)</f>
        <v/>
      </c>
      <c r="N68" s="176" t="str">
        <f>IF(CX19.2!M23&lt;1,"x","")</f>
        <v/>
      </c>
      <c r="O68" s="176" t="str">
        <f>IF(CX19.2!S23&lt;1,"x","")</f>
        <v/>
      </c>
      <c r="P68" s="176" t="str">
        <f>IF(CX19.2!AC23&lt;1,"x","")</f>
        <v/>
      </c>
      <c r="Q68" s="176" t="str">
        <f>IF(CX19.2!AN23&lt;1,"x","")</f>
        <v/>
      </c>
      <c r="R68" s="176" t="str">
        <f>IF(CX19.2!AY23&lt;1,"x","")</f>
        <v/>
      </c>
      <c r="S68" s="176" t="str">
        <f>IF(CX19.2!BJ23&lt;1,"x","")</f>
        <v/>
      </c>
      <c r="T68" s="176" t="str">
        <f>IF(CX19.2!BU23&lt;1,"x","")</f>
        <v/>
      </c>
      <c r="U68" s="176" t="str">
        <f>IF(CX19.2!CN23&lt;1,"x","")</f>
        <v/>
      </c>
      <c r="V68" s="176" t="str">
        <f>IF(CX19.2!CY23&lt;1,"x","")</f>
        <v/>
      </c>
      <c r="W68" s="176" t="str">
        <f>IF(CX19.2!DJ23&lt;1,"x","")</f>
        <v/>
      </c>
      <c r="X68" s="176" t="str">
        <f>IF(CX19.2!DU23&lt;1,"x","")</f>
        <v/>
      </c>
      <c r="Y68" s="176" t="str">
        <f>IF(CX19.2!EF23&lt;1,"x","")</f>
        <v/>
      </c>
      <c r="Z68" s="176" t="str">
        <f>IF(CX19.2!EQ23&lt;1,"x","")</f>
        <v/>
      </c>
      <c r="AA68" s="176" t="str">
        <f>IF(CX19.2!FB23&lt;1,"x","")</f>
        <v/>
      </c>
      <c r="AB68" s="176" t="str">
        <f>IF(CX19.2!FM23&lt;1,"x","")</f>
        <v/>
      </c>
      <c r="AC68" s="176" t="str">
        <f>IF(CX19.2!GJ23&lt;1,"x","")</f>
        <v/>
      </c>
      <c r="AD68" s="176" t="str">
        <f>IF(CX19.2!GU23&lt;1,"x","")</f>
        <v/>
      </c>
      <c r="AE68" s="176" t="str">
        <f>IF(CX19.2!HF23&lt;1,"x","")</f>
        <v/>
      </c>
      <c r="AF68" s="176" t="str">
        <f>IF(CX19.2!HQ23&lt;1,"x","")</f>
        <v/>
      </c>
      <c r="AG68" s="176" t="str">
        <f>IF(CX19.2!IB23&lt;1,"x","")</f>
        <v/>
      </c>
      <c r="AH68" s="176" t="str">
        <f>IF(CX19.2!IM23&lt;1,"x","")</f>
        <v/>
      </c>
      <c r="AI68" s="176" t="str">
        <f>IF(CX19.2!IX23&lt;1,"x","")</f>
        <v/>
      </c>
      <c r="AJ68" s="176" t="str">
        <f>IF(CX19.2!JI23&lt;1,"x","")</f>
        <v/>
      </c>
      <c r="AK68" s="176" t="str">
        <f>IF(CX19.2!JT23&lt;1,"x","")</f>
        <v/>
      </c>
      <c r="AL68" s="176" t="str">
        <f>IF(CX19.2!KQ23&lt;1,"x","")</f>
        <v/>
      </c>
      <c r="AM68" s="176" t="str">
        <f>IF(CX19.2!LB23&lt;1,"x","")</f>
        <v/>
      </c>
      <c r="AN68" s="176" t="str">
        <f>IF(CX19.2!LM23&lt;1,"x","")</f>
        <v/>
      </c>
      <c r="AO68" s="176" t="str">
        <f>IF(CX19.2!LX23&lt;1,"x","")</f>
        <v/>
      </c>
      <c r="AP68" s="176" t="str">
        <f>IF(CX19.2!MI23&lt;1,"x","")</f>
        <v/>
      </c>
      <c r="AQ68" s="176" t="str">
        <f>IF(CX19.2!MT23&lt;1,"x","")</f>
        <v/>
      </c>
      <c r="AR68" s="176" t="str">
        <f>IF(CX19.2!NE23&lt;1,"x","")</f>
        <v/>
      </c>
      <c r="AS68" s="176" t="str">
        <f>IF(CX19.2!NP23&lt;1,"x","")</f>
        <v/>
      </c>
      <c r="AT68" s="176" t="str">
        <f>IF(CX19.2!OA23&lt;1,"x","")</f>
        <v/>
      </c>
      <c r="AU68" s="176" t="str">
        <f>IF(CX19.2!OX23&lt;1,"x","")</f>
        <v/>
      </c>
      <c r="AV68" s="176" t="str">
        <f>IF(CX19.2!PI23&lt;1,"x","")</f>
        <v/>
      </c>
      <c r="AW68" s="176" t="str">
        <f>IF(CX19.2!PT23&lt;1,"x","")</f>
        <v/>
      </c>
      <c r="AX68" s="176" t="str">
        <f>IF(CX19.2!QE23&lt;1,"x","")</f>
        <v/>
      </c>
      <c r="AY68" s="176" t="str">
        <f>IF(CX19.2!QP23&lt;1,"x","")</f>
        <v/>
      </c>
      <c r="AZ68" s="176" t="str">
        <f>IF(CX19.2!RA23&lt;1,"x","")</f>
        <v/>
      </c>
      <c r="BA68" s="176" t="str">
        <f>IF(CX19.2!RL23&lt;1,"x","")</f>
        <v/>
      </c>
      <c r="BB68" s="176" t="str">
        <f>IF(CX19.2!SJ23&lt;1,"x","")</f>
        <v/>
      </c>
      <c r="BC68" s="176" t="str">
        <f>IF(CX19.2!SU23&lt;1,"x","")</f>
        <v/>
      </c>
      <c r="BD68" s="176" t="str">
        <f>IF(CX19.2!TF23&lt;1,"x","")</f>
        <v/>
      </c>
      <c r="BE68" s="281"/>
    </row>
    <row r="69" spans="1:57">
      <c r="A69" s="190">
        <v>25</v>
      </c>
      <c r="B69" s="190">
        <v>67</v>
      </c>
      <c r="C69" s="180" t="s">
        <v>229</v>
      </c>
      <c r="D69" s="180" t="s">
        <v>310</v>
      </c>
      <c r="E69" s="188" t="s">
        <v>311</v>
      </c>
      <c r="F69" s="189" t="s">
        <v>312</v>
      </c>
      <c r="G69" s="190"/>
      <c r="H69" s="181" t="s">
        <v>733</v>
      </c>
      <c r="I69" s="185" t="s">
        <v>18</v>
      </c>
      <c r="J69" s="190" t="s">
        <v>773</v>
      </c>
      <c r="K69" s="205">
        <f t="shared" si="2"/>
        <v>0</v>
      </c>
      <c r="L69" s="208">
        <f>CX19.2!RY24</f>
        <v>2.3461538461538463</v>
      </c>
      <c r="M69" s="207" t="str">
        <f t="shared" si="3"/>
        <v/>
      </c>
      <c r="N69" s="176" t="str">
        <f>IF(CX19.2!M24&lt;1,"x","")</f>
        <v/>
      </c>
      <c r="O69" s="176" t="str">
        <f>IF(CX19.2!S24&lt;1,"x","")</f>
        <v/>
      </c>
      <c r="P69" s="176" t="str">
        <f>IF(CX19.2!AC24&lt;1,"x","")</f>
        <v/>
      </c>
      <c r="Q69" s="176" t="str">
        <f>IF(CX19.2!AN24&lt;1,"x","")</f>
        <v/>
      </c>
      <c r="R69" s="176" t="str">
        <f>IF(CX19.2!AY24&lt;1,"x","")</f>
        <v/>
      </c>
      <c r="S69" s="176" t="str">
        <f>IF(CX19.2!BJ24&lt;1,"x","")</f>
        <v/>
      </c>
      <c r="T69" s="176" t="str">
        <f>IF(CX19.2!BU24&lt;1,"x","")</f>
        <v/>
      </c>
      <c r="U69" s="176" t="str">
        <f>IF(CX19.2!CN24&lt;1,"x","")</f>
        <v/>
      </c>
      <c r="V69" s="176" t="str">
        <f>IF(CX19.2!CY24&lt;1,"x","")</f>
        <v/>
      </c>
      <c r="W69" s="176" t="str">
        <f>IF(CX19.2!DJ24&lt;1,"x","")</f>
        <v/>
      </c>
      <c r="X69" s="176" t="str">
        <f>IF(CX19.2!DU24&lt;1,"x","")</f>
        <v/>
      </c>
      <c r="Y69" s="176" t="str">
        <f>IF(CX19.2!EF24&lt;1,"x","")</f>
        <v/>
      </c>
      <c r="Z69" s="176" t="str">
        <f>IF(CX19.2!EQ24&lt;1,"x","")</f>
        <v/>
      </c>
      <c r="AA69" s="176" t="str">
        <f>IF(CX19.2!FB24&lt;1,"x","")</f>
        <v/>
      </c>
      <c r="AB69" s="176" t="str">
        <f>IF(CX19.2!FM24&lt;1,"x","")</f>
        <v/>
      </c>
      <c r="AC69" s="176" t="str">
        <f>IF(CX19.2!GJ24&lt;1,"x","")</f>
        <v/>
      </c>
      <c r="AD69" s="176" t="str">
        <f>IF(CX19.2!GU24&lt;1,"x","")</f>
        <v/>
      </c>
      <c r="AE69" s="176" t="str">
        <f>IF(CX19.2!HF24&lt;1,"x","")</f>
        <v/>
      </c>
      <c r="AF69" s="176" t="str">
        <f>IF(CX19.2!HQ24&lt;1,"x","")</f>
        <v/>
      </c>
      <c r="AG69" s="176" t="str">
        <f>IF(CX19.2!IB24&lt;1,"x","")</f>
        <v/>
      </c>
      <c r="AH69" s="176" t="str">
        <f>IF(CX19.2!IM24&lt;1,"x","")</f>
        <v/>
      </c>
      <c r="AI69" s="176" t="str">
        <f>IF(CX19.2!IX24&lt;1,"x","")</f>
        <v/>
      </c>
      <c r="AJ69" s="176" t="str">
        <f>IF(CX19.2!JI24&lt;1,"x","")</f>
        <v/>
      </c>
      <c r="AK69" s="176" t="str">
        <f>IF(CX19.2!JT24&lt;1,"x","")</f>
        <v/>
      </c>
      <c r="AL69" s="176" t="str">
        <f>IF(CX19.2!KQ24&lt;1,"x","")</f>
        <v/>
      </c>
      <c r="AM69" s="176" t="str">
        <f>IF(CX19.2!LB24&lt;1,"x","")</f>
        <v/>
      </c>
      <c r="AN69" s="176" t="str">
        <f>IF(CX19.2!LM24&lt;1,"x","")</f>
        <v/>
      </c>
      <c r="AO69" s="176" t="str">
        <f>IF(CX19.2!LX24&lt;1,"x","")</f>
        <v/>
      </c>
      <c r="AP69" s="176" t="str">
        <f>IF(CX19.2!MI24&lt;1,"x","")</f>
        <v/>
      </c>
      <c r="AQ69" s="176" t="str">
        <f>IF(CX19.2!MT24&lt;1,"x","")</f>
        <v/>
      </c>
      <c r="AR69" s="176" t="str">
        <f>IF(CX19.2!NE24&lt;1,"x","")</f>
        <v/>
      </c>
      <c r="AS69" s="176" t="str">
        <f>IF(CX19.2!NP24&lt;1,"x","")</f>
        <v/>
      </c>
      <c r="AT69" s="176" t="str">
        <f>IF(CX19.2!OA24&lt;1,"x","")</f>
        <v/>
      </c>
      <c r="AU69" s="176" t="str">
        <f>IF(CX19.2!OX24&lt;1,"x","")</f>
        <v/>
      </c>
      <c r="AV69" s="176" t="str">
        <f>IF(CX19.2!PI24&lt;1,"x","")</f>
        <v/>
      </c>
      <c r="AW69" s="176" t="str">
        <f>IF(CX19.2!PT24&lt;1,"x","")</f>
        <v/>
      </c>
      <c r="AX69" s="176" t="str">
        <f>IF(CX19.2!QE24&lt;1,"x","")</f>
        <v/>
      </c>
      <c r="AY69" s="176" t="str">
        <f>IF(CX19.2!QP24&lt;1,"x","")</f>
        <v/>
      </c>
      <c r="AZ69" s="176" t="str">
        <f>IF(CX19.2!RA24&lt;1,"x","")</f>
        <v/>
      </c>
      <c r="BA69" s="176" t="str">
        <f>IF(CX19.2!RL24&lt;1,"x","")</f>
        <v/>
      </c>
      <c r="BB69" s="176" t="str">
        <f>IF(CX19.2!SJ24&lt;1,"x","")</f>
        <v/>
      </c>
      <c r="BC69" s="176" t="str">
        <f>IF(CX19.2!SU24&lt;1,"x","")</f>
        <v/>
      </c>
      <c r="BD69" s="176" t="str">
        <f>IF(CX19.2!TF24&lt;1,"x","")</f>
        <v/>
      </c>
      <c r="BE69" s="281"/>
    </row>
    <row r="70" spans="1:57">
      <c r="A70" s="190">
        <v>26</v>
      </c>
      <c r="B70" s="190">
        <v>68</v>
      </c>
      <c r="C70" s="180" t="s">
        <v>229</v>
      </c>
      <c r="D70" s="180" t="s">
        <v>313</v>
      </c>
      <c r="E70" s="188" t="s">
        <v>314</v>
      </c>
      <c r="F70" s="189" t="s">
        <v>315</v>
      </c>
      <c r="G70" s="190"/>
      <c r="H70" s="181" t="s">
        <v>734</v>
      </c>
      <c r="I70" s="185" t="s">
        <v>18</v>
      </c>
      <c r="J70" s="190" t="s">
        <v>774</v>
      </c>
      <c r="K70" s="205">
        <f t="shared" si="2"/>
        <v>0</v>
      </c>
      <c r="L70" s="208">
        <f>CX19.2!RY25</f>
        <v>3.1923076923076925</v>
      </c>
      <c r="M70" s="207" t="str">
        <f t="shared" si="3"/>
        <v/>
      </c>
      <c r="N70" s="176" t="str">
        <f>IF(CX19.2!M25&lt;1,"x","")</f>
        <v/>
      </c>
      <c r="O70" s="176" t="str">
        <f>IF(CX19.2!S25&lt;1,"x","")</f>
        <v/>
      </c>
      <c r="P70" s="176" t="str">
        <f>IF(CX19.2!AC25&lt;1,"x","")</f>
        <v/>
      </c>
      <c r="Q70" s="176" t="str">
        <f>IF(CX19.2!AN25&lt;1,"x","")</f>
        <v/>
      </c>
      <c r="R70" s="176" t="str">
        <f>IF(CX19.2!AY25&lt;1,"x","")</f>
        <v/>
      </c>
      <c r="S70" s="176" t="str">
        <f>IF(CX19.2!BJ25&lt;1,"x","")</f>
        <v/>
      </c>
      <c r="T70" s="176" t="str">
        <f>IF(CX19.2!BU25&lt;1,"x","")</f>
        <v/>
      </c>
      <c r="U70" s="176" t="str">
        <f>IF(CX19.2!CN25&lt;1,"x","")</f>
        <v/>
      </c>
      <c r="V70" s="176" t="str">
        <f>IF(CX19.2!CY25&lt;1,"x","")</f>
        <v/>
      </c>
      <c r="W70" s="176" t="str">
        <f>IF(CX19.2!DJ25&lt;1,"x","")</f>
        <v/>
      </c>
      <c r="X70" s="176" t="str">
        <f>IF(CX19.2!DU25&lt;1,"x","")</f>
        <v/>
      </c>
      <c r="Y70" s="176" t="str">
        <f>IF(CX19.2!EF25&lt;1,"x","")</f>
        <v/>
      </c>
      <c r="Z70" s="176" t="str">
        <f>IF(CX19.2!EQ25&lt;1,"x","")</f>
        <v/>
      </c>
      <c r="AA70" s="176" t="str">
        <f>IF(CX19.2!FB25&lt;1,"x","")</f>
        <v/>
      </c>
      <c r="AB70" s="176" t="str">
        <f>IF(CX19.2!FM25&lt;1,"x","")</f>
        <v/>
      </c>
      <c r="AC70" s="176" t="str">
        <f>IF(CX19.2!GJ25&lt;1,"x","")</f>
        <v/>
      </c>
      <c r="AD70" s="176" t="str">
        <f>IF(CX19.2!GU25&lt;1,"x","")</f>
        <v/>
      </c>
      <c r="AE70" s="176" t="str">
        <f>IF(CX19.2!HF25&lt;1,"x","")</f>
        <v/>
      </c>
      <c r="AF70" s="176" t="str">
        <f>IF(CX19.2!HQ25&lt;1,"x","")</f>
        <v/>
      </c>
      <c r="AG70" s="176" t="str">
        <f>IF(CX19.2!IB25&lt;1,"x","")</f>
        <v/>
      </c>
      <c r="AH70" s="176" t="str">
        <f>IF(CX19.2!IM25&lt;1,"x","")</f>
        <v/>
      </c>
      <c r="AI70" s="176" t="str">
        <f>IF(CX19.2!IX25&lt;1,"x","")</f>
        <v/>
      </c>
      <c r="AJ70" s="176" t="str">
        <f>IF(CX19.2!JI25&lt;1,"x","")</f>
        <v/>
      </c>
      <c r="AK70" s="176" t="str">
        <f>IF(CX19.2!JT25&lt;1,"x","")</f>
        <v/>
      </c>
      <c r="AL70" s="176" t="str">
        <f>IF(CX19.2!KQ25&lt;1,"x","")</f>
        <v/>
      </c>
      <c r="AM70" s="176" t="str">
        <f>IF(CX19.2!LB25&lt;1,"x","")</f>
        <v/>
      </c>
      <c r="AN70" s="176" t="str">
        <f>IF(CX19.2!LM25&lt;1,"x","")</f>
        <v/>
      </c>
      <c r="AO70" s="176" t="str">
        <f>IF(CX19.2!LX25&lt;1,"x","")</f>
        <v/>
      </c>
      <c r="AP70" s="176" t="str">
        <f>IF(CX19.2!MI25&lt;1,"x","")</f>
        <v/>
      </c>
      <c r="AQ70" s="176" t="str">
        <f>IF(CX19.2!MT25&lt;1,"x","")</f>
        <v/>
      </c>
      <c r="AR70" s="176" t="str">
        <f>IF(CX19.2!NE25&lt;1,"x","")</f>
        <v/>
      </c>
      <c r="AS70" s="176" t="str">
        <f>IF(CX19.2!NP25&lt;1,"x","")</f>
        <v/>
      </c>
      <c r="AT70" s="176" t="str">
        <f>IF(CX19.2!OA25&lt;1,"x","")</f>
        <v/>
      </c>
      <c r="AU70" s="176" t="str">
        <f>IF(CX19.2!OX25&lt;1,"x","")</f>
        <v/>
      </c>
      <c r="AV70" s="176" t="str">
        <f>IF(CX19.2!PI25&lt;1,"x","")</f>
        <v/>
      </c>
      <c r="AW70" s="176" t="str">
        <f>IF(CX19.2!PT25&lt;1,"x","")</f>
        <v/>
      </c>
      <c r="AX70" s="176" t="str">
        <f>IF(CX19.2!QE25&lt;1,"x","")</f>
        <v/>
      </c>
      <c r="AY70" s="176" t="str">
        <f>IF(CX19.2!QP25&lt;1,"x","")</f>
        <v/>
      </c>
      <c r="AZ70" s="176" t="str">
        <f>IF(CX19.2!RA25&lt;1,"x","")</f>
        <v/>
      </c>
      <c r="BA70" s="176" t="str">
        <f>IF(CX19.2!RL25&lt;1,"x","")</f>
        <v/>
      </c>
      <c r="BB70" s="176"/>
      <c r="BC70" s="176"/>
      <c r="BD70" s="176" t="str">
        <f>IF(CX19.2!TF25&lt;1,"x","")</f>
        <v/>
      </c>
      <c r="BE70" s="281"/>
    </row>
    <row r="71" spans="1:57">
      <c r="A71" s="190">
        <v>27</v>
      </c>
      <c r="B71" s="190">
        <v>69</v>
      </c>
      <c r="C71" s="180" t="s">
        <v>229</v>
      </c>
      <c r="D71" s="180" t="s">
        <v>316</v>
      </c>
      <c r="E71" s="196" t="s">
        <v>317</v>
      </c>
      <c r="F71" s="197" t="s">
        <v>315</v>
      </c>
      <c r="G71" s="190"/>
      <c r="H71" s="181" t="s">
        <v>735</v>
      </c>
      <c r="I71" s="185" t="s">
        <v>18</v>
      </c>
      <c r="J71" s="190" t="s">
        <v>764</v>
      </c>
      <c r="K71" s="205">
        <f t="shared" si="2"/>
        <v>0</v>
      </c>
      <c r="L71" s="208">
        <f>CX19.2!RY26</f>
        <v>2.8241758241758244</v>
      </c>
      <c r="M71" s="207" t="str">
        <f t="shared" si="3"/>
        <v/>
      </c>
      <c r="N71" s="176" t="str">
        <f>IF(CX19.2!M26&lt;1,"x","")</f>
        <v/>
      </c>
      <c r="O71" s="176" t="str">
        <f>IF(CX19.2!S26&lt;1,"x","")</f>
        <v/>
      </c>
      <c r="P71" s="176" t="str">
        <f>IF(CX19.2!AC26&lt;1,"x","")</f>
        <v/>
      </c>
      <c r="Q71" s="176" t="str">
        <f>IF(CX19.2!AN26&lt;1,"x","")</f>
        <v/>
      </c>
      <c r="R71" s="176" t="str">
        <f>IF(CX19.2!AY26&lt;1,"x","")</f>
        <v/>
      </c>
      <c r="S71" s="176" t="str">
        <f>IF(CX19.2!BJ26&lt;1,"x","")</f>
        <v/>
      </c>
      <c r="T71" s="176" t="str">
        <f>IF(CX19.2!BU26&lt;1,"x","")</f>
        <v/>
      </c>
      <c r="U71" s="176" t="str">
        <f>IF(CX19.2!CN26&lt;1,"x","")</f>
        <v/>
      </c>
      <c r="V71" s="176" t="str">
        <f>IF(CX19.2!CY26&lt;1,"x","")</f>
        <v/>
      </c>
      <c r="W71" s="176" t="str">
        <f>IF(CX19.2!DJ26&lt;1,"x","")</f>
        <v/>
      </c>
      <c r="X71" s="176" t="str">
        <f>IF(CX19.2!DU26&lt;1,"x","")</f>
        <v/>
      </c>
      <c r="Y71" s="176" t="str">
        <f>IF(CX19.2!EF26&lt;1,"x","")</f>
        <v/>
      </c>
      <c r="Z71" s="176" t="str">
        <f>IF(CX19.2!EQ26&lt;1,"x","")</f>
        <v/>
      </c>
      <c r="AA71" s="176" t="str">
        <f>IF(CX19.2!FB26&lt;1,"x","")</f>
        <v/>
      </c>
      <c r="AB71" s="176" t="str">
        <f>IF(CX19.2!FM26&lt;1,"x","")</f>
        <v/>
      </c>
      <c r="AC71" s="176" t="str">
        <f>IF(CX19.2!GJ26&lt;1,"x","")</f>
        <v/>
      </c>
      <c r="AD71" s="176" t="str">
        <f>IF(CX19.2!GU26&lt;1,"x","")</f>
        <v/>
      </c>
      <c r="AE71" s="176" t="str">
        <f>IF(CX19.2!HF26&lt;1,"x","")</f>
        <v/>
      </c>
      <c r="AF71" s="176" t="str">
        <f>IF(CX19.2!HQ26&lt;1,"x","")</f>
        <v/>
      </c>
      <c r="AG71" s="176" t="str">
        <f>IF(CX19.2!IB26&lt;1,"x","")</f>
        <v/>
      </c>
      <c r="AH71" s="176" t="str">
        <f>IF(CX19.2!IM26&lt;1,"x","")</f>
        <v/>
      </c>
      <c r="AI71" s="176" t="str">
        <f>IF(CX19.2!IX26&lt;1,"x","")</f>
        <v/>
      </c>
      <c r="AJ71" s="176" t="str">
        <f>IF(CX19.2!JI26&lt;1,"x","")</f>
        <v/>
      </c>
      <c r="AK71" s="176" t="str">
        <f>IF(CX19.2!JT26&lt;1,"x","")</f>
        <v/>
      </c>
      <c r="AL71" s="176" t="str">
        <f>IF(CX19.2!KQ26&lt;1,"x","")</f>
        <v/>
      </c>
      <c r="AM71" s="176" t="str">
        <f>IF(CX19.2!LB26&lt;1,"x","")</f>
        <v/>
      </c>
      <c r="AN71" s="176" t="str">
        <f>IF(CX19.2!LM26&lt;1,"x","")</f>
        <v/>
      </c>
      <c r="AO71" s="176" t="str">
        <f>IF(CX19.2!LX26&lt;1,"x","")</f>
        <v/>
      </c>
      <c r="AP71" s="176" t="str">
        <f>IF(CX19.2!MI26&lt;1,"x","")</f>
        <v/>
      </c>
      <c r="AQ71" s="176" t="str">
        <f>IF(CX19.2!MT26&lt;1,"x","")</f>
        <v/>
      </c>
      <c r="AR71" s="176" t="str">
        <f>IF(CX19.2!NE26&lt;1,"x","")</f>
        <v/>
      </c>
      <c r="AS71" s="176" t="str">
        <f>IF(CX19.2!NP26&lt;1,"x","")</f>
        <v/>
      </c>
      <c r="AT71" s="176" t="str">
        <f>IF(CX19.2!OA26&lt;1,"x","")</f>
        <v/>
      </c>
      <c r="AU71" s="176" t="str">
        <f>IF(CX19.2!OX26&lt;1,"x","")</f>
        <v/>
      </c>
      <c r="AV71" s="176" t="str">
        <f>IF(CX19.2!PI26&lt;1,"x","")</f>
        <v/>
      </c>
      <c r="AW71" s="176" t="str">
        <f>IF(CX19.2!PT26&lt;1,"x","")</f>
        <v/>
      </c>
      <c r="AX71" s="176" t="str">
        <f>IF(CX19.2!QE26&lt;1,"x","")</f>
        <v/>
      </c>
      <c r="AY71" s="176" t="str">
        <f>IF(CX19.2!QP26&lt;1,"x","")</f>
        <v/>
      </c>
      <c r="AZ71" s="176" t="str">
        <f>IF(CX19.2!RA26&lt;1,"x","")</f>
        <v/>
      </c>
      <c r="BA71" s="176" t="str">
        <f>IF(CX19.2!RL26&lt;1,"x","")</f>
        <v/>
      </c>
      <c r="BB71" s="176" t="str">
        <f>IF(CX19.2!SJ26&lt;1,"x","")</f>
        <v/>
      </c>
      <c r="BC71" s="176" t="str">
        <f>IF(CX19.2!SU26&lt;1,"x","")</f>
        <v/>
      </c>
      <c r="BD71" s="176" t="str">
        <f>IF(CX19.2!TF26&lt;1,"x","")</f>
        <v/>
      </c>
      <c r="BE71" s="281"/>
    </row>
    <row r="72" spans="1:57">
      <c r="A72" s="190">
        <v>28</v>
      </c>
      <c r="B72" s="190">
        <v>70</v>
      </c>
      <c r="C72" s="180" t="s">
        <v>229</v>
      </c>
      <c r="D72" s="180" t="s">
        <v>318</v>
      </c>
      <c r="E72" s="188" t="s">
        <v>319</v>
      </c>
      <c r="F72" s="189" t="s">
        <v>315</v>
      </c>
      <c r="G72" s="190"/>
      <c r="H72" s="181" t="s">
        <v>736</v>
      </c>
      <c r="I72" s="185" t="s">
        <v>18</v>
      </c>
      <c r="J72" s="190" t="s">
        <v>775</v>
      </c>
      <c r="K72" s="205">
        <f t="shared" si="2"/>
        <v>0</v>
      </c>
      <c r="L72" s="208">
        <f>CX19.2!RY27</f>
        <v>2.087912087912088</v>
      </c>
      <c r="M72" s="207" t="str">
        <f t="shared" si="3"/>
        <v/>
      </c>
      <c r="N72" s="176" t="str">
        <f>IF(CX19.2!M27&lt;1,"x","")</f>
        <v/>
      </c>
      <c r="O72" s="176" t="str">
        <f>IF(CX19.2!S27&lt;1,"x","")</f>
        <v/>
      </c>
      <c r="P72" s="176" t="str">
        <f>IF(CX19.2!AC27&lt;1,"x","")</f>
        <v/>
      </c>
      <c r="Q72" s="176" t="str">
        <f>IF(CX19.2!AN27&lt;1,"x","")</f>
        <v/>
      </c>
      <c r="R72" s="176" t="str">
        <f>IF(CX19.2!AY27&lt;1,"x","")</f>
        <v/>
      </c>
      <c r="S72" s="176" t="str">
        <f>IF(CX19.2!BJ27&lt;1,"x","")</f>
        <v/>
      </c>
      <c r="T72" s="176" t="str">
        <f>IF(CX19.2!BU27&lt;1,"x","")</f>
        <v/>
      </c>
      <c r="U72" s="176" t="str">
        <f>IF(CX19.2!CN27&lt;1,"x","")</f>
        <v/>
      </c>
      <c r="V72" s="176" t="str">
        <f>IF(CX19.2!CY27&lt;1,"x","")</f>
        <v/>
      </c>
      <c r="W72" s="176" t="str">
        <f>IF(CX19.2!DJ27&lt;1,"x","")</f>
        <v/>
      </c>
      <c r="X72" s="176" t="str">
        <f>IF(CX19.2!DU27&lt;1,"x","")</f>
        <v/>
      </c>
      <c r="Y72" s="176" t="str">
        <f>IF(CX19.2!EF27&lt;1,"x","")</f>
        <v/>
      </c>
      <c r="Z72" s="176" t="str">
        <f>IF(CX19.2!EQ27&lt;1,"x","")</f>
        <v/>
      </c>
      <c r="AA72" s="176" t="str">
        <f>IF(CX19.2!FB27&lt;1,"x","")</f>
        <v/>
      </c>
      <c r="AB72" s="176" t="str">
        <f>IF(CX19.2!FM27&lt;1,"x","")</f>
        <v/>
      </c>
      <c r="AC72" s="176" t="str">
        <f>IF(CX19.2!GJ27&lt;1,"x","")</f>
        <v/>
      </c>
      <c r="AD72" s="176" t="str">
        <f>IF(CX19.2!GU27&lt;1,"x","")</f>
        <v/>
      </c>
      <c r="AE72" s="176" t="str">
        <f>IF(CX19.2!HF27&lt;1,"x","")</f>
        <v/>
      </c>
      <c r="AF72" s="176" t="str">
        <f>IF(CX19.2!HQ27&lt;1,"x","")</f>
        <v/>
      </c>
      <c r="AG72" s="176" t="str">
        <f>IF(CX19.2!IB27&lt;1,"x","")</f>
        <v/>
      </c>
      <c r="AH72" s="176" t="str">
        <f>IF(CX19.2!IM27&lt;1,"x","")</f>
        <v/>
      </c>
      <c r="AI72" s="176" t="str">
        <f>IF(CX19.2!IX27&lt;1,"x","")</f>
        <v/>
      </c>
      <c r="AJ72" s="176" t="str">
        <f>IF(CX19.2!JI27&lt;1,"x","")</f>
        <v/>
      </c>
      <c r="AK72" s="176" t="str">
        <f>IF(CX19.2!JT27&lt;1,"x","")</f>
        <v/>
      </c>
      <c r="AL72" s="176" t="str">
        <f>IF(CX19.2!KQ27&lt;1,"x","")</f>
        <v/>
      </c>
      <c r="AM72" s="176" t="str">
        <f>IF(CX19.2!LB27&lt;1,"x","")</f>
        <v/>
      </c>
      <c r="AN72" s="176" t="str">
        <f>IF(CX19.2!LM27&lt;1,"x","")</f>
        <v/>
      </c>
      <c r="AO72" s="176" t="str">
        <f>IF(CX19.2!LX27&lt;1,"x","")</f>
        <v/>
      </c>
      <c r="AP72" s="176" t="str">
        <f>IF(CX19.2!MI27&lt;1,"x","")</f>
        <v/>
      </c>
      <c r="AQ72" s="176" t="str">
        <f>IF(CX19.2!MT27&lt;1,"x","")</f>
        <v/>
      </c>
      <c r="AR72" s="176" t="str">
        <f>IF(CX19.2!NE27&lt;1,"x","")</f>
        <v/>
      </c>
      <c r="AS72" s="176" t="str">
        <f>IF(CX19.2!NP27&lt;1,"x","")</f>
        <v/>
      </c>
      <c r="AT72" s="176" t="str">
        <f>IF(CX19.2!OA27&lt;1,"x","")</f>
        <v/>
      </c>
      <c r="AU72" s="176" t="str">
        <f>IF(CX19.2!OX27&lt;1,"x","")</f>
        <v/>
      </c>
      <c r="AV72" s="176" t="str">
        <f>IF(CX19.2!PI27&lt;1,"x","")</f>
        <v/>
      </c>
      <c r="AW72" s="176" t="str">
        <f>IF(CX19.2!PT27&lt;1,"x","")</f>
        <v/>
      </c>
      <c r="AX72" s="176" t="str">
        <f>IF(CX19.2!QE27&lt;1,"x","")</f>
        <v/>
      </c>
      <c r="AY72" s="176" t="str">
        <f>IF(CX19.2!QP27&lt;1,"x","")</f>
        <v/>
      </c>
      <c r="AZ72" s="176" t="str">
        <f>IF(CX19.2!RA27&lt;1,"x","")</f>
        <v/>
      </c>
      <c r="BA72" s="176" t="str">
        <f>IF(CX19.2!RL27&lt;1,"x","")</f>
        <v/>
      </c>
      <c r="BB72" s="176" t="str">
        <f>IF(CX19.2!SJ27&lt;1,"x","")</f>
        <v/>
      </c>
      <c r="BC72" s="176" t="str">
        <f>IF(CX19.2!SU27&lt;1,"x","")</f>
        <v/>
      </c>
      <c r="BD72" s="176" t="str">
        <f>IF(CX19.2!TF27&lt;1,"x","")</f>
        <v/>
      </c>
      <c r="BE72" s="281"/>
    </row>
    <row r="73" spans="1:57">
      <c r="A73" s="190">
        <v>29</v>
      </c>
      <c r="B73" s="190">
        <v>71</v>
      </c>
      <c r="C73" s="180" t="s">
        <v>229</v>
      </c>
      <c r="D73" s="180" t="s">
        <v>320</v>
      </c>
      <c r="E73" s="188" t="s">
        <v>321</v>
      </c>
      <c r="F73" s="189" t="s">
        <v>212</v>
      </c>
      <c r="G73" s="190"/>
      <c r="H73" s="181" t="s">
        <v>737</v>
      </c>
      <c r="I73" s="185" t="s">
        <v>18</v>
      </c>
      <c r="J73" s="190" t="s">
        <v>776</v>
      </c>
      <c r="K73" s="205">
        <f t="shared" si="2"/>
        <v>0</v>
      </c>
      <c r="L73" s="208">
        <f>CX19.2!RY28</f>
        <v>3.587912087912088</v>
      </c>
      <c r="M73" s="207" t="str">
        <f t="shared" si="3"/>
        <v/>
      </c>
      <c r="N73" s="176" t="str">
        <f>IF(CX19.2!M28&lt;1,"x","")</f>
        <v/>
      </c>
      <c r="O73" s="176" t="str">
        <f>IF(CX19.2!S28&lt;1,"x","")</f>
        <v/>
      </c>
      <c r="P73" s="176" t="str">
        <f>IF(CX19.2!AC28&lt;1,"x","")</f>
        <v/>
      </c>
      <c r="Q73" s="176" t="str">
        <f>IF(CX19.2!AN28&lt;1,"x","")</f>
        <v/>
      </c>
      <c r="R73" s="176" t="str">
        <f>IF(CX19.2!AY28&lt;1,"x","")</f>
        <v/>
      </c>
      <c r="S73" s="176" t="str">
        <f>IF(CX19.2!BJ28&lt;1,"x","")</f>
        <v/>
      </c>
      <c r="T73" s="176" t="str">
        <f>IF(CX19.2!BU28&lt;1,"x","")</f>
        <v/>
      </c>
      <c r="U73" s="176" t="str">
        <f>IF(CX19.2!CN28&lt;1,"x","")</f>
        <v/>
      </c>
      <c r="V73" s="176" t="str">
        <f>IF(CX19.2!CY28&lt;1,"x","")</f>
        <v/>
      </c>
      <c r="W73" s="176" t="str">
        <f>IF(CX19.2!DJ28&lt;1,"x","")</f>
        <v/>
      </c>
      <c r="X73" s="176" t="str">
        <f>IF(CX19.2!DU28&lt;1,"x","")</f>
        <v/>
      </c>
      <c r="Y73" s="176" t="str">
        <f>IF(CX19.2!EF28&lt;1,"x","")</f>
        <v/>
      </c>
      <c r="Z73" s="176" t="str">
        <f>IF(CX19.2!EQ28&lt;1,"x","")</f>
        <v/>
      </c>
      <c r="AA73" s="176" t="str">
        <f>IF(CX19.2!FB28&lt;1,"x","")</f>
        <v/>
      </c>
      <c r="AB73" s="176" t="str">
        <f>IF(CX19.2!FM28&lt;1,"x","")</f>
        <v/>
      </c>
      <c r="AC73" s="176" t="str">
        <f>IF(CX19.2!GJ28&lt;1,"x","")</f>
        <v/>
      </c>
      <c r="AD73" s="176" t="str">
        <f>IF(CX19.2!GU28&lt;1,"x","")</f>
        <v/>
      </c>
      <c r="AE73" s="176" t="str">
        <f>IF(CX19.2!HF28&lt;1,"x","")</f>
        <v/>
      </c>
      <c r="AF73" s="176" t="str">
        <f>IF(CX19.2!HQ28&lt;1,"x","")</f>
        <v/>
      </c>
      <c r="AG73" s="176" t="str">
        <f>IF(CX19.2!IB28&lt;1,"x","")</f>
        <v/>
      </c>
      <c r="AH73" s="176" t="str">
        <f>IF(CX19.2!IM28&lt;1,"x","")</f>
        <v/>
      </c>
      <c r="AI73" s="176" t="str">
        <f>IF(CX19.2!IX28&lt;1,"x","")</f>
        <v/>
      </c>
      <c r="AJ73" s="176" t="str">
        <f>IF(CX19.2!JI28&lt;1,"x","")</f>
        <v/>
      </c>
      <c r="AK73" s="176" t="str">
        <f>IF(CX19.2!JT28&lt;1,"x","")</f>
        <v/>
      </c>
      <c r="AL73" s="176" t="str">
        <f>IF(CX19.2!KQ28&lt;1,"x","")</f>
        <v/>
      </c>
      <c r="AM73" s="176" t="str">
        <f>IF(CX19.2!LB28&lt;1,"x","")</f>
        <v/>
      </c>
      <c r="AN73" s="176" t="str">
        <f>IF(CX19.2!LM28&lt;1,"x","")</f>
        <v/>
      </c>
      <c r="AO73" s="176" t="str">
        <f>IF(CX19.2!LX28&lt;1,"x","")</f>
        <v/>
      </c>
      <c r="AP73" s="176" t="str">
        <f>IF(CX19.2!MI28&lt;1,"x","")</f>
        <v/>
      </c>
      <c r="AQ73" s="176" t="str">
        <f>IF(CX19.2!MT28&lt;1,"x","")</f>
        <v/>
      </c>
      <c r="AR73" s="176" t="str">
        <f>IF(CX19.2!NE28&lt;1,"x","")</f>
        <v/>
      </c>
      <c r="AS73" s="176" t="str">
        <f>IF(CX19.2!NP28&lt;1,"x","")</f>
        <v/>
      </c>
      <c r="AT73" s="176" t="str">
        <f>IF(CX19.2!OA28&lt;1,"x","")</f>
        <v/>
      </c>
      <c r="AU73" s="176" t="str">
        <f>IF(CX19.2!OX28&lt;1,"x","")</f>
        <v/>
      </c>
      <c r="AV73" s="176" t="str">
        <f>IF(CX19.2!PI28&lt;1,"x","")</f>
        <v/>
      </c>
      <c r="AW73" s="176" t="str">
        <f>IF(CX19.2!PT28&lt;1,"x","")</f>
        <v/>
      </c>
      <c r="AX73" s="176" t="str">
        <f>IF(CX19.2!QE28&lt;1,"x","")</f>
        <v/>
      </c>
      <c r="AY73" s="176" t="str">
        <f>IF(CX19.2!QP28&lt;1,"x","")</f>
        <v/>
      </c>
      <c r="AZ73" s="176" t="str">
        <f>IF(CX19.2!RA28&lt;1,"x","")</f>
        <v/>
      </c>
      <c r="BA73" s="176" t="str">
        <f>IF(CX19.2!RL28&lt;1,"x","")</f>
        <v/>
      </c>
      <c r="BB73" s="176" t="str">
        <f>IF(CX19.2!SJ28&lt;1,"x","")</f>
        <v/>
      </c>
      <c r="BC73" s="176" t="str">
        <f>IF(CX19.2!SU28&lt;1,"x","")</f>
        <v/>
      </c>
      <c r="BD73" s="176" t="str">
        <f>IF(CX19.2!TF28&lt;1,"x","")</f>
        <v/>
      </c>
      <c r="BE73" s="281"/>
    </row>
    <row r="74" spans="1:57">
      <c r="A74" s="190">
        <v>30</v>
      </c>
      <c r="B74" s="190">
        <v>72</v>
      </c>
      <c r="C74" s="180" t="s">
        <v>229</v>
      </c>
      <c r="D74" s="180" t="s">
        <v>324</v>
      </c>
      <c r="E74" s="196" t="s">
        <v>325</v>
      </c>
      <c r="F74" s="197" t="s">
        <v>212</v>
      </c>
      <c r="G74" s="190"/>
      <c r="H74" s="181" t="s">
        <v>739</v>
      </c>
      <c r="I74" s="185" t="s">
        <v>18</v>
      </c>
      <c r="J74" s="190" t="s">
        <v>778</v>
      </c>
      <c r="K74" s="205">
        <f t="shared" si="2"/>
        <v>0</v>
      </c>
      <c r="L74" s="208">
        <f>CX19.2!RY29</f>
        <v>2.3516483516483517</v>
      </c>
      <c r="M74" s="207" t="str">
        <f t="shared" si="3"/>
        <v/>
      </c>
      <c r="N74" s="176" t="str">
        <f>IF(CX19.2!M29&lt;1,"x","")</f>
        <v/>
      </c>
      <c r="O74" s="176" t="str">
        <f>IF(CX19.2!S29&lt;1,"x","")</f>
        <v/>
      </c>
      <c r="P74" s="176" t="str">
        <f>IF(CX19.2!AC29&lt;1,"x","")</f>
        <v/>
      </c>
      <c r="Q74" s="176" t="str">
        <f>IF(CX19.2!AN29&lt;1,"x","")</f>
        <v/>
      </c>
      <c r="R74" s="176" t="str">
        <f>IF(CX19.2!AY29&lt;1,"x","")</f>
        <v/>
      </c>
      <c r="S74" s="176" t="str">
        <f>IF(CX19.2!BJ29&lt;1,"x","")</f>
        <v/>
      </c>
      <c r="T74" s="176" t="str">
        <f>IF(CX19.2!BU29&lt;1,"x","")</f>
        <v/>
      </c>
      <c r="U74" s="176" t="str">
        <f>IF(CX19.2!CN29&lt;1,"x","")</f>
        <v/>
      </c>
      <c r="V74" s="176" t="str">
        <f>IF(CX19.2!CY29&lt;1,"x","")</f>
        <v/>
      </c>
      <c r="W74" s="176" t="str">
        <f>IF(CX19.2!DJ29&lt;1,"x","")</f>
        <v/>
      </c>
      <c r="X74" s="176" t="str">
        <f>IF(CX19.2!DU29&lt;1,"x","")</f>
        <v/>
      </c>
      <c r="Y74" s="176" t="str">
        <f>IF(CX19.2!EF29&lt;1,"x","")</f>
        <v/>
      </c>
      <c r="Z74" s="176" t="str">
        <f>IF(CX19.2!EQ29&lt;1,"x","")</f>
        <v/>
      </c>
      <c r="AA74" s="176" t="str">
        <f>IF(CX19.2!FB29&lt;1,"x","")</f>
        <v/>
      </c>
      <c r="AB74" s="176" t="str">
        <f>IF(CX19.2!FM29&lt;1,"x","")</f>
        <v/>
      </c>
      <c r="AC74" s="176" t="str">
        <f>IF(CX19.2!GJ29&lt;1,"x","")</f>
        <v/>
      </c>
      <c r="AD74" s="176" t="str">
        <f>IF(CX19.2!GU29&lt;1,"x","")</f>
        <v/>
      </c>
      <c r="AE74" s="176" t="str">
        <f>IF(CX19.2!HF29&lt;1,"x","")</f>
        <v/>
      </c>
      <c r="AF74" s="176" t="str">
        <f>IF(CX19.2!HQ29&lt;1,"x","")</f>
        <v/>
      </c>
      <c r="AG74" s="176" t="str">
        <f>IF(CX19.2!IB29&lt;1,"x","")</f>
        <v/>
      </c>
      <c r="AH74" s="176" t="str">
        <f>IF(CX19.2!IM29&lt;1,"x","")</f>
        <v/>
      </c>
      <c r="AI74" s="176" t="str">
        <f>IF(CX19.2!IX29&lt;1,"x","")</f>
        <v/>
      </c>
      <c r="AJ74" s="176" t="str">
        <f>IF(CX19.2!JI29&lt;1,"x","")</f>
        <v/>
      </c>
      <c r="AK74" s="176" t="str">
        <f>IF(CX19.2!JT29&lt;1,"x","")</f>
        <v/>
      </c>
      <c r="AL74" s="176" t="str">
        <f>IF(CX19.2!KQ29&lt;1,"x","")</f>
        <v/>
      </c>
      <c r="AM74" s="176" t="str">
        <f>IF(CX19.2!LB29&lt;1,"x","")</f>
        <v/>
      </c>
      <c r="AN74" s="176" t="str">
        <f>IF(CX19.2!LM29&lt;1,"x","")</f>
        <v/>
      </c>
      <c r="AO74" s="176" t="str">
        <f>IF(CX19.2!LX29&lt;1,"x","")</f>
        <v/>
      </c>
      <c r="AP74" s="176" t="str">
        <f>IF(CX19.2!MI29&lt;1,"x","")</f>
        <v/>
      </c>
      <c r="AQ74" s="176" t="str">
        <f>IF(CX19.2!MT29&lt;1,"x","")</f>
        <v/>
      </c>
      <c r="AR74" s="176" t="str">
        <f>IF(CX19.2!NE29&lt;1,"x","")</f>
        <v/>
      </c>
      <c r="AS74" s="176" t="str">
        <f>IF(CX19.2!NP29&lt;1,"x","")</f>
        <v/>
      </c>
      <c r="AT74" s="176" t="str">
        <f>IF(CX19.2!OA29&lt;1,"x","")</f>
        <v/>
      </c>
      <c r="AU74" s="176" t="str">
        <f>IF(CX19.2!OX29&lt;1,"x","")</f>
        <v/>
      </c>
      <c r="AV74" s="176" t="str">
        <f>IF(CX19.2!PI29&lt;1,"x","")</f>
        <v/>
      </c>
      <c r="AW74" s="176" t="str">
        <f>IF(CX19.2!PT29&lt;1,"x","")</f>
        <v/>
      </c>
      <c r="AX74" s="176" t="str">
        <f>IF(CX19.2!QE29&lt;1,"x","")</f>
        <v/>
      </c>
      <c r="AY74" s="176" t="str">
        <f>IF(CX19.2!QP29&lt;1,"x","")</f>
        <v/>
      </c>
      <c r="AZ74" s="176" t="str">
        <f>IF(CX19.2!RA29&lt;1,"x","")</f>
        <v/>
      </c>
      <c r="BA74" s="176" t="str">
        <f>IF(CX19.2!RL29&lt;1,"x","")</f>
        <v/>
      </c>
      <c r="BB74" s="176" t="str">
        <f>IF(CX19.2!SJ29&lt;1,"x","")</f>
        <v/>
      </c>
      <c r="BC74" s="176" t="str">
        <f>IF(CX19.2!SU29&lt;1,"x","")</f>
        <v/>
      </c>
      <c r="BD74" s="176" t="str">
        <f>IF(CX19.2!TF29&lt;1,"x","")</f>
        <v/>
      </c>
      <c r="BE74" s="281"/>
    </row>
    <row r="75" spans="1:57" ht="181.5">
      <c r="A75" s="190">
        <v>31</v>
      </c>
      <c r="B75" s="190">
        <v>73</v>
      </c>
      <c r="C75" s="180" t="s">
        <v>229</v>
      </c>
      <c r="D75" s="180" t="s">
        <v>328</v>
      </c>
      <c r="E75" s="188" t="s">
        <v>329</v>
      </c>
      <c r="F75" s="189" t="s">
        <v>216</v>
      </c>
      <c r="G75" s="190"/>
      <c r="H75" s="181" t="s">
        <v>741</v>
      </c>
      <c r="I75" s="185" t="s">
        <v>18</v>
      </c>
      <c r="J75" s="190" t="s">
        <v>780</v>
      </c>
      <c r="K75" s="205">
        <f t="shared" si="2"/>
        <v>37</v>
      </c>
      <c r="L75" s="208" t="e">
        <f>CX19.2!RY43</f>
        <v>#DIV/0!</v>
      </c>
      <c r="M75" s="207" t="str">
        <f t="shared" si="3"/>
        <v xml:space="preserve">TIN AUTOCAD (2TC), KCBTCT1 (2TC), KTCTDD (2TC), NỀN MÓNG (3TC), NGOẠI NGỮ 2 (2TC), KCBTCT2 (2TC), ĐA KCBTCT2 (1TC), KTTC1 (3TC), ĐA KTTC1 (1TC), KỸ THUẬT TC2 (2TC), KINH TẾ XD (3TC), AN TOÀN LĐ (2TC), TCTC CTXD (3TC), ĐA TCTC CTXD (1TC), HC,TT,QTCTXD (3TC), TT DỰ TOÁN (1TC), TT KTV (KC) (2TC), TT KTV (TC) (2TC), </v>
      </c>
      <c r="N75" s="176" t="str">
        <f>IF(CX19.2!M43&lt;1,"x","")</f>
        <v/>
      </c>
      <c r="O75" s="176" t="str">
        <f>IF(CX19.2!S43&lt;1,"x","")</f>
        <v/>
      </c>
      <c r="P75" s="176" t="str">
        <f>IF(CX19.2!AC43&lt;1,"x","")</f>
        <v/>
      </c>
      <c r="Q75" s="176" t="str">
        <f>IF(CX19.2!AN43&lt;1,"x","")</f>
        <v/>
      </c>
      <c r="R75" s="176" t="str">
        <f>IF(CX19.2!AY43&lt;1,"x","")</f>
        <v/>
      </c>
      <c r="S75" s="176" t="str">
        <f>IF(CX19.2!BJ43&lt;1,"x","")</f>
        <v/>
      </c>
      <c r="T75" s="176" t="str">
        <f>IF(CX19.2!BU43&lt;1,"x","")</f>
        <v/>
      </c>
      <c r="U75" s="176" t="str">
        <f>IF(CX19.2!CN43&lt;1,"x","")</f>
        <v/>
      </c>
      <c r="V75" s="176" t="str">
        <f>IF(CX19.2!CY43&lt;1,"x","")</f>
        <v/>
      </c>
      <c r="W75" s="176" t="str">
        <f>IF(CX19.2!DJ43&lt;1,"x","")</f>
        <v/>
      </c>
      <c r="X75" s="176" t="str">
        <f>IF(CX19.2!DU43&lt;1,"x","")</f>
        <v/>
      </c>
      <c r="Y75" s="176" t="str">
        <f>IF(CX19.2!EF43&lt;1,"x","")</f>
        <v/>
      </c>
      <c r="Z75" s="176" t="str">
        <f>IF(CX19.2!EQ43&lt;1,"x","")</f>
        <v/>
      </c>
      <c r="AA75" s="176" t="str">
        <f>IF(CX19.2!FB43&lt;1,"x","")</f>
        <v/>
      </c>
      <c r="AB75" s="176" t="str">
        <f>IF(CX19.2!FM43&lt;1,"x","")</f>
        <v/>
      </c>
      <c r="AC75" s="176" t="str">
        <f>IF(CX19.2!GJ43&lt;1,"x","")</f>
        <v>x</v>
      </c>
      <c r="AD75" s="176" t="str">
        <f>IF(CX19.2!GU43&lt;1,"x","")</f>
        <v/>
      </c>
      <c r="AE75" s="176" t="str">
        <f>IF(CX19.2!HF43&lt;1,"x","")</f>
        <v/>
      </c>
      <c r="AF75" s="176" t="str">
        <f>IF(CX19.2!HQ43&lt;1,"x","")</f>
        <v>x</v>
      </c>
      <c r="AG75" s="176" t="str">
        <f>IF(CX19.2!IB43&lt;1,"x","")</f>
        <v/>
      </c>
      <c r="AH75" s="176" t="str">
        <f>IF(CX19.2!IM43&lt;1,"x","")</f>
        <v>x</v>
      </c>
      <c r="AI75" s="176" t="str">
        <f>IF(CX19.2!IX43&lt;1,"x","")</f>
        <v>x</v>
      </c>
      <c r="AJ75" s="176" t="str">
        <f>IF(CX19.2!JI43&lt;1,"x","")</f>
        <v/>
      </c>
      <c r="AK75" s="176" t="str">
        <f>IF(CX19.2!JT43&lt;1,"x","")</f>
        <v/>
      </c>
      <c r="AL75" s="176" t="str">
        <f>IF(CX19.2!KQ43&lt;1,"x","")</f>
        <v>x</v>
      </c>
      <c r="AM75" s="176" t="str">
        <f>IF(CX19.2!LB43&lt;1,"x","")</f>
        <v/>
      </c>
      <c r="AN75" s="176" t="str">
        <f>IF(CX19.2!LM43&lt;1,"x","")</f>
        <v/>
      </c>
      <c r="AO75" s="176" t="str">
        <f>IF(CX19.2!LX43&lt;1,"x","")</f>
        <v>x</v>
      </c>
      <c r="AP75" s="176" t="str">
        <f>IF(CX19.2!MI43&lt;1,"x","")</f>
        <v>x</v>
      </c>
      <c r="AQ75" s="176" t="str">
        <f>IF(CX19.2!MT43&lt;1,"x","")</f>
        <v>x</v>
      </c>
      <c r="AR75" s="176" t="str">
        <f>IF(CX19.2!NE43&lt;1,"x","")</f>
        <v>x</v>
      </c>
      <c r="AS75" s="176" t="str">
        <f>IF(CX19.2!NP43&lt;1,"x","")</f>
        <v/>
      </c>
      <c r="AT75" s="176" t="str">
        <f>IF(CX19.2!OA43&lt;1,"x","")</f>
        <v/>
      </c>
      <c r="AU75" s="176" t="str">
        <f>IF(CX19.2!OX43&lt;1,"x","")</f>
        <v>x</v>
      </c>
      <c r="AV75" s="176" t="str">
        <f>IF(CX19.2!PI43&lt;1,"x","")</f>
        <v>x</v>
      </c>
      <c r="AW75" s="176" t="str">
        <f>IF(CX19.2!PT43&lt;1,"x","")</f>
        <v>x</v>
      </c>
      <c r="AX75" s="176" t="str">
        <f>IF(CX19.2!QE43&lt;1,"x","")</f>
        <v>x</v>
      </c>
      <c r="AY75" s="176" t="str">
        <f>IF(CX19.2!QP43&lt;1,"x","")</f>
        <v>x</v>
      </c>
      <c r="AZ75" s="176" t="str">
        <f>IF(CX19.2!RA43&lt;1,"x","")</f>
        <v>x</v>
      </c>
      <c r="BA75" s="176" t="str">
        <f>IF(CX19.2!RL43&lt;1,"x","")</f>
        <v>x</v>
      </c>
      <c r="BB75" s="176" t="str">
        <f>IF(CX19.2!SJ43&lt;1,"x","")</f>
        <v>x</v>
      </c>
      <c r="BC75" s="176" t="str">
        <f>IF(CX19.2!SU43&lt;1,"x","")</f>
        <v>x</v>
      </c>
      <c r="BD75" s="176"/>
      <c r="BE75" s="281"/>
    </row>
    <row r="76" spans="1:57" ht="33">
      <c r="A76" s="190">
        <v>32</v>
      </c>
      <c r="B76" s="190">
        <v>74</v>
      </c>
      <c r="C76" s="180" t="s">
        <v>229</v>
      </c>
      <c r="D76" s="180" t="s">
        <v>330</v>
      </c>
      <c r="E76" s="188" t="s">
        <v>331</v>
      </c>
      <c r="F76" s="189" t="s">
        <v>332</v>
      </c>
      <c r="G76" s="190"/>
      <c r="H76" s="181" t="s">
        <v>742</v>
      </c>
      <c r="I76" s="185" t="s">
        <v>18</v>
      </c>
      <c r="J76" s="190" t="s">
        <v>776</v>
      </c>
      <c r="K76" s="205">
        <f t="shared" si="2"/>
        <v>5</v>
      </c>
      <c r="L76" s="208">
        <f>CX19.2!RY30</f>
        <v>2.0058139534883721</v>
      </c>
      <c r="M76" s="207" t="str">
        <f t="shared" si="3"/>
        <v xml:space="preserve">NỀN MÓNG (3TC), TT KTV (TC) (2TC), </v>
      </c>
      <c r="N76" s="176" t="str">
        <f>IF(CX19.2!M30&lt;1,"x","")</f>
        <v/>
      </c>
      <c r="O76" s="176" t="str">
        <f>IF(CX19.2!S30&lt;1,"x","")</f>
        <v/>
      </c>
      <c r="P76" s="176" t="str">
        <f>IF(CX19.2!AC30&lt;1,"x","")</f>
        <v/>
      </c>
      <c r="Q76" s="176" t="str">
        <f>IF(CX19.2!AN30&lt;1,"x","")</f>
        <v/>
      </c>
      <c r="R76" s="176" t="str">
        <f>IF(CX19.2!AY30&lt;1,"x","")</f>
        <v/>
      </c>
      <c r="S76" s="176" t="str">
        <f>IF(CX19.2!BJ30&lt;1,"x","")</f>
        <v/>
      </c>
      <c r="T76" s="176" t="str">
        <f>IF(CX19.2!BU30&lt;1,"x","")</f>
        <v/>
      </c>
      <c r="U76" s="176" t="str">
        <f>IF(CX19.2!CN30&lt;1,"x","")</f>
        <v/>
      </c>
      <c r="V76" s="176" t="str">
        <f>IF(CX19.2!CY30&lt;1,"x","")</f>
        <v/>
      </c>
      <c r="W76" s="176" t="str">
        <f>IF(CX19.2!DJ30&lt;1,"x","")</f>
        <v/>
      </c>
      <c r="X76" s="176" t="str">
        <f>IF(CX19.2!DU30&lt;1,"x","")</f>
        <v/>
      </c>
      <c r="Y76" s="176" t="str">
        <f>IF(CX19.2!EF30&lt;1,"x","")</f>
        <v/>
      </c>
      <c r="Z76" s="176" t="str">
        <f>IF(CX19.2!EQ30&lt;1,"x","")</f>
        <v/>
      </c>
      <c r="AA76" s="176" t="str">
        <f>IF(CX19.2!FB30&lt;1,"x","")</f>
        <v/>
      </c>
      <c r="AB76" s="176" t="str">
        <f>IF(CX19.2!FM30&lt;1,"x","")</f>
        <v/>
      </c>
      <c r="AC76" s="176" t="str">
        <f>IF(CX19.2!GJ30&lt;1,"x","")</f>
        <v/>
      </c>
      <c r="AD76" s="176" t="str">
        <f>IF(CX19.2!GU30&lt;1,"x","")</f>
        <v/>
      </c>
      <c r="AE76" s="176" t="str">
        <f>IF(CX19.2!HF30&lt;1,"x","")</f>
        <v/>
      </c>
      <c r="AF76" s="176" t="str">
        <f>IF(CX19.2!HQ30&lt;1,"x","")</f>
        <v/>
      </c>
      <c r="AG76" s="176" t="str">
        <f>IF(CX19.2!IB30&lt;1,"x","")</f>
        <v/>
      </c>
      <c r="AH76" s="176" t="str">
        <f>IF(CX19.2!IM30&lt;1,"x","")</f>
        <v/>
      </c>
      <c r="AI76" s="176" t="str">
        <f>IF(CX19.2!IX30&lt;1,"x","")</f>
        <v>x</v>
      </c>
      <c r="AJ76" s="176" t="str">
        <f>IF(CX19.2!JI30&lt;1,"x","")</f>
        <v/>
      </c>
      <c r="AK76" s="176" t="str">
        <f>IF(CX19.2!JT30&lt;1,"x","")</f>
        <v/>
      </c>
      <c r="AL76" s="176" t="str">
        <f>IF(CX19.2!KQ30&lt;1,"x","")</f>
        <v/>
      </c>
      <c r="AM76" s="176" t="str">
        <f>IF(CX19.2!LB30&lt;1,"x","")</f>
        <v/>
      </c>
      <c r="AN76" s="176" t="str">
        <f>IF(CX19.2!LM30&lt;1,"x","")</f>
        <v/>
      </c>
      <c r="AO76" s="176" t="str">
        <f>IF(CX19.2!LX30&lt;1,"x","")</f>
        <v/>
      </c>
      <c r="AP76" s="176" t="str">
        <f>IF(CX19.2!MI30&lt;1,"x","")</f>
        <v/>
      </c>
      <c r="AQ76" s="176" t="str">
        <f>IF(CX19.2!MT30&lt;1,"x","")</f>
        <v/>
      </c>
      <c r="AR76" s="176" t="str">
        <f>IF(CX19.2!NE30&lt;1,"x","")</f>
        <v/>
      </c>
      <c r="AS76" s="176" t="str">
        <f>IF(CX19.2!NP30&lt;1,"x","")</f>
        <v/>
      </c>
      <c r="AT76" s="176" t="str">
        <f>IF(CX19.2!OA30&lt;1,"x","")</f>
        <v/>
      </c>
      <c r="AU76" s="176" t="str">
        <f>IF(CX19.2!OX30&lt;1,"x","")</f>
        <v/>
      </c>
      <c r="AV76" s="176" t="str">
        <f>IF(CX19.2!PI30&lt;1,"x","")</f>
        <v/>
      </c>
      <c r="AW76" s="176" t="str">
        <f>IF(CX19.2!PT30&lt;1,"x","")</f>
        <v/>
      </c>
      <c r="AX76" s="176" t="str">
        <f>IF(CX19.2!QE30&lt;1,"x","")</f>
        <v/>
      </c>
      <c r="AY76" s="176" t="str">
        <f>IF(CX19.2!QP30&lt;1,"x","")</f>
        <v/>
      </c>
      <c r="AZ76" s="176" t="str">
        <f>IF(CX19.2!RA30&lt;1,"x","")</f>
        <v/>
      </c>
      <c r="BA76" s="176" t="str">
        <f>IF(CX19.2!RL30&lt;1,"x","")</f>
        <v/>
      </c>
      <c r="BB76" s="176" t="str">
        <f>IF(CX19.2!SJ30&lt;1,"x","")</f>
        <v/>
      </c>
      <c r="BC76" s="176" t="str">
        <f>IF(CX19.2!SU30&lt;1,"x","")</f>
        <v>x</v>
      </c>
      <c r="BD76" s="176" t="str">
        <f>IF(CX19.2!TF30&lt;1,"x","")</f>
        <v/>
      </c>
      <c r="BE76" s="281"/>
    </row>
    <row r="77" spans="1:57">
      <c r="A77" s="190">
        <v>33</v>
      </c>
      <c r="B77" s="190">
        <v>75</v>
      </c>
      <c r="C77" s="180" t="s">
        <v>229</v>
      </c>
      <c r="D77" s="180" t="s">
        <v>1349</v>
      </c>
      <c r="E77" s="198" t="s">
        <v>19</v>
      </c>
      <c r="F77" s="199" t="s">
        <v>1351</v>
      </c>
      <c r="G77" s="190"/>
      <c r="H77" s="195" t="s">
        <v>1352</v>
      </c>
      <c r="I77" s="195" t="s">
        <v>18</v>
      </c>
      <c r="J77" s="184" t="s">
        <v>1354</v>
      </c>
      <c r="K77" s="205">
        <f t="shared" si="2"/>
        <v>5</v>
      </c>
      <c r="L77" s="208">
        <f>CX19.2!RY31</f>
        <v>2.8546511627906979</v>
      </c>
      <c r="M77" s="207" t="str">
        <f t="shared" si="3"/>
        <v xml:space="preserve">ĐCCT (2TC), DỰ TOÁN XD (3TC), </v>
      </c>
      <c r="N77" s="176" t="str">
        <f>IF(CX19.2!M31&lt;1,"x","")</f>
        <v/>
      </c>
      <c r="O77" s="176" t="str">
        <f>IF(CX19.2!S31&lt;1,"x","")</f>
        <v/>
      </c>
      <c r="P77" s="176" t="str">
        <f>IF(CX19.2!AC31&lt;1,"x","")</f>
        <v/>
      </c>
      <c r="Q77" s="176" t="str">
        <f>IF(CX19.2!AN31&lt;1,"x","")</f>
        <v/>
      </c>
      <c r="R77" s="176" t="str">
        <f>IF(CX19.2!AY31&lt;1,"x","")</f>
        <v/>
      </c>
      <c r="S77" s="176" t="str">
        <f>IF(CX19.2!BJ31&lt;1,"x","")</f>
        <v/>
      </c>
      <c r="T77" s="176" t="str">
        <f>IF(CX19.2!BU31&lt;1,"x","")</f>
        <v/>
      </c>
      <c r="U77" s="176" t="str">
        <f>IF(CX19.2!CN31&lt;1,"x","")</f>
        <v/>
      </c>
      <c r="V77" s="176" t="str">
        <f>IF(CX19.2!CY31&lt;1,"x","")</f>
        <v>x</v>
      </c>
      <c r="W77" s="176" t="str">
        <f>IF(CX19.2!DJ31&lt;1,"x","")</f>
        <v/>
      </c>
      <c r="X77" s="176" t="str">
        <f>IF(CX19.2!DU31&lt;1,"x","")</f>
        <v/>
      </c>
      <c r="Y77" s="176" t="str">
        <f>IF(CX19.2!EF31&lt;1,"x","")</f>
        <v/>
      </c>
      <c r="Z77" s="176" t="str">
        <f>IF(CX19.2!EQ31&lt;1,"x","")</f>
        <v/>
      </c>
      <c r="AA77" s="176" t="str">
        <f>IF(CX19.2!FB31&lt;1,"x","")</f>
        <v/>
      </c>
      <c r="AB77" s="176" t="str">
        <f>IF(CX19.2!FM31&lt;1,"x","")</f>
        <v/>
      </c>
      <c r="AC77" s="176" t="str">
        <f>IF(CX19.2!GJ31&lt;1,"x","")</f>
        <v/>
      </c>
      <c r="AD77" s="176" t="str">
        <f>IF(CX19.2!GU31&lt;1,"x","")</f>
        <v/>
      </c>
      <c r="AE77" s="176" t="str">
        <f>IF(CX19.2!HF31&lt;1,"x","")</f>
        <v/>
      </c>
      <c r="AF77" s="176" t="str">
        <f>IF(CX19.2!HQ31&lt;1,"x","")</f>
        <v/>
      </c>
      <c r="AG77" s="176" t="str">
        <f>IF(CX19.2!IB31&lt;1,"x","")</f>
        <v/>
      </c>
      <c r="AH77" s="176" t="str">
        <f>IF(CX19.2!IM31&lt;1,"x","")</f>
        <v/>
      </c>
      <c r="AI77" s="176" t="str">
        <f>IF(CX19.2!IX31&lt;1,"x","")</f>
        <v/>
      </c>
      <c r="AJ77" s="176" t="str">
        <f>IF(CX19.2!JI31&lt;1,"x","")</f>
        <v/>
      </c>
      <c r="AK77" s="176" t="str">
        <f>IF(CX19.2!JT31&lt;1,"x","")</f>
        <v/>
      </c>
      <c r="AL77" s="176" t="str">
        <f>IF(CX19.2!KQ31&lt;1,"x","")</f>
        <v/>
      </c>
      <c r="AM77" s="176" t="str">
        <f>IF(CX19.2!LB31&lt;1,"x","")</f>
        <v/>
      </c>
      <c r="AN77" s="176" t="str">
        <f>IF(CX19.2!LM31&lt;1,"x","")</f>
        <v/>
      </c>
      <c r="AO77" s="176" t="str">
        <f>IF(CX19.2!LX31&lt;1,"x","")</f>
        <v/>
      </c>
      <c r="AP77" s="176" t="str">
        <f>IF(CX19.2!MI31&lt;1,"x","")</f>
        <v/>
      </c>
      <c r="AQ77" s="176" t="str">
        <f>IF(CX19.2!MT31&lt;1,"x","")</f>
        <v/>
      </c>
      <c r="AR77" s="176" t="str">
        <f>IF(CX19.2!NE31&lt;1,"x","")</f>
        <v/>
      </c>
      <c r="AS77" s="176" t="str">
        <f>IF(CX19.2!NP31&lt;1,"x","")</f>
        <v>x</v>
      </c>
      <c r="AT77" s="176" t="str">
        <f>IF(CX19.2!OA31&lt;1,"x","")</f>
        <v/>
      </c>
      <c r="AU77" s="176" t="str">
        <f>IF(CX19.2!OX31&lt;1,"x","")</f>
        <v/>
      </c>
      <c r="AV77" s="176" t="str">
        <f>IF(CX19.2!PI31&lt;1,"x","")</f>
        <v/>
      </c>
      <c r="AW77" s="176" t="str">
        <f>IF(CX19.2!PT31&lt;1,"x","")</f>
        <v/>
      </c>
      <c r="AX77" s="176" t="str">
        <f>IF(CX19.2!QE31&lt;1,"x","")</f>
        <v/>
      </c>
      <c r="AY77" s="176" t="str">
        <f>IF(CX19.2!QP31&lt;1,"x","")</f>
        <v/>
      </c>
      <c r="AZ77" s="176" t="str">
        <f>IF(CX19.2!RA31&lt;1,"x","")</f>
        <v/>
      </c>
      <c r="BA77" s="176" t="str">
        <f>IF(CX19.2!RL31&lt;1,"x","")</f>
        <v/>
      </c>
      <c r="BB77" s="176" t="str">
        <f>IF(CX19.2!SJ31&lt;1,"x","")</f>
        <v/>
      </c>
      <c r="BC77" s="176" t="str">
        <f>IF(CX19.2!SU31&lt;1,"x","")</f>
        <v/>
      </c>
      <c r="BD77" s="176" t="str">
        <f>IF(CX19.2!TF31&lt;1,"x","")</f>
        <v/>
      </c>
      <c r="BE77" s="281"/>
    </row>
    <row r="78" spans="1:57">
      <c r="A78" s="190">
        <v>34</v>
      </c>
      <c r="B78" s="190">
        <v>76</v>
      </c>
      <c r="C78" s="180" t="s">
        <v>229</v>
      </c>
      <c r="D78" s="180" t="s">
        <v>1350</v>
      </c>
      <c r="E78" s="198" t="s">
        <v>19</v>
      </c>
      <c r="F78" s="199" t="s">
        <v>1091</v>
      </c>
      <c r="G78" s="190"/>
      <c r="H78" s="195" t="s">
        <v>1353</v>
      </c>
      <c r="I78" s="195" t="s">
        <v>18</v>
      </c>
      <c r="J78" s="184" t="s">
        <v>1355</v>
      </c>
      <c r="K78" s="205">
        <f t="shared" si="2"/>
        <v>5</v>
      </c>
      <c r="L78" s="208">
        <f>CX19.2!RY32</f>
        <v>2.9825581395348837</v>
      </c>
      <c r="M78" s="207" t="str">
        <f t="shared" si="3"/>
        <v xml:space="preserve">ĐCCT (2TC), DỰ TOÁN XD (3TC), </v>
      </c>
      <c r="N78" s="176" t="str">
        <f>IF(CX19.2!M32&lt;1,"x","")</f>
        <v/>
      </c>
      <c r="O78" s="176" t="str">
        <f>IF(CX19.2!S32&lt;1,"x","")</f>
        <v/>
      </c>
      <c r="P78" s="176" t="str">
        <f>IF(CX19.2!AC32&lt;1,"x","")</f>
        <v/>
      </c>
      <c r="Q78" s="176" t="str">
        <f>IF(CX19.2!AN32&lt;1,"x","")</f>
        <v/>
      </c>
      <c r="R78" s="176" t="str">
        <f>IF(CX19.2!AY32&lt;1,"x","")</f>
        <v/>
      </c>
      <c r="S78" s="176" t="str">
        <f>IF(CX19.2!BJ32&lt;1,"x","")</f>
        <v/>
      </c>
      <c r="T78" s="176" t="str">
        <f>IF(CX19.2!BU32&lt;1,"x","")</f>
        <v/>
      </c>
      <c r="U78" s="176" t="str">
        <f>IF(CX19.2!CN32&lt;1,"x","")</f>
        <v/>
      </c>
      <c r="V78" s="176" t="str">
        <f>IF(CX19.2!CY32&lt;1,"x","")</f>
        <v>x</v>
      </c>
      <c r="W78" s="176" t="str">
        <f>IF(CX19.2!DJ32&lt;1,"x","")</f>
        <v/>
      </c>
      <c r="X78" s="176" t="str">
        <f>IF(CX19.2!DU32&lt;1,"x","")</f>
        <v/>
      </c>
      <c r="Y78" s="176" t="str">
        <f>IF(CX19.2!EF32&lt;1,"x","")</f>
        <v/>
      </c>
      <c r="Z78" s="176" t="str">
        <f>IF(CX19.2!EQ32&lt;1,"x","")</f>
        <v/>
      </c>
      <c r="AA78" s="176" t="str">
        <f>IF(CX19.2!FB32&lt;1,"x","")</f>
        <v/>
      </c>
      <c r="AB78" s="176" t="str">
        <f>IF(CX19.2!FM32&lt;1,"x","")</f>
        <v/>
      </c>
      <c r="AC78" s="176" t="str">
        <f>IF(CX19.2!GJ32&lt;1,"x","")</f>
        <v/>
      </c>
      <c r="AD78" s="176" t="str">
        <f>IF(CX19.2!GU32&lt;1,"x","")</f>
        <v/>
      </c>
      <c r="AE78" s="176" t="str">
        <f>IF(CX19.2!HF32&lt;1,"x","")</f>
        <v/>
      </c>
      <c r="AF78" s="176" t="str">
        <f>IF(CX19.2!HQ32&lt;1,"x","")</f>
        <v/>
      </c>
      <c r="AG78" s="176" t="str">
        <f>IF(CX19.2!IB32&lt;1,"x","")</f>
        <v/>
      </c>
      <c r="AH78" s="176" t="str">
        <f>IF(CX19.2!IM32&lt;1,"x","")</f>
        <v/>
      </c>
      <c r="AI78" s="176" t="str">
        <f>IF(CX19.2!IX32&lt;1,"x","")</f>
        <v/>
      </c>
      <c r="AJ78" s="176" t="str">
        <f>IF(CX19.2!JI32&lt;1,"x","")</f>
        <v/>
      </c>
      <c r="AK78" s="176" t="str">
        <f>IF(CX19.2!JT32&lt;1,"x","")</f>
        <v/>
      </c>
      <c r="AL78" s="176" t="str">
        <f>IF(CX19.2!KQ32&lt;1,"x","")</f>
        <v/>
      </c>
      <c r="AM78" s="176" t="str">
        <f>IF(CX19.2!LB32&lt;1,"x","")</f>
        <v/>
      </c>
      <c r="AN78" s="176" t="str">
        <f>IF(CX19.2!LM32&lt;1,"x","")</f>
        <v/>
      </c>
      <c r="AO78" s="176" t="str">
        <f>IF(CX19.2!LX32&lt;1,"x","")</f>
        <v/>
      </c>
      <c r="AP78" s="176" t="str">
        <f>IF(CX19.2!MI32&lt;1,"x","")</f>
        <v/>
      </c>
      <c r="AQ78" s="176" t="str">
        <f>IF(CX19.2!MT32&lt;1,"x","")</f>
        <v/>
      </c>
      <c r="AR78" s="176" t="str">
        <f>IF(CX19.2!NE32&lt;1,"x","")</f>
        <v/>
      </c>
      <c r="AS78" s="176" t="str">
        <f>IF(CX19.2!NP32&lt;1,"x","")</f>
        <v>x</v>
      </c>
      <c r="AT78" s="176" t="str">
        <f>IF(CX19.2!OA32&lt;1,"x","")</f>
        <v/>
      </c>
      <c r="AU78" s="176" t="str">
        <f>IF(CX19.2!OX32&lt;1,"x","")</f>
        <v/>
      </c>
      <c r="AV78" s="176" t="str">
        <f>IF(CX19.2!PI32&lt;1,"x","")</f>
        <v/>
      </c>
      <c r="AW78" s="176" t="str">
        <f>IF(CX19.2!PT32&lt;1,"x","")</f>
        <v/>
      </c>
      <c r="AX78" s="176" t="str">
        <f>IF(CX19.2!QE32&lt;1,"x","")</f>
        <v/>
      </c>
      <c r="AY78" s="176" t="str">
        <f>IF(CX19.2!QP32&lt;1,"x","")</f>
        <v/>
      </c>
      <c r="AZ78" s="176" t="str">
        <f>IF(CX19.2!RA32&lt;1,"x","")</f>
        <v/>
      </c>
      <c r="BA78" s="176" t="str">
        <f>IF(CX19.2!RL32&lt;1,"x","")</f>
        <v/>
      </c>
      <c r="BB78" s="176"/>
      <c r="BC78" s="176"/>
      <c r="BD78" s="176" t="str">
        <f>IF(CX19.2!TF32&lt;1,"x","")</f>
        <v/>
      </c>
      <c r="BE78" s="281"/>
    </row>
    <row r="79" spans="1:57" ht="82.5">
      <c r="A79" s="190">
        <v>1</v>
      </c>
      <c r="B79" s="190">
        <v>77</v>
      </c>
      <c r="C79" s="178" t="s">
        <v>333</v>
      </c>
      <c r="D79" s="178" t="s">
        <v>334</v>
      </c>
      <c r="E79" s="186" t="s">
        <v>107</v>
      </c>
      <c r="F79" s="187" t="s">
        <v>108</v>
      </c>
      <c r="G79" s="190"/>
      <c r="H79" s="191" t="s">
        <v>781</v>
      </c>
      <c r="I79" s="185" t="s">
        <v>18</v>
      </c>
      <c r="J79" s="184" t="s">
        <v>21</v>
      </c>
      <c r="K79" s="205">
        <f t="shared" si="2"/>
        <v>21</v>
      </c>
      <c r="L79" s="208">
        <f>CX19.3!RY2</f>
        <v>2.2837837837837838</v>
      </c>
      <c r="M79" s="207" t="str">
        <f t="shared" si="3"/>
        <v xml:space="preserve">VẼ XD1 (3TC), CTKT (3TC), CTN&amp;MT (3TC), TIN AUTOCAD (2TC), KTCTDD (2TC), ĐA KTTC1 (1TC), TT XDCB (MĐ3) (2TC), TT DỰ TOÁN (1TC), TT KTV (KC) (2TC), TT KTV (TC) (2TC), </v>
      </c>
      <c r="N79" s="176" t="str">
        <f>IF(CX19.3!M2&lt;1,"x","")</f>
        <v/>
      </c>
      <c r="O79" s="176" t="str">
        <f>IF(CX19.3!S2&lt;1,"x","")</f>
        <v/>
      </c>
      <c r="P79" s="176" t="str">
        <f>IF(CX19.3!AC2&lt;1,"x","")</f>
        <v/>
      </c>
      <c r="Q79" s="176" t="str">
        <f>IF(CX19.3!AN2&lt;1,"x","")</f>
        <v>x</v>
      </c>
      <c r="R79" s="176" t="str">
        <f>IF(CX19.3!AY2&lt;1,"x","")</f>
        <v/>
      </c>
      <c r="S79" s="176" t="str">
        <f>IF(CX19.3!BJ2&lt;1,"x","")</f>
        <v/>
      </c>
      <c r="T79" s="176" t="str">
        <f>IF(CX19.3!BU2&lt;1,"x","")</f>
        <v/>
      </c>
      <c r="U79" s="176" t="str">
        <f>IF(CX19.3!CN2&lt;1,"x","")</f>
        <v>x</v>
      </c>
      <c r="V79" s="176" t="str">
        <f>IF(CX19.3!CY2&lt;1,"x","")</f>
        <v/>
      </c>
      <c r="W79" s="176" t="str">
        <f>IF(CX19.3!DJ2&lt;1,"x","")</f>
        <v/>
      </c>
      <c r="X79" s="176" t="str">
        <f>IF(CX19.3!DU2&lt;1,"x","")</f>
        <v/>
      </c>
      <c r="Y79" s="176" t="str">
        <f>IF(CX19.3!EF2&lt;1,"x","")</f>
        <v/>
      </c>
      <c r="Z79" s="176" t="str">
        <f>IF(CX19.3!EQ2&lt;1,"x","")</f>
        <v/>
      </c>
      <c r="AA79" s="176" t="str">
        <f>IF(CX19.3!FB2&lt;1,"x","")</f>
        <v>x</v>
      </c>
      <c r="AB79" s="176" t="str">
        <f>IF(CX19.3!FM2&lt;1,"x","")</f>
        <v/>
      </c>
      <c r="AC79" s="176" t="str">
        <f>IF(CX19.3!GJ2&lt;1,"x","")</f>
        <v>x</v>
      </c>
      <c r="AD79" s="176" t="str">
        <f>IF(CX19.3!GU2&lt;1,"x","")</f>
        <v/>
      </c>
      <c r="AE79" s="176" t="str">
        <f>IF(CX19.3!HF2&lt;1,"x","")</f>
        <v/>
      </c>
      <c r="AF79" s="176" t="str">
        <f>IF(CX19.3!HQ2&lt;1,"x","")</f>
        <v/>
      </c>
      <c r="AG79" s="176" t="str">
        <f>IF(CX19.3!IB2&lt;1,"x","")</f>
        <v/>
      </c>
      <c r="AH79" s="176" t="str">
        <f>IF(CX19.3!IM2&lt;1,"x","")</f>
        <v>x</v>
      </c>
      <c r="AI79" s="176" t="str">
        <f>IF(CX19.3!IX2&lt;1,"x","")</f>
        <v/>
      </c>
      <c r="AJ79" s="176" t="str">
        <f>IF(CX19.3!JI2&lt;1,"x","")</f>
        <v/>
      </c>
      <c r="AK79" s="176" t="str">
        <f>IF(CX19.3!JT2&lt;1,"x","")</f>
        <v/>
      </c>
      <c r="AL79" s="176" t="str">
        <f>IF(CX19.3!KQ2&lt;1,"x","")</f>
        <v/>
      </c>
      <c r="AM79" s="176" t="str">
        <f>IF(CX19.3!LB2&lt;1,"x","")</f>
        <v/>
      </c>
      <c r="AN79" s="176" t="str">
        <f>IF(CX19.3!LM2&lt;1,"x","")</f>
        <v/>
      </c>
      <c r="AO79" s="176" t="str">
        <f>IF(CX19.3!LX2&lt;1,"x","")</f>
        <v/>
      </c>
      <c r="AP79" s="176" t="str">
        <f>IF(CX19.3!MI2&lt;1,"x","")</f>
        <v/>
      </c>
      <c r="AQ79" s="176" t="str">
        <f>IF(CX19.3!MT2&lt;1,"x","")</f>
        <v/>
      </c>
      <c r="AR79" s="176" t="str">
        <f>IF(CX19.3!NE2&lt;1,"x","")</f>
        <v>x</v>
      </c>
      <c r="AS79" s="176" t="str">
        <f>IF(CX19.3!NP2&lt;1,"x","")</f>
        <v/>
      </c>
      <c r="AT79" s="176" t="str">
        <f>IF(CX19.3!OA2&lt;1,"x","")</f>
        <v>x</v>
      </c>
      <c r="AU79" s="176" t="str">
        <f>IF(CX19.3!OX2&lt;1,"x","")</f>
        <v/>
      </c>
      <c r="AV79" s="176" t="str">
        <f>IF(CX19.3!PI2&lt;1,"x","")</f>
        <v/>
      </c>
      <c r="AW79" s="176" t="str">
        <f>IF(CX19.3!PT2&lt;1,"x","")</f>
        <v/>
      </c>
      <c r="AX79" s="176" t="str">
        <f>IF(CX19.3!QE2&lt;1,"x","")</f>
        <v/>
      </c>
      <c r="AY79" s="176" t="str">
        <f>IF(CX19.3!QP2&lt;1,"x","")</f>
        <v/>
      </c>
      <c r="AZ79" s="176" t="str">
        <f>IF(CX19.3!RA2&lt;1,"x","")</f>
        <v/>
      </c>
      <c r="BA79" s="176" t="str">
        <f>IF(CX19.3!RL2&lt;1,"x","")</f>
        <v>x</v>
      </c>
      <c r="BB79" s="176" t="str">
        <f>IF(CX19.3!SJ2&lt;1,"x","")</f>
        <v>x</v>
      </c>
      <c r="BC79" s="176" t="str">
        <f>IF(CX19.3!SU2&lt;1,"x","")</f>
        <v>x</v>
      </c>
      <c r="BD79" s="176"/>
      <c r="BE79" s="281"/>
    </row>
    <row r="80" spans="1:57">
      <c r="A80" s="190">
        <v>2</v>
      </c>
      <c r="B80" s="190">
        <v>78</v>
      </c>
      <c r="C80" s="180" t="s">
        <v>333</v>
      </c>
      <c r="D80" s="180" t="s">
        <v>337</v>
      </c>
      <c r="E80" s="188" t="s">
        <v>311</v>
      </c>
      <c r="F80" s="265" t="s">
        <v>338</v>
      </c>
      <c r="G80" s="190"/>
      <c r="H80" s="191" t="s">
        <v>783</v>
      </c>
      <c r="I80" s="185" t="s">
        <v>18</v>
      </c>
      <c r="J80" s="184" t="s">
        <v>820</v>
      </c>
      <c r="K80" s="205">
        <f t="shared" si="2"/>
        <v>0</v>
      </c>
      <c r="L80" s="208">
        <f>CX19.3!RY3</f>
        <v>2.2527472527472527</v>
      </c>
      <c r="M80" s="207" t="str">
        <f t="shared" si="3"/>
        <v/>
      </c>
      <c r="N80" s="176" t="str">
        <f>IF(CX19.3!M3&lt;1,"x","")</f>
        <v/>
      </c>
      <c r="O80" s="176" t="str">
        <f>IF(CX19.3!S3&lt;1,"x","")</f>
        <v/>
      </c>
      <c r="P80" s="176" t="str">
        <f>IF(CX19.3!AC3&lt;1,"x","")</f>
        <v/>
      </c>
      <c r="Q80" s="176" t="str">
        <f>IF(CX19.3!AN3&lt;1,"x","")</f>
        <v/>
      </c>
      <c r="R80" s="176" t="str">
        <f>IF(CX19.3!AY3&lt;1,"x","")</f>
        <v/>
      </c>
      <c r="S80" s="176" t="str">
        <f>IF(CX19.3!BJ3&lt;1,"x","")</f>
        <v/>
      </c>
      <c r="T80" s="176" t="str">
        <f>IF(CX19.3!BU3&lt;1,"x","")</f>
        <v/>
      </c>
      <c r="U80" s="176" t="str">
        <f>IF(CX19.3!CN3&lt;1,"x","")</f>
        <v/>
      </c>
      <c r="V80" s="176" t="str">
        <f>IF(CX19.3!CY3&lt;1,"x","")</f>
        <v/>
      </c>
      <c r="W80" s="176" t="str">
        <f>IF(CX19.3!DJ3&lt;1,"x","")</f>
        <v/>
      </c>
      <c r="X80" s="176" t="str">
        <f>IF(CX19.3!DU3&lt;1,"x","")</f>
        <v/>
      </c>
      <c r="Y80" s="176" t="str">
        <f>IF(CX19.3!EF3&lt;1,"x","")</f>
        <v/>
      </c>
      <c r="Z80" s="176" t="str">
        <f>IF(CX19.3!EQ3&lt;1,"x","")</f>
        <v/>
      </c>
      <c r="AA80" s="176" t="str">
        <f>IF(CX19.3!FB3&lt;1,"x","")</f>
        <v/>
      </c>
      <c r="AB80" s="176" t="str">
        <f>IF(CX19.3!FM3&lt;1,"x","")</f>
        <v/>
      </c>
      <c r="AC80" s="176" t="str">
        <f>IF(CX19.3!GJ3&lt;1,"x","")</f>
        <v/>
      </c>
      <c r="AD80" s="176" t="str">
        <f>IF(CX19.3!GU3&lt;1,"x","")</f>
        <v/>
      </c>
      <c r="AE80" s="176" t="str">
        <f>IF(CX19.3!HF3&lt;1,"x","")</f>
        <v/>
      </c>
      <c r="AF80" s="176" t="str">
        <f>IF(CX19.3!HQ3&lt;1,"x","")</f>
        <v/>
      </c>
      <c r="AG80" s="176" t="str">
        <f>IF(CX19.3!IB3&lt;1,"x","")</f>
        <v/>
      </c>
      <c r="AH80" s="176" t="str">
        <f>IF(CX19.3!IM3&lt;1,"x","")</f>
        <v/>
      </c>
      <c r="AI80" s="176" t="str">
        <f>IF(CX19.3!IX3&lt;1,"x","")</f>
        <v/>
      </c>
      <c r="AJ80" s="176" t="str">
        <f>IF(CX19.3!JI3&lt;1,"x","")</f>
        <v/>
      </c>
      <c r="AK80" s="176" t="str">
        <f>IF(CX19.3!JT3&lt;1,"x","")</f>
        <v/>
      </c>
      <c r="AL80" s="176" t="str">
        <f>IF(CX19.3!KQ3&lt;1,"x","")</f>
        <v/>
      </c>
      <c r="AM80" s="176" t="str">
        <f>IF(CX19.3!LB3&lt;1,"x","")</f>
        <v/>
      </c>
      <c r="AN80" s="176" t="str">
        <f>IF(CX19.3!LM3&lt;1,"x","")</f>
        <v/>
      </c>
      <c r="AO80" s="176" t="str">
        <f>IF(CX19.3!LX3&lt;1,"x","")</f>
        <v/>
      </c>
      <c r="AP80" s="176" t="str">
        <f>IF(CX19.3!MI3&lt;1,"x","")</f>
        <v/>
      </c>
      <c r="AQ80" s="176" t="str">
        <f>IF(CX19.3!MT3&lt;1,"x","")</f>
        <v/>
      </c>
      <c r="AR80" s="176" t="str">
        <f>IF(CX19.3!NE3&lt;1,"x","")</f>
        <v/>
      </c>
      <c r="AS80" s="176" t="str">
        <f>IF(CX19.3!NP3&lt;1,"x","")</f>
        <v/>
      </c>
      <c r="AT80" s="176" t="str">
        <f>IF(CX19.3!OA3&lt;1,"x","")</f>
        <v/>
      </c>
      <c r="AU80" s="176" t="str">
        <f>IF(CX19.3!OX3&lt;1,"x","")</f>
        <v/>
      </c>
      <c r="AV80" s="176" t="str">
        <f>IF(CX19.3!PI3&lt;1,"x","")</f>
        <v/>
      </c>
      <c r="AW80" s="176" t="str">
        <f>IF(CX19.3!PT3&lt;1,"x","")</f>
        <v/>
      </c>
      <c r="AX80" s="176" t="str">
        <f>IF(CX19.3!QE3&lt;1,"x","")</f>
        <v/>
      </c>
      <c r="AY80" s="176" t="str">
        <f>IF(CX19.3!QP3&lt;1,"x","")</f>
        <v/>
      </c>
      <c r="AZ80" s="176" t="str">
        <f>IF(CX19.3!RA3&lt;1,"x","")</f>
        <v/>
      </c>
      <c r="BA80" s="176" t="str">
        <f>IF(CX19.3!RL3&lt;1,"x","")</f>
        <v/>
      </c>
      <c r="BB80" s="176" t="str">
        <f>IF(CX19.3!SJ3&lt;1,"x","")</f>
        <v/>
      </c>
      <c r="BC80" s="176" t="str">
        <f>IF(CX19.3!SU3&lt;1,"x","")</f>
        <v/>
      </c>
      <c r="BD80" s="176" t="str">
        <f>IF(CX19.3!TF3&lt;1,"x","")</f>
        <v/>
      </c>
      <c r="BE80" s="281"/>
    </row>
    <row r="81" spans="1:57">
      <c r="A81" s="190">
        <v>3</v>
      </c>
      <c r="B81" s="190">
        <v>79</v>
      </c>
      <c r="C81" s="180" t="s">
        <v>333</v>
      </c>
      <c r="D81" s="180" t="s">
        <v>339</v>
      </c>
      <c r="E81" s="188" t="s">
        <v>19</v>
      </c>
      <c r="F81" s="189" t="s">
        <v>340</v>
      </c>
      <c r="G81" s="190"/>
      <c r="H81" s="191" t="s">
        <v>784</v>
      </c>
      <c r="I81" s="185" t="s">
        <v>18</v>
      </c>
      <c r="J81" s="184" t="s">
        <v>821</v>
      </c>
      <c r="K81" s="205">
        <f t="shared" si="2"/>
        <v>0</v>
      </c>
      <c r="L81" s="208">
        <f>CX19.3!RY4</f>
        <v>2.3681318681318682</v>
      </c>
      <c r="M81" s="207" t="str">
        <f t="shared" si="3"/>
        <v/>
      </c>
      <c r="N81" s="176" t="str">
        <f>IF(CX19.3!M4&lt;1,"x","")</f>
        <v/>
      </c>
      <c r="O81" s="176" t="str">
        <f>IF(CX19.3!S4&lt;1,"x","")</f>
        <v/>
      </c>
      <c r="P81" s="176" t="str">
        <f>IF(CX19.3!AC4&lt;1,"x","")</f>
        <v/>
      </c>
      <c r="Q81" s="176" t="str">
        <f>IF(CX19.3!AN4&lt;1,"x","")</f>
        <v/>
      </c>
      <c r="R81" s="176" t="str">
        <f>IF(CX19.3!AY4&lt;1,"x","")</f>
        <v/>
      </c>
      <c r="S81" s="176" t="str">
        <f>IF(CX19.3!BJ4&lt;1,"x","")</f>
        <v/>
      </c>
      <c r="T81" s="176" t="str">
        <f>IF(CX19.3!BU4&lt;1,"x","")</f>
        <v/>
      </c>
      <c r="U81" s="176" t="str">
        <f>IF(CX19.3!CN4&lt;1,"x","")</f>
        <v/>
      </c>
      <c r="V81" s="176" t="str">
        <f>IF(CX19.3!CY4&lt;1,"x","")</f>
        <v/>
      </c>
      <c r="W81" s="176" t="str">
        <f>IF(CX19.3!DJ4&lt;1,"x","")</f>
        <v/>
      </c>
      <c r="X81" s="176" t="str">
        <f>IF(CX19.3!DU4&lt;1,"x","")</f>
        <v/>
      </c>
      <c r="Y81" s="176" t="str">
        <f>IF(CX19.3!EF4&lt;1,"x","")</f>
        <v/>
      </c>
      <c r="Z81" s="176" t="str">
        <f>IF(CX19.3!EQ4&lt;1,"x","")</f>
        <v/>
      </c>
      <c r="AA81" s="176" t="str">
        <f>IF(CX19.3!FB4&lt;1,"x","")</f>
        <v/>
      </c>
      <c r="AB81" s="176" t="str">
        <f>IF(CX19.3!FM4&lt;1,"x","")</f>
        <v/>
      </c>
      <c r="AC81" s="176" t="str">
        <f>IF(CX19.3!GJ4&lt;1,"x","")</f>
        <v/>
      </c>
      <c r="AD81" s="176" t="str">
        <f>IF(CX19.3!GU4&lt;1,"x","")</f>
        <v/>
      </c>
      <c r="AE81" s="176" t="str">
        <f>IF(CX19.3!HF4&lt;1,"x","")</f>
        <v/>
      </c>
      <c r="AF81" s="176" t="str">
        <f>IF(CX19.3!HQ4&lt;1,"x","")</f>
        <v/>
      </c>
      <c r="AG81" s="176" t="str">
        <f>IF(CX19.3!IB4&lt;1,"x","")</f>
        <v/>
      </c>
      <c r="AH81" s="176" t="str">
        <f>IF(CX19.3!IM4&lt;1,"x","")</f>
        <v/>
      </c>
      <c r="AI81" s="176" t="str">
        <f>IF(CX19.3!IX4&lt;1,"x","")</f>
        <v/>
      </c>
      <c r="AJ81" s="176" t="str">
        <f>IF(CX19.3!JI4&lt;1,"x","")</f>
        <v/>
      </c>
      <c r="AK81" s="176" t="str">
        <f>IF(CX19.3!JT4&lt;1,"x","")</f>
        <v/>
      </c>
      <c r="AL81" s="176" t="str">
        <f>IF(CX19.3!KQ4&lt;1,"x","")</f>
        <v/>
      </c>
      <c r="AM81" s="176" t="str">
        <f>IF(CX19.3!LB4&lt;1,"x","")</f>
        <v/>
      </c>
      <c r="AN81" s="176" t="str">
        <f>IF(CX19.3!LM4&lt;1,"x","")</f>
        <v/>
      </c>
      <c r="AO81" s="176" t="str">
        <f>IF(CX19.3!LX4&lt;1,"x","")</f>
        <v/>
      </c>
      <c r="AP81" s="176" t="str">
        <f>IF(CX19.3!MI4&lt;1,"x","")</f>
        <v/>
      </c>
      <c r="AQ81" s="176" t="str">
        <f>IF(CX19.3!MT4&lt;1,"x","")</f>
        <v/>
      </c>
      <c r="AR81" s="176" t="str">
        <f>IF(CX19.3!NE4&lt;1,"x","")</f>
        <v/>
      </c>
      <c r="AS81" s="176" t="str">
        <f>IF(CX19.3!NP4&lt;1,"x","")</f>
        <v/>
      </c>
      <c r="AT81" s="176" t="str">
        <f>IF(CX19.3!OA4&lt;1,"x","")</f>
        <v/>
      </c>
      <c r="AU81" s="176" t="str">
        <f>IF(CX19.3!OX4&lt;1,"x","")</f>
        <v/>
      </c>
      <c r="AV81" s="176" t="str">
        <f>IF(CX19.3!PI4&lt;1,"x","")</f>
        <v/>
      </c>
      <c r="AW81" s="176" t="str">
        <f>IF(CX19.3!PT4&lt;1,"x","")</f>
        <v/>
      </c>
      <c r="AX81" s="176" t="str">
        <f>IF(CX19.3!QE4&lt;1,"x","")</f>
        <v/>
      </c>
      <c r="AY81" s="176" t="str">
        <f>IF(CX19.3!QP4&lt;1,"x","")</f>
        <v/>
      </c>
      <c r="AZ81" s="176" t="str">
        <f>IF(CX19.3!RA4&lt;1,"x","")</f>
        <v/>
      </c>
      <c r="BA81" s="176" t="str">
        <f>IF(CX19.3!RL4&lt;1,"x","")</f>
        <v/>
      </c>
      <c r="BB81" s="176" t="str">
        <f>IF(CX19.3!SJ4&lt;1,"x","")</f>
        <v/>
      </c>
      <c r="BC81" s="176" t="str">
        <f>IF(CX19.3!SU4&lt;1,"x","")</f>
        <v/>
      </c>
      <c r="BD81" s="176" t="str">
        <f>IF(CX19.3!TF4&lt;1,"x","")</f>
        <v/>
      </c>
      <c r="BE81" s="281"/>
    </row>
    <row r="82" spans="1:57">
      <c r="A82" s="190">
        <v>4</v>
      </c>
      <c r="B82" s="190">
        <v>80</v>
      </c>
      <c r="C82" s="180" t="s">
        <v>333</v>
      </c>
      <c r="D82" s="180" t="s">
        <v>356</v>
      </c>
      <c r="E82" s="188" t="s">
        <v>19</v>
      </c>
      <c r="F82" s="189" t="s">
        <v>154</v>
      </c>
      <c r="G82" s="190"/>
      <c r="H82" s="191" t="s">
        <v>791</v>
      </c>
      <c r="I82" s="185" t="s">
        <v>18</v>
      </c>
      <c r="J82" s="184" t="s">
        <v>683</v>
      </c>
      <c r="K82" s="205">
        <f t="shared" si="2"/>
        <v>0</v>
      </c>
      <c r="L82" s="208">
        <f>CX19.3!RY5</f>
        <v>2.2252747252747254</v>
      </c>
      <c r="M82" s="207" t="str">
        <f t="shared" si="3"/>
        <v/>
      </c>
      <c r="N82" s="176" t="str">
        <f>IF(CX19.3!M5&lt;1,"x","")</f>
        <v/>
      </c>
      <c r="O82" s="176" t="str">
        <f>IF(CX19.3!S5&lt;1,"x","")</f>
        <v/>
      </c>
      <c r="P82" s="176" t="str">
        <f>IF(CX19.3!AC5&lt;1,"x","")</f>
        <v/>
      </c>
      <c r="Q82" s="176" t="str">
        <f>IF(CX19.3!AN5&lt;1,"x","")</f>
        <v/>
      </c>
      <c r="R82" s="176" t="str">
        <f>IF(CX19.3!AY5&lt;1,"x","")</f>
        <v/>
      </c>
      <c r="S82" s="176" t="str">
        <f>IF(CX19.3!BJ5&lt;1,"x","")</f>
        <v/>
      </c>
      <c r="T82" s="176" t="str">
        <f>IF(CX19.3!BU5&lt;1,"x","")</f>
        <v/>
      </c>
      <c r="U82" s="176" t="str">
        <f>IF(CX19.3!CN5&lt;1,"x","")</f>
        <v/>
      </c>
      <c r="V82" s="176" t="str">
        <f>IF(CX19.3!CY5&lt;1,"x","")</f>
        <v/>
      </c>
      <c r="W82" s="176" t="str">
        <f>IF(CX19.3!DJ5&lt;1,"x","")</f>
        <v/>
      </c>
      <c r="X82" s="176" t="str">
        <f>IF(CX19.3!DU5&lt;1,"x","")</f>
        <v/>
      </c>
      <c r="Y82" s="176" t="str">
        <f>IF(CX19.3!EF5&lt;1,"x","")</f>
        <v/>
      </c>
      <c r="Z82" s="176" t="str">
        <f>IF(CX19.3!EQ5&lt;1,"x","")</f>
        <v/>
      </c>
      <c r="AA82" s="176" t="str">
        <f>IF(CX19.3!FB5&lt;1,"x","")</f>
        <v/>
      </c>
      <c r="AB82" s="176" t="str">
        <f>IF(CX19.3!FM5&lt;1,"x","")</f>
        <v/>
      </c>
      <c r="AC82" s="176" t="str">
        <f>IF(CX19.3!GJ5&lt;1,"x","")</f>
        <v/>
      </c>
      <c r="AD82" s="176" t="str">
        <f>IF(CX19.3!GU5&lt;1,"x","")</f>
        <v/>
      </c>
      <c r="AE82" s="176" t="str">
        <f>IF(CX19.3!HF5&lt;1,"x","")</f>
        <v/>
      </c>
      <c r="AF82" s="176" t="str">
        <f>IF(CX19.3!HQ5&lt;1,"x","")</f>
        <v/>
      </c>
      <c r="AG82" s="176" t="str">
        <f>IF(CX19.3!IB5&lt;1,"x","")</f>
        <v/>
      </c>
      <c r="AH82" s="176" t="str">
        <f>IF(CX19.3!IM5&lt;1,"x","")</f>
        <v/>
      </c>
      <c r="AI82" s="176" t="str">
        <f>IF(CX19.3!IX5&lt;1,"x","")</f>
        <v/>
      </c>
      <c r="AJ82" s="176" t="str">
        <f>IF(CX19.3!JI5&lt;1,"x","")</f>
        <v/>
      </c>
      <c r="AK82" s="176" t="str">
        <f>IF(CX19.3!JT5&lt;1,"x","")</f>
        <v/>
      </c>
      <c r="AL82" s="176" t="str">
        <f>IF(CX19.3!KQ5&lt;1,"x","")</f>
        <v/>
      </c>
      <c r="AM82" s="176" t="str">
        <f>IF(CX19.3!LB5&lt;1,"x","")</f>
        <v/>
      </c>
      <c r="AN82" s="176" t="str">
        <f>IF(CX19.3!LM5&lt;1,"x","")</f>
        <v/>
      </c>
      <c r="AO82" s="176" t="str">
        <f>IF(CX19.3!LX5&lt;1,"x","")</f>
        <v/>
      </c>
      <c r="AP82" s="176" t="str">
        <f>IF(CX19.3!MI5&lt;1,"x","")</f>
        <v/>
      </c>
      <c r="AQ82" s="176" t="str">
        <f>IF(CX19.3!MT5&lt;1,"x","")</f>
        <v/>
      </c>
      <c r="AR82" s="176" t="str">
        <f>IF(CX19.3!NE5&lt;1,"x","")</f>
        <v/>
      </c>
      <c r="AS82" s="176" t="str">
        <f>IF(CX19.3!NP5&lt;1,"x","")</f>
        <v/>
      </c>
      <c r="AT82" s="176" t="str">
        <f>IF(CX19.3!OA5&lt;1,"x","")</f>
        <v/>
      </c>
      <c r="AU82" s="176" t="str">
        <f>IF(CX19.3!OX5&lt;1,"x","")</f>
        <v/>
      </c>
      <c r="AV82" s="176" t="str">
        <f>IF(CX19.3!PI5&lt;1,"x","")</f>
        <v/>
      </c>
      <c r="AW82" s="176" t="str">
        <f>IF(CX19.3!PT5&lt;1,"x","")</f>
        <v/>
      </c>
      <c r="AX82" s="176" t="str">
        <f>IF(CX19.3!QE5&lt;1,"x","")</f>
        <v/>
      </c>
      <c r="AY82" s="176" t="str">
        <f>IF(CX19.3!QP5&lt;1,"x","")</f>
        <v/>
      </c>
      <c r="AZ82" s="176" t="str">
        <f>IF(CX19.3!RA5&lt;1,"x","")</f>
        <v/>
      </c>
      <c r="BA82" s="176" t="str">
        <f>IF(CX19.3!RL5&lt;1,"x","")</f>
        <v/>
      </c>
      <c r="BB82" s="176"/>
      <c r="BC82" s="176"/>
      <c r="BD82" s="176" t="str">
        <f>IF(CX19.3!TF5&lt;1,"x","")</f>
        <v/>
      </c>
      <c r="BE82" s="281"/>
    </row>
    <row r="83" spans="1:57">
      <c r="A83" s="190">
        <v>5</v>
      </c>
      <c r="B83" s="190">
        <v>81</v>
      </c>
      <c r="C83" s="180" t="s">
        <v>333</v>
      </c>
      <c r="D83" s="180" t="s">
        <v>357</v>
      </c>
      <c r="E83" s="188" t="s">
        <v>271</v>
      </c>
      <c r="F83" s="189" t="s">
        <v>358</v>
      </c>
      <c r="G83" s="190"/>
      <c r="H83" s="191" t="s">
        <v>792</v>
      </c>
      <c r="I83" s="185" t="s">
        <v>18</v>
      </c>
      <c r="J83" s="184" t="s">
        <v>829</v>
      </c>
      <c r="K83" s="205">
        <f t="shared" si="2"/>
        <v>0</v>
      </c>
      <c r="L83" s="208">
        <f>CX19.3!RY6</f>
        <v>2.2802197802197801</v>
      </c>
      <c r="M83" s="207" t="str">
        <f t="shared" si="3"/>
        <v/>
      </c>
      <c r="N83" s="176" t="str">
        <f>IF(CX19.3!M6&lt;1,"x","")</f>
        <v/>
      </c>
      <c r="O83" s="176" t="str">
        <f>IF(CX19.3!S6&lt;1,"x","")</f>
        <v/>
      </c>
      <c r="P83" s="176" t="str">
        <f>IF(CX19.3!AC6&lt;1,"x","")</f>
        <v/>
      </c>
      <c r="Q83" s="176" t="str">
        <f>IF(CX19.3!AN6&lt;1,"x","")</f>
        <v/>
      </c>
      <c r="R83" s="176" t="str">
        <f>IF(CX19.3!AY6&lt;1,"x","")</f>
        <v/>
      </c>
      <c r="S83" s="176" t="str">
        <f>IF(CX19.3!BJ6&lt;1,"x","")</f>
        <v/>
      </c>
      <c r="T83" s="176" t="str">
        <f>IF(CX19.3!BU6&lt;1,"x","")</f>
        <v/>
      </c>
      <c r="U83" s="176" t="str">
        <f>IF(CX19.3!CN6&lt;1,"x","")</f>
        <v/>
      </c>
      <c r="V83" s="176" t="str">
        <f>IF(CX19.3!CY6&lt;1,"x","")</f>
        <v/>
      </c>
      <c r="W83" s="176" t="str">
        <f>IF(CX19.3!DJ6&lt;1,"x","")</f>
        <v/>
      </c>
      <c r="X83" s="176" t="str">
        <f>IF(CX19.3!DU6&lt;1,"x","")</f>
        <v/>
      </c>
      <c r="Y83" s="176" t="str">
        <f>IF(CX19.3!EF6&lt;1,"x","")</f>
        <v/>
      </c>
      <c r="Z83" s="176" t="str">
        <f>IF(CX19.3!EQ6&lt;1,"x","")</f>
        <v/>
      </c>
      <c r="AA83" s="176" t="str">
        <f>IF(CX19.3!FB6&lt;1,"x","")</f>
        <v/>
      </c>
      <c r="AB83" s="176" t="str">
        <f>IF(CX19.3!FM6&lt;1,"x","")</f>
        <v/>
      </c>
      <c r="AC83" s="176" t="str">
        <f>IF(CX19.3!GJ6&lt;1,"x","")</f>
        <v/>
      </c>
      <c r="AD83" s="176" t="str">
        <f>IF(CX19.3!GU6&lt;1,"x","")</f>
        <v/>
      </c>
      <c r="AE83" s="176" t="str">
        <f>IF(CX19.3!HF6&lt;1,"x","")</f>
        <v/>
      </c>
      <c r="AF83" s="176" t="str">
        <f>IF(CX19.3!HQ6&lt;1,"x","")</f>
        <v/>
      </c>
      <c r="AG83" s="176" t="str">
        <f>IF(CX19.3!IB6&lt;1,"x","")</f>
        <v/>
      </c>
      <c r="AH83" s="176" t="str">
        <f>IF(CX19.3!IM6&lt;1,"x","")</f>
        <v/>
      </c>
      <c r="AI83" s="176" t="str">
        <f>IF(CX19.3!IX6&lt;1,"x","")</f>
        <v/>
      </c>
      <c r="AJ83" s="176" t="str">
        <f>IF(CX19.3!JI6&lt;1,"x","")</f>
        <v/>
      </c>
      <c r="AK83" s="176" t="str">
        <f>IF(CX19.3!JT6&lt;1,"x","")</f>
        <v/>
      </c>
      <c r="AL83" s="176" t="str">
        <f>IF(CX19.3!KQ6&lt;1,"x","")</f>
        <v/>
      </c>
      <c r="AM83" s="176" t="str">
        <f>IF(CX19.3!LB6&lt;1,"x","")</f>
        <v/>
      </c>
      <c r="AN83" s="176" t="str">
        <f>IF(CX19.3!LM6&lt;1,"x","")</f>
        <v/>
      </c>
      <c r="AO83" s="176" t="str">
        <f>IF(CX19.3!LX6&lt;1,"x","")</f>
        <v/>
      </c>
      <c r="AP83" s="176" t="str">
        <f>IF(CX19.3!MI6&lt;1,"x","")</f>
        <v/>
      </c>
      <c r="AQ83" s="176" t="str">
        <f>IF(CX19.3!MT6&lt;1,"x","")</f>
        <v/>
      </c>
      <c r="AR83" s="176" t="str">
        <f>IF(CX19.3!NE6&lt;1,"x","")</f>
        <v/>
      </c>
      <c r="AS83" s="176" t="str">
        <f>IF(CX19.3!NP6&lt;1,"x","")</f>
        <v/>
      </c>
      <c r="AT83" s="176" t="str">
        <f>IF(CX19.3!OA6&lt;1,"x","")</f>
        <v/>
      </c>
      <c r="AU83" s="176" t="str">
        <f>IF(CX19.3!OX6&lt;1,"x","")</f>
        <v/>
      </c>
      <c r="AV83" s="176" t="str">
        <f>IF(CX19.3!PI6&lt;1,"x","")</f>
        <v/>
      </c>
      <c r="AW83" s="176" t="str">
        <f>IF(CX19.3!PT6&lt;1,"x","")</f>
        <v/>
      </c>
      <c r="AX83" s="176" t="str">
        <f>IF(CX19.3!QE6&lt;1,"x","")</f>
        <v/>
      </c>
      <c r="AY83" s="176" t="str">
        <f>IF(CX19.3!QP6&lt;1,"x","")</f>
        <v/>
      </c>
      <c r="AZ83" s="176" t="str">
        <f>IF(CX19.3!RA6&lt;1,"x","")</f>
        <v/>
      </c>
      <c r="BA83" s="176" t="str">
        <f>IF(CX19.3!RL6&lt;1,"x","")</f>
        <v/>
      </c>
      <c r="BB83" s="176"/>
      <c r="BC83" s="176"/>
      <c r="BD83" s="176" t="str">
        <f>IF(CX19.3!TF6&lt;1,"x","")</f>
        <v/>
      </c>
      <c r="BE83" s="281"/>
    </row>
    <row r="84" spans="1:57">
      <c r="A84" s="190">
        <v>6</v>
      </c>
      <c r="B84" s="190">
        <v>82</v>
      </c>
      <c r="C84" s="180" t="s">
        <v>333</v>
      </c>
      <c r="D84" s="180" t="s">
        <v>359</v>
      </c>
      <c r="E84" s="188" t="s">
        <v>19</v>
      </c>
      <c r="F84" s="189" t="s">
        <v>160</v>
      </c>
      <c r="G84" s="190"/>
      <c r="H84" s="191" t="s">
        <v>793</v>
      </c>
      <c r="I84" s="185" t="s">
        <v>18</v>
      </c>
      <c r="J84" s="184" t="s">
        <v>683</v>
      </c>
      <c r="K84" s="205">
        <f t="shared" si="2"/>
        <v>2</v>
      </c>
      <c r="L84" s="208">
        <f>CX19.3!RY7</f>
        <v>2.1573033707865168</v>
      </c>
      <c r="M84" s="207" t="str">
        <f t="shared" si="3"/>
        <v xml:space="preserve">CHCT2 (2TC), </v>
      </c>
      <c r="N84" s="176" t="str">
        <f>IF(CX19.3!M7&lt;1,"x","")</f>
        <v/>
      </c>
      <c r="O84" s="176" t="str">
        <f>IF(CX19.3!S7&lt;1,"x","")</f>
        <v/>
      </c>
      <c r="P84" s="176" t="str">
        <f>IF(CX19.3!AC7&lt;1,"x","")</f>
        <v/>
      </c>
      <c r="Q84" s="176" t="str">
        <f>IF(CX19.3!AN7&lt;1,"x","")</f>
        <v/>
      </c>
      <c r="R84" s="176" t="str">
        <f>IF(CX19.3!AY7&lt;1,"x","")</f>
        <v/>
      </c>
      <c r="S84" s="176" t="str">
        <f>IF(CX19.3!BJ7&lt;1,"x","")</f>
        <v/>
      </c>
      <c r="T84" s="176" t="str">
        <f>IF(CX19.3!BU7&lt;1,"x","")</f>
        <v/>
      </c>
      <c r="U84" s="176" t="str">
        <f>IF(CX19.3!CN7&lt;1,"x","")</f>
        <v/>
      </c>
      <c r="V84" s="176" t="str">
        <f>IF(CX19.3!CY7&lt;1,"x","")</f>
        <v/>
      </c>
      <c r="W84" s="176" t="str">
        <f>IF(CX19.3!DJ7&lt;1,"x","")</f>
        <v/>
      </c>
      <c r="X84" s="176" t="str">
        <f>IF(CX19.3!DU7&lt;1,"x","")</f>
        <v/>
      </c>
      <c r="Y84" s="176" t="str">
        <f>IF(CX19.3!EF7&lt;1,"x","")</f>
        <v/>
      </c>
      <c r="Z84" s="176" t="str">
        <f>IF(CX19.3!EQ7&lt;1,"x","")</f>
        <v/>
      </c>
      <c r="AA84" s="176" t="str">
        <f>IF(CX19.3!FB7&lt;1,"x","")</f>
        <v/>
      </c>
      <c r="AB84" s="176" t="str">
        <f>IF(CX19.3!FM7&lt;1,"x","")</f>
        <v/>
      </c>
      <c r="AC84" s="176" t="str">
        <f>IF(CX19.3!GJ7&lt;1,"x","")</f>
        <v/>
      </c>
      <c r="AD84" s="176" t="str">
        <f>IF(CX19.3!GU7&lt;1,"x","")</f>
        <v/>
      </c>
      <c r="AE84" s="176" t="str">
        <f>IF(CX19.3!HF7&lt;1,"x","")</f>
        <v>x</v>
      </c>
      <c r="AF84" s="176" t="str">
        <f>IF(CX19.3!HQ7&lt;1,"x","")</f>
        <v/>
      </c>
      <c r="AG84" s="176" t="str">
        <f>IF(CX19.3!IB7&lt;1,"x","")</f>
        <v/>
      </c>
      <c r="AH84" s="176" t="str">
        <f>IF(CX19.3!IM7&lt;1,"x","")</f>
        <v/>
      </c>
      <c r="AI84" s="176" t="str">
        <f>IF(CX19.3!IX7&lt;1,"x","")</f>
        <v/>
      </c>
      <c r="AJ84" s="176" t="str">
        <f>IF(CX19.3!JI7&lt;1,"x","")</f>
        <v/>
      </c>
      <c r="AK84" s="176" t="str">
        <f>IF(CX19.3!JT7&lt;1,"x","")</f>
        <v/>
      </c>
      <c r="AL84" s="176" t="str">
        <f>IF(CX19.3!KQ7&lt;1,"x","")</f>
        <v/>
      </c>
      <c r="AM84" s="176" t="str">
        <f>IF(CX19.3!LB7&lt;1,"x","")</f>
        <v/>
      </c>
      <c r="AN84" s="176" t="str">
        <f>IF(CX19.3!LM7&lt;1,"x","")</f>
        <v/>
      </c>
      <c r="AO84" s="176" t="str">
        <f>IF(CX19.3!LX7&lt;1,"x","")</f>
        <v/>
      </c>
      <c r="AP84" s="176" t="str">
        <f>IF(CX19.3!MI7&lt;1,"x","")</f>
        <v/>
      </c>
      <c r="AQ84" s="176" t="str">
        <f>IF(CX19.3!MT7&lt;1,"x","")</f>
        <v/>
      </c>
      <c r="AR84" s="176" t="str">
        <f>IF(CX19.3!NE7&lt;1,"x","")</f>
        <v/>
      </c>
      <c r="AS84" s="176" t="str">
        <f>IF(CX19.3!NP7&lt;1,"x","")</f>
        <v/>
      </c>
      <c r="AT84" s="176" t="str">
        <f>IF(CX19.3!OA7&lt;1,"x","")</f>
        <v/>
      </c>
      <c r="AU84" s="176" t="str">
        <f>IF(CX19.3!OX7&lt;1,"x","")</f>
        <v/>
      </c>
      <c r="AV84" s="176" t="str">
        <f>IF(CX19.3!PI7&lt;1,"x","")</f>
        <v/>
      </c>
      <c r="AW84" s="176" t="str">
        <f>IF(CX19.3!PT7&lt;1,"x","")</f>
        <v/>
      </c>
      <c r="AX84" s="176" t="str">
        <f>IF(CX19.3!QE7&lt;1,"x","")</f>
        <v/>
      </c>
      <c r="AY84" s="176" t="str">
        <f>IF(CX19.3!QP7&lt;1,"x","")</f>
        <v/>
      </c>
      <c r="AZ84" s="176" t="str">
        <f>IF(CX19.3!RA7&lt;1,"x","")</f>
        <v/>
      </c>
      <c r="BA84" s="176" t="str">
        <f>IF(CX19.3!RL7&lt;1,"x","")</f>
        <v/>
      </c>
      <c r="BB84" s="176"/>
      <c r="BC84" s="176"/>
      <c r="BD84" s="176" t="str">
        <f>IF(CX19.3!TF7&lt;1,"x","")</f>
        <v/>
      </c>
      <c r="BE84" s="281"/>
    </row>
    <row r="85" spans="1:57">
      <c r="A85" s="190">
        <v>7</v>
      </c>
      <c r="B85" s="190">
        <v>83</v>
      </c>
      <c r="C85" s="180" t="s">
        <v>333</v>
      </c>
      <c r="D85" s="180" t="s">
        <v>360</v>
      </c>
      <c r="E85" s="188" t="s">
        <v>361</v>
      </c>
      <c r="F85" s="189" t="s">
        <v>163</v>
      </c>
      <c r="G85" s="190"/>
      <c r="H85" s="191" t="s">
        <v>794</v>
      </c>
      <c r="I85" s="185" t="s">
        <v>18</v>
      </c>
      <c r="J85" s="184" t="s">
        <v>697</v>
      </c>
      <c r="K85" s="205">
        <f t="shared" si="2"/>
        <v>0</v>
      </c>
      <c r="L85" s="208">
        <f>CX19.3!RY8</f>
        <v>2.2692307692307692</v>
      </c>
      <c r="M85" s="207" t="str">
        <f t="shared" si="3"/>
        <v/>
      </c>
      <c r="N85" s="176" t="str">
        <f>IF(CX19.3!M8&lt;1,"x","")</f>
        <v/>
      </c>
      <c r="O85" s="176" t="str">
        <f>IF(CX19.3!S8&lt;1,"x","")</f>
        <v/>
      </c>
      <c r="P85" s="176" t="str">
        <f>IF(CX19.3!AC8&lt;1,"x","")</f>
        <v/>
      </c>
      <c r="Q85" s="176" t="str">
        <f>IF(CX19.3!AN8&lt;1,"x","")</f>
        <v/>
      </c>
      <c r="R85" s="176" t="str">
        <f>IF(CX19.3!AY8&lt;1,"x","")</f>
        <v/>
      </c>
      <c r="S85" s="176" t="str">
        <f>IF(CX19.3!BJ8&lt;1,"x","")</f>
        <v/>
      </c>
      <c r="T85" s="176" t="str">
        <f>IF(CX19.3!BU8&lt;1,"x","")</f>
        <v/>
      </c>
      <c r="U85" s="176" t="str">
        <f>IF(CX19.3!CN8&lt;1,"x","")</f>
        <v/>
      </c>
      <c r="V85" s="176" t="str">
        <f>IF(CX19.3!CY8&lt;1,"x","")</f>
        <v/>
      </c>
      <c r="W85" s="176" t="str">
        <f>IF(CX19.3!DJ8&lt;1,"x","")</f>
        <v/>
      </c>
      <c r="X85" s="176" t="str">
        <f>IF(CX19.3!DU8&lt;1,"x","")</f>
        <v/>
      </c>
      <c r="Y85" s="176" t="str">
        <f>IF(CX19.3!EF8&lt;1,"x","")</f>
        <v/>
      </c>
      <c r="Z85" s="176" t="str">
        <f>IF(CX19.3!EQ8&lt;1,"x","")</f>
        <v/>
      </c>
      <c r="AA85" s="176" t="str">
        <f>IF(CX19.3!FB8&lt;1,"x","")</f>
        <v/>
      </c>
      <c r="AB85" s="176" t="str">
        <f>IF(CX19.3!FM8&lt;1,"x","")</f>
        <v/>
      </c>
      <c r="AC85" s="176" t="str">
        <f>IF(CX19.3!GJ8&lt;1,"x","")</f>
        <v/>
      </c>
      <c r="AD85" s="176" t="str">
        <f>IF(CX19.3!GU8&lt;1,"x","")</f>
        <v/>
      </c>
      <c r="AE85" s="176" t="str">
        <f>IF(CX19.3!HF8&lt;1,"x","")</f>
        <v/>
      </c>
      <c r="AF85" s="176" t="str">
        <f>IF(CX19.3!HQ8&lt;1,"x","")</f>
        <v/>
      </c>
      <c r="AG85" s="176" t="str">
        <f>IF(CX19.3!IB8&lt;1,"x","")</f>
        <v/>
      </c>
      <c r="AH85" s="176" t="str">
        <f>IF(CX19.3!IM8&lt;1,"x","")</f>
        <v/>
      </c>
      <c r="AI85" s="176" t="str">
        <f>IF(CX19.3!IX8&lt;1,"x","")</f>
        <v/>
      </c>
      <c r="AJ85" s="176" t="str">
        <f>IF(CX19.3!JI8&lt;1,"x","")</f>
        <v/>
      </c>
      <c r="AK85" s="176" t="str">
        <f>IF(CX19.3!JT8&lt;1,"x","")</f>
        <v/>
      </c>
      <c r="AL85" s="176" t="str">
        <f>IF(CX19.3!KQ8&lt;1,"x","")</f>
        <v/>
      </c>
      <c r="AM85" s="176" t="str">
        <f>IF(CX19.3!LB8&lt;1,"x","")</f>
        <v/>
      </c>
      <c r="AN85" s="176" t="str">
        <f>IF(CX19.3!LM8&lt;1,"x","")</f>
        <v/>
      </c>
      <c r="AO85" s="176" t="str">
        <f>IF(CX19.3!LX8&lt;1,"x","")</f>
        <v/>
      </c>
      <c r="AP85" s="176" t="str">
        <f>IF(CX19.3!MI8&lt;1,"x","")</f>
        <v/>
      </c>
      <c r="AQ85" s="176" t="str">
        <f>IF(CX19.3!MT8&lt;1,"x","")</f>
        <v/>
      </c>
      <c r="AR85" s="176" t="str">
        <f>IF(CX19.3!NE8&lt;1,"x","")</f>
        <v/>
      </c>
      <c r="AS85" s="176" t="str">
        <f>IF(CX19.3!NP8&lt;1,"x","")</f>
        <v/>
      </c>
      <c r="AT85" s="176" t="str">
        <f>IF(CX19.3!OA8&lt;1,"x","")</f>
        <v/>
      </c>
      <c r="AU85" s="176" t="str">
        <f>IF(CX19.3!OX8&lt;1,"x","")</f>
        <v/>
      </c>
      <c r="AV85" s="176" t="str">
        <f>IF(CX19.3!PI8&lt;1,"x","")</f>
        <v/>
      </c>
      <c r="AW85" s="176" t="str">
        <f>IF(CX19.3!PT8&lt;1,"x","")</f>
        <v/>
      </c>
      <c r="AX85" s="176" t="str">
        <f>IF(CX19.3!QE8&lt;1,"x","")</f>
        <v/>
      </c>
      <c r="AY85" s="176" t="str">
        <f>IF(CX19.3!QP8&lt;1,"x","")</f>
        <v/>
      </c>
      <c r="AZ85" s="176" t="str">
        <f>IF(CX19.3!RA8&lt;1,"x","")</f>
        <v/>
      </c>
      <c r="BA85" s="176" t="str">
        <f>IF(CX19.3!RL8&lt;1,"x","")</f>
        <v/>
      </c>
      <c r="BB85" s="176"/>
      <c r="BC85" s="176"/>
      <c r="BD85" s="176" t="str">
        <f>IF(CX19.3!TF8&lt;1,"x","")</f>
        <v/>
      </c>
      <c r="BE85" s="281"/>
    </row>
    <row r="86" spans="1:57">
      <c r="A86" s="190">
        <v>8</v>
      </c>
      <c r="B86" s="190">
        <v>84</v>
      </c>
      <c r="C86" s="180" t="s">
        <v>333</v>
      </c>
      <c r="D86" s="180" t="s">
        <v>362</v>
      </c>
      <c r="E86" s="188" t="s">
        <v>19</v>
      </c>
      <c r="F86" s="189" t="s">
        <v>363</v>
      </c>
      <c r="G86" s="190"/>
      <c r="H86" s="191" t="s">
        <v>795</v>
      </c>
      <c r="I86" s="185" t="s">
        <v>18</v>
      </c>
      <c r="J86" s="184" t="s">
        <v>830</v>
      </c>
      <c r="K86" s="205">
        <f t="shared" si="2"/>
        <v>0</v>
      </c>
      <c r="L86" s="208">
        <f>CX19.3!RY9</f>
        <v>2.3901098901098901</v>
      </c>
      <c r="M86" s="207" t="str">
        <f t="shared" si="3"/>
        <v/>
      </c>
      <c r="N86" s="176" t="str">
        <f>IF(CX19.3!M9&lt;1,"x","")</f>
        <v/>
      </c>
      <c r="O86" s="176" t="str">
        <f>IF(CX19.3!S9&lt;1,"x","")</f>
        <v/>
      </c>
      <c r="P86" s="176" t="str">
        <f>IF(CX19.3!AC9&lt;1,"x","")</f>
        <v/>
      </c>
      <c r="Q86" s="176" t="str">
        <f>IF(CX19.3!AN9&lt;1,"x","")</f>
        <v/>
      </c>
      <c r="R86" s="176" t="str">
        <f>IF(CX19.3!AY9&lt;1,"x","")</f>
        <v/>
      </c>
      <c r="S86" s="176" t="str">
        <f>IF(CX19.3!BJ9&lt;1,"x","")</f>
        <v/>
      </c>
      <c r="T86" s="176" t="str">
        <f>IF(CX19.3!BU9&lt;1,"x","")</f>
        <v/>
      </c>
      <c r="U86" s="176" t="str">
        <f>IF(CX19.3!CN9&lt;1,"x","")</f>
        <v/>
      </c>
      <c r="V86" s="176" t="str">
        <f>IF(CX19.3!CY9&lt;1,"x","")</f>
        <v/>
      </c>
      <c r="W86" s="176" t="str">
        <f>IF(CX19.3!DJ9&lt;1,"x","")</f>
        <v/>
      </c>
      <c r="X86" s="176" t="str">
        <f>IF(CX19.3!DU9&lt;1,"x","")</f>
        <v/>
      </c>
      <c r="Y86" s="176" t="str">
        <f>IF(CX19.3!EF9&lt;1,"x","")</f>
        <v/>
      </c>
      <c r="Z86" s="176" t="str">
        <f>IF(CX19.3!EQ9&lt;1,"x","")</f>
        <v/>
      </c>
      <c r="AA86" s="176" t="str">
        <f>IF(CX19.3!FB9&lt;1,"x","")</f>
        <v/>
      </c>
      <c r="AB86" s="176" t="str">
        <f>IF(CX19.3!FM9&lt;1,"x","")</f>
        <v/>
      </c>
      <c r="AC86" s="176" t="str">
        <f>IF(CX19.3!GJ9&lt;1,"x","")</f>
        <v/>
      </c>
      <c r="AD86" s="176" t="str">
        <f>IF(CX19.3!GU9&lt;1,"x","")</f>
        <v/>
      </c>
      <c r="AE86" s="176" t="str">
        <f>IF(CX19.3!HF9&lt;1,"x","")</f>
        <v/>
      </c>
      <c r="AF86" s="176" t="str">
        <f>IF(CX19.3!HQ9&lt;1,"x","")</f>
        <v/>
      </c>
      <c r="AG86" s="176" t="str">
        <f>IF(CX19.3!IB9&lt;1,"x","")</f>
        <v/>
      </c>
      <c r="AH86" s="176" t="str">
        <f>IF(CX19.3!IM9&lt;1,"x","")</f>
        <v/>
      </c>
      <c r="AI86" s="176" t="str">
        <f>IF(CX19.3!IX9&lt;1,"x","")</f>
        <v/>
      </c>
      <c r="AJ86" s="176" t="str">
        <f>IF(CX19.3!JI9&lt;1,"x","")</f>
        <v/>
      </c>
      <c r="AK86" s="176" t="str">
        <f>IF(CX19.3!JT9&lt;1,"x","")</f>
        <v/>
      </c>
      <c r="AL86" s="176" t="str">
        <f>IF(CX19.3!KQ9&lt;1,"x","")</f>
        <v/>
      </c>
      <c r="AM86" s="176" t="str">
        <f>IF(CX19.3!LB9&lt;1,"x","")</f>
        <v/>
      </c>
      <c r="AN86" s="176" t="str">
        <f>IF(CX19.3!LM9&lt;1,"x","")</f>
        <v/>
      </c>
      <c r="AO86" s="176" t="str">
        <f>IF(CX19.3!LX9&lt;1,"x","")</f>
        <v/>
      </c>
      <c r="AP86" s="176" t="str">
        <f>IF(CX19.3!MI9&lt;1,"x","")</f>
        <v/>
      </c>
      <c r="AQ86" s="176" t="str">
        <f>IF(CX19.3!MT9&lt;1,"x","")</f>
        <v/>
      </c>
      <c r="AR86" s="176" t="str">
        <f>IF(CX19.3!NE9&lt;1,"x","")</f>
        <v/>
      </c>
      <c r="AS86" s="176" t="str">
        <f>IF(CX19.3!NP9&lt;1,"x","")</f>
        <v/>
      </c>
      <c r="AT86" s="176" t="str">
        <f>IF(CX19.3!OA9&lt;1,"x","")</f>
        <v/>
      </c>
      <c r="AU86" s="176" t="str">
        <f>IF(CX19.3!OX9&lt;1,"x","")</f>
        <v/>
      </c>
      <c r="AV86" s="176" t="str">
        <f>IF(CX19.3!PI9&lt;1,"x","")</f>
        <v/>
      </c>
      <c r="AW86" s="176" t="str">
        <f>IF(CX19.3!PT9&lt;1,"x","")</f>
        <v/>
      </c>
      <c r="AX86" s="176" t="str">
        <f>IF(CX19.3!QE9&lt;1,"x","")</f>
        <v/>
      </c>
      <c r="AY86" s="176" t="str">
        <f>IF(CX19.3!QP9&lt;1,"x","")</f>
        <v/>
      </c>
      <c r="AZ86" s="176" t="str">
        <f>IF(CX19.3!RA9&lt;1,"x","")</f>
        <v/>
      </c>
      <c r="BA86" s="176" t="str">
        <f>IF(CX19.3!RL9&lt;1,"x","")</f>
        <v/>
      </c>
      <c r="BB86" s="176" t="str">
        <f>IF(CX19.3!SJ9&lt;1,"x","")</f>
        <v/>
      </c>
      <c r="BC86" s="176" t="str">
        <f>IF(CX19.3!SU9&lt;1,"x","")</f>
        <v/>
      </c>
      <c r="BD86" s="176" t="str">
        <f>IF(CX19.3!TF9&lt;1,"x","")</f>
        <v/>
      </c>
      <c r="BE86" s="281"/>
    </row>
    <row r="87" spans="1:57">
      <c r="A87" s="190">
        <v>9</v>
      </c>
      <c r="B87" s="190">
        <v>85</v>
      </c>
      <c r="C87" s="180" t="s">
        <v>333</v>
      </c>
      <c r="D87" s="180" t="s">
        <v>364</v>
      </c>
      <c r="E87" s="188" t="s">
        <v>19</v>
      </c>
      <c r="F87" s="297" t="s">
        <v>175</v>
      </c>
      <c r="G87" s="190"/>
      <c r="H87" s="191" t="s">
        <v>796</v>
      </c>
      <c r="I87" s="185" t="s">
        <v>18</v>
      </c>
      <c r="J87" s="184" t="s">
        <v>831</v>
      </c>
      <c r="K87" s="205">
        <f t="shared" si="2"/>
        <v>3</v>
      </c>
      <c r="L87" s="208">
        <f>CX19.3!RY10</f>
        <v>2.0227272727272729</v>
      </c>
      <c r="M87" s="207" t="str">
        <f t="shared" si="3"/>
        <v xml:space="preserve">KCBTCT2 (2TC), TT DỰ TOÁN (1TC), </v>
      </c>
      <c r="N87" s="176" t="str">
        <f>IF(CX19.3!M10&lt;1,"x","")</f>
        <v/>
      </c>
      <c r="O87" s="176" t="str">
        <f>IF(CX19.3!S10&lt;1,"x","")</f>
        <v/>
      </c>
      <c r="P87" s="176" t="str">
        <f>IF(CX19.3!AC10&lt;1,"x","")</f>
        <v/>
      </c>
      <c r="Q87" s="176" t="str">
        <f>IF(CX19.3!AN10&lt;1,"x","")</f>
        <v/>
      </c>
      <c r="R87" s="176" t="str">
        <f>IF(CX19.3!AY10&lt;1,"x","")</f>
        <v/>
      </c>
      <c r="S87" s="176" t="str">
        <f>IF(CX19.3!BJ10&lt;1,"x","")</f>
        <v/>
      </c>
      <c r="T87" s="176" t="str">
        <f>IF(CX19.3!BU10&lt;1,"x","")</f>
        <v/>
      </c>
      <c r="U87" s="176" t="str">
        <f>IF(CX19.3!CN10&lt;1,"x","")</f>
        <v/>
      </c>
      <c r="V87" s="176" t="str">
        <f>IF(CX19.3!CY10&lt;1,"x","")</f>
        <v/>
      </c>
      <c r="W87" s="176" t="str">
        <f>IF(CX19.3!DJ10&lt;1,"x","")</f>
        <v/>
      </c>
      <c r="X87" s="176" t="str">
        <f>IF(CX19.3!DU10&lt;1,"x","")</f>
        <v/>
      </c>
      <c r="Y87" s="176" t="str">
        <f>IF(CX19.3!EF10&lt;1,"x","")</f>
        <v/>
      </c>
      <c r="Z87" s="176" t="str">
        <f>IF(CX19.3!EQ10&lt;1,"x","")</f>
        <v/>
      </c>
      <c r="AA87" s="176" t="str">
        <f>IF(CX19.3!FB10&lt;1,"x","")</f>
        <v/>
      </c>
      <c r="AB87" s="176" t="str">
        <f>IF(CX19.3!FM10&lt;1,"x","")</f>
        <v/>
      </c>
      <c r="AC87" s="176" t="str">
        <f>IF(CX19.3!GJ10&lt;1,"x","")</f>
        <v/>
      </c>
      <c r="AD87" s="176" t="str">
        <f>IF(CX19.3!GU10&lt;1,"x","")</f>
        <v/>
      </c>
      <c r="AE87" s="176" t="str">
        <f>IF(CX19.3!HF10&lt;1,"x","")</f>
        <v/>
      </c>
      <c r="AF87" s="176" t="str">
        <f>IF(CX19.3!HQ10&lt;1,"x","")</f>
        <v/>
      </c>
      <c r="AG87" s="176" t="str">
        <f>IF(CX19.3!IB10&lt;1,"x","")</f>
        <v/>
      </c>
      <c r="AH87" s="176" t="str">
        <f>IF(CX19.3!IM10&lt;1,"x","")</f>
        <v/>
      </c>
      <c r="AI87" s="176" t="str">
        <f>IF(CX19.3!IX10&lt;1,"x","")</f>
        <v/>
      </c>
      <c r="AJ87" s="176" t="str">
        <f>IF(CX19.3!JI10&lt;1,"x","")</f>
        <v/>
      </c>
      <c r="AK87" s="176" t="str">
        <f>IF(CX19.3!JT10&lt;1,"x","")</f>
        <v/>
      </c>
      <c r="AL87" s="176" t="str">
        <f>IF(CX19.3!KQ10&lt;1,"x","")</f>
        <v/>
      </c>
      <c r="AM87" s="176" t="str">
        <f>IF(CX19.3!LB10&lt;1,"x","")</f>
        <v/>
      </c>
      <c r="AN87" s="176" t="str">
        <f>IF(CX19.3!LM10&lt;1,"x","")</f>
        <v/>
      </c>
      <c r="AO87" s="176" t="str">
        <f>IF(CX19.3!LX10&lt;1,"x","")</f>
        <v>x</v>
      </c>
      <c r="AP87" s="176" t="str">
        <f>IF(CX19.3!MI10&lt;1,"x","")</f>
        <v/>
      </c>
      <c r="AQ87" s="176" t="str">
        <f>IF(CX19.3!MT10&lt;1,"x","")</f>
        <v/>
      </c>
      <c r="AR87" s="176" t="str">
        <f>IF(CX19.3!NE10&lt;1,"x","")</f>
        <v/>
      </c>
      <c r="AS87" s="176" t="str">
        <f>IF(CX19.3!NP10&lt;1,"x","")</f>
        <v/>
      </c>
      <c r="AT87" s="176" t="str">
        <f>IF(CX19.3!OA10&lt;1,"x","")</f>
        <v/>
      </c>
      <c r="AU87" s="176" t="str">
        <f>IF(CX19.3!OX10&lt;1,"x","")</f>
        <v/>
      </c>
      <c r="AV87" s="176" t="str">
        <f>IF(CX19.3!PI10&lt;1,"x","")</f>
        <v/>
      </c>
      <c r="AW87" s="176" t="str">
        <f>IF(CX19.3!PT10&lt;1,"x","")</f>
        <v/>
      </c>
      <c r="AX87" s="176" t="str">
        <f>IF(CX19.3!QE10&lt;1,"x","")</f>
        <v/>
      </c>
      <c r="AY87" s="176" t="str">
        <f>IF(CX19.3!QP10&lt;1,"x","")</f>
        <v/>
      </c>
      <c r="AZ87" s="176" t="str">
        <f>IF(CX19.3!RA10&lt;1,"x","")</f>
        <v/>
      </c>
      <c r="BA87" s="176" t="str">
        <f>IF(CX19.3!RL10&lt;1,"x","")</f>
        <v>x</v>
      </c>
      <c r="BB87" s="176" t="str">
        <f>IF(CX19.3!SJ10&lt;1,"x","")</f>
        <v/>
      </c>
      <c r="BC87" s="176" t="str">
        <f>IF(CX19.3!SU10&lt;1,"x","")</f>
        <v/>
      </c>
      <c r="BD87" s="176" t="str">
        <f>IF(CX19.3!TF10&lt;1,"x","")</f>
        <v/>
      </c>
      <c r="BE87" s="281"/>
    </row>
    <row r="88" spans="1:57">
      <c r="A88" s="190">
        <v>10</v>
      </c>
      <c r="B88" s="190">
        <v>86</v>
      </c>
      <c r="C88" s="180" t="s">
        <v>333</v>
      </c>
      <c r="D88" s="180" t="s">
        <v>368</v>
      </c>
      <c r="E88" s="188" t="s">
        <v>19</v>
      </c>
      <c r="F88" s="189" t="s">
        <v>18</v>
      </c>
      <c r="G88" s="190"/>
      <c r="H88" s="191" t="s">
        <v>799</v>
      </c>
      <c r="I88" s="185" t="s">
        <v>18</v>
      </c>
      <c r="J88" s="184" t="s">
        <v>832</v>
      </c>
      <c r="K88" s="205">
        <f t="shared" si="2"/>
        <v>0</v>
      </c>
      <c r="L88" s="208">
        <f>CX19.3!RY11</f>
        <v>2.4890109890109891</v>
      </c>
      <c r="M88" s="207" t="str">
        <f t="shared" si="3"/>
        <v/>
      </c>
      <c r="N88" s="176" t="str">
        <f>IF(CX19.3!M11&lt;1,"x","")</f>
        <v/>
      </c>
      <c r="O88" s="176" t="str">
        <f>IF(CX19.3!S11&lt;1,"x","")</f>
        <v/>
      </c>
      <c r="P88" s="176" t="str">
        <f>IF(CX19.3!AC11&lt;1,"x","")</f>
        <v/>
      </c>
      <c r="Q88" s="176" t="str">
        <f>IF(CX19.3!AN11&lt;1,"x","")</f>
        <v/>
      </c>
      <c r="R88" s="176" t="str">
        <f>IF(CX19.3!AY11&lt;1,"x","")</f>
        <v/>
      </c>
      <c r="S88" s="176" t="str">
        <f>IF(CX19.3!BJ11&lt;1,"x","")</f>
        <v/>
      </c>
      <c r="T88" s="176" t="str">
        <f>IF(CX19.3!BU11&lt;1,"x","")</f>
        <v/>
      </c>
      <c r="U88" s="176" t="str">
        <f>IF(CX19.3!CN11&lt;1,"x","")</f>
        <v/>
      </c>
      <c r="V88" s="176" t="str">
        <f>IF(CX19.3!CY11&lt;1,"x","")</f>
        <v/>
      </c>
      <c r="W88" s="176" t="str">
        <f>IF(CX19.3!DJ11&lt;1,"x","")</f>
        <v/>
      </c>
      <c r="X88" s="176" t="str">
        <f>IF(CX19.3!DU11&lt;1,"x","")</f>
        <v/>
      </c>
      <c r="Y88" s="176" t="str">
        <f>IF(CX19.3!EF11&lt;1,"x","")</f>
        <v/>
      </c>
      <c r="Z88" s="176" t="str">
        <f>IF(CX19.3!EQ11&lt;1,"x","")</f>
        <v/>
      </c>
      <c r="AA88" s="176" t="str">
        <f>IF(CX19.3!FB11&lt;1,"x","")</f>
        <v/>
      </c>
      <c r="AB88" s="176" t="str">
        <f>IF(CX19.3!FM11&lt;1,"x","")</f>
        <v/>
      </c>
      <c r="AC88" s="176" t="str">
        <f>IF(CX19.3!GJ11&lt;1,"x","")</f>
        <v/>
      </c>
      <c r="AD88" s="176" t="str">
        <f>IF(CX19.3!GU11&lt;1,"x","")</f>
        <v/>
      </c>
      <c r="AE88" s="176" t="str">
        <f>IF(CX19.3!HF11&lt;1,"x","")</f>
        <v/>
      </c>
      <c r="AF88" s="176" t="str">
        <f>IF(CX19.3!HQ11&lt;1,"x","")</f>
        <v/>
      </c>
      <c r="AG88" s="176" t="str">
        <f>IF(CX19.3!IB11&lt;1,"x","")</f>
        <v/>
      </c>
      <c r="AH88" s="176" t="str">
        <f>IF(CX19.3!IM11&lt;1,"x","")</f>
        <v/>
      </c>
      <c r="AI88" s="176" t="str">
        <f>IF(CX19.3!IX11&lt;1,"x","")</f>
        <v/>
      </c>
      <c r="AJ88" s="176" t="str">
        <f>IF(CX19.3!JI11&lt;1,"x","")</f>
        <v/>
      </c>
      <c r="AK88" s="176" t="str">
        <f>IF(CX19.3!JT11&lt;1,"x","")</f>
        <v/>
      </c>
      <c r="AL88" s="176" t="str">
        <f>IF(CX19.3!KQ11&lt;1,"x","")</f>
        <v/>
      </c>
      <c r="AM88" s="176" t="str">
        <f>IF(CX19.3!LB11&lt;1,"x","")</f>
        <v/>
      </c>
      <c r="AN88" s="176" t="str">
        <f>IF(CX19.3!LM11&lt;1,"x","")</f>
        <v/>
      </c>
      <c r="AO88" s="176" t="str">
        <f>IF(CX19.3!LX11&lt;1,"x","")</f>
        <v/>
      </c>
      <c r="AP88" s="176" t="str">
        <f>IF(CX19.3!MI11&lt;1,"x","")</f>
        <v/>
      </c>
      <c r="AQ88" s="176" t="str">
        <f>IF(CX19.3!MT11&lt;1,"x","")</f>
        <v/>
      </c>
      <c r="AR88" s="176" t="str">
        <f>IF(CX19.3!NE11&lt;1,"x","")</f>
        <v/>
      </c>
      <c r="AS88" s="176" t="str">
        <f>IF(CX19.3!NP11&lt;1,"x","")</f>
        <v/>
      </c>
      <c r="AT88" s="176" t="str">
        <f>IF(CX19.3!OA11&lt;1,"x","")</f>
        <v/>
      </c>
      <c r="AU88" s="176" t="str">
        <f>IF(CX19.3!OX11&lt;1,"x","")</f>
        <v/>
      </c>
      <c r="AV88" s="176" t="str">
        <f>IF(CX19.3!PI11&lt;1,"x","")</f>
        <v/>
      </c>
      <c r="AW88" s="176" t="str">
        <f>IF(CX19.3!PT11&lt;1,"x","")</f>
        <v/>
      </c>
      <c r="AX88" s="176" t="str">
        <f>IF(CX19.3!QE11&lt;1,"x","")</f>
        <v/>
      </c>
      <c r="AY88" s="176" t="str">
        <f>IF(CX19.3!QP11&lt;1,"x","")</f>
        <v/>
      </c>
      <c r="AZ88" s="176" t="str">
        <f>IF(CX19.3!RA11&lt;1,"x","")</f>
        <v/>
      </c>
      <c r="BA88" s="176" t="str">
        <f>IF(CX19.3!RL11&lt;1,"x","")</f>
        <v/>
      </c>
      <c r="BB88" s="176" t="str">
        <f>IF(CX19.3!SJ11&lt;1,"x","")</f>
        <v/>
      </c>
      <c r="BC88" s="176" t="str">
        <f>IF(CX19.3!SU11&lt;1,"x","")</f>
        <v/>
      </c>
      <c r="BD88" s="176" t="str">
        <f>IF(CX19.3!TF11&lt;1,"x","")</f>
        <v/>
      </c>
      <c r="BE88" s="281"/>
    </row>
    <row r="89" spans="1:57">
      <c r="A89" s="190">
        <v>11</v>
      </c>
      <c r="B89" s="190">
        <v>87</v>
      </c>
      <c r="C89" s="180" t="s">
        <v>333</v>
      </c>
      <c r="D89" s="180" t="s">
        <v>369</v>
      </c>
      <c r="E89" s="188" t="s">
        <v>119</v>
      </c>
      <c r="F89" s="189" t="s">
        <v>18</v>
      </c>
      <c r="G89" s="190"/>
      <c r="H89" s="191" t="s">
        <v>800</v>
      </c>
      <c r="I89" s="185" t="s">
        <v>18</v>
      </c>
      <c r="J89" s="184" t="s">
        <v>833</v>
      </c>
      <c r="K89" s="205">
        <f t="shared" si="2"/>
        <v>0</v>
      </c>
      <c r="L89" s="208">
        <f>CX19.3!RY12</f>
        <v>1.9945054945054945</v>
      </c>
      <c r="M89" s="207" t="str">
        <f t="shared" si="3"/>
        <v/>
      </c>
      <c r="N89" s="176" t="str">
        <f>IF(CX19.3!M12&lt;1,"x","")</f>
        <v/>
      </c>
      <c r="O89" s="176" t="str">
        <f>IF(CX19.3!S12&lt;1,"x","")</f>
        <v/>
      </c>
      <c r="P89" s="176" t="str">
        <f>IF(CX19.3!AC12&lt;1,"x","")</f>
        <v/>
      </c>
      <c r="Q89" s="176" t="str">
        <f>IF(CX19.3!AN12&lt;1,"x","")</f>
        <v/>
      </c>
      <c r="R89" s="176" t="str">
        <f>IF(CX19.3!AY12&lt;1,"x","")</f>
        <v/>
      </c>
      <c r="S89" s="176" t="str">
        <f>IF(CX19.3!BJ12&lt;1,"x","")</f>
        <v/>
      </c>
      <c r="T89" s="176" t="str">
        <f>IF(CX19.3!BU12&lt;1,"x","")</f>
        <v/>
      </c>
      <c r="U89" s="176" t="str">
        <f>IF(CX19.3!CN12&lt;1,"x","")</f>
        <v/>
      </c>
      <c r="V89" s="176" t="str">
        <f>IF(CX19.3!CY12&lt;1,"x","")</f>
        <v/>
      </c>
      <c r="W89" s="176" t="str">
        <f>IF(CX19.3!DJ12&lt;1,"x","")</f>
        <v/>
      </c>
      <c r="X89" s="176" t="str">
        <f>IF(CX19.3!DU12&lt;1,"x","")</f>
        <v/>
      </c>
      <c r="Y89" s="176" t="str">
        <f>IF(CX19.3!EF12&lt;1,"x","")</f>
        <v/>
      </c>
      <c r="Z89" s="176" t="str">
        <f>IF(CX19.3!EQ12&lt;1,"x","")</f>
        <v/>
      </c>
      <c r="AA89" s="176" t="str">
        <f>IF(CX19.3!FB12&lt;1,"x","")</f>
        <v/>
      </c>
      <c r="AB89" s="176" t="str">
        <f>IF(CX19.3!FM12&lt;1,"x","")</f>
        <v/>
      </c>
      <c r="AC89" s="176" t="str">
        <f>IF(CX19.3!GJ12&lt;1,"x","")</f>
        <v/>
      </c>
      <c r="AD89" s="176" t="str">
        <f>IF(CX19.3!GU12&lt;1,"x","")</f>
        <v/>
      </c>
      <c r="AE89" s="176" t="str">
        <f>IF(CX19.3!HF12&lt;1,"x","")</f>
        <v/>
      </c>
      <c r="AF89" s="176" t="str">
        <f>IF(CX19.3!HQ12&lt;1,"x","")</f>
        <v/>
      </c>
      <c r="AG89" s="176" t="str">
        <f>IF(CX19.3!IB12&lt;1,"x","")</f>
        <v/>
      </c>
      <c r="AH89" s="176" t="str">
        <f>IF(CX19.3!IM12&lt;1,"x","")</f>
        <v/>
      </c>
      <c r="AI89" s="176" t="str">
        <f>IF(CX19.3!IX12&lt;1,"x","")</f>
        <v/>
      </c>
      <c r="AJ89" s="176" t="str">
        <f>IF(CX19.3!JI12&lt;1,"x","")</f>
        <v/>
      </c>
      <c r="AK89" s="176" t="str">
        <f>IF(CX19.3!JT12&lt;1,"x","")</f>
        <v/>
      </c>
      <c r="AL89" s="176" t="str">
        <f>IF(CX19.3!KQ12&lt;1,"x","")</f>
        <v/>
      </c>
      <c r="AM89" s="176" t="str">
        <f>IF(CX19.3!LB12&lt;1,"x","")</f>
        <v/>
      </c>
      <c r="AN89" s="176" t="str">
        <f>IF(CX19.3!LM12&lt;1,"x","")</f>
        <v/>
      </c>
      <c r="AO89" s="176" t="str">
        <f>IF(CX19.3!LX12&lt;1,"x","")</f>
        <v/>
      </c>
      <c r="AP89" s="176" t="str">
        <f>IF(CX19.3!MI12&lt;1,"x","")</f>
        <v/>
      </c>
      <c r="AQ89" s="176" t="str">
        <f>IF(CX19.3!MT12&lt;1,"x","")</f>
        <v/>
      </c>
      <c r="AR89" s="176" t="str">
        <f>IF(CX19.3!NE12&lt;1,"x","")</f>
        <v/>
      </c>
      <c r="AS89" s="176" t="str">
        <f>IF(CX19.3!NP12&lt;1,"x","")</f>
        <v/>
      </c>
      <c r="AT89" s="176" t="str">
        <f>IF(CX19.3!OA12&lt;1,"x","")</f>
        <v/>
      </c>
      <c r="AU89" s="176" t="str">
        <f>IF(CX19.3!OX12&lt;1,"x","")</f>
        <v/>
      </c>
      <c r="AV89" s="176" t="str">
        <f>IF(CX19.3!PI12&lt;1,"x","")</f>
        <v/>
      </c>
      <c r="AW89" s="176" t="str">
        <f>IF(CX19.3!PT12&lt;1,"x","")</f>
        <v/>
      </c>
      <c r="AX89" s="176" t="str">
        <f>IF(CX19.3!QE12&lt;1,"x","")</f>
        <v/>
      </c>
      <c r="AY89" s="176" t="str">
        <f>IF(CX19.3!QP12&lt;1,"x","")</f>
        <v/>
      </c>
      <c r="AZ89" s="176" t="str">
        <f>IF(CX19.3!RA12&lt;1,"x","")</f>
        <v/>
      </c>
      <c r="BA89" s="176" t="str">
        <f>IF(CX19.3!RL12&lt;1,"x","")</f>
        <v/>
      </c>
      <c r="BB89" s="176"/>
      <c r="BC89" s="176"/>
      <c r="BD89" s="176" t="str">
        <f>IF(CX19.3!TF12&lt;1,"x","")</f>
        <v/>
      </c>
      <c r="BE89" s="281"/>
    </row>
    <row r="90" spans="1:57">
      <c r="A90" s="190">
        <v>12</v>
      </c>
      <c r="B90" s="190">
        <v>88</v>
      </c>
      <c r="C90" s="180" t="s">
        <v>333</v>
      </c>
      <c r="D90" s="180" t="s">
        <v>370</v>
      </c>
      <c r="E90" s="196" t="s">
        <v>371</v>
      </c>
      <c r="F90" s="197" t="s">
        <v>18</v>
      </c>
      <c r="G90" s="190"/>
      <c r="H90" s="191" t="s">
        <v>716</v>
      </c>
      <c r="I90" s="185" t="s">
        <v>18</v>
      </c>
      <c r="J90" s="184" t="s">
        <v>834</v>
      </c>
      <c r="K90" s="205">
        <f t="shared" si="2"/>
        <v>3</v>
      </c>
      <c r="L90" s="208">
        <f>CX19.3!RY13</f>
        <v>2.0227272727272729</v>
      </c>
      <c r="M90" s="207" t="str">
        <f t="shared" si="3"/>
        <v xml:space="preserve">TRẮC ĐỊA (3TC), </v>
      </c>
      <c r="N90" s="176" t="str">
        <f>IF(CX19.3!M13&lt;1,"x","")</f>
        <v/>
      </c>
      <c r="O90" s="176" t="str">
        <f>IF(CX19.3!S13&lt;1,"x","")</f>
        <v/>
      </c>
      <c r="P90" s="176" t="str">
        <f>IF(CX19.3!AC13&lt;1,"x","")</f>
        <v/>
      </c>
      <c r="Q90" s="176" t="str">
        <f>IF(CX19.3!AN13&lt;1,"x","")</f>
        <v/>
      </c>
      <c r="R90" s="176" t="str">
        <f>IF(CX19.3!AY13&lt;1,"x","")</f>
        <v/>
      </c>
      <c r="S90" s="176" t="str">
        <f>IF(CX19.3!BJ13&lt;1,"x","")</f>
        <v/>
      </c>
      <c r="T90" s="176" t="str">
        <f>IF(CX19.3!BU13&lt;1,"x","")</f>
        <v/>
      </c>
      <c r="U90" s="176" t="str">
        <f>IF(CX19.3!CN13&lt;1,"x","")</f>
        <v/>
      </c>
      <c r="V90" s="176" t="str">
        <f>IF(CX19.3!CY13&lt;1,"x","")</f>
        <v/>
      </c>
      <c r="W90" s="176" t="str">
        <f>IF(CX19.3!DJ13&lt;1,"x","")</f>
        <v/>
      </c>
      <c r="X90" s="176" t="str">
        <f>IF(CX19.3!DU13&lt;1,"x","")</f>
        <v/>
      </c>
      <c r="Y90" s="176" t="str">
        <f>IF(CX19.3!EF13&lt;1,"x","")</f>
        <v/>
      </c>
      <c r="Z90" s="176" t="str">
        <f>IF(CX19.3!EQ13&lt;1,"x","")</f>
        <v/>
      </c>
      <c r="AA90" s="176" t="str">
        <f>IF(CX19.3!FB13&lt;1,"x","")</f>
        <v/>
      </c>
      <c r="AB90" s="176" t="str">
        <f>IF(CX19.3!FM13&lt;1,"x","")</f>
        <v/>
      </c>
      <c r="AC90" s="176" t="str">
        <f>IF(CX19.3!GJ13&lt;1,"x","")</f>
        <v/>
      </c>
      <c r="AD90" s="176" t="str">
        <f>IF(CX19.3!GU13&lt;1,"x","")</f>
        <v/>
      </c>
      <c r="AE90" s="176" t="str">
        <f>IF(CX19.3!HF13&lt;1,"x","")</f>
        <v/>
      </c>
      <c r="AF90" s="176" t="str">
        <f>IF(CX19.3!HQ13&lt;1,"x","")</f>
        <v/>
      </c>
      <c r="AG90" s="176" t="str">
        <f>IF(CX19.3!IB13&lt;1,"x","")</f>
        <v>x</v>
      </c>
      <c r="AH90" s="176" t="str">
        <f>IF(CX19.3!IM13&lt;1,"x","")</f>
        <v/>
      </c>
      <c r="AI90" s="176" t="str">
        <f>IF(CX19.3!IX13&lt;1,"x","")</f>
        <v/>
      </c>
      <c r="AJ90" s="176" t="str">
        <f>IF(CX19.3!JI13&lt;1,"x","")</f>
        <v/>
      </c>
      <c r="AK90" s="176" t="str">
        <f>IF(CX19.3!JT13&lt;1,"x","")</f>
        <v/>
      </c>
      <c r="AL90" s="176" t="str">
        <f>IF(CX19.3!KQ13&lt;1,"x","")</f>
        <v/>
      </c>
      <c r="AM90" s="176" t="str">
        <f>IF(CX19.3!LB13&lt;1,"x","")</f>
        <v/>
      </c>
      <c r="AN90" s="176" t="str">
        <f>IF(CX19.3!LM13&lt;1,"x","")</f>
        <v/>
      </c>
      <c r="AO90" s="176" t="str">
        <f>IF(CX19.3!LX13&lt;1,"x","")</f>
        <v/>
      </c>
      <c r="AP90" s="176" t="str">
        <f>IF(CX19.3!MI13&lt;1,"x","")</f>
        <v/>
      </c>
      <c r="AQ90" s="176" t="str">
        <f>IF(CX19.3!MT13&lt;1,"x","")</f>
        <v/>
      </c>
      <c r="AR90" s="176" t="str">
        <f>IF(CX19.3!NE13&lt;1,"x","")</f>
        <v/>
      </c>
      <c r="AS90" s="176" t="str">
        <f>IF(CX19.3!NP13&lt;1,"x","")</f>
        <v/>
      </c>
      <c r="AT90" s="176" t="str">
        <f>IF(CX19.3!OA13&lt;1,"x","")</f>
        <v/>
      </c>
      <c r="AU90" s="176" t="str">
        <f>IF(CX19.3!OX13&lt;1,"x","")</f>
        <v/>
      </c>
      <c r="AV90" s="176" t="str">
        <f>IF(CX19.3!PI13&lt;1,"x","")</f>
        <v/>
      </c>
      <c r="AW90" s="176" t="str">
        <f>IF(CX19.3!PT13&lt;1,"x","")</f>
        <v/>
      </c>
      <c r="AX90" s="176" t="str">
        <f>IF(CX19.3!QE13&lt;1,"x","")</f>
        <v/>
      </c>
      <c r="AY90" s="176" t="str">
        <f>IF(CX19.3!QP13&lt;1,"x","")</f>
        <v/>
      </c>
      <c r="AZ90" s="176" t="str">
        <f>IF(CX19.3!RA13&lt;1,"x","")</f>
        <v/>
      </c>
      <c r="BA90" s="176" t="str">
        <f>IF(CX19.3!RL13&lt;1,"x","")</f>
        <v/>
      </c>
      <c r="BB90" s="176" t="str">
        <f>IF(CX19.3!SJ13&lt;1,"x","")</f>
        <v/>
      </c>
      <c r="BC90" s="176" t="str">
        <f>IF(CX19.3!SU13&lt;1,"x","")</f>
        <v/>
      </c>
      <c r="BD90" s="176" t="str">
        <f>IF(CX19.3!TF13&lt;1,"x","")</f>
        <v/>
      </c>
      <c r="BE90" s="281"/>
    </row>
    <row r="91" spans="1:57">
      <c r="A91" s="190">
        <v>13</v>
      </c>
      <c r="B91" s="190">
        <v>89</v>
      </c>
      <c r="C91" s="180" t="s">
        <v>333</v>
      </c>
      <c r="D91" s="180" t="s">
        <v>372</v>
      </c>
      <c r="E91" s="188" t="s">
        <v>119</v>
      </c>
      <c r="F91" s="297" t="s">
        <v>373</v>
      </c>
      <c r="G91" s="190"/>
      <c r="H91" s="191" t="s">
        <v>801</v>
      </c>
      <c r="I91" s="185" t="s">
        <v>18</v>
      </c>
      <c r="J91" s="184" t="s">
        <v>21</v>
      </c>
      <c r="K91" s="205">
        <f t="shared" si="2"/>
        <v>4</v>
      </c>
      <c r="L91" s="208">
        <f>CX19.3!RY14</f>
        <v>2.264367816091954</v>
      </c>
      <c r="M91" s="207" t="str">
        <f t="shared" si="3"/>
        <v xml:space="preserve">VẼ XD1 (3TC), TT DỰ TOÁN (1TC), </v>
      </c>
      <c r="N91" s="176" t="str">
        <f>IF(CX19.3!M14&lt;1,"x","")</f>
        <v/>
      </c>
      <c r="O91" s="176" t="str">
        <f>IF(CX19.3!S14&lt;1,"x","")</f>
        <v/>
      </c>
      <c r="P91" s="176" t="str">
        <f>IF(CX19.3!AC14&lt;1,"x","")</f>
        <v/>
      </c>
      <c r="Q91" s="176" t="str">
        <f>IF(CX19.3!AN14&lt;1,"x","")</f>
        <v>x</v>
      </c>
      <c r="R91" s="176" t="str">
        <f>IF(CX19.3!AY14&lt;1,"x","")</f>
        <v/>
      </c>
      <c r="S91" s="176" t="str">
        <f>IF(CX19.3!BJ14&lt;1,"x","")</f>
        <v/>
      </c>
      <c r="T91" s="176" t="str">
        <f>IF(CX19.3!BU14&lt;1,"x","")</f>
        <v/>
      </c>
      <c r="U91" s="176" t="str">
        <f>IF(CX19.3!CN14&lt;1,"x","")</f>
        <v/>
      </c>
      <c r="V91" s="176" t="str">
        <f>IF(CX19.3!CY14&lt;1,"x","")</f>
        <v/>
      </c>
      <c r="W91" s="176" t="str">
        <f>IF(CX19.3!DJ14&lt;1,"x","")</f>
        <v/>
      </c>
      <c r="X91" s="176" t="str">
        <f>IF(CX19.3!DU14&lt;1,"x","")</f>
        <v/>
      </c>
      <c r="Y91" s="176" t="str">
        <f>IF(CX19.3!EF14&lt;1,"x","")</f>
        <v/>
      </c>
      <c r="Z91" s="176" t="str">
        <f>IF(CX19.3!EQ14&lt;1,"x","")</f>
        <v/>
      </c>
      <c r="AA91" s="176" t="str">
        <f>IF(CX19.3!FB14&lt;1,"x","")</f>
        <v/>
      </c>
      <c r="AB91" s="176" t="str">
        <f>IF(CX19.3!FM14&lt;1,"x","")</f>
        <v/>
      </c>
      <c r="AC91" s="176" t="str">
        <f>IF(CX19.3!GJ14&lt;1,"x","")</f>
        <v/>
      </c>
      <c r="AD91" s="176" t="str">
        <f>IF(CX19.3!GU14&lt;1,"x","")</f>
        <v/>
      </c>
      <c r="AE91" s="176" t="str">
        <f>IF(CX19.3!HF14&lt;1,"x","")</f>
        <v/>
      </c>
      <c r="AF91" s="176" t="str">
        <f>IF(CX19.3!HQ14&lt;1,"x","")</f>
        <v/>
      </c>
      <c r="AG91" s="176" t="str">
        <f>IF(CX19.3!IB14&lt;1,"x","")</f>
        <v/>
      </c>
      <c r="AH91" s="176" t="str">
        <f>IF(CX19.3!IM14&lt;1,"x","")</f>
        <v/>
      </c>
      <c r="AI91" s="176" t="str">
        <f>IF(CX19.3!IX14&lt;1,"x","")</f>
        <v/>
      </c>
      <c r="AJ91" s="176" t="str">
        <f>IF(CX19.3!JI14&lt;1,"x","")</f>
        <v/>
      </c>
      <c r="AK91" s="176" t="str">
        <f>IF(CX19.3!JT14&lt;1,"x","")</f>
        <v/>
      </c>
      <c r="AL91" s="176" t="str">
        <f>IF(CX19.3!KQ14&lt;1,"x","")</f>
        <v/>
      </c>
      <c r="AM91" s="176" t="str">
        <f>IF(CX19.3!LB14&lt;1,"x","")</f>
        <v/>
      </c>
      <c r="AN91" s="176" t="str">
        <f>IF(CX19.3!LM14&lt;1,"x","")</f>
        <v/>
      </c>
      <c r="AO91" s="176" t="str">
        <f>IF(CX19.3!LX14&lt;1,"x","")</f>
        <v/>
      </c>
      <c r="AP91" s="176" t="str">
        <f>IF(CX19.3!MI14&lt;1,"x","")</f>
        <v/>
      </c>
      <c r="AQ91" s="176" t="str">
        <f>IF(CX19.3!MT14&lt;1,"x","")</f>
        <v/>
      </c>
      <c r="AR91" s="176" t="str">
        <f>IF(CX19.3!NE14&lt;1,"x","")</f>
        <v/>
      </c>
      <c r="AS91" s="176" t="str">
        <f>IF(CX19.3!NP14&lt;1,"x","")</f>
        <v/>
      </c>
      <c r="AT91" s="176" t="str">
        <f>IF(CX19.3!OA14&lt;1,"x","")</f>
        <v/>
      </c>
      <c r="AU91" s="176" t="str">
        <f>IF(CX19.3!OX14&lt;1,"x","")</f>
        <v/>
      </c>
      <c r="AV91" s="176" t="str">
        <f>IF(CX19.3!PI14&lt;1,"x","")</f>
        <v/>
      </c>
      <c r="AW91" s="176" t="str">
        <f>IF(CX19.3!PT14&lt;1,"x","")</f>
        <v/>
      </c>
      <c r="AX91" s="176" t="str">
        <f>IF(CX19.3!QE14&lt;1,"x","")</f>
        <v/>
      </c>
      <c r="AY91" s="176" t="str">
        <f>IF(CX19.3!QP14&lt;1,"x","")</f>
        <v/>
      </c>
      <c r="AZ91" s="176" t="str">
        <f>IF(CX19.3!RA14&lt;1,"x","")</f>
        <v/>
      </c>
      <c r="BA91" s="176" t="str">
        <f>IF(CX19.3!RL14&lt;1,"x","")</f>
        <v>x</v>
      </c>
      <c r="BB91" s="176" t="str">
        <f>IF(CX19.3!SJ14&lt;1,"x","")</f>
        <v/>
      </c>
      <c r="BC91" s="176" t="str">
        <f>IF(CX19.3!SU14&lt;1,"x","")</f>
        <v/>
      </c>
      <c r="BD91" s="176" t="str">
        <f>IF(CX19.3!TF14&lt;1,"x","")</f>
        <v/>
      </c>
      <c r="BE91" s="281"/>
    </row>
    <row r="92" spans="1:57">
      <c r="A92" s="190">
        <v>14</v>
      </c>
      <c r="B92" s="190">
        <v>90</v>
      </c>
      <c r="C92" s="180" t="s">
        <v>333</v>
      </c>
      <c r="D92" s="180" t="s">
        <v>374</v>
      </c>
      <c r="E92" s="188" t="s">
        <v>361</v>
      </c>
      <c r="F92" s="265" t="s">
        <v>292</v>
      </c>
      <c r="G92" s="190"/>
      <c r="H92" s="191" t="s">
        <v>802</v>
      </c>
      <c r="I92" s="185" t="s">
        <v>18</v>
      </c>
      <c r="J92" s="184" t="s">
        <v>835</v>
      </c>
      <c r="K92" s="205">
        <f t="shared" si="2"/>
        <v>0</v>
      </c>
      <c r="L92" s="208">
        <f>CX19.3!RY15</f>
        <v>1.9780219780219781</v>
      </c>
      <c r="M92" s="207" t="str">
        <f t="shared" si="3"/>
        <v/>
      </c>
      <c r="N92" s="176" t="str">
        <f>IF(CX19.3!M15&lt;1,"x","")</f>
        <v/>
      </c>
      <c r="O92" s="176" t="str">
        <f>IF(CX19.3!S15&lt;1,"x","")</f>
        <v/>
      </c>
      <c r="P92" s="176" t="str">
        <f>IF(CX19.3!AC15&lt;1,"x","")</f>
        <v/>
      </c>
      <c r="Q92" s="176" t="str">
        <f>IF(CX19.3!AN15&lt;1,"x","")</f>
        <v/>
      </c>
      <c r="R92" s="176" t="str">
        <f>IF(CX19.3!AY15&lt;1,"x","")</f>
        <v/>
      </c>
      <c r="S92" s="176" t="str">
        <f>IF(CX19.3!BJ15&lt;1,"x","")</f>
        <v/>
      </c>
      <c r="T92" s="176" t="str">
        <f>IF(CX19.3!BU15&lt;1,"x","")</f>
        <v/>
      </c>
      <c r="U92" s="176" t="str">
        <f>IF(CX19.3!CN15&lt;1,"x","")</f>
        <v/>
      </c>
      <c r="V92" s="176" t="str">
        <f>IF(CX19.3!CY15&lt;1,"x","")</f>
        <v/>
      </c>
      <c r="W92" s="176" t="str">
        <f>IF(CX19.3!DJ15&lt;1,"x","")</f>
        <v/>
      </c>
      <c r="X92" s="176" t="str">
        <f>IF(CX19.3!DU15&lt;1,"x","")</f>
        <v/>
      </c>
      <c r="Y92" s="176" t="str">
        <f>IF(CX19.3!EF15&lt;1,"x","")</f>
        <v/>
      </c>
      <c r="Z92" s="176" t="str">
        <f>IF(CX19.3!EQ15&lt;1,"x","")</f>
        <v/>
      </c>
      <c r="AA92" s="176" t="str">
        <f>IF(CX19.3!FB15&lt;1,"x","")</f>
        <v/>
      </c>
      <c r="AB92" s="176" t="str">
        <f>IF(CX19.3!FM15&lt;1,"x","")</f>
        <v/>
      </c>
      <c r="AC92" s="176" t="str">
        <f>IF(CX19.3!GJ15&lt;1,"x","")</f>
        <v/>
      </c>
      <c r="AD92" s="176" t="str">
        <f>IF(CX19.3!GU15&lt;1,"x","")</f>
        <v/>
      </c>
      <c r="AE92" s="176" t="str">
        <f>IF(CX19.3!HF15&lt;1,"x","")</f>
        <v/>
      </c>
      <c r="AF92" s="176" t="str">
        <f>IF(CX19.3!HQ15&lt;1,"x","")</f>
        <v/>
      </c>
      <c r="AG92" s="176" t="str">
        <f>IF(CX19.3!IB15&lt;1,"x","")</f>
        <v/>
      </c>
      <c r="AH92" s="176" t="str">
        <f>IF(CX19.3!IM15&lt;1,"x","")</f>
        <v/>
      </c>
      <c r="AI92" s="176" t="str">
        <f>IF(CX19.3!IX15&lt;1,"x","")</f>
        <v/>
      </c>
      <c r="AJ92" s="176" t="str">
        <f>IF(CX19.3!JI15&lt;1,"x","")</f>
        <v/>
      </c>
      <c r="AK92" s="176" t="str">
        <f>IF(CX19.3!JT15&lt;1,"x","")</f>
        <v/>
      </c>
      <c r="AL92" s="176" t="str">
        <f>IF(CX19.3!KQ15&lt;1,"x","")</f>
        <v/>
      </c>
      <c r="AM92" s="176" t="str">
        <f>IF(CX19.3!LB15&lt;1,"x","")</f>
        <v/>
      </c>
      <c r="AN92" s="176" t="str">
        <f>IF(CX19.3!LM15&lt;1,"x","")</f>
        <v/>
      </c>
      <c r="AO92" s="176" t="str">
        <f>IF(CX19.3!LX15&lt;1,"x","")</f>
        <v/>
      </c>
      <c r="AP92" s="176" t="str">
        <f>IF(CX19.3!MI15&lt;1,"x","")</f>
        <v/>
      </c>
      <c r="AQ92" s="176" t="str">
        <f>IF(CX19.3!MT15&lt;1,"x","")</f>
        <v/>
      </c>
      <c r="AR92" s="176" t="str">
        <f>IF(CX19.3!NE15&lt;1,"x","")</f>
        <v/>
      </c>
      <c r="AS92" s="176" t="str">
        <f>IF(CX19.3!NP15&lt;1,"x","")</f>
        <v/>
      </c>
      <c r="AT92" s="176" t="str">
        <f>IF(CX19.3!OA15&lt;1,"x","")</f>
        <v/>
      </c>
      <c r="AU92" s="176" t="str">
        <f>IF(CX19.3!OX15&lt;1,"x","")</f>
        <v/>
      </c>
      <c r="AV92" s="176" t="str">
        <f>IF(CX19.3!PI15&lt;1,"x","")</f>
        <v/>
      </c>
      <c r="AW92" s="176" t="str">
        <f>IF(CX19.3!PT15&lt;1,"x","")</f>
        <v/>
      </c>
      <c r="AX92" s="176" t="str">
        <f>IF(CX19.3!QE15&lt;1,"x","")</f>
        <v/>
      </c>
      <c r="AY92" s="176" t="str">
        <f>IF(CX19.3!QP15&lt;1,"x","")</f>
        <v/>
      </c>
      <c r="AZ92" s="176" t="str">
        <f>IF(CX19.3!RA15&lt;1,"x","")</f>
        <v/>
      </c>
      <c r="BA92" s="176" t="str">
        <f>IF(CX19.3!RL15&lt;1,"x","")</f>
        <v/>
      </c>
      <c r="BB92" s="176"/>
      <c r="BC92" s="176"/>
      <c r="BD92" s="176" t="str">
        <f>IF(CX19.3!TF15&lt;1,"x","")</f>
        <v/>
      </c>
      <c r="BE92" s="281"/>
    </row>
    <row r="93" spans="1:57">
      <c r="A93" s="190">
        <v>15</v>
      </c>
      <c r="B93" s="190">
        <v>91</v>
      </c>
      <c r="C93" s="180" t="s">
        <v>333</v>
      </c>
      <c r="D93" s="180" t="s">
        <v>376</v>
      </c>
      <c r="E93" s="188" t="s">
        <v>377</v>
      </c>
      <c r="F93" s="189" t="s">
        <v>191</v>
      </c>
      <c r="G93" s="190"/>
      <c r="H93" s="191" t="s">
        <v>804</v>
      </c>
      <c r="I93" s="185" t="s">
        <v>18</v>
      </c>
      <c r="J93" s="184" t="s">
        <v>837</v>
      </c>
      <c r="K93" s="205">
        <f t="shared" si="2"/>
        <v>0</v>
      </c>
      <c r="L93" s="208">
        <f>CX19.3!RY16</f>
        <v>2.1263736263736264</v>
      </c>
      <c r="M93" s="207" t="str">
        <f t="shared" si="3"/>
        <v/>
      </c>
      <c r="N93" s="176" t="str">
        <f>IF(CX19.3!M16&lt;1,"x","")</f>
        <v/>
      </c>
      <c r="O93" s="176" t="str">
        <f>IF(CX19.3!S16&lt;1,"x","")</f>
        <v/>
      </c>
      <c r="P93" s="176" t="str">
        <f>IF(CX19.3!AC16&lt;1,"x","")</f>
        <v/>
      </c>
      <c r="Q93" s="176" t="str">
        <f>IF(CX19.3!AN16&lt;1,"x","")</f>
        <v/>
      </c>
      <c r="R93" s="176" t="str">
        <f>IF(CX19.3!AY16&lt;1,"x","")</f>
        <v/>
      </c>
      <c r="S93" s="176" t="str">
        <f>IF(CX19.3!BJ16&lt;1,"x","")</f>
        <v/>
      </c>
      <c r="T93" s="176" t="str">
        <f>IF(CX19.3!BU16&lt;1,"x","")</f>
        <v/>
      </c>
      <c r="U93" s="176" t="str">
        <f>IF(CX19.3!CN16&lt;1,"x","")</f>
        <v/>
      </c>
      <c r="V93" s="176" t="str">
        <f>IF(CX19.3!CY16&lt;1,"x","")</f>
        <v/>
      </c>
      <c r="W93" s="176" t="str">
        <f>IF(CX19.3!DJ16&lt;1,"x","")</f>
        <v/>
      </c>
      <c r="X93" s="176" t="str">
        <f>IF(CX19.3!DU16&lt;1,"x","")</f>
        <v/>
      </c>
      <c r="Y93" s="176" t="str">
        <f>IF(CX19.3!EF16&lt;1,"x","")</f>
        <v/>
      </c>
      <c r="Z93" s="176" t="str">
        <f>IF(CX19.3!EQ16&lt;1,"x","")</f>
        <v/>
      </c>
      <c r="AA93" s="176" t="str">
        <f>IF(CX19.3!FB16&lt;1,"x","")</f>
        <v/>
      </c>
      <c r="AB93" s="176" t="str">
        <f>IF(CX19.3!FM16&lt;1,"x","")</f>
        <v/>
      </c>
      <c r="AC93" s="176" t="str">
        <f>IF(CX19.3!GJ16&lt;1,"x","")</f>
        <v/>
      </c>
      <c r="AD93" s="176" t="str">
        <f>IF(CX19.3!GU16&lt;1,"x","")</f>
        <v/>
      </c>
      <c r="AE93" s="176" t="str">
        <f>IF(CX19.3!HF16&lt;1,"x","")</f>
        <v/>
      </c>
      <c r="AF93" s="176" t="str">
        <f>IF(CX19.3!HQ16&lt;1,"x","")</f>
        <v/>
      </c>
      <c r="AG93" s="176" t="str">
        <f>IF(CX19.3!IB16&lt;1,"x","")</f>
        <v/>
      </c>
      <c r="AH93" s="176" t="str">
        <f>IF(CX19.3!IM16&lt;1,"x","")</f>
        <v/>
      </c>
      <c r="AI93" s="176" t="str">
        <f>IF(CX19.3!IX16&lt;1,"x","")</f>
        <v/>
      </c>
      <c r="AJ93" s="176" t="str">
        <f>IF(CX19.3!JI16&lt;1,"x","")</f>
        <v/>
      </c>
      <c r="AK93" s="176" t="str">
        <f>IF(CX19.3!JT16&lt;1,"x","")</f>
        <v/>
      </c>
      <c r="AL93" s="176" t="str">
        <f>IF(CX19.3!KQ16&lt;1,"x","")</f>
        <v/>
      </c>
      <c r="AM93" s="176" t="str">
        <f>IF(CX19.3!LB16&lt;1,"x","")</f>
        <v/>
      </c>
      <c r="AN93" s="176" t="str">
        <f>IF(CX19.3!LM16&lt;1,"x","")</f>
        <v/>
      </c>
      <c r="AO93" s="176" t="str">
        <f>IF(CX19.3!LX16&lt;1,"x","")</f>
        <v/>
      </c>
      <c r="AP93" s="176" t="str">
        <f>IF(CX19.3!MI16&lt;1,"x","")</f>
        <v/>
      </c>
      <c r="AQ93" s="176" t="str">
        <f>IF(CX19.3!MT16&lt;1,"x","")</f>
        <v/>
      </c>
      <c r="AR93" s="176" t="str">
        <f>IF(CX19.3!NE16&lt;1,"x","")</f>
        <v/>
      </c>
      <c r="AS93" s="176" t="str">
        <f>IF(CX19.3!NP16&lt;1,"x","")</f>
        <v/>
      </c>
      <c r="AT93" s="176" t="str">
        <f>IF(CX19.3!OA16&lt;1,"x","")</f>
        <v/>
      </c>
      <c r="AU93" s="176" t="str">
        <f>IF(CX19.3!OX16&lt;1,"x","")</f>
        <v/>
      </c>
      <c r="AV93" s="176" t="str">
        <f>IF(CX19.3!PI16&lt;1,"x","")</f>
        <v/>
      </c>
      <c r="AW93" s="176" t="str">
        <f>IF(CX19.3!PT16&lt;1,"x","")</f>
        <v/>
      </c>
      <c r="AX93" s="176" t="str">
        <f>IF(CX19.3!QE16&lt;1,"x","")</f>
        <v/>
      </c>
      <c r="AY93" s="176" t="str">
        <f>IF(CX19.3!QP16&lt;1,"x","")</f>
        <v/>
      </c>
      <c r="AZ93" s="176" t="str">
        <f>IF(CX19.3!RA16&lt;1,"x","")</f>
        <v/>
      </c>
      <c r="BA93" s="176" t="str">
        <f>IF(CX19.3!RL16&lt;1,"x","")</f>
        <v/>
      </c>
      <c r="BB93" s="176" t="str">
        <f>IF(CX19.3!SJ16&lt;1,"x","")</f>
        <v/>
      </c>
      <c r="BC93" s="176" t="str">
        <f>IF(CX19.3!SU16&lt;1,"x","")</f>
        <v/>
      </c>
      <c r="BD93" s="176" t="str">
        <f>IF(CX19.3!TF16&lt;1,"x","")</f>
        <v/>
      </c>
      <c r="BE93" s="281"/>
    </row>
    <row r="94" spans="1:57">
      <c r="A94" s="190">
        <v>16</v>
      </c>
      <c r="B94" s="190">
        <v>92</v>
      </c>
      <c r="C94" s="180" t="s">
        <v>333</v>
      </c>
      <c r="D94" s="180" t="s">
        <v>380</v>
      </c>
      <c r="E94" s="188" t="s">
        <v>381</v>
      </c>
      <c r="F94" s="189" t="s">
        <v>197</v>
      </c>
      <c r="G94" s="190"/>
      <c r="H94" s="191" t="s">
        <v>805</v>
      </c>
      <c r="I94" s="185" t="s">
        <v>18</v>
      </c>
      <c r="J94" s="184" t="s">
        <v>674</v>
      </c>
      <c r="K94" s="205">
        <f t="shared" si="2"/>
        <v>0</v>
      </c>
      <c r="L94" s="208">
        <f>CX19.3!RY17</f>
        <v>2.4505494505494507</v>
      </c>
      <c r="M94" s="207" t="str">
        <f t="shared" si="3"/>
        <v/>
      </c>
      <c r="N94" s="176" t="str">
        <f>IF(CX19.3!M17&lt;1,"x","")</f>
        <v/>
      </c>
      <c r="O94" s="176" t="str">
        <f>IF(CX19.3!S17&lt;1,"x","")</f>
        <v/>
      </c>
      <c r="P94" s="176" t="str">
        <f>IF(CX19.3!AC17&lt;1,"x","")</f>
        <v/>
      </c>
      <c r="Q94" s="176" t="str">
        <f>IF(CX19.3!AN17&lt;1,"x","")</f>
        <v/>
      </c>
      <c r="R94" s="176" t="str">
        <f>IF(CX19.3!AY17&lt;1,"x","")</f>
        <v/>
      </c>
      <c r="S94" s="176" t="str">
        <f>IF(CX19.3!BJ17&lt;1,"x","")</f>
        <v/>
      </c>
      <c r="T94" s="176" t="str">
        <f>IF(CX19.3!BU17&lt;1,"x","")</f>
        <v/>
      </c>
      <c r="U94" s="176" t="str">
        <f>IF(CX19.3!CN17&lt;1,"x","")</f>
        <v/>
      </c>
      <c r="V94" s="176" t="str">
        <f>IF(CX19.3!CY17&lt;1,"x","")</f>
        <v/>
      </c>
      <c r="W94" s="176" t="str">
        <f>IF(CX19.3!DJ17&lt;1,"x","")</f>
        <v/>
      </c>
      <c r="X94" s="176" t="str">
        <f>IF(CX19.3!DU17&lt;1,"x","")</f>
        <v/>
      </c>
      <c r="Y94" s="176" t="str">
        <f>IF(CX19.3!EF17&lt;1,"x","")</f>
        <v/>
      </c>
      <c r="Z94" s="176" t="str">
        <f>IF(CX19.3!EQ17&lt;1,"x","")</f>
        <v/>
      </c>
      <c r="AA94" s="176" t="str">
        <f>IF(CX19.3!FB17&lt;1,"x","")</f>
        <v/>
      </c>
      <c r="AB94" s="176" t="str">
        <f>IF(CX19.3!FM17&lt;1,"x","")</f>
        <v/>
      </c>
      <c r="AC94" s="176" t="str">
        <f>IF(CX19.3!GJ17&lt;1,"x","")</f>
        <v/>
      </c>
      <c r="AD94" s="176" t="str">
        <f>IF(CX19.3!GU17&lt;1,"x","")</f>
        <v/>
      </c>
      <c r="AE94" s="176" t="str">
        <f>IF(CX19.3!HF17&lt;1,"x","")</f>
        <v/>
      </c>
      <c r="AF94" s="176" t="str">
        <f>IF(CX19.3!HQ17&lt;1,"x","")</f>
        <v/>
      </c>
      <c r="AG94" s="176" t="str">
        <f>IF(CX19.3!IB17&lt;1,"x","")</f>
        <v/>
      </c>
      <c r="AH94" s="176" t="str">
        <f>IF(CX19.3!IM17&lt;1,"x","")</f>
        <v/>
      </c>
      <c r="AI94" s="176" t="str">
        <f>IF(CX19.3!IX17&lt;1,"x","")</f>
        <v/>
      </c>
      <c r="AJ94" s="176" t="str">
        <f>IF(CX19.3!JI17&lt;1,"x","")</f>
        <v/>
      </c>
      <c r="AK94" s="176" t="str">
        <f>IF(CX19.3!JT17&lt;1,"x","")</f>
        <v/>
      </c>
      <c r="AL94" s="176" t="str">
        <f>IF(CX19.3!KQ17&lt;1,"x","")</f>
        <v/>
      </c>
      <c r="AM94" s="176" t="str">
        <f>IF(CX19.3!LB17&lt;1,"x","")</f>
        <v/>
      </c>
      <c r="AN94" s="176" t="str">
        <f>IF(CX19.3!LM17&lt;1,"x","")</f>
        <v/>
      </c>
      <c r="AO94" s="176" t="str">
        <f>IF(CX19.3!LX17&lt;1,"x","")</f>
        <v/>
      </c>
      <c r="AP94" s="176" t="str">
        <f>IF(CX19.3!MI17&lt;1,"x","")</f>
        <v/>
      </c>
      <c r="AQ94" s="176" t="str">
        <f>IF(CX19.3!MT17&lt;1,"x","")</f>
        <v/>
      </c>
      <c r="AR94" s="176" t="str">
        <f>IF(CX19.3!NE17&lt;1,"x","")</f>
        <v/>
      </c>
      <c r="AS94" s="176" t="str">
        <f>IF(CX19.3!NP17&lt;1,"x","")</f>
        <v/>
      </c>
      <c r="AT94" s="176" t="str">
        <f>IF(CX19.3!OA17&lt;1,"x","")</f>
        <v/>
      </c>
      <c r="AU94" s="176" t="str">
        <f>IF(CX19.3!OX17&lt;1,"x","")</f>
        <v/>
      </c>
      <c r="AV94" s="176" t="str">
        <f>IF(CX19.3!PI17&lt;1,"x","")</f>
        <v/>
      </c>
      <c r="AW94" s="176" t="str">
        <f>IF(CX19.3!PT17&lt;1,"x","")</f>
        <v/>
      </c>
      <c r="AX94" s="176" t="str">
        <f>IF(CX19.3!QE17&lt;1,"x","")</f>
        <v/>
      </c>
      <c r="AY94" s="176" t="str">
        <f>IF(CX19.3!QP17&lt;1,"x","")</f>
        <v/>
      </c>
      <c r="AZ94" s="176" t="str">
        <f>IF(CX19.3!RA17&lt;1,"x","")</f>
        <v/>
      </c>
      <c r="BA94" s="176" t="str">
        <f>IF(CX19.3!RL17&lt;1,"x","")</f>
        <v/>
      </c>
      <c r="BB94" s="176" t="str">
        <f>IF(CX19.3!SJ17&lt;1,"x","")</f>
        <v/>
      </c>
      <c r="BC94" s="176" t="str">
        <f>IF(CX19.3!SU17&lt;1,"x","")</f>
        <v/>
      </c>
      <c r="BD94" s="176" t="str">
        <f>IF(CX19.3!TF17&lt;1,"x","")</f>
        <v/>
      </c>
      <c r="BE94" s="281"/>
    </row>
    <row r="95" spans="1:57">
      <c r="A95" s="190">
        <v>17</v>
      </c>
      <c r="B95" s="190">
        <v>93</v>
      </c>
      <c r="C95" s="180" t="s">
        <v>333</v>
      </c>
      <c r="D95" s="180" t="s">
        <v>382</v>
      </c>
      <c r="E95" s="188" t="s">
        <v>383</v>
      </c>
      <c r="F95" s="189" t="s">
        <v>300</v>
      </c>
      <c r="G95" s="190"/>
      <c r="H95" s="191" t="s">
        <v>806</v>
      </c>
      <c r="I95" s="185" t="s">
        <v>18</v>
      </c>
      <c r="J95" s="184" t="s">
        <v>833</v>
      </c>
      <c r="K95" s="205">
        <f t="shared" si="2"/>
        <v>0</v>
      </c>
      <c r="L95" s="208">
        <f>CX19.3!RY18</f>
        <v>2.0714285714285716</v>
      </c>
      <c r="M95" s="207" t="str">
        <f t="shared" si="3"/>
        <v/>
      </c>
      <c r="N95" s="176" t="str">
        <f>IF(CX19.3!M18&lt;1,"x","")</f>
        <v/>
      </c>
      <c r="O95" s="176" t="str">
        <f>IF(CX19.3!S18&lt;1,"x","")</f>
        <v/>
      </c>
      <c r="P95" s="176" t="str">
        <f>IF(CX19.3!AC18&lt;1,"x","")</f>
        <v/>
      </c>
      <c r="Q95" s="176" t="str">
        <f>IF(CX19.3!AN18&lt;1,"x","")</f>
        <v/>
      </c>
      <c r="R95" s="176" t="str">
        <f>IF(CX19.3!AY18&lt;1,"x","")</f>
        <v/>
      </c>
      <c r="S95" s="176" t="str">
        <f>IF(CX19.3!BJ18&lt;1,"x","")</f>
        <v/>
      </c>
      <c r="T95" s="176" t="str">
        <f>IF(CX19.3!BU18&lt;1,"x","")</f>
        <v/>
      </c>
      <c r="U95" s="176" t="str">
        <f>IF(CX19.3!CN18&lt;1,"x","")</f>
        <v/>
      </c>
      <c r="V95" s="176" t="str">
        <f>IF(CX19.3!CY18&lt;1,"x","")</f>
        <v/>
      </c>
      <c r="W95" s="176" t="str">
        <f>IF(CX19.3!DJ18&lt;1,"x","")</f>
        <v/>
      </c>
      <c r="X95" s="176" t="str">
        <f>IF(CX19.3!DU18&lt;1,"x","")</f>
        <v/>
      </c>
      <c r="Y95" s="176" t="str">
        <f>IF(CX19.3!EF18&lt;1,"x","")</f>
        <v/>
      </c>
      <c r="Z95" s="176" t="str">
        <f>IF(CX19.3!EQ18&lt;1,"x","")</f>
        <v/>
      </c>
      <c r="AA95" s="176" t="str">
        <f>IF(CX19.3!FB18&lt;1,"x","")</f>
        <v/>
      </c>
      <c r="AB95" s="176" t="str">
        <f>IF(CX19.3!FM18&lt;1,"x","")</f>
        <v/>
      </c>
      <c r="AC95" s="176" t="str">
        <f>IF(CX19.3!GJ18&lt;1,"x","")</f>
        <v/>
      </c>
      <c r="AD95" s="176" t="str">
        <f>IF(CX19.3!GU18&lt;1,"x","")</f>
        <v/>
      </c>
      <c r="AE95" s="176" t="str">
        <f>IF(CX19.3!HF18&lt;1,"x","")</f>
        <v/>
      </c>
      <c r="AF95" s="176" t="str">
        <f>IF(CX19.3!HQ18&lt;1,"x","")</f>
        <v/>
      </c>
      <c r="AG95" s="176" t="str">
        <f>IF(CX19.3!IB18&lt;1,"x","")</f>
        <v/>
      </c>
      <c r="AH95" s="176" t="str">
        <f>IF(CX19.3!IM18&lt;1,"x","")</f>
        <v/>
      </c>
      <c r="AI95" s="176" t="str">
        <f>IF(CX19.3!IX18&lt;1,"x","")</f>
        <v/>
      </c>
      <c r="AJ95" s="176" t="str">
        <f>IF(CX19.3!JI18&lt;1,"x","")</f>
        <v/>
      </c>
      <c r="AK95" s="176" t="str">
        <f>IF(CX19.3!JT18&lt;1,"x","")</f>
        <v/>
      </c>
      <c r="AL95" s="176" t="str">
        <f>IF(CX19.3!KQ18&lt;1,"x","")</f>
        <v/>
      </c>
      <c r="AM95" s="176" t="str">
        <f>IF(CX19.3!LB18&lt;1,"x","")</f>
        <v/>
      </c>
      <c r="AN95" s="176" t="str">
        <f>IF(CX19.3!LM18&lt;1,"x","")</f>
        <v/>
      </c>
      <c r="AO95" s="176" t="str">
        <f>IF(CX19.3!LX18&lt;1,"x","")</f>
        <v/>
      </c>
      <c r="AP95" s="176" t="str">
        <f>IF(CX19.3!MI18&lt;1,"x","")</f>
        <v/>
      </c>
      <c r="AQ95" s="176" t="str">
        <f>IF(CX19.3!MT18&lt;1,"x","")</f>
        <v/>
      </c>
      <c r="AR95" s="176" t="str">
        <f>IF(CX19.3!NE18&lt;1,"x","")</f>
        <v/>
      </c>
      <c r="AS95" s="176" t="str">
        <f>IF(CX19.3!NP18&lt;1,"x","")</f>
        <v/>
      </c>
      <c r="AT95" s="176" t="str">
        <f>IF(CX19.3!OA18&lt;1,"x","")</f>
        <v/>
      </c>
      <c r="AU95" s="176" t="str">
        <f>IF(CX19.3!OX18&lt;1,"x","")</f>
        <v/>
      </c>
      <c r="AV95" s="176" t="str">
        <f>IF(CX19.3!PI18&lt;1,"x","")</f>
        <v/>
      </c>
      <c r="AW95" s="176" t="str">
        <f>IF(CX19.3!PT18&lt;1,"x","")</f>
        <v/>
      </c>
      <c r="AX95" s="176" t="str">
        <f>IF(CX19.3!QE18&lt;1,"x","")</f>
        <v/>
      </c>
      <c r="AY95" s="176" t="str">
        <f>IF(CX19.3!QP18&lt;1,"x","")</f>
        <v/>
      </c>
      <c r="AZ95" s="176" t="str">
        <f>IF(CX19.3!RA18&lt;1,"x","")</f>
        <v/>
      </c>
      <c r="BA95" s="176" t="str">
        <f>IF(CX19.3!RL18&lt;1,"x","")</f>
        <v/>
      </c>
      <c r="BB95" s="176"/>
      <c r="BC95" s="176"/>
      <c r="BD95" s="176" t="str">
        <f>IF(CX19.3!TF18&lt;1,"x","")</f>
        <v/>
      </c>
      <c r="BE95" s="281"/>
    </row>
    <row r="96" spans="1:57">
      <c r="A96" s="190">
        <v>18</v>
      </c>
      <c r="B96" s="190">
        <v>94</v>
      </c>
      <c r="C96" s="180" t="s">
        <v>333</v>
      </c>
      <c r="D96" s="180" t="s">
        <v>387</v>
      </c>
      <c r="E96" s="188" t="s">
        <v>184</v>
      </c>
      <c r="F96" s="189" t="s">
        <v>386</v>
      </c>
      <c r="G96" s="190"/>
      <c r="H96" s="191" t="s">
        <v>808</v>
      </c>
      <c r="I96" s="185" t="s">
        <v>18</v>
      </c>
      <c r="J96" s="184" t="s">
        <v>840</v>
      </c>
      <c r="K96" s="205">
        <f t="shared" si="2"/>
        <v>0</v>
      </c>
      <c r="L96" s="208">
        <f>CX19.3!RY19</f>
        <v>2.2637362637362637</v>
      </c>
      <c r="M96" s="207" t="str">
        <f t="shared" si="3"/>
        <v/>
      </c>
      <c r="N96" s="176" t="str">
        <f>IF(CX19.3!M19&lt;1,"x","")</f>
        <v/>
      </c>
      <c r="O96" s="176" t="str">
        <f>IF(CX19.3!S19&lt;1,"x","")</f>
        <v/>
      </c>
      <c r="P96" s="176" t="str">
        <f>IF(CX19.3!AC19&lt;1,"x","")</f>
        <v/>
      </c>
      <c r="Q96" s="176" t="str">
        <f>IF(CX19.3!AN19&lt;1,"x","")</f>
        <v/>
      </c>
      <c r="R96" s="176" t="str">
        <f>IF(CX19.3!AY19&lt;1,"x","")</f>
        <v/>
      </c>
      <c r="S96" s="176" t="str">
        <f>IF(CX19.3!BJ19&lt;1,"x","")</f>
        <v/>
      </c>
      <c r="T96" s="176" t="str">
        <f>IF(CX19.3!BU19&lt;1,"x","")</f>
        <v/>
      </c>
      <c r="U96" s="176" t="str">
        <f>IF(CX19.3!CN19&lt;1,"x","")</f>
        <v/>
      </c>
      <c r="V96" s="176" t="str">
        <f>IF(CX19.3!CY19&lt;1,"x","")</f>
        <v/>
      </c>
      <c r="W96" s="176" t="str">
        <f>IF(CX19.3!DJ19&lt;1,"x","")</f>
        <v/>
      </c>
      <c r="X96" s="176" t="str">
        <f>IF(CX19.3!DU19&lt;1,"x","")</f>
        <v/>
      </c>
      <c r="Y96" s="176" t="str">
        <f>IF(CX19.3!EF19&lt;1,"x","")</f>
        <v/>
      </c>
      <c r="Z96" s="176" t="str">
        <f>IF(CX19.3!EQ19&lt;1,"x","")</f>
        <v/>
      </c>
      <c r="AA96" s="176" t="str">
        <f>IF(CX19.3!FB19&lt;1,"x","")</f>
        <v/>
      </c>
      <c r="AB96" s="176" t="str">
        <f>IF(CX19.3!FM19&lt;1,"x","")</f>
        <v/>
      </c>
      <c r="AC96" s="176" t="str">
        <f>IF(CX19.3!GJ19&lt;1,"x","")</f>
        <v/>
      </c>
      <c r="AD96" s="176" t="str">
        <f>IF(CX19.3!GU19&lt;1,"x","")</f>
        <v/>
      </c>
      <c r="AE96" s="176" t="str">
        <f>IF(CX19.3!HF19&lt;1,"x","")</f>
        <v/>
      </c>
      <c r="AF96" s="176" t="str">
        <f>IF(CX19.3!HQ19&lt;1,"x","")</f>
        <v/>
      </c>
      <c r="AG96" s="176" t="str">
        <f>IF(CX19.3!IB19&lt;1,"x","")</f>
        <v/>
      </c>
      <c r="AH96" s="176" t="str">
        <f>IF(CX19.3!IM19&lt;1,"x","")</f>
        <v/>
      </c>
      <c r="AI96" s="176" t="str">
        <f>IF(CX19.3!IX19&lt;1,"x","")</f>
        <v/>
      </c>
      <c r="AJ96" s="176" t="str">
        <f>IF(CX19.3!JI19&lt;1,"x","")</f>
        <v/>
      </c>
      <c r="AK96" s="176" t="str">
        <f>IF(CX19.3!JT19&lt;1,"x","")</f>
        <v/>
      </c>
      <c r="AL96" s="176" t="str">
        <f>IF(CX19.3!KQ19&lt;1,"x","")</f>
        <v/>
      </c>
      <c r="AM96" s="176" t="str">
        <f>IF(CX19.3!LB19&lt;1,"x","")</f>
        <v/>
      </c>
      <c r="AN96" s="176" t="str">
        <f>IF(CX19.3!LM19&lt;1,"x","")</f>
        <v/>
      </c>
      <c r="AO96" s="176" t="str">
        <f>IF(CX19.3!LX19&lt;1,"x","")</f>
        <v/>
      </c>
      <c r="AP96" s="176" t="str">
        <f>IF(CX19.3!MI19&lt;1,"x","")</f>
        <v/>
      </c>
      <c r="AQ96" s="176" t="str">
        <f>IF(CX19.3!MT19&lt;1,"x","")</f>
        <v/>
      </c>
      <c r="AR96" s="176" t="str">
        <f>IF(CX19.3!NE19&lt;1,"x","")</f>
        <v/>
      </c>
      <c r="AS96" s="176" t="str">
        <f>IF(CX19.3!NP19&lt;1,"x","")</f>
        <v/>
      </c>
      <c r="AT96" s="176" t="str">
        <f>IF(CX19.3!OA19&lt;1,"x","")</f>
        <v/>
      </c>
      <c r="AU96" s="176" t="str">
        <f>IF(CX19.3!OX19&lt;1,"x","")</f>
        <v/>
      </c>
      <c r="AV96" s="176" t="str">
        <f>IF(CX19.3!PI19&lt;1,"x","")</f>
        <v/>
      </c>
      <c r="AW96" s="176" t="str">
        <f>IF(CX19.3!PT19&lt;1,"x","")</f>
        <v/>
      </c>
      <c r="AX96" s="176" t="str">
        <f>IF(CX19.3!QE19&lt;1,"x","")</f>
        <v/>
      </c>
      <c r="AY96" s="176" t="str">
        <f>IF(CX19.3!QP19&lt;1,"x","")</f>
        <v/>
      </c>
      <c r="AZ96" s="176" t="str">
        <f>IF(CX19.3!RA19&lt;1,"x","")</f>
        <v/>
      </c>
      <c r="BA96" s="176" t="str">
        <f>IF(CX19.3!RL19&lt;1,"x","")</f>
        <v/>
      </c>
      <c r="BB96" s="176"/>
      <c r="BC96" s="176"/>
      <c r="BD96" s="176" t="str">
        <f>IF(CX19.3!TF19&lt;1,"x","")</f>
        <v/>
      </c>
      <c r="BE96" s="281"/>
    </row>
    <row r="97" spans="1:57">
      <c r="A97" s="190">
        <v>19</v>
      </c>
      <c r="B97" s="190">
        <v>95</v>
      </c>
      <c r="C97" s="180" t="s">
        <v>333</v>
      </c>
      <c r="D97" s="180" t="s">
        <v>388</v>
      </c>
      <c r="E97" s="188" t="s">
        <v>389</v>
      </c>
      <c r="F97" s="189" t="s">
        <v>386</v>
      </c>
      <c r="G97" s="190"/>
      <c r="H97" s="191" t="s">
        <v>809</v>
      </c>
      <c r="I97" s="185" t="s">
        <v>18</v>
      </c>
      <c r="J97" s="183" t="s">
        <v>105</v>
      </c>
      <c r="K97" s="205">
        <f t="shared" si="2"/>
        <v>5</v>
      </c>
      <c r="L97" s="208">
        <f>CX19.3!RY20</f>
        <v>2.2441860465116279</v>
      </c>
      <c r="M97" s="207" t="str">
        <f t="shared" si="3"/>
        <v xml:space="preserve">VLXD (3TC), CHCT2 (2TC), </v>
      </c>
      <c r="N97" s="176" t="str">
        <f>IF(CX19.3!M20&lt;1,"x","")</f>
        <v/>
      </c>
      <c r="O97" s="176" t="str">
        <f>IF(CX19.3!S20&lt;1,"x","")</f>
        <v/>
      </c>
      <c r="P97" s="176" t="str">
        <f>IF(CX19.3!AC20&lt;1,"x","")</f>
        <v/>
      </c>
      <c r="Q97" s="176" t="str">
        <f>IF(CX19.3!AN20&lt;1,"x","")</f>
        <v/>
      </c>
      <c r="R97" s="176" t="str">
        <f>IF(CX19.3!AY20&lt;1,"x","")</f>
        <v/>
      </c>
      <c r="S97" s="176" t="str">
        <f>IF(CX19.3!BJ20&lt;1,"x","")</f>
        <v/>
      </c>
      <c r="T97" s="176" t="str">
        <f>IF(CX19.3!BU20&lt;1,"x","")</f>
        <v/>
      </c>
      <c r="U97" s="176" t="str">
        <f>IF(CX19.3!CN20&lt;1,"x","")</f>
        <v/>
      </c>
      <c r="V97" s="176" t="str">
        <f>IF(CX19.3!CY20&lt;1,"x","")</f>
        <v/>
      </c>
      <c r="W97" s="176" t="str">
        <f>IF(CX19.3!DJ20&lt;1,"x","")</f>
        <v/>
      </c>
      <c r="X97" s="176" t="str">
        <f>IF(CX19.3!DU20&lt;1,"x","")</f>
        <v>x</v>
      </c>
      <c r="Y97" s="176" t="str">
        <f>IF(CX19.3!EF20&lt;1,"x","")</f>
        <v/>
      </c>
      <c r="Z97" s="176" t="str">
        <f>IF(CX19.3!EQ20&lt;1,"x","")</f>
        <v/>
      </c>
      <c r="AA97" s="176" t="str">
        <f>IF(CX19.3!FB20&lt;1,"x","")</f>
        <v/>
      </c>
      <c r="AB97" s="176" t="str">
        <f>IF(CX19.3!FM20&lt;1,"x","")</f>
        <v/>
      </c>
      <c r="AC97" s="176" t="str">
        <f>IF(CX19.3!GJ20&lt;1,"x","")</f>
        <v/>
      </c>
      <c r="AD97" s="176" t="str">
        <f>IF(CX19.3!GU20&lt;1,"x","")</f>
        <v/>
      </c>
      <c r="AE97" s="176" t="str">
        <f>IF(CX19.3!HF20&lt;1,"x","")</f>
        <v>x</v>
      </c>
      <c r="AF97" s="176" t="str">
        <f>IF(CX19.3!HQ20&lt;1,"x","")</f>
        <v/>
      </c>
      <c r="AG97" s="176" t="str">
        <f>IF(CX19.3!IB20&lt;1,"x","")</f>
        <v/>
      </c>
      <c r="AH97" s="176" t="str">
        <f>IF(CX19.3!IM20&lt;1,"x","")</f>
        <v/>
      </c>
      <c r="AI97" s="176" t="str">
        <f>IF(CX19.3!IX20&lt;1,"x","")</f>
        <v/>
      </c>
      <c r="AJ97" s="176" t="str">
        <f>IF(CX19.3!JI20&lt;1,"x","")</f>
        <v/>
      </c>
      <c r="AK97" s="176" t="str">
        <f>IF(CX19.3!JT20&lt;1,"x","")</f>
        <v/>
      </c>
      <c r="AL97" s="176" t="str">
        <f>IF(CX19.3!KQ20&lt;1,"x","")</f>
        <v/>
      </c>
      <c r="AM97" s="176" t="str">
        <f>IF(CX19.3!LB20&lt;1,"x","")</f>
        <v/>
      </c>
      <c r="AN97" s="176" t="str">
        <f>IF(CX19.3!LM20&lt;1,"x","")</f>
        <v/>
      </c>
      <c r="AO97" s="176" t="str">
        <f>IF(CX19.3!LX20&lt;1,"x","")</f>
        <v/>
      </c>
      <c r="AP97" s="176" t="str">
        <f>IF(CX19.3!MI20&lt;1,"x","")</f>
        <v/>
      </c>
      <c r="AQ97" s="176" t="str">
        <f>IF(CX19.3!MT20&lt;1,"x","")</f>
        <v/>
      </c>
      <c r="AR97" s="176" t="str">
        <f>IF(CX19.3!NE20&lt;1,"x","")</f>
        <v/>
      </c>
      <c r="AS97" s="176" t="str">
        <f>IF(CX19.3!NP20&lt;1,"x","")</f>
        <v/>
      </c>
      <c r="AT97" s="176" t="str">
        <f>IF(CX19.3!OA20&lt;1,"x","")</f>
        <v/>
      </c>
      <c r="AU97" s="176" t="str">
        <f>IF(CX19.3!OX20&lt;1,"x","")</f>
        <v/>
      </c>
      <c r="AV97" s="176" t="str">
        <f>IF(CX19.3!PI20&lt;1,"x","")</f>
        <v/>
      </c>
      <c r="AW97" s="176" t="str">
        <f>IF(CX19.3!PT20&lt;1,"x","")</f>
        <v/>
      </c>
      <c r="AX97" s="176" t="str">
        <f>IF(CX19.3!QE20&lt;1,"x","")</f>
        <v/>
      </c>
      <c r="AY97" s="176" t="str">
        <f>IF(CX19.3!QP20&lt;1,"x","")</f>
        <v/>
      </c>
      <c r="AZ97" s="176" t="str">
        <f>IF(CX19.3!RA20&lt;1,"x","")</f>
        <v/>
      </c>
      <c r="BA97" s="176" t="str">
        <f>IF(CX19.3!RL20&lt;1,"x","")</f>
        <v/>
      </c>
      <c r="BB97" s="176"/>
      <c r="BC97" s="176"/>
      <c r="BD97" s="176" t="str">
        <f>IF(CX19.3!TF20&lt;1,"x","")</f>
        <v/>
      </c>
      <c r="BE97" s="281"/>
    </row>
    <row r="98" spans="1:57">
      <c r="A98" s="190">
        <v>20</v>
      </c>
      <c r="B98" s="190">
        <v>96</v>
      </c>
      <c r="C98" s="180" t="s">
        <v>333</v>
      </c>
      <c r="D98" s="180" t="s">
        <v>390</v>
      </c>
      <c r="E98" s="188" t="s">
        <v>177</v>
      </c>
      <c r="F98" s="189" t="s">
        <v>386</v>
      </c>
      <c r="G98" s="190"/>
      <c r="H98" s="191" t="s">
        <v>810</v>
      </c>
      <c r="I98" s="185" t="s">
        <v>18</v>
      </c>
      <c r="J98" s="184" t="s">
        <v>841</v>
      </c>
      <c r="K98" s="205">
        <f t="shared" si="2"/>
        <v>0</v>
      </c>
      <c r="L98" s="208">
        <f>CX19.3!RY21</f>
        <v>2.1373626373626373</v>
      </c>
      <c r="M98" s="207" t="str">
        <f t="shared" si="3"/>
        <v/>
      </c>
      <c r="N98" s="176" t="str">
        <f>IF(CX19.3!M21&lt;1,"x","")</f>
        <v/>
      </c>
      <c r="O98" s="176" t="str">
        <f>IF(CX19.3!S21&lt;1,"x","")</f>
        <v/>
      </c>
      <c r="P98" s="176" t="str">
        <f>IF(CX19.3!AC21&lt;1,"x","")</f>
        <v/>
      </c>
      <c r="Q98" s="176" t="str">
        <f>IF(CX19.3!AN21&lt;1,"x","")</f>
        <v/>
      </c>
      <c r="R98" s="176" t="str">
        <f>IF(CX19.3!AY21&lt;1,"x","")</f>
        <v/>
      </c>
      <c r="S98" s="176" t="str">
        <f>IF(CX19.3!BJ21&lt;1,"x","")</f>
        <v/>
      </c>
      <c r="T98" s="176" t="str">
        <f>IF(CX19.3!BU21&lt;1,"x","")</f>
        <v/>
      </c>
      <c r="U98" s="176" t="str">
        <f>IF(CX19.3!CN21&lt;1,"x","")</f>
        <v/>
      </c>
      <c r="V98" s="176" t="str">
        <f>IF(CX19.3!CY21&lt;1,"x","")</f>
        <v/>
      </c>
      <c r="W98" s="176" t="str">
        <f>IF(CX19.3!DJ21&lt;1,"x","")</f>
        <v/>
      </c>
      <c r="X98" s="176" t="str">
        <f>IF(CX19.3!DU21&lt;1,"x","")</f>
        <v/>
      </c>
      <c r="Y98" s="176" t="str">
        <f>IF(CX19.3!EF21&lt;1,"x","")</f>
        <v/>
      </c>
      <c r="Z98" s="176" t="str">
        <f>IF(CX19.3!EQ21&lt;1,"x","")</f>
        <v/>
      </c>
      <c r="AA98" s="176" t="str">
        <f>IF(CX19.3!FB21&lt;1,"x","")</f>
        <v/>
      </c>
      <c r="AB98" s="176" t="str">
        <f>IF(CX19.3!FM21&lt;1,"x","")</f>
        <v/>
      </c>
      <c r="AC98" s="176" t="str">
        <f>IF(CX19.3!GJ21&lt;1,"x","")</f>
        <v/>
      </c>
      <c r="AD98" s="176" t="str">
        <f>IF(CX19.3!GU21&lt;1,"x","")</f>
        <v/>
      </c>
      <c r="AE98" s="176" t="str">
        <f>IF(CX19.3!HF21&lt;1,"x","")</f>
        <v/>
      </c>
      <c r="AF98" s="176" t="str">
        <f>IF(CX19.3!HQ21&lt;1,"x","")</f>
        <v/>
      </c>
      <c r="AG98" s="176" t="str">
        <f>IF(CX19.3!IB21&lt;1,"x","")</f>
        <v/>
      </c>
      <c r="AH98" s="176" t="str">
        <f>IF(CX19.3!IM21&lt;1,"x","")</f>
        <v/>
      </c>
      <c r="AI98" s="176" t="str">
        <f>IF(CX19.3!IX21&lt;1,"x","")</f>
        <v/>
      </c>
      <c r="AJ98" s="176" t="str">
        <f>IF(CX19.3!JI21&lt;1,"x","")</f>
        <v/>
      </c>
      <c r="AK98" s="176" t="str">
        <f>IF(CX19.3!JT21&lt;1,"x","")</f>
        <v/>
      </c>
      <c r="AL98" s="176" t="str">
        <f>IF(CX19.3!KQ21&lt;1,"x","")</f>
        <v/>
      </c>
      <c r="AM98" s="176" t="str">
        <f>IF(CX19.3!LB21&lt;1,"x","")</f>
        <v/>
      </c>
      <c r="AN98" s="176" t="str">
        <f>IF(CX19.3!LM21&lt;1,"x","")</f>
        <v/>
      </c>
      <c r="AO98" s="176" t="str">
        <f>IF(CX19.3!LX21&lt;1,"x","")</f>
        <v/>
      </c>
      <c r="AP98" s="176" t="str">
        <f>IF(CX19.3!MI21&lt;1,"x","")</f>
        <v/>
      </c>
      <c r="AQ98" s="176" t="str">
        <f>IF(CX19.3!MT21&lt;1,"x","")</f>
        <v/>
      </c>
      <c r="AR98" s="176" t="str">
        <f>IF(CX19.3!NE21&lt;1,"x","")</f>
        <v/>
      </c>
      <c r="AS98" s="176" t="str">
        <f>IF(CX19.3!NP21&lt;1,"x","")</f>
        <v/>
      </c>
      <c r="AT98" s="176" t="str">
        <f>IF(CX19.3!OA21&lt;1,"x","")</f>
        <v/>
      </c>
      <c r="AU98" s="176" t="str">
        <f>IF(CX19.3!OX21&lt;1,"x","")</f>
        <v/>
      </c>
      <c r="AV98" s="176" t="str">
        <f>IF(CX19.3!PI21&lt;1,"x","")</f>
        <v/>
      </c>
      <c r="AW98" s="176" t="str">
        <f>IF(CX19.3!PT21&lt;1,"x","")</f>
        <v/>
      </c>
      <c r="AX98" s="176" t="str">
        <f>IF(CX19.3!QE21&lt;1,"x","")</f>
        <v/>
      </c>
      <c r="AY98" s="176" t="str">
        <f>IF(CX19.3!QP21&lt;1,"x","")</f>
        <v/>
      </c>
      <c r="AZ98" s="176" t="str">
        <f>IF(CX19.3!RA21&lt;1,"x","")</f>
        <v/>
      </c>
      <c r="BA98" s="176" t="str">
        <f>IF(CX19.3!RL21&lt;1,"x","")</f>
        <v/>
      </c>
      <c r="BB98" s="176"/>
      <c r="BC98" s="176"/>
      <c r="BD98" s="176" t="str">
        <f>IF(CX19.3!TF21&lt;1,"x","")</f>
        <v/>
      </c>
      <c r="BE98" s="281"/>
    </row>
    <row r="99" spans="1:57">
      <c r="A99" s="190">
        <v>21</v>
      </c>
      <c r="B99" s="190">
        <v>97</v>
      </c>
      <c r="C99" s="180" t="s">
        <v>333</v>
      </c>
      <c r="D99" s="180" t="s">
        <v>394</v>
      </c>
      <c r="E99" s="188" t="s">
        <v>395</v>
      </c>
      <c r="F99" s="189" t="s">
        <v>396</v>
      </c>
      <c r="G99" s="190"/>
      <c r="H99" s="191" t="s">
        <v>811</v>
      </c>
      <c r="I99" s="185" t="s">
        <v>18</v>
      </c>
      <c r="J99" s="184" t="s">
        <v>834</v>
      </c>
      <c r="K99" s="205">
        <f t="shared" si="2"/>
        <v>0</v>
      </c>
      <c r="L99" s="208">
        <f>CX19.3!RY22</f>
        <v>2.4285714285714284</v>
      </c>
      <c r="M99" s="207" t="str">
        <f t="shared" si="3"/>
        <v/>
      </c>
      <c r="N99" s="176" t="str">
        <f>IF(CX19.3!M22&lt;1,"x","")</f>
        <v/>
      </c>
      <c r="O99" s="176" t="str">
        <f>IF(CX19.3!S22&lt;1,"x","")</f>
        <v/>
      </c>
      <c r="P99" s="176" t="str">
        <f>IF(CX19.3!AC22&lt;1,"x","")</f>
        <v/>
      </c>
      <c r="Q99" s="176" t="str">
        <f>IF(CX19.3!AN22&lt;1,"x","")</f>
        <v/>
      </c>
      <c r="R99" s="176" t="str">
        <f>IF(CX19.3!AY22&lt;1,"x","")</f>
        <v/>
      </c>
      <c r="S99" s="176" t="str">
        <f>IF(CX19.3!BJ22&lt;1,"x","")</f>
        <v/>
      </c>
      <c r="T99" s="176" t="str">
        <f>IF(CX19.3!BU22&lt;1,"x","")</f>
        <v/>
      </c>
      <c r="U99" s="176" t="str">
        <f>IF(CX19.3!CN22&lt;1,"x","")</f>
        <v/>
      </c>
      <c r="V99" s="176" t="str">
        <f>IF(CX19.3!CY22&lt;1,"x","")</f>
        <v/>
      </c>
      <c r="W99" s="176" t="str">
        <f>IF(CX19.3!DJ22&lt;1,"x","")</f>
        <v/>
      </c>
      <c r="X99" s="176" t="str">
        <f>IF(CX19.3!DU22&lt;1,"x","")</f>
        <v/>
      </c>
      <c r="Y99" s="176" t="str">
        <f>IF(CX19.3!EF22&lt;1,"x","")</f>
        <v/>
      </c>
      <c r="Z99" s="176" t="str">
        <f>IF(CX19.3!EQ22&lt;1,"x","")</f>
        <v/>
      </c>
      <c r="AA99" s="176" t="str">
        <f>IF(CX19.3!FB22&lt;1,"x","")</f>
        <v/>
      </c>
      <c r="AB99" s="176" t="str">
        <f>IF(CX19.3!FM22&lt;1,"x","")</f>
        <v/>
      </c>
      <c r="AC99" s="176" t="str">
        <f>IF(CX19.3!GJ22&lt;1,"x","")</f>
        <v/>
      </c>
      <c r="AD99" s="176" t="str">
        <f>IF(CX19.3!GU22&lt;1,"x","")</f>
        <v/>
      </c>
      <c r="AE99" s="176" t="str">
        <f>IF(CX19.3!HF22&lt;1,"x","")</f>
        <v/>
      </c>
      <c r="AF99" s="176" t="str">
        <f>IF(CX19.3!HQ22&lt;1,"x","")</f>
        <v/>
      </c>
      <c r="AG99" s="176" t="str">
        <f>IF(CX19.3!IB22&lt;1,"x","")</f>
        <v/>
      </c>
      <c r="AH99" s="176" t="str">
        <f>IF(CX19.3!IM22&lt;1,"x","")</f>
        <v/>
      </c>
      <c r="AI99" s="176" t="str">
        <f>IF(CX19.3!IX22&lt;1,"x","")</f>
        <v/>
      </c>
      <c r="AJ99" s="176" t="str">
        <f>IF(CX19.3!JI22&lt;1,"x","")</f>
        <v/>
      </c>
      <c r="AK99" s="176" t="str">
        <f>IF(CX19.3!JT22&lt;1,"x","")</f>
        <v/>
      </c>
      <c r="AL99" s="176" t="str">
        <f>IF(CX19.3!KQ22&lt;1,"x","")</f>
        <v/>
      </c>
      <c r="AM99" s="176" t="str">
        <f>IF(CX19.3!LB22&lt;1,"x","")</f>
        <v/>
      </c>
      <c r="AN99" s="176" t="str">
        <f>IF(CX19.3!LM22&lt;1,"x","")</f>
        <v/>
      </c>
      <c r="AO99" s="176" t="str">
        <f>IF(CX19.3!LX22&lt;1,"x","")</f>
        <v/>
      </c>
      <c r="AP99" s="176" t="str">
        <f>IF(CX19.3!MI22&lt;1,"x","")</f>
        <v/>
      </c>
      <c r="AQ99" s="176" t="str">
        <f>IF(CX19.3!MT22&lt;1,"x","")</f>
        <v/>
      </c>
      <c r="AR99" s="176" t="str">
        <f>IF(CX19.3!NE22&lt;1,"x","")</f>
        <v/>
      </c>
      <c r="AS99" s="176" t="str">
        <f>IF(CX19.3!NP22&lt;1,"x","")</f>
        <v/>
      </c>
      <c r="AT99" s="176" t="str">
        <f>IF(CX19.3!OA22&lt;1,"x","")</f>
        <v/>
      </c>
      <c r="AU99" s="176" t="str">
        <f>IF(CX19.3!OX22&lt;1,"x","")</f>
        <v/>
      </c>
      <c r="AV99" s="176" t="str">
        <f>IF(CX19.3!PI22&lt;1,"x","")</f>
        <v/>
      </c>
      <c r="AW99" s="176" t="str">
        <f>IF(CX19.3!PT22&lt;1,"x","")</f>
        <v/>
      </c>
      <c r="AX99" s="176" t="str">
        <f>IF(CX19.3!QE22&lt;1,"x","")</f>
        <v/>
      </c>
      <c r="AY99" s="176" t="str">
        <f>IF(CX19.3!QP22&lt;1,"x","")</f>
        <v/>
      </c>
      <c r="AZ99" s="176" t="str">
        <f>IF(CX19.3!RA22&lt;1,"x","")</f>
        <v/>
      </c>
      <c r="BA99" s="176" t="str">
        <f>IF(CX19.3!RL22&lt;1,"x","")</f>
        <v/>
      </c>
      <c r="BB99" s="176"/>
      <c r="BC99" s="176"/>
      <c r="BD99" s="176" t="str">
        <f>IF(CX19.3!TF22&lt;1,"x","")</f>
        <v/>
      </c>
      <c r="BE99" s="281"/>
    </row>
    <row r="100" spans="1:57">
      <c r="A100" s="190">
        <v>22</v>
      </c>
      <c r="B100" s="190">
        <v>98</v>
      </c>
      <c r="C100" s="180" t="s">
        <v>333</v>
      </c>
      <c r="D100" s="180" t="s">
        <v>397</v>
      </c>
      <c r="E100" s="188" t="s">
        <v>398</v>
      </c>
      <c r="F100" s="189" t="s">
        <v>212</v>
      </c>
      <c r="G100" s="190"/>
      <c r="H100" s="191" t="s">
        <v>812</v>
      </c>
      <c r="I100" s="185" t="s">
        <v>18</v>
      </c>
      <c r="J100" s="184" t="s">
        <v>836</v>
      </c>
      <c r="K100" s="205">
        <f t="shared" si="2"/>
        <v>0</v>
      </c>
      <c r="L100" s="208">
        <f>CX19.3!RY23</f>
        <v>2.9945054945054945</v>
      </c>
      <c r="M100" s="207" t="str">
        <f t="shared" si="3"/>
        <v/>
      </c>
      <c r="N100" s="176" t="str">
        <f>IF(CX19.3!M23&lt;1,"x","")</f>
        <v/>
      </c>
      <c r="O100" s="176" t="str">
        <f>IF(CX19.3!S23&lt;1,"x","")</f>
        <v/>
      </c>
      <c r="P100" s="176" t="str">
        <f>IF(CX19.3!AC23&lt;1,"x","")</f>
        <v/>
      </c>
      <c r="Q100" s="176" t="str">
        <f>IF(CX19.3!AN23&lt;1,"x","")</f>
        <v/>
      </c>
      <c r="R100" s="176" t="str">
        <f>IF(CX19.3!AY23&lt;1,"x","")</f>
        <v/>
      </c>
      <c r="S100" s="176" t="str">
        <f>IF(CX19.3!BJ23&lt;1,"x","")</f>
        <v/>
      </c>
      <c r="T100" s="176" t="str">
        <f>IF(CX19.3!BU23&lt;1,"x","")</f>
        <v/>
      </c>
      <c r="U100" s="176" t="str">
        <f>IF(CX19.3!CN23&lt;1,"x","")</f>
        <v/>
      </c>
      <c r="V100" s="176" t="str">
        <f>IF(CX19.3!CY23&lt;1,"x","")</f>
        <v/>
      </c>
      <c r="W100" s="176" t="str">
        <f>IF(CX19.3!DJ23&lt;1,"x","")</f>
        <v/>
      </c>
      <c r="X100" s="176" t="str">
        <f>IF(CX19.3!DU23&lt;1,"x","")</f>
        <v/>
      </c>
      <c r="Y100" s="176" t="str">
        <f>IF(CX19.3!EF23&lt;1,"x","")</f>
        <v/>
      </c>
      <c r="Z100" s="176" t="str">
        <f>IF(CX19.3!EQ23&lt;1,"x","")</f>
        <v/>
      </c>
      <c r="AA100" s="176" t="str">
        <f>IF(CX19.3!FB23&lt;1,"x","")</f>
        <v/>
      </c>
      <c r="AB100" s="176" t="str">
        <f>IF(CX19.3!FM23&lt;1,"x","")</f>
        <v/>
      </c>
      <c r="AC100" s="176" t="str">
        <f>IF(CX19.3!GJ23&lt;1,"x","")</f>
        <v/>
      </c>
      <c r="AD100" s="176" t="str">
        <f>IF(CX19.3!GU23&lt;1,"x","")</f>
        <v/>
      </c>
      <c r="AE100" s="176" t="str">
        <f>IF(CX19.3!HF23&lt;1,"x","")</f>
        <v/>
      </c>
      <c r="AF100" s="176" t="str">
        <f>IF(CX19.3!HQ23&lt;1,"x","")</f>
        <v/>
      </c>
      <c r="AG100" s="176" t="str">
        <f>IF(CX19.3!IB23&lt;1,"x","")</f>
        <v/>
      </c>
      <c r="AH100" s="176" t="str">
        <f>IF(CX19.3!IM23&lt;1,"x","")</f>
        <v/>
      </c>
      <c r="AI100" s="176" t="str">
        <f>IF(CX19.3!IX23&lt;1,"x","")</f>
        <v/>
      </c>
      <c r="AJ100" s="176" t="str">
        <f>IF(CX19.3!JI23&lt;1,"x","")</f>
        <v/>
      </c>
      <c r="AK100" s="176" t="str">
        <f>IF(CX19.3!JT23&lt;1,"x","")</f>
        <v/>
      </c>
      <c r="AL100" s="176" t="str">
        <f>IF(CX19.3!KQ23&lt;1,"x","")</f>
        <v/>
      </c>
      <c r="AM100" s="176" t="str">
        <f>IF(CX19.3!LB23&lt;1,"x","")</f>
        <v/>
      </c>
      <c r="AN100" s="176" t="str">
        <f>IF(CX19.3!LM23&lt;1,"x","")</f>
        <v/>
      </c>
      <c r="AO100" s="176" t="str">
        <f>IF(CX19.3!LX23&lt;1,"x","")</f>
        <v/>
      </c>
      <c r="AP100" s="176" t="str">
        <f>IF(CX19.3!MI23&lt;1,"x","")</f>
        <v/>
      </c>
      <c r="AQ100" s="176" t="str">
        <f>IF(CX19.3!MT23&lt;1,"x","")</f>
        <v/>
      </c>
      <c r="AR100" s="176" t="str">
        <f>IF(CX19.3!NE23&lt;1,"x","")</f>
        <v/>
      </c>
      <c r="AS100" s="176" t="str">
        <f>IF(CX19.3!NP23&lt;1,"x","")</f>
        <v/>
      </c>
      <c r="AT100" s="176" t="str">
        <f>IF(CX19.3!OA23&lt;1,"x","")</f>
        <v/>
      </c>
      <c r="AU100" s="176" t="str">
        <f>IF(CX19.3!OX23&lt;1,"x","")</f>
        <v/>
      </c>
      <c r="AV100" s="176" t="str">
        <f>IF(CX19.3!PI23&lt;1,"x","")</f>
        <v/>
      </c>
      <c r="AW100" s="176" t="str">
        <f>IF(CX19.3!PT23&lt;1,"x","")</f>
        <v/>
      </c>
      <c r="AX100" s="176" t="str">
        <f>IF(CX19.3!QE23&lt;1,"x","")</f>
        <v/>
      </c>
      <c r="AY100" s="176" t="str">
        <f>IF(CX19.3!QP23&lt;1,"x","")</f>
        <v/>
      </c>
      <c r="AZ100" s="176" t="str">
        <f>IF(CX19.3!RA23&lt;1,"x","")</f>
        <v/>
      </c>
      <c r="BA100" s="176" t="str">
        <f>IF(CX19.3!RL23&lt;1,"x","")</f>
        <v/>
      </c>
      <c r="BB100" s="176"/>
      <c r="BC100" s="176"/>
      <c r="BD100" s="176" t="str">
        <f>IF(CX19.3!TF23&lt;1,"x","")</f>
        <v/>
      </c>
      <c r="BE100" s="281"/>
    </row>
    <row r="101" spans="1:57" ht="99">
      <c r="A101" s="190">
        <v>23</v>
      </c>
      <c r="B101" s="190">
        <v>99</v>
      </c>
      <c r="C101" s="180" t="s">
        <v>333</v>
      </c>
      <c r="D101" s="180" t="s">
        <v>399</v>
      </c>
      <c r="E101" s="188" t="s">
        <v>119</v>
      </c>
      <c r="F101" s="189" t="s">
        <v>212</v>
      </c>
      <c r="G101" s="190"/>
      <c r="H101" s="191" t="s">
        <v>813</v>
      </c>
      <c r="I101" s="185" t="s">
        <v>18</v>
      </c>
      <c r="J101" s="184" t="s">
        <v>692</v>
      </c>
      <c r="K101" s="205">
        <f t="shared" si="2"/>
        <v>24</v>
      </c>
      <c r="L101" s="208">
        <f>CX19.3!RY24</f>
        <v>1.7746478873239437</v>
      </c>
      <c r="M101" s="207" t="str">
        <f t="shared" si="3"/>
        <v xml:space="preserve">VẼ XD1 (3TC), CHCT1 (4TC), VLXD (3TC), TBCT (2TC), CTN&amp;MT (3TC), KTCTDD (2TC), ĐA KCBTCT2 (1TC), ĐA KTTC1 (1TC), TT DỰ TOÁN (1TC), TT KTV (KC) (2TC), TT KTV (TC) (2TC), </v>
      </c>
      <c r="N101" s="176" t="str">
        <f>IF(CX19.3!M24&lt;1,"x","")</f>
        <v>x</v>
      </c>
      <c r="O101" s="176" t="str">
        <f>IF(CX19.3!S24&lt;1,"x","")</f>
        <v/>
      </c>
      <c r="P101" s="176" t="str">
        <f>IF(CX19.3!AC24&lt;1,"x","")</f>
        <v/>
      </c>
      <c r="Q101" s="176" t="str">
        <f>IF(CX19.3!AN24&lt;1,"x","")</f>
        <v>x</v>
      </c>
      <c r="R101" s="176" t="str">
        <f>IF(CX19.3!AY24&lt;1,"x","")</f>
        <v/>
      </c>
      <c r="S101" s="176" t="str">
        <f>IF(CX19.3!BJ24&lt;1,"x","")</f>
        <v/>
      </c>
      <c r="T101" s="176" t="str">
        <f>IF(CX19.3!BU24&lt;1,"x","")</f>
        <v/>
      </c>
      <c r="U101" s="176" t="str">
        <f>IF(CX19.3!CN24&lt;1,"x","")</f>
        <v/>
      </c>
      <c r="V101" s="176" t="str">
        <f>IF(CX19.3!CY24&lt;1,"x","")</f>
        <v/>
      </c>
      <c r="W101" s="176" t="str">
        <f>IF(CX19.3!DJ24&lt;1,"x","")</f>
        <v>x</v>
      </c>
      <c r="X101" s="176" t="str">
        <f>IF(CX19.3!DU24&lt;1,"x","")</f>
        <v>x</v>
      </c>
      <c r="Y101" s="176" t="str">
        <f>IF(CX19.3!EF24&lt;1,"x","")</f>
        <v/>
      </c>
      <c r="Z101" s="176" t="str">
        <f>IF(CX19.3!EQ24&lt;1,"x","")</f>
        <v>x</v>
      </c>
      <c r="AA101" s="176" t="str">
        <f>IF(CX19.3!FB24&lt;1,"x","")</f>
        <v>x</v>
      </c>
      <c r="AB101" s="176" t="str">
        <f>IF(CX19.3!FM24&lt;1,"x","")</f>
        <v/>
      </c>
      <c r="AC101" s="176" t="str">
        <f>IF(CX19.3!GJ24&lt;1,"x","")</f>
        <v/>
      </c>
      <c r="AD101" s="176" t="str">
        <f>IF(CX19.3!GU24&lt;1,"x","")</f>
        <v/>
      </c>
      <c r="AE101" s="176" t="str">
        <f>IF(CX19.3!HF24&lt;1,"x","")</f>
        <v/>
      </c>
      <c r="AF101" s="176" t="str">
        <f>IF(CX19.3!HQ24&lt;1,"x","")</f>
        <v/>
      </c>
      <c r="AG101" s="176" t="str">
        <f>IF(CX19.3!IB24&lt;1,"x","")</f>
        <v/>
      </c>
      <c r="AH101" s="176" t="str">
        <f>IF(CX19.3!IM24&lt;1,"x","")</f>
        <v>x</v>
      </c>
      <c r="AI101" s="176" t="str">
        <f>IF(CX19.3!IX24&lt;1,"x","")</f>
        <v/>
      </c>
      <c r="AJ101" s="176" t="str">
        <f>IF(CX19.3!JI24&lt;1,"x","")</f>
        <v/>
      </c>
      <c r="AK101" s="176" t="str">
        <f>IF(CX19.3!JT24&lt;1,"x","")</f>
        <v/>
      </c>
      <c r="AL101" s="176" t="str">
        <f>IF(CX19.3!KQ24&lt;1,"x","")</f>
        <v/>
      </c>
      <c r="AM101" s="176" t="str">
        <f>IF(CX19.3!LB24&lt;1,"x","")</f>
        <v/>
      </c>
      <c r="AN101" s="176" t="str">
        <f>IF(CX19.3!LM24&lt;1,"x","")</f>
        <v/>
      </c>
      <c r="AO101" s="176" t="str">
        <f>IF(CX19.3!LX24&lt;1,"x","")</f>
        <v/>
      </c>
      <c r="AP101" s="176" t="str">
        <f>IF(CX19.3!MI24&lt;1,"x","")</f>
        <v>x</v>
      </c>
      <c r="AQ101" s="176" t="str">
        <f>IF(CX19.3!MT24&lt;1,"x","")</f>
        <v/>
      </c>
      <c r="AR101" s="176" t="str">
        <f>IF(CX19.3!NE24&lt;1,"x","")</f>
        <v>x</v>
      </c>
      <c r="AS101" s="176" t="str">
        <f>IF(CX19.3!NP24&lt;1,"x","")</f>
        <v/>
      </c>
      <c r="AT101" s="176" t="str">
        <f>IF(CX19.3!OA24&lt;1,"x","")</f>
        <v/>
      </c>
      <c r="AU101" s="176" t="str">
        <f>IF(CX19.3!OX24&lt;1,"x","")</f>
        <v/>
      </c>
      <c r="AV101" s="176" t="str">
        <f>IF(CX19.3!PI24&lt;1,"x","")</f>
        <v/>
      </c>
      <c r="AW101" s="176" t="str">
        <f>IF(CX19.3!PT24&lt;1,"x","")</f>
        <v/>
      </c>
      <c r="AX101" s="176" t="str">
        <f>IF(CX19.3!QE24&lt;1,"x","")</f>
        <v/>
      </c>
      <c r="AY101" s="176" t="str">
        <f>IF(CX19.3!QP24&lt;1,"x","")</f>
        <v/>
      </c>
      <c r="AZ101" s="176" t="str">
        <f>IF(CX19.3!RA24&lt;1,"x","")</f>
        <v/>
      </c>
      <c r="BA101" s="176" t="str">
        <f>IF(CX19.3!RL24&lt;1,"x","")</f>
        <v>x</v>
      </c>
      <c r="BB101" s="176" t="str">
        <f>IF(CX19.3!SJ24&lt;1,"x","")</f>
        <v>x</v>
      </c>
      <c r="BC101" s="176" t="str">
        <f>IF(CX19.3!SU24&lt;1,"x","")</f>
        <v>x</v>
      </c>
      <c r="BD101" s="176"/>
      <c r="BE101" s="281"/>
    </row>
    <row r="102" spans="1:57">
      <c r="A102" s="190">
        <v>24</v>
      </c>
      <c r="B102" s="190">
        <v>100</v>
      </c>
      <c r="C102" s="180" t="s">
        <v>333</v>
      </c>
      <c r="D102" s="180" t="s">
        <v>400</v>
      </c>
      <c r="E102" s="188" t="s">
        <v>193</v>
      </c>
      <c r="F102" s="297" t="s">
        <v>212</v>
      </c>
      <c r="G102" s="190"/>
      <c r="H102" s="191" t="s">
        <v>814</v>
      </c>
      <c r="I102" s="185" t="s">
        <v>18</v>
      </c>
      <c r="J102" s="183" t="s">
        <v>21</v>
      </c>
      <c r="K102" s="205">
        <f t="shared" si="2"/>
        <v>1</v>
      </c>
      <c r="L102" s="208">
        <f>CX19.3!RY25</f>
        <v>2.2833333333333332</v>
      </c>
      <c r="M102" s="207" t="str">
        <f t="shared" si="3"/>
        <v xml:space="preserve">TT DỰ TOÁN (1TC), </v>
      </c>
      <c r="N102" s="176" t="str">
        <f>IF(CX19.3!M25&lt;1,"x","")</f>
        <v/>
      </c>
      <c r="O102" s="176" t="str">
        <f>IF(CX19.3!S25&lt;1,"x","")</f>
        <v/>
      </c>
      <c r="P102" s="176" t="str">
        <f>IF(CX19.3!AC25&lt;1,"x","")</f>
        <v/>
      </c>
      <c r="Q102" s="176" t="str">
        <f>IF(CX19.3!AN25&lt;1,"x","")</f>
        <v/>
      </c>
      <c r="R102" s="176" t="str">
        <f>IF(CX19.3!AY25&lt;1,"x","")</f>
        <v/>
      </c>
      <c r="S102" s="176" t="str">
        <f>IF(CX19.3!BJ25&lt;1,"x","")</f>
        <v/>
      </c>
      <c r="T102" s="176" t="str">
        <f>IF(CX19.3!BU25&lt;1,"x","")</f>
        <v/>
      </c>
      <c r="U102" s="176" t="str">
        <f>IF(CX19.3!CN25&lt;1,"x","")</f>
        <v/>
      </c>
      <c r="V102" s="176" t="str">
        <f>IF(CX19.3!CY25&lt;1,"x","")</f>
        <v/>
      </c>
      <c r="W102" s="176" t="str">
        <f>IF(CX19.3!DJ25&lt;1,"x","")</f>
        <v/>
      </c>
      <c r="X102" s="176" t="str">
        <f>IF(CX19.3!DU25&lt;1,"x","")</f>
        <v/>
      </c>
      <c r="Y102" s="176" t="str">
        <f>IF(CX19.3!EF25&lt;1,"x","")</f>
        <v/>
      </c>
      <c r="Z102" s="176" t="str">
        <f>IF(CX19.3!EQ25&lt;1,"x","")</f>
        <v/>
      </c>
      <c r="AA102" s="176" t="str">
        <f>IF(CX19.3!FB25&lt;1,"x","")</f>
        <v/>
      </c>
      <c r="AB102" s="176" t="str">
        <f>IF(CX19.3!FM25&lt;1,"x","")</f>
        <v/>
      </c>
      <c r="AC102" s="176" t="str">
        <f>IF(CX19.3!GJ25&lt;1,"x","")</f>
        <v/>
      </c>
      <c r="AD102" s="176" t="str">
        <f>IF(CX19.3!GU25&lt;1,"x","")</f>
        <v/>
      </c>
      <c r="AE102" s="176" t="str">
        <f>IF(CX19.3!HF25&lt;1,"x","")</f>
        <v/>
      </c>
      <c r="AF102" s="176" t="str">
        <f>IF(CX19.3!HQ25&lt;1,"x","")</f>
        <v/>
      </c>
      <c r="AG102" s="176" t="str">
        <f>IF(CX19.3!IB25&lt;1,"x","")</f>
        <v/>
      </c>
      <c r="AH102" s="176" t="str">
        <f>IF(CX19.3!IM25&lt;1,"x","")</f>
        <v/>
      </c>
      <c r="AI102" s="176" t="str">
        <f>IF(CX19.3!IX25&lt;1,"x","")</f>
        <v/>
      </c>
      <c r="AJ102" s="176" t="str">
        <f>IF(CX19.3!JI25&lt;1,"x","")</f>
        <v/>
      </c>
      <c r="AK102" s="176" t="str">
        <f>IF(CX19.3!JT25&lt;1,"x","")</f>
        <v/>
      </c>
      <c r="AL102" s="176" t="str">
        <f>IF(CX19.3!KQ25&lt;1,"x","")</f>
        <v/>
      </c>
      <c r="AM102" s="176" t="str">
        <f>IF(CX19.3!LB25&lt;1,"x","")</f>
        <v/>
      </c>
      <c r="AN102" s="176" t="str">
        <f>IF(CX19.3!LM25&lt;1,"x","")</f>
        <v/>
      </c>
      <c r="AO102" s="176" t="str">
        <f>IF(CX19.3!LX25&lt;1,"x","")</f>
        <v/>
      </c>
      <c r="AP102" s="176" t="str">
        <f>IF(CX19.3!MI25&lt;1,"x","")</f>
        <v/>
      </c>
      <c r="AQ102" s="176" t="str">
        <f>IF(CX19.3!MT25&lt;1,"x","")</f>
        <v/>
      </c>
      <c r="AR102" s="176" t="str">
        <f>IF(CX19.3!NE25&lt;1,"x","")</f>
        <v/>
      </c>
      <c r="AS102" s="176" t="str">
        <f>IF(CX19.3!NP25&lt;1,"x","")</f>
        <v/>
      </c>
      <c r="AT102" s="176" t="str">
        <f>IF(CX19.3!OA25&lt;1,"x","")</f>
        <v/>
      </c>
      <c r="AU102" s="176" t="str">
        <f>IF(CX19.3!OX25&lt;1,"x","")</f>
        <v/>
      </c>
      <c r="AV102" s="176" t="str">
        <f>IF(CX19.3!PI25&lt;1,"x","")</f>
        <v/>
      </c>
      <c r="AW102" s="176" t="str">
        <f>IF(CX19.3!PT25&lt;1,"x","")</f>
        <v/>
      </c>
      <c r="AX102" s="176" t="str">
        <f>IF(CX19.3!QE25&lt;1,"x","")</f>
        <v/>
      </c>
      <c r="AY102" s="176" t="str">
        <f>IF(CX19.3!QP25&lt;1,"x","")</f>
        <v/>
      </c>
      <c r="AZ102" s="176" t="str">
        <f>IF(CX19.3!RA25&lt;1,"x","")</f>
        <v/>
      </c>
      <c r="BA102" s="176" t="str">
        <f>IF(CX19.3!RL25&lt;1,"x","")</f>
        <v>x</v>
      </c>
      <c r="BB102" s="176" t="str">
        <f>IF(CX19.3!SJ25&lt;1,"x","")</f>
        <v/>
      </c>
      <c r="BC102" s="176" t="str">
        <f>IF(CX19.3!SU25&lt;1,"x","")</f>
        <v/>
      </c>
      <c r="BD102" s="176" t="str">
        <f>IF(CX19.3!TF25&lt;1,"x","")</f>
        <v/>
      </c>
      <c r="BE102" s="281"/>
    </row>
    <row r="103" spans="1:57">
      <c r="A103" s="190">
        <v>25</v>
      </c>
      <c r="B103" s="190">
        <v>101</v>
      </c>
      <c r="C103" s="180" t="s">
        <v>333</v>
      </c>
      <c r="D103" s="180" t="s">
        <v>401</v>
      </c>
      <c r="E103" s="188" t="s">
        <v>402</v>
      </c>
      <c r="F103" s="189" t="s">
        <v>212</v>
      </c>
      <c r="G103" s="190"/>
      <c r="H103" s="191" t="s">
        <v>815</v>
      </c>
      <c r="I103" s="185" t="s">
        <v>18</v>
      </c>
      <c r="J103" s="183" t="s">
        <v>674</v>
      </c>
      <c r="K103" s="205">
        <f t="shared" si="2"/>
        <v>5</v>
      </c>
      <c r="L103" s="208">
        <f>CX19.3!RY26</f>
        <v>2.3430232558139537</v>
      </c>
      <c r="M103" s="207" t="str">
        <f t="shared" si="3"/>
        <v xml:space="preserve">CHCT2 (2TC), TRẮC ĐỊA (3TC), </v>
      </c>
      <c r="N103" s="176" t="str">
        <f>IF(CX19.3!M26&lt;1,"x","")</f>
        <v/>
      </c>
      <c r="O103" s="176" t="str">
        <f>IF(CX19.3!S26&lt;1,"x","")</f>
        <v/>
      </c>
      <c r="P103" s="176" t="str">
        <f>IF(CX19.3!AC26&lt;1,"x","")</f>
        <v/>
      </c>
      <c r="Q103" s="176" t="str">
        <f>IF(CX19.3!AN26&lt;1,"x","")</f>
        <v/>
      </c>
      <c r="R103" s="176" t="str">
        <f>IF(CX19.3!AY26&lt;1,"x","")</f>
        <v/>
      </c>
      <c r="S103" s="176" t="str">
        <f>IF(CX19.3!BJ26&lt;1,"x","")</f>
        <v/>
      </c>
      <c r="T103" s="176" t="str">
        <f>IF(CX19.3!BU26&lt;1,"x","")</f>
        <v/>
      </c>
      <c r="U103" s="176" t="str">
        <f>IF(CX19.3!CN26&lt;1,"x","")</f>
        <v/>
      </c>
      <c r="V103" s="176" t="str">
        <f>IF(CX19.3!CY26&lt;1,"x","")</f>
        <v/>
      </c>
      <c r="W103" s="176" t="str">
        <f>IF(CX19.3!DJ26&lt;1,"x","")</f>
        <v/>
      </c>
      <c r="X103" s="176" t="str">
        <f>IF(CX19.3!DU26&lt;1,"x","")</f>
        <v/>
      </c>
      <c r="Y103" s="176" t="str">
        <f>IF(CX19.3!EF26&lt;1,"x","")</f>
        <v/>
      </c>
      <c r="Z103" s="176" t="str">
        <f>IF(CX19.3!EQ26&lt;1,"x","")</f>
        <v/>
      </c>
      <c r="AA103" s="176" t="str">
        <f>IF(CX19.3!FB26&lt;1,"x","")</f>
        <v/>
      </c>
      <c r="AB103" s="176" t="str">
        <f>IF(CX19.3!FM26&lt;1,"x","")</f>
        <v/>
      </c>
      <c r="AC103" s="176" t="str">
        <f>IF(CX19.3!GJ26&lt;1,"x","")</f>
        <v/>
      </c>
      <c r="AD103" s="176" t="str">
        <f>IF(CX19.3!GU26&lt;1,"x","")</f>
        <v/>
      </c>
      <c r="AE103" s="176" t="str">
        <f>IF(CX19.3!HF26&lt;1,"x","")</f>
        <v>x</v>
      </c>
      <c r="AF103" s="176" t="str">
        <f>IF(CX19.3!HQ26&lt;1,"x","")</f>
        <v/>
      </c>
      <c r="AG103" s="176" t="str">
        <f>IF(CX19.3!IB26&lt;1,"x","")</f>
        <v>x</v>
      </c>
      <c r="AH103" s="176" t="str">
        <f>IF(CX19.3!IM26&lt;1,"x","")</f>
        <v/>
      </c>
      <c r="AI103" s="176" t="str">
        <f>IF(CX19.3!IX26&lt;1,"x","")</f>
        <v/>
      </c>
      <c r="AJ103" s="176" t="str">
        <f>IF(CX19.3!JI26&lt;1,"x","")</f>
        <v/>
      </c>
      <c r="AK103" s="176" t="str">
        <f>IF(CX19.3!JT26&lt;1,"x","")</f>
        <v/>
      </c>
      <c r="AL103" s="176" t="str">
        <f>IF(CX19.3!KQ26&lt;1,"x","")</f>
        <v/>
      </c>
      <c r="AM103" s="176" t="str">
        <f>IF(CX19.3!LB26&lt;1,"x","")</f>
        <v/>
      </c>
      <c r="AN103" s="176" t="str">
        <f>IF(CX19.3!LM26&lt;1,"x","")</f>
        <v/>
      </c>
      <c r="AO103" s="176" t="str">
        <f>IF(CX19.3!LX26&lt;1,"x","")</f>
        <v/>
      </c>
      <c r="AP103" s="176" t="str">
        <f>IF(CX19.3!MI26&lt;1,"x","")</f>
        <v/>
      </c>
      <c r="AQ103" s="176" t="str">
        <f>IF(CX19.3!MT26&lt;1,"x","")</f>
        <v/>
      </c>
      <c r="AR103" s="176" t="str">
        <f>IF(CX19.3!NE26&lt;1,"x","")</f>
        <v/>
      </c>
      <c r="AS103" s="176" t="str">
        <f>IF(CX19.3!NP26&lt;1,"x","")</f>
        <v/>
      </c>
      <c r="AT103" s="176" t="str">
        <f>IF(CX19.3!OA26&lt;1,"x","")</f>
        <v/>
      </c>
      <c r="AU103" s="176" t="str">
        <f>IF(CX19.3!OX26&lt;1,"x","")</f>
        <v/>
      </c>
      <c r="AV103" s="176" t="str">
        <f>IF(CX19.3!PI26&lt;1,"x","")</f>
        <v/>
      </c>
      <c r="AW103" s="176" t="str">
        <f>IF(CX19.3!PT26&lt;1,"x","")</f>
        <v/>
      </c>
      <c r="AX103" s="176" t="str">
        <f>IF(CX19.3!QE26&lt;1,"x","")</f>
        <v/>
      </c>
      <c r="AY103" s="176" t="str">
        <f>IF(CX19.3!QP26&lt;1,"x","")</f>
        <v/>
      </c>
      <c r="AZ103" s="176" t="str">
        <f>IF(CX19.3!RA26&lt;1,"x","")</f>
        <v/>
      </c>
      <c r="BA103" s="176" t="str">
        <f>IF(CX19.3!RL26&lt;1,"x","")</f>
        <v/>
      </c>
      <c r="BB103" s="176"/>
      <c r="BC103" s="176"/>
      <c r="BD103" s="176" t="str">
        <f>IF(CX19.3!TF26&lt;1,"x","")</f>
        <v/>
      </c>
      <c r="BE103" s="281"/>
    </row>
    <row r="104" spans="1:57">
      <c r="A104" s="190">
        <v>26</v>
      </c>
      <c r="B104" s="190">
        <v>102</v>
      </c>
      <c r="C104" s="180" t="s">
        <v>333</v>
      </c>
      <c r="D104" s="180" t="s">
        <v>405</v>
      </c>
      <c r="E104" s="196" t="s">
        <v>46</v>
      </c>
      <c r="F104" s="197" t="s">
        <v>406</v>
      </c>
      <c r="G104" s="190"/>
      <c r="H104" s="191" t="s">
        <v>727</v>
      </c>
      <c r="I104" s="185" t="s">
        <v>18</v>
      </c>
      <c r="J104" s="183" t="s">
        <v>675</v>
      </c>
      <c r="K104" s="205">
        <f t="shared" si="2"/>
        <v>0</v>
      </c>
      <c r="L104" s="208">
        <f>CX19.3!RY27</f>
        <v>2.2582417582417582</v>
      </c>
      <c r="M104" s="207" t="str">
        <f t="shared" si="3"/>
        <v/>
      </c>
      <c r="N104" s="176" t="str">
        <f>IF(CX19.3!M27&lt;1,"x","")</f>
        <v/>
      </c>
      <c r="O104" s="176" t="str">
        <f>IF(CX19.3!S27&lt;1,"x","")</f>
        <v/>
      </c>
      <c r="P104" s="176" t="str">
        <f>IF(CX19.3!AC27&lt;1,"x","")</f>
        <v/>
      </c>
      <c r="Q104" s="176" t="str">
        <f>IF(CX19.3!AN27&lt;1,"x","")</f>
        <v/>
      </c>
      <c r="R104" s="176" t="str">
        <f>IF(CX19.3!AY27&lt;1,"x","")</f>
        <v/>
      </c>
      <c r="S104" s="176" t="str">
        <f>IF(CX19.3!BJ27&lt;1,"x","")</f>
        <v/>
      </c>
      <c r="T104" s="176" t="str">
        <f>IF(CX19.3!BU27&lt;1,"x","")</f>
        <v/>
      </c>
      <c r="U104" s="176" t="str">
        <f>IF(CX19.3!CN27&lt;1,"x","")</f>
        <v/>
      </c>
      <c r="V104" s="176" t="str">
        <f>IF(CX19.3!CY27&lt;1,"x","")</f>
        <v/>
      </c>
      <c r="W104" s="176" t="str">
        <f>IF(CX19.3!DJ27&lt;1,"x","")</f>
        <v/>
      </c>
      <c r="X104" s="176" t="str">
        <f>IF(CX19.3!DU27&lt;1,"x","")</f>
        <v/>
      </c>
      <c r="Y104" s="176" t="str">
        <f>IF(CX19.3!EF27&lt;1,"x","")</f>
        <v/>
      </c>
      <c r="Z104" s="176" t="str">
        <f>IF(CX19.3!EQ27&lt;1,"x","")</f>
        <v/>
      </c>
      <c r="AA104" s="176" t="str">
        <f>IF(CX19.3!FB27&lt;1,"x","")</f>
        <v/>
      </c>
      <c r="AB104" s="176" t="str">
        <f>IF(CX19.3!FM27&lt;1,"x","")</f>
        <v/>
      </c>
      <c r="AC104" s="176" t="str">
        <f>IF(CX19.3!GJ27&lt;1,"x","")</f>
        <v/>
      </c>
      <c r="AD104" s="176" t="str">
        <f>IF(CX19.3!GU27&lt;1,"x","")</f>
        <v/>
      </c>
      <c r="AE104" s="176" t="str">
        <f>IF(CX19.3!HF27&lt;1,"x","")</f>
        <v/>
      </c>
      <c r="AF104" s="176" t="str">
        <f>IF(CX19.3!HQ27&lt;1,"x","")</f>
        <v/>
      </c>
      <c r="AG104" s="176" t="str">
        <f>IF(CX19.3!IB27&lt;1,"x","")</f>
        <v/>
      </c>
      <c r="AH104" s="176" t="str">
        <f>IF(CX19.3!IM27&lt;1,"x","")</f>
        <v/>
      </c>
      <c r="AI104" s="176" t="str">
        <f>IF(CX19.3!IX27&lt;1,"x","")</f>
        <v/>
      </c>
      <c r="AJ104" s="176" t="str">
        <f>IF(CX19.3!JI27&lt;1,"x","")</f>
        <v/>
      </c>
      <c r="AK104" s="176" t="str">
        <f>IF(CX19.3!JT27&lt;1,"x","")</f>
        <v/>
      </c>
      <c r="AL104" s="176" t="str">
        <f>IF(CX19.3!KQ27&lt;1,"x","")</f>
        <v/>
      </c>
      <c r="AM104" s="176" t="str">
        <f>IF(CX19.3!LB27&lt;1,"x","")</f>
        <v/>
      </c>
      <c r="AN104" s="176" t="str">
        <f>IF(CX19.3!LM27&lt;1,"x","")</f>
        <v/>
      </c>
      <c r="AO104" s="176" t="str">
        <f>IF(CX19.3!LX27&lt;1,"x","")</f>
        <v/>
      </c>
      <c r="AP104" s="176" t="str">
        <f>IF(CX19.3!MI27&lt;1,"x","")</f>
        <v/>
      </c>
      <c r="AQ104" s="176" t="str">
        <f>IF(CX19.3!MT27&lt;1,"x","")</f>
        <v/>
      </c>
      <c r="AR104" s="176" t="str">
        <f>IF(CX19.3!NE27&lt;1,"x","")</f>
        <v/>
      </c>
      <c r="AS104" s="176" t="str">
        <f>IF(CX19.3!NP27&lt;1,"x","")</f>
        <v/>
      </c>
      <c r="AT104" s="176" t="str">
        <f>IF(CX19.3!OA27&lt;1,"x","")</f>
        <v/>
      </c>
      <c r="AU104" s="176" t="str">
        <f>IF(CX19.3!OX27&lt;1,"x","")</f>
        <v/>
      </c>
      <c r="AV104" s="176" t="str">
        <f>IF(CX19.3!PI27&lt;1,"x","")</f>
        <v/>
      </c>
      <c r="AW104" s="176" t="str">
        <f>IF(CX19.3!PT27&lt;1,"x","")</f>
        <v/>
      </c>
      <c r="AX104" s="176" t="str">
        <f>IF(CX19.3!QE27&lt;1,"x","")</f>
        <v/>
      </c>
      <c r="AY104" s="176" t="str">
        <f>IF(CX19.3!QP27&lt;1,"x","")</f>
        <v/>
      </c>
      <c r="AZ104" s="176" t="str">
        <f>IF(CX19.3!RA27&lt;1,"x","")</f>
        <v/>
      </c>
      <c r="BA104" s="176" t="str">
        <f>IF(CX19.3!RL27&lt;1,"x","")</f>
        <v/>
      </c>
      <c r="BB104" s="176"/>
      <c r="BC104" s="176"/>
      <c r="BD104" s="176" t="str">
        <f>IF(CX19.3!TF27&lt;1,"x","")</f>
        <v/>
      </c>
      <c r="BE104" s="281"/>
    </row>
    <row r="105" spans="1:57">
      <c r="A105" s="190">
        <v>27</v>
      </c>
      <c r="B105" s="190">
        <v>103</v>
      </c>
      <c r="C105" s="180" t="s">
        <v>333</v>
      </c>
      <c r="D105" s="180" t="s">
        <v>407</v>
      </c>
      <c r="E105" s="188" t="s">
        <v>259</v>
      </c>
      <c r="F105" s="189" t="s">
        <v>408</v>
      </c>
      <c r="G105" s="190"/>
      <c r="H105" s="191" t="s">
        <v>817</v>
      </c>
      <c r="I105" s="185" t="s">
        <v>18</v>
      </c>
      <c r="J105" s="183" t="s">
        <v>843</v>
      </c>
      <c r="K105" s="205">
        <f t="shared" si="2"/>
        <v>0</v>
      </c>
      <c r="L105" s="208">
        <f>CX19.3!RY28</f>
        <v>2.3736263736263736</v>
      </c>
      <c r="M105" s="207" t="str">
        <f t="shared" si="3"/>
        <v/>
      </c>
      <c r="N105" s="176" t="str">
        <f>IF(CX19.3!M28&lt;1,"x","")</f>
        <v/>
      </c>
      <c r="O105" s="176" t="str">
        <f>IF(CX19.3!S28&lt;1,"x","")</f>
        <v/>
      </c>
      <c r="P105" s="176" t="str">
        <f>IF(CX19.3!AC28&lt;1,"x","")</f>
        <v/>
      </c>
      <c r="Q105" s="176" t="str">
        <f>IF(CX19.3!AN28&lt;1,"x","")</f>
        <v/>
      </c>
      <c r="R105" s="176" t="str">
        <f>IF(CX19.3!AY28&lt;1,"x","")</f>
        <v/>
      </c>
      <c r="S105" s="176" t="str">
        <f>IF(CX19.3!BJ28&lt;1,"x","")</f>
        <v/>
      </c>
      <c r="T105" s="176" t="str">
        <f>IF(CX19.3!BU28&lt;1,"x","")</f>
        <v/>
      </c>
      <c r="U105" s="176" t="str">
        <f>IF(CX19.3!CN28&lt;1,"x","")</f>
        <v/>
      </c>
      <c r="V105" s="176" t="str">
        <f>IF(CX19.3!CY28&lt;1,"x","")</f>
        <v/>
      </c>
      <c r="W105" s="176" t="str">
        <f>IF(CX19.3!DJ28&lt;1,"x","")</f>
        <v/>
      </c>
      <c r="X105" s="176" t="str">
        <f>IF(CX19.3!DU28&lt;1,"x","")</f>
        <v/>
      </c>
      <c r="Y105" s="176" t="str">
        <f>IF(CX19.3!EF28&lt;1,"x","")</f>
        <v/>
      </c>
      <c r="Z105" s="176" t="str">
        <f>IF(CX19.3!EQ28&lt;1,"x","")</f>
        <v/>
      </c>
      <c r="AA105" s="176" t="str">
        <f>IF(CX19.3!FB28&lt;1,"x","")</f>
        <v/>
      </c>
      <c r="AB105" s="176" t="str">
        <f>IF(CX19.3!FM28&lt;1,"x","")</f>
        <v/>
      </c>
      <c r="AC105" s="176" t="str">
        <f>IF(CX19.3!GJ28&lt;1,"x","")</f>
        <v/>
      </c>
      <c r="AD105" s="176" t="str">
        <f>IF(CX19.3!GU28&lt;1,"x","")</f>
        <v/>
      </c>
      <c r="AE105" s="176" t="str">
        <f>IF(CX19.3!HF28&lt;1,"x","")</f>
        <v/>
      </c>
      <c r="AF105" s="176" t="str">
        <f>IF(CX19.3!HQ28&lt;1,"x","")</f>
        <v/>
      </c>
      <c r="AG105" s="176" t="str">
        <f>IF(CX19.3!IB28&lt;1,"x","")</f>
        <v/>
      </c>
      <c r="AH105" s="176" t="str">
        <f>IF(CX19.3!IM28&lt;1,"x","")</f>
        <v/>
      </c>
      <c r="AI105" s="176" t="str">
        <f>IF(CX19.3!IX28&lt;1,"x","")</f>
        <v/>
      </c>
      <c r="AJ105" s="176" t="str">
        <f>IF(CX19.3!JI28&lt;1,"x","")</f>
        <v/>
      </c>
      <c r="AK105" s="176" t="str">
        <f>IF(CX19.3!JT28&lt;1,"x","")</f>
        <v/>
      </c>
      <c r="AL105" s="176" t="str">
        <f>IF(CX19.3!KQ28&lt;1,"x","")</f>
        <v/>
      </c>
      <c r="AM105" s="176" t="str">
        <f>IF(CX19.3!LB28&lt;1,"x","")</f>
        <v/>
      </c>
      <c r="AN105" s="176" t="str">
        <f>IF(CX19.3!LM28&lt;1,"x","")</f>
        <v/>
      </c>
      <c r="AO105" s="176" t="str">
        <f>IF(CX19.3!LX28&lt;1,"x","")</f>
        <v/>
      </c>
      <c r="AP105" s="176" t="str">
        <f>IF(CX19.3!MI28&lt;1,"x","")</f>
        <v/>
      </c>
      <c r="AQ105" s="176" t="str">
        <f>IF(CX19.3!MT28&lt;1,"x","")</f>
        <v/>
      </c>
      <c r="AR105" s="176" t="str">
        <f>IF(CX19.3!NE28&lt;1,"x","")</f>
        <v/>
      </c>
      <c r="AS105" s="176" t="str">
        <f>IF(CX19.3!NP28&lt;1,"x","")</f>
        <v/>
      </c>
      <c r="AT105" s="176" t="str">
        <f>IF(CX19.3!OA28&lt;1,"x","")</f>
        <v/>
      </c>
      <c r="AU105" s="176" t="str">
        <f>IF(CX19.3!OX28&lt;1,"x","")</f>
        <v/>
      </c>
      <c r="AV105" s="176" t="str">
        <f>IF(CX19.3!PI28&lt;1,"x","")</f>
        <v/>
      </c>
      <c r="AW105" s="176" t="str">
        <f>IF(CX19.3!PT28&lt;1,"x","")</f>
        <v/>
      </c>
      <c r="AX105" s="176" t="str">
        <f>IF(CX19.3!QE28&lt;1,"x","")</f>
        <v/>
      </c>
      <c r="AY105" s="176" t="str">
        <f>IF(CX19.3!QP28&lt;1,"x","")</f>
        <v/>
      </c>
      <c r="AZ105" s="176" t="str">
        <f>IF(CX19.3!RA28&lt;1,"x","")</f>
        <v/>
      </c>
      <c r="BA105" s="176" t="str">
        <f>IF(CX19.3!RL28&lt;1,"x","")</f>
        <v/>
      </c>
      <c r="BB105" s="176"/>
      <c r="BC105" s="176"/>
      <c r="BD105" s="176" t="str">
        <f>IF(CX19.3!TF28&lt;1,"x","")</f>
        <v/>
      </c>
      <c r="BE105" s="281"/>
    </row>
    <row r="106" spans="1:57">
      <c r="A106" s="190">
        <v>28</v>
      </c>
      <c r="B106" s="190">
        <v>104</v>
      </c>
      <c r="C106" s="180" t="s">
        <v>333</v>
      </c>
      <c r="D106" s="180" t="s">
        <v>409</v>
      </c>
      <c r="E106" s="188" t="s">
        <v>410</v>
      </c>
      <c r="F106" s="189" t="s">
        <v>411</v>
      </c>
      <c r="G106" s="190"/>
      <c r="H106" s="191" t="s">
        <v>795</v>
      </c>
      <c r="I106" s="185" t="s">
        <v>18</v>
      </c>
      <c r="J106" s="183" t="s">
        <v>690</v>
      </c>
      <c r="K106" s="205">
        <f t="shared" si="2"/>
        <v>6</v>
      </c>
      <c r="L106" s="208">
        <f>CX19.3!RY29</f>
        <v>1.8647058823529412</v>
      </c>
      <c r="M106" s="207" t="str">
        <f t="shared" si="3"/>
        <v xml:space="preserve">VLXD (3TC), NỀN MÓNG (3TC), </v>
      </c>
      <c r="N106" s="176" t="str">
        <f>IF(CX19.3!M29&lt;1,"x","")</f>
        <v/>
      </c>
      <c r="O106" s="176" t="str">
        <f>IF(CX19.3!S29&lt;1,"x","")</f>
        <v/>
      </c>
      <c r="P106" s="176" t="str">
        <f>IF(CX19.3!AC29&lt;1,"x","")</f>
        <v/>
      </c>
      <c r="Q106" s="176" t="str">
        <f>IF(CX19.3!AN29&lt;1,"x","")</f>
        <v/>
      </c>
      <c r="R106" s="176" t="str">
        <f>IF(CX19.3!AY29&lt;1,"x","")</f>
        <v/>
      </c>
      <c r="S106" s="176" t="str">
        <f>IF(CX19.3!BJ29&lt;1,"x","")</f>
        <v/>
      </c>
      <c r="T106" s="176" t="str">
        <f>IF(CX19.3!BU29&lt;1,"x","")</f>
        <v/>
      </c>
      <c r="U106" s="176" t="str">
        <f>IF(CX19.3!CN29&lt;1,"x","")</f>
        <v/>
      </c>
      <c r="V106" s="176" t="str">
        <f>IF(CX19.3!CY29&lt;1,"x","")</f>
        <v/>
      </c>
      <c r="W106" s="176" t="str">
        <f>IF(CX19.3!DJ29&lt;1,"x","")</f>
        <v/>
      </c>
      <c r="X106" s="176" t="str">
        <f>IF(CX19.3!DU29&lt;1,"x","")</f>
        <v>x</v>
      </c>
      <c r="Y106" s="176" t="str">
        <f>IF(CX19.3!EF29&lt;1,"x","")</f>
        <v/>
      </c>
      <c r="Z106" s="176" t="str">
        <f>IF(CX19.3!EQ29&lt;1,"x","")</f>
        <v/>
      </c>
      <c r="AA106" s="176" t="str">
        <f>IF(CX19.3!FB29&lt;1,"x","")</f>
        <v/>
      </c>
      <c r="AB106" s="176" t="str">
        <f>IF(CX19.3!FM29&lt;1,"x","")</f>
        <v/>
      </c>
      <c r="AC106" s="176" t="str">
        <f>IF(CX19.3!GJ29&lt;1,"x","")</f>
        <v/>
      </c>
      <c r="AD106" s="176" t="str">
        <f>IF(CX19.3!GU29&lt;1,"x","")</f>
        <v/>
      </c>
      <c r="AE106" s="176" t="str">
        <f>IF(CX19.3!HF29&lt;1,"x","")</f>
        <v/>
      </c>
      <c r="AF106" s="176" t="str">
        <f>IF(CX19.3!HQ29&lt;1,"x","")</f>
        <v/>
      </c>
      <c r="AG106" s="176" t="str">
        <f>IF(CX19.3!IB29&lt;1,"x","")</f>
        <v/>
      </c>
      <c r="AH106" s="176" t="str">
        <f>IF(CX19.3!IM29&lt;1,"x","")</f>
        <v/>
      </c>
      <c r="AI106" s="176" t="str">
        <f>IF(CX19.3!IX29&lt;1,"x","")</f>
        <v>x</v>
      </c>
      <c r="AJ106" s="176" t="str">
        <f>IF(CX19.3!JI29&lt;1,"x","")</f>
        <v/>
      </c>
      <c r="AK106" s="176" t="str">
        <f>IF(CX19.3!JT29&lt;1,"x","")</f>
        <v/>
      </c>
      <c r="AL106" s="176" t="str">
        <f>IF(CX19.3!KQ29&lt;1,"x","")</f>
        <v/>
      </c>
      <c r="AM106" s="176" t="str">
        <f>IF(CX19.3!LB29&lt;1,"x","")</f>
        <v/>
      </c>
      <c r="AN106" s="176" t="str">
        <f>IF(CX19.3!LM29&lt;1,"x","")</f>
        <v/>
      </c>
      <c r="AO106" s="176" t="str">
        <f>IF(CX19.3!LX29&lt;1,"x","")</f>
        <v/>
      </c>
      <c r="AP106" s="176" t="str">
        <f>IF(CX19.3!MI29&lt;1,"x","")</f>
        <v/>
      </c>
      <c r="AQ106" s="176" t="str">
        <f>IF(CX19.3!MT29&lt;1,"x","")</f>
        <v/>
      </c>
      <c r="AR106" s="176" t="str">
        <f>IF(CX19.3!NE29&lt;1,"x","")</f>
        <v/>
      </c>
      <c r="AS106" s="176" t="str">
        <f>IF(CX19.3!NP29&lt;1,"x","")</f>
        <v/>
      </c>
      <c r="AT106" s="176" t="str">
        <f>IF(CX19.3!OA29&lt;1,"x","")</f>
        <v/>
      </c>
      <c r="AU106" s="176" t="str">
        <f>IF(CX19.3!OX29&lt;1,"x","")</f>
        <v/>
      </c>
      <c r="AV106" s="176" t="str">
        <f>IF(CX19.3!PI29&lt;1,"x","")</f>
        <v/>
      </c>
      <c r="AW106" s="176" t="str">
        <f>IF(CX19.3!PT29&lt;1,"x","")</f>
        <v/>
      </c>
      <c r="AX106" s="176" t="str">
        <f>IF(CX19.3!QE29&lt;1,"x","")</f>
        <v/>
      </c>
      <c r="AY106" s="176" t="str">
        <f>IF(CX19.3!QP29&lt;1,"x","")</f>
        <v/>
      </c>
      <c r="AZ106" s="176" t="str">
        <f>IF(CX19.3!RA29&lt;1,"x","")</f>
        <v/>
      </c>
      <c r="BA106" s="176" t="str">
        <f>IF(CX19.3!RL29&lt;1,"x","")</f>
        <v/>
      </c>
      <c r="BB106" s="176"/>
      <c r="BC106" s="176"/>
      <c r="BD106" s="176" t="str">
        <f>IF(CX19.3!TF29&lt;1,"x","")</f>
        <v/>
      </c>
      <c r="BE106" s="281"/>
    </row>
    <row r="107" spans="1:57">
      <c r="A107" s="190">
        <v>29</v>
      </c>
      <c r="B107" s="190">
        <v>105</v>
      </c>
      <c r="C107" s="180" t="s">
        <v>333</v>
      </c>
      <c r="D107" s="180" t="s">
        <v>412</v>
      </c>
      <c r="E107" s="188" t="s">
        <v>413</v>
      </c>
      <c r="F107" s="189" t="s">
        <v>414</v>
      </c>
      <c r="G107" s="190"/>
      <c r="H107" s="191" t="s">
        <v>818</v>
      </c>
      <c r="I107" s="185" t="s">
        <v>18</v>
      </c>
      <c r="J107" s="183" t="s">
        <v>821</v>
      </c>
      <c r="K107" s="205">
        <f t="shared" si="2"/>
        <v>0</v>
      </c>
      <c r="L107" s="208">
        <f>CX19.3!RY30</f>
        <v>2.412087912087912</v>
      </c>
      <c r="M107" s="207" t="str">
        <f t="shared" si="3"/>
        <v/>
      </c>
      <c r="N107" s="176" t="str">
        <f>IF(CX19.3!M30&lt;1,"x","")</f>
        <v/>
      </c>
      <c r="O107" s="176" t="str">
        <f>IF(CX19.3!S30&lt;1,"x","")</f>
        <v/>
      </c>
      <c r="P107" s="176" t="str">
        <f>IF(CX19.3!AC30&lt;1,"x","")</f>
        <v/>
      </c>
      <c r="Q107" s="176" t="str">
        <f>IF(CX19.3!AN30&lt;1,"x","")</f>
        <v/>
      </c>
      <c r="R107" s="176" t="str">
        <f>IF(CX19.3!AY30&lt;1,"x","")</f>
        <v/>
      </c>
      <c r="S107" s="176" t="str">
        <f>IF(CX19.3!BJ30&lt;1,"x","")</f>
        <v/>
      </c>
      <c r="T107" s="176" t="str">
        <f>IF(CX19.3!BU30&lt;1,"x","")</f>
        <v/>
      </c>
      <c r="U107" s="176" t="str">
        <f>IF(CX19.3!CN30&lt;1,"x","")</f>
        <v/>
      </c>
      <c r="V107" s="176" t="str">
        <f>IF(CX19.3!CY30&lt;1,"x","")</f>
        <v/>
      </c>
      <c r="W107" s="176" t="str">
        <f>IF(CX19.3!DJ30&lt;1,"x","")</f>
        <v/>
      </c>
      <c r="X107" s="176" t="str">
        <f>IF(CX19.3!DU30&lt;1,"x","")</f>
        <v/>
      </c>
      <c r="Y107" s="176" t="str">
        <f>IF(CX19.3!EF30&lt;1,"x","")</f>
        <v/>
      </c>
      <c r="Z107" s="176" t="str">
        <f>IF(CX19.3!EQ30&lt;1,"x","")</f>
        <v/>
      </c>
      <c r="AA107" s="176" t="str">
        <f>IF(CX19.3!FB30&lt;1,"x","")</f>
        <v/>
      </c>
      <c r="AB107" s="176" t="str">
        <f>IF(CX19.3!FM30&lt;1,"x","")</f>
        <v/>
      </c>
      <c r="AC107" s="176" t="str">
        <f>IF(CX19.3!GJ30&lt;1,"x","")</f>
        <v/>
      </c>
      <c r="AD107" s="176" t="str">
        <f>IF(CX19.3!GU30&lt;1,"x","")</f>
        <v/>
      </c>
      <c r="AE107" s="176" t="str">
        <f>IF(CX19.3!HF30&lt;1,"x","")</f>
        <v/>
      </c>
      <c r="AF107" s="176" t="str">
        <f>IF(CX19.3!HQ30&lt;1,"x","")</f>
        <v/>
      </c>
      <c r="AG107" s="176" t="str">
        <f>IF(CX19.3!IB30&lt;1,"x","")</f>
        <v/>
      </c>
      <c r="AH107" s="176" t="str">
        <f>IF(CX19.3!IM30&lt;1,"x","")</f>
        <v/>
      </c>
      <c r="AI107" s="176" t="str">
        <f>IF(CX19.3!IX30&lt;1,"x","")</f>
        <v/>
      </c>
      <c r="AJ107" s="176" t="str">
        <f>IF(CX19.3!JI30&lt;1,"x","")</f>
        <v/>
      </c>
      <c r="AK107" s="176" t="str">
        <f>IF(CX19.3!JT30&lt;1,"x","")</f>
        <v/>
      </c>
      <c r="AL107" s="176" t="str">
        <f>IF(CX19.3!KQ30&lt;1,"x","")</f>
        <v/>
      </c>
      <c r="AM107" s="176" t="str">
        <f>IF(CX19.3!LB30&lt;1,"x","")</f>
        <v/>
      </c>
      <c r="AN107" s="176" t="str">
        <f>IF(CX19.3!LM30&lt;1,"x","")</f>
        <v/>
      </c>
      <c r="AO107" s="176" t="str">
        <f>IF(CX19.3!LX30&lt;1,"x","")</f>
        <v/>
      </c>
      <c r="AP107" s="176" t="str">
        <f>IF(CX19.3!MI30&lt;1,"x","")</f>
        <v/>
      </c>
      <c r="AQ107" s="176" t="str">
        <f>IF(CX19.3!MT30&lt;1,"x","")</f>
        <v/>
      </c>
      <c r="AR107" s="176" t="str">
        <f>IF(CX19.3!NE30&lt;1,"x","")</f>
        <v/>
      </c>
      <c r="AS107" s="176" t="str">
        <f>IF(CX19.3!NP30&lt;1,"x","")</f>
        <v/>
      </c>
      <c r="AT107" s="176" t="str">
        <f>IF(CX19.3!OA30&lt;1,"x","")</f>
        <v/>
      </c>
      <c r="AU107" s="176" t="str">
        <f>IF(CX19.3!OX30&lt;1,"x","")</f>
        <v/>
      </c>
      <c r="AV107" s="176" t="str">
        <f>IF(CX19.3!PI30&lt;1,"x","")</f>
        <v/>
      </c>
      <c r="AW107" s="176" t="str">
        <f>IF(CX19.3!PT30&lt;1,"x","")</f>
        <v/>
      </c>
      <c r="AX107" s="176" t="str">
        <f>IF(CX19.3!QE30&lt;1,"x","")</f>
        <v/>
      </c>
      <c r="AY107" s="176" t="str">
        <f>IF(CX19.3!QP30&lt;1,"x","")</f>
        <v/>
      </c>
      <c r="AZ107" s="176" t="str">
        <f>IF(CX19.3!RA30&lt;1,"x","")</f>
        <v/>
      </c>
      <c r="BA107" s="176" t="str">
        <f>IF(CX19.3!RL30&lt;1,"x","")</f>
        <v/>
      </c>
      <c r="BB107" s="176" t="str">
        <f>IF(CX19.3!SJ30&lt;1,"x","")</f>
        <v/>
      </c>
      <c r="BC107" s="176" t="str">
        <f>IF(CX19.3!SU30&lt;1,"x","")</f>
        <v/>
      </c>
      <c r="BD107" s="176" t="str">
        <f>IF(CX19.3!TF30&lt;1,"x","")</f>
        <v/>
      </c>
      <c r="BE107" s="281"/>
    </row>
    <row r="108" spans="1:57" ht="148.5">
      <c r="A108" s="190">
        <v>30</v>
      </c>
      <c r="B108" s="190">
        <v>106</v>
      </c>
      <c r="C108" s="180" t="s">
        <v>333</v>
      </c>
      <c r="D108" s="180" t="s">
        <v>1199</v>
      </c>
      <c r="E108" s="188" t="s">
        <v>1200</v>
      </c>
      <c r="F108" s="189" t="s">
        <v>396</v>
      </c>
      <c r="G108" s="204" t="s">
        <v>1257</v>
      </c>
      <c r="H108" s="191" t="s">
        <v>1258</v>
      </c>
      <c r="I108" s="185" t="s">
        <v>18</v>
      </c>
      <c r="J108" s="183" t="s">
        <v>688</v>
      </c>
      <c r="K108" s="205">
        <f t="shared" si="2"/>
        <v>32</v>
      </c>
      <c r="L108" s="208">
        <f>CX19.3!RY31</f>
        <v>1.746031746031746</v>
      </c>
      <c r="M108" s="207" t="str">
        <f t="shared" si="3"/>
        <v xml:space="preserve">CTKT (3TC), CH ĐẤT (2TC), CTN&amp;MT (3TC), TTXDCB (MĐ2) (1TC), TIN AUTOCAD (2TC), TRẮC ĐỊA (3TC), KTCTDD (2TC), NỀN MÓNG (3TC), KC THÉP (2TC), ĐA KCBTCT2 (1TC), ĐA KTTC1 (1TC), ĐA TCTC CTXD (1TC), HC,TT,QTCTXD (3TC), TT DỰ TOÁN (1TC), TT KTV (KC) (2TC), TT KTV (TC) (2TC), </v>
      </c>
      <c r="N108" s="176" t="str">
        <f>IF(CX19.3!M31&lt;1,"x","")</f>
        <v/>
      </c>
      <c r="O108" s="176" t="str">
        <f>IF(CX19.3!S31&lt;1,"x","")</f>
        <v/>
      </c>
      <c r="P108" s="176" t="str">
        <f>IF(CX19.3!AC31&lt;1,"x","")</f>
        <v/>
      </c>
      <c r="Q108" s="176" t="str">
        <f>IF(CX19.3!AN31&lt;1,"x","")</f>
        <v/>
      </c>
      <c r="R108" s="176" t="str">
        <f>IF(CX19.3!AY31&lt;1,"x","")</f>
        <v/>
      </c>
      <c r="S108" s="176" t="str">
        <f>IF(CX19.3!BJ31&lt;1,"x","")</f>
        <v/>
      </c>
      <c r="T108" s="176" t="str">
        <f>IF(CX19.3!BU31&lt;1,"x","")</f>
        <v/>
      </c>
      <c r="U108" s="176" t="str">
        <f>IF(CX19.3!CN31&lt;1,"x","")</f>
        <v>x</v>
      </c>
      <c r="V108" s="176" t="str">
        <f>IF(CX19.3!CY31&lt;1,"x","")</f>
        <v/>
      </c>
      <c r="W108" s="176" t="str">
        <f>IF(CX19.3!DJ31&lt;1,"x","")</f>
        <v/>
      </c>
      <c r="X108" s="176" t="str">
        <f>IF(CX19.3!DU31&lt;1,"x","")</f>
        <v/>
      </c>
      <c r="Y108" s="176" t="str">
        <f>IF(CX19.3!EF31&lt;1,"x","")</f>
        <v>x</v>
      </c>
      <c r="Z108" s="176" t="str">
        <f>IF(CX19.3!EQ31&lt;1,"x","")</f>
        <v/>
      </c>
      <c r="AA108" s="176" t="str">
        <f>IF(CX19.3!FB31&lt;1,"x","")</f>
        <v>x</v>
      </c>
      <c r="AB108" s="176" t="str">
        <f>IF(CX19.3!FM31&lt;1,"x","")</f>
        <v>x</v>
      </c>
      <c r="AC108" s="176" t="str">
        <f>IF(CX19.3!GJ31&lt;1,"x","")</f>
        <v>x</v>
      </c>
      <c r="AD108" s="176" t="str">
        <f>IF(CX19.3!GU31&lt;1,"x","")</f>
        <v/>
      </c>
      <c r="AE108" s="176" t="str">
        <f>IF(CX19.3!HF31&lt;1,"x","")</f>
        <v/>
      </c>
      <c r="AF108" s="176" t="str">
        <f>IF(CX19.3!HQ31&lt;1,"x","")</f>
        <v/>
      </c>
      <c r="AG108" s="176" t="str">
        <f>IF(CX19.3!IB31&lt;1,"x","")</f>
        <v>x</v>
      </c>
      <c r="AH108" s="176" t="str">
        <f>IF(CX19.3!IM31&lt;1,"x","")</f>
        <v>x</v>
      </c>
      <c r="AI108" s="176" t="str">
        <f>IF(CX19.3!IX31&lt;1,"x","")</f>
        <v>x</v>
      </c>
      <c r="AJ108" s="176" t="str">
        <f>IF(CX19.3!JI31&lt;1,"x","")</f>
        <v/>
      </c>
      <c r="AK108" s="176" t="str">
        <f>IF(CX19.3!JT31&lt;1,"x","")</f>
        <v/>
      </c>
      <c r="AL108" s="176" t="str">
        <f>IF(CX19.3!KQ31&lt;1,"x","")</f>
        <v/>
      </c>
      <c r="AM108" s="176" t="str">
        <f>IF(CX19.3!LB31&lt;1,"x","")</f>
        <v/>
      </c>
      <c r="AN108" s="176" t="str">
        <f>IF(CX19.3!LM31&lt;1,"x","")</f>
        <v>x</v>
      </c>
      <c r="AO108" s="176" t="str">
        <f>IF(CX19.3!LX31&lt;1,"x","")</f>
        <v/>
      </c>
      <c r="AP108" s="176" t="str">
        <f>IF(CX19.3!MI31&lt;1,"x","")</f>
        <v>x</v>
      </c>
      <c r="AQ108" s="176" t="str">
        <f>IF(CX19.3!MT31&lt;1,"x","")</f>
        <v/>
      </c>
      <c r="AR108" s="176" t="str">
        <f>IF(CX19.3!NE31&lt;1,"x","")</f>
        <v>x</v>
      </c>
      <c r="AS108" s="176" t="str">
        <f>IF(CX19.3!NP31&lt;1,"x","")</f>
        <v/>
      </c>
      <c r="AT108" s="176" t="str">
        <f>IF(CX19.3!OA31&lt;1,"x","")</f>
        <v/>
      </c>
      <c r="AU108" s="176" t="str">
        <f>IF(CX19.3!OX31&lt;1,"x","")</f>
        <v/>
      </c>
      <c r="AV108" s="176" t="str">
        <f>IF(CX19.3!PI31&lt;1,"x","")</f>
        <v/>
      </c>
      <c r="AW108" s="176" t="str">
        <f>IF(CX19.3!PT31&lt;1,"x","")</f>
        <v/>
      </c>
      <c r="AX108" s="176" t="str">
        <f>IF(CX19.3!QE31&lt;1,"x","")</f>
        <v/>
      </c>
      <c r="AY108" s="176" t="str">
        <f>IF(CX19.3!QP31&lt;1,"x","")</f>
        <v>x</v>
      </c>
      <c r="AZ108" s="176" t="str">
        <f>IF(CX19.3!RA31&lt;1,"x","")</f>
        <v>x</v>
      </c>
      <c r="BA108" s="176" t="str">
        <f>IF(CX19.3!RL31&lt;1,"x","")</f>
        <v>x</v>
      </c>
      <c r="BB108" s="176" t="str">
        <f>IF(CX19.3!SJ31&lt;1,"x","")</f>
        <v>x</v>
      </c>
      <c r="BC108" s="176" t="str">
        <f>IF(CX19.3!SU31&lt;1,"x","")</f>
        <v>x</v>
      </c>
      <c r="BD108" s="176"/>
      <c r="BE108" s="281"/>
    </row>
    <row r="109" spans="1:57" ht="66">
      <c r="A109" s="190">
        <v>1</v>
      </c>
      <c r="B109" s="190">
        <v>107</v>
      </c>
      <c r="C109" s="178" t="s">
        <v>415</v>
      </c>
      <c r="D109" s="178" t="s">
        <v>416</v>
      </c>
      <c r="E109" s="186" t="s">
        <v>417</v>
      </c>
      <c r="F109" s="291" t="s">
        <v>108</v>
      </c>
      <c r="G109" s="190"/>
      <c r="H109" s="191" t="s">
        <v>716</v>
      </c>
      <c r="I109" s="191" t="s">
        <v>18</v>
      </c>
      <c r="J109" s="184" t="s">
        <v>881</v>
      </c>
      <c r="K109" s="205">
        <f t="shared" si="2"/>
        <v>10</v>
      </c>
      <c r="L109" s="208">
        <f>CX19.4!RY2</f>
        <v>2.1470588235294117</v>
      </c>
      <c r="M109" s="207" t="str">
        <f t="shared" si="3"/>
        <v xml:space="preserve">KCBTCT1 (2TC), ĐA KCBTCT2 (1TC), ĐA KTTC1 (1TC), ĐA TCTC CTXD (1TC), TT DỰ TOÁN (1TC), TT KTV (KC) (2TC), TT KTV (TC) (2TC), </v>
      </c>
      <c r="N109" s="176" t="str">
        <f>IF(CX19.4!M2&lt;1,"x","")</f>
        <v/>
      </c>
      <c r="O109" s="176" t="str">
        <f>IF(CX19.4!S2&lt;1,"x","")</f>
        <v/>
      </c>
      <c r="P109" s="176" t="str">
        <f>IF(CX19.4!AC2&lt;1,"x","")</f>
        <v/>
      </c>
      <c r="Q109" s="176" t="str">
        <f>IF(CX19.4!AN2&lt;1,"x","")</f>
        <v/>
      </c>
      <c r="R109" s="176" t="str">
        <f>IF(CX19.4!AY2&lt;1,"x","")</f>
        <v/>
      </c>
      <c r="S109" s="176" t="str">
        <f>IF(CX19.4!BJ2&lt;1,"x","")</f>
        <v/>
      </c>
      <c r="T109" s="176" t="str">
        <f>IF(CX19.4!BU2&lt;1,"x","")</f>
        <v/>
      </c>
      <c r="U109" s="176" t="str">
        <f>IF(CX19.4!CN2&lt;1,"x","")</f>
        <v/>
      </c>
      <c r="V109" s="176" t="str">
        <f>IF(CX19.4!CY2&lt;1,"x","")</f>
        <v/>
      </c>
      <c r="W109" s="176" t="str">
        <f>IF(CX19.4!DJ2&lt;1,"x","")</f>
        <v/>
      </c>
      <c r="X109" s="176" t="str">
        <f>IF(CX19.4!DU2&lt;1,"x","")</f>
        <v/>
      </c>
      <c r="Y109" s="176" t="str">
        <f>IF(CX19.4!EF2&lt;1,"x","")</f>
        <v/>
      </c>
      <c r="Z109" s="176" t="str">
        <f>IF(CX19.4!EQ2&lt;1,"x","")</f>
        <v/>
      </c>
      <c r="AA109" s="176" t="str">
        <f>IF(CX19.4!FB2&lt;1,"x","")</f>
        <v/>
      </c>
      <c r="AB109" s="176" t="str">
        <f>IF(CX19.4!FM2&lt;1,"x","")</f>
        <v/>
      </c>
      <c r="AC109" s="176" t="str">
        <f>IF(CX19.4!GJ2&lt;1,"x","")</f>
        <v/>
      </c>
      <c r="AD109" s="176" t="str">
        <f>IF(CX19.4!GU2&lt;1,"x","")</f>
        <v/>
      </c>
      <c r="AE109" s="176" t="str">
        <f>IF(CX19.4!HF2&lt;1,"x","")</f>
        <v/>
      </c>
      <c r="AF109" s="176" t="str">
        <f>IF(CX19.4!HQ2&lt;1,"x","")</f>
        <v>x</v>
      </c>
      <c r="AG109" s="176" t="str">
        <f>IF(CX19.4!IB2&lt;1,"x","")</f>
        <v/>
      </c>
      <c r="AH109" s="176" t="str">
        <f>IF(CX19.4!IM2&lt;1,"x","")</f>
        <v/>
      </c>
      <c r="AI109" s="176" t="str">
        <f>IF(CX19.4!IX2&lt;1,"x","")</f>
        <v/>
      </c>
      <c r="AJ109" s="176" t="str">
        <f>IF(CX19.4!JI2&lt;1,"x","")</f>
        <v/>
      </c>
      <c r="AK109" s="176" t="str">
        <f>IF(CX19.4!JT2&lt;1,"x","")</f>
        <v/>
      </c>
      <c r="AL109" s="176" t="str">
        <f>IF(CX19.4!KQ2&lt;1,"x","")</f>
        <v/>
      </c>
      <c r="AM109" s="176" t="str">
        <f>IF(CX19.4!LB2&lt;1,"x","")</f>
        <v/>
      </c>
      <c r="AN109" s="176" t="str">
        <f>IF(CX19.4!LM2&lt;1,"x","")</f>
        <v/>
      </c>
      <c r="AO109" s="176" t="str">
        <f>IF(CX19.4!LX2&lt;1,"x","")</f>
        <v/>
      </c>
      <c r="AP109" s="176" t="str">
        <f>IF(CX19.4!MI2&lt;1,"x","")</f>
        <v>x</v>
      </c>
      <c r="AQ109" s="176" t="str">
        <f>IF(CX19.4!MT2&lt;1,"x","")</f>
        <v/>
      </c>
      <c r="AR109" s="176" t="str">
        <f>IF(CX19.4!NE2&lt;1,"x","")</f>
        <v>x</v>
      </c>
      <c r="AS109" s="176" t="str">
        <f>IF(CX19.4!NP2&lt;1,"x","")</f>
        <v/>
      </c>
      <c r="AT109" s="176" t="str">
        <f>IF(CX19.4!OA2&lt;1,"x","")</f>
        <v/>
      </c>
      <c r="AU109" s="176" t="str">
        <f>IF(CX19.4!OX2&lt;1,"x","")</f>
        <v/>
      </c>
      <c r="AV109" s="176" t="str">
        <f>IF(CX19.4!PI2&lt;1,"x","")</f>
        <v/>
      </c>
      <c r="AW109" s="176" t="str">
        <f>IF(CX19.4!PT2&lt;1,"x","")</f>
        <v/>
      </c>
      <c r="AX109" s="176" t="str">
        <f>IF(CX19.4!QE2&lt;1,"x","")</f>
        <v/>
      </c>
      <c r="AY109" s="176" t="str">
        <f>IF(CX19.4!QP2&lt;1,"x","")</f>
        <v>x</v>
      </c>
      <c r="AZ109" s="176" t="str">
        <f>IF(CX19.4!RA2&lt;1,"x","")</f>
        <v/>
      </c>
      <c r="BA109" s="176" t="str">
        <f>IF(CX19.4!RL2&lt;1,"x","")</f>
        <v>x</v>
      </c>
      <c r="BB109" s="176" t="str">
        <f>IF(CX19.4!SJ2&lt;1,"x","")</f>
        <v>x</v>
      </c>
      <c r="BC109" s="176" t="str">
        <f>IF(CX19.4!SU2&lt;1,"x","")</f>
        <v>x</v>
      </c>
      <c r="BD109" s="176"/>
      <c r="BE109" s="281"/>
    </row>
    <row r="110" spans="1:57">
      <c r="A110" s="190">
        <v>2</v>
      </c>
      <c r="B110" s="190">
        <v>108</v>
      </c>
      <c r="C110" s="180" t="s">
        <v>415</v>
      </c>
      <c r="D110" s="180" t="s">
        <v>418</v>
      </c>
      <c r="E110" s="188" t="s">
        <v>419</v>
      </c>
      <c r="F110" s="297" t="s">
        <v>108</v>
      </c>
      <c r="G110" s="190"/>
      <c r="H110" s="191" t="s">
        <v>812</v>
      </c>
      <c r="I110" s="191" t="s">
        <v>18</v>
      </c>
      <c r="J110" s="184" t="s">
        <v>882</v>
      </c>
      <c r="K110" s="205">
        <f t="shared" si="2"/>
        <v>1</v>
      </c>
      <c r="L110" s="208">
        <f>CX19.4!RY3</f>
        <v>2.3222222222222224</v>
      </c>
      <c r="M110" s="207" t="str">
        <f t="shared" si="3"/>
        <v xml:space="preserve">TT DỰ TOÁN (1TC), </v>
      </c>
      <c r="N110" s="176" t="str">
        <f>IF(CX19.4!M3&lt;1,"x","")</f>
        <v/>
      </c>
      <c r="O110" s="176" t="str">
        <f>IF(CX19.4!S3&lt;1,"x","")</f>
        <v/>
      </c>
      <c r="P110" s="176" t="str">
        <f>IF(CX19.4!AC3&lt;1,"x","")</f>
        <v/>
      </c>
      <c r="Q110" s="176" t="str">
        <f>IF(CX19.4!AN3&lt;1,"x","")</f>
        <v/>
      </c>
      <c r="R110" s="176" t="str">
        <f>IF(CX19.4!AY3&lt;1,"x","")</f>
        <v/>
      </c>
      <c r="S110" s="176" t="str">
        <f>IF(CX19.4!BJ3&lt;1,"x","")</f>
        <v/>
      </c>
      <c r="T110" s="176" t="str">
        <f>IF(CX19.4!BU3&lt;1,"x","")</f>
        <v/>
      </c>
      <c r="U110" s="176" t="str">
        <f>IF(CX19.4!CN3&lt;1,"x","")</f>
        <v/>
      </c>
      <c r="V110" s="176" t="str">
        <f>IF(CX19.4!CY3&lt;1,"x","")</f>
        <v/>
      </c>
      <c r="W110" s="176" t="str">
        <f>IF(CX19.4!DJ3&lt;1,"x","")</f>
        <v/>
      </c>
      <c r="X110" s="176" t="str">
        <f>IF(CX19.4!DU3&lt;1,"x","")</f>
        <v/>
      </c>
      <c r="Y110" s="176" t="str">
        <f>IF(CX19.4!EF3&lt;1,"x","")</f>
        <v/>
      </c>
      <c r="Z110" s="176" t="str">
        <f>IF(CX19.4!EQ3&lt;1,"x","")</f>
        <v/>
      </c>
      <c r="AA110" s="176" t="str">
        <f>IF(CX19.4!FB3&lt;1,"x","")</f>
        <v/>
      </c>
      <c r="AB110" s="176" t="str">
        <f>IF(CX19.4!FM3&lt;1,"x","")</f>
        <v/>
      </c>
      <c r="AC110" s="176" t="str">
        <f>IF(CX19.4!GJ3&lt;1,"x","")</f>
        <v/>
      </c>
      <c r="AD110" s="176" t="str">
        <f>IF(CX19.4!GU3&lt;1,"x","")</f>
        <v/>
      </c>
      <c r="AE110" s="176" t="str">
        <f>IF(CX19.4!HF3&lt;1,"x","")</f>
        <v/>
      </c>
      <c r="AF110" s="176" t="str">
        <f>IF(CX19.4!HQ3&lt;1,"x","")</f>
        <v/>
      </c>
      <c r="AG110" s="176" t="str">
        <f>IF(CX19.4!IB3&lt;1,"x","")</f>
        <v/>
      </c>
      <c r="AH110" s="176" t="str">
        <f>IF(CX19.4!IM3&lt;1,"x","")</f>
        <v/>
      </c>
      <c r="AI110" s="176" t="str">
        <f>IF(CX19.4!IX3&lt;1,"x","")</f>
        <v/>
      </c>
      <c r="AJ110" s="176" t="str">
        <f>IF(CX19.4!JI3&lt;1,"x","")</f>
        <v/>
      </c>
      <c r="AK110" s="176" t="str">
        <f>IF(CX19.4!JT3&lt;1,"x","")</f>
        <v/>
      </c>
      <c r="AL110" s="176" t="str">
        <f>IF(CX19.4!KQ3&lt;1,"x","")</f>
        <v/>
      </c>
      <c r="AM110" s="176" t="str">
        <f>IF(CX19.4!LB3&lt;1,"x","")</f>
        <v/>
      </c>
      <c r="AN110" s="176" t="str">
        <f>IF(CX19.4!LM3&lt;1,"x","")</f>
        <v/>
      </c>
      <c r="AO110" s="176" t="str">
        <f>IF(CX19.4!LX3&lt;1,"x","")</f>
        <v/>
      </c>
      <c r="AP110" s="176" t="str">
        <f>IF(CX19.4!MI3&lt;1,"x","")</f>
        <v/>
      </c>
      <c r="AQ110" s="176" t="str">
        <f>IF(CX19.4!MT3&lt;1,"x","")</f>
        <v/>
      </c>
      <c r="AR110" s="176" t="str">
        <f>IF(CX19.4!NE3&lt;1,"x","")</f>
        <v/>
      </c>
      <c r="AS110" s="176" t="str">
        <f>IF(CX19.4!NP3&lt;1,"x","")</f>
        <v/>
      </c>
      <c r="AT110" s="176" t="str">
        <f>IF(CX19.4!OA3&lt;1,"x","")</f>
        <v/>
      </c>
      <c r="AU110" s="176" t="str">
        <f>IF(CX19.4!OX3&lt;1,"x","")</f>
        <v/>
      </c>
      <c r="AV110" s="176" t="str">
        <f>IF(CX19.4!PI3&lt;1,"x","")</f>
        <v/>
      </c>
      <c r="AW110" s="176" t="str">
        <f>IF(CX19.4!PT3&lt;1,"x","")</f>
        <v/>
      </c>
      <c r="AX110" s="176" t="str">
        <f>IF(CX19.4!QE3&lt;1,"x","")</f>
        <v/>
      </c>
      <c r="AY110" s="176" t="str">
        <f>IF(CX19.4!QP3&lt;1,"x","")</f>
        <v/>
      </c>
      <c r="AZ110" s="176" t="str">
        <f>IF(CX19.4!RA3&lt;1,"x","")</f>
        <v/>
      </c>
      <c r="BA110" s="176" t="str">
        <f>IF(CX19.4!RL3&lt;1,"x","")</f>
        <v>x</v>
      </c>
      <c r="BB110" s="176"/>
      <c r="BC110" s="176"/>
      <c r="BD110" s="176" t="str">
        <f>IF(CX19.4!TF3&lt;1,"x","")</f>
        <v/>
      </c>
      <c r="BE110" s="281"/>
    </row>
    <row r="111" spans="1:57">
      <c r="A111" s="190">
        <v>3</v>
      </c>
      <c r="B111" s="190">
        <v>109</v>
      </c>
      <c r="C111" s="180" t="s">
        <v>415</v>
      </c>
      <c r="D111" s="180" t="s">
        <v>420</v>
      </c>
      <c r="E111" s="188" t="s">
        <v>421</v>
      </c>
      <c r="F111" s="189" t="s">
        <v>108</v>
      </c>
      <c r="G111" s="190"/>
      <c r="H111" s="191" t="s">
        <v>845</v>
      </c>
      <c r="I111" s="191" t="s">
        <v>18</v>
      </c>
      <c r="J111" s="184" t="s">
        <v>883</v>
      </c>
      <c r="K111" s="205">
        <f t="shared" si="2"/>
        <v>2</v>
      </c>
      <c r="L111" s="208">
        <f>CX19.4!RY4</f>
        <v>2.5329670329670333</v>
      </c>
      <c r="M111" s="207" t="str">
        <f t="shared" si="3"/>
        <v xml:space="preserve">TT KTV (KC) (2TC), </v>
      </c>
      <c r="N111" s="176" t="str">
        <f>IF(CX19.4!M4&lt;1,"x","")</f>
        <v/>
      </c>
      <c r="O111" s="176" t="str">
        <f>IF(CX19.4!S4&lt;1,"x","")</f>
        <v/>
      </c>
      <c r="P111" s="176" t="str">
        <f>IF(CX19.4!AC4&lt;1,"x","")</f>
        <v/>
      </c>
      <c r="Q111" s="176" t="str">
        <f>IF(CX19.4!AN4&lt;1,"x","")</f>
        <v/>
      </c>
      <c r="R111" s="176" t="str">
        <f>IF(CX19.4!AY4&lt;1,"x","")</f>
        <v/>
      </c>
      <c r="S111" s="176" t="str">
        <f>IF(CX19.4!BJ4&lt;1,"x","")</f>
        <v/>
      </c>
      <c r="T111" s="176" t="str">
        <f>IF(CX19.4!BU4&lt;1,"x","")</f>
        <v/>
      </c>
      <c r="U111" s="176" t="str">
        <f>IF(CX19.4!CN4&lt;1,"x","")</f>
        <v/>
      </c>
      <c r="V111" s="176" t="str">
        <f>IF(CX19.4!CY4&lt;1,"x","")</f>
        <v/>
      </c>
      <c r="W111" s="176" t="str">
        <f>IF(CX19.4!DJ4&lt;1,"x","")</f>
        <v/>
      </c>
      <c r="X111" s="176" t="str">
        <f>IF(CX19.4!DU4&lt;1,"x","")</f>
        <v/>
      </c>
      <c r="Y111" s="176" t="str">
        <f>IF(CX19.4!EF4&lt;1,"x","")</f>
        <v/>
      </c>
      <c r="Z111" s="176" t="str">
        <f>IF(CX19.4!EQ4&lt;1,"x","")</f>
        <v/>
      </c>
      <c r="AA111" s="176" t="str">
        <f>IF(CX19.4!FB4&lt;1,"x","")</f>
        <v/>
      </c>
      <c r="AB111" s="176" t="str">
        <f>IF(CX19.4!FM4&lt;1,"x","")</f>
        <v/>
      </c>
      <c r="AC111" s="176" t="str">
        <f>IF(CX19.4!GJ4&lt;1,"x","")</f>
        <v/>
      </c>
      <c r="AD111" s="176" t="str">
        <f>IF(CX19.4!GU4&lt;1,"x","")</f>
        <v/>
      </c>
      <c r="AE111" s="176" t="str">
        <f>IF(CX19.4!HF4&lt;1,"x","")</f>
        <v/>
      </c>
      <c r="AF111" s="176" t="str">
        <f>IF(CX19.4!HQ4&lt;1,"x","")</f>
        <v/>
      </c>
      <c r="AG111" s="176" t="str">
        <f>IF(CX19.4!IB4&lt;1,"x","")</f>
        <v/>
      </c>
      <c r="AH111" s="176" t="str">
        <f>IF(CX19.4!IM4&lt;1,"x","")</f>
        <v/>
      </c>
      <c r="AI111" s="176" t="str">
        <f>IF(CX19.4!IX4&lt;1,"x","")</f>
        <v/>
      </c>
      <c r="AJ111" s="176" t="str">
        <f>IF(CX19.4!JI4&lt;1,"x","")</f>
        <v/>
      </c>
      <c r="AK111" s="176" t="str">
        <f>IF(CX19.4!JT4&lt;1,"x","")</f>
        <v/>
      </c>
      <c r="AL111" s="176" t="str">
        <f>IF(CX19.4!KQ4&lt;1,"x","")</f>
        <v/>
      </c>
      <c r="AM111" s="176" t="str">
        <f>IF(CX19.4!LB4&lt;1,"x","")</f>
        <v/>
      </c>
      <c r="AN111" s="176" t="str">
        <f>IF(CX19.4!LM4&lt;1,"x","")</f>
        <v/>
      </c>
      <c r="AO111" s="176" t="str">
        <f>IF(CX19.4!LX4&lt;1,"x","")</f>
        <v/>
      </c>
      <c r="AP111" s="176" t="str">
        <f>IF(CX19.4!MI4&lt;1,"x","")</f>
        <v/>
      </c>
      <c r="AQ111" s="176" t="str">
        <f>IF(CX19.4!MT4&lt;1,"x","")</f>
        <v/>
      </c>
      <c r="AR111" s="176" t="str">
        <f>IF(CX19.4!NE4&lt;1,"x","")</f>
        <v/>
      </c>
      <c r="AS111" s="176" t="str">
        <f>IF(CX19.4!NP4&lt;1,"x","")</f>
        <v/>
      </c>
      <c r="AT111" s="176" t="str">
        <f>IF(CX19.4!OA4&lt;1,"x","")</f>
        <v/>
      </c>
      <c r="AU111" s="176" t="str">
        <f>IF(CX19.4!OX4&lt;1,"x","")</f>
        <v/>
      </c>
      <c r="AV111" s="176" t="str">
        <f>IF(CX19.4!PI4&lt;1,"x","")</f>
        <v/>
      </c>
      <c r="AW111" s="176" t="str">
        <f>IF(CX19.4!PT4&lt;1,"x","")</f>
        <v/>
      </c>
      <c r="AX111" s="176" t="str">
        <f>IF(CX19.4!QE4&lt;1,"x","")</f>
        <v/>
      </c>
      <c r="AY111" s="176" t="str">
        <f>IF(CX19.4!QP4&lt;1,"x","")</f>
        <v/>
      </c>
      <c r="AZ111" s="176" t="str">
        <f>IF(CX19.4!RA4&lt;1,"x","")</f>
        <v/>
      </c>
      <c r="BA111" s="176" t="str">
        <f>IF(CX19.4!RL4&lt;1,"x","")</f>
        <v/>
      </c>
      <c r="BB111" s="176" t="str">
        <f>IF(CX19.4!SJ4&lt;1,"x","")</f>
        <v>x</v>
      </c>
      <c r="BC111" s="176" t="str">
        <f>IF(CX19.4!SU4&lt;1,"x","")</f>
        <v/>
      </c>
      <c r="BD111" s="176"/>
      <c r="BE111" s="281"/>
    </row>
    <row r="112" spans="1:57" ht="66">
      <c r="A112" s="190">
        <v>4</v>
      </c>
      <c r="B112" s="190">
        <v>110</v>
      </c>
      <c r="C112" s="180" t="s">
        <v>415</v>
      </c>
      <c r="D112" s="180" t="s">
        <v>422</v>
      </c>
      <c r="E112" s="188" t="s">
        <v>423</v>
      </c>
      <c r="F112" s="189" t="s">
        <v>108</v>
      </c>
      <c r="G112" s="190"/>
      <c r="H112" s="191" t="s">
        <v>846</v>
      </c>
      <c r="I112" s="191" t="s">
        <v>18</v>
      </c>
      <c r="J112" s="184" t="s">
        <v>827</v>
      </c>
      <c r="K112" s="205">
        <f t="shared" si="2"/>
        <v>14</v>
      </c>
      <c r="L112" s="208">
        <f>CX19.4!RY5</f>
        <v>2.0617283950617282</v>
      </c>
      <c r="M112" s="207" t="str">
        <f t="shared" si="3"/>
        <v xml:space="preserve">VẼ XD1 (3TC), CHCT1 (4TC), ĐA KTTC1 (1TC), ĐA TCTC CTXD (1TC), TT DỰ TOÁN (1TC), TT KTV (KC) (2TC), TT KTV (TC) (2TC), </v>
      </c>
      <c r="N112" s="176" t="str">
        <f>IF(CX19.4!M5&lt;1,"x","")</f>
        <v/>
      </c>
      <c r="O112" s="176" t="str">
        <f>IF(CX19.4!S5&lt;1,"x","")</f>
        <v/>
      </c>
      <c r="P112" s="176" t="str">
        <f>IF(CX19.4!AC5&lt;1,"x","")</f>
        <v/>
      </c>
      <c r="Q112" s="176" t="str">
        <f>IF(CX19.4!AN5&lt;1,"x","")</f>
        <v>x</v>
      </c>
      <c r="R112" s="176" t="str">
        <f>IF(CX19.4!AY5&lt;1,"x","")</f>
        <v/>
      </c>
      <c r="S112" s="176" t="str">
        <f>IF(CX19.4!BJ5&lt;1,"x","")</f>
        <v/>
      </c>
      <c r="T112" s="176" t="str">
        <f>IF(CX19.4!BU5&lt;1,"x","")</f>
        <v/>
      </c>
      <c r="U112" s="176" t="str">
        <f>IF(CX19.4!CN5&lt;1,"x","")</f>
        <v/>
      </c>
      <c r="V112" s="176" t="str">
        <f>IF(CX19.4!CY5&lt;1,"x","")</f>
        <v/>
      </c>
      <c r="W112" s="176" t="str">
        <f>IF(CX19.4!DJ5&lt;1,"x","")</f>
        <v>x</v>
      </c>
      <c r="X112" s="176" t="str">
        <f>IF(CX19.4!DU5&lt;1,"x","")</f>
        <v/>
      </c>
      <c r="Y112" s="176" t="str">
        <f>IF(CX19.4!EF5&lt;1,"x","")</f>
        <v/>
      </c>
      <c r="Z112" s="176" t="str">
        <f>IF(CX19.4!EQ5&lt;1,"x","")</f>
        <v/>
      </c>
      <c r="AA112" s="176" t="str">
        <f>IF(CX19.4!FB5&lt;1,"x","")</f>
        <v/>
      </c>
      <c r="AB112" s="176" t="str">
        <f>IF(CX19.4!FM5&lt;1,"x","")</f>
        <v/>
      </c>
      <c r="AC112" s="176" t="str">
        <f>IF(CX19.4!GJ5&lt;1,"x","")</f>
        <v/>
      </c>
      <c r="AD112" s="176" t="str">
        <f>IF(CX19.4!GU5&lt;1,"x","")</f>
        <v/>
      </c>
      <c r="AE112" s="176" t="str">
        <f>IF(CX19.4!HF5&lt;1,"x","")</f>
        <v/>
      </c>
      <c r="AF112" s="176" t="str">
        <f>IF(CX19.4!HQ5&lt;1,"x","")</f>
        <v/>
      </c>
      <c r="AG112" s="176" t="str">
        <f>IF(CX19.4!IB5&lt;1,"x","")</f>
        <v/>
      </c>
      <c r="AH112" s="176" t="str">
        <f>IF(CX19.4!IM5&lt;1,"x","")</f>
        <v/>
      </c>
      <c r="AI112" s="176" t="str">
        <f>IF(CX19.4!IX5&lt;1,"x","")</f>
        <v/>
      </c>
      <c r="AJ112" s="176" t="str">
        <f>IF(CX19.4!JI5&lt;1,"x","")</f>
        <v/>
      </c>
      <c r="AK112" s="176" t="str">
        <f>IF(CX19.4!JT5&lt;1,"x","")</f>
        <v/>
      </c>
      <c r="AL112" s="176" t="str">
        <f>IF(CX19.4!KQ5&lt;1,"x","")</f>
        <v/>
      </c>
      <c r="AM112" s="176" t="str">
        <f>IF(CX19.4!LB5&lt;1,"x","")</f>
        <v/>
      </c>
      <c r="AN112" s="176" t="str">
        <f>IF(CX19.4!LM5&lt;1,"x","")</f>
        <v/>
      </c>
      <c r="AO112" s="176" t="str">
        <f>IF(CX19.4!LX5&lt;1,"x","")</f>
        <v/>
      </c>
      <c r="AP112" s="176" t="str">
        <f>IF(CX19.4!MI5&lt;1,"x","")</f>
        <v/>
      </c>
      <c r="AQ112" s="176" t="str">
        <f>IF(CX19.4!MT5&lt;1,"x","")</f>
        <v/>
      </c>
      <c r="AR112" s="176" t="str">
        <f>IF(CX19.4!NE5&lt;1,"x","")</f>
        <v>x</v>
      </c>
      <c r="AS112" s="176" t="str">
        <f>IF(CX19.4!NP5&lt;1,"x","")</f>
        <v/>
      </c>
      <c r="AT112" s="176" t="str">
        <f>IF(CX19.4!OA5&lt;1,"x","")</f>
        <v/>
      </c>
      <c r="AU112" s="176" t="str">
        <f>IF(CX19.4!OX5&lt;1,"x","")</f>
        <v/>
      </c>
      <c r="AV112" s="176" t="str">
        <f>IF(CX19.4!PI5&lt;1,"x","")</f>
        <v/>
      </c>
      <c r="AW112" s="176" t="str">
        <f>IF(CX19.4!PT5&lt;1,"x","")</f>
        <v/>
      </c>
      <c r="AX112" s="176" t="str">
        <f>IF(CX19.4!QE5&lt;1,"x","")</f>
        <v/>
      </c>
      <c r="AY112" s="176" t="str">
        <f>IF(CX19.4!QP5&lt;1,"x","")</f>
        <v>x</v>
      </c>
      <c r="AZ112" s="176" t="str">
        <f>IF(CX19.4!RA5&lt;1,"x","")</f>
        <v/>
      </c>
      <c r="BA112" s="176" t="str">
        <f>IF(CX19.4!RL5&lt;1,"x","")</f>
        <v>x</v>
      </c>
      <c r="BB112" s="176" t="str">
        <f>IF(CX19.4!SJ5&lt;1,"x","")</f>
        <v>x</v>
      </c>
      <c r="BC112" s="176" t="str">
        <f>IF(CX19.4!SU5&lt;1,"x","")</f>
        <v>x</v>
      </c>
      <c r="BD112" s="176"/>
      <c r="BE112" s="281"/>
    </row>
    <row r="113" spans="1:57">
      <c r="A113" s="190">
        <v>5</v>
      </c>
      <c r="B113" s="190">
        <v>111</v>
      </c>
      <c r="C113" s="180" t="s">
        <v>415</v>
      </c>
      <c r="D113" s="180" t="s">
        <v>424</v>
      </c>
      <c r="E113" s="188" t="s">
        <v>305</v>
      </c>
      <c r="F113" s="290" t="s">
        <v>45</v>
      </c>
      <c r="G113" s="190"/>
      <c r="H113" s="191" t="s">
        <v>847</v>
      </c>
      <c r="I113" s="191" t="s">
        <v>18</v>
      </c>
      <c r="J113" s="184" t="s">
        <v>884</v>
      </c>
      <c r="K113" s="205">
        <f t="shared" si="2"/>
        <v>4</v>
      </c>
      <c r="L113" s="208">
        <f>CX19.4!RY6</f>
        <v>1.9770114942528736</v>
      </c>
      <c r="M113" s="207" t="str">
        <f t="shared" si="3"/>
        <v xml:space="preserve">TIN STVB (3TC), TT DỰ TOÁN (1TC), </v>
      </c>
      <c r="N113" s="176" t="str">
        <f>IF(CX19.4!M6&lt;1,"x","")</f>
        <v/>
      </c>
      <c r="O113" s="176" t="str">
        <f>IF(CX19.4!S6&lt;1,"x","")</f>
        <v/>
      </c>
      <c r="P113" s="176" t="str">
        <f>IF(CX19.4!AC6&lt;1,"x","")</f>
        <v/>
      </c>
      <c r="Q113" s="176" t="str">
        <f>IF(CX19.4!AN6&lt;1,"x","")</f>
        <v/>
      </c>
      <c r="R113" s="176" t="str">
        <f>IF(CX19.4!AY6&lt;1,"x","")</f>
        <v/>
      </c>
      <c r="S113" s="176" t="str">
        <f>IF(CX19.4!BJ6&lt;1,"x","")</f>
        <v>x</v>
      </c>
      <c r="T113" s="176" t="str">
        <f>IF(CX19.4!BU6&lt;1,"x","")</f>
        <v/>
      </c>
      <c r="U113" s="176" t="str">
        <f>IF(CX19.4!CN6&lt;1,"x","")</f>
        <v/>
      </c>
      <c r="V113" s="176" t="str">
        <f>IF(CX19.4!CY6&lt;1,"x","")</f>
        <v/>
      </c>
      <c r="W113" s="176" t="str">
        <f>IF(CX19.4!DJ6&lt;1,"x","")</f>
        <v/>
      </c>
      <c r="X113" s="176" t="str">
        <f>IF(CX19.4!DU6&lt;1,"x","")</f>
        <v/>
      </c>
      <c r="Y113" s="176" t="str">
        <f>IF(CX19.4!EF6&lt;1,"x","")</f>
        <v/>
      </c>
      <c r="Z113" s="176" t="str">
        <f>IF(CX19.4!EQ6&lt;1,"x","")</f>
        <v/>
      </c>
      <c r="AA113" s="176" t="str">
        <f>IF(CX19.4!FB6&lt;1,"x","")</f>
        <v/>
      </c>
      <c r="AB113" s="176" t="str">
        <f>IF(CX19.4!FM6&lt;1,"x","")</f>
        <v/>
      </c>
      <c r="AC113" s="176" t="str">
        <f>IF(CX19.4!GJ6&lt;1,"x","")</f>
        <v/>
      </c>
      <c r="AD113" s="176" t="str">
        <f>IF(CX19.4!GU6&lt;1,"x","")</f>
        <v/>
      </c>
      <c r="AE113" s="176" t="str">
        <f>IF(CX19.4!HF6&lt;1,"x","")</f>
        <v/>
      </c>
      <c r="AF113" s="176" t="str">
        <f>IF(CX19.4!HQ6&lt;1,"x","")</f>
        <v/>
      </c>
      <c r="AG113" s="176" t="str">
        <f>IF(CX19.4!IB6&lt;1,"x","")</f>
        <v/>
      </c>
      <c r="AH113" s="176" t="str">
        <f>IF(CX19.4!IM6&lt;1,"x","")</f>
        <v/>
      </c>
      <c r="AI113" s="176" t="str">
        <f>IF(CX19.4!IX6&lt;1,"x","")</f>
        <v/>
      </c>
      <c r="AJ113" s="176" t="str">
        <f>IF(CX19.4!JI6&lt;1,"x","")</f>
        <v/>
      </c>
      <c r="AK113" s="176" t="str">
        <f>IF(CX19.4!JT6&lt;1,"x","")</f>
        <v/>
      </c>
      <c r="AL113" s="176" t="str">
        <f>IF(CX19.4!KQ6&lt;1,"x","")</f>
        <v/>
      </c>
      <c r="AM113" s="176" t="str">
        <f>IF(CX19.4!LB6&lt;1,"x","")</f>
        <v/>
      </c>
      <c r="AN113" s="176" t="str">
        <f>IF(CX19.4!LM6&lt;1,"x","")</f>
        <v/>
      </c>
      <c r="AO113" s="176" t="str">
        <f>IF(CX19.4!LX6&lt;1,"x","")</f>
        <v/>
      </c>
      <c r="AP113" s="176" t="str">
        <f>IF(CX19.4!MI6&lt;1,"x","")</f>
        <v/>
      </c>
      <c r="AQ113" s="176" t="str">
        <f>IF(CX19.4!MT6&lt;1,"x","")</f>
        <v/>
      </c>
      <c r="AR113" s="176" t="str">
        <f>IF(CX19.4!NE6&lt;1,"x","")</f>
        <v/>
      </c>
      <c r="AS113" s="176" t="str">
        <f>IF(CX19.4!NP6&lt;1,"x","")</f>
        <v/>
      </c>
      <c r="AT113" s="176" t="str">
        <f>IF(CX19.4!OA6&lt;1,"x","")</f>
        <v/>
      </c>
      <c r="AU113" s="176" t="str">
        <f>IF(CX19.4!OX6&lt;1,"x","")</f>
        <v/>
      </c>
      <c r="AV113" s="176" t="str">
        <f>IF(CX19.4!PI6&lt;1,"x","")</f>
        <v/>
      </c>
      <c r="AW113" s="176" t="str">
        <f>IF(CX19.4!PT6&lt;1,"x","")</f>
        <v/>
      </c>
      <c r="AX113" s="176" t="str">
        <f>IF(CX19.4!QE6&lt;1,"x","")</f>
        <v/>
      </c>
      <c r="AY113" s="176" t="str">
        <f>IF(CX19.4!QP6&lt;1,"x","")</f>
        <v/>
      </c>
      <c r="AZ113" s="176" t="str">
        <f>IF(CX19.4!RA6&lt;1,"x","")</f>
        <v/>
      </c>
      <c r="BA113" s="176" t="str">
        <f>IF(CX19.4!RL6&lt;1,"x","")</f>
        <v>x</v>
      </c>
      <c r="BB113" s="176" t="str">
        <f>IF(CX19.4!SJ6&lt;1,"x","")</f>
        <v/>
      </c>
      <c r="BC113" s="176" t="str">
        <f>IF(CX19.4!SU6&lt;1,"x","")</f>
        <v/>
      </c>
      <c r="BD113" s="176" t="str">
        <f>IF(CX19.4!TF6&lt;1,"x","")</f>
        <v/>
      </c>
      <c r="BE113" s="281"/>
    </row>
    <row r="114" spans="1:57">
      <c r="A114" s="190">
        <v>6</v>
      </c>
      <c r="B114" s="190">
        <v>112</v>
      </c>
      <c r="C114" s="180" t="s">
        <v>415</v>
      </c>
      <c r="D114" s="180" t="s">
        <v>425</v>
      </c>
      <c r="E114" s="188" t="s">
        <v>184</v>
      </c>
      <c r="F114" s="189" t="s">
        <v>237</v>
      </c>
      <c r="G114" s="190"/>
      <c r="H114" s="191" t="s">
        <v>848</v>
      </c>
      <c r="I114" s="191" t="s">
        <v>18</v>
      </c>
      <c r="J114" s="184" t="s">
        <v>674</v>
      </c>
      <c r="K114" s="205">
        <f t="shared" si="2"/>
        <v>0</v>
      </c>
      <c r="L114" s="208">
        <f>CX19.4!RY7</f>
        <v>2.2637362637362632</v>
      </c>
      <c r="M114" s="207" t="str">
        <f t="shared" si="3"/>
        <v/>
      </c>
      <c r="N114" s="176" t="str">
        <f>IF(CX19.4!M7&lt;1,"x","")</f>
        <v/>
      </c>
      <c r="O114" s="176" t="str">
        <f>IF(CX19.4!S7&lt;1,"x","")</f>
        <v/>
      </c>
      <c r="P114" s="176" t="str">
        <f>IF(CX19.4!AC7&lt;1,"x","")</f>
        <v/>
      </c>
      <c r="Q114" s="176" t="str">
        <f>IF(CX19.4!AN7&lt;1,"x","")</f>
        <v/>
      </c>
      <c r="R114" s="176" t="str">
        <f>IF(CX19.4!AY7&lt;1,"x","")</f>
        <v/>
      </c>
      <c r="S114" s="176" t="str">
        <f>IF(CX19.4!BJ7&lt;1,"x","")</f>
        <v/>
      </c>
      <c r="T114" s="176" t="str">
        <f>IF(CX19.4!BU7&lt;1,"x","")</f>
        <v/>
      </c>
      <c r="U114" s="176" t="str">
        <f>IF(CX19.4!CN7&lt;1,"x","")</f>
        <v/>
      </c>
      <c r="V114" s="176" t="str">
        <f>IF(CX19.4!CY7&lt;1,"x","")</f>
        <v/>
      </c>
      <c r="W114" s="176" t="str">
        <f>IF(CX19.4!DJ7&lt;1,"x","")</f>
        <v/>
      </c>
      <c r="X114" s="176" t="str">
        <f>IF(CX19.4!DU7&lt;1,"x","")</f>
        <v/>
      </c>
      <c r="Y114" s="176" t="str">
        <f>IF(CX19.4!EF7&lt;1,"x","")</f>
        <v/>
      </c>
      <c r="Z114" s="176" t="str">
        <f>IF(CX19.4!EQ7&lt;1,"x","")</f>
        <v/>
      </c>
      <c r="AA114" s="176" t="str">
        <f>IF(CX19.4!FB7&lt;1,"x","")</f>
        <v/>
      </c>
      <c r="AB114" s="176" t="str">
        <f>IF(CX19.4!FM7&lt;1,"x","")</f>
        <v/>
      </c>
      <c r="AC114" s="176" t="str">
        <f>IF(CX19.4!GJ7&lt;1,"x","")</f>
        <v/>
      </c>
      <c r="AD114" s="176" t="str">
        <f>IF(CX19.4!GU7&lt;1,"x","")</f>
        <v/>
      </c>
      <c r="AE114" s="176" t="str">
        <f>IF(CX19.4!HF7&lt;1,"x","")</f>
        <v/>
      </c>
      <c r="AF114" s="176" t="str">
        <f>IF(CX19.4!HQ7&lt;1,"x","")</f>
        <v/>
      </c>
      <c r="AG114" s="176" t="str">
        <f>IF(CX19.4!IB7&lt;1,"x","")</f>
        <v/>
      </c>
      <c r="AH114" s="176" t="str">
        <f>IF(CX19.4!IM7&lt;1,"x","")</f>
        <v/>
      </c>
      <c r="AI114" s="176" t="str">
        <f>IF(CX19.4!IX7&lt;1,"x","")</f>
        <v/>
      </c>
      <c r="AJ114" s="176" t="str">
        <f>IF(CX19.4!JI7&lt;1,"x","")</f>
        <v/>
      </c>
      <c r="AK114" s="176" t="str">
        <f>IF(CX19.4!JT7&lt;1,"x","")</f>
        <v/>
      </c>
      <c r="AL114" s="176" t="str">
        <f>IF(CX19.4!KQ7&lt;1,"x","")</f>
        <v/>
      </c>
      <c r="AM114" s="176" t="str">
        <f>IF(CX19.4!LB7&lt;1,"x","")</f>
        <v/>
      </c>
      <c r="AN114" s="176" t="str">
        <f>IF(CX19.4!LM7&lt;1,"x","")</f>
        <v/>
      </c>
      <c r="AO114" s="176" t="str">
        <f>IF(CX19.4!LX7&lt;1,"x","")</f>
        <v/>
      </c>
      <c r="AP114" s="176" t="str">
        <f>IF(CX19.4!MI7&lt;1,"x","")</f>
        <v/>
      </c>
      <c r="AQ114" s="176" t="str">
        <f>IF(CX19.4!MT7&lt;1,"x","")</f>
        <v/>
      </c>
      <c r="AR114" s="176" t="str">
        <f>IF(CX19.4!NE7&lt;1,"x","")</f>
        <v/>
      </c>
      <c r="AS114" s="176" t="str">
        <f>IF(CX19.4!NP7&lt;1,"x","")</f>
        <v/>
      </c>
      <c r="AT114" s="176" t="str">
        <f>IF(CX19.4!OA7&lt;1,"x","")</f>
        <v/>
      </c>
      <c r="AU114" s="176" t="str">
        <f>IF(CX19.4!OX7&lt;1,"x","")</f>
        <v/>
      </c>
      <c r="AV114" s="176" t="str">
        <f>IF(CX19.4!PI7&lt;1,"x","")</f>
        <v/>
      </c>
      <c r="AW114" s="176" t="str">
        <f>IF(CX19.4!PT7&lt;1,"x","")</f>
        <v/>
      </c>
      <c r="AX114" s="176" t="str">
        <f>IF(CX19.4!QE7&lt;1,"x","")</f>
        <v/>
      </c>
      <c r="AY114" s="176" t="str">
        <f>IF(CX19.4!QP7&lt;1,"x","")</f>
        <v/>
      </c>
      <c r="AZ114" s="176" t="str">
        <f>IF(CX19.4!RA7&lt;1,"x","")</f>
        <v/>
      </c>
      <c r="BA114" s="176" t="str">
        <f>IF(CX19.4!RL7&lt;1,"x","")</f>
        <v/>
      </c>
      <c r="BB114" s="176" t="str">
        <f>IF(CX19.4!SJ7&lt;1,"x","")</f>
        <v/>
      </c>
      <c r="BC114" s="176" t="str">
        <f>IF(CX19.4!SU7&lt;1,"x","")</f>
        <v/>
      </c>
      <c r="BD114" s="176" t="str">
        <f>IF(CX19.4!TF7&lt;1,"x","")</f>
        <v/>
      </c>
      <c r="BE114" s="281"/>
    </row>
    <row r="115" spans="1:57" ht="33">
      <c r="A115" s="190">
        <v>7</v>
      </c>
      <c r="B115" s="190">
        <v>113</v>
      </c>
      <c r="C115" s="180" t="s">
        <v>415</v>
      </c>
      <c r="D115" s="180" t="s">
        <v>426</v>
      </c>
      <c r="E115" s="188" t="s">
        <v>427</v>
      </c>
      <c r="F115" s="290" t="s">
        <v>237</v>
      </c>
      <c r="G115" s="190"/>
      <c r="H115" s="191" t="s">
        <v>849</v>
      </c>
      <c r="I115" s="191" t="s">
        <v>18</v>
      </c>
      <c r="J115" s="184" t="s">
        <v>885</v>
      </c>
      <c r="K115" s="205">
        <f t="shared" si="2"/>
        <v>8</v>
      </c>
      <c r="L115" s="208">
        <f>CX19.4!RY8</f>
        <v>1.8705882352941177</v>
      </c>
      <c r="M115" s="207" t="str">
        <f t="shared" si="3"/>
        <v xml:space="preserve">CHCT2 (2TC), KCBTCT1 (2TC), KCBTCT2 (2TC), TT KTV (TC) (2TC), </v>
      </c>
      <c r="N115" s="176" t="str">
        <f>IF(CX19.4!M8&lt;1,"x","")</f>
        <v/>
      </c>
      <c r="O115" s="176" t="str">
        <f>IF(CX19.4!S8&lt;1,"x","")</f>
        <v/>
      </c>
      <c r="P115" s="176" t="str">
        <f>IF(CX19.4!AC8&lt;1,"x","")</f>
        <v/>
      </c>
      <c r="Q115" s="176" t="str">
        <f>IF(CX19.4!AN8&lt;1,"x","")</f>
        <v/>
      </c>
      <c r="R115" s="176" t="str">
        <f>IF(CX19.4!AY8&lt;1,"x","")</f>
        <v/>
      </c>
      <c r="S115" s="176" t="str">
        <f>IF(CX19.4!BJ8&lt;1,"x","")</f>
        <v/>
      </c>
      <c r="T115" s="176" t="str">
        <f>IF(CX19.4!BU8&lt;1,"x","")</f>
        <v/>
      </c>
      <c r="U115" s="176" t="str">
        <f>IF(CX19.4!CN8&lt;1,"x","")</f>
        <v/>
      </c>
      <c r="V115" s="176" t="str">
        <f>IF(CX19.4!CY8&lt;1,"x","")</f>
        <v/>
      </c>
      <c r="W115" s="176" t="str">
        <f>IF(CX19.4!DJ8&lt;1,"x","")</f>
        <v/>
      </c>
      <c r="X115" s="176" t="str">
        <f>IF(CX19.4!DU8&lt;1,"x","")</f>
        <v/>
      </c>
      <c r="Y115" s="176" t="str">
        <f>IF(CX19.4!EF8&lt;1,"x","")</f>
        <v/>
      </c>
      <c r="Z115" s="176" t="str">
        <f>IF(CX19.4!EQ8&lt;1,"x","")</f>
        <v/>
      </c>
      <c r="AA115" s="176" t="str">
        <f>IF(CX19.4!FB8&lt;1,"x","")</f>
        <v/>
      </c>
      <c r="AB115" s="176" t="str">
        <f>IF(CX19.4!FM8&lt;1,"x","")</f>
        <v/>
      </c>
      <c r="AC115" s="176" t="str">
        <f>IF(CX19.4!GJ8&lt;1,"x","")</f>
        <v/>
      </c>
      <c r="AD115" s="176" t="str">
        <f>IF(CX19.4!GU8&lt;1,"x","")</f>
        <v/>
      </c>
      <c r="AE115" s="176" t="str">
        <f>IF(CX19.4!HF8&lt;1,"x","")</f>
        <v>x</v>
      </c>
      <c r="AF115" s="176" t="str">
        <f>IF(CX19.4!HQ8&lt;1,"x","")</f>
        <v>x</v>
      </c>
      <c r="AG115" s="176" t="str">
        <f>IF(CX19.4!IB8&lt;1,"x","")</f>
        <v/>
      </c>
      <c r="AH115" s="176" t="str">
        <f>IF(CX19.4!IM8&lt;1,"x","")</f>
        <v/>
      </c>
      <c r="AI115" s="176" t="str">
        <f>IF(CX19.4!IX8&lt;1,"x","")</f>
        <v/>
      </c>
      <c r="AJ115" s="176" t="str">
        <f>IF(CX19.4!JI8&lt;1,"x","")</f>
        <v/>
      </c>
      <c r="AK115" s="176" t="str">
        <f>IF(CX19.4!JT8&lt;1,"x","")</f>
        <v/>
      </c>
      <c r="AL115" s="176" t="str">
        <f>IF(CX19.4!KQ8&lt;1,"x","")</f>
        <v/>
      </c>
      <c r="AM115" s="176" t="str">
        <f>IF(CX19.4!LB8&lt;1,"x","")</f>
        <v/>
      </c>
      <c r="AN115" s="176" t="str">
        <f>IF(CX19.4!LM8&lt;1,"x","")</f>
        <v/>
      </c>
      <c r="AO115" s="176" t="str">
        <f>IF(CX19.4!LX8&lt;1,"x","")</f>
        <v>x</v>
      </c>
      <c r="AP115" s="176" t="str">
        <f>IF(CX19.4!MI8&lt;1,"x","")</f>
        <v/>
      </c>
      <c r="AQ115" s="176" t="str">
        <f>IF(CX19.4!MT8&lt;1,"x","")</f>
        <v/>
      </c>
      <c r="AR115" s="176" t="str">
        <f>IF(CX19.4!NE8&lt;1,"x","")</f>
        <v/>
      </c>
      <c r="AS115" s="176" t="str">
        <f>IF(CX19.4!NP8&lt;1,"x","")</f>
        <v/>
      </c>
      <c r="AT115" s="176" t="str">
        <f>IF(CX19.4!OA8&lt;1,"x","")</f>
        <v/>
      </c>
      <c r="AU115" s="176" t="str">
        <f>IF(CX19.4!OX8&lt;1,"x","")</f>
        <v/>
      </c>
      <c r="AV115" s="176" t="str">
        <f>IF(CX19.4!PI8&lt;1,"x","")</f>
        <v/>
      </c>
      <c r="AW115" s="176" t="str">
        <f>IF(CX19.4!PT8&lt;1,"x","")</f>
        <v/>
      </c>
      <c r="AX115" s="176" t="str">
        <f>IF(CX19.4!QE8&lt;1,"x","")</f>
        <v/>
      </c>
      <c r="AY115" s="176" t="str">
        <f>IF(CX19.4!QP8&lt;1,"x","")</f>
        <v/>
      </c>
      <c r="AZ115" s="176" t="str">
        <f>IF(CX19.4!RA8&lt;1,"x","")</f>
        <v/>
      </c>
      <c r="BA115" s="176" t="str">
        <f>IF(CX19.4!RL8&lt;1,"x","")</f>
        <v/>
      </c>
      <c r="BB115" s="176" t="str">
        <f>IF(CX19.4!SJ8&lt;1,"x","")</f>
        <v/>
      </c>
      <c r="BC115" s="176" t="str">
        <f>IF(CX19.4!SU8&lt;1,"x","")</f>
        <v>x</v>
      </c>
      <c r="BD115" s="176"/>
      <c r="BE115" s="281"/>
    </row>
    <row r="116" spans="1:57" ht="82.5">
      <c r="A116" s="190">
        <v>8</v>
      </c>
      <c r="B116" s="190">
        <v>114</v>
      </c>
      <c r="C116" s="180" t="s">
        <v>415</v>
      </c>
      <c r="D116" s="180" t="s">
        <v>428</v>
      </c>
      <c r="E116" s="188" t="s">
        <v>19</v>
      </c>
      <c r="F116" s="189" t="s">
        <v>429</v>
      </c>
      <c r="G116" s="190"/>
      <c r="H116" s="191" t="s">
        <v>850</v>
      </c>
      <c r="I116" s="191" t="s">
        <v>18</v>
      </c>
      <c r="J116" s="184" t="s">
        <v>886</v>
      </c>
      <c r="K116" s="205">
        <f t="shared" si="2"/>
        <v>12</v>
      </c>
      <c r="L116" s="208">
        <f>CX19.4!RY9</f>
        <v>2.0180722891566263</v>
      </c>
      <c r="M116" s="207" t="str">
        <f t="shared" si="3"/>
        <v xml:space="preserve">KCBTCT1 (2TC), KCBTCT2 (2TC), ĐA KCBTCT2 (1TC), ĐA KTTC1 (1TC), ĐA TCTC CTXD (1TC), TT DỰ TOÁN (1TC), TT KTV (KC) (2TC), TT KTV (TC) (2TC), </v>
      </c>
      <c r="N116" s="176" t="str">
        <f>IF(CX19.4!M9&lt;1,"x","")</f>
        <v/>
      </c>
      <c r="O116" s="176" t="str">
        <f>IF(CX19.4!S9&lt;1,"x","")</f>
        <v/>
      </c>
      <c r="P116" s="176" t="str">
        <f>IF(CX19.4!AC9&lt;1,"x","")</f>
        <v/>
      </c>
      <c r="Q116" s="176" t="str">
        <f>IF(CX19.4!AN9&lt;1,"x","")</f>
        <v/>
      </c>
      <c r="R116" s="176" t="str">
        <f>IF(CX19.4!AY9&lt;1,"x","")</f>
        <v/>
      </c>
      <c r="S116" s="176" t="str">
        <f>IF(CX19.4!BJ9&lt;1,"x","")</f>
        <v/>
      </c>
      <c r="T116" s="176" t="str">
        <f>IF(CX19.4!BU9&lt;1,"x","")</f>
        <v/>
      </c>
      <c r="U116" s="176" t="str">
        <f>IF(CX19.4!CN9&lt;1,"x","")</f>
        <v/>
      </c>
      <c r="V116" s="176" t="str">
        <f>IF(CX19.4!CY9&lt;1,"x","")</f>
        <v/>
      </c>
      <c r="W116" s="176" t="str">
        <f>IF(CX19.4!DJ9&lt;1,"x","")</f>
        <v/>
      </c>
      <c r="X116" s="176" t="str">
        <f>IF(CX19.4!DU9&lt;1,"x","")</f>
        <v/>
      </c>
      <c r="Y116" s="176" t="str">
        <f>IF(CX19.4!EF9&lt;1,"x","")</f>
        <v/>
      </c>
      <c r="Z116" s="176" t="str">
        <f>IF(CX19.4!EQ9&lt;1,"x","")</f>
        <v/>
      </c>
      <c r="AA116" s="176" t="str">
        <f>IF(CX19.4!FB9&lt;1,"x","")</f>
        <v/>
      </c>
      <c r="AB116" s="176" t="str">
        <f>IF(CX19.4!FM9&lt;1,"x","")</f>
        <v/>
      </c>
      <c r="AC116" s="176" t="str">
        <f>IF(CX19.4!GJ9&lt;1,"x","")</f>
        <v/>
      </c>
      <c r="AD116" s="176" t="str">
        <f>IF(CX19.4!GU9&lt;1,"x","")</f>
        <v/>
      </c>
      <c r="AE116" s="176" t="str">
        <f>IF(CX19.4!HF9&lt;1,"x","")</f>
        <v/>
      </c>
      <c r="AF116" s="176" t="str">
        <f>IF(CX19.4!HQ9&lt;1,"x","")</f>
        <v>x</v>
      </c>
      <c r="AG116" s="176" t="str">
        <f>IF(CX19.4!IB9&lt;1,"x","")</f>
        <v/>
      </c>
      <c r="AH116" s="176" t="str">
        <f>IF(CX19.4!IM9&lt;1,"x","")</f>
        <v/>
      </c>
      <c r="AI116" s="176" t="str">
        <f>IF(CX19.4!IX9&lt;1,"x","")</f>
        <v/>
      </c>
      <c r="AJ116" s="176" t="str">
        <f>IF(CX19.4!JI9&lt;1,"x","")</f>
        <v/>
      </c>
      <c r="AK116" s="176" t="str">
        <f>IF(CX19.4!JT9&lt;1,"x","")</f>
        <v/>
      </c>
      <c r="AL116" s="176" t="str">
        <f>IF(CX19.4!KQ9&lt;1,"x","")</f>
        <v/>
      </c>
      <c r="AM116" s="176" t="str">
        <f>IF(CX19.4!LB9&lt;1,"x","")</f>
        <v/>
      </c>
      <c r="AN116" s="176" t="str">
        <f>IF(CX19.4!LM9&lt;1,"x","")</f>
        <v/>
      </c>
      <c r="AO116" s="176" t="str">
        <f>IF(CX19.4!LX9&lt;1,"x","")</f>
        <v>x</v>
      </c>
      <c r="AP116" s="176" t="str">
        <f>IF(CX19.4!MI9&lt;1,"x","")</f>
        <v>x</v>
      </c>
      <c r="AQ116" s="176" t="str">
        <f>IF(CX19.4!MT9&lt;1,"x","")</f>
        <v/>
      </c>
      <c r="AR116" s="176" t="str">
        <f>IF(CX19.4!NE9&lt;1,"x","")</f>
        <v>x</v>
      </c>
      <c r="AS116" s="176" t="str">
        <f>IF(CX19.4!NP9&lt;1,"x","")</f>
        <v/>
      </c>
      <c r="AT116" s="176" t="str">
        <f>IF(CX19.4!OA9&lt;1,"x","")</f>
        <v/>
      </c>
      <c r="AU116" s="176" t="str">
        <f>IF(CX19.4!OX9&lt;1,"x","")</f>
        <v/>
      </c>
      <c r="AV116" s="176" t="str">
        <f>IF(CX19.4!PI9&lt;1,"x","")</f>
        <v/>
      </c>
      <c r="AW116" s="176" t="str">
        <f>IF(CX19.4!PT9&lt;1,"x","")</f>
        <v/>
      </c>
      <c r="AX116" s="176" t="str">
        <f>IF(CX19.4!QE9&lt;1,"x","")</f>
        <v/>
      </c>
      <c r="AY116" s="176" t="str">
        <f>IF(CX19.4!QP9&lt;1,"x","")</f>
        <v>x</v>
      </c>
      <c r="AZ116" s="176" t="str">
        <f>IF(CX19.4!RA9&lt;1,"x","")</f>
        <v/>
      </c>
      <c r="BA116" s="176" t="str">
        <f>IF(CX19.4!RL9&lt;1,"x","")</f>
        <v>x</v>
      </c>
      <c r="BB116" s="176" t="str">
        <f>IF(CX19.4!SJ9&lt;1,"x","")</f>
        <v>x</v>
      </c>
      <c r="BC116" s="176" t="str">
        <f>IF(CX19.4!SU9&lt;1,"x","")</f>
        <v>x</v>
      </c>
      <c r="BD116" s="176"/>
      <c r="BE116" s="281"/>
    </row>
    <row r="117" spans="1:57" ht="66">
      <c r="A117" s="190">
        <v>9</v>
      </c>
      <c r="B117" s="190">
        <v>115</v>
      </c>
      <c r="C117" s="180" t="s">
        <v>415</v>
      </c>
      <c r="D117" s="180" t="s">
        <v>430</v>
      </c>
      <c r="E117" s="188" t="s">
        <v>431</v>
      </c>
      <c r="F117" s="189" t="s">
        <v>432</v>
      </c>
      <c r="G117" s="190"/>
      <c r="H117" s="191" t="s">
        <v>851</v>
      </c>
      <c r="I117" s="191" t="s">
        <v>18</v>
      </c>
      <c r="J117" s="184" t="s">
        <v>887</v>
      </c>
      <c r="K117" s="205">
        <f t="shared" si="2"/>
        <v>11</v>
      </c>
      <c r="L117" s="208">
        <f>CX19.4!RY10</f>
        <v>1.9940476190476191</v>
      </c>
      <c r="M117" s="207" t="str">
        <f t="shared" si="3"/>
        <v xml:space="preserve">CHCT1 (4TC), ĐA KTTC1 (1TC), ĐA TCTC CTXD (1TC), TT DỰ TOÁN (1TC), TT KTV (KC) (2TC), TT KTV (TC) (2TC), </v>
      </c>
      <c r="N117" s="176" t="str">
        <f>IF(CX19.4!M10&lt;1,"x","")</f>
        <v/>
      </c>
      <c r="O117" s="176" t="str">
        <f>IF(CX19.4!S10&lt;1,"x","")</f>
        <v/>
      </c>
      <c r="P117" s="176" t="str">
        <f>IF(CX19.4!AC10&lt;1,"x","")</f>
        <v/>
      </c>
      <c r="Q117" s="176" t="str">
        <f>IF(CX19.4!AN10&lt;1,"x","")</f>
        <v/>
      </c>
      <c r="R117" s="176" t="str">
        <f>IF(CX19.4!AY10&lt;1,"x","")</f>
        <v/>
      </c>
      <c r="S117" s="176" t="str">
        <f>IF(CX19.4!BJ10&lt;1,"x","")</f>
        <v/>
      </c>
      <c r="T117" s="176" t="str">
        <f>IF(CX19.4!BU10&lt;1,"x","")</f>
        <v/>
      </c>
      <c r="U117" s="176" t="str">
        <f>IF(CX19.4!CN10&lt;1,"x","")</f>
        <v/>
      </c>
      <c r="V117" s="176" t="str">
        <f>IF(CX19.4!CY10&lt;1,"x","")</f>
        <v/>
      </c>
      <c r="W117" s="176" t="str">
        <f>IF(CX19.4!DJ10&lt;1,"x","")</f>
        <v>x</v>
      </c>
      <c r="X117" s="176" t="str">
        <f>IF(CX19.4!DU10&lt;1,"x","")</f>
        <v/>
      </c>
      <c r="Y117" s="176" t="str">
        <f>IF(CX19.4!EF10&lt;1,"x","")</f>
        <v/>
      </c>
      <c r="Z117" s="176" t="str">
        <f>IF(CX19.4!EQ10&lt;1,"x","")</f>
        <v/>
      </c>
      <c r="AA117" s="176" t="str">
        <f>IF(CX19.4!FB10&lt;1,"x","")</f>
        <v/>
      </c>
      <c r="AB117" s="176" t="str">
        <f>IF(CX19.4!FM10&lt;1,"x","")</f>
        <v/>
      </c>
      <c r="AC117" s="176" t="str">
        <f>IF(CX19.4!GJ10&lt;1,"x","")</f>
        <v/>
      </c>
      <c r="AD117" s="176" t="str">
        <f>IF(CX19.4!GU10&lt;1,"x","")</f>
        <v/>
      </c>
      <c r="AE117" s="176" t="str">
        <f>IF(CX19.4!HF10&lt;1,"x","")</f>
        <v/>
      </c>
      <c r="AF117" s="176" t="str">
        <f>IF(CX19.4!HQ10&lt;1,"x","")</f>
        <v/>
      </c>
      <c r="AG117" s="176" t="str">
        <f>IF(CX19.4!IB10&lt;1,"x","")</f>
        <v/>
      </c>
      <c r="AH117" s="176" t="str">
        <f>IF(CX19.4!IM10&lt;1,"x","")</f>
        <v/>
      </c>
      <c r="AI117" s="176" t="str">
        <f>IF(CX19.4!IX10&lt;1,"x","")</f>
        <v/>
      </c>
      <c r="AJ117" s="176" t="str">
        <f>IF(CX19.4!JI10&lt;1,"x","")</f>
        <v/>
      </c>
      <c r="AK117" s="176" t="str">
        <f>IF(CX19.4!JT10&lt;1,"x","")</f>
        <v/>
      </c>
      <c r="AL117" s="176" t="str">
        <f>IF(CX19.4!KQ10&lt;1,"x","")</f>
        <v/>
      </c>
      <c r="AM117" s="176" t="str">
        <f>IF(CX19.4!LB10&lt;1,"x","")</f>
        <v/>
      </c>
      <c r="AN117" s="176" t="str">
        <f>IF(CX19.4!LM10&lt;1,"x","")</f>
        <v/>
      </c>
      <c r="AO117" s="176" t="str">
        <f>IF(CX19.4!LX10&lt;1,"x","")</f>
        <v/>
      </c>
      <c r="AP117" s="176" t="str">
        <f>IF(CX19.4!MI10&lt;1,"x","")</f>
        <v/>
      </c>
      <c r="AQ117" s="176" t="str">
        <f>IF(CX19.4!MT10&lt;1,"x","")</f>
        <v/>
      </c>
      <c r="AR117" s="176" t="str">
        <f>IF(CX19.4!NE10&lt;1,"x","")</f>
        <v>x</v>
      </c>
      <c r="AS117" s="176" t="str">
        <f>IF(CX19.4!NP10&lt;1,"x","")</f>
        <v/>
      </c>
      <c r="AT117" s="176" t="str">
        <f>IF(CX19.4!OA10&lt;1,"x","")</f>
        <v/>
      </c>
      <c r="AU117" s="176" t="str">
        <f>IF(CX19.4!OX10&lt;1,"x","")</f>
        <v/>
      </c>
      <c r="AV117" s="176" t="str">
        <f>IF(CX19.4!PI10&lt;1,"x","")</f>
        <v/>
      </c>
      <c r="AW117" s="176" t="str">
        <f>IF(CX19.4!PT10&lt;1,"x","")</f>
        <v/>
      </c>
      <c r="AX117" s="176" t="str">
        <f>IF(CX19.4!QE10&lt;1,"x","")</f>
        <v/>
      </c>
      <c r="AY117" s="176" t="str">
        <f>IF(CX19.4!QP10&lt;1,"x","")</f>
        <v>x</v>
      </c>
      <c r="AZ117" s="176" t="str">
        <f>IF(CX19.4!RA10&lt;1,"x","")</f>
        <v/>
      </c>
      <c r="BA117" s="176" t="str">
        <f>IF(CX19.4!RL10&lt;1,"x","")</f>
        <v>x</v>
      </c>
      <c r="BB117" s="176" t="str">
        <f>IF(CX19.4!SJ10&lt;1,"x","")</f>
        <v>x</v>
      </c>
      <c r="BC117" s="176" t="str">
        <f>IF(CX19.4!SU10&lt;1,"x","")</f>
        <v>x</v>
      </c>
      <c r="BD117" s="176"/>
      <c r="BE117" s="281"/>
    </row>
    <row r="118" spans="1:57" ht="115.5">
      <c r="A118" s="190">
        <v>10</v>
      </c>
      <c r="B118" s="190">
        <v>116</v>
      </c>
      <c r="C118" s="180" t="s">
        <v>415</v>
      </c>
      <c r="D118" s="180" t="s">
        <v>433</v>
      </c>
      <c r="E118" s="188" t="s">
        <v>19</v>
      </c>
      <c r="F118" s="189" t="s">
        <v>117</v>
      </c>
      <c r="G118" s="190"/>
      <c r="H118" s="191" t="s">
        <v>852</v>
      </c>
      <c r="I118" s="191" t="s">
        <v>18</v>
      </c>
      <c r="J118" s="184" t="s">
        <v>888</v>
      </c>
      <c r="K118" s="205">
        <f t="shared" si="2"/>
        <v>27</v>
      </c>
      <c r="L118" s="208">
        <f>CX19.4!RY11</f>
        <v>1.8529411764705883</v>
      </c>
      <c r="M118" s="207" t="str">
        <f t="shared" si="3"/>
        <v xml:space="preserve">VẼ XD1 (3TC), NGOẠI NGỮ 1 (3TC), CHCT1 (4TC), KCBTCT1 (2TC), KCBTCT2 (2TC), ĐA KCBTCT2 (1TC), KTTC1 (3TC), ĐA KTTC1 (1TC), KỸ THUẬT TC2 (2TC), ĐA TCTC CTXD (1TC), TT DỰ TOÁN (1TC), TT KTV (KC) (2TC), TT KTV (TC) (2TC), </v>
      </c>
      <c r="N118" s="176" t="str">
        <f>IF(CX19.4!M11&lt;1,"x","")</f>
        <v/>
      </c>
      <c r="O118" s="176" t="str">
        <f>IF(CX19.4!S11&lt;1,"x","")</f>
        <v/>
      </c>
      <c r="P118" s="176" t="str">
        <f>IF(CX19.4!AC11&lt;1,"x","")</f>
        <v/>
      </c>
      <c r="Q118" s="176" t="str">
        <f>IF(CX19.4!AN11&lt;1,"x","")</f>
        <v>x</v>
      </c>
      <c r="R118" s="176" t="str">
        <f>IF(CX19.4!AY11&lt;1,"x","")</f>
        <v>x</v>
      </c>
      <c r="S118" s="176" t="str">
        <f>IF(CX19.4!BJ11&lt;1,"x","")</f>
        <v/>
      </c>
      <c r="T118" s="176" t="str">
        <f>IF(CX19.4!BU11&lt;1,"x","")</f>
        <v/>
      </c>
      <c r="U118" s="176" t="str">
        <f>IF(CX19.4!CN11&lt;1,"x","")</f>
        <v/>
      </c>
      <c r="V118" s="176" t="str">
        <f>IF(CX19.4!CY11&lt;1,"x","")</f>
        <v/>
      </c>
      <c r="W118" s="176" t="str">
        <f>IF(CX19.4!DJ11&lt;1,"x","")</f>
        <v>x</v>
      </c>
      <c r="X118" s="176" t="str">
        <f>IF(CX19.4!DU11&lt;1,"x","")</f>
        <v/>
      </c>
      <c r="Y118" s="176" t="str">
        <f>IF(CX19.4!EF11&lt;1,"x","")</f>
        <v/>
      </c>
      <c r="Z118" s="176" t="str">
        <f>IF(CX19.4!EQ11&lt;1,"x","")</f>
        <v/>
      </c>
      <c r="AA118" s="176" t="str">
        <f>IF(CX19.4!FB11&lt;1,"x","")</f>
        <v/>
      </c>
      <c r="AB118" s="176" t="str">
        <f>IF(CX19.4!FM11&lt;1,"x","")</f>
        <v/>
      </c>
      <c r="AC118" s="176" t="str">
        <f>IF(CX19.4!GJ11&lt;1,"x","")</f>
        <v/>
      </c>
      <c r="AD118" s="176" t="str">
        <f>IF(CX19.4!GU11&lt;1,"x","")</f>
        <v/>
      </c>
      <c r="AE118" s="176" t="str">
        <f>IF(CX19.4!HF11&lt;1,"x","")</f>
        <v/>
      </c>
      <c r="AF118" s="176" t="str">
        <f>IF(CX19.4!HQ11&lt;1,"x","")</f>
        <v>x</v>
      </c>
      <c r="AG118" s="176" t="str">
        <f>IF(CX19.4!IB11&lt;1,"x","")</f>
        <v/>
      </c>
      <c r="AH118" s="176" t="str">
        <f>IF(CX19.4!IM11&lt;1,"x","")</f>
        <v/>
      </c>
      <c r="AI118" s="176" t="str">
        <f>IF(CX19.4!IX11&lt;1,"x","")</f>
        <v/>
      </c>
      <c r="AJ118" s="176" t="str">
        <f>IF(CX19.4!JI11&lt;1,"x","")</f>
        <v/>
      </c>
      <c r="AK118" s="176" t="str">
        <f>IF(CX19.4!JT11&lt;1,"x","")</f>
        <v/>
      </c>
      <c r="AL118" s="176" t="str">
        <f>IF(CX19.4!KQ11&lt;1,"x","")</f>
        <v/>
      </c>
      <c r="AM118" s="176" t="str">
        <f>IF(CX19.4!LB11&lt;1,"x","")</f>
        <v/>
      </c>
      <c r="AN118" s="176" t="str">
        <f>IF(CX19.4!LM11&lt;1,"x","")</f>
        <v/>
      </c>
      <c r="AO118" s="176" t="str">
        <f>IF(CX19.4!LX11&lt;1,"x","")</f>
        <v>x</v>
      </c>
      <c r="AP118" s="176" t="str">
        <f>IF(CX19.4!MI11&lt;1,"x","")</f>
        <v>x</v>
      </c>
      <c r="AQ118" s="176" t="str">
        <f>IF(CX19.4!MT11&lt;1,"x","")</f>
        <v>x</v>
      </c>
      <c r="AR118" s="176" t="str">
        <f>IF(CX19.4!NE11&lt;1,"x","")</f>
        <v>x</v>
      </c>
      <c r="AS118" s="176" t="str">
        <f>IF(CX19.4!NP11&lt;1,"x","")</f>
        <v/>
      </c>
      <c r="AT118" s="176" t="str">
        <f>IF(CX19.4!OA11&lt;1,"x","")</f>
        <v/>
      </c>
      <c r="AU118" s="176" t="str">
        <f>IF(CX19.4!OX11&lt;1,"x","")</f>
        <v>x</v>
      </c>
      <c r="AV118" s="176" t="str">
        <f>IF(CX19.4!PI11&lt;1,"x","")</f>
        <v/>
      </c>
      <c r="AW118" s="176" t="str">
        <f>IF(CX19.4!PT11&lt;1,"x","")</f>
        <v/>
      </c>
      <c r="AX118" s="176" t="str">
        <f>IF(CX19.4!QE11&lt;1,"x","")</f>
        <v/>
      </c>
      <c r="AY118" s="176" t="str">
        <f>IF(CX19.4!QP11&lt;1,"x","")</f>
        <v>x</v>
      </c>
      <c r="AZ118" s="176" t="str">
        <f>IF(CX19.4!RA11&lt;1,"x","")</f>
        <v/>
      </c>
      <c r="BA118" s="176" t="str">
        <f>IF(CX19.4!RL11&lt;1,"x","")</f>
        <v>x</v>
      </c>
      <c r="BB118" s="176" t="str">
        <f>IF(CX19.4!SJ11&lt;1,"x","")</f>
        <v>x</v>
      </c>
      <c r="BC118" s="176" t="str">
        <f>IF(CX19.4!SU11&lt;1,"x","")</f>
        <v>x</v>
      </c>
      <c r="BD118" s="176"/>
      <c r="BE118" s="281"/>
    </row>
    <row r="119" spans="1:57">
      <c r="A119" s="190">
        <v>11</v>
      </c>
      <c r="B119" s="190">
        <v>117</v>
      </c>
      <c r="C119" s="180" t="s">
        <v>415</v>
      </c>
      <c r="D119" s="180" t="s">
        <v>436</v>
      </c>
      <c r="E119" s="188" t="s">
        <v>282</v>
      </c>
      <c r="F119" s="290" t="s">
        <v>125</v>
      </c>
      <c r="G119" s="190"/>
      <c r="H119" s="191" t="s">
        <v>853</v>
      </c>
      <c r="I119" s="191" t="s">
        <v>18</v>
      </c>
      <c r="J119" s="184" t="s">
        <v>884</v>
      </c>
      <c r="K119" s="205">
        <f t="shared" si="2"/>
        <v>0</v>
      </c>
      <c r="L119" s="208">
        <f>CX19.4!RY12</f>
        <v>2.4670329670329672</v>
      </c>
      <c r="M119" s="207" t="str">
        <f t="shared" si="3"/>
        <v/>
      </c>
      <c r="N119" s="176" t="str">
        <f>IF(CX19.4!M12&lt;1,"x","")</f>
        <v/>
      </c>
      <c r="O119" s="176" t="str">
        <f>IF(CX19.4!S12&lt;1,"x","")</f>
        <v/>
      </c>
      <c r="P119" s="176" t="str">
        <f>IF(CX19.4!AC12&lt;1,"x","")</f>
        <v/>
      </c>
      <c r="Q119" s="176" t="str">
        <f>IF(CX19.4!AN12&lt;1,"x","")</f>
        <v/>
      </c>
      <c r="R119" s="176" t="str">
        <f>IF(CX19.4!AY12&lt;1,"x","")</f>
        <v/>
      </c>
      <c r="S119" s="176" t="str">
        <f>IF(CX19.4!BJ12&lt;1,"x","")</f>
        <v/>
      </c>
      <c r="T119" s="176" t="str">
        <f>IF(CX19.4!BU12&lt;1,"x","")</f>
        <v/>
      </c>
      <c r="U119" s="176" t="str">
        <f>IF(CX19.4!CN12&lt;1,"x","")</f>
        <v/>
      </c>
      <c r="V119" s="176" t="str">
        <f>IF(CX19.4!CY12&lt;1,"x","")</f>
        <v/>
      </c>
      <c r="W119" s="176" t="str">
        <f>IF(CX19.4!DJ12&lt;1,"x","")</f>
        <v/>
      </c>
      <c r="X119" s="176" t="str">
        <f>IF(CX19.4!DU12&lt;1,"x","")</f>
        <v/>
      </c>
      <c r="Y119" s="176" t="str">
        <f>IF(CX19.4!EF12&lt;1,"x","")</f>
        <v/>
      </c>
      <c r="Z119" s="176" t="str">
        <f>IF(CX19.4!EQ12&lt;1,"x","")</f>
        <v/>
      </c>
      <c r="AA119" s="176" t="str">
        <f>IF(CX19.4!FB12&lt;1,"x","")</f>
        <v/>
      </c>
      <c r="AB119" s="176" t="str">
        <f>IF(CX19.4!FM12&lt;1,"x","")</f>
        <v/>
      </c>
      <c r="AC119" s="176" t="str">
        <f>IF(CX19.4!GJ12&lt;1,"x","")</f>
        <v/>
      </c>
      <c r="AD119" s="176" t="str">
        <f>IF(CX19.4!GU12&lt;1,"x","")</f>
        <v/>
      </c>
      <c r="AE119" s="176" t="str">
        <f>IF(CX19.4!HF12&lt;1,"x","")</f>
        <v/>
      </c>
      <c r="AF119" s="176" t="str">
        <f>IF(CX19.4!HQ12&lt;1,"x","")</f>
        <v/>
      </c>
      <c r="AG119" s="176" t="str">
        <f>IF(CX19.4!IB12&lt;1,"x","")</f>
        <v/>
      </c>
      <c r="AH119" s="176" t="str">
        <f>IF(CX19.4!IM12&lt;1,"x","")</f>
        <v/>
      </c>
      <c r="AI119" s="176" t="str">
        <f>IF(CX19.4!IX12&lt;1,"x","")</f>
        <v/>
      </c>
      <c r="AJ119" s="176" t="str">
        <f>IF(CX19.4!JI12&lt;1,"x","")</f>
        <v/>
      </c>
      <c r="AK119" s="176" t="str">
        <f>IF(CX19.4!JT12&lt;1,"x","")</f>
        <v/>
      </c>
      <c r="AL119" s="176" t="str">
        <f>IF(CX19.4!KQ12&lt;1,"x","")</f>
        <v/>
      </c>
      <c r="AM119" s="176" t="str">
        <f>IF(CX19.4!LB12&lt;1,"x","")</f>
        <v/>
      </c>
      <c r="AN119" s="176" t="str">
        <f>IF(CX19.4!LM12&lt;1,"x","")</f>
        <v/>
      </c>
      <c r="AO119" s="176" t="str">
        <f>IF(CX19.4!LX12&lt;1,"x","")</f>
        <v/>
      </c>
      <c r="AP119" s="176" t="str">
        <f>IF(CX19.4!MI12&lt;1,"x","")</f>
        <v/>
      </c>
      <c r="AQ119" s="176" t="str">
        <f>IF(CX19.4!MT12&lt;1,"x","")</f>
        <v/>
      </c>
      <c r="AR119" s="176" t="str">
        <f>IF(CX19.4!NE12&lt;1,"x","")</f>
        <v/>
      </c>
      <c r="AS119" s="176" t="str">
        <f>IF(CX19.4!NP12&lt;1,"x","")</f>
        <v/>
      </c>
      <c r="AT119" s="176" t="str">
        <f>IF(CX19.4!OA12&lt;1,"x","")</f>
        <v/>
      </c>
      <c r="AU119" s="176" t="str">
        <f>IF(CX19.4!OX12&lt;1,"x","")</f>
        <v/>
      </c>
      <c r="AV119" s="176" t="str">
        <f>IF(CX19.4!PI12&lt;1,"x","")</f>
        <v/>
      </c>
      <c r="AW119" s="176" t="str">
        <f>IF(CX19.4!PT12&lt;1,"x","")</f>
        <v/>
      </c>
      <c r="AX119" s="176" t="str">
        <f>IF(CX19.4!QE12&lt;1,"x","")</f>
        <v/>
      </c>
      <c r="AY119" s="176" t="str">
        <f>IF(CX19.4!QP12&lt;1,"x","")</f>
        <v/>
      </c>
      <c r="AZ119" s="176" t="str">
        <f>IF(CX19.4!RA12&lt;1,"x","")</f>
        <v/>
      </c>
      <c r="BA119" s="176" t="str">
        <f>IF(CX19.4!RL12&lt;1,"x","")</f>
        <v/>
      </c>
      <c r="BB119" s="176" t="str">
        <f>IF(CX19.4!SJ12&lt;1,"x","")</f>
        <v/>
      </c>
      <c r="BC119" s="176" t="str">
        <f>IF(CX19.4!SU12&lt;1,"x","")</f>
        <v/>
      </c>
      <c r="BD119" s="176" t="str">
        <f>IF(CX19.4!TF12&lt;1,"x","")</f>
        <v/>
      </c>
      <c r="BE119" s="281"/>
    </row>
    <row r="120" spans="1:57" ht="49.5">
      <c r="A120" s="190">
        <v>12</v>
      </c>
      <c r="B120" s="190">
        <v>118</v>
      </c>
      <c r="C120" s="180" t="s">
        <v>415</v>
      </c>
      <c r="D120" s="180" t="s">
        <v>437</v>
      </c>
      <c r="E120" s="188" t="s">
        <v>305</v>
      </c>
      <c r="F120" s="189" t="s">
        <v>438</v>
      </c>
      <c r="G120" s="190"/>
      <c r="H120" s="191" t="s">
        <v>854</v>
      </c>
      <c r="I120" s="191" t="s">
        <v>18</v>
      </c>
      <c r="J120" s="184" t="s">
        <v>890</v>
      </c>
      <c r="K120" s="205">
        <f t="shared" si="2"/>
        <v>11</v>
      </c>
      <c r="L120" s="208">
        <f>CX19.4!RY13</f>
        <v>1.85625</v>
      </c>
      <c r="M120" s="207" t="str">
        <f t="shared" si="3"/>
        <v xml:space="preserve">CHCT2 (2TC), KCBTCT1 (2TC), TRẮC ĐỊA (3TC), KCBTCT2 (2TC), ĐA TCTC CTXD (1TC), TT DỰ TOÁN (1TC), </v>
      </c>
      <c r="N120" s="176" t="str">
        <f>IF(CX19.4!M13&lt;1,"x","")</f>
        <v/>
      </c>
      <c r="O120" s="176" t="str">
        <f>IF(CX19.4!S13&lt;1,"x","")</f>
        <v/>
      </c>
      <c r="P120" s="176" t="str">
        <f>IF(CX19.4!AC13&lt;1,"x","")</f>
        <v/>
      </c>
      <c r="Q120" s="176" t="str">
        <f>IF(CX19.4!AN13&lt;1,"x","")</f>
        <v/>
      </c>
      <c r="R120" s="176" t="str">
        <f>IF(CX19.4!AY13&lt;1,"x","")</f>
        <v/>
      </c>
      <c r="S120" s="176" t="str">
        <f>IF(CX19.4!BJ13&lt;1,"x","")</f>
        <v/>
      </c>
      <c r="T120" s="176" t="str">
        <f>IF(CX19.4!BU13&lt;1,"x","")</f>
        <v/>
      </c>
      <c r="U120" s="176" t="str">
        <f>IF(CX19.4!CN13&lt;1,"x","")</f>
        <v/>
      </c>
      <c r="V120" s="176" t="str">
        <f>IF(CX19.4!CY13&lt;1,"x","")</f>
        <v/>
      </c>
      <c r="W120" s="176" t="str">
        <f>IF(CX19.4!DJ13&lt;1,"x","")</f>
        <v/>
      </c>
      <c r="X120" s="176" t="str">
        <f>IF(CX19.4!DU13&lt;1,"x","")</f>
        <v/>
      </c>
      <c r="Y120" s="176" t="str">
        <f>IF(CX19.4!EF13&lt;1,"x","")</f>
        <v/>
      </c>
      <c r="Z120" s="176" t="str">
        <f>IF(CX19.4!EQ13&lt;1,"x","")</f>
        <v/>
      </c>
      <c r="AA120" s="176" t="str">
        <f>IF(CX19.4!FB13&lt;1,"x","")</f>
        <v/>
      </c>
      <c r="AB120" s="176" t="str">
        <f>IF(CX19.4!FM13&lt;1,"x","")</f>
        <v/>
      </c>
      <c r="AC120" s="176" t="str">
        <f>IF(CX19.4!GJ13&lt;1,"x","")</f>
        <v/>
      </c>
      <c r="AD120" s="176" t="str">
        <f>IF(CX19.4!GU13&lt;1,"x","")</f>
        <v/>
      </c>
      <c r="AE120" s="176" t="str">
        <f>IF(CX19.4!HF13&lt;1,"x","")</f>
        <v>x</v>
      </c>
      <c r="AF120" s="176" t="str">
        <f>IF(CX19.4!HQ13&lt;1,"x","")</f>
        <v>x</v>
      </c>
      <c r="AG120" s="176" t="str">
        <f>IF(CX19.4!IB13&lt;1,"x","")</f>
        <v>x</v>
      </c>
      <c r="AH120" s="176" t="str">
        <f>IF(CX19.4!IM13&lt;1,"x","")</f>
        <v/>
      </c>
      <c r="AI120" s="176" t="str">
        <f>IF(CX19.4!IX13&lt;1,"x","")</f>
        <v/>
      </c>
      <c r="AJ120" s="176" t="str">
        <f>IF(CX19.4!JI13&lt;1,"x","")</f>
        <v/>
      </c>
      <c r="AK120" s="176" t="str">
        <f>IF(CX19.4!JT13&lt;1,"x","")</f>
        <v/>
      </c>
      <c r="AL120" s="176" t="str">
        <f>IF(CX19.4!KQ13&lt;1,"x","")</f>
        <v/>
      </c>
      <c r="AM120" s="176" t="str">
        <f>IF(CX19.4!LB13&lt;1,"x","")</f>
        <v/>
      </c>
      <c r="AN120" s="176" t="str">
        <f>IF(CX19.4!LM13&lt;1,"x","")</f>
        <v/>
      </c>
      <c r="AO120" s="176" t="str">
        <f>IF(CX19.4!LX13&lt;1,"x","")</f>
        <v>x</v>
      </c>
      <c r="AP120" s="176" t="str">
        <f>IF(CX19.4!MI13&lt;1,"x","")</f>
        <v/>
      </c>
      <c r="AQ120" s="176" t="str">
        <f>IF(CX19.4!MT13&lt;1,"x","")</f>
        <v/>
      </c>
      <c r="AR120" s="176" t="str">
        <f>IF(CX19.4!NE13&lt;1,"x","")</f>
        <v/>
      </c>
      <c r="AS120" s="176" t="str">
        <f>IF(CX19.4!NP13&lt;1,"x","")</f>
        <v/>
      </c>
      <c r="AT120" s="176" t="str">
        <f>IF(CX19.4!OA13&lt;1,"x","")</f>
        <v/>
      </c>
      <c r="AU120" s="176" t="str">
        <f>IF(CX19.4!OX13&lt;1,"x","")</f>
        <v/>
      </c>
      <c r="AV120" s="176" t="str">
        <f>IF(CX19.4!PI13&lt;1,"x","")</f>
        <v/>
      </c>
      <c r="AW120" s="176" t="str">
        <f>IF(CX19.4!PT13&lt;1,"x","")</f>
        <v/>
      </c>
      <c r="AX120" s="176" t="str">
        <f>IF(CX19.4!QE13&lt;1,"x","")</f>
        <v/>
      </c>
      <c r="AY120" s="176" t="str">
        <f>IF(CX19.4!QP13&lt;1,"x","")</f>
        <v>x</v>
      </c>
      <c r="AZ120" s="176" t="str">
        <f>IF(CX19.4!RA13&lt;1,"x","")</f>
        <v/>
      </c>
      <c r="BA120" s="176" t="str">
        <f>IF(CX19.4!RL13&lt;1,"x","")</f>
        <v>x</v>
      </c>
      <c r="BB120" s="176" t="str">
        <f>IF(CX19.4!SJ13&lt;1,"x","")</f>
        <v/>
      </c>
      <c r="BC120" s="176" t="str">
        <f>IF(CX19.4!SU13&lt;1,"x","")</f>
        <v/>
      </c>
      <c r="BD120" s="176" t="str">
        <f>IF(CX19.4!TF13&lt;1,"x","")</f>
        <v/>
      </c>
      <c r="BE120" s="281"/>
    </row>
    <row r="121" spans="1:57">
      <c r="A121" s="190">
        <v>13</v>
      </c>
      <c r="B121" s="190">
        <v>119</v>
      </c>
      <c r="C121" s="180" t="s">
        <v>415</v>
      </c>
      <c r="D121" s="180" t="s">
        <v>439</v>
      </c>
      <c r="E121" s="188" t="s">
        <v>440</v>
      </c>
      <c r="F121" s="294" t="s">
        <v>246</v>
      </c>
      <c r="G121" s="190"/>
      <c r="H121" s="191" t="s">
        <v>855</v>
      </c>
      <c r="I121" s="191" t="s">
        <v>18</v>
      </c>
      <c r="J121" s="184" t="s">
        <v>891</v>
      </c>
      <c r="K121" s="205">
        <f t="shared" si="2"/>
        <v>2</v>
      </c>
      <c r="L121" s="208">
        <f>CX19.4!RY14</f>
        <v>2.197802197802198</v>
      </c>
      <c r="M121" s="207" t="str">
        <f t="shared" si="3"/>
        <v xml:space="preserve">TT KTV (KC) (2TC), </v>
      </c>
      <c r="N121" s="176" t="str">
        <f>IF(CX19.4!M14&lt;1,"x","")</f>
        <v/>
      </c>
      <c r="O121" s="176" t="str">
        <f>IF(CX19.4!S14&lt;1,"x","")</f>
        <v/>
      </c>
      <c r="P121" s="176" t="str">
        <f>IF(CX19.4!AC14&lt;1,"x","")</f>
        <v/>
      </c>
      <c r="Q121" s="176" t="str">
        <f>IF(CX19.4!AN14&lt;1,"x","")</f>
        <v/>
      </c>
      <c r="R121" s="176" t="str">
        <f>IF(CX19.4!AY14&lt;1,"x","")</f>
        <v/>
      </c>
      <c r="S121" s="176" t="str">
        <f>IF(CX19.4!BJ14&lt;1,"x","")</f>
        <v/>
      </c>
      <c r="T121" s="176" t="str">
        <f>IF(CX19.4!BU14&lt;1,"x","")</f>
        <v/>
      </c>
      <c r="U121" s="176" t="str">
        <f>IF(CX19.4!CN14&lt;1,"x","")</f>
        <v/>
      </c>
      <c r="V121" s="176" t="str">
        <f>IF(CX19.4!CY14&lt;1,"x","")</f>
        <v/>
      </c>
      <c r="W121" s="176" t="str">
        <f>IF(CX19.4!DJ14&lt;1,"x","")</f>
        <v/>
      </c>
      <c r="X121" s="176" t="str">
        <f>IF(CX19.4!DU14&lt;1,"x","")</f>
        <v/>
      </c>
      <c r="Y121" s="176" t="str">
        <f>IF(CX19.4!EF14&lt;1,"x","")</f>
        <v/>
      </c>
      <c r="Z121" s="176" t="str">
        <f>IF(CX19.4!EQ14&lt;1,"x","")</f>
        <v/>
      </c>
      <c r="AA121" s="176" t="str">
        <f>IF(CX19.4!FB14&lt;1,"x","")</f>
        <v/>
      </c>
      <c r="AB121" s="176" t="str">
        <f>IF(CX19.4!FM14&lt;1,"x","")</f>
        <v/>
      </c>
      <c r="AC121" s="176" t="str">
        <f>IF(CX19.4!GJ14&lt;1,"x","")</f>
        <v/>
      </c>
      <c r="AD121" s="176" t="str">
        <f>IF(CX19.4!GU14&lt;1,"x","")</f>
        <v/>
      </c>
      <c r="AE121" s="176" t="str">
        <f>IF(CX19.4!HF14&lt;1,"x","")</f>
        <v/>
      </c>
      <c r="AF121" s="176" t="str">
        <f>IF(CX19.4!HQ14&lt;1,"x","")</f>
        <v/>
      </c>
      <c r="AG121" s="176" t="str">
        <f>IF(CX19.4!IB14&lt;1,"x","")</f>
        <v/>
      </c>
      <c r="AH121" s="176" t="str">
        <f>IF(CX19.4!IM14&lt;1,"x","")</f>
        <v/>
      </c>
      <c r="AI121" s="176" t="str">
        <f>IF(CX19.4!IX14&lt;1,"x","")</f>
        <v/>
      </c>
      <c r="AJ121" s="176" t="str">
        <f>IF(CX19.4!JI14&lt;1,"x","")</f>
        <v/>
      </c>
      <c r="AK121" s="176" t="str">
        <f>IF(CX19.4!JT14&lt;1,"x","")</f>
        <v/>
      </c>
      <c r="AL121" s="176" t="str">
        <f>IF(CX19.4!KQ14&lt;1,"x","")</f>
        <v/>
      </c>
      <c r="AM121" s="176" t="str">
        <f>IF(CX19.4!LB14&lt;1,"x","")</f>
        <v/>
      </c>
      <c r="AN121" s="176" t="str">
        <f>IF(CX19.4!LM14&lt;1,"x","")</f>
        <v/>
      </c>
      <c r="AO121" s="176" t="str">
        <f>IF(CX19.4!LX14&lt;1,"x","")</f>
        <v/>
      </c>
      <c r="AP121" s="176" t="str">
        <f>IF(CX19.4!MI14&lt;1,"x","")</f>
        <v/>
      </c>
      <c r="AQ121" s="176" t="str">
        <f>IF(CX19.4!MT14&lt;1,"x","")</f>
        <v/>
      </c>
      <c r="AR121" s="176" t="str">
        <f>IF(CX19.4!NE14&lt;1,"x","")</f>
        <v/>
      </c>
      <c r="AS121" s="176" t="str">
        <f>IF(CX19.4!NP14&lt;1,"x","")</f>
        <v/>
      </c>
      <c r="AT121" s="176" t="str">
        <f>IF(CX19.4!OA14&lt;1,"x","")</f>
        <v/>
      </c>
      <c r="AU121" s="176" t="str">
        <f>IF(CX19.4!OX14&lt;1,"x","")</f>
        <v/>
      </c>
      <c r="AV121" s="176" t="str">
        <f>IF(CX19.4!PI14&lt;1,"x","")</f>
        <v/>
      </c>
      <c r="AW121" s="176" t="str">
        <f>IF(CX19.4!PT14&lt;1,"x","")</f>
        <v/>
      </c>
      <c r="AX121" s="176" t="str">
        <f>IF(CX19.4!QE14&lt;1,"x","")</f>
        <v/>
      </c>
      <c r="AY121" s="176" t="str">
        <f>IF(CX19.4!QP14&lt;1,"x","")</f>
        <v/>
      </c>
      <c r="AZ121" s="176" t="str">
        <f>IF(CX19.4!RA14&lt;1,"x","")</f>
        <v/>
      </c>
      <c r="BA121" s="176" t="str">
        <f>IF(CX19.4!RL14&lt;1,"x","")</f>
        <v/>
      </c>
      <c r="BB121" s="176" t="str">
        <f>IF(CX19.4!SJ14&lt;1,"x","")</f>
        <v>x</v>
      </c>
      <c r="BC121" s="176" t="str">
        <f>IF(CX19.4!SU14&lt;1,"x","")</f>
        <v/>
      </c>
      <c r="BD121" s="176"/>
      <c r="BE121" s="281"/>
    </row>
    <row r="122" spans="1:57" ht="82.5">
      <c r="A122" s="190">
        <v>14</v>
      </c>
      <c r="B122" s="190">
        <v>120</v>
      </c>
      <c r="C122" s="180" t="s">
        <v>415</v>
      </c>
      <c r="D122" s="180" t="s">
        <v>447</v>
      </c>
      <c r="E122" s="188" t="s">
        <v>177</v>
      </c>
      <c r="F122" s="189" t="s">
        <v>154</v>
      </c>
      <c r="G122" s="190"/>
      <c r="H122" s="191" t="s">
        <v>859</v>
      </c>
      <c r="I122" s="191" t="s">
        <v>18</v>
      </c>
      <c r="J122" s="184" t="s">
        <v>1046</v>
      </c>
      <c r="K122" s="205">
        <f t="shared" si="2"/>
        <v>13</v>
      </c>
      <c r="L122" s="208">
        <f>CX19.4!RY15</f>
        <v>1.9679487179487178</v>
      </c>
      <c r="M122" s="207" t="str">
        <f t="shared" si="3"/>
        <v xml:space="preserve">NGOẠI NGỮ 1 (3TC), TIN AUTOCAD (2TC), KCBTCT1 (2TC), KCBTCT2 (2TC), ĐA KCBTCT2 (1TC), ĐA KTTC1 (1TC), ĐA TCTC CTXD (1TC), TT DỰ TOÁN (1TC), TT KTV (4TC), </v>
      </c>
      <c r="N122" s="176" t="str">
        <f>IF(CX19.4!M15&lt;1,"x","")</f>
        <v/>
      </c>
      <c r="O122" s="176" t="str">
        <f>IF(CX19.4!S15&lt;1,"x","")</f>
        <v/>
      </c>
      <c r="P122" s="176" t="str">
        <f>IF(CX19.4!AC15&lt;1,"x","")</f>
        <v/>
      </c>
      <c r="Q122" s="176" t="str">
        <f>IF(CX19.4!AN15&lt;1,"x","")</f>
        <v/>
      </c>
      <c r="R122" s="176" t="str">
        <f>IF(CX19.4!AY15&lt;1,"x","")</f>
        <v>x</v>
      </c>
      <c r="S122" s="176" t="str">
        <f>IF(CX19.4!BJ15&lt;1,"x","")</f>
        <v/>
      </c>
      <c r="T122" s="176" t="str">
        <f>IF(CX19.4!BU15&lt;1,"x","")</f>
        <v/>
      </c>
      <c r="U122" s="176" t="str">
        <f>IF(CX19.4!CN15&lt;1,"x","")</f>
        <v/>
      </c>
      <c r="V122" s="176" t="str">
        <f>IF(CX19.4!CY15&lt;1,"x","")</f>
        <v/>
      </c>
      <c r="W122" s="176" t="str">
        <f>IF(CX19.4!DJ15&lt;1,"x","")</f>
        <v/>
      </c>
      <c r="X122" s="176" t="str">
        <f>IF(CX19.4!DU15&lt;1,"x","")</f>
        <v/>
      </c>
      <c r="Y122" s="176" t="str">
        <f>IF(CX19.4!EF15&lt;1,"x","")</f>
        <v/>
      </c>
      <c r="Z122" s="176" t="str">
        <f>IF(CX19.4!EQ15&lt;1,"x","")</f>
        <v/>
      </c>
      <c r="AA122" s="176" t="str">
        <f>IF(CX19.4!FB15&lt;1,"x","")</f>
        <v/>
      </c>
      <c r="AB122" s="176" t="str">
        <f>IF(CX19.4!FM15&lt;1,"x","")</f>
        <v/>
      </c>
      <c r="AC122" s="176" t="str">
        <f>IF(CX19.4!GJ15&lt;1,"x","")</f>
        <v>x</v>
      </c>
      <c r="AD122" s="176" t="str">
        <f>IF(CX19.4!GU15&lt;1,"x","")</f>
        <v/>
      </c>
      <c r="AE122" s="176" t="str">
        <f>IF(CX19.4!HF15&lt;1,"x","")</f>
        <v/>
      </c>
      <c r="AF122" s="176" t="str">
        <f>IF(CX19.4!HQ15&lt;1,"x","")</f>
        <v>x</v>
      </c>
      <c r="AG122" s="176" t="str">
        <f>IF(CX19.4!IB15&lt;1,"x","")</f>
        <v/>
      </c>
      <c r="AH122" s="176" t="str">
        <f>IF(CX19.4!IM15&lt;1,"x","")</f>
        <v/>
      </c>
      <c r="AI122" s="176" t="str">
        <f>IF(CX19.4!IX15&lt;1,"x","")</f>
        <v/>
      </c>
      <c r="AJ122" s="176" t="str">
        <f>IF(CX19.4!JI15&lt;1,"x","")</f>
        <v/>
      </c>
      <c r="AK122" s="176" t="str">
        <f>IF(CX19.4!JT15&lt;1,"x","")</f>
        <v/>
      </c>
      <c r="AL122" s="176" t="str">
        <f>IF(CX19.4!KQ15&lt;1,"x","")</f>
        <v/>
      </c>
      <c r="AM122" s="176" t="str">
        <f>IF(CX19.4!LB15&lt;1,"x","")</f>
        <v/>
      </c>
      <c r="AN122" s="176" t="str">
        <f>IF(CX19.4!LM15&lt;1,"x","")</f>
        <v/>
      </c>
      <c r="AO122" s="176" t="str">
        <f>IF(CX19.4!LX15&lt;1,"x","")</f>
        <v>x</v>
      </c>
      <c r="AP122" s="176" t="str">
        <f>IF(CX19.4!MI15&lt;1,"x","")</f>
        <v>x</v>
      </c>
      <c r="AQ122" s="176" t="str">
        <f>IF(CX19.4!MT15&lt;1,"x","")</f>
        <v/>
      </c>
      <c r="AR122" s="176" t="str">
        <f>IF(CX19.4!NE15&lt;1,"x","")</f>
        <v>x</v>
      </c>
      <c r="AS122" s="176" t="str">
        <f>IF(CX19.4!NP15&lt;1,"x","")</f>
        <v/>
      </c>
      <c r="AT122" s="176" t="str">
        <f>IF(CX19.4!OA15&lt;1,"x","")</f>
        <v/>
      </c>
      <c r="AU122" s="176" t="str">
        <f>IF(CX19.4!OX15&lt;1,"x","")</f>
        <v/>
      </c>
      <c r="AV122" s="176" t="str">
        <f>IF(CX19.4!PI15&lt;1,"x","")</f>
        <v/>
      </c>
      <c r="AW122" s="176" t="str">
        <f>IF(CX19.4!PT15&lt;1,"x","")</f>
        <v/>
      </c>
      <c r="AX122" s="176" t="str">
        <f>IF(CX19.4!QE15&lt;1,"x","")</f>
        <v/>
      </c>
      <c r="AY122" s="176" t="str">
        <f>IF(CX19.4!QP15&lt;1,"x","")</f>
        <v>x</v>
      </c>
      <c r="AZ122" s="176" t="str">
        <f>IF(CX19.4!RA15&lt;1,"x","")</f>
        <v/>
      </c>
      <c r="BA122" s="176" t="str">
        <f>IF(CX19.4!RL15&lt;1,"x","")</f>
        <v>x</v>
      </c>
      <c r="BB122" s="176"/>
      <c r="BC122" s="176"/>
      <c r="BD122" s="176" t="str">
        <f>IF(CX19.4!TF15&lt;1,"x","")</f>
        <v>x</v>
      </c>
      <c r="BE122" s="281"/>
    </row>
    <row r="123" spans="1:57">
      <c r="A123" s="190">
        <v>15</v>
      </c>
      <c r="B123" s="190">
        <v>121</v>
      </c>
      <c r="C123" s="180" t="s">
        <v>415</v>
      </c>
      <c r="D123" s="180" t="s">
        <v>448</v>
      </c>
      <c r="E123" s="188" t="s">
        <v>46</v>
      </c>
      <c r="F123" s="189" t="s">
        <v>358</v>
      </c>
      <c r="G123" s="190"/>
      <c r="H123" s="191" t="s">
        <v>860</v>
      </c>
      <c r="I123" s="191" t="s">
        <v>18</v>
      </c>
      <c r="J123" s="184" t="s">
        <v>686</v>
      </c>
      <c r="K123" s="205">
        <f t="shared" si="2"/>
        <v>0</v>
      </c>
      <c r="L123" s="208">
        <f>CX19.4!RY16</f>
        <v>2.7197802197802199</v>
      </c>
      <c r="M123" s="207" t="str">
        <f t="shared" si="3"/>
        <v/>
      </c>
      <c r="N123" s="176" t="str">
        <f>IF(CX19.4!M16&lt;1,"x","")</f>
        <v/>
      </c>
      <c r="O123" s="176" t="str">
        <f>IF(CX19.4!S16&lt;1,"x","")</f>
        <v/>
      </c>
      <c r="P123" s="176" t="str">
        <f>IF(CX19.4!AC16&lt;1,"x","")</f>
        <v/>
      </c>
      <c r="Q123" s="176" t="str">
        <f>IF(CX19.4!AN16&lt;1,"x","")</f>
        <v/>
      </c>
      <c r="R123" s="176" t="str">
        <f>IF(CX19.4!AY16&lt;1,"x","")</f>
        <v/>
      </c>
      <c r="S123" s="176" t="str">
        <f>IF(CX19.4!BJ16&lt;1,"x","")</f>
        <v/>
      </c>
      <c r="T123" s="176" t="str">
        <f>IF(CX19.4!BU16&lt;1,"x","")</f>
        <v/>
      </c>
      <c r="U123" s="176" t="str">
        <f>IF(CX19.4!CN16&lt;1,"x","")</f>
        <v/>
      </c>
      <c r="V123" s="176" t="str">
        <f>IF(CX19.4!CY16&lt;1,"x","")</f>
        <v/>
      </c>
      <c r="W123" s="176" t="str">
        <f>IF(CX19.4!DJ16&lt;1,"x","")</f>
        <v/>
      </c>
      <c r="X123" s="176" t="str">
        <f>IF(CX19.4!DU16&lt;1,"x","")</f>
        <v/>
      </c>
      <c r="Y123" s="176" t="str">
        <f>IF(CX19.4!EF16&lt;1,"x","")</f>
        <v/>
      </c>
      <c r="Z123" s="176" t="str">
        <f>IF(CX19.4!EQ16&lt;1,"x","")</f>
        <v/>
      </c>
      <c r="AA123" s="176" t="str">
        <f>IF(CX19.4!FB16&lt;1,"x","")</f>
        <v/>
      </c>
      <c r="AB123" s="176" t="str">
        <f>IF(CX19.4!FM16&lt;1,"x","")</f>
        <v/>
      </c>
      <c r="AC123" s="176" t="str">
        <f>IF(CX19.4!GJ16&lt;1,"x","")</f>
        <v/>
      </c>
      <c r="AD123" s="176" t="str">
        <f>IF(CX19.4!GU16&lt;1,"x","")</f>
        <v/>
      </c>
      <c r="AE123" s="176" t="str">
        <f>IF(CX19.4!HF16&lt;1,"x","")</f>
        <v/>
      </c>
      <c r="AF123" s="176" t="str">
        <f>IF(CX19.4!HQ16&lt;1,"x","")</f>
        <v/>
      </c>
      <c r="AG123" s="176" t="str">
        <f>IF(CX19.4!IB16&lt;1,"x","")</f>
        <v/>
      </c>
      <c r="AH123" s="176" t="str">
        <f>IF(CX19.4!IM16&lt;1,"x","")</f>
        <v/>
      </c>
      <c r="AI123" s="176" t="str">
        <f>IF(CX19.4!IX16&lt;1,"x","")</f>
        <v/>
      </c>
      <c r="AJ123" s="176" t="str">
        <f>IF(CX19.4!JI16&lt;1,"x","")</f>
        <v/>
      </c>
      <c r="AK123" s="176" t="str">
        <f>IF(CX19.4!JT16&lt;1,"x","")</f>
        <v/>
      </c>
      <c r="AL123" s="176" t="str">
        <f>IF(CX19.4!KQ16&lt;1,"x","")</f>
        <v/>
      </c>
      <c r="AM123" s="176" t="str">
        <f>IF(CX19.4!LB16&lt;1,"x","")</f>
        <v/>
      </c>
      <c r="AN123" s="176" t="str">
        <f>IF(CX19.4!LM16&lt;1,"x","")</f>
        <v/>
      </c>
      <c r="AO123" s="176" t="str">
        <f>IF(CX19.4!LX16&lt;1,"x","")</f>
        <v/>
      </c>
      <c r="AP123" s="176" t="str">
        <f>IF(CX19.4!MI16&lt;1,"x","")</f>
        <v/>
      </c>
      <c r="AQ123" s="176" t="str">
        <f>IF(CX19.4!MT16&lt;1,"x","")</f>
        <v/>
      </c>
      <c r="AR123" s="176" t="str">
        <f>IF(CX19.4!NE16&lt;1,"x","")</f>
        <v/>
      </c>
      <c r="AS123" s="176" t="str">
        <f>IF(CX19.4!NP16&lt;1,"x","")</f>
        <v/>
      </c>
      <c r="AT123" s="176" t="str">
        <f>IF(CX19.4!OA16&lt;1,"x","")</f>
        <v/>
      </c>
      <c r="AU123" s="176" t="str">
        <f>IF(CX19.4!OX16&lt;1,"x","")</f>
        <v/>
      </c>
      <c r="AV123" s="176" t="str">
        <f>IF(CX19.4!PI16&lt;1,"x","")</f>
        <v/>
      </c>
      <c r="AW123" s="176" t="str">
        <f>IF(CX19.4!PT16&lt;1,"x","")</f>
        <v/>
      </c>
      <c r="AX123" s="176" t="str">
        <f>IF(CX19.4!QE16&lt;1,"x","")</f>
        <v/>
      </c>
      <c r="AY123" s="176" t="str">
        <f>IF(CX19.4!QP16&lt;1,"x","")</f>
        <v/>
      </c>
      <c r="AZ123" s="176" t="str">
        <f>IF(CX19.4!RA16&lt;1,"x","")</f>
        <v/>
      </c>
      <c r="BA123" s="176" t="str">
        <f>IF(CX19.4!RL16&lt;1,"x","")</f>
        <v/>
      </c>
      <c r="BB123" s="176" t="str">
        <f>IF(CX19.4!SJ16&lt;1,"x","")</f>
        <v/>
      </c>
      <c r="BC123" s="176" t="str">
        <f>IF(CX19.4!SU16&lt;1,"x","")</f>
        <v/>
      </c>
      <c r="BD123" s="176" t="str">
        <f>IF(CX19.4!TF16&lt;1,"x","")</f>
        <v/>
      </c>
      <c r="BE123" s="281"/>
    </row>
    <row r="124" spans="1:57">
      <c r="A124" s="190">
        <v>16</v>
      </c>
      <c r="B124" s="190">
        <v>122</v>
      </c>
      <c r="C124" s="180" t="s">
        <v>415</v>
      </c>
      <c r="D124" s="180" t="s">
        <v>449</v>
      </c>
      <c r="E124" s="188" t="s">
        <v>450</v>
      </c>
      <c r="F124" s="290" t="s">
        <v>451</v>
      </c>
      <c r="G124" s="190"/>
      <c r="H124" s="191" t="s">
        <v>861</v>
      </c>
      <c r="I124" s="191" t="s">
        <v>18</v>
      </c>
      <c r="J124" s="184" t="s">
        <v>692</v>
      </c>
      <c r="K124" s="205">
        <f t="shared" si="2"/>
        <v>2</v>
      </c>
      <c r="L124" s="208">
        <f>CX19.4!RY17</f>
        <v>2.2857142857142856</v>
      </c>
      <c r="M124" s="207" t="str">
        <f t="shared" si="3"/>
        <v xml:space="preserve">TT KTV (KC) (2TC), </v>
      </c>
      <c r="N124" s="176" t="str">
        <f>IF(CX19.4!M17&lt;1,"x","")</f>
        <v/>
      </c>
      <c r="O124" s="176" t="str">
        <f>IF(CX19.4!S17&lt;1,"x","")</f>
        <v/>
      </c>
      <c r="P124" s="176" t="str">
        <f>IF(CX19.4!AC17&lt;1,"x","")</f>
        <v/>
      </c>
      <c r="Q124" s="176" t="str">
        <f>IF(CX19.4!AN17&lt;1,"x","")</f>
        <v/>
      </c>
      <c r="R124" s="176" t="str">
        <f>IF(CX19.4!AY17&lt;1,"x","")</f>
        <v/>
      </c>
      <c r="S124" s="176" t="str">
        <f>IF(CX19.4!BJ17&lt;1,"x","")</f>
        <v/>
      </c>
      <c r="T124" s="176" t="str">
        <f>IF(CX19.4!BU17&lt;1,"x","")</f>
        <v/>
      </c>
      <c r="U124" s="176" t="str">
        <f>IF(CX19.4!CN17&lt;1,"x","")</f>
        <v/>
      </c>
      <c r="V124" s="176" t="str">
        <f>IF(CX19.4!CY17&lt;1,"x","")</f>
        <v/>
      </c>
      <c r="W124" s="176" t="str">
        <f>IF(CX19.4!DJ17&lt;1,"x","")</f>
        <v/>
      </c>
      <c r="X124" s="176" t="str">
        <f>IF(CX19.4!DU17&lt;1,"x","")</f>
        <v/>
      </c>
      <c r="Y124" s="176" t="str">
        <f>IF(CX19.4!EF17&lt;1,"x","")</f>
        <v/>
      </c>
      <c r="Z124" s="176" t="str">
        <f>IF(CX19.4!EQ17&lt;1,"x","")</f>
        <v/>
      </c>
      <c r="AA124" s="176" t="str">
        <f>IF(CX19.4!FB17&lt;1,"x","")</f>
        <v/>
      </c>
      <c r="AB124" s="176" t="str">
        <f>IF(CX19.4!FM17&lt;1,"x","")</f>
        <v/>
      </c>
      <c r="AC124" s="176" t="str">
        <f>IF(CX19.4!GJ17&lt;1,"x","")</f>
        <v/>
      </c>
      <c r="AD124" s="176" t="str">
        <f>IF(CX19.4!GU17&lt;1,"x","")</f>
        <v/>
      </c>
      <c r="AE124" s="176" t="str">
        <f>IF(CX19.4!HF17&lt;1,"x","")</f>
        <v/>
      </c>
      <c r="AF124" s="176" t="str">
        <f>IF(CX19.4!HQ17&lt;1,"x","")</f>
        <v/>
      </c>
      <c r="AG124" s="176" t="str">
        <f>IF(CX19.4!IB17&lt;1,"x","")</f>
        <v/>
      </c>
      <c r="AH124" s="176" t="str">
        <f>IF(CX19.4!IM17&lt;1,"x","")</f>
        <v/>
      </c>
      <c r="AI124" s="176" t="str">
        <f>IF(CX19.4!IX17&lt;1,"x","")</f>
        <v/>
      </c>
      <c r="AJ124" s="176" t="str">
        <f>IF(CX19.4!JI17&lt;1,"x","")</f>
        <v/>
      </c>
      <c r="AK124" s="176" t="str">
        <f>IF(CX19.4!JT17&lt;1,"x","")</f>
        <v/>
      </c>
      <c r="AL124" s="176" t="str">
        <f>IF(CX19.4!KQ17&lt;1,"x","")</f>
        <v/>
      </c>
      <c r="AM124" s="176" t="str">
        <f>IF(CX19.4!LB17&lt;1,"x","")</f>
        <v/>
      </c>
      <c r="AN124" s="176" t="str">
        <f>IF(CX19.4!LM17&lt;1,"x","")</f>
        <v/>
      </c>
      <c r="AO124" s="176" t="str">
        <f>IF(CX19.4!LX17&lt;1,"x","")</f>
        <v/>
      </c>
      <c r="AP124" s="176" t="str">
        <f>IF(CX19.4!MI17&lt;1,"x","")</f>
        <v/>
      </c>
      <c r="AQ124" s="176" t="str">
        <f>IF(CX19.4!MT17&lt;1,"x","")</f>
        <v/>
      </c>
      <c r="AR124" s="176" t="str">
        <f>IF(CX19.4!NE17&lt;1,"x","")</f>
        <v/>
      </c>
      <c r="AS124" s="176" t="str">
        <f>IF(CX19.4!NP17&lt;1,"x","")</f>
        <v/>
      </c>
      <c r="AT124" s="176" t="str">
        <f>IF(CX19.4!OA17&lt;1,"x","")</f>
        <v/>
      </c>
      <c r="AU124" s="176" t="str">
        <f>IF(CX19.4!OX17&lt;1,"x","")</f>
        <v/>
      </c>
      <c r="AV124" s="176" t="str">
        <f>IF(CX19.4!PI17&lt;1,"x","")</f>
        <v/>
      </c>
      <c r="AW124" s="176" t="str">
        <f>IF(CX19.4!PT17&lt;1,"x","")</f>
        <v/>
      </c>
      <c r="AX124" s="176" t="str">
        <f>IF(CX19.4!QE17&lt;1,"x","")</f>
        <v/>
      </c>
      <c r="AY124" s="176" t="str">
        <f>IF(CX19.4!QP17&lt;1,"x","")</f>
        <v/>
      </c>
      <c r="AZ124" s="176" t="str">
        <f>IF(CX19.4!RA17&lt;1,"x","")</f>
        <v/>
      </c>
      <c r="BA124" s="176" t="str">
        <f>IF(CX19.4!RL17&lt;1,"x","")</f>
        <v/>
      </c>
      <c r="BB124" s="176" t="str">
        <f>IF(CX19.4!SJ17&lt;1,"x","")</f>
        <v>x</v>
      </c>
      <c r="BC124" s="176" t="str">
        <f>IF(CX19.4!SU17&lt;1,"x","")</f>
        <v/>
      </c>
      <c r="BD124" s="176"/>
      <c r="BE124" s="281"/>
    </row>
    <row r="125" spans="1:57" ht="33">
      <c r="A125" s="190">
        <v>17</v>
      </c>
      <c r="B125" s="190">
        <v>123</v>
      </c>
      <c r="C125" s="180" t="s">
        <v>415</v>
      </c>
      <c r="D125" s="180" t="s">
        <v>452</v>
      </c>
      <c r="E125" s="188" t="s">
        <v>453</v>
      </c>
      <c r="F125" s="294" t="s">
        <v>454</v>
      </c>
      <c r="G125" s="190"/>
      <c r="H125" s="191" t="s">
        <v>736</v>
      </c>
      <c r="I125" s="191" t="s">
        <v>18</v>
      </c>
      <c r="J125" s="184" t="s">
        <v>895</v>
      </c>
      <c r="K125" s="205">
        <f t="shared" si="2"/>
        <v>8</v>
      </c>
      <c r="L125" s="208">
        <f>CX19.4!RY18</f>
        <v>2.3132530120481927</v>
      </c>
      <c r="M125" s="207" t="str">
        <f t="shared" si="3"/>
        <v xml:space="preserve">KCBTCT1 (2TC), TRẮC ĐỊA (3TC), NỀN MÓNG (3TC), </v>
      </c>
      <c r="N125" s="176" t="str">
        <f>IF(CX19.4!M18&lt;1,"x","")</f>
        <v/>
      </c>
      <c r="O125" s="176" t="str">
        <f>IF(CX19.4!S18&lt;1,"x","")</f>
        <v/>
      </c>
      <c r="P125" s="176" t="str">
        <f>IF(CX19.4!AC18&lt;1,"x","")</f>
        <v/>
      </c>
      <c r="Q125" s="176" t="str">
        <f>IF(CX19.4!AN18&lt;1,"x","")</f>
        <v/>
      </c>
      <c r="R125" s="176" t="str">
        <f>IF(CX19.4!AY18&lt;1,"x","")</f>
        <v/>
      </c>
      <c r="S125" s="176" t="str">
        <f>IF(CX19.4!BJ18&lt;1,"x","")</f>
        <v/>
      </c>
      <c r="T125" s="176" t="str">
        <f>IF(CX19.4!BU18&lt;1,"x","")</f>
        <v/>
      </c>
      <c r="U125" s="176" t="str">
        <f>IF(CX19.4!CN18&lt;1,"x","")</f>
        <v/>
      </c>
      <c r="V125" s="176" t="str">
        <f>IF(CX19.4!CY18&lt;1,"x","")</f>
        <v/>
      </c>
      <c r="W125" s="176" t="str">
        <f>IF(CX19.4!DJ18&lt;1,"x","")</f>
        <v/>
      </c>
      <c r="X125" s="176" t="str">
        <f>IF(CX19.4!DU18&lt;1,"x","")</f>
        <v/>
      </c>
      <c r="Y125" s="176" t="str">
        <f>IF(CX19.4!EF18&lt;1,"x","")</f>
        <v/>
      </c>
      <c r="Z125" s="176" t="str">
        <f>IF(CX19.4!EQ18&lt;1,"x","")</f>
        <v/>
      </c>
      <c r="AA125" s="176" t="str">
        <f>IF(CX19.4!FB18&lt;1,"x","")</f>
        <v/>
      </c>
      <c r="AB125" s="176" t="str">
        <f>IF(CX19.4!FM18&lt;1,"x","")</f>
        <v/>
      </c>
      <c r="AC125" s="176" t="str">
        <f>IF(CX19.4!GJ18&lt;1,"x","")</f>
        <v/>
      </c>
      <c r="AD125" s="176" t="str">
        <f>IF(CX19.4!GU18&lt;1,"x","")</f>
        <v/>
      </c>
      <c r="AE125" s="176" t="str">
        <f>IF(CX19.4!HF18&lt;1,"x","")</f>
        <v/>
      </c>
      <c r="AF125" s="176" t="str">
        <f>IF(CX19.4!HQ18&lt;1,"x","")</f>
        <v>x</v>
      </c>
      <c r="AG125" s="176" t="str">
        <f>IF(CX19.4!IB18&lt;1,"x","")</f>
        <v>x</v>
      </c>
      <c r="AH125" s="176" t="str">
        <f>IF(CX19.4!IM18&lt;1,"x","")</f>
        <v/>
      </c>
      <c r="AI125" s="176" t="str">
        <f>IF(CX19.4!IX18&lt;1,"x","")</f>
        <v>x</v>
      </c>
      <c r="AJ125" s="176" t="str">
        <f>IF(CX19.4!JI18&lt;1,"x","")</f>
        <v/>
      </c>
      <c r="AK125" s="176" t="str">
        <f>IF(CX19.4!JT18&lt;1,"x","")</f>
        <v/>
      </c>
      <c r="AL125" s="176" t="str">
        <f>IF(CX19.4!KQ18&lt;1,"x","")</f>
        <v/>
      </c>
      <c r="AM125" s="176" t="str">
        <f>IF(CX19.4!LB18&lt;1,"x","")</f>
        <v/>
      </c>
      <c r="AN125" s="176" t="str">
        <f>IF(CX19.4!LM18&lt;1,"x","")</f>
        <v/>
      </c>
      <c r="AO125" s="176" t="str">
        <f>IF(CX19.4!LX18&lt;1,"x","")</f>
        <v/>
      </c>
      <c r="AP125" s="176" t="str">
        <f>IF(CX19.4!MI18&lt;1,"x","")</f>
        <v/>
      </c>
      <c r="AQ125" s="176" t="str">
        <f>IF(CX19.4!MT18&lt;1,"x","")</f>
        <v/>
      </c>
      <c r="AR125" s="176" t="str">
        <f>IF(CX19.4!NE18&lt;1,"x","")</f>
        <v/>
      </c>
      <c r="AS125" s="176" t="str">
        <f>IF(CX19.4!NP18&lt;1,"x","")</f>
        <v/>
      </c>
      <c r="AT125" s="176" t="str">
        <f>IF(CX19.4!OA18&lt;1,"x","")</f>
        <v/>
      </c>
      <c r="AU125" s="176" t="str">
        <f>IF(CX19.4!OX18&lt;1,"x","")</f>
        <v/>
      </c>
      <c r="AV125" s="176" t="str">
        <f>IF(CX19.4!PI18&lt;1,"x","")</f>
        <v/>
      </c>
      <c r="AW125" s="176" t="str">
        <f>IF(CX19.4!PT18&lt;1,"x","")</f>
        <v/>
      </c>
      <c r="AX125" s="176" t="str">
        <f>IF(CX19.4!QE18&lt;1,"x","")</f>
        <v/>
      </c>
      <c r="AY125" s="176" t="str">
        <f>IF(CX19.4!QP18&lt;1,"x","")</f>
        <v/>
      </c>
      <c r="AZ125" s="176" t="str">
        <f>IF(CX19.4!RA18&lt;1,"x","")</f>
        <v/>
      </c>
      <c r="BA125" s="176" t="str">
        <f>IF(CX19.4!RL18&lt;1,"x","")</f>
        <v/>
      </c>
      <c r="BB125" s="176" t="str">
        <f>IF(CX19.4!SJ18&lt;1,"x","")</f>
        <v/>
      </c>
      <c r="BC125" s="176" t="str">
        <f>IF(CX19.4!SU18&lt;1,"x","")</f>
        <v/>
      </c>
      <c r="BD125" s="176" t="str">
        <f>IF(CX19.4!TF18&lt;1,"x","")</f>
        <v/>
      </c>
      <c r="BE125" s="281"/>
    </row>
    <row r="126" spans="1:57" ht="132">
      <c r="A126" s="190">
        <v>18</v>
      </c>
      <c r="B126" s="190">
        <v>124</v>
      </c>
      <c r="C126" s="180" t="s">
        <v>415</v>
      </c>
      <c r="D126" s="180" t="s">
        <v>455</v>
      </c>
      <c r="E126" s="188" t="s">
        <v>456</v>
      </c>
      <c r="F126" s="189" t="s">
        <v>266</v>
      </c>
      <c r="G126" s="190"/>
      <c r="H126" s="191" t="s">
        <v>850</v>
      </c>
      <c r="I126" s="191" t="s">
        <v>18</v>
      </c>
      <c r="J126" s="184" t="s">
        <v>22</v>
      </c>
      <c r="K126" s="205">
        <f t="shared" si="2"/>
        <v>30</v>
      </c>
      <c r="L126" s="208">
        <f>CX19.4!RY19</f>
        <v>2.0923076923076924</v>
      </c>
      <c r="M126" s="207" t="str">
        <f t="shared" si="3"/>
        <v xml:space="preserve">KCBTCT1 (2TC), NGOẠI NGỮ 2 (2TC), PLXD (2TC), KC THÉP (2TC), KCBTCT2 (2TC), ĐA KCBTCT2 (1TC), KTTC1 (3TC), ĐA KTTC1 (1TC), DỰ TOÁN XD (3TC), KINH TẾ XD (3TC), TCTC CTXD (3TC), ĐA TCTC CTXD (1TC), TT DỰ TOÁN (1TC), TT KTV (KC) (2TC), TT KTV (TC) (2TC), </v>
      </c>
      <c r="N126" s="176" t="str">
        <f>IF(CX19.4!M19&lt;1,"x","")</f>
        <v/>
      </c>
      <c r="O126" s="176" t="str">
        <f>IF(CX19.4!S19&lt;1,"x","")</f>
        <v/>
      </c>
      <c r="P126" s="176" t="str">
        <f>IF(CX19.4!AC19&lt;1,"x","")</f>
        <v/>
      </c>
      <c r="Q126" s="176" t="str">
        <f>IF(CX19.4!AN19&lt;1,"x","")</f>
        <v/>
      </c>
      <c r="R126" s="176" t="str">
        <f>IF(CX19.4!AY19&lt;1,"x","")</f>
        <v/>
      </c>
      <c r="S126" s="176" t="str">
        <f>IF(CX19.4!BJ19&lt;1,"x","")</f>
        <v/>
      </c>
      <c r="T126" s="176" t="str">
        <f>IF(CX19.4!BU19&lt;1,"x","")</f>
        <v/>
      </c>
      <c r="U126" s="176" t="str">
        <f>IF(CX19.4!CN19&lt;1,"x","")</f>
        <v/>
      </c>
      <c r="V126" s="176" t="str">
        <f>IF(CX19.4!CY19&lt;1,"x","")</f>
        <v/>
      </c>
      <c r="W126" s="176" t="str">
        <f>IF(CX19.4!DJ19&lt;1,"x","")</f>
        <v/>
      </c>
      <c r="X126" s="176" t="str">
        <f>IF(CX19.4!DU19&lt;1,"x","")</f>
        <v/>
      </c>
      <c r="Y126" s="176" t="str">
        <f>IF(CX19.4!EF19&lt;1,"x","")</f>
        <v/>
      </c>
      <c r="Z126" s="176" t="str">
        <f>IF(CX19.4!EQ19&lt;1,"x","")</f>
        <v/>
      </c>
      <c r="AA126" s="176" t="str">
        <f>IF(CX19.4!FB19&lt;1,"x","")</f>
        <v/>
      </c>
      <c r="AB126" s="176" t="str">
        <f>IF(CX19.4!FM19&lt;1,"x","")</f>
        <v/>
      </c>
      <c r="AC126" s="176" t="str">
        <f>IF(CX19.4!GJ19&lt;1,"x","")</f>
        <v/>
      </c>
      <c r="AD126" s="176" t="str">
        <f>IF(CX19.4!GU19&lt;1,"x","")</f>
        <v/>
      </c>
      <c r="AE126" s="176" t="str">
        <f>IF(CX19.4!HF19&lt;1,"x","")</f>
        <v/>
      </c>
      <c r="AF126" s="176" t="str">
        <f>IF(CX19.4!HQ19&lt;1,"x","")</f>
        <v>x</v>
      </c>
      <c r="AG126" s="176" t="str">
        <f>IF(CX19.4!IB19&lt;1,"x","")</f>
        <v/>
      </c>
      <c r="AH126" s="176" t="str">
        <f>IF(CX19.4!IM19&lt;1,"x","")</f>
        <v/>
      </c>
      <c r="AI126" s="176" t="str">
        <f>IF(CX19.4!IX19&lt;1,"x","")</f>
        <v/>
      </c>
      <c r="AJ126" s="176" t="str">
        <f>IF(CX19.4!JI19&lt;1,"x","")</f>
        <v/>
      </c>
      <c r="AK126" s="176" t="str">
        <f>IF(CX19.4!JT19&lt;1,"x","")</f>
        <v/>
      </c>
      <c r="AL126" s="176" t="str">
        <f>IF(CX19.4!KQ19&lt;1,"x","")</f>
        <v>x</v>
      </c>
      <c r="AM126" s="176" t="str">
        <f>IF(CX19.4!LB19&lt;1,"x","")</f>
        <v>x</v>
      </c>
      <c r="AN126" s="176" t="str">
        <f>IF(CX19.4!LM19&lt;1,"x","")</f>
        <v>x</v>
      </c>
      <c r="AO126" s="176" t="str">
        <f>IF(CX19.4!LX19&lt;1,"x","")</f>
        <v>x</v>
      </c>
      <c r="AP126" s="176" t="str">
        <f>IF(CX19.4!MI19&lt;1,"x","")</f>
        <v>x</v>
      </c>
      <c r="AQ126" s="176" t="str">
        <f>IF(CX19.4!MT19&lt;1,"x","")</f>
        <v>x</v>
      </c>
      <c r="AR126" s="176" t="str">
        <f>IF(CX19.4!NE19&lt;1,"x","")</f>
        <v>x</v>
      </c>
      <c r="AS126" s="176" t="str">
        <f>IF(CX19.4!NP19&lt;1,"x","")</f>
        <v>x</v>
      </c>
      <c r="AT126" s="176" t="str">
        <f>IF(CX19.4!OA19&lt;1,"x","")</f>
        <v/>
      </c>
      <c r="AU126" s="176" t="str">
        <f>IF(CX19.4!OX19&lt;1,"x","")</f>
        <v/>
      </c>
      <c r="AV126" s="176" t="str">
        <f>IF(CX19.4!PI19&lt;1,"x","")</f>
        <v>x</v>
      </c>
      <c r="AW126" s="176" t="str">
        <f>IF(CX19.4!PT19&lt;1,"x","")</f>
        <v/>
      </c>
      <c r="AX126" s="176" t="str">
        <f>IF(CX19.4!QE19&lt;1,"x","")</f>
        <v>x</v>
      </c>
      <c r="AY126" s="176" t="str">
        <f>IF(CX19.4!QP19&lt;1,"x","")</f>
        <v>x</v>
      </c>
      <c r="AZ126" s="176" t="str">
        <f>IF(CX19.4!RA19&lt;1,"x","")</f>
        <v/>
      </c>
      <c r="BA126" s="176" t="str">
        <f>IF(CX19.4!RL19&lt;1,"x","")</f>
        <v>x</v>
      </c>
      <c r="BB126" s="176" t="str">
        <f>IF(CX19.4!SJ19&lt;1,"x","")</f>
        <v>x</v>
      </c>
      <c r="BC126" s="176" t="str">
        <f>IF(CX19.4!SU19&lt;1,"x","")</f>
        <v>x</v>
      </c>
      <c r="BD126" s="176"/>
      <c r="BE126" s="281"/>
    </row>
    <row r="127" spans="1:57">
      <c r="A127" s="190">
        <v>19</v>
      </c>
      <c r="B127" s="190">
        <v>125</v>
      </c>
      <c r="C127" s="180" t="s">
        <v>415</v>
      </c>
      <c r="D127" s="180" t="s">
        <v>457</v>
      </c>
      <c r="E127" s="188" t="s">
        <v>138</v>
      </c>
      <c r="F127" s="189" t="s">
        <v>175</v>
      </c>
      <c r="G127" s="190"/>
      <c r="H127" s="191" t="s">
        <v>862</v>
      </c>
      <c r="I127" s="191" t="s">
        <v>18</v>
      </c>
      <c r="J127" s="184" t="s">
        <v>681</v>
      </c>
      <c r="K127" s="205">
        <f t="shared" si="2"/>
        <v>4</v>
      </c>
      <c r="L127" s="208">
        <f>CX19.4!RY20</f>
        <v>2.3218390804597702</v>
      </c>
      <c r="M127" s="207" t="str">
        <f t="shared" si="3"/>
        <v xml:space="preserve">CHCT1 (4TC), </v>
      </c>
      <c r="N127" s="176" t="str">
        <f>IF(CX19.4!M20&lt;1,"x","")</f>
        <v/>
      </c>
      <c r="O127" s="176" t="str">
        <f>IF(CX19.4!S20&lt;1,"x","")</f>
        <v/>
      </c>
      <c r="P127" s="176" t="str">
        <f>IF(CX19.4!AC20&lt;1,"x","")</f>
        <v/>
      </c>
      <c r="Q127" s="176" t="str">
        <f>IF(CX19.4!AN20&lt;1,"x","")</f>
        <v/>
      </c>
      <c r="R127" s="176" t="str">
        <f>IF(CX19.4!AY20&lt;1,"x","")</f>
        <v/>
      </c>
      <c r="S127" s="176" t="str">
        <f>IF(CX19.4!BJ20&lt;1,"x","")</f>
        <v/>
      </c>
      <c r="T127" s="176" t="str">
        <f>IF(CX19.4!BU20&lt;1,"x","")</f>
        <v/>
      </c>
      <c r="U127" s="176" t="str">
        <f>IF(CX19.4!CN20&lt;1,"x","")</f>
        <v/>
      </c>
      <c r="V127" s="176" t="str">
        <f>IF(CX19.4!CY20&lt;1,"x","")</f>
        <v/>
      </c>
      <c r="W127" s="176" t="str">
        <f>IF(CX19.4!DJ20&lt;1,"x","")</f>
        <v>x</v>
      </c>
      <c r="X127" s="176" t="str">
        <f>IF(CX19.4!DU20&lt;1,"x","")</f>
        <v/>
      </c>
      <c r="Y127" s="176" t="str">
        <f>IF(CX19.4!EF20&lt;1,"x","")</f>
        <v/>
      </c>
      <c r="Z127" s="176" t="str">
        <f>IF(CX19.4!EQ20&lt;1,"x","")</f>
        <v/>
      </c>
      <c r="AA127" s="176" t="str">
        <f>IF(CX19.4!FB20&lt;1,"x","")</f>
        <v/>
      </c>
      <c r="AB127" s="176" t="str">
        <f>IF(CX19.4!FM20&lt;1,"x","")</f>
        <v/>
      </c>
      <c r="AC127" s="176" t="str">
        <f>IF(CX19.4!GJ20&lt;1,"x","")</f>
        <v/>
      </c>
      <c r="AD127" s="176" t="str">
        <f>IF(CX19.4!GU20&lt;1,"x","")</f>
        <v/>
      </c>
      <c r="AE127" s="176" t="str">
        <f>IF(CX19.4!HF20&lt;1,"x","")</f>
        <v/>
      </c>
      <c r="AF127" s="176" t="str">
        <f>IF(CX19.4!HQ20&lt;1,"x","")</f>
        <v/>
      </c>
      <c r="AG127" s="176" t="str">
        <f>IF(CX19.4!IB20&lt;1,"x","")</f>
        <v/>
      </c>
      <c r="AH127" s="176" t="str">
        <f>IF(CX19.4!IM20&lt;1,"x","")</f>
        <v/>
      </c>
      <c r="AI127" s="176" t="str">
        <f>IF(CX19.4!IX20&lt;1,"x","")</f>
        <v/>
      </c>
      <c r="AJ127" s="176" t="str">
        <f>IF(CX19.4!JI20&lt;1,"x","")</f>
        <v/>
      </c>
      <c r="AK127" s="176" t="str">
        <f>IF(CX19.4!JT20&lt;1,"x","")</f>
        <v/>
      </c>
      <c r="AL127" s="176" t="str">
        <f>IF(CX19.4!KQ20&lt;1,"x","")</f>
        <v/>
      </c>
      <c r="AM127" s="176" t="str">
        <f>IF(CX19.4!LB20&lt;1,"x","")</f>
        <v/>
      </c>
      <c r="AN127" s="176" t="str">
        <f>IF(CX19.4!LM20&lt;1,"x","")</f>
        <v/>
      </c>
      <c r="AO127" s="176" t="str">
        <f>IF(CX19.4!LX20&lt;1,"x","")</f>
        <v/>
      </c>
      <c r="AP127" s="176" t="str">
        <f>IF(CX19.4!MI20&lt;1,"x","")</f>
        <v/>
      </c>
      <c r="AQ127" s="176" t="str">
        <f>IF(CX19.4!MT20&lt;1,"x","")</f>
        <v/>
      </c>
      <c r="AR127" s="176" t="str">
        <f>IF(CX19.4!NE20&lt;1,"x","")</f>
        <v/>
      </c>
      <c r="AS127" s="176" t="str">
        <f>IF(CX19.4!NP20&lt;1,"x","")</f>
        <v/>
      </c>
      <c r="AT127" s="176" t="str">
        <f>IF(CX19.4!OA20&lt;1,"x","")</f>
        <v/>
      </c>
      <c r="AU127" s="176" t="str">
        <f>IF(CX19.4!OX20&lt;1,"x","")</f>
        <v/>
      </c>
      <c r="AV127" s="176" t="str">
        <f>IF(CX19.4!PI20&lt;1,"x","")</f>
        <v/>
      </c>
      <c r="AW127" s="176" t="str">
        <f>IF(CX19.4!PT20&lt;1,"x","")</f>
        <v/>
      </c>
      <c r="AX127" s="176" t="str">
        <f>IF(CX19.4!QE20&lt;1,"x","")</f>
        <v/>
      </c>
      <c r="AY127" s="176" t="str">
        <f>IF(CX19.4!QP20&lt;1,"x","")</f>
        <v/>
      </c>
      <c r="AZ127" s="176" t="str">
        <f>IF(CX19.4!RA20&lt;1,"x","")</f>
        <v/>
      </c>
      <c r="BA127" s="176" t="str">
        <f>IF(CX19.4!RL20&lt;1,"x","")</f>
        <v/>
      </c>
      <c r="BB127" s="176" t="str">
        <f>IF(CX19.4!SJ20&lt;1,"x","")</f>
        <v/>
      </c>
      <c r="BC127" s="176" t="str">
        <f>IF(CX19.4!SU20&lt;1,"x","")</f>
        <v/>
      </c>
      <c r="BD127" s="176" t="str">
        <f>IF(CX19.4!TF20&lt;1,"x","")</f>
        <v/>
      </c>
      <c r="BE127" s="281"/>
    </row>
    <row r="128" spans="1:57" ht="33">
      <c r="A128" s="190">
        <v>20</v>
      </c>
      <c r="B128" s="190">
        <v>126</v>
      </c>
      <c r="C128" s="180" t="s">
        <v>415</v>
      </c>
      <c r="D128" s="180" t="s">
        <v>458</v>
      </c>
      <c r="E128" s="188" t="s">
        <v>459</v>
      </c>
      <c r="F128" s="189" t="s">
        <v>48</v>
      </c>
      <c r="G128" s="190"/>
      <c r="H128" s="191" t="s">
        <v>647</v>
      </c>
      <c r="I128" s="191" t="s">
        <v>18</v>
      </c>
      <c r="J128" s="184" t="s">
        <v>896</v>
      </c>
      <c r="K128" s="205">
        <f t="shared" si="2"/>
        <v>12</v>
      </c>
      <c r="L128" s="208">
        <f>CX19.4!RY21</f>
        <v>2.0925925925925926</v>
      </c>
      <c r="M128" s="207" t="str">
        <f t="shared" si="3"/>
        <v xml:space="preserve">VẼ XD1 (3TC), CHCT1 (4TC), KTTC1 (3TC), TT KTV (TC) (2TC), </v>
      </c>
      <c r="N128" s="176" t="str">
        <f>IF(CX19.4!M21&lt;1,"x","")</f>
        <v/>
      </c>
      <c r="O128" s="176" t="str">
        <f>IF(CX19.4!S21&lt;1,"x","")</f>
        <v/>
      </c>
      <c r="P128" s="176" t="str">
        <f>IF(CX19.4!AC21&lt;1,"x","")</f>
        <v/>
      </c>
      <c r="Q128" s="176" t="str">
        <f>IF(CX19.4!AN21&lt;1,"x","")</f>
        <v>x</v>
      </c>
      <c r="R128" s="176" t="str">
        <f>IF(CX19.4!AY21&lt;1,"x","")</f>
        <v/>
      </c>
      <c r="S128" s="176" t="str">
        <f>IF(CX19.4!BJ21&lt;1,"x","")</f>
        <v/>
      </c>
      <c r="T128" s="176" t="str">
        <f>IF(CX19.4!BU21&lt;1,"x","")</f>
        <v/>
      </c>
      <c r="U128" s="176" t="str">
        <f>IF(CX19.4!CN21&lt;1,"x","")</f>
        <v/>
      </c>
      <c r="V128" s="176" t="str">
        <f>IF(CX19.4!CY21&lt;1,"x","")</f>
        <v/>
      </c>
      <c r="W128" s="176" t="str">
        <f>IF(CX19.4!DJ21&lt;1,"x","")</f>
        <v>x</v>
      </c>
      <c r="X128" s="176" t="str">
        <f>IF(CX19.4!DU21&lt;1,"x","")</f>
        <v/>
      </c>
      <c r="Y128" s="176" t="str">
        <f>IF(CX19.4!EF21&lt;1,"x","")</f>
        <v/>
      </c>
      <c r="Z128" s="176" t="str">
        <f>IF(CX19.4!EQ21&lt;1,"x","")</f>
        <v/>
      </c>
      <c r="AA128" s="176" t="str">
        <f>IF(CX19.4!FB21&lt;1,"x","")</f>
        <v/>
      </c>
      <c r="AB128" s="176" t="str">
        <f>IF(CX19.4!FM21&lt;1,"x","")</f>
        <v/>
      </c>
      <c r="AC128" s="176" t="str">
        <f>IF(CX19.4!GJ21&lt;1,"x","")</f>
        <v/>
      </c>
      <c r="AD128" s="176" t="str">
        <f>IF(CX19.4!GU21&lt;1,"x","")</f>
        <v/>
      </c>
      <c r="AE128" s="176" t="str">
        <f>IF(CX19.4!HF21&lt;1,"x","")</f>
        <v/>
      </c>
      <c r="AF128" s="176" t="str">
        <f>IF(CX19.4!HQ21&lt;1,"x","")</f>
        <v/>
      </c>
      <c r="AG128" s="176" t="str">
        <f>IF(CX19.4!IB21&lt;1,"x","")</f>
        <v/>
      </c>
      <c r="AH128" s="176" t="str">
        <f>IF(CX19.4!IM21&lt;1,"x","")</f>
        <v/>
      </c>
      <c r="AI128" s="176" t="str">
        <f>IF(CX19.4!IX21&lt;1,"x","")</f>
        <v/>
      </c>
      <c r="AJ128" s="176" t="str">
        <f>IF(CX19.4!JI21&lt;1,"x","")</f>
        <v/>
      </c>
      <c r="AK128" s="176" t="str">
        <f>IF(CX19.4!JT21&lt;1,"x","")</f>
        <v/>
      </c>
      <c r="AL128" s="176" t="str">
        <f>IF(CX19.4!KQ21&lt;1,"x","")</f>
        <v/>
      </c>
      <c r="AM128" s="176" t="str">
        <f>IF(CX19.4!LB21&lt;1,"x","")</f>
        <v/>
      </c>
      <c r="AN128" s="176" t="str">
        <f>IF(CX19.4!LM21&lt;1,"x","")</f>
        <v/>
      </c>
      <c r="AO128" s="176" t="str">
        <f>IF(CX19.4!LX21&lt;1,"x","")</f>
        <v/>
      </c>
      <c r="AP128" s="176" t="str">
        <f>IF(CX19.4!MI21&lt;1,"x","")</f>
        <v/>
      </c>
      <c r="AQ128" s="176" t="str">
        <f>IF(CX19.4!MT21&lt;1,"x","")</f>
        <v>x</v>
      </c>
      <c r="AR128" s="176" t="str">
        <f>IF(CX19.4!NE21&lt;1,"x","")</f>
        <v/>
      </c>
      <c r="AS128" s="176" t="str">
        <f>IF(CX19.4!NP21&lt;1,"x","")</f>
        <v/>
      </c>
      <c r="AT128" s="176" t="str">
        <f>IF(CX19.4!OA21&lt;1,"x","")</f>
        <v/>
      </c>
      <c r="AU128" s="176" t="str">
        <f>IF(CX19.4!OX21&lt;1,"x","")</f>
        <v/>
      </c>
      <c r="AV128" s="176" t="str">
        <f>IF(CX19.4!PI21&lt;1,"x","")</f>
        <v/>
      </c>
      <c r="AW128" s="176" t="str">
        <f>IF(CX19.4!PT21&lt;1,"x","")</f>
        <v/>
      </c>
      <c r="AX128" s="176" t="str">
        <f>IF(CX19.4!QE21&lt;1,"x","")</f>
        <v/>
      </c>
      <c r="AY128" s="176" t="str">
        <f>IF(CX19.4!QP21&lt;1,"x","")</f>
        <v/>
      </c>
      <c r="AZ128" s="176" t="str">
        <f>IF(CX19.4!RA21&lt;1,"x","")</f>
        <v/>
      </c>
      <c r="BA128" s="176" t="str">
        <f>IF(CX19.4!RL21&lt;1,"x","")</f>
        <v/>
      </c>
      <c r="BB128" s="176" t="str">
        <f>IF(CX19.4!SJ21&lt;1,"x","")</f>
        <v/>
      </c>
      <c r="BC128" s="176" t="str">
        <f>IF(CX19.4!SU21&lt;1,"x","")</f>
        <v>x</v>
      </c>
      <c r="BD128" s="176"/>
      <c r="BE128" s="281"/>
    </row>
    <row r="129" spans="1:57" ht="99">
      <c r="A129" s="190">
        <v>21</v>
      </c>
      <c r="B129" s="190">
        <v>127</v>
      </c>
      <c r="C129" s="180" t="s">
        <v>415</v>
      </c>
      <c r="D129" s="180" t="s">
        <v>460</v>
      </c>
      <c r="E129" s="188" t="s">
        <v>461</v>
      </c>
      <c r="F129" s="189" t="s">
        <v>287</v>
      </c>
      <c r="G129" s="190"/>
      <c r="H129" s="191" t="s">
        <v>863</v>
      </c>
      <c r="I129" s="191" t="s">
        <v>18</v>
      </c>
      <c r="J129" s="184" t="s">
        <v>700</v>
      </c>
      <c r="K129" s="205">
        <f t="shared" si="2"/>
        <v>17</v>
      </c>
      <c r="L129" s="208">
        <f>CX19.4!RY22</f>
        <v>2.0064102564102564</v>
      </c>
      <c r="M129" s="207" t="str">
        <f t="shared" si="3"/>
        <v xml:space="preserve">KCBTCT1 (2TC), KCBTCT2 (2TC), ĐA KCBTCT2 (1TC), KTTC1 (3TC), ĐA KTTC1 (1TC), KỸ THUẬT TC2 (2TC), ĐA TCTC CTXD (1TC), TT DỰ TOÁN (1TC), TT KTV (KC) (2TC), TT KTV (TC) (2TC), </v>
      </c>
      <c r="N129" s="176" t="str">
        <f>IF(CX19.4!M22&lt;1,"x","")</f>
        <v/>
      </c>
      <c r="O129" s="176" t="str">
        <f>IF(CX19.4!S22&lt;1,"x","")</f>
        <v/>
      </c>
      <c r="P129" s="176" t="str">
        <f>IF(CX19.4!AC22&lt;1,"x","")</f>
        <v/>
      </c>
      <c r="Q129" s="176" t="str">
        <f>IF(CX19.4!AN22&lt;1,"x","")</f>
        <v/>
      </c>
      <c r="R129" s="176" t="str">
        <f>IF(CX19.4!AY22&lt;1,"x","")</f>
        <v/>
      </c>
      <c r="S129" s="176" t="str">
        <f>IF(CX19.4!BJ22&lt;1,"x","")</f>
        <v/>
      </c>
      <c r="T129" s="176" t="str">
        <f>IF(CX19.4!BU22&lt;1,"x","")</f>
        <v/>
      </c>
      <c r="U129" s="176" t="str">
        <f>IF(CX19.4!CN22&lt;1,"x","")</f>
        <v/>
      </c>
      <c r="V129" s="176" t="str">
        <f>IF(CX19.4!CY22&lt;1,"x","")</f>
        <v/>
      </c>
      <c r="W129" s="176" t="str">
        <f>IF(CX19.4!DJ22&lt;1,"x","")</f>
        <v/>
      </c>
      <c r="X129" s="176" t="str">
        <f>IF(CX19.4!DU22&lt;1,"x","")</f>
        <v/>
      </c>
      <c r="Y129" s="176" t="str">
        <f>IF(CX19.4!EF22&lt;1,"x","")</f>
        <v/>
      </c>
      <c r="Z129" s="176" t="str">
        <f>IF(CX19.4!EQ22&lt;1,"x","")</f>
        <v/>
      </c>
      <c r="AA129" s="176" t="str">
        <f>IF(CX19.4!FB22&lt;1,"x","")</f>
        <v/>
      </c>
      <c r="AB129" s="176" t="str">
        <f>IF(CX19.4!FM22&lt;1,"x","")</f>
        <v/>
      </c>
      <c r="AC129" s="176" t="str">
        <f>IF(CX19.4!GJ22&lt;1,"x","")</f>
        <v/>
      </c>
      <c r="AD129" s="176" t="str">
        <f>IF(CX19.4!GU22&lt;1,"x","")</f>
        <v/>
      </c>
      <c r="AE129" s="176" t="str">
        <f>IF(CX19.4!HF22&lt;1,"x","")</f>
        <v/>
      </c>
      <c r="AF129" s="176" t="str">
        <f>IF(CX19.4!HQ22&lt;1,"x","")</f>
        <v>x</v>
      </c>
      <c r="AG129" s="176" t="str">
        <f>IF(CX19.4!IB22&lt;1,"x","")</f>
        <v/>
      </c>
      <c r="AH129" s="176" t="str">
        <f>IF(CX19.4!IM22&lt;1,"x","")</f>
        <v/>
      </c>
      <c r="AI129" s="176" t="str">
        <f>IF(CX19.4!IX22&lt;1,"x","")</f>
        <v/>
      </c>
      <c r="AJ129" s="176" t="str">
        <f>IF(CX19.4!JI22&lt;1,"x","")</f>
        <v/>
      </c>
      <c r="AK129" s="176" t="str">
        <f>IF(CX19.4!JT22&lt;1,"x","")</f>
        <v/>
      </c>
      <c r="AL129" s="176" t="str">
        <f>IF(CX19.4!KQ22&lt;1,"x","")</f>
        <v/>
      </c>
      <c r="AM129" s="176" t="str">
        <f>IF(CX19.4!LB22&lt;1,"x","")</f>
        <v/>
      </c>
      <c r="AN129" s="176" t="str">
        <f>IF(CX19.4!LM22&lt;1,"x","")</f>
        <v/>
      </c>
      <c r="AO129" s="176" t="str">
        <f>IF(CX19.4!LX22&lt;1,"x","")</f>
        <v>x</v>
      </c>
      <c r="AP129" s="176" t="str">
        <f>IF(CX19.4!MI22&lt;1,"x","")</f>
        <v>x</v>
      </c>
      <c r="AQ129" s="176" t="str">
        <f>IF(CX19.4!MT22&lt;1,"x","")</f>
        <v>x</v>
      </c>
      <c r="AR129" s="176" t="str">
        <f>IF(CX19.4!NE22&lt;1,"x","")</f>
        <v>x</v>
      </c>
      <c r="AS129" s="176" t="str">
        <f>IF(CX19.4!NP22&lt;1,"x","")</f>
        <v/>
      </c>
      <c r="AT129" s="176" t="str">
        <f>IF(CX19.4!OA22&lt;1,"x","")</f>
        <v/>
      </c>
      <c r="AU129" s="176" t="str">
        <f>IF(CX19.4!OX22&lt;1,"x","")</f>
        <v>x</v>
      </c>
      <c r="AV129" s="176" t="str">
        <f>IF(CX19.4!PI22&lt;1,"x","")</f>
        <v/>
      </c>
      <c r="AW129" s="176" t="str">
        <f>IF(CX19.4!PT22&lt;1,"x","")</f>
        <v/>
      </c>
      <c r="AX129" s="176" t="str">
        <f>IF(CX19.4!QE22&lt;1,"x","")</f>
        <v/>
      </c>
      <c r="AY129" s="176" t="str">
        <f>IF(CX19.4!QP22&lt;1,"x","")</f>
        <v>x</v>
      </c>
      <c r="AZ129" s="176" t="str">
        <f>IF(CX19.4!RA22&lt;1,"x","")</f>
        <v/>
      </c>
      <c r="BA129" s="176" t="str">
        <f>IF(CX19.4!RL22&lt;1,"x","")</f>
        <v>x</v>
      </c>
      <c r="BB129" s="176" t="str">
        <f>IF(CX19.4!SJ22&lt;1,"x","")</f>
        <v>x</v>
      </c>
      <c r="BC129" s="176" t="str">
        <f>IF(CX19.4!SU22&lt;1,"x","")</f>
        <v>x</v>
      </c>
      <c r="BD129" s="176"/>
      <c r="BE129" s="281"/>
    </row>
    <row r="130" spans="1:57" ht="33">
      <c r="A130" s="190">
        <v>22</v>
      </c>
      <c r="B130" s="190">
        <v>128</v>
      </c>
      <c r="C130" s="192" t="s">
        <v>415</v>
      </c>
      <c r="D130" s="192" t="s">
        <v>464</v>
      </c>
      <c r="E130" s="196" t="s">
        <v>465</v>
      </c>
      <c r="F130" s="292" t="s">
        <v>287</v>
      </c>
      <c r="G130" s="190"/>
      <c r="H130" s="191" t="s">
        <v>864</v>
      </c>
      <c r="I130" s="191" t="s">
        <v>18</v>
      </c>
      <c r="J130" s="184" t="s">
        <v>842</v>
      </c>
      <c r="K130" s="205">
        <f>SUMIF(P130:BD130,"x",$P$1:$BD$1)</f>
        <v>7</v>
      </c>
      <c r="L130" s="208">
        <f>CX19.4!RY23</f>
        <v>2.0058139534883721</v>
      </c>
      <c r="M130" s="207" t="str">
        <f t="shared" si="3"/>
        <v xml:space="preserve">CHCT1 (4TC), TT DỰ TOÁN (1TC), TT KTV (TC) (2TC), </v>
      </c>
      <c r="N130" s="176" t="str">
        <f>IF(CX19.4!M23&lt;1,"x","")</f>
        <v/>
      </c>
      <c r="O130" s="176" t="str">
        <f>IF(CX19.4!S23&lt;1,"x","")</f>
        <v/>
      </c>
      <c r="P130" s="176" t="str">
        <f>IF(CX19.4!AC23&lt;1,"x","")</f>
        <v/>
      </c>
      <c r="Q130" s="176" t="str">
        <f>IF(CX19.4!AN23&lt;1,"x","")</f>
        <v/>
      </c>
      <c r="R130" s="176" t="str">
        <f>IF(CX19.4!AY23&lt;1,"x","")</f>
        <v/>
      </c>
      <c r="S130" s="176" t="str">
        <f>IF(CX19.4!BJ23&lt;1,"x","")</f>
        <v/>
      </c>
      <c r="T130" s="176" t="str">
        <f>IF(CX19.4!BU23&lt;1,"x","")</f>
        <v/>
      </c>
      <c r="U130" s="176" t="str">
        <f>IF(CX19.4!CN23&lt;1,"x","")</f>
        <v/>
      </c>
      <c r="V130" s="176" t="str">
        <f>IF(CX19.4!CY23&lt;1,"x","")</f>
        <v/>
      </c>
      <c r="W130" s="176" t="str">
        <f>IF(CX19.4!DJ23&lt;1,"x","")</f>
        <v>x</v>
      </c>
      <c r="X130" s="176" t="str">
        <f>IF(CX19.4!DU23&lt;1,"x","")</f>
        <v/>
      </c>
      <c r="Y130" s="176" t="str">
        <f>IF(CX19.4!EF23&lt;1,"x","")</f>
        <v/>
      </c>
      <c r="Z130" s="176" t="str">
        <f>IF(CX19.4!EQ23&lt;1,"x","")</f>
        <v/>
      </c>
      <c r="AA130" s="176" t="str">
        <f>IF(CX19.4!FB23&lt;1,"x","")</f>
        <v/>
      </c>
      <c r="AB130" s="176" t="str">
        <f>IF(CX19.4!FM23&lt;1,"x","")</f>
        <v/>
      </c>
      <c r="AC130" s="176" t="str">
        <f>IF(CX19.4!GJ23&lt;1,"x","")</f>
        <v/>
      </c>
      <c r="AD130" s="176" t="str">
        <f>IF(CX19.4!GU23&lt;1,"x","")</f>
        <v/>
      </c>
      <c r="AE130" s="176" t="str">
        <f>IF(CX19.4!HF23&lt;1,"x","")</f>
        <v/>
      </c>
      <c r="AF130" s="176" t="str">
        <f>IF(CX19.4!HQ23&lt;1,"x","")</f>
        <v/>
      </c>
      <c r="AG130" s="176" t="str">
        <f>IF(CX19.4!IB23&lt;1,"x","")</f>
        <v/>
      </c>
      <c r="AH130" s="176" t="str">
        <f>IF(CX19.4!IM23&lt;1,"x","")</f>
        <v/>
      </c>
      <c r="AI130" s="176" t="str">
        <f>IF(CX19.4!IX23&lt;1,"x","")</f>
        <v/>
      </c>
      <c r="AJ130" s="176" t="str">
        <f>IF(CX19.4!JI23&lt;1,"x","")</f>
        <v/>
      </c>
      <c r="AK130" s="176" t="str">
        <f>IF(CX19.4!JT23&lt;1,"x","")</f>
        <v/>
      </c>
      <c r="AL130" s="176" t="str">
        <f>IF(CX19.4!KQ23&lt;1,"x","")</f>
        <v/>
      </c>
      <c r="AM130" s="176" t="str">
        <f>IF(CX19.4!LB23&lt;1,"x","")</f>
        <v/>
      </c>
      <c r="AN130" s="176" t="str">
        <f>IF(CX19.4!LM23&lt;1,"x","")</f>
        <v/>
      </c>
      <c r="AO130" s="176" t="str">
        <f>IF(CX19.4!LX23&lt;1,"x","")</f>
        <v/>
      </c>
      <c r="AP130" s="176" t="str">
        <f>IF(CX19.4!MI23&lt;1,"x","")</f>
        <v/>
      </c>
      <c r="AQ130" s="176" t="str">
        <f>IF(CX19.4!MT23&lt;1,"x","")</f>
        <v/>
      </c>
      <c r="AR130" s="176" t="str">
        <f>IF(CX19.4!NE23&lt;1,"x","")</f>
        <v/>
      </c>
      <c r="AS130" s="176" t="str">
        <f>IF(CX19.4!NP23&lt;1,"x","")</f>
        <v/>
      </c>
      <c r="AT130" s="176" t="str">
        <f>IF(CX19.4!OA23&lt;1,"x","")</f>
        <v/>
      </c>
      <c r="AU130" s="176" t="str">
        <f>IF(CX19.4!OX23&lt;1,"x","")</f>
        <v/>
      </c>
      <c r="AV130" s="176" t="str">
        <f>IF(CX19.4!PI23&lt;1,"x","")</f>
        <v/>
      </c>
      <c r="AW130" s="176" t="str">
        <f>IF(CX19.4!PT23&lt;1,"x","")</f>
        <v/>
      </c>
      <c r="AX130" s="176" t="str">
        <f>IF(CX19.4!QE23&lt;1,"x","")</f>
        <v/>
      </c>
      <c r="AY130" s="176" t="str">
        <f>IF(CX19.4!QP23&lt;1,"x","")</f>
        <v/>
      </c>
      <c r="AZ130" s="176" t="str">
        <f>IF(CX19.4!RA23&lt;1,"x","")</f>
        <v/>
      </c>
      <c r="BA130" s="176" t="str">
        <f>IF(CX19.4!RL23&lt;1,"x","")</f>
        <v>x</v>
      </c>
      <c r="BB130" s="176" t="str">
        <f>IF(CX19.4!SJ23&lt;1,"x","")</f>
        <v/>
      </c>
      <c r="BC130" s="176" t="str">
        <f>IF(CX19.4!SU23&lt;1,"x","")</f>
        <v>x</v>
      </c>
      <c r="BD130" s="176" t="str">
        <f>IF(CX19.4!TF23&lt;1,"x","")</f>
        <v/>
      </c>
      <c r="BE130" s="281"/>
    </row>
    <row r="131" spans="1:57">
      <c r="A131" s="190">
        <v>23</v>
      </c>
      <c r="B131" s="190">
        <v>129</v>
      </c>
      <c r="C131" s="192" t="s">
        <v>415</v>
      </c>
      <c r="D131" s="192" t="s">
        <v>468</v>
      </c>
      <c r="E131" s="196" t="s">
        <v>469</v>
      </c>
      <c r="F131" s="197" t="s">
        <v>470</v>
      </c>
      <c r="G131" s="190"/>
      <c r="H131" s="191" t="s">
        <v>866</v>
      </c>
      <c r="I131" s="191" t="s">
        <v>18</v>
      </c>
      <c r="J131" s="184" t="s">
        <v>843</v>
      </c>
      <c r="K131" s="205">
        <f t="shared" ref="K131:K194" si="4">SUMIF(P131:BD131,"x",$P$1:$BD$1)</f>
        <v>2</v>
      </c>
      <c r="L131" s="208">
        <f>CX19.4!RY24</f>
        <v>2.1123595505617976</v>
      </c>
      <c r="M131" s="207" t="str">
        <f t="shared" si="3"/>
        <v xml:space="preserve">KCBTCT1 (2TC), </v>
      </c>
      <c r="N131" s="176" t="str">
        <f>IF(CX19.4!M24&lt;1,"x","")</f>
        <v/>
      </c>
      <c r="O131" s="176" t="str">
        <f>IF(CX19.4!S24&lt;1,"x","")</f>
        <v/>
      </c>
      <c r="P131" s="176" t="str">
        <f>IF(CX19.4!AC24&lt;1,"x","")</f>
        <v/>
      </c>
      <c r="Q131" s="176" t="str">
        <f>IF(CX19.4!AN24&lt;1,"x","")</f>
        <v/>
      </c>
      <c r="R131" s="176" t="str">
        <f>IF(CX19.4!AY24&lt;1,"x","")</f>
        <v/>
      </c>
      <c r="S131" s="176" t="str">
        <f>IF(CX19.4!BJ24&lt;1,"x","")</f>
        <v/>
      </c>
      <c r="T131" s="176" t="str">
        <f>IF(CX19.4!BU24&lt;1,"x","")</f>
        <v/>
      </c>
      <c r="U131" s="176" t="str">
        <f>IF(CX19.4!CN24&lt;1,"x","")</f>
        <v/>
      </c>
      <c r="V131" s="176" t="str">
        <f>IF(CX19.4!CY24&lt;1,"x","")</f>
        <v/>
      </c>
      <c r="W131" s="176" t="str">
        <f>IF(CX19.4!DJ24&lt;1,"x","")</f>
        <v/>
      </c>
      <c r="X131" s="176" t="str">
        <f>IF(CX19.4!DU24&lt;1,"x","")</f>
        <v/>
      </c>
      <c r="Y131" s="176" t="str">
        <f>IF(CX19.4!EF24&lt;1,"x","")</f>
        <v/>
      </c>
      <c r="Z131" s="176" t="str">
        <f>IF(CX19.4!EQ24&lt;1,"x","")</f>
        <v/>
      </c>
      <c r="AA131" s="176" t="str">
        <f>IF(CX19.4!FB24&lt;1,"x","")</f>
        <v/>
      </c>
      <c r="AB131" s="176" t="str">
        <f>IF(CX19.4!FM24&lt;1,"x","")</f>
        <v/>
      </c>
      <c r="AC131" s="176" t="str">
        <f>IF(CX19.4!GJ24&lt;1,"x","")</f>
        <v/>
      </c>
      <c r="AD131" s="176" t="str">
        <f>IF(CX19.4!GU24&lt;1,"x","")</f>
        <v/>
      </c>
      <c r="AE131" s="176" t="str">
        <f>IF(CX19.4!HF24&lt;1,"x","")</f>
        <v/>
      </c>
      <c r="AF131" s="176" t="str">
        <f>IF(CX19.4!HQ24&lt;1,"x","")</f>
        <v>x</v>
      </c>
      <c r="AG131" s="176" t="str">
        <f>IF(CX19.4!IB24&lt;1,"x","")</f>
        <v/>
      </c>
      <c r="AH131" s="176" t="str">
        <f>IF(CX19.4!IM24&lt;1,"x","")</f>
        <v/>
      </c>
      <c r="AI131" s="176" t="str">
        <f>IF(CX19.4!IX24&lt;1,"x","")</f>
        <v/>
      </c>
      <c r="AJ131" s="176" t="str">
        <f>IF(CX19.4!JI24&lt;1,"x","")</f>
        <v/>
      </c>
      <c r="AK131" s="176" t="str">
        <f>IF(CX19.4!JT24&lt;1,"x","")</f>
        <v/>
      </c>
      <c r="AL131" s="176" t="str">
        <f>IF(CX19.4!KQ24&lt;1,"x","")</f>
        <v/>
      </c>
      <c r="AM131" s="176" t="str">
        <f>IF(CX19.4!LB24&lt;1,"x","")</f>
        <v/>
      </c>
      <c r="AN131" s="176" t="str">
        <f>IF(CX19.4!LM24&lt;1,"x","")</f>
        <v/>
      </c>
      <c r="AO131" s="176" t="str">
        <f>IF(CX19.4!LX24&lt;1,"x","")</f>
        <v/>
      </c>
      <c r="AP131" s="176" t="str">
        <f>IF(CX19.4!MI24&lt;1,"x","")</f>
        <v/>
      </c>
      <c r="AQ131" s="176" t="str">
        <f>IF(CX19.4!MT24&lt;1,"x","")</f>
        <v/>
      </c>
      <c r="AR131" s="176" t="str">
        <f>IF(CX19.4!NE24&lt;1,"x","")</f>
        <v/>
      </c>
      <c r="AS131" s="176" t="str">
        <f>IF(CX19.4!NP24&lt;1,"x","")</f>
        <v/>
      </c>
      <c r="AT131" s="176" t="str">
        <f>IF(CX19.4!OA24&lt;1,"x","")</f>
        <v/>
      </c>
      <c r="AU131" s="176" t="str">
        <f>IF(CX19.4!OX24&lt;1,"x","")</f>
        <v/>
      </c>
      <c r="AV131" s="176" t="str">
        <f>IF(CX19.4!PI24&lt;1,"x","")</f>
        <v/>
      </c>
      <c r="AW131" s="176" t="str">
        <f>IF(CX19.4!PT24&lt;1,"x","")</f>
        <v/>
      </c>
      <c r="AX131" s="176" t="str">
        <f>IF(CX19.4!QE24&lt;1,"x","")</f>
        <v/>
      </c>
      <c r="AY131" s="176" t="str">
        <f>IF(CX19.4!QP24&lt;1,"x","")</f>
        <v/>
      </c>
      <c r="AZ131" s="176" t="str">
        <f>IF(CX19.4!RA24&lt;1,"x","")</f>
        <v/>
      </c>
      <c r="BA131" s="176" t="str">
        <f>IF(CX19.4!RL24&lt;1,"x","")</f>
        <v/>
      </c>
      <c r="BB131" s="176" t="str">
        <f>IF(CX19.4!SJ24&lt;1,"x","")</f>
        <v/>
      </c>
      <c r="BC131" s="176" t="str">
        <f>IF(CX19.4!SU24&lt;1,"x","")</f>
        <v/>
      </c>
      <c r="BD131" s="176" t="str">
        <f>IF(CX19.4!TF24&lt;1,"x","")</f>
        <v/>
      </c>
      <c r="BE131" s="281"/>
    </row>
    <row r="132" spans="1:57" ht="99">
      <c r="A132" s="190">
        <v>24</v>
      </c>
      <c r="B132" s="190">
        <v>130</v>
      </c>
      <c r="C132" s="192" t="s">
        <v>415</v>
      </c>
      <c r="D132" s="192" t="s">
        <v>477</v>
      </c>
      <c r="E132" s="196" t="s">
        <v>478</v>
      </c>
      <c r="F132" s="197" t="s">
        <v>194</v>
      </c>
      <c r="G132" s="190"/>
      <c r="H132" s="191" t="s">
        <v>870</v>
      </c>
      <c r="I132" s="191" t="s">
        <v>18</v>
      </c>
      <c r="J132" s="184" t="s">
        <v>898</v>
      </c>
      <c r="K132" s="205">
        <f t="shared" si="4"/>
        <v>20</v>
      </c>
      <c r="L132" s="208">
        <f>CX19.4!RY25</f>
        <v>2.2000000000000002</v>
      </c>
      <c r="M132" s="207" t="str">
        <f t="shared" ref="M132:M195" si="5">IF(P132="x",$P$2&amp;", ",)&amp;IF(Q132="x",$Q$2&amp;", ",)&amp;IF(R132="x",$R$2&amp;", ",)&amp;IF(S132="x",$S$2&amp;", ",)&amp;IF(T132="x",$T$2&amp;", ",)&amp;IF(U132="x",$U$2&amp;", ",)&amp;IF(V132="x",$V$2&amp;", ",)&amp;IF(W132="x",$W$2&amp;", ",)&amp;IF(X132="x",$X$2&amp;", ",)&amp;IF(Y132="x",$Y$2&amp;", ",)&amp;IF(Z132="x",$Z$2&amp;", ",)&amp;IF(AA132="x",$AA$2&amp;", ",)&amp;IF(AB132="x",$AB$2&amp;", ",)&amp;IF(AC132="x",$AC$2&amp;", ",)&amp;IF(AD132="x",$AD$2&amp;", ",)&amp;IF(AE132="x",$AE$2&amp;", ",)&amp;IF(AF132="x",$AF$2&amp;", ",)&amp;IF(AG132="x",$AG$2&amp;", ",)&amp;IF(AH132="x",$AH$2&amp;", ",)&amp;IF(AI132="x",$AI$2&amp;", ",)&amp;IF(AJ132="x",$AJ$2&amp;", ",)&amp;IF(AK132="x",$AK$2&amp;", ",)&amp;IF(AL132="x",$AL$2&amp;", ",)&amp;IF(AM132="x",$AM$2&amp;", ",)&amp;IF(AN132="x",$AN$2&amp;", ",)&amp;IF(AO132="x",$AO$2&amp;", ",)&amp;IF(AP132="x",$AP$2&amp;", ",)&amp;IF(AQ132="x",$AQ$2&amp;", ",)&amp;IF(AR132="x",$AR$2&amp;", ",)&amp;IF(AS132="x",$AS$2&amp;", ",)&amp;IF(AT132="x",$AT$2&amp;", ",)&amp;IF(AU132="x",$AU$2&amp;", ",)&amp;IF(AV132="x",$AV$2&amp;", ",)&amp;IF(AW132="x",$AW$2&amp;", ",)&amp;IF(AX132="x",$AX$2&amp;", ",)&amp;IF(AY132="x",$AY$2&amp;", ",)&amp;IF(AZ132="x",$AZ$2&amp;", ",)&amp;IF(BA132="x",$BA$2&amp;", ",)&amp;IF(BB132="x",$BB$2&amp;", ",)&amp;IF(BC132="x",$BC$2&amp;", ",)&amp;IF(BD132="x",$BD$2&amp;", ",)</f>
        <v xml:space="preserve">CHCT2 (2TC), KCBTCT1 (2TC), NỀN MÓNG (3TC), KỸ THUẬT ĐIỆN CT (3TC), KCBTCT2 (2TC), ĐA KCBTCT2 (1TC), ĐA KTTC1 (1TC), ĐA TCTC CTXD (1TC), TT DỰ TOÁN (1TC), TT KTV (KC) (2TC), TT KTV (TC) (2TC), </v>
      </c>
      <c r="N132" s="176" t="str">
        <f>IF(CX19.4!M25&lt;1,"x","")</f>
        <v/>
      </c>
      <c r="O132" s="176" t="str">
        <f>IF(CX19.4!S25&lt;1,"x","")</f>
        <v/>
      </c>
      <c r="P132" s="176" t="str">
        <f>IF(CX19.4!AC25&lt;1,"x","")</f>
        <v/>
      </c>
      <c r="Q132" s="176" t="str">
        <f>IF(CX19.4!AN25&lt;1,"x","")</f>
        <v/>
      </c>
      <c r="R132" s="176" t="str">
        <f>IF(CX19.4!AY25&lt;1,"x","")</f>
        <v/>
      </c>
      <c r="S132" s="176" t="str">
        <f>IF(CX19.4!BJ25&lt;1,"x","")</f>
        <v/>
      </c>
      <c r="T132" s="176" t="str">
        <f>IF(CX19.4!BU25&lt;1,"x","")</f>
        <v/>
      </c>
      <c r="U132" s="176" t="str">
        <f>IF(CX19.4!CN25&lt;1,"x","")</f>
        <v/>
      </c>
      <c r="V132" s="176" t="str">
        <f>IF(CX19.4!CY25&lt;1,"x","")</f>
        <v/>
      </c>
      <c r="W132" s="176" t="str">
        <f>IF(CX19.4!DJ25&lt;1,"x","")</f>
        <v/>
      </c>
      <c r="X132" s="176" t="str">
        <f>IF(CX19.4!DU25&lt;1,"x","")</f>
        <v/>
      </c>
      <c r="Y132" s="176" t="str">
        <f>IF(CX19.4!EF25&lt;1,"x","")</f>
        <v/>
      </c>
      <c r="Z132" s="176" t="str">
        <f>IF(CX19.4!EQ25&lt;1,"x","")</f>
        <v/>
      </c>
      <c r="AA132" s="176" t="str">
        <f>IF(CX19.4!FB25&lt;1,"x","")</f>
        <v/>
      </c>
      <c r="AB132" s="176" t="str">
        <f>IF(CX19.4!FM25&lt;1,"x","")</f>
        <v/>
      </c>
      <c r="AC132" s="176" t="str">
        <f>IF(CX19.4!GJ25&lt;1,"x","")</f>
        <v/>
      </c>
      <c r="AD132" s="176" t="str">
        <f>IF(CX19.4!GU25&lt;1,"x","")</f>
        <v/>
      </c>
      <c r="AE132" s="176" t="str">
        <f>IF(CX19.4!HF25&lt;1,"x","")</f>
        <v>x</v>
      </c>
      <c r="AF132" s="176" t="str">
        <f>IF(CX19.4!HQ25&lt;1,"x","")</f>
        <v>x</v>
      </c>
      <c r="AG132" s="176" t="str">
        <f>IF(CX19.4!IB25&lt;1,"x","")</f>
        <v/>
      </c>
      <c r="AH132" s="176" t="str">
        <f>IF(CX19.4!IM25&lt;1,"x","")</f>
        <v/>
      </c>
      <c r="AI132" s="176" t="str">
        <f>IF(CX19.4!IX25&lt;1,"x","")</f>
        <v>x</v>
      </c>
      <c r="AJ132" s="176" t="str">
        <f>IF(CX19.4!JI25&lt;1,"x","")</f>
        <v>x</v>
      </c>
      <c r="AK132" s="176" t="str">
        <f>IF(CX19.4!JT25&lt;1,"x","")</f>
        <v/>
      </c>
      <c r="AL132" s="176" t="str">
        <f>IF(CX19.4!KQ25&lt;1,"x","")</f>
        <v/>
      </c>
      <c r="AM132" s="176" t="str">
        <f>IF(CX19.4!LB25&lt;1,"x","")</f>
        <v/>
      </c>
      <c r="AN132" s="176" t="str">
        <f>IF(CX19.4!LM25&lt;1,"x","")</f>
        <v/>
      </c>
      <c r="AO132" s="176" t="str">
        <f>IF(CX19.4!LX25&lt;1,"x","")</f>
        <v>x</v>
      </c>
      <c r="AP132" s="176" t="str">
        <f>IF(CX19.4!MI25&lt;1,"x","")</f>
        <v>x</v>
      </c>
      <c r="AQ132" s="176" t="str">
        <f>IF(CX19.4!MT25&lt;1,"x","")</f>
        <v/>
      </c>
      <c r="AR132" s="176" t="str">
        <f>IF(CX19.4!NE25&lt;1,"x","")</f>
        <v>x</v>
      </c>
      <c r="AS132" s="176" t="str">
        <f>IF(CX19.4!NP25&lt;1,"x","")</f>
        <v/>
      </c>
      <c r="AT132" s="176" t="str">
        <f>IF(CX19.4!OA25&lt;1,"x","")</f>
        <v/>
      </c>
      <c r="AU132" s="176" t="str">
        <f>IF(CX19.4!OX25&lt;1,"x","")</f>
        <v/>
      </c>
      <c r="AV132" s="176" t="str">
        <f>IF(CX19.4!PI25&lt;1,"x","")</f>
        <v/>
      </c>
      <c r="AW132" s="176" t="str">
        <f>IF(CX19.4!PT25&lt;1,"x","")</f>
        <v/>
      </c>
      <c r="AX132" s="176" t="str">
        <f>IF(CX19.4!QE25&lt;1,"x","")</f>
        <v/>
      </c>
      <c r="AY132" s="176" t="str">
        <f>IF(CX19.4!QP25&lt;1,"x","")</f>
        <v>x</v>
      </c>
      <c r="AZ132" s="176" t="str">
        <f>IF(CX19.4!RA25&lt;1,"x","")</f>
        <v/>
      </c>
      <c r="BA132" s="176" t="str">
        <f>IF(CX19.4!RL25&lt;1,"x","")</f>
        <v>x</v>
      </c>
      <c r="BB132" s="176" t="str">
        <f>IF(CX19.4!SJ25&lt;1,"x","")</f>
        <v>x</v>
      </c>
      <c r="BC132" s="176" t="str">
        <f>IF(CX19.4!SU25&lt;1,"x","")</f>
        <v>x</v>
      </c>
      <c r="BD132" s="176"/>
      <c r="BE132" s="281"/>
    </row>
    <row r="133" spans="1:57">
      <c r="A133" s="190">
        <v>25</v>
      </c>
      <c r="B133" s="190">
        <v>131</v>
      </c>
      <c r="C133" s="192" t="s">
        <v>415</v>
      </c>
      <c r="D133" s="192" t="s">
        <v>479</v>
      </c>
      <c r="E133" s="196" t="s">
        <v>480</v>
      </c>
      <c r="F133" s="197" t="s">
        <v>197</v>
      </c>
      <c r="G133" s="190"/>
      <c r="H133" s="191" t="s">
        <v>791</v>
      </c>
      <c r="I133" s="191" t="s">
        <v>18</v>
      </c>
      <c r="J133" s="184" t="s">
        <v>826</v>
      </c>
      <c r="K133" s="205">
        <f t="shared" si="4"/>
        <v>0</v>
      </c>
      <c r="L133" s="208">
        <f>CX19.4!RY26</f>
        <v>2.4285714285714284</v>
      </c>
      <c r="M133" s="207" t="str">
        <f t="shared" si="5"/>
        <v/>
      </c>
      <c r="N133" s="176" t="str">
        <f>IF(CX19.4!M26&lt;1,"x","")</f>
        <v/>
      </c>
      <c r="O133" s="176" t="str">
        <f>IF(CX19.4!S26&lt;1,"x","")</f>
        <v/>
      </c>
      <c r="P133" s="176" t="str">
        <f>IF(CX19.4!AC26&lt;1,"x","")</f>
        <v/>
      </c>
      <c r="Q133" s="176" t="str">
        <f>IF(CX19.4!AN26&lt;1,"x","")</f>
        <v/>
      </c>
      <c r="R133" s="176" t="str">
        <f>IF(CX19.4!AY26&lt;1,"x","")</f>
        <v/>
      </c>
      <c r="S133" s="176" t="str">
        <f>IF(CX19.4!BJ26&lt;1,"x","")</f>
        <v/>
      </c>
      <c r="T133" s="176" t="str">
        <f>IF(CX19.4!BU26&lt;1,"x","")</f>
        <v/>
      </c>
      <c r="U133" s="176" t="str">
        <f>IF(CX19.4!CN26&lt;1,"x","")</f>
        <v/>
      </c>
      <c r="V133" s="176" t="str">
        <f>IF(CX19.4!CY26&lt;1,"x","")</f>
        <v/>
      </c>
      <c r="W133" s="176" t="str">
        <f>IF(CX19.4!DJ26&lt;1,"x","")</f>
        <v/>
      </c>
      <c r="X133" s="176" t="str">
        <f>IF(CX19.4!DU26&lt;1,"x","")</f>
        <v/>
      </c>
      <c r="Y133" s="176" t="str">
        <f>IF(CX19.4!EF26&lt;1,"x","")</f>
        <v/>
      </c>
      <c r="Z133" s="176" t="str">
        <f>IF(CX19.4!EQ26&lt;1,"x","")</f>
        <v/>
      </c>
      <c r="AA133" s="176" t="str">
        <f>IF(CX19.4!FB26&lt;1,"x","")</f>
        <v/>
      </c>
      <c r="AB133" s="176" t="str">
        <f>IF(CX19.4!FM26&lt;1,"x","")</f>
        <v/>
      </c>
      <c r="AC133" s="176" t="str">
        <f>IF(CX19.4!GJ26&lt;1,"x","")</f>
        <v/>
      </c>
      <c r="AD133" s="176" t="str">
        <f>IF(CX19.4!GU26&lt;1,"x","")</f>
        <v/>
      </c>
      <c r="AE133" s="176" t="str">
        <f>IF(CX19.4!HF26&lt;1,"x","")</f>
        <v/>
      </c>
      <c r="AF133" s="176" t="str">
        <f>IF(CX19.4!HQ26&lt;1,"x","")</f>
        <v/>
      </c>
      <c r="AG133" s="176" t="str">
        <f>IF(CX19.4!IB26&lt;1,"x","")</f>
        <v/>
      </c>
      <c r="AH133" s="176" t="str">
        <f>IF(CX19.4!IM26&lt;1,"x","")</f>
        <v/>
      </c>
      <c r="AI133" s="176" t="str">
        <f>IF(CX19.4!IX26&lt;1,"x","")</f>
        <v/>
      </c>
      <c r="AJ133" s="176" t="str">
        <f>IF(CX19.4!JI26&lt;1,"x","")</f>
        <v/>
      </c>
      <c r="AK133" s="176" t="str">
        <f>IF(CX19.4!JT26&lt;1,"x","")</f>
        <v/>
      </c>
      <c r="AL133" s="176" t="str">
        <f>IF(CX19.4!KQ26&lt;1,"x","")</f>
        <v/>
      </c>
      <c r="AM133" s="176" t="str">
        <f>IF(CX19.4!LB26&lt;1,"x","")</f>
        <v/>
      </c>
      <c r="AN133" s="176" t="str">
        <f>IF(CX19.4!LM26&lt;1,"x","")</f>
        <v/>
      </c>
      <c r="AO133" s="176" t="str">
        <f>IF(CX19.4!LX26&lt;1,"x","")</f>
        <v/>
      </c>
      <c r="AP133" s="176" t="str">
        <f>IF(CX19.4!MI26&lt;1,"x","")</f>
        <v/>
      </c>
      <c r="AQ133" s="176" t="str">
        <f>IF(CX19.4!MT26&lt;1,"x","")</f>
        <v/>
      </c>
      <c r="AR133" s="176" t="str">
        <f>IF(CX19.4!NE26&lt;1,"x","")</f>
        <v/>
      </c>
      <c r="AS133" s="176" t="str">
        <f>IF(CX19.4!NP26&lt;1,"x","")</f>
        <v/>
      </c>
      <c r="AT133" s="176" t="str">
        <f>IF(CX19.4!OA26&lt;1,"x","")</f>
        <v/>
      </c>
      <c r="AU133" s="176" t="str">
        <f>IF(CX19.4!OX26&lt;1,"x","")</f>
        <v/>
      </c>
      <c r="AV133" s="176" t="str">
        <f>IF(CX19.4!PI26&lt;1,"x","")</f>
        <v/>
      </c>
      <c r="AW133" s="176" t="str">
        <f>IF(CX19.4!PT26&lt;1,"x","")</f>
        <v/>
      </c>
      <c r="AX133" s="176" t="str">
        <f>IF(CX19.4!QE26&lt;1,"x","")</f>
        <v/>
      </c>
      <c r="AY133" s="176" t="str">
        <f>IF(CX19.4!QP26&lt;1,"x","")</f>
        <v/>
      </c>
      <c r="AZ133" s="176" t="str">
        <f>IF(CX19.4!RA26&lt;1,"x","")</f>
        <v/>
      </c>
      <c r="BA133" s="176" t="str">
        <f>IF(CX19.4!RL26&lt;1,"x","")</f>
        <v/>
      </c>
      <c r="BB133" s="176" t="str">
        <f>IF(CX19.4!SJ26&lt;1,"x","")</f>
        <v/>
      </c>
      <c r="BC133" s="176" t="str">
        <f>IF(CX19.4!SU26&lt;1,"x","")</f>
        <v/>
      </c>
      <c r="BD133" s="176" t="str">
        <f>IF(CX19.4!TF26&lt;1,"x","")</f>
        <v/>
      </c>
      <c r="BE133" s="281"/>
    </row>
    <row r="134" spans="1:57" ht="66">
      <c r="A134" s="190">
        <v>26</v>
      </c>
      <c r="B134" s="190">
        <v>132</v>
      </c>
      <c r="C134" s="192" t="s">
        <v>415</v>
      </c>
      <c r="D134" s="192" t="s">
        <v>481</v>
      </c>
      <c r="E134" s="196" t="s">
        <v>314</v>
      </c>
      <c r="F134" s="292" t="s">
        <v>300</v>
      </c>
      <c r="G134" s="190"/>
      <c r="H134" s="191" t="s">
        <v>871</v>
      </c>
      <c r="I134" s="191" t="s">
        <v>18</v>
      </c>
      <c r="J134" s="184" t="s">
        <v>827</v>
      </c>
      <c r="K134" s="205">
        <f t="shared" si="4"/>
        <v>10</v>
      </c>
      <c r="L134" s="208">
        <f>CX19.4!RY27</f>
        <v>2.0174418604651163</v>
      </c>
      <c r="M134" s="207" t="str">
        <f t="shared" si="5"/>
        <v xml:space="preserve">TT XDCB (MĐ1) (2TC), ĐA KCBTCT2 (1TC), ĐA KTTC1 (1TC), ĐA TCTC CTXD (1TC), TT DỰ TOÁN (1TC), TT KTV (KC) (2TC), TT KTV (TC) (2TC), </v>
      </c>
      <c r="N134" s="176" t="str">
        <f>IF(CX19.4!M27&lt;1,"x","")</f>
        <v/>
      </c>
      <c r="O134" s="176" t="str">
        <f>IF(CX19.4!S27&lt;1,"x","")</f>
        <v/>
      </c>
      <c r="P134" s="176" t="str">
        <f>IF(CX19.4!AC27&lt;1,"x","")</f>
        <v/>
      </c>
      <c r="Q134" s="176" t="str">
        <f>IF(CX19.4!AN27&lt;1,"x","")</f>
        <v/>
      </c>
      <c r="R134" s="176" t="str">
        <f>IF(CX19.4!AY27&lt;1,"x","")</f>
        <v/>
      </c>
      <c r="S134" s="176" t="str">
        <f>IF(CX19.4!BJ27&lt;1,"x","")</f>
        <v/>
      </c>
      <c r="T134" s="176" t="str">
        <f>IF(CX19.4!BU27&lt;1,"x","")</f>
        <v/>
      </c>
      <c r="U134" s="176" t="str">
        <f>IF(CX19.4!CN27&lt;1,"x","")</f>
        <v/>
      </c>
      <c r="V134" s="176" t="str">
        <f>IF(CX19.4!CY27&lt;1,"x","")</f>
        <v/>
      </c>
      <c r="W134" s="176" t="str">
        <f>IF(CX19.4!DJ27&lt;1,"x","")</f>
        <v/>
      </c>
      <c r="X134" s="176" t="str">
        <f>IF(CX19.4!DU27&lt;1,"x","")</f>
        <v/>
      </c>
      <c r="Y134" s="176" t="str">
        <f>IF(CX19.4!EF27&lt;1,"x","")</f>
        <v/>
      </c>
      <c r="Z134" s="176" t="str">
        <f>IF(CX19.4!EQ27&lt;1,"x","")</f>
        <v/>
      </c>
      <c r="AA134" s="176" t="str">
        <f>IF(CX19.4!FB27&lt;1,"x","")</f>
        <v/>
      </c>
      <c r="AB134" s="176" t="str">
        <f>IF(CX19.4!FM27&lt;1,"x","")</f>
        <v/>
      </c>
      <c r="AC134" s="176" t="str">
        <f>IF(CX19.4!GJ27&lt;1,"x","")</f>
        <v/>
      </c>
      <c r="AD134" s="176" t="str">
        <f>IF(CX19.4!GU27&lt;1,"x","")</f>
        <v/>
      </c>
      <c r="AE134" s="176" t="str">
        <f>IF(CX19.4!HF27&lt;1,"x","")</f>
        <v/>
      </c>
      <c r="AF134" s="176" t="str">
        <f>IF(CX19.4!HQ27&lt;1,"x","")</f>
        <v/>
      </c>
      <c r="AG134" s="176" t="str">
        <f>IF(CX19.4!IB27&lt;1,"x","")</f>
        <v/>
      </c>
      <c r="AH134" s="176" t="str">
        <f>IF(CX19.4!IM27&lt;1,"x","")</f>
        <v/>
      </c>
      <c r="AI134" s="176" t="str">
        <f>IF(CX19.4!IX27&lt;1,"x","")</f>
        <v/>
      </c>
      <c r="AJ134" s="176" t="str">
        <f>IF(CX19.4!JI27&lt;1,"x","")</f>
        <v/>
      </c>
      <c r="AK134" s="176" t="str">
        <f>IF(CX19.4!JT27&lt;1,"x","")</f>
        <v>x</v>
      </c>
      <c r="AL134" s="176" t="str">
        <f>IF(CX19.4!KQ27&lt;1,"x","")</f>
        <v/>
      </c>
      <c r="AM134" s="176" t="str">
        <f>IF(CX19.4!LB27&lt;1,"x","")</f>
        <v/>
      </c>
      <c r="AN134" s="176" t="str">
        <f>IF(CX19.4!LM27&lt;1,"x","")</f>
        <v/>
      </c>
      <c r="AO134" s="176" t="str">
        <f>IF(CX19.4!LX27&lt;1,"x","")</f>
        <v/>
      </c>
      <c r="AP134" s="176" t="str">
        <f>IF(CX19.4!MI27&lt;1,"x","")</f>
        <v>x</v>
      </c>
      <c r="AQ134" s="176" t="str">
        <f>IF(CX19.4!MT27&lt;1,"x","")</f>
        <v/>
      </c>
      <c r="AR134" s="176" t="str">
        <f>IF(CX19.4!NE27&lt;1,"x","")</f>
        <v>x</v>
      </c>
      <c r="AS134" s="176" t="str">
        <f>IF(CX19.4!NP27&lt;1,"x","")</f>
        <v/>
      </c>
      <c r="AT134" s="176" t="str">
        <f>IF(CX19.4!OA27&lt;1,"x","")</f>
        <v/>
      </c>
      <c r="AU134" s="176" t="str">
        <f>IF(CX19.4!OX27&lt;1,"x","")</f>
        <v/>
      </c>
      <c r="AV134" s="176" t="str">
        <f>IF(CX19.4!PI27&lt;1,"x","")</f>
        <v/>
      </c>
      <c r="AW134" s="176" t="str">
        <f>IF(CX19.4!PT27&lt;1,"x","")</f>
        <v/>
      </c>
      <c r="AX134" s="176" t="str">
        <f>IF(CX19.4!QE27&lt;1,"x","")</f>
        <v/>
      </c>
      <c r="AY134" s="176" t="str">
        <f>IF(CX19.4!QP27&lt;1,"x","")</f>
        <v>x</v>
      </c>
      <c r="AZ134" s="176" t="str">
        <f>IF(CX19.4!RA27&lt;1,"x","")</f>
        <v/>
      </c>
      <c r="BA134" s="176" t="str">
        <f>IF(CX19.4!RL27&lt;1,"x","")</f>
        <v>x</v>
      </c>
      <c r="BB134" s="176" t="str">
        <f>IF(CX19.4!SJ27&lt;1,"x","")</f>
        <v>x</v>
      </c>
      <c r="BC134" s="176" t="str">
        <f>IF(CX19.4!SU27&lt;1,"x","")</f>
        <v>x</v>
      </c>
      <c r="BD134" s="176"/>
      <c r="BE134" s="281"/>
    </row>
    <row r="135" spans="1:57" ht="132">
      <c r="A135" s="190">
        <v>27</v>
      </c>
      <c r="B135" s="190">
        <v>133</v>
      </c>
      <c r="C135" s="192" t="s">
        <v>415</v>
      </c>
      <c r="D135" s="192" t="s">
        <v>482</v>
      </c>
      <c r="E135" s="196" t="s">
        <v>19</v>
      </c>
      <c r="F135" s="197" t="s">
        <v>396</v>
      </c>
      <c r="G135" s="190"/>
      <c r="H135" s="191" t="s">
        <v>872</v>
      </c>
      <c r="I135" s="191" t="s">
        <v>18</v>
      </c>
      <c r="J135" s="184" t="s">
        <v>826</v>
      </c>
      <c r="K135" s="205">
        <f t="shared" si="4"/>
        <v>25</v>
      </c>
      <c r="L135" s="208" t="e">
        <f>CX19.4!RY28</f>
        <v>#DIV/0!</v>
      </c>
      <c r="M135" s="207" t="str">
        <f t="shared" si="5"/>
        <v xml:space="preserve">CH ĐẤT (2TC), KCBTCT1 (2TC), ĐA KCBTCT2 (1TC), ĐA KTTC1 (1TC), KỸ THUẬT TC2 (2TC), KINH TẾ XD (3TC), AN TOÀN LĐ (2TC), TCTC CTXD (3TC), ĐA TCTC CTXD (1TC), HC,TT,QTCTXD (3TC), TT DỰ TOÁN (1TC), TT KTV (KC) (2TC), TT KTV (TC) (2TC), </v>
      </c>
      <c r="N135" s="176" t="str">
        <f>IF(CX19.4!M28&lt;1,"x","")</f>
        <v/>
      </c>
      <c r="O135" s="176" t="str">
        <f>IF(CX19.4!S28&lt;1,"x","")</f>
        <v/>
      </c>
      <c r="P135" s="176" t="str">
        <f>IF(CX19.4!AC28&lt;1,"x","")</f>
        <v/>
      </c>
      <c r="Q135" s="176" t="str">
        <f>IF(CX19.4!AN28&lt;1,"x","")</f>
        <v/>
      </c>
      <c r="R135" s="176" t="str">
        <f>IF(CX19.4!AY28&lt;1,"x","")</f>
        <v/>
      </c>
      <c r="S135" s="176" t="str">
        <f>IF(CX19.4!BJ28&lt;1,"x","")</f>
        <v/>
      </c>
      <c r="T135" s="176" t="str">
        <f>IF(CX19.4!BU28&lt;1,"x","")</f>
        <v/>
      </c>
      <c r="U135" s="176" t="str">
        <f>IF(CX19.4!CN28&lt;1,"x","")</f>
        <v/>
      </c>
      <c r="V135" s="176" t="str">
        <f>IF(CX19.4!CY28&lt;1,"x","")</f>
        <v/>
      </c>
      <c r="W135" s="176" t="str">
        <f>IF(CX19.4!DJ28&lt;1,"x","")</f>
        <v/>
      </c>
      <c r="X135" s="176" t="str">
        <f>IF(CX19.4!DU28&lt;1,"x","")</f>
        <v/>
      </c>
      <c r="Y135" s="176" t="str">
        <f>IF(CX19.4!EF28&lt;1,"x","")</f>
        <v>x</v>
      </c>
      <c r="Z135" s="176" t="str">
        <f>IF(CX19.4!EQ28&lt;1,"x","")</f>
        <v/>
      </c>
      <c r="AA135" s="176" t="str">
        <f>IF(CX19.4!FB28&lt;1,"x","")</f>
        <v/>
      </c>
      <c r="AB135" s="176" t="str">
        <f>IF(CX19.4!FM28&lt;1,"x","")</f>
        <v/>
      </c>
      <c r="AC135" s="176" t="str">
        <f>IF(CX19.4!GJ28&lt;1,"x","")</f>
        <v/>
      </c>
      <c r="AD135" s="176" t="str">
        <f>IF(CX19.4!GU28&lt;1,"x","")</f>
        <v/>
      </c>
      <c r="AE135" s="176" t="str">
        <f>IF(CX19.4!HF28&lt;1,"x","")</f>
        <v/>
      </c>
      <c r="AF135" s="176" t="str">
        <f>IF(CX19.4!HQ28&lt;1,"x","")</f>
        <v>x</v>
      </c>
      <c r="AG135" s="176" t="str">
        <f>IF(CX19.4!IB28&lt;1,"x","")</f>
        <v/>
      </c>
      <c r="AH135" s="176" t="str">
        <f>IF(CX19.4!IM28&lt;1,"x","")</f>
        <v/>
      </c>
      <c r="AI135" s="176" t="str">
        <f>IF(CX19.4!IX28&lt;1,"x","")</f>
        <v/>
      </c>
      <c r="AJ135" s="176" t="str">
        <f>IF(CX19.4!JI28&lt;1,"x","")</f>
        <v/>
      </c>
      <c r="AK135" s="176" t="str">
        <f>IF(CX19.4!JT28&lt;1,"x","")</f>
        <v/>
      </c>
      <c r="AL135" s="176" t="str">
        <f>IF(CX19.4!KQ28&lt;1,"x","")</f>
        <v/>
      </c>
      <c r="AM135" s="176" t="str">
        <f>IF(CX19.4!LB28&lt;1,"x","")</f>
        <v/>
      </c>
      <c r="AN135" s="176" t="str">
        <f>IF(CX19.4!LM28&lt;1,"x","")</f>
        <v/>
      </c>
      <c r="AO135" s="176" t="str">
        <f>IF(CX19.4!LX28&lt;1,"x","")</f>
        <v/>
      </c>
      <c r="AP135" s="176" t="str">
        <f>IF(CX19.4!MI28&lt;1,"x","")</f>
        <v>x</v>
      </c>
      <c r="AQ135" s="176" t="str">
        <f>IF(CX19.4!MT28&lt;1,"x","")</f>
        <v/>
      </c>
      <c r="AR135" s="176" t="str">
        <f>IF(CX19.4!NE28&lt;1,"x","")</f>
        <v>x</v>
      </c>
      <c r="AS135" s="176" t="str">
        <f>IF(CX19.4!NP28&lt;1,"x","")</f>
        <v/>
      </c>
      <c r="AT135" s="176" t="str">
        <f>IF(CX19.4!OA28&lt;1,"x","")</f>
        <v/>
      </c>
      <c r="AU135" s="176" t="str">
        <f>IF(CX19.4!OX28&lt;1,"x","")</f>
        <v>x</v>
      </c>
      <c r="AV135" s="176" t="str">
        <f>IF(CX19.4!PI28&lt;1,"x","")</f>
        <v>x</v>
      </c>
      <c r="AW135" s="176" t="str">
        <f>IF(CX19.4!PT28&lt;1,"x","")</f>
        <v>x</v>
      </c>
      <c r="AX135" s="176" t="str">
        <f>IF(CX19.4!QE28&lt;1,"x","")</f>
        <v>x</v>
      </c>
      <c r="AY135" s="176" t="str">
        <f>IF(CX19.4!QP28&lt;1,"x","")</f>
        <v>x</v>
      </c>
      <c r="AZ135" s="176" t="str">
        <f>IF(CX19.4!RA28&lt;1,"x","")</f>
        <v>x</v>
      </c>
      <c r="BA135" s="176" t="str">
        <f>IF(CX19.4!RL28&lt;1,"x","")</f>
        <v>x</v>
      </c>
      <c r="BB135" s="176" t="str">
        <f>IF(CX19.4!SJ28&lt;1,"x","")</f>
        <v>x</v>
      </c>
      <c r="BC135" s="176" t="str">
        <f>IF(CX19.4!SU28&lt;1,"x","")</f>
        <v>x</v>
      </c>
      <c r="BD135" s="176"/>
      <c r="BE135" s="281"/>
    </row>
    <row r="136" spans="1:57" ht="99">
      <c r="A136" s="190">
        <v>28</v>
      </c>
      <c r="B136" s="190">
        <v>134</v>
      </c>
      <c r="C136" s="192" t="s">
        <v>415</v>
      </c>
      <c r="D136" s="192" t="s">
        <v>483</v>
      </c>
      <c r="E136" s="196" t="s">
        <v>19</v>
      </c>
      <c r="F136" s="197" t="s">
        <v>484</v>
      </c>
      <c r="G136" s="190"/>
      <c r="H136" s="191" t="s">
        <v>873</v>
      </c>
      <c r="I136" s="191" t="s">
        <v>18</v>
      </c>
      <c r="J136" s="184" t="s">
        <v>899</v>
      </c>
      <c r="K136" s="205">
        <f t="shared" si="4"/>
        <v>20</v>
      </c>
      <c r="L136" s="208" t="e">
        <f>CX19.4!RY29</f>
        <v>#DIV/0!</v>
      </c>
      <c r="M136" s="207" t="str">
        <f t="shared" si="5"/>
        <v xml:space="preserve">ĐA KCBTCT2 (1TC), KỸ THUẬT TC2 (2TC), KINH TẾ XD (3TC), AN TOÀN LĐ (2TC), TCTC CTXD (3TC), ĐA TCTC CTXD (1TC), HC,TT,QTCTXD (3TC), TT DỰ TOÁN (1TC), TT KTV (KC) (2TC), TT KTV (TC) (2TC), </v>
      </c>
      <c r="N136" s="176" t="str">
        <f>IF(CX19.4!M29&lt;1,"x","")</f>
        <v/>
      </c>
      <c r="O136" s="176" t="str">
        <f>IF(CX19.4!S29&lt;1,"x","")</f>
        <v/>
      </c>
      <c r="P136" s="176" t="str">
        <f>IF(CX19.4!AC29&lt;1,"x","")</f>
        <v/>
      </c>
      <c r="Q136" s="176" t="str">
        <f>IF(CX19.4!AN29&lt;1,"x","")</f>
        <v/>
      </c>
      <c r="R136" s="176" t="str">
        <f>IF(CX19.4!AY29&lt;1,"x","")</f>
        <v/>
      </c>
      <c r="S136" s="176" t="str">
        <f>IF(CX19.4!BJ29&lt;1,"x","")</f>
        <v/>
      </c>
      <c r="T136" s="176" t="str">
        <f>IF(CX19.4!BU29&lt;1,"x","")</f>
        <v/>
      </c>
      <c r="U136" s="176" t="str">
        <f>IF(CX19.4!CN29&lt;1,"x","")</f>
        <v/>
      </c>
      <c r="V136" s="176" t="str">
        <f>IF(CX19.4!CY29&lt;1,"x","")</f>
        <v/>
      </c>
      <c r="W136" s="176" t="str">
        <f>IF(CX19.4!DJ29&lt;1,"x","")</f>
        <v/>
      </c>
      <c r="X136" s="176" t="str">
        <f>IF(CX19.4!DU29&lt;1,"x","")</f>
        <v/>
      </c>
      <c r="Y136" s="176" t="str">
        <f>IF(CX19.4!EF29&lt;1,"x","")</f>
        <v/>
      </c>
      <c r="Z136" s="176" t="str">
        <f>IF(CX19.4!EQ29&lt;1,"x","")</f>
        <v/>
      </c>
      <c r="AA136" s="176" t="str">
        <f>IF(CX19.4!FB29&lt;1,"x","")</f>
        <v/>
      </c>
      <c r="AB136" s="176" t="str">
        <f>IF(CX19.4!FM29&lt;1,"x","")</f>
        <v/>
      </c>
      <c r="AC136" s="176" t="str">
        <f>IF(CX19.4!GJ29&lt;1,"x","")</f>
        <v/>
      </c>
      <c r="AD136" s="176" t="str">
        <f>IF(CX19.4!GU29&lt;1,"x","")</f>
        <v/>
      </c>
      <c r="AE136" s="176" t="str">
        <f>IF(CX19.4!HF29&lt;1,"x","")</f>
        <v/>
      </c>
      <c r="AF136" s="176" t="str">
        <f>IF(CX19.4!HQ29&lt;1,"x","")</f>
        <v/>
      </c>
      <c r="AG136" s="176" t="str">
        <f>IF(CX19.4!IB29&lt;1,"x","")</f>
        <v/>
      </c>
      <c r="AH136" s="176" t="str">
        <f>IF(CX19.4!IM29&lt;1,"x","")</f>
        <v/>
      </c>
      <c r="AI136" s="176" t="str">
        <f>IF(CX19.4!IX29&lt;1,"x","")</f>
        <v/>
      </c>
      <c r="AJ136" s="176" t="str">
        <f>IF(CX19.4!JI29&lt;1,"x","")</f>
        <v/>
      </c>
      <c r="AK136" s="176" t="str">
        <f>IF(CX19.4!JT29&lt;1,"x","")</f>
        <v/>
      </c>
      <c r="AL136" s="176" t="str">
        <f>IF(CX19.4!KQ29&lt;1,"x","")</f>
        <v/>
      </c>
      <c r="AM136" s="176" t="str">
        <f>IF(CX19.4!LB29&lt;1,"x","")</f>
        <v/>
      </c>
      <c r="AN136" s="176" t="str">
        <f>IF(CX19.4!LM29&lt;1,"x","")</f>
        <v/>
      </c>
      <c r="AO136" s="176" t="str">
        <f>IF(CX19.4!LX29&lt;1,"x","")</f>
        <v/>
      </c>
      <c r="AP136" s="176" t="str">
        <f>IF(CX19.4!MI29&lt;1,"x","")</f>
        <v>x</v>
      </c>
      <c r="AQ136" s="176" t="str">
        <f>IF(CX19.4!MT29&lt;1,"x","")</f>
        <v/>
      </c>
      <c r="AR136" s="176" t="str">
        <f>IF(CX19.4!NE29&lt;1,"x","")</f>
        <v/>
      </c>
      <c r="AS136" s="176" t="str">
        <f>IF(CX19.4!NP29&lt;1,"x","")</f>
        <v/>
      </c>
      <c r="AT136" s="176" t="str">
        <f>IF(CX19.4!OA29&lt;1,"x","")</f>
        <v/>
      </c>
      <c r="AU136" s="176" t="str">
        <f>IF(CX19.4!OX29&lt;1,"x","")</f>
        <v>x</v>
      </c>
      <c r="AV136" s="176" t="str">
        <f>IF(CX19.4!PI29&lt;1,"x","")</f>
        <v>x</v>
      </c>
      <c r="AW136" s="176" t="str">
        <f>IF(CX19.4!PT29&lt;1,"x","")</f>
        <v>x</v>
      </c>
      <c r="AX136" s="176" t="str">
        <f>IF(CX19.4!QE29&lt;1,"x","")</f>
        <v>x</v>
      </c>
      <c r="AY136" s="176" t="str">
        <f>IF(CX19.4!QP29&lt;1,"x","")</f>
        <v>x</v>
      </c>
      <c r="AZ136" s="176" t="str">
        <f>IF(CX19.4!RA29&lt;1,"x","")</f>
        <v>x</v>
      </c>
      <c r="BA136" s="176" t="str">
        <f>IF(CX19.4!RL29&lt;1,"x","")</f>
        <v>x</v>
      </c>
      <c r="BB136" s="176" t="str">
        <f>IF(CX19.4!SJ29&lt;1,"x","")</f>
        <v>x</v>
      </c>
      <c r="BC136" s="176" t="str">
        <f>IF(CX19.4!SU29&lt;1,"x","")</f>
        <v>x</v>
      </c>
      <c r="BD136" s="176"/>
      <c r="BE136" s="281"/>
    </row>
    <row r="137" spans="1:57" ht="66">
      <c r="A137" s="190">
        <v>29</v>
      </c>
      <c r="B137" s="190">
        <v>135</v>
      </c>
      <c r="C137" s="192" t="s">
        <v>415</v>
      </c>
      <c r="D137" s="192" t="s">
        <v>488</v>
      </c>
      <c r="E137" s="196" t="s">
        <v>489</v>
      </c>
      <c r="F137" s="197" t="s">
        <v>212</v>
      </c>
      <c r="G137" s="190"/>
      <c r="H137" s="191" t="s">
        <v>876</v>
      </c>
      <c r="I137" s="191" t="s">
        <v>18</v>
      </c>
      <c r="J137" s="184" t="s">
        <v>881</v>
      </c>
      <c r="K137" s="205">
        <f t="shared" si="4"/>
        <v>13</v>
      </c>
      <c r="L137" s="208">
        <f>CX19.4!RY30</f>
        <v>1.8963414634146341</v>
      </c>
      <c r="M137" s="207" t="str">
        <f t="shared" si="5"/>
        <v xml:space="preserve">TRẮC ĐỊA (3TC), KTTC1 (3TC), ĐA KTTC1 (1TC), ĐA TCTC CTXD (1TC), TT DỰ TOÁN (1TC), TT KTV (KC) (2TC), TT KTV (TC) (2TC), </v>
      </c>
      <c r="N137" s="176" t="str">
        <f>IF(CX19.4!M30&lt;1,"x","")</f>
        <v/>
      </c>
      <c r="O137" s="176" t="str">
        <f>IF(CX19.4!S30&lt;1,"x","")</f>
        <v/>
      </c>
      <c r="P137" s="176" t="str">
        <f>IF(CX19.4!AC30&lt;1,"x","")</f>
        <v/>
      </c>
      <c r="Q137" s="176" t="str">
        <f>IF(CX19.4!AN30&lt;1,"x","")</f>
        <v/>
      </c>
      <c r="R137" s="176" t="str">
        <f>IF(CX19.4!AY30&lt;1,"x","")</f>
        <v/>
      </c>
      <c r="S137" s="176" t="str">
        <f>IF(CX19.4!BJ30&lt;1,"x","")</f>
        <v/>
      </c>
      <c r="T137" s="176" t="str">
        <f>IF(CX19.4!BU30&lt;1,"x","")</f>
        <v/>
      </c>
      <c r="U137" s="176" t="str">
        <f>IF(CX19.4!CN30&lt;1,"x","")</f>
        <v/>
      </c>
      <c r="V137" s="176" t="str">
        <f>IF(CX19.4!CY30&lt;1,"x","")</f>
        <v/>
      </c>
      <c r="W137" s="176" t="str">
        <f>IF(CX19.4!DJ30&lt;1,"x","")</f>
        <v/>
      </c>
      <c r="X137" s="176" t="str">
        <f>IF(CX19.4!DU30&lt;1,"x","")</f>
        <v/>
      </c>
      <c r="Y137" s="176" t="str">
        <f>IF(CX19.4!EF30&lt;1,"x","")</f>
        <v/>
      </c>
      <c r="Z137" s="176" t="str">
        <f>IF(CX19.4!EQ30&lt;1,"x","")</f>
        <v/>
      </c>
      <c r="AA137" s="176" t="str">
        <f>IF(CX19.4!FB30&lt;1,"x","")</f>
        <v/>
      </c>
      <c r="AB137" s="176" t="str">
        <f>IF(CX19.4!FM30&lt;1,"x","")</f>
        <v/>
      </c>
      <c r="AC137" s="176" t="str">
        <f>IF(CX19.4!GJ30&lt;1,"x","")</f>
        <v/>
      </c>
      <c r="AD137" s="176" t="str">
        <f>IF(CX19.4!GU30&lt;1,"x","")</f>
        <v/>
      </c>
      <c r="AE137" s="176" t="str">
        <f>IF(CX19.4!HF30&lt;1,"x","")</f>
        <v/>
      </c>
      <c r="AF137" s="176" t="str">
        <f>IF(CX19.4!HQ30&lt;1,"x","")</f>
        <v/>
      </c>
      <c r="AG137" s="176" t="str">
        <f>IF(CX19.4!IB30&lt;1,"x","")</f>
        <v>x</v>
      </c>
      <c r="AH137" s="176" t="str">
        <f>IF(CX19.4!IM30&lt;1,"x","")</f>
        <v/>
      </c>
      <c r="AI137" s="176" t="str">
        <f>IF(CX19.4!IX30&lt;1,"x","")</f>
        <v/>
      </c>
      <c r="AJ137" s="176" t="str">
        <f>IF(CX19.4!JI30&lt;1,"x","")</f>
        <v/>
      </c>
      <c r="AK137" s="176" t="str">
        <f>IF(CX19.4!JT30&lt;1,"x","")</f>
        <v/>
      </c>
      <c r="AL137" s="176" t="str">
        <f>IF(CX19.4!KQ30&lt;1,"x","")</f>
        <v/>
      </c>
      <c r="AM137" s="176" t="str">
        <f>IF(CX19.4!LB30&lt;1,"x","")</f>
        <v/>
      </c>
      <c r="AN137" s="176" t="str">
        <f>IF(CX19.4!LM30&lt;1,"x","")</f>
        <v/>
      </c>
      <c r="AO137" s="176" t="str">
        <f>IF(CX19.4!LX30&lt;1,"x","")</f>
        <v/>
      </c>
      <c r="AP137" s="176" t="str">
        <f>IF(CX19.4!MI30&lt;1,"x","")</f>
        <v/>
      </c>
      <c r="AQ137" s="176" t="str">
        <f>IF(CX19.4!MT30&lt;1,"x","")</f>
        <v>x</v>
      </c>
      <c r="AR137" s="176" t="str">
        <f>IF(CX19.4!NE30&lt;1,"x","")</f>
        <v>x</v>
      </c>
      <c r="AS137" s="176" t="str">
        <f>IF(CX19.4!NP30&lt;1,"x","")</f>
        <v/>
      </c>
      <c r="AT137" s="176" t="str">
        <f>IF(CX19.4!OA30&lt;1,"x","")</f>
        <v/>
      </c>
      <c r="AU137" s="176" t="str">
        <f>IF(CX19.4!OX30&lt;1,"x","")</f>
        <v/>
      </c>
      <c r="AV137" s="176" t="str">
        <f>IF(CX19.4!PI30&lt;1,"x","")</f>
        <v/>
      </c>
      <c r="AW137" s="176" t="str">
        <f>IF(CX19.4!PT30&lt;1,"x","")</f>
        <v/>
      </c>
      <c r="AX137" s="176" t="str">
        <f>IF(CX19.4!QE30&lt;1,"x","")</f>
        <v/>
      </c>
      <c r="AY137" s="176" t="str">
        <f>IF(CX19.4!QP30&lt;1,"x","")</f>
        <v>x</v>
      </c>
      <c r="AZ137" s="176" t="str">
        <f>IF(CX19.4!RA30&lt;1,"x","")</f>
        <v/>
      </c>
      <c r="BA137" s="176" t="str">
        <f>IF(CX19.4!RL30&lt;1,"x","")</f>
        <v>x</v>
      </c>
      <c r="BB137" s="176" t="str">
        <f>IF(CX19.4!SJ30&lt;1,"x","")</f>
        <v>x</v>
      </c>
      <c r="BC137" s="176" t="str">
        <f>IF(CX19.4!SU30&lt;1,"x","")</f>
        <v>x</v>
      </c>
      <c r="BD137" s="176"/>
      <c r="BE137" s="281"/>
    </row>
    <row r="138" spans="1:57" ht="82.5">
      <c r="A138" s="190">
        <v>30</v>
      </c>
      <c r="B138" s="190">
        <v>136</v>
      </c>
      <c r="C138" s="192" t="s">
        <v>415</v>
      </c>
      <c r="D138" s="192" t="s">
        <v>490</v>
      </c>
      <c r="E138" s="196" t="s">
        <v>491</v>
      </c>
      <c r="F138" s="197" t="s">
        <v>212</v>
      </c>
      <c r="G138" s="190"/>
      <c r="H138" s="191" t="s">
        <v>877</v>
      </c>
      <c r="I138" s="191" t="s">
        <v>18</v>
      </c>
      <c r="J138" s="184" t="s">
        <v>831</v>
      </c>
      <c r="K138" s="205">
        <f t="shared" si="4"/>
        <v>16</v>
      </c>
      <c r="L138" s="208">
        <f>CX19.4!RY31</f>
        <v>1.9066666666666667</v>
      </c>
      <c r="M138" s="207" t="str">
        <f t="shared" si="5"/>
        <v xml:space="preserve">VẼ XD1 (3TC), TIN AUTOCAD (2TC), KTCTDD (2TC), KỸ THUẬT TC2 (2TC), KINH TẾ XD (3TC), AN TOÀN LĐ (2TC), ĐA TCTC CTXD (1TC), TT DỰ TOÁN (1TC), </v>
      </c>
      <c r="N138" s="176" t="str">
        <f>IF(CX19.4!M31&lt;1,"x","")</f>
        <v/>
      </c>
      <c r="O138" s="176" t="str">
        <f>IF(CX19.4!S31&lt;1,"x","")</f>
        <v/>
      </c>
      <c r="P138" s="176" t="str">
        <f>IF(CX19.4!AC31&lt;1,"x","")</f>
        <v/>
      </c>
      <c r="Q138" s="176" t="str">
        <f>IF(CX19.4!AN31&lt;1,"x","")</f>
        <v>x</v>
      </c>
      <c r="R138" s="176" t="str">
        <f>IF(CX19.4!AY31&lt;1,"x","")</f>
        <v/>
      </c>
      <c r="S138" s="176" t="str">
        <f>IF(CX19.4!BJ31&lt;1,"x","")</f>
        <v/>
      </c>
      <c r="T138" s="176" t="str">
        <f>IF(CX19.4!BU31&lt;1,"x","")</f>
        <v/>
      </c>
      <c r="U138" s="176" t="str">
        <f>IF(CX19.4!CN31&lt;1,"x","")</f>
        <v/>
      </c>
      <c r="V138" s="176" t="str">
        <f>IF(CX19.4!CY31&lt;1,"x","")</f>
        <v/>
      </c>
      <c r="W138" s="176" t="str">
        <f>IF(CX19.4!DJ31&lt;1,"x","")</f>
        <v/>
      </c>
      <c r="X138" s="176" t="str">
        <f>IF(CX19.4!DU31&lt;1,"x","")</f>
        <v/>
      </c>
      <c r="Y138" s="176" t="str">
        <f>IF(CX19.4!EF31&lt;1,"x","")</f>
        <v/>
      </c>
      <c r="Z138" s="176" t="str">
        <f>IF(CX19.4!EQ31&lt;1,"x","")</f>
        <v/>
      </c>
      <c r="AA138" s="176" t="str">
        <f>IF(CX19.4!FB31&lt;1,"x","")</f>
        <v/>
      </c>
      <c r="AB138" s="176" t="str">
        <f>IF(CX19.4!FM31&lt;1,"x","")</f>
        <v/>
      </c>
      <c r="AC138" s="176" t="str">
        <f>IF(CX19.4!GJ31&lt;1,"x","")</f>
        <v>x</v>
      </c>
      <c r="AD138" s="176" t="str">
        <f>IF(CX19.4!GU31&lt;1,"x","")</f>
        <v/>
      </c>
      <c r="AE138" s="176" t="str">
        <f>IF(CX19.4!HF31&lt;1,"x","")</f>
        <v/>
      </c>
      <c r="AF138" s="176" t="str">
        <f>IF(CX19.4!HQ31&lt;1,"x","")</f>
        <v/>
      </c>
      <c r="AG138" s="176" t="str">
        <f>IF(CX19.4!IB31&lt;1,"x","")</f>
        <v/>
      </c>
      <c r="AH138" s="176" t="str">
        <f>IF(CX19.4!IM31&lt;1,"x","")</f>
        <v>x</v>
      </c>
      <c r="AI138" s="176" t="str">
        <f>IF(CX19.4!IX31&lt;1,"x","")</f>
        <v/>
      </c>
      <c r="AJ138" s="176" t="str">
        <f>IF(CX19.4!JI31&lt;1,"x","")</f>
        <v/>
      </c>
      <c r="AK138" s="176" t="str">
        <f>IF(CX19.4!JT31&lt;1,"x","")</f>
        <v/>
      </c>
      <c r="AL138" s="176" t="str">
        <f>IF(CX19.4!KQ31&lt;1,"x","")</f>
        <v/>
      </c>
      <c r="AM138" s="176" t="str">
        <f>IF(CX19.4!LB31&lt;1,"x","")</f>
        <v/>
      </c>
      <c r="AN138" s="176" t="str">
        <f>IF(CX19.4!LM31&lt;1,"x","")</f>
        <v/>
      </c>
      <c r="AO138" s="176" t="str">
        <f>IF(CX19.4!LX31&lt;1,"x","")</f>
        <v/>
      </c>
      <c r="AP138" s="176" t="str">
        <f>IF(CX19.4!MI31&lt;1,"x","")</f>
        <v/>
      </c>
      <c r="AQ138" s="176" t="str">
        <f>IF(CX19.4!MT31&lt;1,"x","")</f>
        <v/>
      </c>
      <c r="AR138" s="176" t="str">
        <f>IF(CX19.4!NE31&lt;1,"x","")</f>
        <v/>
      </c>
      <c r="AS138" s="176" t="str">
        <f>IF(CX19.4!NP31&lt;1,"x","")</f>
        <v/>
      </c>
      <c r="AT138" s="176" t="str">
        <f>IF(CX19.4!OA31&lt;1,"x","")</f>
        <v/>
      </c>
      <c r="AU138" s="176" t="str">
        <f>IF(CX19.4!OX31&lt;1,"x","")</f>
        <v>x</v>
      </c>
      <c r="AV138" s="176" t="str">
        <f>IF(CX19.4!PI31&lt;1,"x","")</f>
        <v>x</v>
      </c>
      <c r="AW138" s="176" t="str">
        <f>IF(CX19.4!PT31&lt;1,"x","")</f>
        <v>x</v>
      </c>
      <c r="AX138" s="176" t="str">
        <f>IF(CX19.4!QE31&lt;1,"x","")</f>
        <v/>
      </c>
      <c r="AY138" s="176" t="str">
        <f>IF(CX19.4!QP31&lt;1,"x","")</f>
        <v>x</v>
      </c>
      <c r="AZ138" s="176" t="str">
        <f>IF(CX19.4!RA31&lt;1,"x","")</f>
        <v/>
      </c>
      <c r="BA138" s="176" t="str">
        <f>IF(CX19.4!RL31&lt;1,"x","")</f>
        <v>x</v>
      </c>
      <c r="BB138" s="176" t="str">
        <f>IF(CX19.4!SJ31&lt;1,"x","")</f>
        <v/>
      </c>
      <c r="BC138" s="176" t="str">
        <f>IF(CX19.4!SU31&lt;1,"x","")</f>
        <v/>
      </c>
      <c r="BD138" s="176" t="str">
        <f>IF(CX19.4!TF31&lt;1,"x","")</f>
        <v/>
      </c>
      <c r="BE138" s="281"/>
    </row>
    <row r="139" spans="1:57">
      <c r="A139" s="190">
        <v>31</v>
      </c>
      <c r="B139" s="190">
        <v>137</v>
      </c>
      <c r="C139" s="192" t="s">
        <v>415</v>
      </c>
      <c r="D139" s="192" t="s">
        <v>492</v>
      </c>
      <c r="E139" s="196" t="s">
        <v>493</v>
      </c>
      <c r="F139" s="197" t="s">
        <v>216</v>
      </c>
      <c r="G139" s="190"/>
      <c r="H139" s="191" t="s">
        <v>878</v>
      </c>
      <c r="I139" s="191" t="s">
        <v>18</v>
      </c>
      <c r="J139" s="184" t="s">
        <v>899</v>
      </c>
      <c r="K139" s="205">
        <f t="shared" si="4"/>
        <v>0</v>
      </c>
      <c r="L139" s="208">
        <f>CX19.4!RY32</f>
        <v>2.1483516483516483</v>
      </c>
      <c r="M139" s="207" t="str">
        <f t="shared" si="5"/>
        <v/>
      </c>
      <c r="N139" s="176" t="str">
        <f>IF(CX19.4!M32&lt;1,"x","")</f>
        <v/>
      </c>
      <c r="O139" s="176" t="str">
        <f>IF(CX19.4!S32&lt;1,"x","")</f>
        <v/>
      </c>
      <c r="P139" s="176" t="str">
        <f>IF(CX19.4!AC32&lt;1,"x","")</f>
        <v/>
      </c>
      <c r="Q139" s="176" t="str">
        <f>IF(CX19.4!AN32&lt;1,"x","")</f>
        <v/>
      </c>
      <c r="R139" s="176" t="str">
        <f>IF(CX19.4!AY32&lt;1,"x","")</f>
        <v/>
      </c>
      <c r="S139" s="176" t="str">
        <f>IF(CX19.4!BJ32&lt;1,"x","")</f>
        <v/>
      </c>
      <c r="T139" s="176" t="str">
        <f>IF(CX19.4!BU32&lt;1,"x","")</f>
        <v/>
      </c>
      <c r="U139" s="176" t="str">
        <f>IF(CX19.4!CN32&lt;1,"x","")</f>
        <v/>
      </c>
      <c r="V139" s="176" t="str">
        <f>IF(CX19.4!CY32&lt;1,"x","")</f>
        <v/>
      </c>
      <c r="W139" s="176" t="str">
        <f>IF(CX19.4!DJ32&lt;1,"x","")</f>
        <v/>
      </c>
      <c r="X139" s="176" t="str">
        <f>IF(CX19.4!DU32&lt;1,"x","")</f>
        <v/>
      </c>
      <c r="Y139" s="176" t="str">
        <f>IF(CX19.4!EF32&lt;1,"x","")</f>
        <v/>
      </c>
      <c r="Z139" s="176" t="str">
        <f>IF(CX19.4!EQ32&lt;1,"x","")</f>
        <v/>
      </c>
      <c r="AA139" s="176" t="str">
        <f>IF(CX19.4!FB32&lt;1,"x","")</f>
        <v/>
      </c>
      <c r="AB139" s="176" t="str">
        <f>IF(CX19.4!FM32&lt;1,"x","")</f>
        <v/>
      </c>
      <c r="AC139" s="176" t="str">
        <f>IF(CX19.4!GJ32&lt;1,"x","")</f>
        <v/>
      </c>
      <c r="AD139" s="176" t="str">
        <f>IF(CX19.4!GU32&lt;1,"x","")</f>
        <v/>
      </c>
      <c r="AE139" s="176" t="str">
        <f>IF(CX19.4!HF32&lt;1,"x","")</f>
        <v/>
      </c>
      <c r="AF139" s="176" t="str">
        <f>IF(CX19.4!HQ32&lt;1,"x","")</f>
        <v/>
      </c>
      <c r="AG139" s="176" t="str">
        <f>IF(CX19.4!IB32&lt;1,"x","")</f>
        <v/>
      </c>
      <c r="AH139" s="176" t="str">
        <f>IF(CX19.4!IM32&lt;1,"x","")</f>
        <v/>
      </c>
      <c r="AI139" s="176" t="str">
        <f>IF(CX19.4!IX32&lt;1,"x","")</f>
        <v/>
      </c>
      <c r="AJ139" s="176" t="str">
        <f>IF(CX19.4!JI32&lt;1,"x","")</f>
        <v/>
      </c>
      <c r="AK139" s="176" t="str">
        <f>IF(CX19.4!JT32&lt;1,"x","")</f>
        <v/>
      </c>
      <c r="AL139" s="176" t="str">
        <f>IF(CX19.4!KQ32&lt;1,"x","")</f>
        <v/>
      </c>
      <c r="AM139" s="176" t="str">
        <f>IF(CX19.4!LB32&lt;1,"x","")</f>
        <v/>
      </c>
      <c r="AN139" s="176" t="str">
        <f>IF(CX19.4!LM32&lt;1,"x","")</f>
        <v/>
      </c>
      <c r="AO139" s="176" t="str">
        <f>IF(CX19.4!LX32&lt;1,"x","")</f>
        <v/>
      </c>
      <c r="AP139" s="176" t="str">
        <f>IF(CX19.4!MI32&lt;1,"x","")</f>
        <v/>
      </c>
      <c r="AQ139" s="176" t="str">
        <f>IF(CX19.4!MT32&lt;1,"x","")</f>
        <v/>
      </c>
      <c r="AR139" s="176" t="str">
        <f>IF(CX19.4!NE32&lt;1,"x","")</f>
        <v/>
      </c>
      <c r="AS139" s="176" t="str">
        <f>IF(CX19.4!NP32&lt;1,"x","")</f>
        <v/>
      </c>
      <c r="AT139" s="176" t="str">
        <f>IF(CX19.4!OA32&lt;1,"x","")</f>
        <v/>
      </c>
      <c r="AU139" s="176" t="str">
        <f>IF(CX19.4!OX32&lt;1,"x","")</f>
        <v/>
      </c>
      <c r="AV139" s="176" t="str">
        <f>IF(CX19.4!PI32&lt;1,"x","")</f>
        <v/>
      </c>
      <c r="AW139" s="176" t="str">
        <f>IF(CX19.4!PT32&lt;1,"x","")</f>
        <v/>
      </c>
      <c r="AX139" s="176" t="str">
        <f>IF(CX19.4!QE32&lt;1,"x","")</f>
        <v/>
      </c>
      <c r="AY139" s="176" t="str">
        <f>IF(CX19.4!QP32&lt;1,"x","")</f>
        <v/>
      </c>
      <c r="AZ139" s="176" t="str">
        <f>IF(CX19.4!RA32&lt;1,"x","")</f>
        <v/>
      </c>
      <c r="BA139" s="176" t="str">
        <f>IF(CX19.4!RL32&lt;1,"x","")</f>
        <v/>
      </c>
      <c r="BB139" s="176"/>
      <c r="BC139" s="176"/>
      <c r="BD139" s="176" t="str">
        <f>IF(CX19.4!TF32&lt;1,"x","")</f>
        <v/>
      </c>
      <c r="BE139" s="281"/>
    </row>
    <row r="140" spans="1:57" ht="165">
      <c r="A140" s="190">
        <v>32</v>
      </c>
      <c r="B140" s="190">
        <v>138</v>
      </c>
      <c r="C140" s="192" t="s">
        <v>415</v>
      </c>
      <c r="D140" s="192" t="s">
        <v>494</v>
      </c>
      <c r="E140" s="196" t="s">
        <v>107</v>
      </c>
      <c r="F140" s="197" t="s">
        <v>495</v>
      </c>
      <c r="G140" s="190"/>
      <c r="H140" s="191" t="s">
        <v>879</v>
      </c>
      <c r="I140" s="191" t="s">
        <v>18</v>
      </c>
      <c r="J140" s="184" t="s">
        <v>901</v>
      </c>
      <c r="K140" s="205">
        <f t="shared" si="4"/>
        <v>36</v>
      </c>
      <c r="L140" s="208" t="e">
        <f>CX19.4!RY44</f>
        <v>#DIV/0!</v>
      </c>
      <c r="M140" s="207" t="str">
        <f t="shared" si="5"/>
        <v xml:space="preserve">NGOẠI NGỮ 1 (3TC), TIN STVB (3TC), TIN AUTOCAD (2TC), CHCT2 (2TC), KCBTCT1 (2TC), NỀN MÓNG (3TC), ĐA KCBTCT2 (1TC), ĐA KTTC1 (1TC), KỸ THUẬT TC2 (2TC), KINH TẾ XD (3TC), AN TOÀN LĐ (2TC), TCTC CTXD (3TC), ĐA TCTC CTXD (1TC), HC,TT,QTCTXD (3TC), TT DỰ TOÁN (1TC), TT KTV (KC) (2TC), TT KTV (TC) (2TC), </v>
      </c>
      <c r="N140" s="176" t="str">
        <f>IF(CX19.4!M44&lt;1,"x","")</f>
        <v/>
      </c>
      <c r="O140" s="176" t="str">
        <f>IF(CX19.4!S44&lt;1,"x","")</f>
        <v/>
      </c>
      <c r="P140" s="176" t="str">
        <f>IF(CX19.4!AC44&lt;1,"x","")</f>
        <v/>
      </c>
      <c r="Q140" s="176" t="str">
        <f>IF(CX19.4!AN44&lt;1,"x","")</f>
        <v/>
      </c>
      <c r="R140" s="176" t="str">
        <f>IF(CX19.4!AY44&lt;1,"x","")</f>
        <v>x</v>
      </c>
      <c r="S140" s="176" t="str">
        <f>IF(CX19.4!BJ44&lt;1,"x","")</f>
        <v>x</v>
      </c>
      <c r="T140" s="176" t="str">
        <f>IF(CX19.4!BU44&lt;1,"x","")</f>
        <v/>
      </c>
      <c r="U140" s="176" t="str">
        <f>IF(CX19.4!CN44&lt;1,"x","")</f>
        <v/>
      </c>
      <c r="V140" s="176" t="str">
        <f>IF(CX19.4!CY44&lt;1,"x","")</f>
        <v/>
      </c>
      <c r="W140" s="176" t="str">
        <f>IF(CX19.4!DJ44&lt;1,"x","")</f>
        <v/>
      </c>
      <c r="X140" s="176" t="str">
        <f>IF(CX19.4!DU44&lt;1,"x","")</f>
        <v/>
      </c>
      <c r="Y140" s="176" t="str">
        <f>IF(CX19.4!EF44&lt;1,"x","")</f>
        <v/>
      </c>
      <c r="Z140" s="176" t="str">
        <f>IF(CX19.4!EQ44&lt;1,"x","")</f>
        <v/>
      </c>
      <c r="AA140" s="176" t="str">
        <f>IF(CX19.4!FB44&lt;1,"x","")</f>
        <v/>
      </c>
      <c r="AB140" s="176" t="str">
        <f>IF(CX19.4!FM44&lt;1,"x","")</f>
        <v/>
      </c>
      <c r="AC140" s="176" t="str">
        <f>IF(CX19.4!GJ44&lt;1,"x","")</f>
        <v>x</v>
      </c>
      <c r="AD140" s="176" t="str">
        <f>IF(CX19.4!GU44&lt;1,"x","")</f>
        <v/>
      </c>
      <c r="AE140" s="176" t="str">
        <f>IF(CX19.4!HF44&lt;1,"x","")</f>
        <v>x</v>
      </c>
      <c r="AF140" s="176" t="str">
        <f>IF(CX19.4!HQ44&lt;1,"x","")</f>
        <v>x</v>
      </c>
      <c r="AG140" s="176" t="str">
        <f>IF(CX19.4!IB44&lt;1,"x","")</f>
        <v/>
      </c>
      <c r="AH140" s="176" t="str">
        <f>IF(CX19.4!IM44&lt;1,"x","")</f>
        <v/>
      </c>
      <c r="AI140" s="176" t="str">
        <f>IF(CX19.4!IX44&lt;1,"x","")</f>
        <v>x</v>
      </c>
      <c r="AJ140" s="176" t="str">
        <f>IF(CX19.4!JI44&lt;1,"x","")</f>
        <v/>
      </c>
      <c r="AK140" s="176" t="str">
        <f>IF(CX19.4!JT44&lt;1,"x","")</f>
        <v/>
      </c>
      <c r="AL140" s="176" t="str">
        <f>IF(CX19.4!KQ44&lt;1,"x","")</f>
        <v/>
      </c>
      <c r="AM140" s="176" t="str">
        <f>IF(CX19.4!LB44&lt;1,"x","")</f>
        <v/>
      </c>
      <c r="AN140" s="176" t="str">
        <f>IF(CX19.4!LM44&lt;1,"x","")</f>
        <v/>
      </c>
      <c r="AO140" s="176" t="str">
        <f>IF(CX19.4!LX44&lt;1,"x","")</f>
        <v/>
      </c>
      <c r="AP140" s="176" t="str">
        <f>IF(CX19.4!MI44&lt;1,"x","")</f>
        <v>x</v>
      </c>
      <c r="AQ140" s="176" t="str">
        <f>IF(CX19.4!MT44&lt;1,"x","")</f>
        <v/>
      </c>
      <c r="AR140" s="176" t="str">
        <f>IF(CX19.4!NE44&lt;1,"x","")</f>
        <v>x</v>
      </c>
      <c r="AS140" s="176" t="str">
        <f>IF(CX19.4!NP44&lt;1,"x","")</f>
        <v/>
      </c>
      <c r="AT140" s="176" t="str">
        <f>IF(CX19.4!OA44&lt;1,"x","")</f>
        <v/>
      </c>
      <c r="AU140" s="176" t="str">
        <f>IF(CX19.4!OX44&lt;1,"x","")</f>
        <v>x</v>
      </c>
      <c r="AV140" s="176" t="str">
        <f>IF(CX19.4!PI44&lt;1,"x","")</f>
        <v>x</v>
      </c>
      <c r="AW140" s="176" t="str">
        <f>IF(CX19.4!PT44&lt;1,"x","")</f>
        <v>x</v>
      </c>
      <c r="AX140" s="176" t="str">
        <f>IF(CX19.4!QE44&lt;1,"x","")</f>
        <v>x</v>
      </c>
      <c r="AY140" s="176" t="str">
        <f>IF(CX19.4!QP44&lt;1,"x","")</f>
        <v>x</v>
      </c>
      <c r="AZ140" s="176" t="str">
        <f>IF(CX19.4!RA44&lt;1,"x","")</f>
        <v>x</v>
      </c>
      <c r="BA140" s="176" t="str">
        <f>IF(CX19.4!RL44&lt;1,"x","")</f>
        <v>x</v>
      </c>
      <c r="BB140" s="176" t="str">
        <f>IF(CX19.4!SJ44&lt;1,"x","")</f>
        <v>x</v>
      </c>
      <c r="BC140" s="176" t="str">
        <f>IF(CX19.4!SU44&lt;1,"x","")</f>
        <v>x</v>
      </c>
      <c r="BD140" s="176"/>
      <c r="BE140" s="281"/>
    </row>
    <row r="141" spans="1:57">
      <c r="A141" s="190">
        <v>33</v>
      </c>
      <c r="B141" s="190">
        <v>139</v>
      </c>
      <c r="C141" s="192" t="s">
        <v>415</v>
      </c>
      <c r="D141" s="192" t="s">
        <v>496</v>
      </c>
      <c r="E141" s="196" t="s">
        <v>19</v>
      </c>
      <c r="F141" s="197" t="s">
        <v>497</v>
      </c>
      <c r="G141" s="190"/>
      <c r="H141" s="191" t="s">
        <v>853</v>
      </c>
      <c r="I141" s="191" t="s">
        <v>18</v>
      </c>
      <c r="J141" s="184" t="s">
        <v>886</v>
      </c>
      <c r="K141" s="205">
        <f t="shared" si="4"/>
        <v>0</v>
      </c>
      <c r="L141" s="208">
        <f>CX19.4!RY33</f>
        <v>2.4890109890109891</v>
      </c>
      <c r="M141" s="207" t="str">
        <f t="shared" si="5"/>
        <v/>
      </c>
      <c r="N141" s="176" t="str">
        <f>IF(CX19.4!M33&lt;1,"x","")</f>
        <v/>
      </c>
      <c r="O141" s="176" t="str">
        <f>IF(CX19.4!S33&lt;1,"x","")</f>
        <v/>
      </c>
      <c r="P141" s="176" t="str">
        <f>IF(CX19.4!AC33&lt;1,"x","")</f>
        <v/>
      </c>
      <c r="Q141" s="176" t="str">
        <f>IF(CX19.4!AN33&lt;1,"x","")</f>
        <v/>
      </c>
      <c r="R141" s="176" t="str">
        <f>IF(CX19.4!AY33&lt;1,"x","")</f>
        <v/>
      </c>
      <c r="S141" s="176" t="str">
        <f>IF(CX19.4!BJ33&lt;1,"x","")</f>
        <v/>
      </c>
      <c r="T141" s="176" t="str">
        <f>IF(CX19.4!BU33&lt;1,"x","")</f>
        <v/>
      </c>
      <c r="U141" s="176" t="str">
        <f>IF(CX19.4!CN33&lt;1,"x","")</f>
        <v/>
      </c>
      <c r="V141" s="176" t="str">
        <f>IF(CX19.4!CY33&lt;1,"x","")</f>
        <v/>
      </c>
      <c r="W141" s="176" t="str">
        <f>IF(CX19.4!DJ33&lt;1,"x","")</f>
        <v/>
      </c>
      <c r="X141" s="176" t="str">
        <f>IF(CX19.4!DU33&lt;1,"x","")</f>
        <v/>
      </c>
      <c r="Y141" s="176" t="str">
        <f>IF(CX19.4!EF33&lt;1,"x","")</f>
        <v/>
      </c>
      <c r="Z141" s="176" t="str">
        <f>IF(CX19.4!EQ33&lt;1,"x","")</f>
        <v/>
      </c>
      <c r="AA141" s="176" t="str">
        <f>IF(CX19.4!FB33&lt;1,"x","")</f>
        <v/>
      </c>
      <c r="AB141" s="176" t="str">
        <f>IF(CX19.4!FM33&lt;1,"x","")</f>
        <v/>
      </c>
      <c r="AC141" s="176" t="str">
        <f>IF(CX19.4!GJ33&lt;1,"x","")</f>
        <v/>
      </c>
      <c r="AD141" s="176" t="str">
        <f>IF(CX19.4!GU33&lt;1,"x","")</f>
        <v/>
      </c>
      <c r="AE141" s="176" t="str">
        <f>IF(CX19.4!HF33&lt;1,"x","")</f>
        <v/>
      </c>
      <c r="AF141" s="176" t="str">
        <f>IF(CX19.4!HQ33&lt;1,"x","")</f>
        <v/>
      </c>
      <c r="AG141" s="176" t="str">
        <f>IF(CX19.4!IB33&lt;1,"x","")</f>
        <v/>
      </c>
      <c r="AH141" s="176" t="str">
        <f>IF(CX19.4!IM33&lt;1,"x","")</f>
        <v/>
      </c>
      <c r="AI141" s="176" t="str">
        <f>IF(CX19.4!IX33&lt;1,"x","")</f>
        <v/>
      </c>
      <c r="AJ141" s="176" t="str">
        <f>IF(CX19.4!JI33&lt;1,"x","")</f>
        <v/>
      </c>
      <c r="AK141" s="176" t="str">
        <f>IF(CX19.4!JT33&lt;1,"x","")</f>
        <v/>
      </c>
      <c r="AL141" s="176" t="str">
        <f>IF(CX19.4!KQ33&lt;1,"x","")</f>
        <v/>
      </c>
      <c r="AM141" s="176" t="str">
        <f>IF(CX19.4!LB33&lt;1,"x","")</f>
        <v/>
      </c>
      <c r="AN141" s="176" t="str">
        <f>IF(CX19.4!LM33&lt;1,"x","")</f>
        <v/>
      </c>
      <c r="AO141" s="176" t="str">
        <f>IF(CX19.4!LX33&lt;1,"x","")</f>
        <v/>
      </c>
      <c r="AP141" s="176" t="str">
        <f>IF(CX19.4!MI33&lt;1,"x","")</f>
        <v/>
      </c>
      <c r="AQ141" s="176" t="str">
        <f>IF(CX19.4!MT33&lt;1,"x","")</f>
        <v/>
      </c>
      <c r="AR141" s="176" t="str">
        <f>IF(CX19.4!NE33&lt;1,"x","")</f>
        <v/>
      </c>
      <c r="AS141" s="176" t="str">
        <f>IF(CX19.4!NP33&lt;1,"x","")</f>
        <v/>
      </c>
      <c r="AT141" s="176" t="str">
        <f>IF(CX19.4!OA33&lt;1,"x","")</f>
        <v/>
      </c>
      <c r="AU141" s="176" t="str">
        <f>IF(CX19.4!OX33&lt;1,"x","")</f>
        <v/>
      </c>
      <c r="AV141" s="176" t="str">
        <f>IF(CX19.4!PI33&lt;1,"x","")</f>
        <v/>
      </c>
      <c r="AW141" s="176" t="str">
        <f>IF(CX19.4!PT33&lt;1,"x","")</f>
        <v/>
      </c>
      <c r="AX141" s="176" t="str">
        <f>IF(CX19.4!QE33&lt;1,"x","")</f>
        <v/>
      </c>
      <c r="AY141" s="176" t="str">
        <f>IF(CX19.4!QP33&lt;1,"x","")</f>
        <v/>
      </c>
      <c r="AZ141" s="176" t="str">
        <f>IF(CX19.4!RA33&lt;1,"x","")</f>
        <v/>
      </c>
      <c r="BA141" s="176" t="str">
        <f>IF(CX19.4!RL33&lt;1,"x","")</f>
        <v/>
      </c>
      <c r="BB141" s="176"/>
      <c r="BC141" s="176"/>
      <c r="BD141" s="176" t="str">
        <f>IF(CX19.4!TF33&lt;1,"x","")</f>
        <v/>
      </c>
      <c r="BE141" s="281"/>
    </row>
    <row r="142" spans="1:57" ht="66">
      <c r="A142" s="190">
        <v>34</v>
      </c>
      <c r="B142" s="190">
        <v>140</v>
      </c>
      <c r="C142" s="192" t="s">
        <v>415</v>
      </c>
      <c r="D142" s="192" t="s">
        <v>498</v>
      </c>
      <c r="E142" s="196" t="s">
        <v>499</v>
      </c>
      <c r="F142" s="292" t="s">
        <v>266</v>
      </c>
      <c r="G142" s="190"/>
      <c r="H142" s="191" t="s">
        <v>880</v>
      </c>
      <c r="I142" s="191" t="s">
        <v>18</v>
      </c>
      <c r="J142" s="184" t="s">
        <v>821</v>
      </c>
      <c r="K142" s="205">
        <f t="shared" si="4"/>
        <v>10</v>
      </c>
      <c r="L142" s="208">
        <f>CX19.4!RY34</f>
        <v>2.1529411764705881</v>
      </c>
      <c r="M142" s="207" t="str">
        <f t="shared" si="5"/>
        <v xml:space="preserve">CHCT2 (2TC), ĐA KCBTCT2 (1TC), ĐA KTTC1 (1TC), ĐA TCTC CTXD (1TC), TT DỰ TOÁN (1TC), TT KTV (KC) (2TC), TT KTV (TC) (2TC), </v>
      </c>
      <c r="N142" s="176" t="str">
        <f>IF(CX19.4!M34&lt;1,"x","")</f>
        <v/>
      </c>
      <c r="O142" s="176" t="str">
        <f>IF(CX19.4!S34&lt;1,"x","")</f>
        <v/>
      </c>
      <c r="P142" s="176" t="str">
        <f>IF(CX19.4!AC34&lt;1,"x","")</f>
        <v/>
      </c>
      <c r="Q142" s="176" t="str">
        <f>IF(CX19.4!AN34&lt;1,"x","")</f>
        <v/>
      </c>
      <c r="R142" s="176" t="str">
        <f>IF(CX19.4!AY34&lt;1,"x","")</f>
        <v/>
      </c>
      <c r="S142" s="176" t="str">
        <f>IF(CX19.4!BJ34&lt;1,"x","")</f>
        <v/>
      </c>
      <c r="T142" s="176" t="str">
        <f>IF(CX19.4!BU34&lt;1,"x","")</f>
        <v/>
      </c>
      <c r="U142" s="176" t="str">
        <f>IF(CX19.4!CN34&lt;1,"x","")</f>
        <v/>
      </c>
      <c r="V142" s="176" t="str">
        <f>IF(CX19.4!CY34&lt;1,"x","")</f>
        <v/>
      </c>
      <c r="W142" s="176" t="str">
        <f>IF(CX19.4!DJ34&lt;1,"x","")</f>
        <v/>
      </c>
      <c r="X142" s="176" t="str">
        <f>IF(CX19.4!DU34&lt;1,"x","")</f>
        <v/>
      </c>
      <c r="Y142" s="176" t="str">
        <f>IF(CX19.4!EF34&lt;1,"x","")</f>
        <v/>
      </c>
      <c r="Z142" s="176" t="str">
        <f>IF(CX19.4!EQ34&lt;1,"x","")</f>
        <v/>
      </c>
      <c r="AA142" s="176" t="str">
        <f>IF(CX19.4!FB34&lt;1,"x","")</f>
        <v/>
      </c>
      <c r="AB142" s="176" t="str">
        <f>IF(CX19.4!FM34&lt;1,"x","")</f>
        <v/>
      </c>
      <c r="AC142" s="176" t="str">
        <f>IF(CX19.4!GJ34&lt;1,"x","")</f>
        <v/>
      </c>
      <c r="AD142" s="176" t="str">
        <f>IF(CX19.4!GU34&lt;1,"x","")</f>
        <v/>
      </c>
      <c r="AE142" s="176" t="str">
        <f>IF(CX19.4!HF34&lt;1,"x","")</f>
        <v>x</v>
      </c>
      <c r="AF142" s="176" t="str">
        <f>IF(CX19.4!HQ34&lt;1,"x","")</f>
        <v/>
      </c>
      <c r="AG142" s="176" t="str">
        <f>IF(CX19.4!IB34&lt;1,"x","")</f>
        <v/>
      </c>
      <c r="AH142" s="176" t="str">
        <f>IF(CX19.4!IM34&lt;1,"x","")</f>
        <v/>
      </c>
      <c r="AI142" s="176" t="str">
        <f>IF(CX19.4!IX34&lt;1,"x","")</f>
        <v/>
      </c>
      <c r="AJ142" s="176" t="str">
        <f>IF(CX19.4!JI34&lt;1,"x","")</f>
        <v/>
      </c>
      <c r="AK142" s="176" t="str">
        <f>IF(CX19.4!JT34&lt;1,"x","")</f>
        <v/>
      </c>
      <c r="AL142" s="176" t="str">
        <f>IF(CX19.4!KQ34&lt;1,"x","")</f>
        <v/>
      </c>
      <c r="AM142" s="176" t="str">
        <f>IF(CX19.4!LB34&lt;1,"x","")</f>
        <v/>
      </c>
      <c r="AN142" s="176" t="str">
        <f>IF(CX19.4!LM34&lt;1,"x","")</f>
        <v/>
      </c>
      <c r="AO142" s="176" t="str">
        <f>IF(CX19.4!LX34&lt;1,"x","")</f>
        <v/>
      </c>
      <c r="AP142" s="176" t="str">
        <f>IF(CX19.4!MI34&lt;1,"x","")</f>
        <v>x</v>
      </c>
      <c r="AQ142" s="176" t="str">
        <f>IF(CX19.4!MT34&lt;1,"x","")</f>
        <v/>
      </c>
      <c r="AR142" s="176" t="str">
        <f>IF(CX19.4!NE34&lt;1,"x","")</f>
        <v>x</v>
      </c>
      <c r="AS142" s="176" t="str">
        <f>IF(CX19.4!NP34&lt;1,"x","")</f>
        <v/>
      </c>
      <c r="AT142" s="176" t="str">
        <f>IF(CX19.4!OA34&lt;1,"x","")</f>
        <v/>
      </c>
      <c r="AU142" s="176" t="str">
        <f>IF(CX19.4!OX34&lt;1,"x","")</f>
        <v/>
      </c>
      <c r="AV142" s="176" t="str">
        <f>IF(CX19.4!PI34&lt;1,"x","")</f>
        <v/>
      </c>
      <c r="AW142" s="176" t="str">
        <f>IF(CX19.4!PT34&lt;1,"x","")</f>
        <v/>
      </c>
      <c r="AX142" s="176" t="str">
        <f>IF(CX19.4!QE34&lt;1,"x","")</f>
        <v/>
      </c>
      <c r="AY142" s="176" t="str">
        <f>IF(CX19.4!QP34&lt;1,"x","")</f>
        <v>x</v>
      </c>
      <c r="AZ142" s="176" t="str">
        <f>IF(CX19.4!RA34&lt;1,"x","")</f>
        <v/>
      </c>
      <c r="BA142" s="176" t="str">
        <f>IF(CX19.4!RL34&lt;1,"x","")</f>
        <v>x</v>
      </c>
      <c r="BB142" s="176" t="str">
        <f>IF(CX19.4!SJ34&lt;1,"x","")</f>
        <v>x</v>
      </c>
      <c r="BC142" s="176" t="str">
        <f>IF(CX19.4!SU34&lt;1,"x","")</f>
        <v>x</v>
      </c>
      <c r="BD142" s="176"/>
      <c r="BE142" s="281"/>
    </row>
    <row r="143" spans="1:57" ht="214.5">
      <c r="A143" s="190">
        <v>35</v>
      </c>
      <c r="B143" s="190">
        <v>141</v>
      </c>
      <c r="C143" s="192" t="s">
        <v>415</v>
      </c>
      <c r="D143" s="192" t="s">
        <v>1069</v>
      </c>
      <c r="E143" s="196" t="s">
        <v>1008</v>
      </c>
      <c r="F143" s="197" t="s">
        <v>1070</v>
      </c>
      <c r="G143" s="190"/>
      <c r="H143" s="191" t="s">
        <v>1071</v>
      </c>
      <c r="I143" s="191" t="s">
        <v>18</v>
      </c>
      <c r="J143" s="184" t="s">
        <v>675</v>
      </c>
      <c r="K143" s="205">
        <f t="shared" si="4"/>
        <v>54</v>
      </c>
      <c r="L143" s="208" t="e">
        <f>CX19.4!RY55</f>
        <v>#DIV/0!</v>
      </c>
      <c r="M143" s="207" t="str">
        <f t="shared" si="5"/>
        <v xml:space="preserve">CHÍNH TRỊ (5TC), ĐCCT (2TC), TBCT (2TC), TTXDCB (MĐ2) (1TC), MÁY XD (3TC), CHCT2 (2TC), KCBTCT1 (2TC), TRẮC ĐỊA (3TC), NỀN MÓNG (3TC), KỸ THUẬT ĐIỆN CT (3TC), TT XDCB (MĐ1) (2TC), KCBTCT2 (2TC), ĐA KCBTCT2 (1TC), KTTC1 (3TC), ĐA KTTC1 (1TC), KỸ THUẬT TC2 (2TC), KINH TẾ XD (3TC), AN TOÀN LĐ (2TC), TCTC CTXD (3TC), ĐA TCTC CTXD (1TC), HC,TT,QTCTXD (3TC), TT DỰ TOÁN (1TC), TT KTV (KC) (2TC), TT KTV (TC) (2TC), </v>
      </c>
      <c r="N143" s="176" t="str">
        <f>IF(CX19.4!M55&lt;1,"x","")</f>
        <v/>
      </c>
      <c r="O143" s="176" t="str">
        <f>IF(CX19.4!S55&lt;1,"x","")</f>
        <v/>
      </c>
      <c r="P143" s="176" t="str">
        <f>IF(CX19.4!AC55&lt;1,"x","")</f>
        <v>x</v>
      </c>
      <c r="Q143" s="176" t="str">
        <f>IF(CX19.4!AN55&lt;1,"x","")</f>
        <v/>
      </c>
      <c r="R143" s="176" t="str">
        <f>IF(CX19.4!AY55&lt;1,"x","")</f>
        <v/>
      </c>
      <c r="S143" s="176" t="str">
        <f>IF(CX19.4!BJ55&lt;1,"x","")</f>
        <v/>
      </c>
      <c r="T143" s="176" t="str">
        <f>IF(CX19.4!BU55&lt;1,"x","")</f>
        <v/>
      </c>
      <c r="U143" s="176" t="str">
        <f>IF(CX19.4!CN55&lt;1,"x","")</f>
        <v/>
      </c>
      <c r="V143" s="176" t="str">
        <f>IF(CX19.4!CY55&lt;1,"x","")</f>
        <v>x</v>
      </c>
      <c r="W143" s="176" t="str">
        <f>IF(CX19.4!DJ55&lt;1,"x","")</f>
        <v/>
      </c>
      <c r="X143" s="176" t="str">
        <f>IF(CX19.4!DU55&lt;1,"x","")</f>
        <v/>
      </c>
      <c r="Y143" s="176" t="str">
        <f>IF(CX19.4!EF55&lt;1,"x","")</f>
        <v/>
      </c>
      <c r="Z143" s="176" t="str">
        <f>IF(CX19.4!EQ55&lt;1,"x","")</f>
        <v>x</v>
      </c>
      <c r="AA143" s="176" t="str">
        <f>IF(CX19.4!FB55&lt;1,"x","")</f>
        <v/>
      </c>
      <c r="AB143" s="176" t="str">
        <f>IF(CX19.4!FM55&lt;1,"x","")</f>
        <v>x</v>
      </c>
      <c r="AC143" s="176" t="str">
        <f>IF(CX19.4!GJ55&lt;1,"x","")</f>
        <v/>
      </c>
      <c r="AD143" s="176" t="str">
        <f>IF(CX19.4!GU55&lt;1,"x","")</f>
        <v>x</v>
      </c>
      <c r="AE143" s="176" t="str">
        <f>IF(CX19.4!HF55&lt;1,"x","")</f>
        <v>x</v>
      </c>
      <c r="AF143" s="176" t="str">
        <f>IF(CX19.4!HQ55&lt;1,"x","")</f>
        <v>x</v>
      </c>
      <c r="AG143" s="176" t="str">
        <f>IF(CX19.4!IB55&lt;1,"x","")</f>
        <v>x</v>
      </c>
      <c r="AH143" s="176" t="str">
        <f>IF(CX19.4!IM55&lt;1,"x","")</f>
        <v/>
      </c>
      <c r="AI143" s="176" t="str">
        <f>IF(CX19.4!IX55&lt;1,"x","")</f>
        <v>x</v>
      </c>
      <c r="AJ143" s="176" t="str">
        <f>IF(CX19.4!JI55&lt;1,"x","")</f>
        <v>x</v>
      </c>
      <c r="AK143" s="176" t="str">
        <f>IF(CX19.4!JT55&lt;1,"x","")</f>
        <v>x</v>
      </c>
      <c r="AL143" s="176" t="str">
        <f>IF(CX19.4!KQ55&lt;1,"x","")</f>
        <v/>
      </c>
      <c r="AM143" s="176" t="str">
        <f>IF(CX19.4!LB55&lt;1,"x","")</f>
        <v/>
      </c>
      <c r="AN143" s="176" t="str">
        <f>IF(CX19.4!LM55&lt;1,"x","")</f>
        <v/>
      </c>
      <c r="AO143" s="176" t="str">
        <f>IF(CX19.4!LX55&lt;1,"x","")</f>
        <v>x</v>
      </c>
      <c r="AP143" s="176" t="str">
        <f>IF(CX19.4!MI55&lt;1,"x","")</f>
        <v>x</v>
      </c>
      <c r="AQ143" s="176" t="str">
        <f>IF(CX19.4!MT55&lt;1,"x","")</f>
        <v>x</v>
      </c>
      <c r="AR143" s="176" t="str">
        <f>IF(CX19.4!NE55&lt;1,"x","")</f>
        <v>x</v>
      </c>
      <c r="AS143" s="176" t="str">
        <f>IF(CX19.4!NP55&lt;1,"x","")</f>
        <v/>
      </c>
      <c r="AT143" s="176" t="str">
        <f>IF(CX19.4!OA55&lt;1,"x","")</f>
        <v/>
      </c>
      <c r="AU143" s="176" t="str">
        <f>IF(CX19.4!OX55&lt;1,"x","")</f>
        <v>x</v>
      </c>
      <c r="AV143" s="176" t="str">
        <f>IF(CX19.4!PI55&lt;1,"x","")</f>
        <v>x</v>
      </c>
      <c r="AW143" s="176" t="str">
        <f>IF(CX19.4!PT55&lt;1,"x","")</f>
        <v>x</v>
      </c>
      <c r="AX143" s="176" t="str">
        <f>IF(CX19.4!QE55&lt;1,"x","")</f>
        <v>x</v>
      </c>
      <c r="AY143" s="176" t="str">
        <f>IF(CX19.4!QP55&lt;1,"x","")</f>
        <v>x</v>
      </c>
      <c r="AZ143" s="176" t="str">
        <f>IF(CX19.4!RA55&lt;1,"x","")</f>
        <v>x</v>
      </c>
      <c r="BA143" s="176" t="str">
        <f>IF(CX19.4!RL55&lt;1,"x","")</f>
        <v>x</v>
      </c>
      <c r="BB143" s="176" t="str">
        <f>IF(CX19.4!SJ55&lt;1,"x","")</f>
        <v>x</v>
      </c>
      <c r="BC143" s="176" t="str">
        <f>IF(CX19.4!SU55&lt;1,"x","")</f>
        <v>x</v>
      </c>
      <c r="BD143" s="176"/>
      <c r="BE143" s="281"/>
    </row>
    <row r="144" spans="1:57">
      <c r="A144" s="190">
        <v>1</v>
      </c>
      <c r="B144" s="190">
        <v>142</v>
      </c>
      <c r="C144" s="178" t="s">
        <v>500</v>
      </c>
      <c r="D144" s="283" t="s">
        <v>501</v>
      </c>
      <c r="E144" s="287" t="s">
        <v>502</v>
      </c>
      <c r="F144" s="288" t="s">
        <v>503</v>
      </c>
      <c r="G144" s="190"/>
      <c r="H144" s="193" t="s">
        <v>880</v>
      </c>
      <c r="I144" s="182" t="s">
        <v>18</v>
      </c>
      <c r="J144" s="184" t="s">
        <v>938</v>
      </c>
      <c r="K144" s="205">
        <f t="shared" si="4"/>
        <v>0</v>
      </c>
      <c r="L144" s="208">
        <f>CX19.5!RY2</f>
        <v>3.4890109890109891</v>
      </c>
      <c r="M144" s="207" t="str">
        <f t="shared" si="5"/>
        <v/>
      </c>
      <c r="N144" s="176" t="str">
        <f>IF(CX19.5!M2&lt;1,"x","")</f>
        <v/>
      </c>
      <c r="O144" s="176" t="str">
        <f>IF(CX19.5!S2&lt;1,"x","")</f>
        <v/>
      </c>
      <c r="P144" s="176" t="str">
        <f>IF(CX19.5!AC2&lt;1,"x","")</f>
        <v/>
      </c>
      <c r="Q144" s="176" t="str">
        <f>IF(CX19.5!AN2&lt;1,"x","")</f>
        <v/>
      </c>
      <c r="R144" s="176" t="str">
        <f>IF(CX19.5!AY2&lt;1,"x","")</f>
        <v/>
      </c>
      <c r="S144" s="176" t="str">
        <f>IF(CX19.5!BJ2&lt;1,"x","")</f>
        <v/>
      </c>
      <c r="T144" s="176" t="str">
        <f>IF(CX19.5!BU2&lt;1,"x","")</f>
        <v/>
      </c>
      <c r="U144" s="176" t="str">
        <f>IF(CX19.5!CN2&lt;1,"x","")</f>
        <v/>
      </c>
      <c r="V144" s="176" t="str">
        <f>IF(CX19.5!CY2&lt;1,"x","")</f>
        <v/>
      </c>
      <c r="W144" s="176" t="str">
        <f>IF(CX19.5!DJ2&lt;1,"x","")</f>
        <v/>
      </c>
      <c r="X144" s="176" t="str">
        <f>IF(CX19.5!DU2&lt;1,"x","")</f>
        <v/>
      </c>
      <c r="Y144" s="176" t="str">
        <f>IF(CX19.5!EF2&lt;1,"x","")</f>
        <v/>
      </c>
      <c r="Z144" s="176" t="str">
        <f>IF(CX19.5!EQ2&lt;1,"x","")</f>
        <v/>
      </c>
      <c r="AA144" s="176" t="str">
        <f>IF(CX19.5!FB2&lt;1,"x","")</f>
        <v/>
      </c>
      <c r="AB144" s="176" t="str">
        <f>IF(CX19.5!FM2&lt;1,"x","")</f>
        <v/>
      </c>
      <c r="AC144" s="176" t="str">
        <f>IF(CX19.5!GJ2&lt;1,"x","")</f>
        <v/>
      </c>
      <c r="AD144" s="176" t="str">
        <f>IF(CX19.5!GU2&lt;1,"x","")</f>
        <v/>
      </c>
      <c r="AE144" s="176" t="str">
        <f>IF(CX19.5!HF2&lt;1,"x","")</f>
        <v/>
      </c>
      <c r="AF144" s="176" t="str">
        <f>IF(CX19.5!HQ2&lt;1,"x","")</f>
        <v/>
      </c>
      <c r="AG144" s="176" t="str">
        <f>IF(CX19.5!IB2&lt;1,"x","")</f>
        <v/>
      </c>
      <c r="AH144" s="176" t="str">
        <f>IF(CX19.5!IM2&lt;1,"x","")</f>
        <v/>
      </c>
      <c r="AI144" s="176" t="str">
        <f>IF(CX19.5!IX2&lt;1,"x","")</f>
        <v/>
      </c>
      <c r="AJ144" s="176" t="str">
        <f>IF(CX19.5!JI2&lt;1,"x","")</f>
        <v/>
      </c>
      <c r="AK144" s="176" t="str">
        <f>IF(CX19.5!JT2&lt;1,"x","")</f>
        <v/>
      </c>
      <c r="AL144" s="176" t="str">
        <f>IF(CX19.5!KQ2&lt;1,"x","")</f>
        <v/>
      </c>
      <c r="AM144" s="176" t="str">
        <f>IF(CX19.5!LB2&lt;1,"x","")</f>
        <v/>
      </c>
      <c r="AN144" s="176" t="str">
        <f>IF(CX19.5!LM2&lt;1,"x","")</f>
        <v/>
      </c>
      <c r="AO144" s="176" t="str">
        <f>IF(CX19.5!LX2&lt;1,"x","")</f>
        <v/>
      </c>
      <c r="AP144" s="176" t="str">
        <f>IF(CX19.5!MI2&lt;1,"x","")</f>
        <v/>
      </c>
      <c r="AQ144" s="176" t="str">
        <f>IF(CX19.5!MT2&lt;1,"x","")</f>
        <v/>
      </c>
      <c r="AR144" s="176" t="str">
        <f>IF(CX19.5!NE2&lt;1,"x","")</f>
        <v/>
      </c>
      <c r="AS144" s="176" t="str">
        <f>IF(CX19.5!NP2&lt;1,"x","")</f>
        <v/>
      </c>
      <c r="AT144" s="176" t="str">
        <f>IF(CX19.5!OA2&lt;1,"x","")</f>
        <v/>
      </c>
      <c r="AU144" s="176" t="str">
        <f>IF(CX19.5!OX2&lt;1,"x","")</f>
        <v/>
      </c>
      <c r="AV144" s="176" t="str">
        <f>IF(CX19.5!PI2&lt;1,"x","")</f>
        <v/>
      </c>
      <c r="AW144" s="176" t="str">
        <f>IF(CX19.5!PT2&lt;1,"x","")</f>
        <v/>
      </c>
      <c r="AX144" s="176" t="str">
        <f>IF(CX19.5!QE2&lt;1,"x","")</f>
        <v/>
      </c>
      <c r="AY144" s="176" t="str">
        <f>IF(CX19.5!QP2&lt;1,"x","")</f>
        <v/>
      </c>
      <c r="AZ144" s="176" t="str">
        <f>IF(CX19.5!RA2&lt;1,"x","")</f>
        <v/>
      </c>
      <c r="BA144" s="176" t="str">
        <f>IF(CX19.5!RL2&lt;1,"x","")</f>
        <v/>
      </c>
      <c r="BB144" s="176"/>
      <c r="BC144" s="176"/>
      <c r="BD144" s="176" t="str">
        <f>IF(CX19.5!TF2&lt;1,"x","")</f>
        <v/>
      </c>
      <c r="BE144" s="281"/>
    </row>
    <row r="145" spans="1:57" ht="66">
      <c r="A145" s="190">
        <v>2</v>
      </c>
      <c r="B145" s="190">
        <v>143</v>
      </c>
      <c r="C145" s="180" t="s">
        <v>500</v>
      </c>
      <c r="D145" s="192" t="s">
        <v>504</v>
      </c>
      <c r="E145" s="196" t="s">
        <v>487</v>
      </c>
      <c r="F145" s="197" t="s">
        <v>114</v>
      </c>
      <c r="G145" s="190"/>
      <c r="H145" s="193" t="s">
        <v>902</v>
      </c>
      <c r="I145" s="182" t="s">
        <v>18</v>
      </c>
      <c r="J145" s="184" t="s">
        <v>683</v>
      </c>
      <c r="K145" s="205">
        <f t="shared" si="4"/>
        <v>14</v>
      </c>
      <c r="L145" s="208">
        <f>CX19.5!RY3</f>
        <v>1.9259259259259258</v>
      </c>
      <c r="M145" s="207" t="str">
        <f t="shared" si="5"/>
        <v xml:space="preserve">KTCTDD (2TC), KTTC1 (3TC), TCTC CTXD (3TC), ĐA TCTC CTXD (1TC), TT DỰ TOÁN (1TC), TT KTV (KC) (2TC), TT KTV (TC) (2TC), </v>
      </c>
      <c r="N145" s="176" t="str">
        <f>IF(CX19.5!M3&lt;1,"x","")</f>
        <v/>
      </c>
      <c r="O145" s="176" t="str">
        <f>IF(CX19.5!S3&lt;1,"x","")</f>
        <v/>
      </c>
      <c r="P145" s="176" t="str">
        <f>IF(CX19.5!AC3&lt;1,"x","")</f>
        <v/>
      </c>
      <c r="Q145" s="176" t="str">
        <f>IF(CX19.5!AN3&lt;1,"x","")</f>
        <v/>
      </c>
      <c r="R145" s="176" t="str">
        <f>IF(CX19.5!AY3&lt;1,"x","")</f>
        <v/>
      </c>
      <c r="S145" s="176" t="str">
        <f>IF(CX19.5!BJ3&lt;1,"x","")</f>
        <v/>
      </c>
      <c r="T145" s="176" t="str">
        <f>IF(CX19.5!BU3&lt;1,"x","")</f>
        <v/>
      </c>
      <c r="U145" s="176" t="str">
        <f>IF(CX19.5!CN3&lt;1,"x","")</f>
        <v/>
      </c>
      <c r="V145" s="176" t="str">
        <f>IF(CX19.5!CY3&lt;1,"x","")</f>
        <v/>
      </c>
      <c r="W145" s="176" t="str">
        <f>IF(CX19.5!DJ3&lt;1,"x","")</f>
        <v/>
      </c>
      <c r="X145" s="176" t="str">
        <f>IF(CX19.5!DU3&lt;1,"x","")</f>
        <v/>
      </c>
      <c r="Y145" s="176" t="str">
        <f>IF(CX19.5!EF3&lt;1,"x","")</f>
        <v/>
      </c>
      <c r="Z145" s="176" t="str">
        <f>IF(CX19.5!EQ3&lt;1,"x","")</f>
        <v/>
      </c>
      <c r="AA145" s="176" t="str">
        <f>IF(CX19.5!FB3&lt;1,"x","")</f>
        <v/>
      </c>
      <c r="AB145" s="176" t="str">
        <f>IF(CX19.5!FM3&lt;1,"x","")</f>
        <v/>
      </c>
      <c r="AC145" s="176" t="str">
        <f>IF(CX19.5!GJ3&lt;1,"x","")</f>
        <v/>
      </c>
      <c r="AD145" s="176" t="str">
        <f>IF(CX19.5!GU3&lt;1,"x","")</f>
        <v/>
      </c>
      <c r="AE145" s="176" t="str">
        <f>IF(CX19.5!HF3&lt;1,"x","")</f>
        <v/>
      </c>
      <c r="AF145" s="176" t="str">
        <f>IF(CX19.5!HQ3&lt;1,"x","")</f>
        <v/>
      </c>
      <c r="AG145" s="176" t="str">
        <f>IF(CX19.5!IB3&lt;1,"x","")</f>
        <v/>
      </c>
      <c r="AH145" s="176" t="str">
        <f>IF(CX19.5!IM3&lt;1,"x","")</f>
        <v>x</v>
      </c>
      <c r="AI145" s="176" t="str">
        <f>IF(CX19.5!IX3&lt;1,"x","")</f>
        <v/>
      </c>
      <c r="AJ145" s="176" t="str">
        <f>IF(CX19.5!JI3&lt;1,"x","")</f>
        <v/>
      </c>
      <c r="AK145" s="176" t="str">
        <f>IF(CX19.5!JT3&lt;1,"x","")</f>
        <v/>
      </c>
      <c r="AL145" s="176" t="str">
        <f>IF(CX19.5!KQ3&lt;1,"x","")</f>
        <v/>
      </c>
      <c r="AM145" s="176" t="str">
        <f>IF(CX19.5!LB3&lt;1,"x","")</f>
        <v/>
      </c>
      <c r="AN145" s="176" t="str">
        <f>IF(CX19.5!LM3&lt;1,"x","")</f>
        <v/>
      </c>
      <c r="AO145" s="176" t="str">
        <f>IF(CX19.5!LX3&lt;1,"x","")</f>
        <v/>
      </c>
      <c r="AP145" s="176" t="str">
        <f>IF(CX19.5!MI3&lt;1,"x","")</f>
        <v/>
      </c>
      <c r="AQ145" s="176" t="str">
        <f>IF(CX19.5!MT3&lt;1,"x","")</f>
        <v>x</v>
      </c>
      <c r="AR145" s="176" t="str">
        <f>IF(CX19.5!NE3&lt;1,"x","")</f>
        <v/>
      </c>
      <c r="AS145" s="176" t="str">
        <f>IF(CX19.5!NP3&lt;1,"x","")</f>
        <v/>
      </c>
      <c r="AT145" s="176" t="str">
        <f>IF(CX19.5!OA3&lt;1,"x","")</f>
        <v/>
      </c>
      <c r="AU145" s="176" t="str">
        <f>IF(CX19.5!OX3&lt;1,"x","")</f>
        <v/>
      </c>
      <c r="AV145" s="176" t="str">
        <f>IF(CX19.5!PI3&lt;1,"x","")</f>
        <v/>
      </c>
      <c r="AW145" s="176" t="str">
        <f>IF(CX19.5!PT3&lt;1,"x","")</f>
        <v/>
      </c>
      <c r="AX145" s="176" t="str">
        <f>IF(CX19.5!QE3&lt;1,"x","")</f>
        <v>x</v>
      </c>
      <c r="AY145" s="176" t="str">
        <f>IF(CX19.5!QP3&lt;1,"x","")</f>
        <v>x</v>
      </c>
      <c r="AZ145" s="176" t="str">
        <f>IF(CX19.5!RA3&lt;1,"x","")</f>
        <v/>
      </c>
      <c r="BA145" s="176" t="str">
        <f>IF(CX19.5!RL3&lt;1,"x","")</f>
        <v>x</v>
      </c>
      <c r="BB145" s="176" t="str">
        <f>IF(CX19.5!SJ3&lt;1,"x","")</f>
        <v>x</v>
      </c>
      <c r="BC145" s="176" t="str">
        <f>IF(CX19.5!SU3&lt;1,"x","")</f>
        <v>x</v>
      </c>
      <c r="BD145" s="176"/>
      <c r="BE145" s="281"/>
    </row>
    <row r="146" spans="1:57">
      <c r="A146" s="190">
        <v>3</v>
      </c>
      <c r="B146" s="190">
        <v>144</v>
      </c>
      <c r="C146" s="180" t="s">
        <v>500</v>
      </c>
      <c r="D146" s="192" t="s">
        <v>505</v>
      </c>
      <c r="E146" s="196" t="s">
        <v>132</v>
      </c>
      <c r="F146" s="197" t="s">
        <v>117</v>
      </c>
      <c r="G146" s="190"/>
      <c r="H146" s="193" t="s">
        <v>903</v>
      </c>
      <c r="I146" s="182" t="s">
        <v>18</v>
      </c>
      <c r="J146" s="184" t="s">
        <v>836</v>
      </c>
      <c r="K146" s="205">
        <f t="shared" si="4"/>
        <v>0</v>
      </c>
      <c r="L146" s="208">
        <f>CX19.5!RY4</f>
        <v>3.0054945054945055</v>
      </c>
      <c r="M146" s="207" t="str">
        <f t="shared" si="5"/>
        <v/>
      </c>
      <c r="N146" s="176" t="str">
        <f>IF(CX19.5!M4&lt;1,"x","")</f>
        <v/>
      </c>
      <c r="O146" s="176" t="str">
        <f>IF(CX19.5!S4&lt;1,"x","")</f>
        <v/>
      </c>
      <c r="P146" s="176" t="str">
        <f>IF(CX19.5!AC4&lt;1,"x","")</f>
        <v/>
      </c>
      <c r="Q146" s="176" t="str">
        <f>IF(CX19.5!AN4&lt;1,"x","")</f>
        <v/>
      </c>
      <c r="R146" s="176" t="str">
        <f>IF(CX19.5!AY4&lt;1,"x","")</f>
        <v/>
      </c>
      <c r="S146" s="176" t="str">
        <f>IF(CX19.5!BJ4&lt;1,"x","")</f>
        <v/>
      </c>
      <c r="T146" s="176" t="str">
        <f>IF(CX19.5!BU4&lt;1,"x","")</f>
        <v/>
      </c>
      <c r="U146" s="176" t="str">
        <f>IF(CX19.5!CN4&lt;1,"x","")</f>
        <v/>
      </c>
      <c r="V146" s="176" t="str">
        <f>IF(CX19.5!CY4&lt;1,"x","")</f>
        <v/>
      </c>
      <c r="W146" s="176" t="str">
        <f>IF(CX19.5!DJ4&lt;1,"x","")</f>
        <v/>
      </c>
      <c r="X146" s="176" t="str">
        <f>IF(CX19.5!DU4&lt;1,"x","")</f>
        <v/>
      </c>
      <c r="Y146" s="176" t="str">
        <f>IF(CX19.5!EF4&lt;1,"x","")</f>
        <v/>
      </c>
      <c r="Z146" s="176" t="str">
        <f>IF(CX19.5!EQ4&lt;1,"x","")</f>
        <v/>
      </c>
      <c r="AA146" s="176" t="str">
        <f>IF(CX19.5!FB4&lt;1,"x","")</f>
        <v/>
      </c>
      <c r="AB146" s="176" t="str">
        <f>IF(CX19.5!FM4&lt;1,"x","")</f>
        <v/>
      </c>
      <c r="AC146" s="176" t="str">
        <f>IF(CX19.5!GJ4&lt;1,"x","")</f>
        <v/>
      </c>
      <c r="AD146" s="176" t="str">
        <f>IF(CX19.5!GU4&lt;1,"x","")</f>
        <v/>
      </c>
      <c r="AE146" s="176" t="str">
        <f>IF(CX19.5!HF4&lt;1,"x","")</f>
        <v/>
      </c>
      <c r="AF146" s="176" t="str">
        <f>IF(CX19.5!HQ4&lt;1,"x","")</f>
        <v/>
      </c>
      <c r="AG146" s="176" t="str">
        <f>IF(CX19.5!IB4&lt;1,"x","")</f>
        <v/>
      </c>
      <c r="AH146" s="176" t="str">
        <f>IF(CX19.5!IM4&lt;1,"x","")</f>
        <v/>
      </c>
      <c r="AI146" s="176" t="str">
        <f>IF(CX19.5!IX4&lt;1,"x","")</f>
        <v/>
      </c>
      <c r="AJ146" s="176" t="str">
        <f>IF(CX19.5!JI4&lt;1,"x","")</f>
        <v/>
      </c>
      <c r="AK146" s="176" t="str">
        <f>IF(CX19.5!JT4&lt;1,"x","")</f>
        <v/>
      </c>
      <c r="AL146" s="176" t="str">
        <f>IF(CX19.5!KQ4&lt;1,"x","")</f>
        <v/>
      </c>
      <c r="AM146" s="176" t="str">
        <f>IF(CX19.5!LB4&lt;1,"x","")</f>
        <v/>
      </c>
      <c r="AN146" s="176" t="str">
        <f>IF(CX19.5!LM4&lt;1,"x","")</f>
        <v/>
      </c>
      <c r="AO146" s="176" t="str">
        <f>IF(CX19.5!LX4&lt;1,"x","")</f>
        <v/>
      </c>
      <c r="AP146" s="176" t="str">
        <f>IF(CX19.5!MI4&lt;1,"x","")</f>
        <v/>
      </c>
      <c r="AQ146" s="176" t="str">
        <f>IF(CX19.5!MT4&lt;1,"x","")</f>
        <v/>
      </c>
      <c r="AR146" s="176" t="str">
        <f>IF(CX19.5!NE4&lt;1,"x","")</f>
        <v/>
      </c>
      <c r="AS146" s="176" t="str">
        <f>IF(CX19.5!NP4&lt;1,"x","")</f>
        <v/>
      </c>
      <c r="AT146" s="176" t="str">
        <f>IF(CX19.5!OA4&lt;1,"x","")</f>
        <v/>
      </c>
      <c r="AU146" s="176" t="str">
        <f>IF(CX19.5!OX4&lt;1,"x","")</f>
        <v/>
      </c>
      <c r="AV146" s="176" t="str">
        <f>IF(CX19.5!PI4&lt;1,"x","")</f>
        <v/>
      </c>
      <c r="AW146" s="176" t="str">
        <f>IF(CX19.5!PT4&lt;1,"x","")</f>
        <v/>
      </c>
      <c r="AX146" s="176" t="str">
        <f>IF(CX19.5!QE4&lt;1,"x","")</f>
        <v/>
      </c>
      <c r="AY146" s="176" t="str">
        <f>IF(CX19.5!QP4&lt;1,"x","")</f>
        <v/>
      </c>
      <c r="AZ146" s="176" t="str">
        <f>IF(CX19.5!RA4&lt;1,"x","")</f>
        <v/>
      </c>
      <c r="BA146" s="176" t="str">
        <f>IF(CX19.5!RL4&lt;1,"x","")</f>
        <v/>
      </c>
      <c r="BB146" s="176" t="str">
        <f>IF(CX19.5!SJ4&lt;1,"x","")</f>
        <v/>
      </c>
      <c r="BC146" s="176" t="str">
        <f>IF(CX19.5!SU4&lt;1,"x","")</f>
        <v/>
      </c>
      <c r="BD146" s="176" t="str">
        <f>IF(CX19.5!TF4&lt;1,"x","")</f>
        <v/>
      </c>
      <c r="BE146" s="281"/>
    </row>
    <row r="147" spans="1:57">
      <c r="A147" s="190">
        <v>4</v>
      </c>
      <c r="B147" s="190">
        <v>145</v>
      </c>
      <c r="C147" s="180" t="s">
        <v>500</v>
      </c>
      <c r="D147" s="192" t="s">
        <v>506</v>
      </c>
      <c r="E147" s="196" t="s">
        <v>31</v>
      </c>
      <c r="F147" s="197" t="s">
        <v>117</v>
      </c>
      <c r="G147" s="190"/>
      <c r="H147" s="193" t="s">
        <v>904</v>
      </c>
      <c r="I147" s="182" t="s">
        <v>18</v>
      </c>
      <c r="J147" s="184" t="s">
        <v>833</v>
      </c>
      <c r="K147" s="205">
        <f t="shared" si="4"/>
        <v>5</v>
      </c>
      <c r="L147" s="208">
        <f>CX19.5!RY5</f>
        <v>2.5568181818181817</v>
      </c>
      <c r="M147" s="207" t="str">
        <f t="shared" si="5"/>
        <v xml:space="preserve">MÁY XD (3TC), TT KTV (KC) (2TC), </v>
      </c>
      <c r="N147" s="176" t="str">
        <f>IF(CX19.5!M5&lt;1,"x","")</f>
        <v/>
      </c>
      <c r="O147" s="176" t="str">
        <f>IF(CX19.5!S5&lt;1,"x","")</f>
        <v/>
      </c>
      <c r="P147" s="176" t="str">
        <f>IF(CX19.5!AC5&lt;1,"x","")</f>
        <v/>
      </c>
      <c r="Q147" s="176" t="str">
        <f>IF(CX19.5!AN5&lt;1,"x","")</f>
        <v/>
      </c>
      <c r="R147" s="176" t="str">
        <f>IF(CX19.5!AY5&lt;1,"x","")</f>
        <v/>
      </c>
      <c r="S147" s="176" t="str">
        <f>IF(CX19.5!BJ5&lt;1,"x","")</f>
        <v/>
      </c>
      <c r="T147" s="176" t="str">
        <f>IF(CX19.5!BU5&lt;1,"x","")</f>
        <v/>
      </c>
      <c r="U147" s="176" t="str">
        <f>IF(CX19.5!CN5&lt;1,"x","")</f>
        <v/>
      </c>
      <c r="V147" s="176" t="str">
        <f>IF(CX19.5!CY5&lt;1,"x","")</f>
        <v/>
      </c>
      <c r="W147" s="176" t="str">
        <f>IF(CX19.5!DJ5&lt;1,"x","")</f>
        <v/>
      </c>
      <c r="X147" s="176" t="str">
        <f>IF(CX19.5!DU5&lt;1,"x","")</f>
        <v/>
      </c>
      <c r="Y147" s="176" t="str">
        <f>IF(CX19.5!EF5&lt;1,"x","")</f>
        <v/>
      </c>
      <c r="Z147" s="176" t="str">
        <f>IF(CX19.5!EQ5&lt;1,"x","")</f>
        <v/>
      </c>
      <c r="AA147" s="176" t="str">
        <f>IF(CX19.5!FB5&lt;1,"x","")</f>
        <v/>
      </c>
      <c r="AB147" s="176" t="str">
        <f>IF(CX19.5!FM5&lt;1,"x","")</f>
        <v/>
      </c>
      <c r="AC147" s="176" t="str">
        <f>IF(CX19.5!GJ5&lt;1,"x","")</f>
        <v/>
      </c>
      <c r="AD147" s="176" t="str">
        <f>IF(CX19.5!GU5&lt;1,"x","")</f>
        <v>x</v>
      </c>
      <c r="AE147" s="176" t="str">
        <f>IF(CX19.5!HF5&lt;1,"x","")</f>
        <v/>
      </c>
      <c r="AF147" s="176" t="str">
        <f>IF(CX19.5!HQ5&lt;1,"x","")</f>
        <v/>
      </c>
      <c r="AG147" s="176" t="str">
        <f>IF(CX19.5!IB5&lt;1,"x","")</f>
        <v/>
      </c>
      <c r="AH147" s="176" t="str">
        <f>IF(CX19.5!IM5&lt;1,"x","")</f>
        <v/>
      </c>
      <c r="AI147" s="176" t="str">
        <f>IF(CX19.5!IX5&lt;1,"x","")</f>
        <v/>
      </c>
      <c r="AJ147" s="176" t="str">
        <f>IF(CX19.5!JI5&lt;1,"x","")</f>
        <v/>
      </c>
      <c r="AK147" s="176" t="str">
        <f>IF(CX19.5!JT5&lt;1,"x","")</f>
        <v/>
      </c>
      <c r="AL147" s="176" t="str">
        <f>IF(CX19.5!KQ5&lt;1,"x","")</f>
        <v/>
      </c>
      <c r="AM147" s="176" t="str">
        <f>IF(CX19.5!LB5&lt;1,"x","")</f>
        <v/>
      </c>
      <c r="AN147" s="176" t="str">
        <f>IF(CX19.5!LM5&lt;1,"x","")</f>
        <v/>
      </c>
      <c r="AO147" s="176" t="str">
        <f>IF(CX19.5!LX5&lt;1,"x","")</f>
        <v/>
      </c>
      <c r="AP147" s="176" t="str">
        <f>IF(CX19.5!MI5&lt;1,"x","")</f>
        <v/>
      </c>
      <c r="AQ147" s="176" t="str">
        <f>IF(CX19.5!MT5&lt;1,"x","")</f>
        <v/>
      </c>
      <c r="AR147" s="176" t="str">
        <f>IF(CX19.5!NE5&lt;1,"x","")</f>
        <v/>
      </c>
      <c r="AS147" s="176" t="str">
        <f>IF(CX19.5!NP5&lt;1,"x","")</f>
        <v/>
      </c>
      <c r="AT147" s="176" t="str">
        <f>IF(CX19.5!OA5&lt;1,"x","")</f>
        <v/>
      </c>
      <c r="AU147" s="176" t="str">
        <f>IF(CX19.5!OX5&lt;1,"x","")</f>
        <v/>
      </c>
      <c r="AV147" s="176" t="str">
        <f>IF(CX19.5!PI5&lt;1,"x","")</f>
        <v/>
      </c>
      <c r="AW147" s="176" t="str">
        <f>IF(CX19.5!PT5&lt;1,"x","")</f>
        <v/>
      </c>
      <c r="AX147" s="176" t="str">
        <f>IF(CX19.5!QE5&lt;1,"x","")</f>
        <v/>
      </c>
      <c r="AY147" s="176" t="str">
        <f>IF(CX19.5!QP5&lt;1,"x","")</f>
        <v/>
      </c>
      <c r="AZ147" s="176" t="str">
        <f>IF(CX19.5!RA5&lt;1,"x","")</f>
        <v/>
      </c>
      <c r="BA147" s="176" t="str">
        <f>IF(CX19.5!RL5&lt;1,"x","")</f>
        <v/>
      </c>
      <c r="BB147" s="176" t="str">
        <f>IF(CX19.5!SJ5&lt;1,"x","")</f>
        <v>x</v>
      </c>
      <c r="BC147" s="176" t="str">
        <f>IF(CX19.5!SU5&lt;1,"x","")</f>
        <v/>
      </c>
      <c r="BD147" s="176"/>
      <c r="BE147" s="281"/>
    </row>
    <row r="148" spans="1:57">
      <c r="A148" s="190">
        <v>5</v>
      </c>
      <c r="B148" s="190">
        <v>146</v>
      </c>
      <c r="C148" s="180" t="s">
        <v>500</v>
      </c>
      <c r="D148" s="192" t="s">
        <v>507</v>
      </c>
      <c r="E148" s="196" t="s">
        <v>508</v>
      </c>
      <c r="F148" s="197" t="s">
        <v>125</v>
      </c>
      <c r="G148" s="190"/>
      <c r="H148" s="193" t="s">
        <v>784</v>
      </c>
      <c r="I148" s="182" t="s">
        <v>18</v>
      </c>
      <c r="J148" s="184" t="s">
        <v>675</v>
      </c>
      <c r="K148" s="205">
        <f t="shared" si="4"/>
        <v>0</v>
      </c>
      <c r="L148" s="208">
        <f>CX19.5!RY6</f>
        <v>2.5934065934065935</v>
      </c>
      <c r="M148" s="207" t="str">
        <f t="shared" si="5"/>
        <v/>
      </c>
      <c r="N148" s="176" t="str">
        <f>IF(CX19.5!M6&lt;1,"x","")</f>
        <v/>
      </c>
      <c r="O148" s="176" t="str">
        <f>IF(CX19.5!S6&lt;1,"x","")</f>
        <v/>
      </c>
      <c r="P148" s="176" t="str">
        <f>IF(CX19.5!AC6&lt;1,"x","")</f>
        <v/>
      </c>
      <c r="Q148" s="176" t="str">
        <f>IF(CX19.5!AN6&lt;1,"x","")</f>
        <v/>
      </c>
      <c r="R148" s="176" t="str">
        <f>IF(CX19.5!AY6&lt;1,"x","")</f>
        <v/>
      </c>
      <c r="S148" s="176" t="str">
        <f>IF(CX19.5!BJ6&lt;1,"x","")</f>
        <v/>
      </c>
      <c r="T148" s="176" t="str">
        <f>IF(CX19.5!BU6&lt;1,"x","")</f>
        <v/>
      </c>
      <c r="U148" s="176" t="str">
        <f>IF(CX19.5!CN6&lt;1,"x","")</f>
        <v/>
      </c>
      <c r="V148" s="176" t="str">
        <f>IF(CX19.5!CY6&lt;1,"x","")</f>
        <v/>
      </c>
      <c r="W148" s="176" t="str">
        <f>IF(CX19.5!DJ6&lt;1,"x","")</f>
        <v/>
      </c>
      <c r="X148" s="176" t="str">
        <f>IF(CX19.5!DU6&lt;1,"x","")</f>
        <v/>
      </c>
      <c r="Y148" s="176" t="str">
        <f>IF(CX19.5!EF6&lt;1,"x","")</f>
        <v/>
      </c>
      <c r="Z148" s="176" t="str">
        <f>IF(CX19.5!EQ6&lt;1,"x","")</f>
        <v/>
      </c>
      <c r="AA148" s="176" t="str">
        <f>IF(CX19.5!FB6&lt;1,"x","")</f>
        <v/>
      </c>
      <c r="AB148" s="176" t="str">
        <f>IF(CX19.5!FM6&lt;1,"x","")</f>
        <v/>
      </c>
      <c r="AC148" s="176" t="str">
        <f>IF(CX19.5!GJ6&lt;1,"x","")</f>
        <v/>
      </c>
      <c r="AD148" s="176" t="str">
        <f>IF(CX19.5!GU6&lt;1,"x","")</f>
        <v/>
      </c>
      <c r="AE148" s="176" t="str">
        <f>IF(CX19.5!HF6&lt;1,"x","")</f>
        <v/>
      </c>
      <c r="AF148" s="176" t="str">
        <f>IF(CX19.5!HQ6&lt;1,"x","")</f>
        <v/>
      </c>
      <c r="AG148" s="176" t="str">
        <f>IF(CX19.5!IB6&lt;1,"x","")</f>
        <v/>
      </c>
      <c r="AH148" s="176" t="str">
        <f>IF(CX19.5!IM6&lt;1,"x","")</f>
        <v/>
      </c>
      <c r="AI148" s="176" t="str">
        <f>IF(CX19.5!IX6&lt;1,"x","")</f>
        <v/>
      </c>
      <c r="AJ148" s="176" t="str">
        <f>IF(CX19.5!JI6&lt;1,"x","")</f>
        <v/>
      </c>
      <c r="AK148" s="176" t="str">
        <f>IF(CX19.5!JT6&lt;1,"x","")</f>
        <v/>
      </c>
      <c r="AL148" s="176" t="str">
        <f>IF(CX19.5!KQ6&lt;1,"x","")</f>
        <v/>
      </c>
      <c r="AM148" s="176" t="str">
        <f>IF(CX19.5!LB6&lt;1,"x","")</f>
        <v/>
      </c>
      <c r="AN148" s="176" t="str">
        <f>IF(CX19.5!LM6&lt;1,"x","")</f>
        <v/>
      </c>
      <c r="AO148" s="176" t="str">
        <f>IF(CX19.5!LX6&lt;1,"x","")</f>
        <v/>
      </c>
      <c r="AP148" s="176" t="str">
        <f>IF(CX19.5!MI6&lt;1,"x","")</f>
        <v/>
      </c>
      <c r="AQ148" s="176" t="str">
        <f>IF(CX19.5!MT6&lt;1,"x","")</f>
        <v/>
      </c>
      <c r="AR148" s="176" t="str">
        <f>IF(CX19.5!NE6&lt;1,"x","")</f>
        <v/>
      </c>
      <c r="AS148" s="176" t="str">
        <f>IF(CX19.5!NP6&lt;1,"x","")</f>
        <v/>
      </c>
      <c r="AT148" s="176" t="str">
        <f>IF(CX19.5!OA6&lt;1,"x","")</f>
        <v/>
      </c>
      <c r="AU148" s="176" t="str">
        <f>IF(CX19.5!OX6&lt;1,"x","")</f>
        <v/>
      </c>
      <c r="AV148" s="176" t="str">
        <f>IF(CX19.5!PI6&lt;1,"x","")</f>
        <v/>
      </c>
      <c r="AW148" s="176" t="str">
        <f>IF(CX19.5!PT6&lt;1,"x","")</f>
        <v/>
      </c>
      <c r="AX148" s="176" t="str">
        <f>IF(CX19.5!QE6&lt;1,"x","")</f>
        <v/>
      </c>
      <c r="AY148" s="176" t="str">
        <f>IF(CX19.5!QP6&lt;1,"x","")</f>
        <v/>
      </c>
      <c r="AZ148" s="176" t="str">
        <f>IF(CX19.5!RA6&lt;1,"x","")</f>
        <v/>
      </c>
      <c r="BA148" s="176" t="str">
        <f>IF(CX19.5!RL6&lt;1,"x","")</f>
        <v/>
      </c>
      <c r="BB148" s="176" t="str">
        <f>IF(CX19.5!SJ6&lt;1,"x","")</f>
        <v/>
      </c>
      <c r="BC148" s="176" t="str">
        <f>IF(CX19.5!SU6&lt;1,"x","")</f>
        <v/>
      </c>
      <c r="BD148" s="176" t="str">
        <f>IF(CX19.5!TF6&lt;1,"x","")</f>
        <v/>
      </c>
      <c r="BE148" s="281"/>
    </row>
    <row r="149" spans="1:57">
      <c r="A149" s="190">
        <v>6</v>
      </c>
      <c r="B149" s="190">
        <v>147</v>
      </c>
      <c r="C149" s="180" t="s">
        <v>500</v>
      </c>
      <c r="D149" s="192" t="s">
        <v>511</v>
      </c>
      <c r="E149" s="196" t="s">
        <v>512</v>
      </c>
      <c r="F149" s="266" t="s">
        <v>128</v>
      </c>
      <c r="G149" s="190"/>
      <c r="H149" s="193" t="s">
        <v>906</v>
      </c>
      <c r="I149" s="182" t="s">
        <v>18</v>
      </c>
      <c r="J149" s="184" t="s">
        <v>940</v>
      </c>
      <c r="K149" s="205">
        <f t="shared" si="4"/>
        <v>6</v>
      </c>
      <c r="L149" s="208">
        <f>CX19.5!RY7</f>
        <v>2.0058823529411764</v>
      </c>
      <c r="M149" s="207" t="str">
        <f t="shared" si="5"/>
        <v xml:space="preserve">KTTC1 (3TC), TCTC CTXD (3TC), </v>
      </c>
      <c r="N149" s="176" t="str">
        <f>IF(CX19.5!M7&lt;1,"x","")</f>
        <v/>
      </c>
      <c r="O149" s="176" t="str">
        <f>IF(CX19.5!S7&lt;1,"x","")</f>
        <v/>
      </c>
      <c r="P149" s="176" t="str">
        <f>IF(CX19.5!AC7&lt;1,"x","")</f>
        <v/>
      </c>
      <c r="Q149" s="176" t="str">
        <f>IF(CX19.5!AN7&lt;1,"x","")</f>
        <v/>
      </c>
      <c r="R149" s="176" t="str">
        <f>IF(CX19.5!AY7&lt;1,"x","")</f>
        <v/>
      </c>
      <c r="S149" s="176" t="str">
        <f>IF(CX19.5!BJ7&lt;1,"x","")</f>
        <v/>
      </c>
      <c r="T149" s="176" t="str">
        <f>IF(CX19.5!BU7&lt;1,"x","")</f>
        <v/>
      </c>
      <c r="U149" s="176" t="str">
        <f>IF(CX19.5!CN7&lt;1,"x","")</f>
        <v/>
      </c>
      <c r="V149" s="176" t="str">
        <f>IF(CX19.5!CY7&lt;1,"x","")</f>
        <v/>
      </c>
      <c r="W149" s="176" t="str">
        <f>IF(CX19.5!DJ7&lt;1,"x","")</f>
        <v/>
      </c>
      <c r="X149" s="176" t="str">
        <f>IF(CX19.5!DU7&lt;1,"x","")</f>
        <v/>
      </c>
      <c r="Y149" s="176" t="str">
        <f>IF(CX19.5!EF7&lt;1,"x","")</f>
        <v/>
      </c>
      <c r="Z149" s="176" t="str">
        <f>IF(CX19.5!EQ7&lt;1,"x","")</f>
        <v/>
      </c>
      <c r="AA149" s="176" t="str">
        <f>IF(CX19.5!FB7&lt;1,"x","")</f>
        <v/>
      </c>
      <c r="AB149" s="176" t="str">
        <f>IF(CX19.5!FM7&lt;1,"x","")</f>
        <v/>
      </c>
      <c r="AC149" s="176" t="str">
        <f>IF(CX19.5!GJ7&lt;1,"x","")</f>
        <v/>
      </c>
      <c r="AD149" s="176" t="str">
        <f>IF(CX19.5!GU7&lt;1,"x","")</f>
        <v/>
      </c>
      <c r="AE149" s="176" t="str">
        <f>IF(CX19.5!HF7&lt;1,"x","")</f>
        <v/>
      </c>
      <c r="AF149" s="176" t="str">
        <f>IF(CX19.5!HQ7&lt;1,"x","")</f>
        <v/>
      </c>
      <c r="AG149" s="176" t="str">
        <f>IF(CX19.5!IB7&lt;1,"x","")</f>
        <v/>
      </c>
      <c r="AH149" s="176" t="str">
        <f>IF(CX19.5!IM7&lt;1,"x","")</f>
        <v/>
      </c>
      <c r="AI149" s="176" t="str">
        <f>IF(CX19.5!IX7&lt;1,"x","")</f>
        <v/>
      </c>
      <c r="AJ149" s="176" t="str">
        <f>IF(CX19.5!JI7&lt;1,"x","")</f>
        <v/>
      </c>
      <c r="AK149" s="176" t="str">
        <f>IF(CX19.5!JT7&lt;1,"x","")</f>
        <v/>
      </c>
      <c r="AL149" s="176" t="str">
        <f>IF(CX19.5!KQ7&lt;1,"x","")</f>
        <v/>
      </c>
      <c r="AM149" s="176" t="str">
        <f>IF(CX19.5!LB7&lt;1,"x","")</f>
        <v/>
      </c>
      <c r="AN149" s="176" t="str">
        <f>IF(CX19.5!LM7&lt;1,"x","")</f>
        <v/>
      </c>
      <c r="AO149" s="176" t="str">
        <f>IF(CX19.5!LX7&lt;1,"x","")</f>
        <v/>
      </c>
      <c r="AP149" s="176" t="str">
        <f>IF(CX19.5!MI7&lt;1,"x","")</f>
        <v/>
      </c>
      <c r="AQ149" s="176" t="str">
        <f>IF(CX19.5!MT7&lt;1,"x","")</f>
        <v>x</v>
      </c>
      <c r="AR149" s="176" t="str">
        <f>IF(CX19.5!NE7&lt;1,"x","")</f>
        <v/>
      </c>
      <c r="AS149" s="176" t="str">
        <f>IF(CX19.5!NP7&lt;1,"x","")</f>
        <v/>
      </c>
      <c r="AT149" s="176" t="str">
        <f>IF(CX19.5!OA7&lt;1,"x","")</f>
        <v/>
      </c>
      <c r="AU149" s="176" t="str">
        <f>IF(CX19.5!OX7&lt;1,"x","")</f>
        <v/>
      </c>
      <c r="AV149" s="176" t="str">
        <f>IF(CX19.5!PI7&lt;1,"x","")</f>
        <v/>
      </c>
      <c r="AW149" s="176" t="str">
        <f>IF(CX19.5!PT7&lt;1,"x","")</f>
        <v/>
      </c>
      <c r="AX149" s="176" t="str">
        <f>IF(CX19.5!QE7&lt;1,"x","")</f>
        <v>x</v>
      </c>
      <c r="AY149" s="176" t="str">
        <f>IF(CX19.5!QP7&lt;1,"x","")</f>
        <v/>
      </c>
      <c r="AZ149" s="176" t="str">
        <f>IF(CX19.5!RA7&lt;1,"x","")</f>
        <v/>
      </c>
      <c r="BA149" s="176" t="str">
        <f>IF(CX19.5!RL7&lt;1,"x","")</f>
        <v/>
      </c>
      <c r="BB149" s="176" t="str">
        <f>IF(CX19.5!SJ7&lt;1,"x","")</f>
        <v/>
      </c>
      <c r="BC149" s="176" t="str">
        <f>IF(CX19.5!SU7&lt;1,"x","")</f>
        <v/>
      </c>
      <c r="BD149" s="176" t="str">
        <f>IF(CX19.5!TF7&lt;1,"x","")</f>
        <v/>
      </c>
      <c r="BE149" s="281"/>
    </row>
    <row r="150" spans="1:57">
      <c r="A150" s="190">
        <v>7</v>
      </c>
      <c r="B150" s="190">
        <v>148</v>
      </c>
      <c r="C150" s="180" t="s">
        <v>500</v>
      </c>
      <c r="D150" s="192" t="s">
        <v>513</v>
      </c>
      <c r="E150" s="196" t="s">
        <v>136</v>
      </c>
      <c r="F150" s="197" t="s">
        <v>128</v>
      </c>
      <c r="G150" s="190"/>
      <c r="H150" s="193" t="s">
        <v>907</v>
      </c>
      <c r="I150" s="182" t="s">
        <v>18</v>
      </c>
      <c r="J150" s="184" t="s">
        <v>941</v>
      </c>
      <c r="K150" s="205">
        <f t="shared" si="4"/>
        <v>0</v>
      </c>
      <c r="L150" s="208">
        <f>CX19.5!RY8</f>
        <v>2.6373626373626373</v>
      </c>
      <c r="M150" s="207" t="str">
        <f t="shared" si="5"/>
        <v/>
      </c>
      <c r="N150" s="176" t="str">
        <f>IF(CX19.5!M8&lt;1,"x","")</f>
        <v/>
      </c>
      <c r="O150" s="176" t="str">
        <f>IF(CX19.5!S8&lt;1,"x","")</f>
        <v/>
      </c>
      <c r="P150" s="176" t="str">
        <f>IF(CX19.5!AC8&lt;1,"x","")</f>
        <v/>
      </c>
      <c r="Q150" s="176" t="str">
        <f>IF(CX19.5!AN8&lt;1,"x","")</f>
        <v/>
      </c>
      <c r="R150" s="176" t="str">
        <f>IF(CX19.5!AY8&lt;1,"x","")</f>
        <v/>
      </c>
      <c r="S150" s="176" t="str">
        <f>IF(CX19.5!BJ8&lt;1,"x","")</f>
        <v/>
      </c>
      <c r="T150" s="176" t="str">
        <f>IF(CX19.5!BU8&lt;1,"x","")</f>
        <v/>
      </c>
      <c r="U150" s="176" t="str">
        <f>IF(CX19.5!CN8&lt;1,"x","")</f>
        <v/>
      </c>
      <c r="V150" s="176" t="str">
        <f>IF(CX19.5!CY8&lt;1,"x","")</f>
        <v/>
      </c>
      <c r="W150" s="176" t="str">
        <f>IF(CX19.5!DJ8&lt;1,"x","")</f>
        <v/>
      </c>
      <c r="X150" s="176" t="str">
        <f>IF(CX19.5!DU8&lt;1,"x","")</f>
        <v/>
      </c>
      <c r="Y150" s="176" t="str">
        <f>IF(CX19.5!EF8&lt;1,"x","")</f>
        <v/>
      </c>
      <c r="Z150" s="176" t="str">
        <f>IF(CX19.5!EQ8&lt;1,"x","")</f>
        <v/>
      </c>
      <c r="AA150" s="176" t="str">
        <f>IF(CX19.5!FB8&lt;1,"x","")</f>
        <v/>
      </c>
      <c r="AB150" s="176" t="str">
        <f>IF(CX19.5!FM8&lt;1,"x","")</f>
        <v/>
      </c>
      <c r="AC150" s="176" t="str">
        <f>IF(CX19.5!GJ8&lt;1,"x","")</f>
        <v/>
      </c>
      <c r="AD150" s="176" t="str">
        <f>IF(CX19.5!GU8&lt;1,"x","")</f>
        <v/>
      </c>
      <c r="AE150" s="176" t="str">
        <f>IF(CX19.5!HF8&lt;1,"x","")</f>
        <v/>
      </c>
      <c r="AF150" s="176" t="str">
        <f>IF(CX19.5!HQ8&lt;1,"x","")</f>
        <v/>
      </c>
      <c r="AG150" s="176" t="str">
        <f>IF(CX19.5!IB8&lt;1,"x","")</f>
        <v/>
      </c>
      <c r="AH150" s="176" t="str">
        <f>IF(CX19.5!IM8&lt;1,"x","")</f>
        <v/>
      </c>
      <c r="AI150" s="176" t="str">
        <f>IF(CX19.5!IX8&lt;1,"x","")</f>
        <v/>
      </c>
      <c r="AJ150" s="176" t="str">
        <f>IF(CX19.5!JI8&lt;1,"x","")</f>
        <v/>
      </c>
      <c r="AK150" s="176" t="str">
        <f>IF(CX19.5!JT8&lt;1,"x","")</f>
        <v/>
      </c>
      <c r="AL150" s="176" t="str">
        <f>IF(CX19.5!KQ8&lt;1,"x","")</f>
        <v/>
      </c>
      <c r="AM150" s="176" t="str">
        <f>IF(CX19.5!LB8&lt;1,"x","")</f>
        <v/>
      </c>
      <c r="AN150" s="176" t="str">
        <f>IF(CX19.5!LM8&lt;1,"x","")</f>
        <v/>
      </c>
      <c r="AO150" s="176" t="str">
        <f>IF(CX19.5!LX8&lt;1,"x","")</f>
        <v/>
      </c>
      <c r="AP150" s="176" t="str">
        <f>IF(CX19.5!MI8&lt;1,"x","")</f>
        <v/>
      </c>
      <c r="AQ150" s="176" t="str">
        <f>IF(CX19.5!MT8&lt;1,"x","")</f>
        <v/>
      </c>
      <c r="AR150" s="176" t="str">
        <f>IF(CX19.5!NE8&lt;1,"x","")</f>
        <v/>
      </c>
      <c r="AS150" s="176" t="str">
        <f>IF(CX19.5!NP8&lt;1,"x","")</f>
        <v/>
      </c>
      <c r="AT150" s="176" t="str">
        <f>IF(CX19.5!OA8&lt;1,"x","")</f>
        <v/>
      </c>
      <c r="AU150" s="176" t="str">
        <f>IF(CX19.5!OX8&lt;1,"x","")</f>
        <v/>
      </c>
      <c r="AV150" s="176" t="str">
        <f>IF(CX19.5!PI8&lt;1,"x","")</f>
        <v/>
      </c>
      <c r="AW150" s="176" t="str">
        <f>IF(CX19.5!PT8&lt;1,"x","")</f>
        <v/>
      </c>
      <c r="AX150" s="176" t="str">
        <f>IF(CX19.5!QE8&lt;1,"x","")</f>
        <v/>
      </c>
      <c r="AY150" s="176" t="str">
        <f>IF(CX19.5!QP8&lt;1,"x","")</f>
        <v/>
      </c>
      <c r="AZ150" s="176" t="str">
        <f>IF(CX19.5!RA8&lt;1,"x","")</f>
        <v/>
      </c>
      <c r="BA150" s="176" t="str">
        <f>IF(CX19.5!RL8&lt;1,"x","")</f>
        <v/>
      </c>
      <c r="BB150" s="176" t="str">
        <f>IF(CX19.5!SJ8&lt;1,"x","")</f>
        <v/>
      </c>
      <c r="BC150" s="176" t="str">
        <f>IF(CX19.5!SU8&lt;1,"x","")</f>
        <v/>
      </c>
      <c r="BD150" s="176" t="str">
        <f>IF(CX19.5!TF8&lt;1,"x","")</f>
        <v/>
      </c>
      <c r="BE150" s="281"/>
    </row>
    <row r="151" spans="1:57">
      <c r="A151" s="190">
        <v>8</v>
      </c>
      <c r="B151" s="190">
        <v>149</v>
      </c>
      <c r="C151" s="180" t="s">
        <v>500</v>
      </c>
      <c r="D151" s="192" t="s">
        <v>514</v>
      </c>
      <c r="E151" s="196" t="s">
        <v>515</v>
      </c>
      <c r="F151" s="197" t="s">
        <v>128</v>
      </c>
      <c r="G151" s="190"/>
      <c r="H151" s="193" t="s">
        <v>727</v>
      </c>
      <c r="I151" s="182" t="s">
        <v>18</v>
      </c>
      <c r="J151" s="184" t="s">
        <v>673</v>
      </c>
      <c r="K151" s="205">
        <f t="shared" si="4"/>
        <v>0</v>
      </c>
      <c r="L151" s="208">
        <f>CX19.5!RY9</f>
        <v>2.412087912087912</v>
      </c>
      <c r="M151" s="207" t="str">
        <f t="shared" si="5"/>
        <v/>
      </c>
      <c r="N151" s="176" t="str">
        <f>IF(CX19.5!M9&lt;1,"x","")</f>
        <v/>
      </c>
      <c r="O151" s="176" t="str">
        <f>IF(CX19.5!S9&lt;1,"x","")</f>
        <v/>
      </c>
      <c r="P151" s="176" t="str">
        <f>IF(CX19.5!AC9&lt;1,"x","")</f>
        <v/>
      </c>
      <c r="Q151" s="176" t="str">
        <f>IF(CX19.5!AN9&lt;1,"x","")</f>
        <v/>
      </c>
      <c r="R151" s="176" t="str">
        <f>IF(CX19.5!AY9&lt;1,"x","")</f>
        <v/>
      </c>
      <c r="S151" s="176" t="str">
        <f>IF(CX19.5!BJ9&lt;1,"x","")</f>
        <v/>
      </c>
      <c r="T151" s="176" t="str">
        <f>IF(CX19.5!BU9&lt;1,"x","")</f>
        <v/>
      </c>
      <c r="U151" s="176" t="str">
        <f>IF(CX19.5!CN9&lt;1,"x","")</f>
        <v/>
      </c>
      <c r="V151" s="176" t="str">
        <f>IF(CX19.5!CY9&lt;1,"x","")</f>
        <v/>
      </c>
      <c r="W151" s="176" t="str">
        <f>IF(CX19.5!DJ9&lt;1,"x","")</f>
        <v/>
      </c>
      <c r="X151" s="176" t="str">
        <f>IF(CX19.5!DU9&lt;1,"x","")</f>
        <v/>
      </c>
      <c r="Y151" s="176" t="str">
        <f>IF(CX19.5!EF9&lt;1,"x","")</f>
        <v/>
      </c>
      <c r="Z151" s="176" t="str">
        <f>IF(CX19.5!EQ9&lt;1,"x","")</f>
        <v/>
      </c>
      <c r="AA151" s="176" t="str">
        <f>IF(CX19.5!FB9&lt;1,"x","")</f>
        <v/>
      </c>
      <c r="AB151" s="176" t="str">
        <f>IF(CX19.5!FM9&lt;1,"x","")</f>
        <v/>
      </c>
      <c r="AC151" s="176" t="str">
        <f>IF(CX19.5!GJ9&lt;1,"x","")</f>
        <v/>
      </c>
      <c r="AD151" s="176" t="str">
        <f>IF(CX19.5!GU9&lt;1,"x","")</f>
        <v/>
      </c>
      <c r="AE151" s="176" t="str">
        <f>IF(CX19.5!HF9&lt;1,"x","")</f>
        <v/>
      </c>
      <c r="AF151" s="176" t="str">
        <f>IF(CX19.5!HQ9&lt;1,"x","")</f>
        <v/>
      </c>
      <c r="AG151" s="176" t="str">
        <f>IF(CX19.5!IB9&lt;1,"x","")</f>
        <v/>
      </c>
      <c r="AH151" s="176" t="str">
        <f>IF(CX19.5!IM9&lt;1,"x","")</f>
        <v/>
      </c>
      <c r="AI151" s="176" t="str">
        <f>IF(CX19.5!IX9&lt;1,"x","")</f>
        <v/>
      </c>
      <c r="AJ151" s="176" t="str">
        <f>IF(CX19.5!JI9&lt;1,"x","")</f>
        <v/>
      </c>
      <c r="AK151" s="176" t="str">
        <f>IF(CX19.5!JT9&lt;1,"x","")</f>
        <v/>
      </c>
      <c r="AL151" s="176" t="str">
        <f>IF(CX19.5!KQ9&lt;1,"x","")</f>
        <v/>
      </c>
      <c r="AM151" s="176" t="str">
        <f>IF(CX19.5!LB9&lt;1,"x","")</f>
        <v/>
      </c>
      <c r="AN151" s="176" t="str">
        <f>IF(CX19.5!LM9&lt;1,"x","")</f>
        <v/>
      </c>
      <c r="AO151" s="176" t="str">
        <f>IF(CX19.5!LX9&lt;1,"x","")</f>
        <v/>
      </c>
      <c r="AP151" s="176" t="str">
        <f>IF(CX19.5!MI9&lt;1,"x","")</f>
        <v/>
      </c>
      <c r="AQ151" s="176" t="str">
        <f>IF(CX19.5!MT9&lt;1,"x","")</f>
        <v/>
      </c>
      <c r="AR151" s="176" t="str">
        <f>IF(CX19.5!NE9&lt;1,"x","")</f>
        <v/>
      </c>
      <c r="AS151" s="176" t="str">
        <f>IF(CX19.5!NP9&lt;1,"x","")</f>
        <v/>
      </c>
      <c r="AT151" s="176" t="str">
        <f>IF(CX19.5!OA9&lt;1,"x","")</f>
        <v/>
      </c>
      <c r="AU151" s="176" t="str">
        <f>IF(CX19.5!OX9&lt;1,"x","")</f>
        <v/>
      </c>
      <c r="AV151" s="176" t="str">
        <f>IF(CX19.5!PI9&lt;1,"x","")</f>
        <v/>
      </c>
      <c r="AW151" s="176" t="str">
        <f>IF(CX19.5!PT9&lt;1,"x","")</f>
        <v/>
      </c>
      <c r="AX151" s="176" t="str">
        <f>IF(CX19.5!QE9&lt;1,"x","")</f>
        <v/>
      </c>
      <c r="AY151" s="176" t="str">
        <f>IF(CX19.5!QP9&lt;1,"x","")</f>
        <v/>
      </c>
      <c r="AZ151" s="176" t="str">
        <f>IF(CX19.5!RA9&lt;1,"x","")</f>
        <v/>
      </c>
      <c r="BA151" s="176" t="str">
        <f>IF(CX19.5!RL9&lt;1,"x","")</f>
        <v/>
      </c>
      <c r="BB151" s="176"/>
      <c r="BC151" s="176"/>
      <c r="BD151" s="176" t="str">
        <f>IF(CX19.5!TF9&lt;1,"x","")</f>
        <v/>
      </c>
      <c r="BE151" s="281"/>
    </row>
    <row r="152" spans="1:57" ht="115.5">
      <c r="A152" s="190">
        <v>9</v>
      </c>
      <c r="B152" s="190">
        <v>150</v>
      </c>
      <c r="C152" s="180" t="s">
        <v>500</v>
      </c>
      <c r="D152" s="192" t="s">
        <v>516</v>
      </c>
      <c r="E152" s="196" t="s">
        <v>517</v>
      </c>
      <c r="F152" s="197" t="s">
        <v>518</v>
      </c>
      <c r="G152" s="190"/>
      <c r="H152" s="193" t="s">
        <v>908</v>
      </c>
      <c r="I152" s="182" t="s">
        <v>18</v>
      </c>
      <c r="J152" s="184" t="s">
        <v>942</v>
      </c>
      <c r="K152" s="205">
        <f t="shared" si="4"/>
        <v>23</v>
      </c>
      <c r="L152" s="208">
        <f>CX19.5!RY10</f>
        <v>2.1736111111111112</v>
      </c>
      <c r="M152" s="207" t="str">
        <f t="shared" si="5"/>
        <v xml:space="preserve">KCBTCT1 (2TC), TRẮC ĐỊA (3TC), KTCTDD (2TC), KỸ THUẬT ĐIỆN CT (3TC), KCBTCT2 (2TC), ĐA KCBTCT2 (1TC), ĐA KTTC1 (1TC), TCTC CTXD (3TC), ĐA TCTC CTXD (1TC), TT DỰ TOÁN (1TC), TT KTV (KC) (2TC), TT KTV (TC) (2TC), </v>
      </c>
      <c r="N152" s="176" t="str">
        <f>IF(CX19.5!M10&lt;1,"x","")</f>
        <v/>
      </c>
      <c r="O152" s="176" t="str">
        <f>IF(CX19.5!S10&lt;1,"x","")</f>
        <v/>
      </c>
      <c r="P152" s="176" t="str">
        <f>IF(CX19.5!AC10&lt;1,"x","")</f>
        <v/>
      </c>
      <c r="Q152" s="176" t="str">
        <f>IF(CX19.5!AN10&lt;1,"x","")</f>
        <v/>
      </c>
      <c r="R152" s="176" t="str">
        <f>IF(CX19.5!AY10&lt;1,"x","")</f>
        <v/>
      </c>
      <c r="S152" s="176" t="str">
        <f>IF(CX19.5!BJ10&lt;1,"x","")</f>
        <v/>
      </c>
      <c r="T152" s="176" t="str">
        <f>IF(CX19.5!BU10&lt;1,"x","")</f>
        <v/>
      </c>
      <c r="U152" s="176" t="str">
        <f>IF(CX19.5!CN10&lt;1,"x","")</f>
        <v/>
      </c>
      <c r="V152" s="176" t="str">
        <f>IF(CX19.5!CY10&lt;1,"x","")</f>
        <v/>
      </c>
      <c r="W152" s="176" t="str">
        <f>IF(CX19.5!DJ10&lt;1,"x","")</f>
        <v/>
      </c>
      <c r="X152" s="176" t="str">
        <f>IF(CX19.5!DU10&lt;1,"x","")</f>
        <v/>
      </c>
      <c r="Y152" s="176" t="str">
        <f>IF(CX19.5!EF10&lt;1,"x","")</f>
        <v/>
      </c>
      <c r="Z152" s="176" t="str">
        <f>IF(CX19.5!EQ10&lt;1,"x","")</f>
        <v/>
      </c>
      <c r="AA152" s="176" t="str">
        <f>IF(CX19.5!FB10&lt;1,"x","")</f>
        <v/>
      </c>
      <c r="AB152" s="176" t="str">
        <f>IF(CX19.5!FM10&lt;1,"x","")</f>
        <v/>
      </c>
      <c r="AC152" s="176" t="str">
        <f>IF(CX19.5!GJ10&lt;1,"x","")</f>
        <v/>
      </c>
      <c r="AD152" s="176" t="str">
        <f>IF(CX19.5!GU10&lt;1,"x","")</f>
        <v/>
      </c>
      <c r="AE152" s="176" t="str">
        <f>IF(CX19.5!HF10&lt;1,"x","")</f>
        <v/>
      </c>
      <c r="AF152" s="176" t="str">
        <f>IF(CX19.5!HQ10&lt;1,"x","")</f>
        <v>x</v>
      </c>
      <c r="AG152" s="176" t="str">
        <f>IF(CX19.5!IB10&lt;1,"x","")</f>
        <v>x</v>
      </c>
      <c r="AH152" s="176" t="str">
        <f>IF(CX19.5!IM10&lt;1,"x","")</f>
        <v>x</v>
      </c>
      <c r="AI152" s="176" t="str">
        <f>IF(CX19.5!IX10&lt;1,"x","")</f>
        <v/>
      </c>
      <c r="AJ152" s="176" t="str">
        <f>IF(CX19.5!JI10&lt;1,"x","")</f>
        <v>x</v>
      </c>
      <c r="AK152" s="176" t="str">
        <f>IF(CX19.5!JT10&lt;1,"x","")</f>
        <v/>
      </c>
      <c r="AL152" s="176" t="str">
        <f>IF(CX19.5!KQ10&lt;1,"x","")</f>
        <v/>
      </c>
      <c r="AM152" s="176" t="str">
        <f>IF(CX19.5!LB10&lt;1,"x","")</f>
        <v/>
      </c>
      <c r="AN152" s="176" t="str">
        <f>IF(CX19.5!LM10&lt;1,"x","")</f>
        <v/>
      </c>
      <c r="AO152" s="176" t="str">
        <f>IF(CX19.5!LX10&lt;1,"x","")</f>
        <v>x</v>
      </c>
      <c r="AP152" s="176" t="str">
        <f>IF(CX19.5!MI10&lt;1,"x","")</f>
        <v>x</v>
      </c>
      <c r="AQ152" s="176" t="str">
        <f>IF(CX19.5!MT10&lt;1,"x","")</f>
        <v/>
      </c>
      <c r="AR152" s="176" t="str">
        <f>IF(CX19.5!NE10&lt;1,"x","")</f>
        <v>x</v>
      </c>
      <c r="AS152" s="176" t="str">
        <f>IF(CX19.5!NP10&lt;1,"x","")</f>
        <v/>
      </c>
      <c r="AT152" s="176" t="str">
        <f>IF(CX19.5!OA10&lt;1,"x","")</f>
        <v/>
      </c>
      <c r="AU152" s="176" t="str">
        <f>IF(CX19.5!OX10&lt;1,"x","")</f>
        <v/>
      </c>
      <c r="AV152" s="176" t="str">
        <f>IF(CX19.5!PI10&lt;1,"x","")</f>
        <v/>
      </c>
      <c r="AW152" s="176" t="str">
        <f>IF(CX19.5!PT10&lt;1,"x","")</f>
        <v/>
      </c>
      <c r="AX152" s="176" t="str">
        <f>IF(CX19.5!QE10&lt;1,"x","")</f>
        <v>x</v>
      </c>
      <c r="AY152" s="176" t="str">
        <f>IF(CX19.5!QP10&lt;1,"x","")</f>
        <v>x</v>
      </c>
      <c r="AZ152" s="176" t="str">
        <f>IF(CX19.5!RA10&lt;1,"x","")</f>
        <v/>
      </c>
      <c r="BA152" s="176" t="str">
        <f>IF(CX19.5!RL10&lt;1,"x","")</f>
        <v>x</v>
      </c>
      <c r="BB152" s="176" t="str">
        <f>IF(CX19.5!SJ10&lt;1,"x","")</f>
        <v>x</v>
      </c>
      <c r="BC152" s="176" t="str">
        <f>IF(CX19.5!SU10&lt;1,"x","")</f>
        <v>x</v>
      </c>
      <c r="BD152" s="176"/>
      <c r="BE152" s="281"/>
    </row>
    <row r="153" spans="1:57" ht="214.5">
      <c r="A153" s="190">
        <v>10</v>
      </c>
      <c r="B153" s="190">
        <v>151</v>
      </c>
      <c r="C153" s="180" t="s">
        <v>500</v>
      </c>
      <c r="D153" s="192" t="s">
        <v>519</v>
      </c>
      <c r="E153" s="196" t="s">
        <v>453</v>
      </c>
      <c r="F153" s="197" t="s">
        <v>520</v>
      </c>
      <c r="G153" s="190"/>
      <c r="H153" s="193" t="s">
        <v>909</v>
      </c>
      <c r="I153" s="182" t="s">
        <v>18</v>
      </c>
      <c r="J153" s="184" t="s">
        <v>943</v>
      </c>
      <c r="K153" s="205">
        <f t="shared" si="4"/>
        <v>48</v>
      </c>
      <c r="L153" s="208" t="e">
        <f>CX19.5!RY58</f>
        <v>#DIV/0!</v>
      </c>
      <c r="M153" s="207" t="str">
        <f t="shared" si="5"/>
        <v xml:space="preserve">ĐCCT (2TC), TRẮC ĐỊA (3TC), KTCTDD (2TC), NỀN MÓNG (3TC), KỸ THUẬT ĐIỆN CT (3TC), PLXD (2TC), KC THÉP (2TC), KCBTCT2 (2TC), ĐA KCBTCT2 (1TC), KTTC1 (3TC), ĐA KTTC1 (1TC), DỰ TOÁN XD (3TC), TT XDCB (MĐ3) (2TC), KỸ THUẬT TC2 (2TC), KINH TẾ XD (3TC), AN TOÀN LĐ (2TC), TCTC CTXD (3TC), ĐA TCTC CTXD (1TC), HC,TT,QTCTXD (3TC), TT DỰ TOÁN (1TC), TT KTV (KC) (2TC), TT KTV (TC) (2TC), </v>
      </c>
      <c r="N153" s="176" t="str">
        <f>IF(CX19.5!M58&lt;1,"x","")</f>
        <v/>
      </c>
      <c r="O153" s="176" t="str">
        <f>IF(CX19.5!S58&lt;1,"x","")</f>
        <v/>
      </c>
      <c r="P153" s="176" t="str">
        <f>IF(CX19.5!AC58&lt;1,"x","")</f>
        <v/>
      </c>
      <c r="Q153" s="176" t="str">
        <f>IF(CX19.5!AN58&lt;1,"x","")</f>
        <v/>
      </c>
      <c r="R153" s="176" t="str">
        <f>IF(CX19.5!AY58&lt;1,"x","")</f>
        <v/>
      </c>
      <c r="S153" s="176" t="str">
        <f>IF(CX19.5!BJ58&lt;1,"x","")</f>
        <v/>
      </c>
      <c r="T153" s="176" t="str">
        <f>IF(CX19.5!BU58&lt;1,"x","")</f>
        <v/>
      </c>
      <c r="U153" s="176" t="str">
        <f>IF(CX19.5!CN58&lt;1,"x","")</f>
        <v/>
      </c>
      <c r="V153" s="176" t="str">
        <f>IF(CX19.5!CY58&lt;1,"x","")</f>
        <v>x</v>
      </c>
      <c r="W153" s="176" t="str">
        <f>IF(CX19.5!DJ58&lt;1,"x","")</f>
        <v/>
      </c>
      <c r="X153" s="176" t="str">
        <f>IF(CX19.5!DU58&lt;1,"x","")</f>
        <v/>
      </c>
      <c r="Y153" s="176" t="str">
        <f>IF(CX19.5!EF58&lt;1,"x","")</f>
        <v/>
      </c>
      <c r="Z153" s="176" t="str">
        <f>IF(CX19.5!EQ58&lt;1,"x","")</f>
        <v/>
      </c>
      <c r="AA153" s="176" t="str">
        <f>IF(CX19.5!FB58&lt;1,"x","")</f>
        <v/>
      </c>
      <c r="AB153" s="176" t="str">
        <f>IF(CX19.5!FM58&lt;1,"x","")</f>
        <v/>
      </c>
      <c r="AC153" s="176" t="str">
        <f>IF(CX19.5!GJ58&lt;1,"x","")</f>
        <v/>
      </c>
      <c r="AD153" s="176" t="str">
        <f>IF(CX19.5!GU58&lt;1,"x","")</f>
        <v/>
      </c>
      <c r="AE153" s="176" t="str">
        <f>IF(CX19.5!HF58&lt;1,"x","")</f>
        <v/>
      </c>
      <c r="AF153" s="176" t="str">
        <f>IF(CX19.5!HQ58&lt;1,"x","")</f>
        <v/>
      </c>
      <c r="AG153" s="176" t="str">
        <f>IF(CX19.5!IB58&lt;1,"x","")</f>
        <v>x</v>
      </c>
      <c r="AH153" s="176" t="str">
        <f>IF(CX19.5!IM58&lt;1,"x","")</f>
        <v>x</v>
      </c>
      <c r="AI153" s="176" t="str">
        <f>IF(CX19.5!IX58&lt;1,"x","")</f>
        <v>x</v>
      </c>
      <c r="AJ153" s="176" t="str">
        <f>IF(CX19.5!JI58&lt;1,"x","")</f>
        <v>x</v>
      </c>
      <c r="AK153" s="176" t="str">
        <f>IF(CX19.5!JT58&lt;1,"x","")</f>
        <v/>
      </c>
      <c r="AL153" s="176" t="str">
        <f>IF(CX19.5!KQ58&lt;1,"x","")</f>
        <v/>
      </c>
      <c r="AM153" s="176" t="str">
        <f>IF(CX19.5!LB58&lt;1,"x","")</f>
        <v>x</v>
      </c>
      <c r="AN153" s="176" t="str">
        <f>IF(CX19.5!LM58&lt;1,"x","")</f>
        <v>x</v>
      </c>
      <c r="AO153" s="176" t="str">
        <f>IF(CX19.5!LX58&lt;1,"x","")</f>
        <v>x</v>
      </c>
      <c r="AP153" s="176" t="str">
        <f>IF(CX19.5!MI58&lt;1,"x","")</f>
        <v>x</v>
      </c>
      <c r="AQ153" s="176" t="str">
        <f>IF(CX19.5!MT58&lt;1,"x","")</f>
        <v>x</v>
      </c>
      <c r="AR153" s="176" t="str">
        <f>IF(CX19.5!NE58&lt;1,"x","")</f>
        <v>x</v>
      </c>
      <c r="AS153" s="176" t="str">
        <f>IF(CX19.5!NP58&lt;1,"x","")</f>
        <v>x</v>
      </c>
      <c r="AT153" s="176" t="str">
        <f>IF(CX19.5!OA58&lt;1,"x","")</f>
        <v>x</v>
      </c>
      <c r="AU153" s="176" t="str">
        <f>IF(CX19.5!OX58&lt;1,"x","")</f>
        <v>x</v>
      </c>
      <c r="AV153" s="176" t="str">
        <f>IF(CX19.5!PI58&lt;1,"x","")</f>
        <v>x</v>
      </c>
      <c r="AW153" s="176" t="str">
        <f>IF(CX19.5!PT58&lt;1,"x","")</f>
        <v>x</v>
      </c>
      <c r="AX153" s="176" t="str">
        <f>IF(CX19.5!QE58&lt;1,"x","")</f>
        <v>x</v>
      </c>
      <c r="AY153" s="176" t="str">
        <f>IF(CX19.5!QP58&lt;1,"x","")</f>
        <v>x</v>
      </c>
      <c r="AZ153" s="176" t="str">
        <f>IF(CX19.5!RA58&lt;1,"x","")</f>
        <v>x</v>
      </c>
      <c r="BA153" s="176" t="str">
        <f>IF(CX19.5!RL58&lt;1,"x","")</f>
        <v>x</v>
      </c>
      <c r="BB153" s="176" t="str">
        <f>IF(CX19.5!SJ58&lt;1,"x","")</f>
        <v>x</v>
      </c>
      <c r="BC153" s="176" t="str">
        <f>IF(CX19.5!SU58&lt;1,"x","")</f>
        <v>x</v>
      </c>
      <c r="BD153" s="176"/>
      <c r="BE153" s="281"/>
    </row>
    <row r="154" spans="1:57">
      <c r="A154" s="190">
        <v>11</v>
      </c>
      <c r="B154" s="190">
        <v>152</v>
      </c>
      <c r="C154" s="180" t="s">
        <v>500</v>
      </c>
      <c r="D154" s="192" t="s">
        <v>528</v>
      </c>
      <c r="E154" s="196" t="s">
        <v>46</v>
      </c>
      <c r="F154" s="197" t="s">
        <v>154</v>
      </c>
      <c r="G154" s="190"/>
      <c r="H154" s="193" t="s">
        <v>807</v>
      </c>
      <c r="I154" s="182" t="s">
        <v>18</v>
      </c>
      <c r="J154" s="184" t="s">
        <v>945</v>
      </c>
      <c r="K154" s="205">
        <f t="shared" si="4"/>
        <v>4</v>
      </c>
      <c r="L154" s="208">
        <f>CX19.5!RY11</f>
        <v>2.1896551724137931</v>
      </c>
      <c r="M154" s="207" t="str">
        <f t="shared" si="5"/>
        <v xml:space="preserve">CHCT2 (2TC), KTCTDD (2TC), </v>
      </c>
      <c r="N154" s="176" t="str">
        <f>IF(CX19.5!M11&lt;1,"x","")</f>
        <v/>
      </c>
      <c r="O154" s="176" t="str">
        <f>IF(CX19.5!S11&lt;1,"x","")</f>
        <v/>
      </c>
      <c r="P154" s="176" t="str">
        <f>IF(CX19.5!AC11&lt;1,"x","")</f>
        <v/>
      </c>
      <c r="Q154" s="176" t="str">
        <f>IF(CX19.5!AN11&lt;1,"x","")</f>
        <v/>
      </c>
      <c r="R154" s="176" t="str">
        <f>IF(CX19.5!AY11&lt;1,"x","")</f>
        <v/>
      </c>
      <c r="S154" s="176" t="str">
        <f>IF(CX19.5!BJ11&lt;1,"x","")</f>
        <v/>
      </c>
      <c r="T154" s="176" t="str">
        <f>IF(CX19.5!BU11&lt;1,"x","")</f>
        <v/>
      </c>
      <c r="U154" s="176" t="str">
        <f>IF(CX19.5!CN11&lt;1,"x","")</f>
        <v/>
      </c>
      <c r="V154" s="176" t="str">
        <f>IF(CX19.5!CY11&lt;1,"x","")</f>
        <v/>
      </c>
      <c r="W154" s="176" t="str">
        <f>IF(CX19.5!DJ11&lt;1,"x","")</f>
        <v/>
      </c>
      <c r="X154" s="176" t="str">
        <f>IF(CX19.5!DU11&lt;1,"x","")</f>
        <v/>
      </c>
      <c r="Y154" s="176" t="str">
        <f>IF(CX19.5!EF11&lt;1,"x","")</f>
        <v/>
      </c>
      <c r="Z154" s="176" t="str">
        <f>IF(CX19.5!EQ11&lt;1,"x","")</f>
        <v/>
      </c>
      <c r="AA154" s="176" t="str">
        <f>IF(CX19.5!FB11&lt;1,"x","")</f>
        <v/>
      </c>
      <c r="AB154" s="176" t="str">
        <f>IF(CX19.5!FM11&lt;1,"x","")</f>
        <v/>
      </c>
      <c r="AC154" s="176" t="str">
        <f>IF(CX19.5!GJ11&lt;1,"x","")</f>
        <v/>
      </c>
      <c r="AD154" s="176" t="str">
        <f>IF(CX19.5!GU11&lt;1,"x","")</f>
        <v/>
      </c>
      <c r="AE154" s="176" t="str">
        <f>IF(CX19.5!HF11&lt;1,"x","")</f>
        <v>x</v>
      </c>
      <c r="AF154" s="176" t="str">
        <f>IF(CX19.5!HQ11&lt;1,"x","")</f>
        <v/>
      </c>
      <c r="AG154" s="176" t="str">
        <f>IF(CX19.5!IB11&lt;1,"x","")</f>
        <v/>
      </c>
      <c r="AH154" s="176" t="str">
        <f>IF(CX19.5!IM11&lt;1,"x","")</f>
        <v>x</v>
      </c>
      <c r="AI154" s="176" t="str">
        <f>IF(CX19.5!IX11&lt;1,"x","")</f>
        <v/>
      </c>
      <c r="AJ154" s="176" t="str">
        <f>IF(CX19.5!JI11&lt;1,"x","")</f>
        <v/>
      </c>
      <c r="AK154" s="176" t="str">
        <f>IF(CX19.5!JT11&lt;1,"x","")</f>
        <v/>
      </c>
      <c r="AL154" s="176" t="str">
        <f>IF(CX19.5!KQ11&lt;1,"x","")</f>
        <v/>
      </c>
      <c r="AM154" s="176" t="str">
        <f>IF(CX19.5!LB11&lt;1,"x","")</f>
        <v/>
      </c>
      <c r="AN154" s="176" t="str">
        <f>IF(CX19.5!LM11&lt;1,"x","")</f>
        <v/>
      </c>
      <c r="AO154" s="176" t="str">
        <f>IF(CX19.5!LX11&lt;1,"x","")</f>
        <v/>
      </c>
      <c r="AP154" s="176" t="str">
        <f>IF(CX19.5!MI11&lt;1,"x","")</f>
        <v/>
      </c>
      <c r="AQ154" s="176" t="str">
        <f>IF(CX19.5!MT11&lt;1,"x","")</f>
        <v/>
      </c>
      <c r="AR154" s="176" t="str">
        <f>IF(CX19.5!NE11&lt;1,"x","")</f>
        <v/>
      </c>
      <c r="AS154" s="176" t="str">
        <f>IF(CX19.5!NP11&lt;1,"x","")</f>
        <v/>
      </c>
      <c r="AT154" s="176" t="str">
        <f>IF(CX19.5!OA11&lt;1,"x","")</f>
        <v/>
      </c>
      <c r="AU154" s="176" t="str">
        <f>IF(CX19.5!OX11&lt;1,"x","")</f>
        <v/>
      </c>
      <c r="AV154" s="176" t="str">
        <f>IF(CX19.5!PI11&lt;1,"x","")</f>
        <v/>
      </c>
      <c r="AW154" s="176" t="str">
        <f>IF(CX19.5!PT11&lt;1,"x","")</f>
        <v/>
      </c>
      <c r="AX154" s="176" t="str">
        <f>IF(CX19.5!QE11&lt;1,"x","")</f>
        <v/>
      </c>
      <c r="AY154" s="176" t="str">
        <f>IF(CX19.5!QP11&lt;1,"x","")</f>
        <v/>
      </c>
      <c r="AZ154" s="176" t="str">
        <f>IF(CX19.5!RA11&lt;1,"x","")</f>
        <v/>
      </c>
      <c r="BA154" s="176" t="str">
        <f>IF(CX19.5!RL11&lt;1,"x","")</f>
        <v/>
      </c>
      <c r="BB154" s="176"/>
      <c r="BC154" s="176"/>
      <c r="BD154" s="176" t="str">
        <f>IF(CX19.5!TF11&lt;1,"x","")</f>
        <v/>
      </c>
      <c r="BE154" s="281"/>
    </row>
    <row r="155" spans="1:57" ht="66">
      <c r="A155" s="190">
        <v>12</v>
      </c>
      <c r="B155" s="190">
        <v>153</v>
      </c>
      <c r="C155" s="180" t="s">
        <v>500</v>
      </c>
      <c r="D155" s="192" t="s">
        <v>529</v>
      </c>
      <c r="E155" s="196" t="s">
        <v>271</v>
      </c>
      <c r="F155" s="197" t="s">
        <v>154</v>
      </c>
      <c r="G155" s="190"/>
      <c r="H155" s="193" t="s">
        <v>911</v>
      </c>
      <c r="I155" s="182" t="s">
        <v>18</v>
      </c>
      <c r="J155" s="184" t="s">
        <v>827</v>
      </c>
      <c r="K155" s="205">
        <f t="shared" si="4"/>
        <v>14</v>
      </c>
      <c r="L155" s="208">
        <f>CX19.5!RY12</f>
        <v>1.9506172839506173</v>
      </c>
      <c r="M155" s="207" t="str">
        <f t="shared" si="5"/>
        <v xml:space="preserve">KTCTDD (2TC), KTTC1 (3TC), ĐA KTTC1 (1TC), TCTC CTXD (3TC), ĐA TCTC CTXD (1TC), TT KTV (KC) (2TC), TT KTV (TC) (2TC), </v>
      </c>
      <c r="N155" s="176" t="str">
        <f>IF(CX19.5!M12&lt;1,"x","")</f>
        <v/>
      </c>
      <c r="O155" s="176" t="str">
        <f>IF(CX19.5!S12&lt;1,"x","")</f>
        <v/>
      </c>
      <c r="P155" s="176" t="str">
        <f>IF(CX19.5!AC12&lt;1,"x","")</f>
        <v/>
      </c>
      <c r="Q155" s="176" t="str">
        <f>IF(CX19.5!AN12&lt;1,"x","")</f>
        <v/>
      </c>
      <c r="R155" s="176" t="str">
        <f>IF(CX19.5!AY12&lt;1,"x","")</f>
        <v/>
      </c>
      <c r="S155" s="176" t="str">
        <f>IF(CX19.5!BJ12&lt;1,"x","")</f>
        <v/>
      </c>
      <c r="T155" s="176" t="str">
        <f>IF(CX19.5!BU12&lt;1,"x","")</f>
        <v/>
      </c>
      <c r="U155" s="176" t="str">
        <f>IF(CX19.5!CN12&lt;1,"x","")</f>
        <v/>
      </c>
      <c r="V155" s="176" t="str">
        <f>IF(CX19.5!CY12&lt;1,"x","")</f>
        <v/>
      </c>
      <c r="W155" s="176" t="str">
        <f>IF(CX19.5!DJ12&lt;1,"x","")</f>
        <v/>
      </c>
      <c r="X155" s="176" t="str">
        <f>IF(CX19.5!DU12&lt;1,"x","")</f>
        <v/>
      </c>
      <c r="Y155" s="176" t="str">
        <f>IF(CX19.5!EF12&lt;1,"x","")</f>
        <v/>
      </c>
      <c r="Z155" s="176" t="str">
        <f>IF(CX19.5!EQ12&lt;1,"x","")</f>
        <v/>
      </c>
      <c r="AA155" s="176" t="str">
        <f>IF(CX19.5!FB12&lt;1,"x","")</f>
        <v/>
      </c>
      <c r="AB155" s="176" t="str">
        <f>IF(CX19.5!FM12&lt;1,"x","")</f>
        <v/>
      </c>
      <c r="AC155" s="176" t="str">
        <f>IF(CX19.5!GJ12&lt;1,"x","")</f>
        <v/>
      </c>
      <c r="AD155" s="176" t="str">
        <f>IF(CX19.5!GU12&lt;1,"x","")</f>
        <v/>
      </c>
      <c r="AE155" s="176" t="str">
        <f>IF(CX19.5!HF12&lt;1,"x","")</f>
        <v/>
      </c>
      <c r="AF155" s="176" t="str">
        <f>IF(CX19.5!HQ12&lt;1,"x","")</f>
        <v/>
      </c>
      <c r="AG155" s="176" t="str">
        <f>IF(CX19.5!IB12&lt;1,"x","")</f>
        <v/>
      </c>
      <c r="AH155" s="176" t="str">
        <f>IF(CX19.5!IM12&lt;1,"x","")</f>
        <v>x</v>
      </c>
      <c r="AI155" s="176" t="str">
        <f>IF(CX19.5!IX12&lt;1,"x","")</f>
        <v/>
      </c>
      <c r="AJ155" s="176" t="str">
        <f>IF(CX19.5!JI12&lt;1,"x","")</f>
        <v/>
      </c>
      <c r="AK155" s="176" t="str">
        <f>IF(CX19.5!JT12&lt;1,"x","")</f>
        <v/>
      </c>
      <c r="AL155" s="176" t="str">
        <f>IF(CX19.5!KQ12&lt;1,"x","")</f>
        <v/>
      </c>
      <c r="AM155" s="176" t="str">
        <f>IF(CX19.5!LB12&lt;1,"x","")</f>
        <v/>
      </c>
      <c r="AN155" s="176" t="str">
        <f>IF(CX19.5!LM12&lt;1,"x","")</f>
        <v/>
      </c>
      <c r="AO155" s="176" t="str">
        <f>IF(CX19.5!LX12&lt;1,"x","")</f>
        <v/>
      </c>
      <c r="AP155" s="176" t="str">
        <f>IF(CX19.5!MI12&lt;1,"x","")</f>
        <v/>
      </c>
      <c r="AQ155" s="176" t="str">
        <f>IF(CX19.5!MT12&lt;1,"x","")</f>
        <v>x</v>
      </c>
      <c r="AR155" s="176" t="str">
        <f>IF(CX19.5!NE12&lt;1,"x","")</f>
        <v>x</v>
      </c>
      <c r="AS155" s="176" t="str">
        <f>IF(CX19.5!NP12&lt;1,"x","")</f>
        <v/>
      </c>
      <c r="AT155" s="176" t="str">
        <f>IF(CX19.5!OA12&lt;1,"x","")</f>
        <v/>
      </c>
      <c r="AU155" s="176" t="str">
        <f>IF(CX19.5!OX12&lt;1,"x","")</f>
        <v/>
      </c>
      <c r="AV155" s="176" t="str">
        <f>IF(CX19.5!PI12&lt;1,"x","")</f>
        <v/>
      </c>
      <c r="AW155" s="176" t="str">
        <f>IF(CX19.5!PT12&lt;1,"x","")</f>
        <v/>
      </c>
      <c r="AX155" s="176" t="str">
        <f>IF(CX19.5!QE12&lt;1,"x","")</f>
        <v>x</v>
      </c>
      <c r="AY155" s="176" t="str">
        <f>IF(CX19.5!QP12&lt;1,"x","")</f>
        <v>x</v>
      </c>
      <c r="AZ155" s="176" t="str">
        <f>IF(CX19.5!RA12&lt;1,"x","")</f>
        <v/>
      </c>
      <c r="BA155" s="176" t="str">
        <f>IF(CX19.5!RL12&lt;1,"x","")</f>
        <v/>
      </c>
      <c r="BB155" s="176" t="str">
        <f>IF(CX19.5!SJ12&lt;1,"x","")</f>
        <v>x</v>
      </c>
      <c r="BC155" s="176" t="str">
        <f>IF(CX19.5!SU12&lt;1,"x","")</f>
        <v>x</v>
      </c>
      <c r="BD155" s="176"/>
      <c r="BE155" s="281"/>
    </row>
    <row r="156" spans="1:57" ht="33">
      <c r="A156" s="190">
        <v>13</v>
      </c>
      <c r="B156" s="190">
        <v>154</v>
      </c>
      <c r="C156" s="192" t="s">
        <v>500</v>
      </c>
      <c r="D156" s="192" t="s">
        <v>530</v>
      </c>
      <c r="E156" s="196" t="s">
        <v>531</v>
      </c>
      <c r="F156" s="292" t="s">
        <v>154</v>
      </c>
      <c r="G156" s="190"/>
      <c r="H156" s="193" t="s">
        <v>801</v>
      </c>
      <c r="I156" s="182" t="s">
        <v>18</v>
      </c>
      <c r="J156" s="184" t="s">
        <v>690</v>
      </c>
      <c r="K156" s="205">
        <f t="shared" si="4"/>
        <v>5</v>
      </c>
      <c r="L156" s="208">
        <f>CX19.5!RY13</f>
        <v>2.232954545454545</v>
      </c>
      <c r="M156" s="207" t="str">
        <f t="shared" si="5"/>
        <v xml:space="preserve">NỀN MÓNG (3TC), TT KTV (KC) (2TC), </v>
      </c>
      <c r="N156" s="176" t="str">
        <f>IF(CX19.5!M13&lt;1,"x","")</f>
        <v/>
      </c>
      <c r="O156" s="176" t="str">
        <f>IF(CX19.5!S13&lt;1,"x","")</f>
        <v/>
      </c>
      <c r="P156" s="176" t="str">
        <f>IF(CX19.5!AC13&lt;1,"x","")</f>
        <v/>
      </c>
      <c r="Q156" s="176" t="str">
        <f>IF(CX19.5!AN13&lt;1,"x","")</f>
        <v/>
      </c>
      <c r="R156" s="176" t="str">
        <f>IF(CX19.5!AY13&lt;1,"x","")</f>
        <v/>
      </c>
      <c r="S156" s="176" t="str">
        <f>IF(CX19.5!BJ13&lt;1,"x","")</f>
        <v/>
      </c>
      <c r="T156" s="176" t="str">
        <f>IF(CX19.5!BU13&lt;1,"x","")</f>
        <v/>
      </c>
      <c r="U156" s="176" t="str">
        <f>IF(CX19.5!CN13&lt;1,"x","")</f>
        <v/>
      </c>
      <c r="V156" s="176" t="str">
        <f>IF(CX19.5!CY13&lt;1,"x","")</f>
        <v/>
      </c>
      <c r="W156" s="176" t="str">
        <f>IF(CX19.5!DJ13&lt;1,"x","")</f>
        <v/>
      </c>
      <c r="X156" s="176" t="str">
        <f>IF(CX19.5!DU13&lt;1,"x","")</f>
        <v/>
      </c>
      <c r="Y156" s="176" t="str">
        <f>IF(CX19.5!EF13&lt;1,"x","")</f>
        <v/>
      </c>
      <c r="Z156" s="176" t="str">
        <f>IF(CX19.5!EQ13&lt;1,"x","")</f>
        <v/>
      </c>
      <c r="AA156" s="176" t="str">
        <f>IF(CX19.5!FB13&lt;1,"x","")</f>
        <v/>
      </c>
      <c r="AB156" s="176" t="str">
        <f>IF(CX19.5!FM13&lt;1,"x","")</f>
        <v/>
      </c>
      <c r="AC156" s="176" t="str">
        <f>IF(CX19.5!GJ13&lt;1,"x","")</f>
        <v/>
      </c>
      <c r="AD156" s="176" t="str">
        <f>IF(CX19.5!GU13&lt;1,"x","")</f>
        <v/>
      </c>
      <c r="AE156" s="176" t="str">
        <f>IF(CX19.5!HF13&lt;1,"x","")</f>
        <v/>
      </c>
      <c r="AF156" s="176" t="str">
        <f>IF(CX19.5!HQ13&lt;1,"x","")</f>
        <v/>
      </c>
      <c r="AG156" s="176" t="str">
        <f>IF(CX19.5!IB13&lt;1,"x","")</f>
        <v/>
      </c>
      <c r="AH156" s="176" t="str">
        <f>IF(CX19.5!IM13&lt;1,"x","")</f>
        <v/>
      </c>
      <c r="AI156" s="176" t="str">
        <f>IF(CX19.5!IX13&lt;1,"x","")</f>
        <v>x</v>
      </c>
      <c r="AJ156" s="176" t="str">
        <f>IF(CX19.5!JI13&lt;1,"x","")</f>
        <v/>
      </c>
      <c r="AK156" s="176" t="str">
        <f>IF(CX19.5!JT13&lt;1,"x","")</f>
        <v/>
      </c>
      <c r="AL156" s="176" t="str">
        <f>IF(CX19.5!KQ13&lt;1,"x","")</f>
        <v/>
      </c>
      <c r="AM156" s="176" t="str">
        <f>IF(CX19.5!LB13&lt;1,"x","")</f>
        <v/>
      </c>
      <c r="AN156" s="176" t="str">
        <f>IF(CX19.5!LM13&lt;1,"x","")</f>
        <v/>
      </c>
      <c r="AO156" s="176" t="str">
        <f>IF(CX19.5!LX13&lt;1,"x","")</f>
        <v/>
      </c>
      <c r="AP156" s="176" t="str">
        <f>IF(CX19.5!MI13&lt;1,"x","")</f>
        <v/>
      </c>
      <c r="AQ156" s="176" t="str">
        <f>IF(CX19.5!MT13&lt;1,"x","")</f>
        <v/>
      </c>
      <c r="AR156" s="176" t="str">
        <f>IF(CX19.5!NE13&lt;1,"x","")</f>
        <v/>
      </c>
      <c r="AS156" s="176" t="str">
        <f>IF(CX19.5!NP13&lt;1,"x","")</f>
        <v/>
      </c>
      <c r="AT156" s="176" t="str">
        <f>IF(CX19.5!OA13&lt;1,"x","")</f>
        <v/>
      </c>
      <c r="AU156" s="176" t="str">
        <f>IF(CX19.5!OX13&lt;1,"x","")</f>
        <v/>
      </c>
      <c r="AV156" s="176" t="str">
        <f>IF(CX19.5!PI13&lt;1,"x","")</f>
        <v/>
      </c>
      <c r="AW156" s="176" t="str">
        <f>IF(CX19.5!PT13&lt;1,"x","")</f>
        <v/>
      </c>
      <c r="AX156" s="176" t="str">
        <f>IF(CX19.5!QE13&lt;1,"x","")</f>
        <v/>
      </c>
      <c r="AY156" s="176" t="str">
        <f>IF(CX19.5!QP13&lt;1,"x","")</f>
        <v/>
      </c>
      <c r="AZ156" s="176" t="str">
        <f>IF(CX19.5!RA13&lt;1,"x","")</f>
        <v/>
      </c>
      <c r="BA156" s="176" t="str">
        <f>IF(CX19.5!RL13&lt;1,"x","")</f>
        <v/>
      </c>
      <c r="BB156" s="176" t="str">
        <f>IF(CX19.5!SJ13&lt;1,"x","")</f>
        <v>x</v>
      </c>
      <c r="BC156" s="176" t="str">
        <f>IF(CX19.5!SU13&lt;1,"x","")</f>
        <v/>
      </c>
      <c r="BD156" s="176"/>
      <c r="BE156" s="281"/>
    </row>
    <row r="157" spans="1:57" ht="115.5">
      <c r="A157" s="190">
        <v>14</v>
      </c>
      <c r="B157" s="190">
        <v>155</v>
      </c>
      <c r="C157" s="192" t="s">
        <v>500</v>
      </c>
      <c r="D157" s="192" t="s">
        <v>532</v>
      </c>
      <c r="E157" s="196" t="s">
        <v>533</v>
      </c>
      <c r="F157" s="197" t="s">
        <v>534</v>
      </c>
      <c r="G157" s="190"/>
      <c r="H157" s="193" t="s">
        <v>912</v>
      </c>
      <c r="I157" s="182" t="s">
        <v>18</v>
      </c>
      <c r="J157" s="184" t="s">
        <v>22</v>
      </c>
      <c r="K157" s="205">
        <f t="shared" si="4"/>
        <v>27</v>
      </c>
      <c r="L157" s="208">
        <f>CX19.5!RY14</f>
        <v>2.2426470588235294</v>
      </c>
      <c r="M157" s="207" t="str">
        <f t="shared" si="5"/>
        <v xml:space="preserve">CHCT1 (4TC), CHCT2 (2TC), TRẮC ĐỊA (3TC), KTCTDD (2TC), NỀN MÓNG (3TC), KCBTCT2 (2TC), ĐA KCBTCT2 (1TC), ĐA KTTC1 (1TC), TCTC CTXD (3TC), ĐA TCTC CTXD (1TC), TT DỰ TOÁN (1TC), TT KTV (KC) (2TC), TT KTV (TC) (2TC), </v>
      </c>
      <c r="N157" s="176" t="str">
        <f>IF(CX19.5!M14&lt;1,"x","")</f>
        <v/>
      </c>
      <c r="O157" s="176" t="str">
        <f>IF(CX19.5!S14&lt;1,"x","")</f>
        <v/>
      </c>
      <c r="P157" s="176" t="str">
        <f>IF(CX19.5!AC14&lt;1,"x","")</f>
        <v/>
      </c>
      <c r="Q157" s="176" t="str">
        <f>IF(CX19.5!AN14&lt;1,"x","")</f>
        <v/>
      </c>
      <c r="R157" s="176" t="str">
        <f>IF(CX19.5!AY14&lt;1,"x","")</f>
        <v/>
      </c>
      <c r="S157" s="176" t="str">
        <f>IF(CX19.5!BJ14&lt;1,"x","")</f>
        <v/>
      </c>
      <c r="T157" s="176" t="str">
        <f>IF(CX19.5!BU14&lt;1,"x","")</f>
        <v/>
      </c>
      <c r="U157" s="176" t="str">
        <f>IF(CX19.5!CN14&lt;1,"x","")</f>
        <v/>
      </c>
      <c r="V157" s="176" t="str">
        <f>IF(CX19.5!CY14&lt;1,"x","")</f>
        <v/>
      </c>
      <c r="W157" s="176" t="str">
        <f>IF(CX19.5!DJ14&lt;1,"x","")</f>
        <v>x</v>
      </c>
      <c r="X157" s="176" t="str">
        <f>IF(CX19.5!DU14&lt;1,"x","")</f>
        <v/>
      </c>
      <c r="Y157" s="176" t="str">
        <f>IF(CX19.5!EF14&lt;1,"x","")</f>
        <v/>
      </c>
      <c r="Z157" s="176" t="str">
        <f>IF(CX19.5!EQ14&lt;1,"x","")</f>
        <v/>
      </c>
      <c r="AA157" s="176" t="str">
        <f>IF(CX19.5!FB14&lt;1,"x","")</f>
        <v/>
      </c>
      <c r="AB157" s="176" t="str">
        <f>IF(CX19.5!FM14&lt;1,"x","")</f>
        <v/>
      </c>
      <c r="AC157" s="176" t="str">
        <f>IF(CX19.5!GJ14&lt;1,"x","")</f>
        <v/>
      </c>
      <c r="AD157" s="176" t="str">
        <f>IF(CX19.5!GU14&lt;1,"x","")</f>
        <v/>
      </c>
      <c r="AE157" s="176" t="str">
        <f>IF(CX19.5!HF14&lt;1,"x","")</f>
        <v>x</v>
      </c>
      <c r="AF157" s="176" t="str">
        <f>IF(CX19.5!HQ14&lt;1,"x","")</f>
        <v/>
      </c>
      <c r="AG157" s="176" t="str">
        <f>IF(CX19.5!IB14&lt;1,"x","")</f>
        <v>x</v>
      </c>
      <c r="AH157" s="176" t="str">
        <f>IF(CX19.5!IM14&lt;1,"x","")</f>
        <v>x</v>
      </c>
      <c r="AI157" s="176" t="str">
        <f>IF(CX19.5!IX14&lt;1,"x","")</f>
        <v>x</v>
      </c>
      <c r="AJ157" s="176" t="str">
        <f>IF(CX19.5!JI14&lt;1,"x","")</f>
        <v/>
      </c>
      <c r="AK157" s="176" t="str">
        <f>IF(CX19.5!JT14&lt;1,"x","")</f>
        <v/>
      </c>
      <c r="AL157" s="176" t="str">
        <f>IF(CX19.5!KQ14&lt;1,"x","")</f>
        <v/>
      </c>
      <c r="AM157" s="176" t="str">
        <f>IF(CX19.5!LB14&lt;1,"x","")</f>
        <v/>
      </c>
      <c r="AN157" s="176" t="str">
        <f>IF(CX19.5!LM14&lt;1,"x","")</f>
        <v/>
      </c>
      <c r="AO157" s="176" t="str">
        <f>IF(CX19.5!LX14&lt;1,"x","")</f>
        <v>x</v>
      </c>
      <c r="AP157" s="176" t="str">
        <f>IF(CX19.5!MI14&lt;1,"x","")</f>
        <v>x</v>
      </c>
      <c r="AQ157" s="176" t="str">
        <f>IF(CX19.5!MT14&lt;1,"x","")</f>
        <v/>
      </c>
      <c r="AR157" s="176" t="str">
        <f>IF(CX19.5!NE14&lt;1,"x","")</f>
        <v>x</v>
      </c>
      <c r="AS157" s="176" t="str">
        <f>IF(CX19.5!NP14&lt;1,"x","")</f>
        <v/>
      </c>
      <c r="AT157" s="176" t="str">
        <f>IF(CX19.5!OA14&lt;1,"x","")</f>
        <v/>
      </c>
      <c r="AU157" s="176" t="str">
        <f>IF(CX19.5!OX14&lt;1,"x","")</f>
        <v/>
      </c>
      <c r="AV157" s="176" t="str">
        <f>IF(CX19.5!PI14&lt;1,"x","")</f>
        <v/>
      </c>
      <c r="AW157" s="176" t="str">
        <f>IF(CX19.5!PT14&lt;1,"x","")</f>
        <v/>
      </c>
      <c r="AX157" s="176" t="str">
        <f>IF(CX19.5!QE14&lt;1,"x","")</f>
        <v>x</v>
      </c>
      <c r="AY157" s="176" t="str">
        <f>IF(CX19.5!QP14&lt;1,"x","")</f>
        <v>x</v>
      </c>
      <c r="AZ157" s="176" t="str">
        <f>IF(CX19.5!RA14&lt;1,"x","")</f>
        <v/>
      </c>
      <c r="BA157" s="176" t="str">
        <f>IF(CX19.5!RL14&lt;1,"x","")</f>
        <v>x</v>
      </c>
      <c r="BB157" s="176" t="str">
        <f>IF(CX19.5!SJ14&lt;1,"x","")</f>
        <v>x</v>
      </c>
      <c r="BC157" s="176" t="str">
        <f>IF(CX19.5!SU14&lt;1,"x","")</f>
        <v>x</v>
      </c>
      <c r="BD157" s="176"/>
      <c r="BE157" s="281"/>
    </row>
    <row r="158" spans="1:57">
      <c r="A158" s="190">
        <v>15</v>
      </c>
      <c r="B158" s="190">
        <v>156</v>
      </c>
      <c r="C158" s="192" t="s">
        <v>500</v>
      </c>
      <c r="D158" s="192" t="s">
        <v>535</v>
      </c>
      <c r="E158" s="196" t="s">
        <v>190</v>
      </c>
      <c r="F158" s="197" t="s">
        <v>536</v>
      </c>
      <c r="G158" s="190"/>
      <c r="H158" s="193" t="s">
        <v>656</v>
      </c>
      <c r="I158" s="182" t="s">
        <v>18</v>
      </c>
      <c r="J158" s="184" t="s">
        <v>946</v>
      </c>
      <c r="K158" s="205">
        <f t="shared" si="4"/>
        <v>0</v>
      </c>
      <c r="L158" s="208">
        <f>CX19.5!RY15</f>
        <v>2.197802197802198</v>
      </c>
      <c r="M158" s="207" t="str">
        <f t="shared" si="5"/>
        <v/>
      </c>
      <c r="N158" s="176" t="str">
        <f>IF(CX19.5!M15&lt;1,"x","")</f>
        <v/>
      </c>
      <c r="O158" s="176" t="str">
        <f>IF(CX19.5!S15&lt;1,"x","")</f>
        <v/>
      </c>
      <c r="P158" s="176" t="str">
        <f>IF(CX19.5!AC15&lt;1,"x","")</f>
        <v/>
      </c>
      <c r="Q158" s="176" t="str">
        <f>IF(CX19.5!AN15&lt;1,"x","")</f>
        <v/>
      </c>
      <c r="R158" s="176" t="str">
        <f>IF(CX19.5!AY15&lt;1,"x","")</f>
        <v/>
      </c>
      <c r="S158" s="176" t="str">
        <f>IF(CX19.5!BJ15&lt;1,"x","")</f>
        <v/>
      </c>
      <c r="T158" s="176" t="str">
        <f>IF(CX19.5!BU15&lt;1,"x","")</f>
        <v/>
      </c>
      <c r="U158" s="176" t="str">
        <f>IF(CX19.5!CN15&lt;1,"x","")</f>
        <v/>
      </c>
      <c r="V158" s="176" t="str">
        <f>IF(CX19.5!CY15&lt;1,"x","")</f>
        <v/>
      </c>
      <c r="W158" s="176" t="str">
        <f>IF(CX19.5!DJ15&lt;1,"x","")</f>
        <v/>
      </c>
      <c r="X158" s="176" t="str">
        <f>IF(CX19.5!DU15&lt;1,"x","")</f>
        <v/>
      </c>
      <c r="Y158" s="176" t="str">
        <f>IF(CX19.5!EF15&lt;1,"x","")</f>
        <v/>
      </c>
      <c r="Z158" s="176" t="str">
        <f>IF(CX19.5!EQ15&lt;1,"x","")</f>
        <v/>
      </c>
      <c r="AA158" s="176" t="str">
        <f>IF(CX19.5!FB15&lt;1,"x","")</f>
        <v/>
      </c>
      <c r="AB158" s="176" t="str">
        <f>IF(CX19.5!FM15&lt;1,"x","")</f>
        <v/>
      </c>
      <c r="AC158" s="176" t="str">
        <f>IF(CX19.5!GJ15&lt;1,"x","")</f>
        <v/>
      </c>
      <c r="AD158" s="176" t="str">
        <f>IF(CX19.5!GU15&lt;1,"x","")</f>
        <v/>
      </c>
      <c r="AE158" s="176" t="str">
        <f>IF(CX19.5!HF15&lt;1,"x","")</f>
        <v/>
      </c>
      <c r="AF158" s="176" t="str">
        <f>IF(CX19.5!HQ15&lt;1,"x","")</f>
        <v/>
      </c>
      <c r="AG158" s="176" t="str">
        <f>IF(CX19.5!IB15&lt;1,"x","")</f>
        <v/>
      </c>
      <c r="AH158" s="176" t="str">
        <f>IF(CX19.5!IM15&lt;1,"x","")</f>
        <v/>
      </c>
      <c r="AI158" s="176" t="str">
        <f>IF(CX19.5!IX15&lt;1,"x","")</f>
        <v/>
      </c>
      <c r="AJ158" s="176" t="str">
        <f>IF(CX19.5!JI15&lt;1,"x","")</f>
        <v/>
      </c>
      <c r="AK158" s="176" t="str">
        <f>IF(CX19.5!JT15&lt;1,"x","")</f>
        <v/>
      </c>
      <c r="AL158" s="176" t="str">
        <f>IF(CX19.5!KQ15&lt;1,"x","")</f>
        <v/>
      </c>
      <c r="AM158" s="176" t="str">
        <f>IF(CX19.5!LB15&lt;1,"x","")</f>
        <v/>
      </c>
      <c r="AN158" s="176" t="str">
        <f>IF(CX19.5!LM15&lt;1,"x","")</f>
        <v/>
      </c>
      <c r="AO158" s="176" t="str">
        <f>IF(CX19.5!LX15&lt;1,"x","")</f>
        <v/>
      </c>
      <c r="AP158" s="176" t="str">
        <f>IF(CX19.5!MI15&lt;1,"x","")</f>
        <v/>
      </c>
      <c r="AQ158" s="176" t="str">
        <f>IF(CX19.5!MT15&lt;1,"x","")</f>
        <v/>
      </c>
      <c r="AR158" s="176" t="str">
        <f>IF(CX19.5!NE15&lt;1,"x","")</f>
        <v/>
      </c>
      <c r="AS158" s="176" t="str">
        <f>IF(CX19.5!NP15&lt;1,"x","")</f>
        <v/>
      </c>
      <c r="AT158" s="176" t="str">
        <f>IF(CX19.5!OA15&lt;1,"x","")</f>
        <v/>
      </c>
      <c r="AU158" s="176" t="str">
        <f>IF(CX19.5!OX15&lt;1,"x","")</f>
        <v/>
      </c>
      <c r="AV158" s="176" t="str">
        <f>IF(CX19.5!PI15&lt;1,"x","")</f>
        <v/>
      </c>
      <c r="AW158" s="176" t="str">
        <f>IF(CX19.5!PT15&lt;1,"x","")</f>
        <v/>
      </c>
      <c r="AX158" s="176" t="str">
        <f>IF(CX19.5!QE15&lt;1,"x","")</f>
        <v/>
      </c>
      <c r="AY158" s="176" t="str">
        <f>IF(CX19.5!QP15&lt;1,"x","")</f>
        <v/>
      </c>
      <c r="AZ158" s="176" t="str">
        <f>IF(CX19.5!RA15&lt;1,"x","")</f>
        <v/>
      </c>
      <c r="BA158" s="176" t="str">
        <f>IF(CX19.5!RL15&lt;1,"x","")</f>
        <v/>
      </c>
      <c r="BB158" s="176" t="str">
        <f>IF(CX19.5!SJ15&lt;1,"x","")</f>
        <v/>
      </c>
      <c r="BC158" s="176" t="str">
        <f>IF(CX19.5!SU15&lt;1,"x","")</f>
        <v/>
      </c>
      <c r="BD158" s="176" t="str">
        <f>IF(CX19.5!TF15&lt;1,"x","")</f>
        <v/>
      </c>
      <c r="BE158" s="281"/>
    </row>
    <row r="159" spans="1:57" ht="33">
      <c r="A159" s="190">
        <v>16</v>
      </c>
      <c r="B159" s="190">
        <v>157</v>
      </c>
      <c r="C159" s="192" t="s">
        <v>500</v>
      </c>
      <c r="D159" s="192" t="s">
        <v>537</v>
      </c>
      <c r="E159" s="196" t="s">
        <v>19</v>
      </c>
      <c r="F159" s="298" t="s">
        <v>266</v>
      </c>
      <c r="G159" s="190"/>
      <c r="H159" s="193" t="s">
        <v>660</v>
      </c>
      <c r="I159" s="182" t="s">
        <v>18</v>
      </c>
      <c r="J159" s="184" t="s">
        <v>21</v>
      </c>
      <c r="K159" s="205">
        <f t="shared" si="4"/>
        <v>3</v>
      </c>
      <c r="L159" s="208">
        <f>CX19.5!RY16</f>
        <v>2.2944444444444443</v>
      </c>
      <c r="M159" s="207" t="str">
        <f t="shared" si="5"/>
        <v xml:space="preserve">TT DỰ TOÁN (1TC), TT KTV (KC) (2TC), </v>
      </c>
      <c r="N159" s="176" t="str">
        <f>IF(CX19.5!M16&lt;1,"x","")</f>
        <v/>
      </c>
      <c r="O159" s="176" t="str">
        <f>IF(CX19.5!S16&lt;1,"x","")</f>
        <v/>
      </c>
      <c r="P159" s="176" t="str">
        <f>IF(CX19.5!AC16&lt;1,"x","")</f>
        <v/>
      </c>
      <c r="Q159" s="176" t="str">
        <f>IF(CX19.5!AN16&lt;1,"x","")</f>
        <v/>
      </c>
      <c r="R159" s="176" t="str">
        <f>IF(CX19.5!AY16&lt;1,"x","")</f>
        <v/>
      </c>
      <c r="S159" s="176" t="str">
        <f>IF(CX19.5!BJ16&lt;1,"x","")</f>
        <v/>
      </c>
      <c r="T159" s="176" t="str">
        <f>IF(CX19.5!BU16&lt;1,"x","")</f>
        <v/>
      </c>
      <c r="U159" s="176" t="str">
        <f>IF(CX19.5!CN16&lt;1,"x","")</f>
        <v/>
      </c>
      <c r="V159" s="176" t="str">
        <f>IF(CX19.5!CY16&lt;1,"x","")</f>
        <v/>
      </c>
      <c r="W159" s="176" t="str">
        <f>IF(CX19.5!DJ16&lt;1,"x","")</f>
        <v/>
      </c>
      <c r="X159" s="176" t="str">
        <f>IF(CX19.5!DU16&lt;1,"x","")</f>
        <v/>
      </c>
      <c r="Y159" s="176" t="str">
        <f>IF(CX19.5!EF16&lt;1,"x","")</f>
        <v/>
      </c>
      <c r="Z159" s="176" t="str">
        <f>IF(CX19.5!EQ16&lt;1,"x","")</f>
        <v/>
      </c>
      <c r="AA159" s="176" t="str">
        <f>IF(CX19.5!FB16&lt;1,"x","")</f>
        <v/>
      </c>
      <c r="AB159" s="176" t="str">
        <f>IF(CX19.5!FM16&lt;1,"x","")</f>
        <v/>
      </c>
      <c r="AC159" s="176" t="str">
        <f>IF(CX19.5!GJ16&lt;1,"x","")</f>
        <v/>
      </c>
      <c r="AD159" s="176" t="str">
        <f>IF(CX19.5!GU16&lt;1,"x","")</f>
        <v/>
      </c>
      <c r="AE159" s="176" t="str">
        <f>IF(CX19.5!HF16&lt;1,"x","")</f>
        <v/>
      </c>
      <c r="AF159" s="176" t="str">
        <f>IF(CX19.5!HQ16&lt;1,"x","")</f>
        <v/>
      </c>
      <c r="AG159" s="176" t="str">
        <f>IF(CX19.5!IB16&lt;1,"x","")</f>
        <v/>
      </c>
      <c r="AH159" s="176" t="str">
        <f>IF(CX19.5!IM16&lt;1,"x","")</f>
        <v/>
      </c>
      <c r="AI159" s="176" t="str">
        <f>IF(CX19.5!IX16&lt;1,"x","")</f>
        <v/>
      </c>
      <c r="AJ159" s="176" t="str">
        <f>IF(CX19.5!JI16&lt;1,"x","")</f>
        <v/>
      </c>
      <c r="AK159" s="176" t="str">
        <f>IF(CX19.5!JT16&lt;1,"x","")</f>
        <v/>
      </c>
      <c r="AL159" s="176" t="str">
        <f>IF(CX19.5!KQ16&lt;1,"x","")</f>
        <v/>
      </c>
      <c r="AM159" s="176" t="str">
        <f>IF(CX19.5!LB16&lt;1,"x","")</f>
        <v/>
      </c>
      <c r="AN159" s="176" t="str">
        <f>IF(CX19.5!LM16&lt;1,"x","")</f>
        <v/>
      </c>
      <c r="AO159" s="176" t="str">
        <f>IF(CX19.5!LX16&lt;1,"x","")</f>
        <v/>
      </c>
      <c r="AP159" s="176" t="str">
        <f>IF(CX19.5!MI16&lt;1,"x","")</f>
        <v/>
      </c>
      <c r="AQ159" s="176" t="str">
        <f>IF(CX19.5!MT16&lt;1,"x","")</f>
        <v/>
      </c>
      <c r="AR159" s="176" t="str">
        <f>IF(CX19.5!NE16&lt;1,"x","")</f>
        <v/>
      </c>
      <c r="AS159" s="176" t="str">
        <f>IF(CX19.5!NP16&lt;1,"x","")</f>
        <v/>
      </c>
      <c r="AT159" s="176" t="str">
        <f>IF(CX19.5!OA16&lt;1,"x","")</f>
        <v/>
      </c>
      <c r="AU159" s="176" t="str">
        <f>IF(CX19.5!OX16&lt;1,"x","")</f>
        <v/>
      </c>
      <c r="AV159" s="176" t="str">
        <f>IF(CX19.5!PI16&lt;1,"x","")</f>
        <v/>
      </c>
      <c r="AW159" s="176" t="str">
        <f>IF(CX19.5!PT16&lt;1,"x","")</f>
        <v/>
      </c>
      <c r="AX159" s="176" t="str">
        <f>IF(CX19.5!QE16&lt;1,"x","")</f>
        <v/>
      </c>
      <c r="AY159" s="176" t="str">
        <f>IF(CX19.5!QP16&lt;1,"x","")</f>
        <v/>
      </c>
      <c r="AZ159" s="176" t="str">
        <f>IF(CX19.5!RA16&lt;1,"x","")</f>
        <v/>
      </c>
      <c r="BA159" s="176" t="str">
        <f>IF(CX19.5!RL16&lt;1,"x","")</f>
        <v>x</v>
      </c>
      <c r="BB159" s="176" t="str">
        <f>IF(CX19.5!SJ16&lt;1,"x","")</f>
        <v>x</v>
      </c>
      <c r="BC159" s="176" t="str">
        <f>IF(CX19.5!SU16&lt;1,"x","")</f>
        <v/>
      </c>
      <c r="BD159" s="176"/>
      <c r="BE159" s="281"/>
    </row>
    <row r="160" spans="1:57">
      <c r="A160" s="190">
        <v>17</v>
      </c>
      <c r="B160" s="190">
        <v>158</v>
      </c>
      <c r="C160" s="192" t="s">
        <v>500</v>
      </c>
      <c r="D160" s="192" t="s">
        <v>541</v>
      </c>
      <c r="E160" s="196" t="s">
        <v>542</v>
      </c>
      <c r="F160" s="266" t="s">
        <v>269</v>
      </c>
      <c r="G160" s="190"/>
      <c r="H160" s="193" t="s">
        <v>914</v>
      </c>
      <c r="I160" s="182" t="s">
        <v>18</v>
      </c>
      <c r="J160" s="184" t="s">
        <v>693</v>
      </c>
      <c r="K160" s="205">
        <f t="shared" si="4"/>
        <v>3</v>
      </c>
      <c r="L160" s="208">
        <f>CX19.5!RY17</f>
        <v>2.0454545454545454</v>
      </c>
      <c r="M160" s="207" t="str">
        <f t="shared" si="5"/>
        <v xml:space="preserve">TCTC CTXD (3TC), </v>
      </c>
      <c r="N160" s="176" t="str">
        <f>IF(CX19.5!M17&lt;1,"x","")</f>
        <v/>
      </c>
      <c r="O160" s="176" t="str">
        <f>IF(CX19.5!S17&lt;1,"x","")</f>
        <v/>
      </c>
      <c r="P160" s="176" t="str">
        <f>IF(CX19.5!AC17&lt;1,"x","")</f>
        <v/>
      </c>
      <c r="Q160" s="176" t="str">
        <f>IF(CX19.5!AN17&lt;1,"x","")</f>
        <v/>
      </c>
      <c r="R160" s="176" t="str">
        <f>IF(CX19.5!AY17&lt;1,"x","")</f>
        <v/>
      </c>
      <c r="S160" s="176" t="str">
        <f>IF(CX19.5!BJ17&lt;1,"x","")</f>
        <v/>
      </c>
      <c r="T160" s="176" t="str">
        <f>IF(CX19.5!BU17&lt;1,"x","")</f>
        <v/>
      </c>
      <c r="U160" s="176" t="str">
        <f>IF(CX19.5!CN17&lt;1,"x","")</f>
        <v/>
      </c>
      <c r="V160" s="176" t="str">
        <f>IF(CX19.5!CY17&lt;1,"x","")</f>
        <v/>
      </c>
      <c r="W160" s="176" t="str">
        <f>IF(CX19.5!DJ17&lt;1,"x","")</f>
        <v/>
      </c>
      <c r="X160" s="176" t="str">
        <f>IF(CX19.5!DU17&lt;1,"x","")</f>
        <v/>
      </c>
      <c r="Y160" s="176" t="str">
        <f>IF(CX19.5!EF17&lt;1,"x","")</f>
        <v/>
      </c>
      <c r="Z160" s="176" t="str">
        <f>IF(CX19.5!EQ17&lt;1,"x","")</f>
        <v/>
      </c>
      <c r="AA160" s="176" t="str">
        <f>IF(CX19.5!FB17&lt;1,"x","")</f>
        <v/>
      </c>
      <c r="AB160" s="176" t="str">
        <f>IF(CX19.5!FM17&lt;1,"x","")</f>
        <v/>
      </c>
      <c r="AC160" s="176" t="str">
        <f>IF(CX19.5!GJ17&lt;1,"x","")</f>
        <v/>
      </c>
      <c r="AD160" s="176" t="str">
        <f>IF(CX19.5!GU17&lt;1,"x","")</f>
        <v/>
      </c>
      <c r="AE160" s="176" t="str">
        <f>IF(CX19.5!HF17&lt;1,"x","")</f>
        <v/>
      </c>
      <c r="AF160" s="176" t="str">
        <f>IF(CX19.5!HQ17&lt;1,"x","")</f>
        <v/>
      </c>
      <c r="AG160" s="176" t="str">
        <f>IF(CX19.5!IB17&lt;1,"x","")</f>
        <v/>
      </c>
      <c r="AH160" s="176" t="str">
        <f>IF(CX19.5!IM17&lt;1,"x","")</f>
        <v/>
      </c>
      <c r="AI160" s="176" t="str">
        <f>IF(CX19.5!IX17&lt;1,"x","")</f>
        <v/>
      </c>
      <c r="AJ160" s="176" t="str">
        <f>IF(CX19.5!JI17&lt;1,"x","")</f>
        <v/>
      </c>
      <c r="AK160" s="176" t="str">
        <f>IF(CX19.5!JT17&lt;1,"x","")</f>
        <v/>
      </c>
      <c r="AL160" s="176" t="str">
        <f>IF(CX19.5!KQ17&lt;1,"x","")</f>
        <v/>
      </c>
      <c r="AM160" s="176" t="str">
        <f>IF(CX19.5!LB17&lt;1,"x","")</f>
        <v/>
      </c>
      <c r="AN160" s="176" t="str">
        <f>IF(CX19.5!LM17&lt;1,"x","")</f>
        <v/>
      </c>
      <c r="AO160" s="176" t="str">
        <f>IF(CX19.5!LX17&lt;1,"x","")</f>
        <v/>
      </c>
      <c r="AP160" s="176" t="str">
        <f>IF(CX19.5!MI17&lt;1,"x","")</f>
        <v/>
      </c>
      <c r="AQ160" s="176" t="str">
        <f>IF(CX19.5!MT17&lt;1,"x","")</f>
        <v/>
      </c>
      <c r="AR160" s="176" t="str">
        <f>IF(CX19.5!NE17&lt;1,"x","")</f>
        <v/>
      </c>
      <c r="AS160" s="176" t="str">
        <f>IF(CX19.5!NP17&lt;1,"x","")</f>
        <v/>
      </c>
      <c r="AT160" s="176" t="str">
        <f>IF(CX19.5!OA17&lt;1,"x","")</f>
        <v/>
      </c>
      <c r="AU160" s="176" t="str">
        <f>IF(CX19.5!OX17&lt;1,"x","")</f>
        <v/>
      </c>
      <c r="AV160" s="176" t="str">
        <f>IF(CX19.5!PI17&lt;1,"x","")</f>
        <v/>
      </c>
      <c r="AW160" s="176" t="str">
        <f>IF(CX19.5!PT17&lt;1,"x","")</f>
        <v/>
      </c>
      <c r="AX160" s="176" t="str">
        <f>IF(CX19.5!QE17&lt;1,"x","")</f>
        <v>x</v>
      </c>
      <c r="AY160" s="176" t="str">
        <f>IF(CX19.5!QP17&lt;1,"x","")</f>
        <v/>
      </c>
      <c r="AZ160" s="176" t="str">
        <f>IF(CX19.5!RA17&lt;1,"x","")</f>
        <v/>
      </c>
      <c r="BA160" s="176" t="str">
        <f>IF(CX19.5!RL17&lt;1,"x","")</f>
        <v/>
      </c>
      <c r="BB160" s="176" t="str">
        <f>IF(CX19.5!SJ17&lt;1,"x","")</f>
        <v/>
      </c>
      <c r="BC160" s="176" t="str">
        <f>IF(CX19.5!SU17&lt;1,"x","")</f>
        <v/>
      </c>
      <c r="BD160" s="176" t="str">
        <f>IF(CX19.5!TF17&lt;1,"x","")</f>
        <v/>
      </c>
      <c r="BE160" s="281"/>
    </row>
    <row r="161" spans="1:57" ht="49.5">
      <c r="A161" s="190">
        <v>18</v>
      </c>
      <c r="B161" s="190">
        <v>159</v>
      </c>
      <c r="C161" s="192" t="s">
        <v>500</v>
      </c>
      <c r="D161" s="192" t="s">
        <v>545</v>
      </c>
      <c r="E161" s="196" t="s">
        <v>119</v>
      </c>
      <c r="F161" s="197" t="s">
        <v>287</v>
      </c>
      <c r="G161" s="190"/>
      <c r="H161" s="193" t="s">
        <v>916</v>
      </c>
      <c r="I161" s="182" t="s">
        <v>18</v>
      </c>
      <c r="J161" s="184" t="s">
        <v>947</v>
      </c>
      <c r="K161" s="205">
        <f t="shared" si="4"/>
        <v>10</v>
      </c>
      <c r="L161" s="208">
        <f>CX19.5!RY18</f>
        <v>2.1529411764705881</v>
      </c>
      <c r="M161" s="207" t="str">
        <f t="shared" si="5"/>
        <v xml:space="preserve">KTCTDD (2TC), TCTC CTXD (3TC), TT DỰ TOÁN (1TC), TT KTV (KC) (2TC), TT KTV (TC) (2TC), </v>
      </c>
      <c r="N161" s="176" t="str">
        <f>IF(CX19.5!M18&lt;1,"x","")</f>
        <v/>
      </c>
      <c r="O161" s="176" t="str">
        <f>IF(CX19.5!S18&lt;1,"x","")</f>
        <v/>
      </c>
      <c r="P161" s="176" t="str">
        <f>IF(CX19.5!AC18&lt;1,"x","")</f>
        <v/>
      </c>
      <c r="Q161" s="176" t="str">
        <f>IF(CX19.5!AN18&lt;1,"x","")</f>
        <v/>
      </c>
      <c r="R161" s="176" t="str">
        <f>IF(CX19.5!AY18&lt;1,"x","")</f>
        <v/>
      </c>
      <c r="S161" s="176" t="str">
        <f>IF(CX19.5!BJ18&lt;1,"x","")</f>
        <v/>
      </c>
      <c r="T161" s="176" t="str">
        <f>IF(CX19.5!BU18&lt;1,"x","")</f>
        <v/>
      </c>
      <c r="U161" s="176" t="str">
        <f>IF(CX19.5!CN18&lt;1,"x","")</f>
        <v/>
      </c>
      <c r="V161" s="176" t="str">
        <f>IF(CX19.5!CY18&lt;1,"x","")</f>
        <v/>
      </c>
      <c r="W161" s="176" t="str">
        <f>IF(CX19.5!DJ18&lt;1,"x","")</f>
        <v/>
      </c>
      <c r="X161" s="176" t="str">
        <f>IF(CX19.5!DU18&lt;1,"x","")</f>
        <v/>
      </c>
      <c r="Y161" s="176" t="str">
        <f>IF(CX19.5!EF18&lt;1,"x","")</f>
        <v/>
      </c>
      <c r="Z161" s="176" t="str">
        <f>IF(CX19.5!EQ18&lt;1,"x","")</f>
        <v/>
      </c>
      <c r="AA161" s="176" t="str">
        <f>IF(CX19.5!FB18&lt;1,"x","")</f>
        <v/>
      </c>
      <c r="AB161" s="176" t="str">
        <f>IF(CX19.5!FM18&lt;1,"x","")</f>
        <v/>
      </c>
      <c r="AC161" s="176" t="str">
        <f>IF(CX19.5!GJ18&lt;1,"x","")</f>
        <v/>
      </c>
      <c r="AD161" s="176" t="str">
        <f>IF(CX19.5!GU18&lt;1,"x","")</f>
        <v/>
      </c>
      <c r="AE161" s="176" t="str">
        <f>IF(CX19.5!HF18&lt;1,"x","")</f>
        <v/>
      </c>
      <c r="AF161" s="176" t="str">
        <f>IF(CX19.5!HQ18&lt;1,"x","")</f>
        <v/>
      </c>
      <c r="AG161" s="176" t="str">
        <f>IF(CX19.5!IB18&lt;1,"x","")</f>
        <v/>
      </c>
      <c r="AH161" s="176" t="str">
        <f>IF(CX19.5!IM18&lt;1,"x","")</f>
        <v>x</v>
      </c>
      <c r="AI161" s="176" t="str">
        <f>IF(CX19.5!IX18&lt;1,"x","")</f>
        <v/>
      </c>
      <c r="AJ161" s="176" t="str">
        <f>IF(CX19.5!JI18&lt;1,"x","")</f>
        <v/>
      </c>
      <c r="AK161" s="176" t="str">
        <f>IF(CX19.5!JT18&lt;1,"x","")</f>
        <v/>
      </c>
      <c r="AL161" s="176" t="str">
        <f>IF(CX19.5!KQ18&lt;1,"x","")</f>
        <v/>
      </c>
      <c r="AM161" s="176" t="str">
        <f>IF(CX19.5!LB18&lt;1,"x","")</f>
        <v/>
      </c>
      <c r="AN161" s="176" t="str">
        <f>IF(CX19.5!LM18&lt;1,"x","")</f>
        <v/>
      </c>
      <c r="AO161" s="176" t="str">
        <f>IF(CX19.5!LX18&lt;1,"x","")</f>
        <v/>
      </c>
      <c r="AP161" s="176" t="str">
        <f>IF(CX19.5!MI18&lt;1,"x","")</f>
        <v/>
      </c>
      <c r="AQ161" s="176" t="str">
        <f>IF(CX19.5!MT18&lt;1,"x","")</f>
        <v/>
      </c>
      <c r="AR161" s="176" t="str">
        <f>IF(CX19.5!NE18&lt;1,"x","")</f>
        <v/>
      </c>
      <c r="AS161" s="176" t="str">
        <f>IF(CX19.5!NP18&lt;1,"x","")</f>
        <v/>
      </c>
      <c r="AT161" s="176" t="str">
        <f>IF(CX19.5!OA18&lt;1,"x","")</f>
        <v/>
      </c>
      <c r="AU161" s="176" t="str">
        <f>IF(CX19.5!OX18&lt;1,"x","")</f>
        <v/>
      </c>
      <c r="AV161" s="176" t="str">
        <f>IF(CX19.5!PI18&lt;1,"x","")</f>
        <v/>
      </c>
      <c r="AW161" s="176" t="str">
        <f>IF(CX19.5!PT18&lt;1,"x","")</f>
        <v/>
      </c>
      <c r="AX161" s="176" t="str">
        <f>IF(CX19.5!QE18&lt;1,"x","")</f>
        <v>x</v>
      </c>
      <c r="AY161" s="176" t="str">
        <f>IF(CX19.5!QP18&lt;1,"x","")</f>
        <v/>
      </c>
      <c r="AZ161" s="176" t="str">
        <f>IF(CX19.5!RA18&lt;1,"x","")</f>
        <v/>
      </c>
      <c r="BA161" s="176" t="str">
        <f>IF(CX19.5!RL18&lt;1,"x","")</f>
        <v>x</v>
      </c>
      <c r="BB161" s="176" t="str">
        <f>IF(CX19.5!SJ18&lt;1,"x","")</f>
        <v>x</v>
      </c>
      <c r="BC161" s="176" t="str">
        <f>IF(CX19.5!SU18&lt;1,"x","")</f>
        <v>x</v>
      </c>
      <c r="BD161" s="176"/>
      <c r="BE161" s="281"/>
    </row>
    <row r="162" spans="1:57">
      <c r="A162" s="190">
        <v>19</v>
      </c>
      <c r="B162" s="190">
        <v>160</v>
      </c>
      <c r="C162" s="192" t="s">
        <v>500</v>
      </c>
      <c r="D162" s="192" t="s">
        <v>551</v>
      </c>
      <c r="E162" s="196" t="s">
        <v>190</v>
      </c>
      <c r="F162" s="197" t="s">
        <v>552</v>
      </c>
      <c r="G162" s="190"/>
      <c r="H162" s="193" t="s">
        <v>649</v>
      </c>
      <c r="I162" s="182" t="s">
        <v>18</v>
      </c>
      <c r="J162" s="184" t="s">
        <v>827</v>
      </c>
      <c r="K162" s="205">
        <f t="shared" si="4"/>
        <v>6</v>
      </c>
      <c r="L162" s="208">
        <f>CX19.5!RY19</f>
        <v>1.9705882352941178</v>
      </c>
      <c r="M162" s="207" t="str">
        <f t="shared" si="5"/>
        <v xml:space="preserve">KTTC1 (3TC), TCTC CTXD (3TC), </v>
      </c>
      <c r="N162" s="176" t="str">
        <f>IF(CX19.5!M19&lt;1,"x","")</f>
        <v/>
      </c>
      <c r="O162" s="176" t="str">
        <f>IF(CX19.5!S19&lt;1,"x","")</f>
        <v/>
      </c>
      <c r="P162" s="176" t="str">
        <f>IF(CX19.5!AC19&lt;1,"x","")</f>
        <v/>
      </c>
      <c r="Q162" s="176" t="str">
        <f>IF(CX19.5!AN19&lt;1,"x","")</f>
        <v/>
      </c>
      <c r="R162" s="176" t="str">
        <f>IF(CX19.5!AY19&lt;1,"x","")</f>
        <v/>
      </c>
      <c r="S162" s="176" t="str">
        <f>IF(CX19.5!BJ19&lt;1,"x","")</f>
        <v/>
      </c>
      <c r="T162" s="176" t="str">
        <f>IF(CX19.5!BU19&lt;1,"x","")</f>
        <v/>
      </c>
      <c r="U162" s="176" t="str">
        <f>IF(CX19.5!CN19&lt;1,"x","")</f>
        <v/>
      </c>
      <c r="V162" s="176" t="str">
        <f>IF(CX19.5!CY19&lt;1,"x","")</f>
        <v/>
      </c>
      <c r="W162" s="176" t="str">
        <f>IF(CX19.5!DJ19&lt;1,"x","")</f>
        <v/>
      </c>
      <c r="X162" s="176" t="str">
        <f>IF(CX19.5!DU19&lt;1,"x","")</f>
        <v/>
      </c>
      <c r="Y162" s="176" t="str">
        <f>IF(CX19.5!EF19&lt;1,"x","")</f>
        <v/>
      </c>
      <c r="Z162" s="176" t="str">
        <f>IF(CX19.5!EQ19&lt;1,"x","")</f>
        <v/>
      </c>
      <c r="AA162" s="176" t="str">
        <f>IF(CX19.5!FB19&lt;1,"x","")</f>
        <v/>
      </c>
      <c r="AB162" s="176" t="str">
        <f>IF(CX19.5!FM19&lt;1,"x","")</f>
        <v/>
      </c>
      <c r="AC162" s="176" t="str">
        <f>IF(CX19.5!GJ19&lt;1,"x","")</f>
        <v/>
      </c>
      <c r="AD162" s="176" t="str">
        <f>IF(CX19.5!GU19&lt;1,"x","")</f>
        <v/>
      </c>
      <c r="AE162" s="176" t="str">
        <f>IF(CX19.5!HF19&lt;1,"x","")</f>
        <v/>
      </c>
      <c r="AF162" s="176" t="str">
        <f>IF(CX19.5!HQ19&lt;1,"x","")</f>
        <v/>
      </c>
      <c r="AG162" s="176" t="str">
        <f>IF(CX19.5!IB19&lt;1,"x","")</f>
        <v/>
      </c>
      <c r="AH162" s="176" t="str">
        <f>IF(CX19.5!IM19&lt;1,"x","")</f>
        <v/>
      </c>
      <c r="AI162" s="176" t="str">
        <f>IF(CX19.5!IX19&lt;1,"x","")</f>
        <v/>
      </c>
      <c r="AJ162" s="176" t="str">
        <f>IF(CX19.5!JI19&lt;1,"x","")</f>
        <v/>
      </c>
      <c r="AK162" s="176" t="str">
        <f>IF(CX19.5!JT19&lt;1,"x","")</f>
        <v/>
      </c>
      <c r="AL162" s="176" t="str">
        <f>IF(CX19.5!KQ19&lt;1,"x","")</f>
        <v/>
      </c>
      <c r="AM162" s="176" t="str">
        <f>IF(CX19.5!LB19&lt;1,"x","")</f>
        <v/>
      </c>
      <c r="AN162" s="176" t="str">
        <f>IF(CX19.5!LM19&lt;1,"x","")</f>
        <v/>
      </c>
      <c r="AO162" s="176" t="str">
        <f>IF(CX19.5!LX19&lt;1,"x","")</f>
        <v/>
      </c>
      <c r="AP162" s="176" t="str">
        <f>IF(CX19.5!MI19&lt;1,"x","")</f>
        <v/>
      </c>
      <c r="AQ162" s="176" t="str">
        <f>IF(CX19.5!MT19&lt;1,"x","")</f>
        <v>x</v>
      </c>
      <c r="AR162" s="176" t="str">
        <f>IF(CX19.5!NE19&lt;1,"x","")</f>
        <v/>
      </c>
      <c r="AS162" s="176" t="str">
        <f>IF(CX19.5!NP19&lt;1,"x","")</f>
        <v/>
      </c>
      <c r="AT162" s="176" t="str">
        <f>IF(CX19.5!OA19&lt;1,"x","")</f>
        <v/>
      </c>
      <c r="AU162" s="176" t="str">
        <f>IF(CX19.5!OX19&lt;1,"x","")</f>
        <v/>
      </c>
      <c r="AV162" s="176" t="str">
        <f>IF(CX19.5!PI19&lt;1,"x","")</f>
        <v/>
      </c>
      <c r="AW162" s="176" t="str">
        <f>IF(CX19.5!PT19&lt;1,"x","")</f>
        <v/>
      </c>
      <c r="AX162" s="176" t="str">
        <f>IF(CX19.5!QE19&lt;1,"x","")</f>
        <v>x</v>
      </c>
      <c r="AY162" s="176" t="str">
        <f>IF(CX19.5!QP19&lt;1,"x","")</f>
        <v/>
      </c>
      <c r="AZ162" s="176" t="str">
        <f>IF(CX19.5!RA19&lt;1,"x","")</f>
        <v/>
      </c>
      <c r="BA162" s="176" t="str">
        <f>IF(CX19.5!RL19&lt;1,"x","")</f>
        <v/>
      </c>
      <c r="BB162" s="176" t="str">
        <f>IF(CX19.5!SJ19&lt;1,"x","")</f>
        <v/>
      </c>
      <c r="BC162" s="176" t="str">
        <f>IF(CX19.5!SU19&lt;1,"x","")</f>
        <v/>
      </c>
      <c r="BD162" s="176" t="str">
        <f>IF(CX19.5!TF19&lt;1,"x","")</f>
        <v/>
      </c>
      <c r="BE162" s="281"/>
    </row>
    <row r="163" spans="1:57" ht="132">
      <c r="A163" s="190">
        <v>20</v>
      </c>
      <c r="B163" s="190">
        <v>161</v>
      </c>
      <c r="C163" s="192" t="s">
        <v>500</v>
      </c>
      <c r="D163" s="180" t="s">
        <v>556</v>
      </c>
      <c r="E163" s="188" t="s">
        <v>278</v>
      </c>
      <c r="F163" s="189" t="s">
        <v>557</v>
      </c>
      <c r="G163" s="190"/>
      <c r="H163" s="193" t="s">
        <v>920</v>
      </c>
      <c r="I163" s="182" t="s">
        <v>18</v>
      </c>
      <c r="J163" s="184" t="s">
        <v>674</v>
      </c>
      <c r="K163" s="205">
        <f t="shared" si="4"/>
        <v>31</v>
      </c>
      <c r="L163" s="208">
        <f>CX19.5!RY43</f>
        <v>2.015625</v>
      </c>
      <c r="M163" s="207" t="str">
        <f t="shared" si="5"/>
        <v xml:space="preserve">CHCT1 (4TC), CHCT2 (2TC), KCBTCT1 (2TC), KTCTDD (2TC), NỀN MÓNG (3TC), PLXD (2TC), ĐA KCBTCT2 (1TC), KTTC1 (3TC), ĐA KTTC1 (1TC), KỸ THUẬT TC2 (2TC), TCTC CTXD (3TC), ĐA TCTC CTXD (1TC), TT DỰ TOÁN (1TC), TT KTV (KC) (2TC), TT KTV (TC) (2TC), </v>
      </c>
      <c r="N163" s="176" t="str">
        <f>IF(CX19.5!M43&lt;1,"x","")</f>
        <v/>
      </c>
      <c r="O163" s="176" t="str">
        <f>IF(CX19.5!S43&lt;1,"x","")</f>
        <v>x</v>
      </c>
      <c r="P163" s="176" t="str">
        <f>IF(CX19.5!AC43&lt;1,"x","")</f>
        <v/>
      </c>
      <c r="Q163" s="176" t="str">
        <f>IF(CX19.5!AN43&lt;1,"x","")</f>
        <v/>
      </c>
      <c r="R163" s="176" t="str">
        <f>IF(CX19.5!AY43&lt;1,"x","")</f>
        <v/>
      </c>
      <c r="S163" s="176" t="str">
        <f>IF(CX19.5!BJ43&lt;1,"x","")</f>
        <v/>
      </c>
      <c r="T163" s="176" t="str">
        <f>IF(CX19.5!BU43&lt;1,"x","")</f>
        <v/>
      </c>
      <c r="U163" s="176" t="str">
        <f>IF(CX19.5!CN43&lt;1,"x","")</f>
        <v/>
      </c>
      <c r="V163" s="176" t="str">
        <f>IF(CX19.5!CY43&lt;1,"x","")</f>
        <v/>
      </c>
      <c r="W163" s="176" t="str">
        <f>IF(CX19.5!DJ43&lt;1,"x","")</f>
        <v>x</v>
      </c>
      <c r="X163" s="176" t="str">
        <f>IF(CX19.5!DU43&lt;1,"x","")</f>
        <v/>
      </c>
      <c r="Y163" s="176" t="str">
        <f>IF(CX19.5!EF43&lt;1,"x","")</f>
        <v/>
      </c>
      <c r="Z163" s="176" t="str">
        <f>IF(CX19.5!EQ43&lt;1,"x","")</f>
        <v/>
      </c>
      <c r="AA163" s="176" t="str">
        <f>IF(CX19.5!FB43&lt;1,"x","")</f>
        <v/>
      </c>
      <c r="AB163" s="176" t="str">
        <f>IF(CX19.5!FM43&lt;1,"x","")</f>
        <v/>
      </c>
      <c r="AC163" s="176" t="str">
        <f>IF(CX19.5!GJ43&lt;1,"x","")</f>
        <v/>
      </c>
      <c r="AD163" s="176" t="str">
        <f>IF(CX19.5!GU43&lt;1,"x","")</f>
        <v/>
      </c>
      <c r="AE163" s="176" t="str">
        <f>IF(CX19.5!HF43&lt;1,"x","")</f>
        <v>x</v>
      </c>
      <c r="AF163" s="176" t="str">
        <f>IF(CX19.5!HQ43&lt;1,"x","")</f>
        <v>x</v>
      </c>
      <c r="AG163" s="176" t="str">
        <f>IF(CX19.5!IB43&lt;1,"x","")</f>
        <v/>
      </c>
      <c r="AH163" s="176" t="str">
        <f>IF(CX19.5!IM43&lt;1,"x","")</f>
        <v>x</v>
      </c>
      <c r="AI163" s="176" t="str">
        <f>IF(CX19.5!IX43&lt;1,"x","")</f>
        <v>x</v>
      </c>
      <c r="AJ163" s="176" t="str">
        <f>IF(CX19.5!JI43&lt;1,"x","")</f>
        <v/>
      </c>
      <c r="AK163" s="176" t="str">
        <f>IF(CX19.5!JT43&lt;1,"x","")</f>
        <v/>
      </c>
      <c r="AL163" s="176" t="str">
        <f>IF(CX19.5!KQ43&lt;1,"x","")</f>
        <v/>
      </c>
      <c r="AM163" s="176" t="str">
        <f>IF(CX19.5!LB43&lt;1,"x","")</f>
        <v>x</v>
      </c>
      <c r="AN163" s="176" t="str">
        <f>IF(CX19.5!LM43&lt;1,"x","")</f>
        <v/>
      </c>
      <c r="AO163" s="176" t="str">
        <f>IF(CX19.5!LX43&lt;1,"x","")</f>
        <v/>
      </c>
      <c r="AP163" s="176" t="str">
        <f>IF(CX19.5!MI43&lt;1,"x","")</f>
        <v>x</v>
      </c>
      <c r="AQ163" s="176" t="str">
        <f>IF(CX19.5!MT43&lt;1,"x","")</f>
        <v>x</v>
      </c>
      <c r="AR163" s="176" t="str">
        <f>IF(CX19.5!NE43&lt;1,"x","")</f>
        <v>x</v>
      </c>
      <c r="AS163" s="176" t="str">
        <f>IF(CX19.5!NP43&lt;1,"x","")</f>
        <v/>
      </c>
      <c r="AT163" s="176" t="str">
        <f>IF(CX19.5!OA43&lt;1,"x","")</f>
        <v/>
      </c>
      <c r="AU163" s="176" t="str">
        <f>IF(CX19.5!OX43&lt;1,"x","")</f>
        <v>x</v>
      </c>
      <c r="AV163" s="176" t="str">
        <f>IF(CX19.5!PI43&lt;1,"x","")</f>
        <v/>
      </c>
      <c r="AW163" s="176" t="str">
        <f>IF(CX19.5!PT43&lt;1,"x","")</f>
        <v/>
      </c>
      <c r="AX163" s="176" t="str">
        <f>IF(CX19.5!QE43&lt;1,"x","")</f>
        <v>x</v>
      </c>
      <c r="AY163" s="176" t="str">
        <f>IF(CX19.5!QP43&lt;1,"x","")</f>
        <v>x</v>
      </c>
      <c r="AZ163" s="176" t="str">
        <f>IF(CX19.5!RA43&lt;1,"x","")</f>
        <v/>
      </c>
      <c r="BA163" s="176" t="str">
        <f>IF(CX19.5!RL43&lt;1,"x","")</f>
        <v>x</v>
      </c>
      <c r="BB163" s="176" t="str">
        <f>IF(CX19.5!SJ43&lt;1,"x","")</f>
        <v>x</v>
      </c>
      <c r="BC163" s="176" t="str">
        <f>IF(CX19.5!SU43&lt;1,"x","")</f>
        <v>x</v>
      </c>
      <c r="BD163" s="176"/>
      <c r="BE163" s="281"/>
    </row>
    <row r="164" spans="1:57" ht="49.5">
      <c r="A164" s="190">
        <v>21</v>
      </c>
      <c r="B164" s="190">
        <v>162</v>
      </c>
      <c r="C164" s="192" t="s">
        <v>500</v>
      </c>
      <c r="D164" s="180" t="s">
        <v>558</v>
      </c>
      <c r="E164" s="188" t="s">
        <v>559</v>
      </c>
      <c r="F164" s="189" t="s">
        <v>560</v>
      </c>
      <c r="G164" s="190"/>
      <c r="H164" s="193" t="s">
        <v>921</v>
      </c>
      <c r="I164" s="182" t="s">
        <v>18</v>
      </c>
      <c r="J164" s="184" t="s">
        <v>949</v>
      </c>
      <c r="K164" s="205">
        <f t="shared" si="4"/>
        <v>8</v>
      </c>
      <c r="L164" s="208">
        <f>CX19.5!RY20</f>
        <v>2.2413793103448274</v>
      </c>
      <c r="M164" s="207" t="str">
        <f t="shared" si="5"/>
        <v xml:space="preserve">TCTC CTXD (3TC), TT DỰ TOÁN (1TC), TT KTV (KC) (2TC), TT KTV (TC) (2TC), </v>
      </c>
      <c r="N164" s="176" t="str">
        <f>IF(CX19.5!M20&lt;1,"x","")</f>
        <v/>
      </c>
      <c r="O164" s="176" t="str">
        <f>IF(CX19.5!S20&lt;1,"x","")</f>
        <v/>
      </c>
      <c r="P164" s="176" t="str">
        <f>IF(CX19.5!AC20&lt;1,"x","")</f>
        <v/>
      </c>
      <c r="Q164" s="176" t="str">
        <f>IF(CX19.5!AN20&lt;1,"x","")</f>
        <v/>
      </c>
      <c r="R164" s="176" t="str">
        <f>IF(CX19.5!AY20&lt;1,"x","")</f>
        <v/>
      </c>
      <c r="S164" s="176" t="str">
        <f>IF(CX19.5!BJ20&lt;1,"x","")</f>
        <v/>
      </c>
      <c r="T164" s="176" t="str">
        <f>IF(CX19.5!BU20&lt;1,"x","")</f>
        <v/>
      </c>
      <c r="U164" s="176" t="str">
        <f>IF(CX19.5!CN20&lt;1,"x","")</f>
        <v/>
      </c>
      <c r="V164" s="176" t="str">
        <f>IF(CX19.5!CY20&lt;1,"x","")</f>
        <v/>
      </c>
      <c r="W164" s="176" t="str">
        <f>IF(CX19.5!DJ20&lt;1,"x","")</f>
        <v/>
      </c>
      <c r="X164" s="176" t="str">
        <f>IF(CX19.5!DU20&lt;1,"x","")</f>
        <v/>
      </c>
      <c r="Y164" s="176" t="str">
        <f>IF(CX19.5!EF20&lt;1,"x","")</f>
        <v/>
      </c>
      <c r="Z164" s="176" t="str">
        <f>IF(CX19.5!EQ20&lt;1,"x","")</f>
        <v/>
      </c>
      <c r="AA164" s="176" t="str">
        <f>IF(CX19.5!FB20&lt;1,"x","")</f>
        <v/>
      </c>
      <c r="AB164" s="176" t="str">
        <f>IF(CX19.5!FM20&lt;1,"x","")</f>
        <v/>
      </c>
      <c r="AC164" s="176" t="str">
        <f>IF(CX19.5!GJ20&lt;1,"x","")</f>
        <v/>
      </c>
      <c r="AD164" s="176" t="str">
        <f>IF(CX19.5!GU20&lt;1,"x","")</f>
        <v/>
      </c>
      <c r="AE164" s="176" t="str">
        <f>IF(CX19.5!HF20&lt;1,"x","")</f>
        <v/>
      </c>
      <c r="AF164" s="176" t="str">
        <f>IF(CX19.5!HQ20&lt;1,"x","")</f>
        <v/>
      </c>
      <c r="AG164" s="176" t="str">
        <f>IF(CX19.5!IB20&lt;1,"x","")</f>
        <v/>
      </c>
      <c r="AH164" s="176" t="str">
        <f>IF(CX19.5!IM20&lt;1,"x","")</f>
        <v/>
      </c>
      <c r="AI164" s="176" t="str">
        <f>IF(CX19.5!IX20&lt;1,"x","")</f>
        <v/>
      </c>
      <c r="AJ164" s="176" t="str">
        <f>IF(CX19.5!JI20&lt;1,"x","")</f>
        <v/>
      </c>
      <c r="AK164" s="176" t="str">
        <f>IF(CX19.5!JT20&lt;1,"x","")</f>
        <v/>
      </c>
      <c r="AL164" s="176" t="str">
        <f>IF(CX19.5!KQ20&lt;1,"x","")</f>
        <v/>
      </c>
      <c r="AM164" s="176" t="str">
        <f>IF(CX19.5!LB20&lt;1,"x","")</f>
        <v/>
      </c>
      <c r="AN164" s="176" t="str">
        <f>IF(CX19.5!LM20&lt;1,"x","")</f>
        <v/>
      </c>
      <c r="AO164" s="176" t="str">
        <f>IF(CX19.5!LX20&lt;1,"x","")</f>
        <v/>
      </c>
      <c r="AP164" s="176" t="str">
        <f>IF(CX19.5!MI20&lt;1,"x","")</f>
        <v/>
      </c>
      <c r="AQ164" s="176" t="str">
        <f>IF(CX19.5!MT20&lt;1,"x","")</f>
        <v/>
      </c>
      <c r="AR164" s="176" t="str">
        <f>IF(CX19.5!NE20&lt;1,"x","")</f>
        <v/>
      </c>
      <c r="AS164" s="176" t="str">
        <f>IF(CX19.5!NP20&lt;1,"x","")</f>
        <v/>
      </c>
      <c r="AT164" s="176" t="str">
        <f>IF(CX19.5!OA20&lt;1,"x","")</f>
        <v/>
      </c>
      <c r="AU164" s="176" t="str">
        <f>IF(CX19.5!OX20&lt;1,"x","")</f>
        <v/>
      </c>
      <c r="AV164" s="176" t="str">
        <f>IF(CX19.5!PI20&lt;1,"x","")</f>
        <v/>
      </c>
      <c r="AW164" s="176" t="str">
        <f>IF(CX19.5!PT20&lt;1,"x","")</f>
        <v/>
      </c>
      <c r="AX164" s="176" t="str">
        <f>IF(CX19.5!QE20&lt;1,"x","")</f>
        <v>x</v>
      </c>
      <c r="AY164" s="176" t="str">
        <f>IF(CX19.5!QP20&lt;1,"x","")</f>
        <v/>
      </c>
      <c r="AZ164" s="176" t="str">
        <f>IF(CX19.5!RA20&lt;1,"x","")</f>
        <v/>
      </c>
      <c r="BA164" s="176" t="str">
        <f>IF(CX19.5!RL20&lt;1,"x","")</f>
        <v>x</v>
      </c>
      <c r="BB164" s="176" t="str">
        <f>IF(CX19.5!SJ20&lt;1,"x","")</f>
        <v>x</v>
      </c>
      <c r="BC164" s="176" t="str">
        <f>IF(CX19.5!SU20&lt;1,"x","")</f>
        <v>x</v>
      </c>
      <c r="BD164" s="176"/>
      <c r="BE164" s="281"/>
    </row>
    <row r="165" spans="1:57" ht="82.5">
      <c r="A165" s="190">
        <v>22</v>
      </c>
      <c r="B165" s="190">
        <v>163</v>
      </c>
      <c r="C165" s="192" t="s">
        <v>500</v>
      </c>
      <c r="D165" s="180" t="s">
        <v>561</v>
      </c>
      <c r="E165" s="188" t="s">
        <v>136</v>
      </c>
      <c r="F165" s="189" t="s">
        <v>396</v>
      </c>
      <c r="G165" s="190"/>
      <c r="H165" s="193" t="s">
        <v>878</v>
      </c>
      <c r="I165" s="182" t="s">
        <v>18</v>
      </c>
      <c r="J165" s="184" t="s">
        <v>673</v>
      </c>
      <c r="K165" s="205">
        <f t="shared" si="4"/>
        <v>21</v>
      </c>
      <c r="L165" s="208">
        <f>CX19.5!RY21</f>
        <v>2.0337837837837838</v>
      </c>
      <c r="M165" s="207" t="str">
        <f t="shared" si="5"/>
        <v xml:space="preserve">CHCT1 (4TC), CH ĐẤT (2TC), TTXDCB (MĐ2) (1TC), CHCT2 (2TC), NỀN MÓNG (3TC), KCBTCT2 (2TC), TCTC CTXD (3TC), TT KTV (KC) (2TC), TT KTV (TC) (2TC), </v>
      </c>
      <c r="N165" s="176" t="str">
        <f>IF(CX19.5!M21&lt;1,"x","")</f>
        <v/>
      </c>
      <c r="O165" s="176" t="str">
        <f>IF(CX19.5!S21&lt;1,"x","")</f>
        <v/>
      </c>
      <c r="P165" s="176" t="str">
        <f>IF(CX19.5!AC21&lt;1,"x","")</f>
        <v/>
      </c>
      <c r="Q165" s="176" t="str">
        <f>IF(CX19.5!AN21&lt;1,"x","")</f>
        <v/>
      </c>
      <c r="R165" s="176" t="str">
        <f>IF(CX19.5!AY21&lt;1,"x","")</f>
        <v/>
      </c>
      <c r="S165" s="176" t="str">
        <f>IF(CX19.5!BJ21&lt;1,"x","")</f>
        <v/>
      </c>
      <c r="T165" s="176" t="str">
        <f>IF(CX19.5!BU21&lt;1,"x","")</f>
        <v/>
      </c>
      <c r="U165" s="176" t="str">
        <f>IF(CX19.5!CN21&lt;1,"x","")</f>
        <v/>
      </c>
      <c r="V165" s="176" t="str">
        <f>IF(CX19.5!CY21&lt;1,"x","")</f>
        <v/>
      </c>
      <c r="W165" s="176" t="str">
        <f>IF(CX19.5!DJ21&lt;1,"x","")</f>
        <v>x</v>
      </c>
      <c r="X165" s="176" t="str">
        <f>IF(CX19.5!DU21&lt;1,"x","")</f>
        <v/>
      </c>
      <c r="Y165" s="176" t="str">
        <f>IF(CX19.5!EF21&lt;1,"x","")</f>
        <v>x</v>
      </c>
      <c r="Z165" s="176" t="str">
        <f>IF(CX19.5!EQ21&lt;1,"x","")</f>
        <v/>
      </c>
      <c r="AA165" s="176" t="str">
        <f>IF(CX19.5!FB21&lt;1,"x","")</f>
        <v/>
      </c>
      <c r="AB165" s="176" t="str">
        <f>IF(CX19.5!FM21&lt;1,"x","")</f>
        <v>x</v>
      </c>
      <c r="AC165" s="176" t="str">
        <f>IF(CX19.5!GJ21&lt;1,"x","")</f>
        <v/>
      </c>
      <c r="AD165" s="176" t="str">
        <f>IF(CX19.5!GU21&lt;1,"x","")</f>
        <v/>
      </c>
      <c r="AE165" s="176" t="str">
        <f>IF(CX19.5!HF21&lt;1,"x","")</f>
        <v>x</v>
      </c>
      <c r="AF165" s="176" t="str">
        <f>IF(CX19.5!HQ21&lt;1,"x","")</f>
        <v/>
      </c>
      <c r="AG165" s="176" t="str">
        <f>IF(CX19.5!IB21&lt;1,"x","")</f>
        <v/>
      </c>
      <c r="AH165" s="176" t="str">
        <f>IF(CX19.5!IM21&lt;1,"x","")</f>
        <v/>
      </c>
      <c r="AI165" s="176" t="str">
        <f>IF(CX19.5!IX21&lt;1,"x","")</f>
        <v>x</v>
      </c>
      <c r="AJ165" s="176" t="str">
        <f>IF(CX19.5!JI21&lt;1,"x","")</f>
        <v/>
      </c>
      <c r="AK165" s="176" t="str">
        <f>IF(CX19.5!JT21&lt;1,"x","")</f>
        <v/>
      </c>
      <c r="AL165" s="176" t="str">
        <f>IF(CX19.5!KQ21&lt;1,"x","")</f>
        <v/>
      </c>
      <c r="AM165" s="176" t="str">
        <f>IF(CX19.5!LB21&lt;1,"x","")</f>
        <v/>
      </c>
      <c r="AN165" s="176" t="str">
        <f>IF(CX19.5!LM21&lt;1,"x","")</f>
        <v/>
      </c>
      <c r="AO165" s="176" t="str">
        <f>IF(CX19.5!LX21&lt;1,"x","")</f>
        <v>x</v>
      </c>
      <c r="AP165" s="176" t="str">
        <f>IF(CX19.5!MI21&lt;1,"x","")</f>
        <v/>
      </c>
      <c r="AQ165" s="176" t="str">
        <f>IF(CX19.5!MT21&lt;1,"x","")</f>
        <v/>
      </c>
      <c r="AR165" s="176" t="str">
        <f>IF(CX19.5!NE21&lt;1,"x","")</f>
        <v/>
      </c>
      <c r="AS165" s="176" t="str">
        <f>IF(CX19.5!NP21&lt;1,"x","")</f>
        <v/>
      </c>
      <c r="AT165" s="176" t="str">
        <f>IF(CX19.5!OA21&lt;1,"x","")</f>
        <v/>
      </c>
      <c r="AU165" s="176" t="str">
        <f>IF(CX19.5!OX21&lt;1,"x","")</f>
        <v/>
      </c>
      <c r="AV165" s="176" t="str">
        <f>IF(CX19.5!PI21&lt;1,"x","")</f>
        <v/>
      </c>
      <c r="AW165" s="176" t="str">
        <f>IF(CX19.5!PT21&lt;1,"x","")</f>
        <v/>
      </c>
      <c r="AX165" s="176" t="str">
        <f>IF(CX19.5!QE21&lt;1,"x","")</f>
        <v>x</v>
      </c>
      <c r="AY165" s="176" t="str">
        <f>IF(CX19.5!QP21&lt;1,"x","")</f>
        <v/>
      </c>
      <c r="AZ165" s="176" t="str">
        <f>IF(CX19.5!RA21&lt;1,"x","")</f>
        <v/>
      </c>
      <c r="BA165" s="176" t="str">
        <f>IF(CX19.5!RL21&lt;1,"x","")</f>
        <v/>
      </c>
      <c r="BB165" s="176" t="str">
        <f>IF(CX19.5!SJ21&lt;1,"x","")</f>
        <v>x</v>
      </c>
      <c r="BC165" s="176" t="str">
        <f>IF(CX19.5!SU21&lt;1,"x","")</f>
        <v>x</v>
      </c>
      <c r="BD165" s="176"/>
      <c r="BE165" s="281"/>
    </row>
    <row r="166" spans="1:57" ht="66">
      <c r="A166" s="190">
        <v>23</v>
      </c>
      <c r="B166" s="190">
        <v>164</v>
      </c>
      <c r="C166" s="192" t="s">
        <v>500</v>
      </c>
      <c r="D166" s="180" t="s">
        <v>564</v>
      </c>
      <c r="E166" s="188" t="s">
        <v>485</v>
      </c>
      <c r="F166" s="189" t="s">
        <v>312</v>
      </c>
      <c r="G166" s="190"/>
      <c r="H166" s="191" t="s">
        <v>874</v>
      </c>
      <c r="I166" s="191" t="s">
        <v>18</v>
      </c>
      <c r="J166" s="184" t="s">
        <v>833</v>
      </c>
      <c r="K166" s="205">
        <f t="shared" si="4"/>
        <v>16</v>
      </c>
      <c r="L166" s="208">
        <f>CX19.5!RY22</f>
        <v>1.8311688311688312</v>
      </c>
      <c r="M166" s="207" t="str">
        <f t="shared" si="5"/>
        <v xml:space="preserve">KTCTDD (2TC), NỀN MÓNG (3TC), KTTC1 (3TC), KỸ THUẬT TC2 (2TC), TCTC CTXD (3TC), TT DỰ TOÁN (1TC), TT KTV (KC) (2TC), </v>
      </c>
      <c r="N166" s="176" t="str">
        <f>IF(CX19.5!M22&lt;1,"x","")</f>
        <v/>
      </c>
      <c r="O166" s="176" t="str">
        <f>IF(CX19.5!S22&lt;1,"x","")</f>
        <v/>
      </c>
      <c r="P166" s="176" t="str">
        <f>IF(CX19.5!AC22&lt;1,"x","")</f>
        <v/>
      </c>
      <c r="Q166" s="176" t="str">
        <f>IF(CX19.5!AN22&lt;1,"x","")</f>
        <v/>
      </c>
      <c r="R166" s="176" t="str">
        <f>IF(CX19.5!AY22&lt;1,"x","")</f>
        <v/>
      </c>
      <c r="S166" s="176" t="str">
        <f>IF(CX19.5!BJ22&lt;1,"x","")</f>
        <v/>
      </c>
      <c r="T166" s="176" t="str">
        <f>IF(CX19.5!BU22&lt;1,"x","")</f>
        <v/>
      </c>
      <c r="U166" s="176" t="str">
        <f>IF(CX19.5!CN22&lt;1,"x","")</f>
        <v/>
      </c>
      <c r="V166" s="176" t="str">
        <f>IF(CX19.5!CY22&lt;1,"x","")</f>
        <v/>
      </c>
      <c r="W166" s="176" t="str">
        <f>IF(CX19.5!DJ22&lt;1,"x","")</f>
        <v/>
      </c>
      <c r="X166" s="176" t="str">
        <f>IF(CX19.5!DU22&lt;1,"x","")</f>
        <v/>
      </c>
      <c r="Y166" s="176" t="str">
        <f>IF(CX19.5!EF22&lt;1,"x","")</f>
        <v/>
      </c>
      <c r="Z166" s="176" t="str">
        <f>IF(CX19.5!EQ22&lt;1,"x","")</f>
        <v/>
      </c>
      <c r="AA166" s="176" t="str">
        <f>IF(CX19.5!FB22&lt;1,"x","")</f>
        <v/>
      </c>
      <c r="AB166" s="176" t="str">
        <f>IF(CX19.5!FM22&lt;1,"x","")</f>
        <v/>
      </c>
      <c r="AC166" s="176" t="str">
        <f>IF(CX19.5!GJ22&lt;1,"x","")</f>
        <v/>
      </c>
      <c r="AD166" s="176" t="str">
        <f>IF(CX19.5!GU22&lt;1,"x","")</f>
        <v/>
      </c>
      <c r="AE166" s="176" t="str">
        <f>IF(CX19.5!HF22&lt;1,"x","")</f>
        <v/>
      </c>
      <c r="AF166" s="176" t="str">
        <f>IF(CX19.5!HQ22&lt;1,"x","")</f>
        <v/>
      </c>
      <c r="AG166" s="176" t="str">
        <f>IF(CX19.5!IB22&lt;1,"x","")</f>
        <v/>
      </c>
      <c r="AH166" s="176" t="str">
        <f>IF(CX19.5!IM22&lt;1,"x","")</f>
        <v>x</v>
      </c>
      <c r="AI166" s="176" t="str">
        <f>IF(CX19.5!IX22&lt;1,"x","")</f>
        <v>x</v>
      </c>
      <c r="AJ166" s="176" t="str">
        <f>IF(CX19.5!JI22&lt;1,"x","")</f>
        <v/>
      </c>
      <c r="AK166" s="176" t="str">
        <f>IF(CX19.5!JT22&lt;1,"x","")</f>
        <v/>
      </c>
      <c r="AL166" s="176" t="str">
        <f>IF(CX19.5!KQ22&lt;1,"x","")</f>
        <v/>
      </c>
      <c r="AM166" s="176" t="str">
        <f>IF(CX19.5!LB22&lt;1,"x","")</f>
        <v/>
      </c>
      <c r="AN166" s="176" t="str">
        <f>IF(CX19.5!LM22&lt;1,"x","")</f>
        <v/>
      </c>
      <c r="AO166" s="176" t="str">
        <f>IF(CX19.5!LX22&lt;1,"x","")</f>
        <v/>
      </c>
      <c r="AP166" s="176" t="str">
        <f>IF(CX19.5!MI22&lt;1,"x","")</f>
        <v/>
      </c>
      <c r="AQ166" s="176" t="str">
        <f>IF(CX19.5!MT22&lt;1,"x","")</f>
        <v>x</v>
      </c>
      <c r="AR166" s="176" t="str">
        <f>IF(CX19.5!NE22&lt;1,"x","")</f>
        <v/>
      </c>
      <c r="AS166" s="176" t="str">
        <f>IF(CX19.5!NP22&lt;1,"x","")</f>
        <v/>
      </c>
      <c r="AT166" s="176" t="str">
        <f>IF(CX19.5!OA22&lt;1,"x","")</f>
        <v/>
      </c>
      <c r="AU166" s="176" t="str">
        <f>IF(CX19.5!OX22&lt;1,"x","")</f>
        <v>x</v>
      </c>
      <c r="AV166" s="176" t="str">
        <f>IF(CX19.5!PI22&lt;1,"x","")</f>
        <v/>
      </c>
      <c r="AW166" s="176" t="str">
        <f>IF(CX19.5!PT22&lt;1,"x","")</f>
        <v/>
      </c>
      <c r="AX166" s="176" t="str">
        <f>IF(CX19.5!QE22&lt;1,"x","")</f>
        <v>x</v>
      </c>
      <c r="AY166" s="176" t="str">
        <f>IF(CX19.5!QP22&lt;1,"x","")</f>
        <v/>
      </c>
      <c r="AZ166" s="176" t="str">
        <f>IF(CX19.5!RA22&lt;1,"x","")</f>
        <v/>
      </c>
      <c r="BA166" s="176" t="str">
        <f>IF(CX19.5!RL22&lt;1,"x","")</f>
        <v>x</v>
      </c>
      <c r="BB166" s="176" t="str">
        <f>IF(CX19.5!SJ22&lt;1,"x","")</f>
        <v>x</v>
      </c>
      <c r="BC166" s="176" t="str">
        <f>IF(CX19.5!SU22&lt;1,"x","")</f>
        <v/>
      </c>
      <c r="BD166" s="176"/>
      <c r="BE166" s="281"/>
    </row>
    <row r="167" spans="1:57">
      <c r="A167" s="190">
        <v>24</v>
      </c>
      <c r="B167" s="190">
        <v>165</v>
      </c>
      <c r="C167" s="192" t="s">
        <v>500</v>
      </c>
      <c r="D167" s="180" t="s">
        <v>565</v>
      </c>
      <c r="E167" s="188" t="s">
        <v>19</v>
      </c>
      <c r="F167" s="189" t="s">
        <v>212</v>
      </c>
      <c r="G167" s="190"/>
      <c r="H167" s="193" t="s">
        <v>923</v>
      </c>
      <c r="I167" s="182" t="s">
        <v>18</v>
      </c>
      <c r="J167" s="184" t="s">
        <v>950</v>
      </c>
      <c r="K167" s="205">
        <f t="shared" si="4"/>
        <v>0</v>
      </c>
      <c r="L167" s="208">
        <f>CX19.5!RY23</f>
        <v>2.7527472527472527</v>
      </c>
      <c r="M167" s="207" t="str">
        <f t="shared" si="5"/>
        <v/>
      </c>
      <c r="N167" s="176" t="str">
        <f>IF(CX19.5!M23&lt;1,"x","")</f>
        <v/>
      </c>
      <c r="O167" s="176" t="str">
        <f>IF(CX19.5!S23&lt;1,"x","")</f>
        <v/>
      </c>
      <c r="P167" s="176" t="str">
        <f>IF(CX19.5!AC23&lt;1,"x","")</f>
        <v/>
      </c>
      <c r="Q167" s="176" t="str">
        <f>IF(CX19.5!AN23&lt;1,"x","")</f>
        <v/>
      </c>
      <c r="R167" s="176" t="str">
        <f>IF(CX19.5!AY23&lt;1,"x","")</f>
        <v/>
      </c>
      <c r="S167" s="176" t="str">
        <f>IF(CX19.5!BJ23&lt;1,"x","")</f>
        <v/>
      </c>
      <c r="T167" s="176" t="str">
        <f>IF(CX19.5!BU23&lt;1,"x","")</f>
        <v/>
      </c>
      <c r="U167" s="176" t="str">
        <f>IF(CX19.5!CN23&lt;1,"x","")</f>
        <v/>
      </c>
      <c r="V167" s="176" t="str">
        <f>IF(CX19.5!CY23&lt;1,"x","")</f>
        <v/>
      </c>
      <c r="W167" s="176" t="str">
        <f>IF(CX19.5!DJ23&lt;1,"x","")</f>
        <v/>
      </c>
      <c r="X167" s="176" t="str">
        <f>IF(CX19.5!DU23&lt;1,"x","")</f>
        <v/>
      </c>
      <c r="Y167" s="176" t="str">
        <f>IF(CX19.5!EF23&lt;1,"x","")</f>
        <v/>
      </c>
      <c r="Z167" s="176" t="str">
        <f>IF(CX19.5!EQ23&lt;1,"x","")</f>
        <v/>
      </c>
      <c r="AA167" s="176" t="str">
        <f>IF(CX19.5!FB23&lt;1,"x","")</f>
        <v/>
      </c>
      <c r="AB167" s="176" t="str">
        <f>IF(CX19.5!FM23&lt;1,"x","")</f>
        <v/>
      </c>
      <c r="AC167" s="176" t="str">
        <f>IF(CX19.5!GJ23&lt;1,"x","")</f>
        <v/>
      </c>
      <c r="AD167" s="176" t="str">
        <f>IF(CX19.5!GU23&lt;1,"x","")</f>
        <v/>
      </c>
      <c r="AE167" s="176" t="str">
        <f>IF(CX19.5!HF23&lt;1,"x","")</f>
        <v/>
      </c>
      <c r="AF167" s="176" t="str">
        <f>IF(CX19.5!HQ23&lt;1,"x","")</f>
        <v/>
      </c>
      <c r="AG167" s="176" t="str">
        <f>IF(CX19.5!IB23&lt;1,"x","")</f>
        <v/>
      </c>
      <c r="AH167" s="176" t="str">
        <f>IF(CX19.5!IM23&lt;1,"x","")</f>
        <v/>
      </c>
      <c r="AI167" s="176" t="str">
        <f>IF(CX19.5!IX23&lt;1,"x","")</f>
        <v/>
      </c>
      <c r="AJ167" s="176" t="str">
        <f>IF(CX19.5!JI23&lt;1,"x","")</f>
        <v/>
      </c>
      <c r="AK167" s="176" t="str">
        <f>IF(CX19.5!JT23&lt;1,"x","")</f>
        <v/>
      </c>
      <c r="AL167" s="176" t="str">
        <f>IF(CX19.5!KQ23&lt;1,"x","")</f>
        <v/>
      </c>
      <c r="AM167" s="176" t="str">
        <f>IF(CX19.5!LB23&lt;1,"x","")</f>
        <v/>
      </c>
      <c r="AN167" s="176" t="str">
        <f>IF(CX19.5!LM23&lt;1,"x","")</f>
        <v/>
      </c>
      <c r="AO167" s="176" t="str">
        <f>IF(CX19.5!LX23&lt;1,"x","")</f>
        <v/>
      </c>
      <c r="AP167" s="176" t="str">
        <f>IF(CX19.5!MI23&lt;1,"x","")</f>
        <v/>
      </c>
      <c r="AQ167" s="176" t="str">
        <f>IF(CX19.5!MT23&lt;1,"x","")</f>
        <v/>
      </c>
      <c r="AR167" s="176" t="str">
        <f>IF(CX19.5!NE23&lt;1,"x","")</f>
        <v/>
      </c>
      <c r="AS167" s="176" t="str">
        <f>IF(CX19.5!NP23&lt;1,"x","")</f>
        <v/>
      </c>
      <c r="AT167" s="176" t="str">
        <f>IF(CX19.5!OA23&lt;1,"x","")</f>
        <v/>
      </c>
      <c r="AU167" s="176" t="str">
        <f>IF(CX19.5!OX23&lt;1,"x","")</f>
        <v/>
      </c>
      <c r="AV167" s="176" t="str">
        <f>IF(CX19.5!PI23&lt;1,"x","")</f>
        <v/>
      </c>
      <c r="AW167" s="176" t="str">
        <f>IF(CX19.5!PT23&lt;1,"x","")</f>
        <v/>
      </c>
      <c r="AX167" s="176" t="str">
        <f>IF(CX19.5!QE23&lt;1,"x","")</f>
        <v/>
      </c>
      <c r="AY167" s="176" t="str">
        <f>IF(CX19.5!QP23&lt;1,"x","")</f>
        <v/>
      </c>
      <c r="AZ167" s="176" t="str">
        <f>IF(CX19.5!RA23&lt;1,"x","")</f>
        <v/>
      </c>
      <c r="BA167" s="176" t="str">
        <f>IF(CX19.5!RL23&lt;1,"x","")</f>
        <v/>
      </c>
      <c r="BB167" s="176" t="str">
        <f>IF(CX19.5!SJ23&lt;1,"x","")</f>
        <v/>
      </c>
      <c r="BC167" s="176" t="str">
        <f>IF(CX19.5!SU23&lt;1,"x","")</f>
        <v/>
      </c>
      <c r="BD167" s="176"/>
      <c r="BE167" s="281"/>
    </row>
    <row r="168" spans="1:57" ht="115.5">
      <c r="A168" s="190">
        <v>25</v>
      </c>
      <c r="B168" s="190">
        <v>166</v>
      </c>
      <c r="C168" s="192" t="s">
        <v>500</v>
      </c>
      <c r="D168" s="180" t="s">
        <v>566</v>
      </c>
      <c r="E168" s="188" t="s">
        <v>193</v>
      </c>
      <c r="F168" s="189" t="s">
        <v>216</v>
      </c>
      <c r="G168" s="190"/>
      <c r="H168" s="193" t="s">
        <v>924</v>
      </c>
      <c r="I168" s="182" t="s">
        <v>18</v>
      </c>
      <c r="J168" s="184" t="s">
        <v>949</v>
      </c>
      <c r="K168" s="205">
        <f t="shared" si="4"/>
        <v>24</v>
      </c>
      <c r="L168" s="208">
        <f>CX19.5!RY24</f>
        <v>2.056338028169014</v>
      </c>
      <c r="M168" s="207" t="str">
        <f t="shared" si="5"/>
        <v xml:space="preserve">TRẮC ĐỊA (3TC), KTCTDD (2TC), KỸ THUẬT ĐIỆN CT (3TC), ĐA KCBTCT2 (1TC), KTTC1 (3TC), ĐA KTTC1 (1TC), KỸ THUẬT TC2 (2TC), TCTC CTXD (3TC), ĐA TCTC CTXD (1TC), TT DỰ TOÁN (1TC), TT KTV (KC) (2TC), TT KTV (TC) (2TC), </v>
      </c>
      <c r="N168" s="176" t="str">
        <f>IF(CX19.5!M24&lt;1,"x","")</f>
        <v/>
      </c>
      <c r="O168" s="176" t="str">
        <f>IF(CX19.5!S24&lt;1,"x","")</f>
        <v/>
      </c>
      <c r="P168" s="176" t="str">
        <f>IF(CX19.5!AC24&lt;1,"x","")</f>
        <v/>
      </c>
      <c r="Q168" s="176" t="str">
        <f>IF(CX19.5!AN24&lt;1,"x","")</f>
        <v/>
      </c>
      <c r="R168" s="176" t="str">
        <f>IF(CX19.5!AY24&lt;1,"x","")</f>
        <v/>
      </c>
      <c r="S168" s="176" t="str">
        <f>IF(CX19.5!BJ24&lt;1,"x","")</f>
        <v/>
      </c>
      <c r="T168" s="176" t="str">
        <f>IF(CX19.5!BU24&lt;1,"x","")</f>
        <v/>
      </c>
      <c r="U168" s="176" t="str">
        <f>IF(CX19.5!CN24&lt;1,"x","")</f>
        <v/>
      </c>
      <c r="V168" s="176" t="str">
        <f>IF(CX19.5!CY24&lt;1,"x","")</f>
        <v/>
      </c>
      <c r="W168" s="176" t="str">
        <f>IF(CX19.5!DJ24&lt;1,"x","")</f>
        <v/>
      </c>
      <c r="X168" s="176" t="str">
        <f>IF(CX19.5!DU24&lt;1,"x","")</f>
        <v/>
      </c>
      <c r="Y168" s="176" t="str">
        <f>IF(CX19.5!EF24&lt;1,"x","")</f>
        <v/>
      </c>
      <c r="Z168" s="176" t="str">
        <f>IF(CX19.5!EQ24&lt;1,"x","")</f>
        <v/>
      </c>
      <c r="AA168" s="176" t="str">
        <f>IF(CX19.5!FB24&lt;1,"x","")</f>
        <v/>
      </c>
      <c r="AB168" s="176" t="str">
        <f>IF(CX19.5!FM24&lt;1,"x","")</f>
        <v/>
      </c>
      <c r="AC168" s="176" t="str">
        <f>IF(CX19.5!GJ24&lt;1,"x","")</f>
        <v/>
      </c>
      <c r="AD168" s="176" t="str">
        <f>IF(CX19.5!GU24&lt;1,"x","")</f>
        <v/>
      </c>
      <c r="AE168" s="176" t="str">
        <f>IF(CX19.5!HF24&lt;1,"x","")</f>
        <v/>
      </c>
      <c r="AF168" s="176" t="str">
        <f>IF(CX19.5!HQ24&lt;1,"x","")</f>
        <v/>
      </c>
      <c r="AG168" s="176" t="str">
        <f>IF(CX19.5!IB24&lt;1,"x","")</f>
        <v>x</v>
      </c>
      <c r="AH168" s="176" t="str">
        <f>IF(CX19.5!IM24&lt;1,"x","")</f>
        <v>x</v>
      </c>
      <c r="AI168" s="176" t="str">
        <f>IF(CX19.5!IX24&lt;1,"x","")</f>
        <v/>
      </c>
      <c r="AJ168" s="176" t="str">
        <f>IF(CX19.5!JI24&lt;1,"x","")</f>
        <v>x</v>
      </c>
      <c r="AK168" s="176" t="str">
        <f>IF(CX19.5!JT24&lt;1,"x","")</f>
        <v/>
      </c>
      <c r="AL168" s="176" t="str">
        <f>IF(CX19.5!KQ24&lt;1,"x","")</f>
        <v/>
      </c>
      <c r="AM168" s="176" t="str">
        <f>IF(CX19.5!LB24&lt;1,"x","")</f>
        <v/>
      </c>
      <c r="AN168" s="176" t="str">
        <f>IF(CX19.5!LM24&lt;1,"x","")</f>
        <v/>
      </c>
      <c r="AO168" s="176" t="str">
        <f>IF(CX19.5!LX24&lt;1,"x","")</f>
        <v/>
      </c>
      <c r="AP168" s="176" t="str">
        <f>IF(CX19.5!MI24&lt;1,"x","")</f>
        <v>x</v>
      </c>
      <c r="AQ168" s="176" t="str">
        <f>IF(CX19.5!MT24&lt;1,"x","")</f>
        <v>x</v>
      </c>
      <c r="AR168" s="176" t="str">
        <f>IF(CX19.5!NE24&lt;1,"x","")</f>
        <v>x</v>
      </c>
      <c r="AS168" s="176" t="str">
        <f>IF(CX19.5!NP24&lt;1,"x","")</f>
        <v/>
      </c>
      <c r="AT168" s="176" t="str">
        <f>IF(CX19.5!OA24&lt;1,"x","")</f>
        <v/>
      </c>
      <c r="AU168" s="176" t="str">
        <f>IF(CX19.5!OX24&lt;1,"x","")</f>
        <v>x</v>
      </c>
      <c r="AV168" s="176" t="str">
        <f>IF(CX19.5!PI24&lt;1,"x","")</f>
        <v/>
      </c>
      <c r="AW168" s="176" t="str">
        <f>IF(CX19.5!PT24&lt;1,"x","")</f>
        <v/>
      </c>
      <c r="AX168" s="176" t="str">
        <f>IF(CX19.5!QE24&lt;1,"x","")</f>
        <v>x</v>
      </c>
      <c r="AY168" s="176" t="str">
        <f>IF(CX19.5!QP24&lt;1,"x","")</f>
        <v>x</v>
      </c>
      <c r="AZ168" s="176" t="str">
        <f>IF(CX19.5!RA24&lt;1,"x","")</f>
        <v/>
      </c>
      <c r="BA168" s="176" t="str">
        <f>IF(CX19.5!RL24&lt;1,"x","")</f>
        <v>x</v>
      </c>
      <c r="BB168" s="176" t="str">
        <f>IF(CX19.5!SJ24&lt;1,"x","")</f>
        <v>x</v>
      </c>
      <c r="BC168" s="176" t="str">
        <f>IF(CX19.5!SU24&lt;1,"x","")</f>
        <v>x</v>
      </c>
      <c r="BD168" s="176"/>
      <c r="BE168" s="281"/>
    </row>
    <row r="169" spans="1:57">
      <c r="A169" s="190">
        <v>26</v>
      </c>
      <c r="B169" s="190">
        <v>167</v>
      </c>
      <c r="C169" s="192" t="s">
        <v>500</v>
      </c>
      <c r="D169" s="180" t="s">
        <v>567</v>
      </c>
      <c r="E169" s="188" t="s">
        <v>46</v>
      </c>
      <c r="F169" s="189" t="s">
        <v>216</v>
      </c>
      <c r="G169" s="190"/>
      <c r="H169" s="193" t="s">
        <v>925</v>
      </c>
      <c r="I169" s="182" t="s">
        <v>18</v>
      </c>
      <c r="J169" s="184" t="s">
        <v>951</v>
      </c>
      <c r="K169" s="205">
        <f t="shared" si="4"/>
        <v>0</v>
      </c>
      <c r="L169" s="208">
        <f>CX19.5!RY25</f>
        <v>2.598901098901099</v>
      </c>
      <c r="M169" s="207" t="str">
        <f t="shared" si="5"/>
        <v/>
      </c>
      <c r="N169" s="176" t="str">
        <f>IF(CX19.5!M25&lt;1,"x","")</f>
        <v/>
      </c>
      <c r="O169" s="176" t="str">
        <f>IF(CX19.5!S25&lt;1,"x","")</f>
        <v/>
      </c>
      <c r="P169" s="176" t="str">
        <f>IF(CX19.5!AC25&lt;1,"x","")</f>
        <v/>
      </c>
      <c r="Q169" s="176" t="str">
        <f>IF(CX19.5!AN25&lt;1,"x","")</f>
        <v/>
      </c>
      <c r="R169" s="176" t="str">
        <f>IF(CX19.5!AY25&lt;1,"x","")</f>
        <v/>
      </c>
      <c r="S169" s="176" t="str">
        <f>IF(CX19.5!BJ25&lt;1,"x","")</f>
        <v/>
      </c>
      <c r="T169" s="176" t="str">
        <f>IF(CX19.5!BU25&lt;1,"x","")</f>
        <v/>
      </c>
      <c r="U169" s="176" t="str">
        <f>IF(CX19.5!CN25&lt;1,"x","")</f>
        <v/>
      </c>
      <c r="V169" s="176" t="str">
        <f>IF(CX19.5!CY25&lt;1,"x","")</f>
        <v/>
      </c>
      <c r="W169" s="176" t="str">
        <f>IF(CX19.5!DJ25&lt;1,"x","")</f>
        <v/>
      </c>
      <c r="X169" s="176" t="str">
        <f>IF(CX19.5!DU25&lt;1,"x","")</f>
        <v/>
      </c>
      <c r="Y169" s="176" t="str">
        <f>IF(CX19.5!EF25&lt;1,"x","")</f>
        <v/>
      </c>
      <c r="Z169" s="176" t="str">
        <f>IF(CX19.5!EQ25&lt;1,"x","")</f>
        <v/>
      </c>
      <c r="AA169" s="176" t="str">
        <f>IF(CX19.5!FB25&lt;1,"x","")</f>
        <v/>
      </c>
      <c r="AB169" s="176" t="str">
        <f>IF(CX19.5!FM25&lt;1,"x","")</f>
        <v/>
      </c>
      <c r="AC169" s="176" t="str">
        <f>IF(CX19.5!GJ25&lt;1,"x","")</f>
        <v/>
      </c>
      <c r="AD169" s="176" t="str">
        <f>IF(CX19.5!GU25&lt;1,"x","")</f>
        <v/>
      </c>
      <c r="AE169" s="176" t="str">
        <f>IF(CX19.5!HF25&lt;1,"x","")</f>
        <v/>
      </c>
      <c r="AF169" s="176" t="str">
        <f>IF(CX19.5!HQ25&lt;1,"x","")</f>
        <v/>
      </c>
      <c r="AG169" s="176" t="str">
        <f>IF(CX19.5!IB25&lt;1,"x","")</f>
        <v/>
      </c>
      <c r="AH169" s="176" t="str">
        <f>IF(CX19.5!IM25&lt;1,"x","")</f>
        <v/>
      </c>
      <c r="AI169" s="176" t="str">
        <f>IF(CX19.5!IX25&lt;1,"x","")</f>
        <v/>
      </c>
      <c r="AJ169" s="176" t="str">
        <f>IF(CX19.5!JI25&lt;1,"x","")</f>
        <v/>
      </c>
      <c r="AK169" s="176" t="str">
        <f>IF(CX19.5!JT25&lt;1,"x","")</f>
        <v/>
      </c>
      <c r="AL169" s="176" t="str">
        <f>IF(CX19.5!KQ25&lt;1,"x","")</f>
        <v/>
      </c>
      <c r="AM169" s="176" t="str">
        <f>IF(CX19.5!LB25&lt;1,"x","")</f>
        <v/>
      </c>
      <c r="AN169" s="176" t="str">
        <f>IF(CX19.5!LM25&lt;1,"x","")</f>
        <v/>
      </c>
      <c r="AO169" s="176" t="str">
        <f>IF(CX19.5!LX25&lt;1,"x","")</f>
        <v/>
      </c>
      <c r="AP169" s="176" t="str">
        <f>IF(CX19.5!MI25&lt;1,"x","")</f>
        <v/>
      </c>
      <c r="AQ169" s="176" t="str">
        <f>IF(CX19.5!MT25&lt;1,"x","")</f>
        <v/>
      </c>
      <c r="AR169" s="176" t="str">
        <f>IF(CX19.5!NE25&lt;1,"x","")</f>
        <v/>
      </c>
      <c r="AS169" s="176" t="str">
        <f>IF(CX19.5!NP25&lt;1,"x","")</f>
        <v/>
      </c>
      <c r="AT169" s="176" t="str">
        <f>IF(CX19.5!OA25&lt;1,"x","")</f>
        <v/>
      </c>
      <c r="AU169" s="176" t="str">
        <f>IF(CX19.5!OX25&lt;1,"x","")</f>
        <v/>
      </c>
      <c r="AV169" s="176" t="str">
        <f>IF(CX19.5!PI25&lt;1,"x","")</f>
        <v/>
      </c>
      <c r="AW169" s="176" t="str">
        <f>IF(CX19.5!PT25&lt;1,"x","")</f>
        <v/>
      </c>
      <c r="AX169" s="176" t="str">
        <f>IF(CX19.5!QE25&lt;1,"x","")</f>
        <v/>
      </c>
      <c r="AY169" s="176" t="str">
        <f>IF(CX19.5!QP25&lt;1,"x","")</f>
        <v/>
      </c>
      <c r="AZ169" s="176" t="str">
        <f>IF(CX19.5!RA25&lt;1,"x","")</f>
        <v/>
      </c>
      <c r="BA169" s="176" t="str">
        <f>IF(CX19.5!RL25&lt;1,"x","")</f>
        <v/>
      </c>
      <c r="BB169" s="176" t="str">
        <f>IF(CX19.5!SJ25&lt;1,"x","")</f>
        <v/>
      </c>
      <c r="BC169" s="176" t="str">
        <f>IF(CX19.5!SU25&lt;1,"x","")</f>
        <v/>
      </c>
      <c r="BD169" s="176" t="str">
        <f>IF(CX19.5!TF25&lt;1,"x","")</f>
        <v/>
      </c>
      <c r="BE169" s="281"/>
    </row>
    <row r="170" spans="1:57">
      <c r="A170" s="190">
        <v>27</v>
      </c>
      <c r="B170" s="190">
        <v>168</v>
      </c>
      <c r="C170" s="192" t="s">
        <v>500</v>
      </c>
      <c r="D170" s="192" t="s">
        <v>568</v>
      </c>
      <c r="E170" s="196" t="s">
        <v>569</v>
      </c>
      <c r="F170" s="266" t="s">
        <v>495</v>
      </c>
      <c r="G170" s="190"/>
      <c r="H170" s="193" t="s">
        <v>809</v>
      </c>
      <c r="I170" s="182" t="s">
        <v>18</v>
      </c>
      <c r="J170" s="184" t="s">
        <v>952</v>
      </c>
      <c r="K170" s="205">
        <f t="shared" si="4"/>
        <v>0</v>
      </c>
      <c r="L170" s="208">
        <f>CX19.5!RY26</f>
        <v>2.098901098901099</v>
      </c>
      <c r="M170" s="207" t="str">
        <f t="shared" si="5"/>
        <v/>
      </c>
      <c r="N170" s="176" t="str">
        <f>IF(CX19.5!M26&lt;1,"x","")</f>
        <v/>
      </c>
      <c r="O170" s="176" t="str">
        <f>IF(CX19.5!S26&lt;1,"x","")</f>
        <v/>
      </c>
      <c r="P170" s="176" t="str">
        <f>IF(CX19.5!AC26&lt;1,"x","")</f>
        <v/>
      </c>
      <c r="Q170" s="176" t="str">
        <f>IF(CX19.5!AN26&lt;1,"x","")</f>
        <v/>
      </c>
      <c r="R170" s="176" t="str">
        <f>IF(CX19.5!AY26&lt;1,"x","")</f>
        <v/>
      </c>
      <c r="S170" s="176" t="str">
        <f>IF(CX19.5!BJ26&lt;1,"x","")</f>
        <v/>
      </c>
      <c r="T170" s="176" t="str">
        <f>IF(CX19.5!BU26&lt;1,"x","")</f>
        <v/>
      </c>
      <c r="U170" s="176" t="str">
        <f>IF(CX19.5!CN26&lt;1,"x","")</f>
        <v/>
      </c>
      <c r="V170" s="176" t="str">
        <f>IF(CX19.5!CY26&lt;1,"x","")</f>
        <v/>
      </c>
      <c r="W170" s="176" t="str">
        <f>IF(CX19.5!DJ26&lt;1,"x","")</f>
        <v/>
      </c>
      <c r="X170" s="176" t="str">
        <f>IF(CX19.5!DU26&lt;1,"x","")</f>
        <v/>
      </c>
      <c r="Y170" s="176" t="str">
        <f>IF(CX19.5!EF26&lt;1,"x","")</f>
        <v/>
      </c>
      <c r="Z170" s="176" t="str">
        <f>IF(CX19.5!EQ26&lt;1,"x","")</f>
        <v/>
      </c>
      <c r="AA170" s="176" t="str">
        <f>IF(CX19.5!FB26&lt;1,"x","")</f>
        <v/>
      </c>
      <c r="AB170" s="176" t="str">
        <f>IF(CX19.5!FM26&lt;1,"x","")</f>
        <v/>
      </c>
      <c r="AC170" s="176" t="str">
        <f>IF(CX19.5!GJ26&lt;1,"x","")</f>
        <v/>
      </c>
      <c r="AD170" s="176" t="str">
        <f>IF(CX19.5!GU26&lt;1,"x","")</f>
        <v/>
      </c>
      <c r="AE170" s="176" t="str">
        <f>IF(CX19.5!HF26&lt;1,"x","")</f>
        <v/>
      </c>
      <c r="AF170" s="176" t="str">
        <f>IF(CX19.5!HQ26&lt;1,"x","")</f>
        <v/>
      </c>
      <c r="AG170" s="176" t="str">
        <f>IF(CX19.5!IB26&lt;1,"x","")</f>
        <v/>
      </c>
      <c r="AH170" s="176" t="str">
        <f>IF(CX19.5!IM26&lt;1,"x","")</f>
        <v/>
      </c>
      <c r="AI170" s="176" t="str">
        <f>IF(CX19.5!IX26&lt;1,"x","")</f>
        <v/>
      </c>
      <c r="AJ170" s="176" t="str">
        <f>IF(CX19.5!JI26&lt;1,"x","")</f>
        <v/>
      </c>
      <c r="AK170" s="176" t="str">
        <f>IF(CX19.5!JT26&lt;1,"x","")</f>
        <v/>
      </c>
      <c r="AL170" s="176" t="str">
        <f>IF(CX19.5!KQ26&lt;1,"x","")</f>
        <v/>
      </c>
      <c r="AM170" s="176" t="str">
        <f>IF(CX19.5!LB26&lt;1,"x","")</f>
        <v/>
      </c>
      <c r="AN170" s="176" t="str">
        <f>IF(CX19.5!LM26&lt;1,"x","")</f>
        <v/>
      </c>
      <c r="AO170" s="176" t="str">
        <f>IF(CX19.5!LX26&lt;1,"x","")</f>
        <v/>
      </c>
      <c r="AP170" s="176" t="str">
        <f>IF(CX19.5!MI26&lt;1,"x","")</f>
        <v/>
      </c>
      <c r="AQ170" s="176" t="str">
        <f>IF(CX19.5!MT26&lt;1,"x","")</f>
        <v/>
      </c>
      <c r="AR170" s="176" t="str">
        <f>IF(CX19.5!NE26&lt;1,"x","")</f>
        <v/>
      </c>
      <c r="AS170" s="176" t="str">
        <f>IF(CX19.5!NP26&lt;1,"x","")</f>
        <v/>
      </c>
      <c r="AT170" s="176" t="str">
        <f>IF(CX19.5!OA26&lt;1,"x","")</f>
        <v/>
      </c>
      <c r="AU170" s="176" t="str">
        <f>IF(CX19.5!OX26&lt;1,"x","")</f>
        <v/>
      </c>
      <c r="AV170" s="176" t="str">
        <f>IF(CX19.5!PI26&lt;1,"x","")</f>
        <v/>
      </c>
      <c r="AW170" s="176" t="str">
        <f>IF(CX19.5!PT26&lt;1,"x","")</f>
        <v/>
      </c>
      <c r="AX170" s="176" t="str">
        <f>IF(CX19.5!QE26&lt;1,"x","")</f>
        <v/>
      </c>
      <c r="AY170" s="176" t="str">
        <f>IF(CX19.5!QP26&lt;1,"x","")</f>
        <v/>
      </c>
      <c r="AZ170" s="176" t="str">
        <f>IF(CX19.5!RA26&lt;1,"x","")</f>
        <v/>
      </c>
      <c r="BA170" s="176" t="str">
        <f>IF(CX19.5!RL26&lt;1,"x","")</f>
        <v/>
      </c>
      <c r="BB170" s="176" t="str">
        <f>IF(CX19.5!SJ26&lt;1,"x","")</f>
        <v/>
      </c>
      <c r="BC170" s="176" t="str">
        <f>IF(CX19.5!SU26&lt;1,"x","")</f>
        <v/>
      </c>
      <c r="BD170" s="176" t="str">
        <f>IF(CX19.5!TF26&lt;1,"x","")</f>
        <v/>
      </c>
      <c r="BE170" s="281"/>
    </row>
    <row r="171" spans="1:57" ht="132">
      <c r="A171" s="190">
        <v>28</v>
      </c>
      <c r="B171" s="190">
        <v>169</v>
      </c>
      <c r="C171" s="192" t="s">
        <v>500</v>
      </c>
      <c r="D171" s="192" t="s">
        <v>570</v>
      </c>
      <c r="E171" s="196" t="s">
        <v>571</v>
      </c>
      <c r="F171" s="197" t="s">
        <v>495</v>
      </c>
      <c r="G171" s="190"/>
      <c r="H171" s="193" t="s">
        <v>926</v>
      </c>
      <c r="I171" s="182" t="s">
        <v>18</v>
      </c>
      <c r="J171" s="184" t="s">
        <v>948</v>
      </c>
      <c r="K171" s="205">
        <f t="shared" si="4"/>
        <v>26</v>
      </c>
      <c r="L171" s="208" t="e">
        <f>CX19.5!RY59</f>
        <v>#DIV/0!</v>
      </c>
      <c r="M171" s="207" t="str">
        <f t="shared" si="5"/>
        <v xml:space="preserve">KTCTDD (2TC), ĐA KCBTCT2 (1TC), KTTC1 (3TC), ĐA KTTC1 (1TC), KỸ THUẬT TC2 (2TC), KINH TẾ XD (3TC), AN TOÀN LĐ (2TC), TCTC CTXD (3TC), ĐA TCTC CTXD (1TC), HC,TT,QTCTXD (3TC), TT DỰ TOÁN (1TC), TT KTV (KC) (2TC), TT KTV (TC) (2TC), </v>
      </c>
      <c r="N171" s="176" t="str">
        <f>IF(CX19.5!M59&lt;1,"x","")</f>
        <v/>
      </c>
      <c r="O171" s="176" t="str">
        <f>IF(CX19.5!S59&lt;1,"x","")</f>
        <v/>
      </c>
      <c r="P171" s="176" t="str">
        <f>IF(CX19.5!AC59&lt;1,"x","")</f>
        <v/>
      </c>
      <c r="Q171" s="176" t="str">
        <f>IF(CX19.5!AN59&lt;1,"x","")</f>
        <v/>
      </c>
      <c r="R171" s="176" t="str">
        <f>IF(CX19.5!AY59&lt;1,"x","")</f>
        <v/>
      </c>
      <c r="S171" s="176" t="str">
        <f>IF(CX19.5!BJ59&lt;1,"x","")</f>
        <v/>
      </c>
      <c r="T171" s="176" t="str">
        <f>IF(CX19.5!BU59&lt;1,"x","")</f>
        <v/>
      </c>
      <c r="U171" s="176" t="str">
        <f>IF(CX19.5!CN59&lt;1,"x","")</f>
        <v/>
      </c>
      <c r="V171" s="176" t="str">
        <f>IF(CX19.5!CY59&lt;1,"x","")</f>
        <v/>
      </c>
      <c r="W171" s="176" t="str">
        <f>IF(CX19.5!DJ59&lt;1,"x","")</f>
        <v/>
      </c>
      <c r="X171" s="176" t="str">
        <f>IF(CX19.5!DU59&lt;1,"x","")</f>
        <v/>
      </c>
      <c r="Y171" s="176" t="str">
        <f>IF(CX19.5!EF59&lt;1,"x","")</f>
        <v/>
      </c>
      <c r="Z171" s="176" t="str">
        <f>IF(CX19.5!EQ59&lt;1,"x","")</f>
        <v/>
      </c>
      <c r="AA171" s="176" t="str">
        <f>IF(CX19.5!FB59&lt;1,"x","")</f>
        <v/>
      </c>
      <c r="AB171" s="176" t="str">
        <f>IF(CX19.5!FM59&lt;1,"x","")</f>
        <v/>
      </c>
      <c r="AC171" s="176" t="str">
        <f>IF(CX19.5!GJ59&lt;1,"x","")</f>
        <v/>
      </c>
      <c r="AD171" s="176" t="str">
        <f>IF(CX19.5!GU59&lt;1,"x","")</f>
        <v/>
      </c>
      <c r="AE171" s="176" t="str">
        <f>IF(CX19.5!HF59&lt;1,"x","")</f>
        <v/>
      </c>
      <c r="AF171" s="176" t="str">
        <f>IF(CX19.5!HQ59&lt;1,"x","")</f>
        <v/>
      </c>
      <c r="AG171" s="176" t="str">
        <f>IF(CX19.5!IB59&lt;1,"x","")</f>
        <v/>
      </c>
      <c r="AH171" s="176" t="str">
        <f>IF(CX19.5!IM59&lt;1,"x","")</f>
        <v>x</v>
      </c>
      <c r="AI171" s="176" t="str">
        <f>IF(CX19.5!IX59&lt;1,"x","")</f>
        <v/>
      </c>
      <c r="AJ171" s="176" t="str">
        <f>IF(CX19.5!JI59&lt;1,"x","")</f>
        <v/>
      </c>
      <c r="AK171" s="176" t="str">
        <f>IF(CX19.5!JT59&lt;1,"x","")</f>
        <v/>
      </c>
      <c r="AL171" s="176" t="str">
        <f>IF(CX19.5!KQ59&lt;1,"x","")</f>
        <v/>
      </c>
      <c r="AM171" s="176" t="str">
        <f>IF(CX19.5!LB59&lt;1,"x","")</f>
        <v/>
      </c>
      <c r="AN171" s="176" t="str">
        <f>IF(CX19.5!LM59&lt;1,"x","")</f>
        <v/>
      </c>
      <c r="AO171" s="176" t="str">
        <f>IF(CX19.5!LX59&lt;1,"x","")</f>
        <v/>
      </c>
      <c r="AP171" s="176" t="str">
        <f>IF(CX19.5!MI59&lt;1,"x","")</f>
        <v>x</v>
      </c>
      <c r="AQ171" s="176" t="str">
        <f>IF(CX19.5!MT59&lt;1,"x","")</f>
        <v>x</v>
      </c>
      <c r="AR171" s="176" t="str">
        <f>IF(CX19.5!NE59&lt;1,"x","")</f>
        <v>x</v>
      </c>
      <c r="AS171" s="176" t="str">
        <f>IF(CX19.5!NP59&lt;1,"x","")</f>
        <v/>
      </c>
      <c r="AT171" s="176" t="str">
        <f>IF(CX19.5!OA59&lt;1,"x","")</f>
        <v/>
      </c>
      <c r="AU171" s="176" t="str">
        <f>IF(CX19.5!OX59&lt;1,"x","")</f>
        <v>x</v>
      </c>
      <c r="AV171" s="176" t="str">
        <f>IF(CX19.5!PI59&lt;1,"x","")</f>
        <v>x</v>
      </c>
      <c r="AW171" s="176" t="str">
        <f>IF(CX19.5!PT59&lt;1,"x","")</f>
        <v>x</v>
      </c>
      <c r="AX171" s="176" t="str">
        <f>IF(CX19.5!QE59&lt;1,"x","")</f>
        <v>x</v>
      </c>
      <c r="AY171" s="176" t="str">
        <f>IF(CX19.5!QP59&lt;1,"x","")</f>
        <v>x</v>
      </c>
      <c r="AZ171" s="176" t="str">
        <f>IF(CX19.5!RA59&lt;1,"x","")</f>
        <v>x</v>
      </c>
      <c r="BA171" s="176" t="str">
        <f>IF(CX19.5!RL59&lt;1,"x","")</f>
        <v>x</v>
      </c>
      <c r="BB171" s="176" t="str">
        <f>IF(CX19.5!SJ59&lt;1,"x","")</f>
        <v>x</v>
      </c>
      <c r="BC171" s="176" t="str">
        <f>IF(CX19.5!SU59&lt;1,"x","")</f>
        <v>x</v>
      </c>
      <c r="BD171" s="176"/>
      <c r="BE171" s="281"/>
    </row>
    <row r="172" spans="1:57" ht="49.5">
      <c r="A172" s="190">
        <v>29</v>
      </c>
      <c r="B172" s="190">
        <v>170</v>
      </c>
      <c r="C172" s="192" t="s">
        <v>500</v>
      </c>
      <c r="D172" s="192" t="s">
        <v>572</v>
      </c>
      <c r="E172" s="196" t="s">
        <v>134</v>
      </c>
      <c r="F172" s="295" t="s">
        <v>332</v>
      </c>
      <c r="G172" s="190"/>
      <c r="H172" s="193" t="s">
        <v>740</v>
      </c>
      <c r="I172" s="182" t="s">
        <v>18</v>
      </c>
      <c r="J172" s="184" t="s">
        <v>953</v>
      </c>
      <c r="K172" s="205">
        <f t="shared" si="4"/>
        <v>8</v>
      </c>
      <c r="L172" s="208">
        <f>CX19.5!RY27</f>
        <v>1.8058823529411765</v>
      </c>
      <c r="M172" s="207" t="str">
        <f t="shared" si="5"/>
        <v xml:space="preserve">KTCTDD (2TC), TCTC CTXD (3TC), ĐA TCTC CTXD (1TC), TT KTV (KC) (2TC), </v>
      </c>
      <c r="N172" s="176" t="str">
        <f>IF(CX19.5!M27&lt;1,"x","")</f>
        <v/>
      </c>
      <c r="O172" s="176" t="str">
        <f>IF(CX19.5!S27&lt;1,"x","")</f>
        <v/>
      </c>
      <c r="P172" s="176" t="str">
        <f>IF(CX19.5!AC27&lt;1,"x","")</f>
        <v/>
      </c>
      <c r="Q172" s="176" t="str">
        <f>IF(CX19.5!AN27&lt;1,"x","")</f>
        <v/>
      </c>
      <c r="R172" s="176" t="str">
        <f>IF(CX19.5!AY27&lt;1,"x","")</f>
        <v/>
      </c>
      <c r="S172" s="176" t="str">
        <f>IF(CX19.5!BJ27&lt;1,"x","")</f>
        <v/>
      </c>
      <c r="T172" s="176" t="str">
        <f>IF(CX19.5!BU27&lt;1,"x","")</f>
        <v/>
      </c>
      <c r="U172" s="176" t="str">
        <f>IF(CX19.5!CN27&lt;1,"x","")</f>
        <v/>
      </c>
      <c r="V172" s="176" t="str">
        <f>IF(CX19.5!CY27&lt;1,"x","")</f>
        <v/>
      </c>
      <c r="W172" s="176" t="str">
        <f>IF(CX19.5!DJ27&lt;1,"x","")</f>
        <v/>
      </c>
      <c r="X172" s="176" t="str">
        <f>IF(CX19.5!DU27&lt;1,"x","")</f>
        <v/>
      </c>
      <c r="Y172" s="176" t="str">
        <f>IF(CX19.5!EF27&lt;1,"x","")</f>
        <v/>
      </c>
      <c r="Z172" s="176" t="str">
        <f>IF(CX19.5!EQ27&lt;1,"x","")</f>
        <v/>
      </c>
      <c r="AA172" s="176" t="str">
        <f>IF(CX19.5!FB27&lt;1,"x","")</f>
        <v/>
      </c>
      <c r="AB172" s="176" t="str">
        <f>IF(CX19.5!FM27&lt;1,"x","")</f>
        <v/>
      </c>
      <c r="AC172" s="176" t="str">
        <f>IF(CX19.5!GJ27&lt;1,"x","")</f>
        <v/>
      </c>
      <c r="AD172" s="176" t="str">
        <f>IF(CX19.5!GU27&lt;1,"x","")</f>
        <v/>
      </c>
      <c r="AE172" s="176" t="str">
        <f>IF(CX19.5!HF27&lt;1,"x","")</f>
        <v/>
      </c>
      <c r="AF172" s="176" t="str">
        <f>IF(CX19.5!HQ27&lt;1,"x","")</f>
        <v/>
      </c>
      <c r="AG172" s="176" t="str">
        <f>IF(CX19.5!IB27&lt;1,"x","")</f>
        <v/>
      </c>
      <c r="AH172" s="176" t="str">
        <f>IF(CX19.5!IM27&lt;1,"x","")</f>
        <v>x</v>
      </c>
      <c r="AI172" s="176" t="str">
        <f>IF(CX19.5!IX27&lt;1,"x","")</f>
        <v/>
      </c>
      <c r="AJ172" s="176" t="str">
        <f>IF(CX19.5!JI27&lt;1,"x","")</f>
        <v/>
      </c>
      <c r="AK172" s="176" t="str">
        <f>IF(CX19.5!JT27&lt;1,"x","")</f>
        <v/>
      </c>
      <c r="AL172" s="176" t="str">
        <f>IF(CX19.5!KQ27&lt;1,"x","")</f>
        <v/>
      </c>
      <c r="AM172" s="176" t="str">
        <f>IF(CX19.5!LB27&lt;1,"x","")</f>
        <v/>
      </c>
      <c r="AN172" s="176" t="str">
        <f>IF(CX19.5!LM27&lt;1,"x","")</f>
        <v/>
      </c>
      <c r="AO172" s="176" t="str">
        <f>IF(CX19.5!LX27&lt;1,"x","")</f>
        <v/>
      </c>
      <c r="AP172" s="176" t="str">
        <f>IF(CX19.5!MI27&lt;1,"x","")</f>
        <v/>
      </c>
      <c r="AQ172" s="176" t="str">
        <f>IF(CX19.5!MT27&lt;1,"x","")</f>
        <v/>
      </c>
      <c r="AR172" s="176" t="str">
        <f>IF(CX19.5!NE27&lt;1,"x","")</f>
        <v/>
      </c>
      <c r="AS172" s="176" t="str">
        <f>IF(CX19.5!NP27&lt;1,"x","")</f>
        <v/>
      </c>
      <c r="AT172" s="176" t="str">
        <f>IF(CX19.5!OA27&lt;1,"x","")</f>
        <v/>
      </c>
      <c r="AU172" s="176" t="str">
        <f>IF(CX19.5!OX27&lt;1,"x","")</f>
        <v/>
      </c>
      <c r="AV172" s="176" t="str">
        <f>IF(CX19.5!PI27&lt;1,"x","")</f>
        <v/>
      </c>
      <c r="AW172" s="176" t="str">
        <f>IF(CX19.5!PT27&lt;1,"x","")</f>
        <v/>
      </c>
      <c r="AX172" s="176" t="str">
        <f>IF(CX19.5!QE27&lt;1,"x","")</f>
        <v>x</v>
      </c>
      <c r="AY172" s="176" t="str">
        <f>IF(CX19.5!QP27&lt;1,"x","")</f>
        <v>x</v>
      </c>
      <c r="AZ172" s="176" t="str">
        <f>IF(CX19.5!RA27&lt;1,"x","")</f>
        <v/>
      </c>
      <c r="BA172" s="176" t="str">
        <f>IF(CX19.5!RL27&lt;1,"x","")</f>
        <v/>
      </c>
      <c r="BB172" s="176" t="str">
        <f>IF(CX19.5!SJ27&lt;1,"x","")</f>
        <v>x</v>
      </c>
      <c r="BC172" s="176" t="str">
        <f>IF(CX19.5!SU27&lt;1,"x","")</f>
        <v/>
      </c>
      <c r="BD172" s="176"/>
      <c r="BE172" s="281"/>
    </row>
    <row r="173" spans="1:57" ht="115.5">
      <c r="A173" s="190">
        <v>30</v>
      </c>
      <c r="B173" s="190">
        <v>171</v>
      </c>
      <c r="C173" s="192" t="s">
        <v>500</v>
      </c>
      <c r="D173" s="192" t="s">
        <v>1245</v>
      </c>
      <c r="E173" s="196" t="s">
        <v>1246</v>
      </c>
      <c r="F173" s="197" t="s">
        <v>300</v>
      </c>
      <c r="G173" s="204" t="s">
        <v>1260</v>
      </c>
      <c r="H173" s="193" t="s">
        <v>1267</v>
      </c>
      <c r="I173" s="182" t="s">
        <v>18</v>
      </c>
      <c r="J173" s="184" t="s">
        <v>843</v>
      </c>
      <c r="K173" s="205">
        <f t="shared" si="4"/>
        <v>34</v>
      </c>
      <c r="L173" s="208">
        <f>CX19.5!RY28</f>
        <v>2.1428571428571428</v>
      </c>
      <c r="M173" s="207" t="str">
        <f t="shared" si="5"/>
        <v xml:space="preserve">CHÍNH TRỊ (5TC), CTKT (3TC), ĐCCT (2TC), CHCT1 (4TC), CH ĐẤT (2TC), CTN&amp;MT (3TC), CHCT2 (2TC), KCBTCT1 (2TC), KTCTDD (2TC), KỸ THUẬT ĐIỆN CT (3TC), KC THÉP (2TC), ĐA KTTC1 (1TC), TT XDCB (MĐ3) (2TC), TT DỰ TOÁN (1TC), </v>
      </c>
      <c r="N173" s="176" t="str">
        <f>IF(CX19.5!M28&lt;1,"x","")</f>
        <v/>
      </c>
      <c r="O173" s="176" t="str">
        <f>IF(CX19.5!S28&lt;1,"x","")</f>
        <v/>
      </c>
      <c r="P173" s="176" t="str">
        <f>IF(CX19.5!AC28&lt;1,"x","")</f>
        <v>x</v>
      </c>
      <c r="Q173" s="176" t="str">
        <f>IF(CX19.5!AN28&lt;1,"x","")</f>
        <v/>
      </c>
      <c r="R173" s="176" t="str">
        <f>IF(CX19.5!AY28&lt;1,"x","")</f>
        <v/>
      </c>
      <c r="S173" s="176" t="str">
        <f>IF(CX19.5!BJ28&lt;1,"x","")</f>
        <v/>
      </c>
      <c r="T173" s="176" t="str">
        <f>IF(CX19.5!BU28&lt;1,"x","")</f>
        <v/>
      </c>
      <c r="U173" s="176" t="str">
        <f>IF(CX19.5!CN28&lt;1,"x","")</f>
        <v>x</v>
      </c>
      <c r="V173" s="176" t="str">
        <f>IF(CX19.5!CY28&lt;1,"x","")</f>
        <v>x</v>
      </c>
      <c r="W173" s="176" t="str">
        <f>IF(CX19.5!DJ28&lt;1,"x","")</f>
        <v>x</v>
      </c>
      <c r="X173" s="176" t="str">
        <f>IF(CX19.5!DU28&lt;1,"x","")</f>
        <v/>
      </c>
      <c r="Y173" s="176" t="str">
        <f>IF(CX19.5!EF28&lt;1,"x","")</f>
        <v>x</v>
      </c>
      <c r="Z173" s="176" t="str">
        <f>IF(CX19.5!EQ28&lt;1,"x","")</f>
        <v/>
      </c>
      <c r="AA173" s="176" t="str">
        <f>IF(CX19.5!FB28&lt;1,"x","")</f>
        <v>x</v>
      </c>
      <c r="AB173" s="176" t="str">
        <f>IF(CX19.5!FM28&lt;1,"x","")</f>
        <v/>
      </c>
      <c r="AC173" s="176" t="str">
        <f>IF(CX19.5!GJ28&lt;1,"x","")</f>
        <v/>
      </c>
      <c r="AD173" s="176" t="str">
        <f>IF(CX19.5!GU28&lt;1,"x","")</f>
        <v/>
      </c>
      <c r="AE173" s="176" t="str">
        <f>IF(CX19.5!HF28&lt;1,"x","")</f>
        <v>x</v>
      </c>
      <c r="AF173" s="176" t="str">
        <f>IF(CX19.5!HQ28&lt;1,"x","")</f>
        <v>x</v>
      </c>
      <c r="AG173" s="176" t="str">
        <f>IF(CX19.5!IB28&lt;1,"x","")</f>
        <v/>
      </c>
      <c r="AH173" s="176" t="str">
        <f>IF(CX19.5!IM28&lt;1,"x","")</f>
        <v>x</v>
      </c>
      <c r="AI173" s="176" t="str">
        <f>IF(CX19.5!IX28&lt;1,"x","")</f>
        <v/>
      </c>
      <c r="AJ173" s="176" t="str">
        <f>IF(CX19.5!JI28&lt;1,"x","")</f>
        <v>x</v>
      </c>
      <c r="AK173" s="176" t="str">
        <f>IF(CX19.5!JT28&lt;1,"x","")</f>
        <v/>
      </c>
      <c r="AL173" s="176" t="str">
        <f>IF(CX19.5!KQ28&lt;1,"x","")</f>
        <v/>
      </c>
      <c r="AM173" s="176" t="str">
        <f>IF(CX19.5!LB28&lt;1,"x","")</f>
        <v/>
      </c>
      <c r="AN173" s="176" t="str">
        <f>IF(CX19.5!LM28&lt;1,"x","")</f>
        <v>x</v>
      </c>
      <c r="AO173" s="176" t="str">
        <f>IF(CX19.5!LX28&lt;1,"x","")</f>
        <v/>
      </c>
      <c r="AP173" s="176" t="str">
        <f>IF(CX19.5!MI28&lt;1,"x","")</f>
        <v/>
      </c>
      <c r="AQ173" s="176" t="str">
        <f>IF(CX19.5!MT28&lt;1,"x","")</f>
        <v/>
      </c>
      <c r="AR173" s="176" t="str">
        <f>IF(CX19.5!NE28&lt;1,"x","")</f>
        <v>x</v>
      </c>
      <c r="AS173" s="176" t="str">
        <f>IF(CX19.5!NP28&lt;1,"x","")</f>
        <v/>
      </c>
      <c r="AT173" s="176" t="str">
        <f>IF(CX19.5!OA28&lt;1,"x","")</f>
        <v>x</v>
      </c>
      <c r="AU173" s="176" t="str">
        <f>IF(CX19.5!OX28&lt;1,"x","")</f>
        <v/>
      </c>
      <c r="AV173" s="176" t="str">
        <f>IF(CX19.5!PI28&lt;1,"x","")</f>
        <v/>
      </c>
      <c r="AW173" s="176" t="str">
        <f>IF(CX19.5!PT28&lt;1,"x","")</f>
        <v/>
      </c>
      <c r="AX173" s="176" t="str">
        <f>IF(CX19.5!QE28&lt;1,"x","")</f>
        <v/>
      </c>
      <c r="AY173" s="176" t="str">
        <f>IF(CX19.5!QP28&lt;1,"x","")</f>
        <v/>
      </c>
      <c r="AZ173" s="176" t="str">
        <f>IF(CX19.5!RA28&lt;1,"x","")</f>
        <v/>
      </c>
      <c r="BA173" s="176" t="str">
        <f>IF(CX19.5!RL28&lt;1,"x","")</f>
        <v>x</v>
      </c>
      <c r="BB173" s="176"/>
      <c r="BC173" s="176"/>
      <c r="BD173" s="176" t="str">
        <f>IF(CX19.5!TF28&lt;1,"x","")</f>
        <v/>
      </c>
      <c r="BE173" s="281"/>
    </row>
    <row r="174" spans="1:57" ht="165">
      <c r="A174" s="190">
        <v>31</v>
      </c>
      <c r="B174" s="190">
        <v>172</v>
      </c>
      <c r="C174" s="192" t="s">
        <v>500</v>
      </c>
      <c r="D174" s="192" t="s">
        <v>1248</v>
      </c>
      <c r="E174" s="196" t="s">
        <v>325</v>
      </c>
      <c r="F174" s="197" t="s">
        <v>212</v>
      </c>
      <c r="G174" s="204" t="s">
        <v>1261</v>
      </c>
      <c r="H174" s="193" t="s">
        <v>1271</v>
      </c>
      <c r="I174" s="182" t="s">
        <v>18</v>
      </c>
      <c r="J174" s="184" t="s">
        <v>1272</v>
      </c>
      <c r="K174" s="205">
        <f t="shared" si="4"/>
        <v>44</v>
      </c>
      <c r="L174" s="208">
        <f>CX19.5!RY29</f>
        <v>1.9705882352941178</v>
      </c>
      <c r="M174" s="207" t="str">
        <f t="shared" si="5"/>
        <v xml:space="preserve">CHÍNH TRỊ (5TC), CTKT (3TC), CHCT1 (4TC), VLXD (3TC), CHCT2 (2TC), KCBTCT1 (2TC), KTCTDD (2TC), NỀN MÓNG (3TC), KC THÉP (2TC), KCBTCT2 (2TC), ĐA KCBTCT2 (1TC), KTTC1 (3TC), ĐA KTTC1 (1TC), KỸ THUẬT TC2 (2TC), TCTC CTXD (3TC), ĐA TCTC CTXD (1TC), TT DỰ TOÁN (1TC), TT KTV (KC) (2TC), TT KTV (TC) (2TC), </v>
      </c>
      <c r="N174" s="176" t="str">
        <f>IF(CX19.5!M29&lt;1,"x","")</f>
        <v/>
      </c>
      <c r="O174" s="176" t="str">
        <f>IF(CX19.5!S29&lt;1,"x","")</f>
        <v/>
      </c>
      <c r="P174" s="176" t="str">
        <f>IF(CX19.5!AC29&lt;1,"x","")</f>
        <v>x</v>
      </c>
      <c r="Q174" s="176" t="str">
        <f>IF(CX19.5!AN29&lt;1,"x","")</f>
        <v/>
      </c>
      <c r="R174" s="176" t="str">
        <f>IF(CX19.5!AY29&lt;1,"x","")</f>
        <v/>
      </c>
      <c r="S174" s="176" t="str">
        <f>IF(CX19.5!BJ29&lt;1,"x","")</f>
        <v/>
      </c>
      <c r="T174" s="176" t="str">
        <f>IF(CX19.5!BU29&lt;1,"x","")</f>
        <v/>
      </c>
      <c r="U174" s="176" t="str">
        <f>IF(CX19.5!CN29&lt;1,"x","")</f>
        <v>x</v>
      </c>
      <c r="V174" s="176" t="str">
        <f>IF(CX19.5!CY29&lt;1,"x","")</f>
        <v/>
      </c>
      <c r="W174" s="176" t="str">
        <f>IF(CX19.5!DJ29&lt;1,"x","")</f>
        <v>x</v>
      </c>
      <c r="X174" s="176" t="str">
        <f>IF(CX19.5!DU29&lt;1,"x","")</f>
        <v>x</v>
      </c>
      <c r="Y174" s="176" t="str">
        <f>IF(CX19.5!EF29&lt;1,"x","")</f>
        <v/>
      </c>
      <c r="Z174" s="176" t="str">
        <f>IF(CX19.5!EQ29&lt;1,"x","")</f>
        <v/>
      </c>
      <c r="AA174" s="176" t="str">
        <f>IF(CX19.5!FB29&lt;1,"x","")</f>
        <v/>
      </c>
      <c r="AB174" s="176" t="str">
        <f>IF(CX19.5!FM29&lt;1,"x","")</f>
        <v/>
      </c>
      <c r="AC174" s="176" t="str">
        <f>IF(CX19.5!GJ29&lt;1,"x","")</f>
        <v/>
      </c>
      <c r="AD174" s="176" t="str">
        <f>IF(CX19.5!GU29&lt;1,"x","")</f>
        <v/>
      </c>
      <c r="AE174" s="176" t="str">
        <f>IF(CX19.5!HF29&lt;1,"x","")</f>
        <v>x</v>
      </c>
      <c r="AF174" s="176" t="str">
        <f>IF(CX19.5!HQ29&lt;1,"x","")</f>
        <v>x</v>
      </c>
      <c r="AG174" s="176" t="str">
        <f>IF(CX19.5!IB29&lt;1,"x","")</f>
        <v/>
      </c>
      <c r="AH174" s="176" t="str">
        <f>IF(CX19.5!IM29&lt;1,"x","")</f>
        <v>x</v>
      </c>
      <c r="AI174" s="176" t="str">
        <f>IF(CX19.5!IX29&lt;1,"x","")</f>
        <v>x</v>
      </c>
      <c r="AJ174" s="176" t="str">
        <f>IF(CX19.5!JI29&lt;1,"x","")</f>
        <v/>
      </c>
      <c r="AK174" s="176" t="str">
        <f>IF(CX19.5!JT29&lt;1,"x","")</f>
        <v/>
      </c>
      <c r="AL174" s="176" t="str">
        <f>IF(CX19.5!KQ29&lt;1,"x","")</f>
        <v/>
      </c>
      <c r="AM174" s="176" t="str">
        <f>IF(CX19.5!LB29&lt;1,"x","")</f>
        <v/>
      </c>
      <c r="AN174" s="176" t="str">
        <f>IF(CX19.5!LM29&lt;1,"x","")</f>
        <v>x</v>
      </c>
      <c r="AO174" s="176" t="str">
        <f>IF(CX19.5!LX29&lt;1,"x","")</f>
        <v>x</v>
      </c>
      <c r="AP174" s="176" t="str">
        <f>IF(CX19.5!MI29&lt;1,"x","")</f>
        <v>x</v>
      </c>
      <c r="AQ174" s="176" t="str">
        <f>IF(CX19.5!MT29&lt;1,"x","")</f>
        <v>x</v>
      </c>
      <c r="AR174" s="176" t="str">
        <f>IF(CX19.5!NE29&lt;1,"x","")</f>
        <v>x</v>
      </c>
      <c r="AS174" s="176" t="str">
        <f>IF(CX19.5!NP29&lt;1,"x","")</f>
        <v/>
      </c>
      <c r="AT174" s="176" t="str">
        <f>IF(CX19.5!OA29&lt;1,"x","")</f>
        <v/>
      </c>
      <c r="AU174" s="176" t="str">
        <f>IF(CX19.5!OX29&lt;1,"x","")</f>
        <v>x</v>
      </c>
      <c r="AV174" s="176" t="str">
        <f>IF(CX19.5!PI29&lt;1,"x","")</f>
        <v/>
      </c>
      <c r="AW174" s="176" t="str">
        <f>IF(CX19.5!PT29&lt;1,"x","")</f>
        <v/>
      </c>
      <c r="AX174" s="176" t="str">
        <f>IF(CX19.5!QE29&lt;1,"x","")</f>
        <v>x</v>
      </c>
      <c r="AY174" s="176" t="str">
        <f>IF(CX19.5!QP29&lt;1,"x","")</f>
        <v>x</v>
      </c>
      <c r="AZ174" s="176" t="str">
        <f>IF(CX19.5!RA29&lt;1,"x","")</f>
        <v/>
      </c>
      <c r="BA174" s="176" t="str">
        <f>IF(CX19.5!RL29&lt;1,"x","")</f>
        <v>x</v>
      </c>
      <c r="BB174" s="176" t="str">
        <f>IF(CX19.5!SJ29&lt;1,"x","")</f>
        <v>x</v>
      </c>
      <c r="BC174" s="176" t="str">
        <f>IF(CX19.5!SU29&lt;1,"x","")</f>
        <v>x</v>
      </c>
      <c r="BD174" s="176"/>
      <c r="BE174" s="281"/>
    </row>
    <row r="175" spans="1:57" ht="132">
      <c r="A175" s="190">
        <v>32</v>
      </c>
      <c r="B175" s="190">
        <v>173</v>
      </c>
      <c r="C175" s="192" t="s">
        <v>500</v>
      </c>
      <c r="D175" s="192" t="s">
        <v>1247</v>
      </c>
      <c r="E175" s="196" t="s">
        <v>1250</v>
      </c>
      <c r="F175" s="197" t="s">
        <v>117</v>
      </c>
      <c r="G175" s="204" t="s">
        <v>1262</v>
      </c>
      <c r="H175" s="193" t="s">
        <v>1273</v>
      </c>
      <c r="I175" s="182" t="s">
        <v>18</v>
      </c>
      <c r="J175" s="184" t="s">
        <v>689</v>
      </c>
      <c r="K175" s="205">
        <f t="shared" si="4"/>
        <v>29</v>
      </c>
      <c r="L175" s="208">
        <f>CX19.5!RY30</f>
        <v>2.25</v>
      </c>
      <c r="M175" s="207" t="str">
        <f t="shared" si="5"/>
        <v xml:space="preserve">CHÍNH TRỊ (5TC), CHCT2 (2TC), TRẮC ĐỊA (3TC), KTCTDD (2TC), KỸ THUẬT ĐIỆN CT (3TC), ĐA KCBTCT2 (1TC), KTTC1 (3TC), ĐA KTTC1 (1TC), TT XDCB (MĐ3) (2TC), KỸ THUẬT TC2 (2TC), TCTC CTXD (3TC), ĐA TCTC CTXD (1TC), TT DỰ TOÁN (1TC), </v>
      </c>
      <c r="N175" s="176" t="str">
        <f>IF(CX19.5!M30&lt;1,"x","")</f>
        <v/>
      </c>
      <c r="O175" s="176" t="str">
        <f>IF(CX19.5!S30&lt;1,"x","")</f>
        <v>x</v>
      </c>
      <c r="P175" s="176" t="str">
        <f>IF(CX19.5!AC30&lt;1,"x","")</f>
        <v>x</v>
      </c>
      <c r="Q175" s="176" t="str">
        <f>IF(CX19.5!AN30&lt;1,"x","")</f>
        <v/>
      </c>
      <c r="R175" s="176" t="str">
        <f>IF(CX19.5!AY30&lt;1,"x","")</f>
        <v/>
      </c>
      <c r="S175" s="176" t="str">
        <f>IF(CX19.5!BJ30&lt;1,"x","")</f>
        <v/>
      </c>
      <c r="T175" s="176" t="str">
        <f>IF(CX19.5!BU30&lt;1,"x","")</f>
        <v/>
      </c>
      <c r="U175" s="176" t="str">
        <f>IF(CX19.5!CN30&lt;1,"x","")</f>
        <v/>
      </c>
      <c r="V175" s="176" t="str">
        <f>IF(CX19.5!CY30&lt;1,"x","")</f>
        <v/>
      </c>
      <c r="W175" s="176" t="str">
        <f>IF(CX19.5!DJ30&lt;1,"x","")</f>
        <v/>
      </c>
      <c r="X175" s="176" t="str">
        <f>IF(CX19.5!DU30&lt;1,"x","")</f>
        <v/>
      </c>
      <c r="Y175" s="176" t="str">
        <f>IF(CX19.5!EF30&lt;1,"x","")</f>
        <v/>
      </c>
      <c r="Z175" s="176" t="str">
        <f>IF(CX19.5!EQ30&lt;1,"x","")</f>
        <v/>
      </c>
      <c r="AA175" s="176" t="str">
        <f>IF(CX19.5!FB30&lt;1,"x","")</f>
        <v/>
      </c>
      <c r="AB175" s="176" t="str">
        <f>IF(CX19.5!FM30&lt;1,"x","")</f>
        <v/>
      </c>
      <c r="AC175" s="176" t="str">
        <f>IF(CX19.5!GJ30&lt;1,"x","")</f>
        <v/>
      </c>
      <c r="AD175" s="176" t="str">
        <f>IF(CX19.5!GU30&lt;1,"x","")</f>
        <v/>
      </c>
      <c r="AE175" s="176" t="str">
        <f>IF(CX19.5!HF30&lt;1,"x","")</f>
        <v>x</v>
      </c>
      <c r="AF175" s="176" t="str">
        <f>IF(CX19.5!HQ30&lt;1,"x","")</f>
        <v/>
      </c>
      <c r="AG175" s="176" t="str">
        <f>IF(CX19.5!IB30&lt;1,"x","")</f>
        <v>x</v>
      </c>
      <c r="AH175" s="176" t="str">
        <f>IF(CX19.5!IM30&lt;1,"x","")</f>
        <v>x</v>
      </c>
      <c r="AI175" s="176" t="str">
        <f>IF(CX19.5!IX30&lt;1,"x","")</f>
        <v/>
      </c>
      <c r="AJ175" s="176" t="str">
        <f>IF(CX19.5!JI30&lt;1,"x","")</f>
        <v>x</v>
      </c>
      <c r="AK175" s="176" t="str">
        <f>IF(CX19.5!JT30&lt;1,"x","")</f>
        <v/>
      </c>
      <c r="AL175" s="176" t="str">
        <f>IF(CX19.5!KQ30&lt;1,"x","")</f>
        <v/>
      </c>
      <c r="AM175" s="176" t="str">
        <f>IF(CX19.5!LB30&lt;1,"x","")</f>
        <v/>
      </c>
      <c r="AN175" s="176" t="str">
        <f>IF(CX19.5!LM30&lt;1,"x","")</f>
        <v/>
      </c>
      <c r="AO175" s="176" t="str">
        <f>IF(CX19.5!LX30&lt;1,"x","")</f>
        <v/>
      </c>
      <c r="AP175" s="176" t="str">
        <f>IF(CX19.5!MI30&lt;1,"x","")</f>
        <v>x</v>
      </c>
      <c r="AQ175" s="176" t="str">
        <f>IF(CX19.5!MT30&lt;1,"x","")</f>
        <v>x</v>
      </c>
      <c r="AR175" s="176" t="str">
        <f>IF(CX19.5!NE30&lt;1,"x","")</f>
        <v>x</v>
      </c>
      <c r="AS175" s="176" t="str">
        <f>IF(CX19.5!NP30&lt;1,"x","")</f>
        <v/>
      </c>
      <c r="AT175" s="176" t="str">
        <f>IF(CX19.5!OA30&lt;1,"x","")</f>
        <v>x</v>
      </c>
      <c r="AU175" s="176" t="str">
        <f>IF(CX19.5!OX30&lt;1,"x","")</f>
        <v>x</v>
      </c>
      <c r="AV175" s="176" t="str">
        <f>IF(CX19.5!PI30&lt;1,"x","")</f>
        <v/>
      </c>
      <c r="AW175" s="176" t="str">
        <f>IF(CX19.5!PT30&lt;1,"x","")</f>
        <v/>
      </c>
      <c r="AX175" s="176" t="str">
        <f>IF(CX19.5!QE30&lt;1,"x","")</f>
        <v>x</v>
      </c>
      <c r="AY175" s="176" t="str">
        <f>IF(CX19.5!QP30&lt;1,"x","")</f>
        <v>x</v>
      </c>
      <c r="AZ175" s="176" t="str">
        <f>IF(CX19.5!RA30&lt;1,"x","")</f>
        <v/>
      </c>
      <c r="BA175" s="176" t="str">
        <f>IF(CX19.5!RL30&lt;1,"x","")</f>
        <v>x</v>
      </c>
      <c r="BB175" s="176"/>
      <c r="BC175" s="176"/>
      <c r="BD175" s="176" t="str">
        <f>IF(CX19.5!TF30&lt;1,"x","")</f>
        <v/>
      </c>
      <c r="BE175" s="281"/>
    </row>
    <row r="176" spans="1:57" ht="115.5">
      <c r="A176" s="190">
        <v>33</v>
      </c>
      <c r="B176" s="190">
        <v>174</v>
      </c>
      <c r="C176" s="192" t="s">
        <v>500</v>
      </c>
      <c r="D176" s="192" t="s">
        <v>1264</v>
      </c>
      <c r="E176" s="196" t="s">
        <v>1265</v>
      </c>
      <c r="F176" s="197" t="s">
        <v>108</v>
      </c>
      <c r="G176" s="204" t="s">
        <v>1266</v>
      </c>
      <c r="H176" s="193" t="s">
        <v>1358</v>
      </c>
      <c r="I176" s="182" t="s">
        <v>18</v>
      </c>
      <c r="J176" s="184" t="s">
        <v>1276</v>
      </c>
      <c r="K176" s="205">
        <f t="shared" si="4"/>
        <v>24</v>
      </c>
      <c r="L176" s="208">
        <f>CX19.5!RY31</f>
        <v>1.8661971830985915</v>
      </c>
      <c r="M176" s="207" t="str">
        <f t="shared" si="5"/>
        <v xml:space="preserve">CTKT (3TC), KTCTDD (2TC), KỸ THUẬT ĐIỆN CT (3TC), NGOẠI NGỮ 2 (2TC), PLXD (2TC), KC THÉP (2TC), ĐA KCBTCT2 (1TC), TCTC CTXD (3TC), ĐA TCTC CTXD (1TC), TT DỰ TOÁN (1TC), TT KTV (KC) (2TC), TT KTV (TC) (2TC), </v>
      </c>
      <c r="N176" s="176" t="str">
        <f>IF(CX19.5!M31&lt;1,"x","")</f>
        <v/>
      </c>
      <c r="O176" s="176" t="str">
        <f>IF(CX19.5!S31&lt;1,"x","")</f>
        <v/>
      </c>
      <c r="P176" s="176" t="str">
        <f>IF(CX19.5!AC31&lt;1,"x","")</f>
        <v/>
      </c>
      <c r="Q176" s="176" t="str">
        <f>IF(CX19.5!AN31&lt;1,"x","")</f>
        <v/>
      </c>
      <c r="R176" s="176" t="str">
        <f>IF(CX19.5!AY31&lt;1,"x","")</f>
        <v/>
      </c>
      <c r="S176" s="176" t="str">
        <f>IF(CX19.5!BJ31&lt;1,"x","")</f>
        <v/>
      </c>
      <c r="T176" s="176" t="str">
        <f>IF(CX19.5!BU31&lt;1,"x","")</f>
        <v/>
      </c>
      <c r="U176" s="176" t="str">
        <f>IF(CX19.5!CN31&lt;1,"x","")</f>
        <v>x</v>
      </c>
      <c r="V176" s="176" t="str">
        <f>IF(CX19.5!CY31&lt;1,"x","")</f>
        <v/>
      </c>
      <c r="W176" s="176" t="str">
        <f>IF(CX19.5!DJ31&lt;1,"x","")</f>
        <v/>
      </c>
      <c r="X176" s="176" t="str">
        <f>IF(CX19.5!DU31&lt;1,"x","")</f>
        <v/>
      </c>
      <c r="Y176" s="176" t="str">
        <f>IF(CX19.5!EF31&lt;1,"x","")</f>
        <v/>
      </c>
      <c r="Z176" s="176" t="str">
        <f>IF(CX19.5!EQ31&lt;1,"x","")</f>
        <v/>
      </c>
      <c r="AA176" s="176" t="str">
        <f>IF(CX19.5!FB31&lt;1,"x","")</f>
        <v/>
      </c>
      <c r="AB176" s="176" t="str">
        <f>IF(CX19.5!FM31&lt;1,"x","")</f>
        <v/>
      </c>
      <c r="AC176" s="176" t="str">
        <f>IF(CX19.5!GJ31&lt;1,"x","")</f>
        <v/>
      </c>
      <c r="AD176" s="176" t="str">
        <f>IF(CX19.5!GU31&lt;1,"x","")</f>
        <v/>
      </c>
      <c r="AE176" s="176" t="str">
        <f>IF(CX19.5!HF31&lt;1,"x","")</f>
        <v/>
      </c>
      <c r="AF176" s="176" t="str">
        <f>IF(CX19.5!HQ31&lt;1,"x","")</f>
        <v/>
      </c>
      <c r="AG176" s="176" t="str">
        <f>IF(CX19.5!IB31&lt;1,"x","")</f>
        <v/>
      </c>
      <c r="AH176" s="176" t="str">
        <f>IF(CX19.5!IM31&lt;1,"x","")</f>
        <v>x</v>
      </c>
      <c r="AI176" s="176" t="str">
        <f>IF(CX19.5!IX31&lt;1,"x","")</f>
        <v/>
      </c>
      <c r="AJ176" s="176" t="str">
        <f>IF(CX19.5!JI31&lt;1,"x","")</f>
        <v>x</v>
      </c>
      <c r="AK176" s="176" t="str">
        <f>IF(CX19.5!JT31&lt;1,"x","")</f>
        <v/>
      </c>
      <c r="AL176" s="176" t="str">
        <f>IF(CX19.5!KQ31&lt;1,"x","")</f>
        <v>x</v>
      </c>
      <c r="AM176" s="176" t="str">
        <f>IF(CX19.5!LB31&lt;1,"x","")</f>
        <v>x</v>
      </c>
      <c r="AN176" s="176" t="str">
        <f>IF(CX19.5!LM31&lt;1,"x","")</f>
        <v>x</v>
      </c>
      <c r="AO176" s="176" t="str">
        <f>IF(CX19.5!LX31&lt;1,"x","")</f>
        <v/>
      </c>
      <c r="AP176" s="176" t="str">
        <f>IF(CX19.5!MI31&lt;1,"x","")</f>
        <v>x</v>
      </c>
      <c r="AQ176" s="176" t="str">
        <f>IF(CX19.5!MT31&lt;1,"x","")</f>
        <v/>
      </c>
      <c r="AR176" s="176" t="str">
        <f>IF(CX19.5!NE31&lt;1,"x","")</f>
        <v/>
      </c>
      <c r="AS176" s="176" t="str">
        <f>IF(CX19.5!NP31&lt;1,"x","")</f>
        <v/>
      </c>
      <c r="AT176" s="176" t="str">
        <f>IF(CX19.5!OA31&lt;1,"x","")</f>
        <v/>
      </c>
      <c r="AU176" s="176" t="str">
        <f>IF(CX19.5!OX31&lt;1,"x","")</f>
        <v/>
      </c>
      <c r="AV176" s="176" t="str">
        <f>IF(CX19.5!PI31&lt;1,"x","")</f>
        <v/>
      </c>
      <c r="AW176" s="176" t="str">
        <f>IF(CX19.5!PT31&lt;1,"x","")</f>
        <v/>
      </c>
      <c r="AX176" s="176" t="str">
        <f>IF(CX19.5!QE31&lt;1,"x","")</f>
        <v>x</v>
      </c>
      <c r="AY176" s="176" t="str">
        <f>IF(CX19.5!QP31&lt;1,"x","")</f>
        <v>x</v>
      </c>
      <c r="AZ176" s="176" t="str">
        <f>IF(CX19.5!RA31&lt;1,"x","")</f>
        <v/>
      </c>
      <c r="BA176" s="176" t="str">
        <f>IF(CX19.5!RL31&lt;1,"x","")</f>
        <v>x</v>
      </c>
      <c r="BB176" s="176" t="str">
        <f>IF(CX19.5!SJ31&lt;1,"x","")</f>
        <v>x</v>
      </c>
      <c r="BC176" s="176" t="str">
        <f>IF(CX19.5!SU31&lt;1,"x","")</f>
        <v>x</v>
      </c>
      <c r="BD176" s="176"/>
      <c r="BE176" s="281"/>
    </row>
    <row r="177" spans="1:57" ht="148.5">
      <c r="A177" s="190">
        <v>34</v>
      </c>
      <c r="B177" s="190">
        <v>175</v>
      </c>
      <c r="C177" s="192" t="s">
        <v>500</v>
      </c>
      <c r="D177" s="180" t="s">
        <v>1389</v>
      </c>
      <c r="E177" s="198" t="s">
        <v>463</v>
      </c>
      <c r="F177" s="199" t="s">
        <v>216</v>
      </c>
      <c r="G177" s="204" t="s">
        <v>1390</v>
      </c>
      <c r="H177" s="195" t="s">
        <v>1479</v>
      </c>
      <c r="I177" s="195" t="s">
        <v>18</v>
      </c>
      <c r="J177" s="184" t="s">
        <v>690</v>
      </c>
      <c r="K177" s="205">
        <f t="shared" si="4"/>
        <v>40</v>
      </c>
      <c r="L177" s="208">
        <f>CX19.5!RY32</f>
        <v>2.1272727272727274</v>
      </c>
      <c r="M177" s="207" t="str">
        <f t="shared" si="5"/>
        <v xml:space="preserve">CHÍNH TRỊ (5TC), CTKT (3TC), CHCT1 (4TC), VLXD (3TC), CHCT2 (2TC), KCBTCT1 (2TC), NỀN MÓNG (3TC), KC THÉP (2TC), KCBTCT2 (2TC), ĐA KCBTCT2 (1TC), KTTC1 (3TC), ĐA KTTC1 (1TC), TCTC CTXD (3TC), ĐA TCTC CTXD (1TC), TT DỰ TOÁN (1TC), TT KTV (KC) (2TC), TT KTV (TC) (2TC), </v>
      </c>
      <c r="N177" s="176" t="str">
        <f>IF(CX19.5!M32&lt;1,"x","")</f>
        <v/>
      </c>
      <c r="O177" s="176" t="str">
        <f>IF(CX19.5!S32&lt;1,"x","")</f>
        <v/>
      </c>
      <c r="P177" s="176" t="str">
        <f>IF(CX19.5!AC32&lt;1,"x","")</f>
        <v>x</v>
      </c>
      <c r="Q177" s="176" t="str">
        <f>IF(CX19.5!AN32&lt;1,"x","")</f>
        <v/>
      </c>
      <c r="R177" s="176" t="str">
        <f>IF(CX19.5!AY32&lt;1,"x","")</f>
        <v/>
      </c>
      <c r="S177" s="176" t="str">
        <f>IF(CX19.5!BJ32&lt;1,"x","")</f>
        <v/>
      </c>
      <c r="T177" s="176" t="str">
        <f>IF(CX19.5!BU32&lt;1,"x","")</f>
        <v/>
      </c>
      <c r="U177" s="176" t="str">
        <f>IF(CX19.5!CN32&lt;1,"x","")</f>
        <v>x</v>
      </c>
      <c r="V177" s="176" t="str">
        <f>IF(CX19.5!CY32&lt;1,"x","")</f>
        <v/>
      </c>
      <c r="W177" s="176" t="str">
        <f>IF(CX19.5!DJ32&lt;1,"x","")</f>
        <v>x</v>
      </c>
      <c r="X177" s="176" t="str">
        <f>IF(CX19.5!DU32&lt;1,"x","")</f>
        <v>x</v>
      </c>
      <c r="Y177" s="176" t="str">
        <f>IF(CX19.5!EF32&lt;1,"x","")</f>
        <v/>
      </c>
      <c r="Z177" s="176" t="str">
        <f>IF(CX19.5!EQ32&lt;1,"x","")</f>
        <v/>
      </c>
      <c r="AA177" s="176" t="str">
        <f>IF(CX19.5!FB32&lt;1,"x","")</f>
        <v/>
      </c>
      <c r="AB177" s="176" t="str">
        <f>IF(CX19.5!FM32&lt;1,"x","")</f>
        <v/>
      </c>
      <c r="AC177" s="176" t="str">
        <f>IF(CX19.5!GJ32&lt;1,"x","")</f>
        <v/>
      </c>
      <c r="AD177" s="176" t="str">
        <f>IF(CX19.5!GU32&lt;1,"x","")</f>
        <v/>
      </c>
      <c r="AE177" s="176" t="str">
        <f>IF(CX19.5!HF32&lt;1,"x","")</f>
        <v>x</v>
      </c>
      <c r="AF177" s="176" t="str">
        <f>IF(CX19.5!HQ32&lt;1,"x","")</f>
        <v>x</v>
      </c>
      <c r="AG177" s="176" t="str">
        <f>IF(CX19.5!IB32&lt;1,"x","")</f>
        <v/>
      </c>
      <c r="AH177" s="176" t="str">
        <f>IF(CX19.5!IM32&lt;1,"x","")</f>
        <v/>
      </c>
      <c r="AI177" s="176" t="str">
        <f>IF(CX19.5!IX32&lt;1,"x","")</f>
        <v>x</v>
      </c>
      <c r="AJ177" s="176" t="str">
        <f>IF(CX19.5!JI32&lt;1,"x","")</f>
        <v/>
      </c>
      <c r="AK177" s="176" t="str">
        <f>IF(CX19.5!JT32&lt;1,"x","")</f>
        <v/>
      </c>
      <c r="AL177" s="176" t="str">
        <f>IF(CX19.5!KQ32&lt;1,"x","")</f>
        <v/>
      </c>
      <c r="AM177" s="176" t="str">
        <f>IF(CX19.5!LB32&lt;1,"x","")</f>
        <v/>
      </c>
      <c r="AN177" s="176" t="str">
        <f>IF(CX19.5!LM32&lt;1,"x","")</f>
        <v>x</v>
      </c>
      <c r="AO177" s="176" t="str">
        <f>IF(CX19.5!LX32&lt;1,"x","")</f>
        <v>x</v>
      </c>
      <c r="AP177" s="176" t="str">
        <f>IF(CX19.5!MI32&lt;1,"x","")</f>
        <v>x</v>
      </c>
      <c r="AQ177" s="176" t="str">
        <f>IF(CX19.5!MT32&lt;1,"x","")</f>
        <v>x</v>
      </c>
      <c r="AR177" s="176" t="str">
        <f>IF(CX19.5!NE32&lt;1,"x","")</f>
        <v>x</v>
      </c>
      <c r="AS177" s="176" t="str">
        <f>IF(CX19.5!NP32&lt;1,"x","")</f>
        <v/>
      </c>
      <c r="AT177" s="176" t="str">
        <f>IF(CX19.5!OA32&lt;1,"x","")</f>
        <v/>
      </c>
      <c r="AU177" s="176" t="str">
        <f>IF(CX19.5!OX32&lt;1,"x","")</f>
        <v/>
      </c>
      <c r="AV177" s="176" t="str">
        <f>IF(CX19.5!PI32&lt;1,"x","")</f>
        <v/>
      </c>
      <c r="AW177" s="176" t="str">
        <f>IF(CX19.5!PT32&lt;1,"x","")</f>
        <v/>
      </c>
      <c r="AX177" s="176" t="str">
        <f>IF(CX19.5!QE32&lt;1,"x","")</f>
        <v>x</v>
      </c>
      <c r="AY177" s="176" t="str">
        <f>IF(CX19.5!QP32&lt;1,"x","")</f>
        <v>x</v>
      </c>
      <c r="AZ177" s="176" t="str">
        <f>IF(CX19.5!RA32&lt;1,"x","")</f>
        <v/>
      </c>
      <c r="BA177" s="176" t="str">
        <f>IF(CX19.5!RL32&lt;1,"x","")</f>
        <v>x</v>
      </c>
      <c r="BB177" s="176" t="str">
        <f>IF(CX19.5!SJ32&lt;1,"x","")</f>
        <v>x</v>
      </c>
      <c r="BC177" s="176" t="str">
        <f>IF(CX19.5!SU32&lt;1,"x","")</f>
        <v>x</v>
      </c>
      <c r="BD177" s="176"/>
      <c r="BE177" s="281"/>
    </row>
    <row r="178" spans="1:57">
      <c r="A178" s="190">
        <v>1</v>
      </c>
      <c r="B178" s="190">
        <v>176</v>
      </c>
      <c r="C178" s="178" t="s">
        <v>573</v>
      </c>
      <c r="D178" s="283" t="s">
        <v>574</v>
      </c>
      <c r="E178" s="287" t="s">
        <v>305</v>
      </c>
      <c r="F178" s="288" t="s">
        <v>108</v>
      </c>
      <c r="G178" s="190"/>
      <c r="H178" s="193" t="s">
        <v>960</v>
      </c>
      <c r="I178" s="182" t="s">
        <v>18</v>
      </c>
      <c r="J178" s="184" t="s">
        <v>675</v>
      </c>
      <c r="K178" s="205">
        <f t="shared" si="4"/>
        <v>0</v>
      </c>
      <c r="L178" s="208">
        <f>CX19.6!RY2</f>
        <v>2.9670329670329672</v>
      </c>
      <c r="M178" s="207" t="str">
        <f t="shared" si="5"/>
        <v/>
      </c>
      <c r="N178" s="176" t="str">
        <f>IF(CX19.6!M2&lt;1,"x","")</f>
        <v/>
      </c>
      <c r="O178" s="176" t="str">
        <f>IF(CX19.6!S2&lt;1,"x","")</f>
        <v/>
      </c>
      <c r="P178" s="176" t="str">
        <f>IF(CX19.6!AC2&lt;1,"x","")</f>
        <v/>
      </c>
      <c r="Q178" s="176" t="str">
        <f>IF(CX19.6!AN2&lt;1,"x","")</f>
        <v/>
      </c>
      <c r="R178" s="176" t="str">
        <f>IF(CX19.6!AY2&lt;1,"x","")</f>
        <v/>
      </c>
      <c r="S178" s="176" t="str">
        <f>IF(CX19.6!BJ2&lt;1,"x","")</f>
        <v/>
      </c>
      <c r="T178" s="176" t="str">
        <f>IF(CX19.6!BU2&lt;1,"x","")</f>
        <v/>
      </c>
      <c r="U178" s="176" t="str">
        <f>IF(CX19.6!CN2&lt;1,"x","")</f>
        <v/>
      </c>
      <c r="V178" s="176" t="str">
        <f>IF(CX19.6!CY2&lt;1,"x","")</f>
        <v/>
      </c>
      <c r="W178" s="176" t="str">
        <f>IF(CX19.6!DJ2&lt;1,"x","")</f>
        <v/>
      </c>
      <c r="X178" s="176" t="str">
        <f>IF(CX19.6!DU2&lt;1,"x","")</f>
        <v/>
      </c>
      <c r="Y178" s="176" t="str">
        <f>IF(CX19.6!EF2&lt;1,"x","")</f>
        <v/>
      </c>
      <c r="Z178" s="176" t="str">
        <f>IF(CX19.6!EQ2&lt;1,"x","")</f>
        <v/>
      </c>
      <c r="AA178" s="176" t="str">
        <f>IF(CX19.6!FB2&lt;1,"x","")</f>
        <v/>
      </c>
      <c r="AB178" s="176" t="str">
        <f>IF(CX19.6!FM2&lt;1,"x","")</f>
        <v/>
      </c>
      <c r="AC178" s="176" t="str">
        <f>IF(CX19.6!GJ2&lt;1,"x","")</f>
        <v/>
      </c>
      <c r="AD178" s="176" t="str">
        <f>IF(CX19.6!GU2&lt;1,"x","")</f>
        <v/>
      </c>
      <c r="AE178" s="176" t="str">
        <f>IF(CX19.6!HF2&lt;1,"x","")</f>
        <v/>
      </c>
      <c r="AF178" s="176" t="str">
        <f>IF(CX19.6!HQ2&lt;1,"x","")</f>
        <v/>
      </c>
      <c r="AG178" s="176" t="str">
        <f>IF(CX19.6!IB2&lt;1,"x","")</f>
        <v/>
      </c>
      <c r="AH178" s="176" t="str">
        <f>IF(CX19.6!IM2&lt;1,"x","")</f>
        <v/>
      </c>
      <c r="AI178" s="176" t="str">
        <f>IF(CX19.6!IX2&lt;1,"x","")</f>
        <v/>
      </c>
      <c r="AJ178" s="176" t="str">
        <f>IF(CX19.6!JI2&lt;1,"x","")</f>
        <v/>
      </c>
      <c r="AK178" s="176" t="str">
        <f>IF(CX19.6!JT2&lt;1,"x","")</f>
        <v/>
      </c>
      <c r="AL178" s="176" t="str">
        <f>IF(CX19.6!KQ2&lt;1,"x","")</f>
        <v/>
      </c>
      <c r="AM178" s="176" t="str">
        <f>IF(CX19.6!LB2&lt;1,"x","")</f>
        <v/>
      </c>
      <c r="AN178" s="176" t="str">
        <f>IF(CX19.6!LM2&lt;1,"x","")</f>
        <v/>
      </c>
      <c r="AO178" s="176" t="str">
        <f>IF(CX19.6!LX2&lt;1,"x","")</f>
        <v/>
      </c>
      <c r="AP178" s="176" t="str">
        <f>IF(CX19.6!MI2&lt;1,"x","")</f>
        <v/>
      </c>
      <c r="AQ178" s="176" t="str">
        <f>IF(CX19.6!MT2&lt;1,"x","")</f>
        <v/>
      </c>
      <c r="AR178" s="176" t="str">
        <f>IF(CX19.6!NE2&lt;1,"x","")</f>
        <v/>
      </c>
      <c r="AS178" s="176" t="str">
        <f>IF(CX19.6!NP2&lt;1,"x","")</f>
        <v/>
      </c>
      <c r="AT178" s="176" t="str">
        <f>IF(CX19.6!OA2&lt;1,"x","")</f>
        <v/>
      </c>
      <c r="AU178" s="176" t="str">
        <f>IF(CX19.6!OX2&lt;1,"x","")</f>
        <v/>
      </c>
      <c r="AV178" s="176" t="str">
        <f>IF(CX19.6!PI2&lt;1,"x","")</f>
        <v/>
      </c>
      <c r="AW178" s="176" t="str">
        <f>IF(CX19.6!PT2&lt;1,"x","")</f>
        <v/>
      </c>
      <c r="AX178" s="176" t="str">
        <f>IF(CX19.6!QE2&lt;1,"x","")</f>
        <v/>
      </c>
      <c r="AY178" s="176" t="str">
        <f>IF(CX19.6!QP2&lt;1,"x","")</f>
        <v/>
      </c>
      <c r="AZ178" s="176" t="str">
        <f>IF(CX19.6!RA2&lt;1,"x","")</f>
        <v/>
      </c>
      <c r="BA178" s="176" t="str">
        <f>IF(CX19.6!RL2&lt;1,"x","")</f>
        <v/>
      </c>
      <c r="BB178" s="176" t="str">
        <f>IF(CX19.6!SJ2&lt;1,"x","")</f>
        <v/>
      </c>
      <c r="BC178" s="176" t="str">
        <f>IF(CX19.6!SU2&lt;1,"x","")</f>
        <v/>
      </c>
      <c r="BD178" s="176" t="str">
        <f>IF(CX19.6!TF2&lt;1,"x","")</f>
        <v/>
      </c>
      <c r="BE178" s="176" t="str">
        <f>IF(CX19.6!GQ2&lt;1,"x","")</f>
        <v/>
      </c>
    </row>
    <row r="179" spans="1:57">
      <c r="A179" s="190">
        <v>2</v>
      </c>
      <c r="B179" s="190">
        <v>177</v>
      </c>
      <c r="C179" s="180" t="s">
        <v>573</v>
      </c>
      <c r="D179" s="192" t="s">
        <v>575</v>
      </c>
      <c r="E179" s="196" t="s">
        <v>184</v>
      </c>
      <c r="F179" s="197" t="s">
        <v>576</v>
      </c>
      <c r="G179" s="190"/>
      <c r="H179" s="193" t="s">
        <v>928</v>
      </c>
      <c r="I179" s="182" t="s">
        <v>18</v>
      </c>
      <c r="J179" s="184" t="s">
        <v>690</v>
      </c>
      <c r="K179" s="205">
        <f t="shared" si="4"/>
        <v>3</v>
      </c>
      <c r="L179" s="208">
        <f>CX19.6!RY3</f>
        <v>2.1931818181818183</v>
      </c>
      <c r="M179" s="207" t="str">
        <f t="shared" si="5"/>
        <v xml:space="preserve">CTKT (3TC), </v>
      </c>
      <c r="N179" s="176" t="str">
        <f>IF(CX19.6!M3&lt;1,"x","")</f>
        <v/>
      </c>
      <c r="O179" s="176" t="str">
        <f>IF(CX19.6!S3&lt;1,"x","")</f>
        <v/>
      </c>
      <c r="P179" s="176" t="str">
        <f>IF(CX19.6!AC3&lt;1,"x","")</f>
        <v/>
      </c>
      <c r="Q179" s="176" t="str">
        <f>IF(CX19.6!AN3&lt;1,"x","")</f>
        <v/>
      </c>
      <c r="R179" s="176" t="str">
        <f>IF(CX19.6!AY3&lt;1,"x","")</f>
        <v/>
      </c>
      <c r="S179" s="176" t="str">
        <f>IF(CX19.6!BJ3&lt;1,"x","")</f>
        <v/>
      </c>
      <c r="T179" s="176" t="str">
        <f>IF(CX19.6!BU3&lt;1,"x","")</f>
        <v/>
      </c>
      <c r="U179" s="176" t="str">
        <f>IF(CX19.6!CN3&lt;1,"x","")</f>
        <v>x</v>
      </c>
      <c r="V179" s="176" t="str">
        <f>IF(CX19.6!CY3&lt;1,"x","")</f>
        <v/>
      </c>
      <c r="W179" s="176" t="str">
        <f>IF(CX19.6!DJ3&lt;1,"x","")</f>
        <v/>
      </c>
      <c r="X179" s="176" t="str">
        <f>IF(CX19.6!DU3&lt;1,"x","")</f>
        <v/>
      </c>
      <c r="Y179" s="176" t="str">
        <f>IF(CX19.6!EF3&lt;1,"x","")</f>
        <v/>
      </c>
      <c r="Z179" s="176" t="str">
        <f>IF(CX19.6!EQ3&lt;1,"x","")</f>
        <v/>
      </c>
      <c r="AA179" s="176" t="str">
        <f>IF(CX19.6!FB3&lt;1,"x","")</f>
        <v/>
      </c>
      <c r="AB179" s="176" t="str">
        <f>IF(CX19.6!FM3&lt;1,"x","")</f>
        <v/>
      </c>
      <c r="AC179" s="176" t="str">
        <f>IF(CX19.6!GJ3&lt;1,"x","")</f>
        <v/>
      </c>
      <c r="AD179" s="176" t="str">
        <f>IF(CX19.6!GU3&lt;1,"x","")</f>
        <v/>
      </c>
      <c r="AE179" s="176" t="str">
        <f>IF(CX19.6!HF3&lt;1,"x","")</f>
        <v/>
      </c>
      <c r="AF179" s="176" t="str">
        <f>IF(CX19.6!HQ3&lt;1,"x","")</f>
        <v/>
      </c>
      <c r="AG179" s="176" t="str">
        <f>IF(CX19.6!IB3&lt;1,"x","")</f>
        <v/>
      </c>
      <c r="AH179" s="176" t="str">
        <f>IF(CX19.6!IM3&lt;1,"x","")</f>
        <v/>
      </c>
      <c r="AI179" s="176" t="str">
        <f>IF(CX19.6!IX3&lt;1,"x","")</f>
        <v/>
      </c>
      <c r="AJ179" s="176" t="str">
        <f>IF(CX19.6!JI3&lt;1,"x","")</f>
        <v/>
      </c>
      <c r="AK179" s="176" t="str">
        <f>IF(CX19.6!JT3&lt;1,"x","")</f>
        <v/>
      </c>
      <c r="AL179" s="176" t="str">
        <f>IF(CX19.6!KQ3&lt;1,"x","")</f>
        <v/>
      </c>
      <c r="AM179" s="176" t="str">
        <f>IF(CX19.6!LB3&lt;1,"x","")</f>
        <v/>
      </c>
      <c r="AN179" s="176" t="str">
        <f>IF(CX19.6!LM3&lt;1,"x","")</f>
        <v/>
      </c>
      <c r="AO179" s="176" t="str">
        <f>IF(CX19.6!LX3&lt;1,"x","")</f>
        <v/>
      </c>
      <c r="AP179" s="176" t="str">
        <f>IF(CX19.6!MI3&lt;1,"x","")</f>
        <v/>
      </c>
      <c r="AQ179" s="176" t="str">
        <f>IF(CX19.6!MT3&lt;1,"x","")</f>
        <v/>
      </c>
      <c r="AR179" s="176" t="str">
        <f>IF(CX19.6!NE3&lt;1,"x","")</f>
        <v/>
      </c>
      <c r="AS179" s="176" t="str">
        <f>IF(CX19.6!NP3&lt;1,"x","")</f>
        <v/>
      </c>
      <c r="AT179" s="176" t="str">
        <f>IF(CX19.6!OA3&lt;1,"x","")</f>
        <v/>
      </c>
      <c r="AU179" s="176" t="str">
        <f>IF(CX19.6!OX3&lt;1,"x","")</f>
        <v/>
      </c>
      <c r="AV179" s="176" t="str">
        <f>IF(CX19.6!PI3&lt;1,"x","")</f>
        <v/>
      </c>
      <c r="AW179" s="176" t="str">
        <f>IF(CX19.6!PT3&lt;1,"x","")</f>
        <v/>
      </c>
      <c r="AX179" s="176" t="str">
        <f>IF(CX19.6!QE3&lt;1,"x","")</f>
        <v/>
      </c>
      <c r="AY179" s="176" t="str">
        <f>IF(CX19.6!QP3&lt;1,"x","")</f>
        <v/>
      </c>
      <c r="AZ179" s="176" t="str">
        <f>IF(CX19.6!RA3&lt;1,"x","")</f>
        <v/>
      </c>
      <c r="BA179" s="176" t="str">
        <f>IF(CX19.6!RL3&lt;1,"x","")</f>
        <v/>
      </c>
      <c r="BB179" s="176"/>
      <c r="BC179" s="176"/>
      <c r="BD179" s="176" t="str">
        <f>IF(CX19.6!TF3&lt;1,"x","")</f>
        <v/>
      </c>
      <c r="BE179" s="281"/>
    </row>
    <row r="180" spans="1:57">
      <c r="A180" s="190">
        <v>3</v>
      </c>
      <c r="B180" s="190">
        <v>178</v>
      </c>
      <c r="C180" s="180" t="s">
        <v>573</v>
      </c>
      <c r="D180" s="192" t="s">
        <v>577</v>
      </c>
      <c r="E180" s="196" t="s">
        <v>19</v>
      </c>
      <c r="F180" s="197" t="s">
        <v>114</v>
      </c>
      <c r="G180" s="190"/>
      <c r="H180" s="193" t="s">
        <v>961</v>
      </c>
      <c r="I180" s="182" t="s">
        <v>18</v>
      </c>
      <c r="J180" s="184" t="s">
        <v>22</v>
      </c>
      <c r="K180" s="205">
        <f t="shared" si="4"/>
        <v>0</v>
      </c>
      <c r="L180" s="208">
        <f>CX19.6!RY4</f>
        <v>2.8571428571428572</v>
      </c>
      <c r="M180" s="207" t="str">
        <f t="shared" si="5"/>
        <v/>
      </c>
      <c r="N180" s="176" t="str">
        <f>IF(CX19.6!M4&lt;1,"x","")</f>
        <v/>
      </c>
      <c r="O180" s="176" t="str">
        <f>IF(CX19.6!S4&lt;1,"x","")</f>
        <v/>
      </c>
      <c r="P180" s="176" t="str">
        <f>IF(CX19.6!AC4&lt;1,"x","")</f>
        <v/>
      </c>
      <c r="Q180" s="176" t="str">
        <f>IF(CX19.6!AN4&lt;1,"x","")</f>
        <v/>
      </c>
      <c r="R180" s="176" t="str">
        <f>IF(CX19.6!AY4&lt;1,"x","")</f>
        <v/>
      </c>
      <c r="S180" s="176" t="str">
        <f>IF(CX19.6!BJ4&lt;1,"x","")</f>
        <v/>
      </c>
      <c r="T180" s="176" t="str">
        <f>IF(CX19.6!BU4&lt;1,"x","")</f>
        <v/>
      </c>
      <c r="U180" s="176" t="str">
        <f>IF(CX19.6!CN4&lt;1,"x","")</f>
        <v/>
      </c>
      <c r="V180" s="176" t="str">
        <f>IF(CX19.6!CY4&lt;1,"x","")</f>
        <v/>
      </c>
      <c r="W180" s="176" t="str">
        <f>IF(CX19.6!DJ4&lt;1,"x","")</f>
        <v/>
      </c>
      <c r="X180" s="176" t="str">
        <f>IF(CX19.6!DU4&lt;1,"x","")</f>
        <v/>
      </c>
      <c r="Y180" s="176" t="str">
        <f>IF(CX19.6!EF4&lt;1,"x","")</f>
        <v/>
      </c>
      <c r="Z180" s="176" t="str">
        <f>IF(CX19.6!EQ4&lt;1,"x","")</f>
        <v/>
      </c>
      <c r="AA180" s="176" t="str">
        <f>IF(CX19.6!FB4&lt;1,"x","")</f>
        <v/>
      </c>
      <c r="AB180" s="176" t="str">
        <f>IF(CX19.6!FM4&lt;1,"x","")</f>
        <v/>
      </c>
      <c r="AC180" s="176" t="str">
        <f>IF(CX19.6!GJ4&lt;1,"x","")</f>
        <v/>
      </c>
      <c r="AD180" s="176" t="str">
        <f>IF(CX19.6!GU4&lt;1,"x","")</f>
        <v/>
      </c>
      <c r="AE180" s="176" t="str">
        <f>IF(CX19.6!HF4&lt;1,"x","")</f>
        <v/>
      </c>
      <c r="AF180" s="176" t="str">
        <f>IF(CX19.6!HQ4&lt;1,"x","")</f>
        <v/>
      </c>
      <c r="AG180" s="176" t="str">
        <f>IF(CX19.6!IB4&lt;1,"x","")</f>
        <v/>
      </c>
      <c r="AH180" s="176" t="str">
        <f>IF(CX19.6!IM4&lt;1,"x","")</f>
        <v/>
      </c>
      <c r="AI180" s="176" t="str">
        <f>IF(CX19.6!IX4&lt;1,"x","")</f>
        <v/>
      </c>
      <c r="AJ180" s="176" t="str">
        <f>IF(CX19.6!JI4&lt;1,"x","")</f>
        <v/>
      </c>
      <c r="AK180" s="176" t="str">
        <f>IF(CX19.6!JT4&lt;1,"x","")</f>
        <v/>
      </c>
      <c r="AL180" s="176" t="str">
        <f>IF(CX19.6!KQ4&lt;1,"x","")</f>
        <v/>
      </c>
      <c r="AM180" s="176" t="str">
        <f>IF(CX19.6!LB4&lt;1,"x","")</f>
        <v/>
      </c>
      <c r="AN180" s="176" t="str">
        <f>IF(CX19.6!LM4&lt;1,"x","")</f>
        <v/>
      </c>
      <c r="AO180" s="176" t="str">
        <f>IF(CX19.6!LX4&lt;1,"x","")</f>
        <v/>
      </c>
      <c r="AP180" s="176" t="str">
        <f>IF(CX19.6!MI4&lt;1,"x","")</f>
        <v/>
      </c>
      <c r="AQ180" s="176" t="str">
        <f>IF(CX19.6!MT4&lt;1,"x","")</f>
        <v/>
      </c>
      <c r="AR180" s="176" t="str">
        <f>IF(CX19.6!NE4&lt;1,"x","")</f>
        <v/>
      </c>
      <c r="AS180" s="176" t="str">
        <f>IF(CX19.6!NP4&lt;1,"x","")</f>
        <v/>
      </c>
      <c r="AT180" s="176" t="str">
        <f>IF(CX19.6!OA4&lt;1,"x","")</f>
        <v/>
      </c>
      <c r="AU180" s="176" t="str">
        <f>IF(CX19.6!OX4&lt;1,"x","")</f>
        <v/>
      </c>
      <c r="AV180" s="176" t="str">
        <f>IF(CX19.6!PI4&lt;1,"x","")</f>
        <v/>
      </c>
      <c r="AW180" s="176" t="str">
        <f>IF(CX19.6!PT4&lt;1,"x","")</f>
        <v/>
      </c>
      <c r="AX180" s="176" t="str">
        <f>IF(CX19.6!QE4&lt;1,"x","")</f>
        <v/>
      </c>
      <c r="AY180" s="176" t="str">
        <f>IF(CX19.6!QP4&lt;1,"x","")</f>
        <v/>
      </c>
      <c r="AZ180" s="176" t="str">
        <f>IF(CX19.6!RA4&lt;1,"x","")</f>
        <v/>
      </c>
      <c r="BA180" s="176" t="str">
        <f>IF(CX19.6!RL4&lt;1,"x","")</f>
        <v/>
      </c>
      <c r="BB180" s="176" t="str">
        <f>IF(CX19.6!SJ4&lt;1,"x","")</f>
        <v/>
      </c>
      <c r="BC180" s="176" t="str">
        <f>IF(CX19.6!SU4&lt;1,"x","")</f>
        <v/>
      </c>
      <c r="BD180" s="176" t="str">
        <f>IF(CX19.6!TF4&lt;1,"x","")</f>
        <v/>
      </c>
      <c r="BE180" s="281"/>
    </row>
    <row r="181" spans="1:57">
      <c r="A181" s="190">
        <v>4</v>
      </c>
      <c r="B181" s="190">
        <v>179</v>
      </c>
      <c r="C181" s="180" t="s">
        <v>573</v>
      </c>
      <c r="D181" s="192" t="s">
        <v>578</v>
      </c>
      <c r="E181" s="196" t="s">
        <v>579</v>
      </c>
      <c r="F181" s="197" t="s">
        <v>580</v>
      </c>
      <c r="G181" s="190"/>
      <c r="H181" s="193" t="s">
        <v>662</v>
      </c>
      <c r="I181" s="182" t="s">
        <v>18</v>
      </c>
      <c r="J181" s="184" t="s">
        <v>954</v>
      </c>
      <c r="K181" s="205">
        <f t="shared" si="4"/>
        <v>2</v>
      </c>
      <c r="L181" s="208">
        <f>CX19.6!RY5</f>
        <v>2.2747252747252746</v>
      </c>
      <c r="M181" s="207" t="str">
        <f t="shared" si="5"/>
        <v xml:space="preserve">TT KTV (TC) (2TC), </v>
      </c>
      <c r="N181" s="176" t="str">
        <f>IF(CX19.6!M5&lt;1,"x","")</f>
        <v/>
      </c>
      <c r="O181" s="176" t="str">
        <f>IF(CX19.6!S5&lt;1,"x","")</f>
        <v/>
      </c>
      <c r="P181" s="176" t="str">
        <f>IF(CX19.6!AC5&lt;1,"x","")</f>
        <v/>
      </c>
      <c r="Q181" s="176" t="str">
        <f>IF(CX19.6!AN5&lt;1,"x","")</f>
        <v/>
      </c>
      <c r="R181" s="176" t="str">
        <f>IF(CX19.6!AY5&lt;1,"x","")</f>
        <v/>
      </c>
      <c r="S181" s="176" t="str">
        <f>IF(CX19.6!BJ5&lt;1,"x","")</f>
        <v/>
      </c>
      <c r="T181" s="176" t="str">
        <f>IF(CX19.6!BU5&lt;1,"x","")</f>
        <v/>
      </c>
      <c r="U181" s="176" t="str">
        <f>IF(CX19.6!CN5&lt;1,"x","")</f>
        <v/>
      </c>
      <c r="V181" s="176" t="str">
        <f>IF(CX19.6!CY5&lt;1,"x","")</f>
        <v/>
      </c>
      <c r="W181" s="176" t="str">
        <f>IF(CX19.6!DJ5&lt;1,"x","")</f>
        <v/>
      </c>
      <c r="X181" s="176" t="str">
        <f>IF(CX19.6!DU5&lt;1,"x","")</f>
        <v/>
      </c>
      <c r="Y181" s="176" t="str">
        <f>IF(CX19.6!EF5&lt;1,"x","")</f>
        <v/>
      </c>
      <c r="Z181" s="176" t="str">
        <f>IF(CX19.6!EQ5&lt;1,"x","")</f>
        <v/>
      </c>
      <c r="AA181" s="176" t="str">
        <f>IF(CX19.6!FB5&lt;1,"x","")</f>
        <v/>
      </c>
      <c r="AB181" s="176" t="str">
        <f>IF(CX19.6!FM5&lt;1,"x","")</f>
        <v/>
      </c>
      <c r="AC181" s="176" t="str">
        <f>IF(CX19.6!GJ5&lt;1,"x","")</f>
        <v/>
      </c>
      <c r="AD181" s="176" t="str">
        <f>IF(CX19.6!GU5&lt;1,"x","")</f>
        <v/>
      </c>
      <c r="AE181" s="176" t="str">
        <f>IF(CX19.6!HF5&lt;1,"x","")</f>
        <v/>
      </c>
      <c r="AF181" s="176" t="str">
        <f>IF(CX19.6!HQ5&lt;1,"x","")</f>
        <v/>
      </c>
      <c r="AG181" s="176" t="str">
        <f>IF(CX19.6!IB5&lt;1,"x","")</f>
        <v/>
      </c>
      <c r="AH181" s="176" t="str">
        <f>IF(CX19.6!IM5&lt;1,"x","")</f>
        <v/>
      </c>
      <c r="AI181" s="176" t="str">
        <f>IF(CX19.6!IX5&lt;1,"x","")</f>
        <v/>
      </c>
      <c r="AJ181" s="176" t="str">
        <f>IF(CX19.6!JI5&lt;1,"x","")</f>
        <v/>
      </c>
      <c r="AK181" s="176" t="str">
        <f>IF(CX19.6!JT5&lt;1,"x","")</f>
        <v/>
      </c>
      <c r="AL181" s="176" t="str">
        <f>IF(CX19.6!KQ5&lt;1,"x","")</f>
        <v/>
      </c>
      <c r="AM181" s="176" t="str">
        <f>IF(CX19.6!LB5&lt;1,"x","")</f>
        <v/>
      </c>
      <c r="AN181" s="176" t="str">
        <f>IF(CX19.6!LM5&lt;1,"x","")</f>
        <v/>
      </c>
      <c r="AO181" s="176" t="str">
        <f>IF(CX19.6!LX5&lt;1,"x","")</f>
        <v/>
      </c>
      <c r="AP181" s="176" t="str">
        <f>IF(CX19.6!MI5&lt;1,"x","")</f>
        <v/>
      </c>
      <c r="AQ181" s="176" t="str">
        <f>IF(CX19.6!MT5&lt;1,"x","")</f>
        <v/>
      </c>
      <c r="AR181" s="176" t="str">
        <f>IF(CX19.6!NE5&lt;1,"x","")</f>
        <v/>
      </c>
      <c r="AS181" s="176" t="str">
        <f>IF(CX19.6!NP5&lt;1,"x","")</f>
        <v/>
      </c>
      <c r="AT181" s="176" t="str">
        <f>IF(CX19.6!OA5&lt;1,"x","")</f>
        <v/>
      </c>
      <c r="AU181" s="176" t="str">
        <f>IF(CX19.6!OX5&lt;1,"x","")</f>
        <v/>
      </c>
      <c r="AV181" s="176" t="str">
        <f>IF(CX19.6!PI5&lt;1,"x","")</f>
        <v/>
      </c>
      <c r="AW181" s="176" t="str">
        <f>IF(CX19.6!PT5&lt;1,"x","")</f>
        <v/>
      </c>
      <c r="AX181" s="176" t="str">
        <f>IF(CX19.6!QE5&lt;1,"x","")</f>
        <v/>
      </c>
      <c r="AY181" s="176" t="str">
        <f>IF(CX19.6!QP5&lt;1,"x","")</f>
        <v/>
      </c>
      <c r="AZ181" s="176" t="str">
        <f>IF(CX19.6!RA5&lt;1,"x","")</f>
        <v/>
      </c>
      <c r="BA181" s="176" t="str">
        <f>IF(CX19.6!RL5&lt;1,"x","")</f>
        <v/>
      </c>
      <c r="BB181" s="176" t="str">
        <f>IF(CX19.6!SJ5&lt;1,"x","")</f>
        <v/>
      </c>
      <c r="BC181" s="176" t="str">
        <f>IF(CX19.6!SU5&lt;1,"x","")</f>
        <v>x</v>
      </c>
      <c r="BD181" s="176"/>
      <c r="BE181" s="281"/>
    </row>
    <row r="182" spans="1:57">
      <c r="A182" s="190">
        <v>5</v>
      </c>
      <c r="B182" s="190">
        <v>180</v>
      </c>
      <c r="C182" s="180" t="s">
        <v>573</v>
      </c>
      <c r="D182" s="192" t="s">
        <v>582</v>
      </c>
      <c r="E182" s="196" t="s">
        <v>583</v>
      </c>
      <c r="F182" s="197" t="s">
        <v>246</v>
      </c>
      <c r="G182" s="190"/>
      <c r="H182" s="193" t="s">
        <v>927</v>
      </c>
      <c r="I182" s="182" t="s">
        <v>18</v>
      </c>
      <c r="J182" s="184" t="s">
        <v>686</v>
      </c>
      <c r="K182" s="205">
        <f t="shared" si="4"/>
        <v>0</v>
      </c>
      <c r="L182" s="208">
        <f>CX19.6!RY6</f>
        <v>3.087912087912088</v>
      </c>
      <c r="M182" s="207" t="str">
        <f t="shared" si="5"/>
        <v/>
      </c>
      <c r="N182" s="176" t="str">
        <f>IF(CX19.6!M6&lt;1,"x","")</f>
        <v/>
      </c>
      <c r="O182" s="176" t="str">
        <f>IF(CX19.6!S6&lt;1,"x","")</f>
        <v/>
      </c>
      <c r="P182" s="176" t="str">
        <f>IF(CX19.6!AC6&lt;1,"x","")</f>
        <v/>
      </c>
      <c r="Q182" s="176" t="str">
        <f>IF(CX19.6!AN6&lt;1,"x","")</f>
        <v/>
      </c>
      <c r="R182" s="176" t="str">
        <f>IF(CX19.6!AY6&lt;1,"x","")</f>
        <v/>
      </c>
      <c r="S182" s="176" t="str">
        <f>IF(CX19.6!BJ6&lt;1,"x","")</f>
        <v/>
      </c>
      <c r="T182" s="176" t="str">
        <f>IF(CX19.6!BU6&lt;1,"x","")</f>
        <v/>
      </c>
      <c r="U182" s="176" t="str">
        <f>IF(CX19.6!CN6&lt;1,"x","")</f>
        <v/>
      </c>
      <c r="V182" s="176" t="str">
        <f>IF(CX19.6!CY6&lt;1,"x","")</f>
        <v/>
      </c>
      <c r="W182" s="176" t="str">
        <f>IF(CX19.6!DJ6&lt;1,"x","")</f>
        <v/>
      </c>
      <c r="X182" s="176" t="str">
        <f>IF(CX19.6!DU6&lt;1,"x","")</f>
        <v/>
      </c>
      <c r="Y182" s="176" t="str">
        <f>IF(CX19.6!EF6&lt;1,"x","")</f>
        <v/>
      </c>
      <c r="Z182" s="176" t="str">
        <f>IF(CX19.6!EQ6&lt;1,"x","")</f>
        <v/>
      </c>
      <c r="AA182" s="176" t="str">
        <f>IF(CX19.6!FB6&lt;1,"x","")</f>
        <v/>
      </c>
      <c r="AB182" s="176" t="str">
        <f>IF(CX19.6!FM6&lt;1,"x","")</f>
        <v/>
      </c>
      <c r="AC182" s="176" t="str">
        <f>IF(CX19.6!GJ6&lt;1,"x","")</f>
        <v/>
      </c>
      <c r="AD182" s="176" t="str">
        <f>IF(CX19.6!GU6&lt;1,"x","")</f>
        <v/>
      </c>
      <c r="AE182" s="176" t="str">
        <f>IF(CX19.6!HF6&lt;1,"x","")</f>
        <v/>
      </c>
      <c r="AF182" s="176" t="str">
        <f>IF(CX19.6!HQ6&lt;1,"x","")</f>
        <v/>
      </c>
      <c r="AG182" s="176" t="str">
        <f>IF(CX19.6!IB6&lt;1,"x","")</f>
        <v/>
      </c>
      <c r="AH182" s="176" t="str">
        <f>IF(CX19.6!IM6&lt;1,"x","")</f>
        <v/>
      </c>
      <c r="AI182" s="176" t="str">
        <f>IF(CX19.6!IX6&lt;1,"x","")</f>
        <v/>
      </c>
      <c r="AJ182" s="176" t="str">
        <f>IF(CX19.6!JI6&lt;1,"x","")</f>
        <v/>
      </c>
      <c r="AK182" s="176" t="str">
        <f>IF(CX19.6!JT6&lt;1,"x","")</f>
        <v/>
      </c>
      <c r="AL182" s="176" t="str">
        <f>IF(CX19.6!KQ6&lt;1,"x","")</f>
        <v/>
      </c>
      <c r="AM182" s="176" t="str">
        <f>IF(CX19.6!LB6&lt;1,"x","")</f>
        <v/>
      </c>
      <c r="AN182" s="176" t="str">
        <f>IF(CX19.6!LM6&lt;1,"x","")</f>
        <v/>
      </c>
      <c r="AO182" s="176" t="str">
        <f>IF(CX19.6!LX6&lt;1,"x","")</f>
        <v/>
      </c>
      <c r="AP182" s="176" t="str">
        <f>IF(CX19.6!MI6&lt;1,"x","")</f>
        <v/>
      </c>
      <c r="AQ182" s="176" t="str">
        <f>IF(CX19.6!MT6&lt;1,"x","")</f>
        <v/>
      </c>
      <c r="AR182" s="176" t="str">
        <f>IF(CX19.6!NE6&lt;1,"x","")</f>
        <v/>
      </c>
      <c r="AS182" s="176" t="str">
        <f>IF(CX19.6!NP6&lt;1,"x","")</f>
        <v/>
      </c>
      <c r="AT182" s="176" t="str">
        <f>IF(CX19.6!OA6&lt;1,"x","")</f>
        <v/>
      </c>
      <c r="AU182" s="176" t="str">
        <f>IF(CX19.6!OX6&lt;1,"x","")</f>
        <v/>
      </c>
      <c r="AV182" s="176" t="str">
        <f>IF(CX19.6!PI6&lt;1,"x","")</f>
        <v/>
      </c>
      <c r="AW182" s="176" t="str">
        <f>IF(CX19.6!PT6&lt;1,"x","")</f>
        <v/>
      </c>
      <c r="AX182" s="176" t="str">
        <f>IF(CX19.6!QE6&lt;1,"x","")</f>
        <v/>
      </c>
      <c r="AY182" s="176" t="str">
        <f>IF(CX19.6!QP6&lt;1,"x","")</f>
        <v/>
      </c>
      <c r="AZ182" s="176" t="str">
        <f>IF(CX19.6!RA6&lt;1,"x","")</f>
        <v/>
      </c>
      <c r="BA182" s="176" t="str">
        <f>IF(CX19.6!RL6&lt;1,"x","")</f>
        <v/>
      </c>
      <c r="BB182" s="176"/>
      <c r="BC182" s="176"/>
      <c r="BD182" s="176" t="str">
        <f>IF(CX19.6!TF6&lt;1,"x","")</f>
        <v/>
      </c>
      <c r="BE182" s="281"/>
    </row>
    <row r="183" spans="1:57">
      <c r="A183" s="190">
        <v>6</v>
      </c>
      <c r="B183" s="190">
        <v>181</v>
      </c>
      <c r="C183" s="180" t="s">
        <v>573</v>
      </c>
      <c r="D183" s="192" t="s">
        <v>585</v>
      </c>
      <c r="E183" s="196" t="s">
        <v>259</v>
      </c>
      <c r="F183" s="197" t="s">
        <v>444</v>
      </c>
      <c r="G183" s="190"/>
      <c r="H183" s="193" t="s">
        <v>936</v>
      </c>
      <c r="I183" s="182" t="s">
        <v>18</v>
      </c>
      <c r="J183" s="190" t="s">
        <v>956</v>
      </c>
      <c r="K183" s="205">
        <f t="shared" si="4"/>
        <v>0</v>
      </c>
      <c r="L183" s="208">
        <f>CX19.6!RY7</f>
        <v>2.4285714285714284</v>
      </c>
      <c r="M183" s="207" t="str">
        <f t="shared" si="5"/>
        <v/>
      </c>
      <c r="N183" s="176" t="str">
        <f>IF(CX19.6!M7&lt;1,"x","")</f>
        <v/>
      </c>
      <c r="O183" s="176" t="str">
        <f>IF(CX19.6!S7&lt;1,"x","")</f>
        <v/>
      </c>
      <c r="P183" s="176" t="str">
        <f>IF(CX19.6!AC7&lt;1,"x","")</f>
        <v/>
      </c>
      <c r="Q183" s="176" t="str">
        <f>IF(CX19.6!AN7&lt;1,"x","")</f>
        <v/>
      </c>
      <c r="R183" s="176" t="str">
        <f>IF(CX19.6!AY7&lt;1,"x","")</f>
        <v/>
      </c>
      <c r="S183" s="176" t="str">
        <f>IF(CX19.6!BJ7&lt;1,"x","")</f>
        <v/>
      </c>
      <c r="T183" s="176" t="str">
        <f>IF(CX19.6!BU7&lt;1,"x","")</f>
        <v/>
      </c>
      <c r="U183" s="176" t="str">
        <f>IF(CX19.6!CN7&lt;1,"x","")</f>
        <v/>
      </c>
      <c r="V183" s="176" t="str">
        <f>IF(CX19.6!CY7&lt;1,"x","")</f>
        <v/>
      </c>
      <c r="W183" s="176" t="str">
        <f>IF(CX19.6!DJ7&lt;1,"x","")</f>
        <v/>
      </c>
      <c r="X183" s="176" t="str">
        <f>IF(CX19.6!DU7&lt;1,"x","")</f>
        <v/>
      </c>
      <c r="Y183" s="176" t="str">
        <f>IF(CX19.6!EF7&lt;1,"x","")</f>
        <v/>
      </c>
      <c r="Z183" s="176" t="str">
        <f>IF(CX19.6!EQ7&lt;1,"x","")</f>
        <v/>
      </c>
      <c r="AA183" s="176" t="str">
        <f>IF(CX19.6!FB7&lt;1,"x","")</f>
        <v/>
      </c>
      <c r="AB183" s="176" t="str">
        <f>IF(CX19.6!FM7&lt;1,"x","")</f>
        <v/>
      </c>
      <c r="AC183" s="176" t="str">
        <f>IF(CX19.6!GJ7&lt;1,"x","")</f>
        <v/>
      </c>
      <c r="AD183" s="176" t="str">
        <f>IF(CX19.6!GU7&lt;1,"x","")</f>
        <v/>
      </c>
      <c r="AE183" s="176" t="str">
        <f>IF(CX19.6!HF7&lt;1,"x","")</f>
        <v/>
      </c>
      <c r="AF183" s="176" t="str">
        <f>IF(CX19.6!HQ7&lt;1,"x","")</f>
        <v/>
      </c>
      <c r="AG183" s="176" t="str">
        <f>IF(CX19.6!IB7&lt;1,"x","")</f>
        <v/>
      </c>
      <c r="AH183" s="176" t="str">
        <f>IF(CX19.6!IM7&lt;1,"x","")</f>
        <v/>
      </c>
      <c r="AI183" s="176" t="str">
        <f>IF(CX19.6!IX7&lt;1,"x","")</f>
        <v/>
      </c>
      <c r="AJ183" s="176" t="str">
        <f>IF(CX19.6!JI7&lt;1,"x","")</f>
        <v/>
      </c>
      <c r="AK183" s="176" t="str">
        <f>IF(CX19.6!JT7&lt;1,"x","")</f>
        <v/>
      </c>
      <c r="AL183" s="176" t="str">
        <f>IF(CX19.6!KQ7&lt;1,"x","")</f>
        <v/>
      </c>
      <c r="AM183" s="176" t="str">
        <f>IF(CX19.6!LB7&lt;1,"x","")</f>
        <v/>
      </c>
      <c r="AN183" s="176" t="str">
        <f>IF(CX19.6!LM7&lt;1,"x","")</f>
        <v/>
      </c>
      <c r="AO183" s="176" t="str">
        <f>IF(CX19.6!LX7&lt;1,"x","")</f>
        <v/>
      </c>
      <c r="AP183" s="176" t="str">
        <f>IF(CX19.6!MI7&lt;1,"x","")</f>
        <v/>
      </c>
      <c r="AQ183" s="176" t="str">
        <f>IF(CX19.6!MT7&lt;1,"x","")</f>
        <v/>
      </c>
      <c r="AR183" s="176" t="str">
        <f>IF(CX19.6!NE7&lt;1,"x","")</f>
        <v/>
      </c>
      <c r="AS183" s="176" t="str">
        <f>IF(CX19.6!NP7&lt;1,"x","")</f>
        <v/>
      </c>
      <c r="AT183" s="176" t="str">
        <f>IF(CX19.6!OA7&lt;1,"x","")</f>
        <v/>
      </c>
      <c r="AU183" s="176" t="str">
        <f>IF(CX19.6!OX7&lt;1,"x","")</f>
        <v/>
      </c>
      <c r="AV183" s="176" t="str">
        <f>IF(CX19.6!PI7&lt;1,"x","")</f>
        <v/>
      </c>
      <c r="AW183" s="176" t="str">
        <f>IF(CX19.6!PT7&lt;1,"x","")</f>
        <v/>
      </c>
      <c r="AX183" s="176" t="str">
        <f>IF(CX19.6!QE7&lt;1,"x","")</f>
        <v/>
      </c>
      <c r="AY183" s="176" t="str">
        <f>IF(CX19.6!QP7&lt;1,"x","")</f>
        <v/>
      </c>
      <c r="AZ183" s="176" t="str">
        <f>IF(CX19.6!RA7&lt;1,"x","")</f>
        <v/>
      </c>
      <c r="BA183" s="176" t="str">
        <f>IF(CX19.6!RL7&lt;1,"x","")</f>
        <v/>
      </c>
      <c r="BB183" s="176"/>
      <c r="BC183" s="176"/>
      <c r="BD183" s="176" t="str">
        <f>IF(CX19.6!TF7&lt;1,"x","")</f>
        <v/>
      </c>
      <c r="BE183" s="281"/>
    </row>
    <row r="184" spans="1:57" ht="99">
      <c r="A184" s="190">
        <v>7</v>
      </c>
      <c r="B184" s="190">
        <v>182</v>
      </c>
      <c r="C184" s="180" t="s">
        <v>573</v>
      </c>
      <c r="D184" s="192" t="s">
        <v>588</v>
      </c>
      <c r="E184" s="196" t="s">
        <v>589</v>
      </c>
      <c r="F184" s="197" t="s">
        <v>266</v>
      </c>
      <c r="G184" s="190"/>
      <c r="H184" s="193" t="s">
        <v>966</v>
      </c>
      <c r="I184" s="182" t="s">
        <v>18</v>
      </c>
      <c r="J184" s="190" t="s">
        <v>682</v>
      </c>
      <c r="K184" s="205">
        <f t="shared" si="4"/>
        <v>28</v>
      </c>
      <c r="L184" s="208">
        <f>CX19.6!RY8</f>
        <v>1.9626865671641791</v>
      </c>
      <c r="M184" s="207" t="str">
        <f t="shared" si="5"/>
        <v xml:space="preserve">CTKT (3TC), CHCT1 (4TC), TIN AUTOCAD (2TC), CHCT2 (2TC), KCBTCT1 (2TC), NỀN MÓNG (3TC), KỸ THUẬT ĐIỆN CT (3TC), TT XDCB (MĐ3) (2TC), TCTC CTXD (3TC), TT KTV (KC) (2TC), TT KTV (TC) (2TC), </v>
      </c>
      <c r="N184" s="176" t="str">
        <f>IF(CX19.6!M8&lt;1,"x","")</f>
        <v/>
      </c>
      <c r="O184" s="176" t="str">
        <f>IF(CX19.6!S8&lt;1,"x","")</f>
        <v/>
      </c>
      <c r="P184" s="176" t="str">
        <f>IF(CX19.6!AC8&lt;1,"x","")</f>
        <v/>
      </c>
      <c r="Q184" s="176" t="str">
        <f>IF(CX19.6!AN8&lt;1,"x","")</f>
        <v/>
      </c>
      <c r="R184" s="176" t="str">
        <f>IF(CX19.6!AY8&lt;1,"x","")</f>
        <v/>
      </c>
      <c r="S184" s="176" t="str">
        <f>IF(CX19.6!BJ8&lt;1,"x","")</f>
        <v/>
      </c>
      <c r="T184" s="176" t="str">
        <f>IF(CX19.6!BU8&lt;1,"x","")</f>
        <v/>
      </c>
      <c r="U184" s="176" t="str">
        <f>IF(CX19.6!CN8&lt;1,"x","")</f>
        <v>x</v>
      </c>
      <c r="V184" s="176" t="str">
        <f>IF(CX19.6!CY8&lt;1,"x","")</f>
        <v/>
      </c>
      <c r="W184" s="176" t="str">
        <f>IF(CX19.6!DJ8&lt;1,"x","")</f>
        <v>x</v>
      </c>
      <c r="X184" s="176" t="str">
        <f>IF(CX19.6!DU8&lt;1,"x","")</f>
        <v/>
      </c>
      <c r="Y184" s="176" t="str">
        <f>IF(CX19.6!EF8&lt;1,"x","")</f>
        <v/>
      </c>
      <c r="Z184" s="176" t="str">
        <f>IF(CX19.6!EQ8&lt;1,"x","")</f>
        <v/>
      </c>
      <c r="AA184" s="176" t="str">
        <f>IF(CX19.6!FB8&lt;1,"x","")</f>
        <v/>
      </c>
      <c r="AB184" s="176" t="str">
        <f>IF(CX19.6!FM8&lt;1,"x","")</f>
        <v/>
      </c>
      <c r="AC184" s="176" t="str">
        <f>IF(CX19.6!GJ8&lt;1,"x","")</f>
        <v>x</v>
      </c>
      <c r="AD184" s="176" t="str">
        <f>IF(CX19.6!GU8&lt;1,"x","")</f>
        <v/>
      </c>
      <c r="AE184" s="176" t="str">
        <f>IF(CX19.6!HF8&lt;1,"x","")</f>
        <v>x</v>
      </c>
      <c r="AF184" s="176" t="str">
        <f>IF(CX19.6!HQ8&lt;1,"x","")</f>
        <v>x</v>
      </c>
      <c r="AG184" s="176" t="str">
        <f>IF(CX19.6!IB8&lt;1,"x","")</f>
        <v/>
      </c>
      <c r="AH184" s="176" t="str">
        <f>IF(CX19.6!IM8&lt;1,"x","")</f>
        <v/>
      </c>
      <c r="AI184" s="176" t="str">
        <f>IF(CX19.6!IX8&lt;1,"x","")</f>
        <v>x</v>
      </c>
      <c r="AJ184" s="176" t="str">
        <f>IF(CX19.6!JI8&lt;1,"x","")</f>
        <v>x</v>
      </c>
      <c r="AK184" s="176" t="str">
        <f>IF(CX19.6!JT8&lt;1,"x","")</f>
        <v/>
      </c>
      <c r="AL184" s="176" t="str">
        <f>IF(CX19.6!KQ8&lt;1,"x","")</f>
        <v/>
      </c>
      <c r="AM184" s="176" t="str">
        <f>IF(CX19.6!LB8&lt;1,"x","")</f>
        <v/>
      </c>
      <c r="AN184" s="176" t="str">
        <f>IF(CX19.6!LM8&lt;1,"x","")</f>
        <v/>
      </c>
      <c r="AO184" s="176" t="str">
        <f>IF(CX19.6!LX8&lt;1,"x","")</f>
        <v/>
      </c>
      <c r="AP184" s="176" t="str">
        <f>IF(CX19.6!MI8&lt;1,"x","")</f>
        <v/>
      </c>
      <c r="AQ184" s="176" t="str">
        <f>IF(CX19.6!MT8&lt;1,"x","")</f>
        <v/>
      </c>
      <c r="AR184" s="176" t="str">
        <f>IF(CX19.6!NE8&lt;1,"x","")</f>
        <v/>
      </c>
      <c r="AS184" s="176" t="str">
        <f>IF(CX19.6!NP8&lt;1,"x","")</f>
        <v/>
      </c>
      <c r="AT184" s="176" t="str">
        <f>IF(CX19.6!OA8&lt;1,"x","")</f>
        <v>x</v>
      </c>
      <c r="AU184" s="176" t="str">
        <f>IF(CX19.6!OX8&lt;1,"x","")</f>
        <v/>
      </c>
      <c r="AV184" s="176" t="str">
        <f>IF(CX19.6!PI8&lt;1,"x","")</f>
        <v/>
      </c>
      <c r="AW184" s="176" t="str">
        <f>IF(CX19.6!PT8&lt;1,"x","")</f>
        <v/>
      </c>
      <c r="AX184" s="176" t="str">
        <f>IF(CX19.6!QE8&lt;1,"x","")</f>
        <v>x</v>
      </c>
      <c r="AY184" s="176" t="str">
        <f>IF(CX19.6!QP8&lt;1,"x","")</f>
        <v/>
      </c>
      <c r="AZ184" s="176" t="str">
        <f>IF(CX19.6!RA8&lt;1,"x","")</f>
        <v/>
      </c>
      <c r="BA184" s="176" t="str">
        <f>IF(CX19.6!RL8&lt;1,"x","")</f>
        <v/>
      </c>
      <c r="BB184" s="176" t="str">
        <f>IF(CX19.6!SJ8&lt;1,"x","")</f>
        <v>x</v>
      </c>
      <c r="BC184" s="176" t="str">
        <f>IF(CX19.6!SU8&lt;1,"x","")</f>
        <v>x</v>
      </c>
      <c r="BD184" s="176"/>
      <c r="BE184" s="281"/>
    </row>
    <row r="185" spans="1:57">
      <c r="A185" s="190">
        <v>8</v>
      </c>
      <c r="B185" s="190">
        <v>183</v>
      </c>
      <c r="C185" s="180" t="s">
        <v>573</v>
      </c>
      <c r="D185" s="192" t="s">
        <v>590</v>
      </c>
      <c r="E185" s="196" t="s">
        <v>591</v>
      </c>
      <c r="F185" s="197" t="s">
        <v>20</v>
      </c>
      <c r="G185" s="190"/>
      <c r="H185" s="193" t="s">
        <v>932</v>
      </c>
      <c r="I185" s="182" t="s">
        <v>18</v>
      </c>
      <c r="J185" s="184" t="s">
        <v>957</v>
      </c>
      <c r="K185" s="205">
        <f t="shared" si="4"/>
        <v>0</v>
      </c>
      <c r="L185" s="208">
        <f>CX19.6!RY9</f>
        <v>2.0824175824175826</v>
      </c>
      <c r="M185" s="207" t="str">
        <f t="shared" si="5"/>
        <v/>
      </c>
      <c r="N185" s="176" t="str">
        <f>IF(CX19.6!M9&lt;1,"x","")</f>
        <v/>
      </c>
      <c r="O185" s="176" t="str">
        <f>IF(CX19.6!S9&lt;1,"x","")</f>
        <v/>
      </c>
      <c r="P185" s="176" t="str">
        <f>IF(CX19.6!AC9&lt;1,"x","")</f>
        <v/>
      </c>
      <c r="Q185" s="176" t="str">
        <f>IF(CX19.6!AN9&lt;1,"x","")</f>
        <v/>
      </c>
      <c r="R185" s="176" t="str">
        <f>IF(CX19.6!AY9&lt;1,"x","")</f>
        <v/>
      </c>
      <c r="S185" s="176" t="str">
        <f>IF(CX19.6!BJ9&lt;1,"x","")</f>
        <v/>
      </c>
      <c r="T185" s="176" t="str">
        <f>IF(CX19.6!BU9&lt;1,"x","")</f>
        <v/>
      </c>
      <c r="U185" s="176" t="str">
        <f>IF(CX19.6!CN9&lt;1,"x","")</f>
        <v/>
      </c>
      <c r="V185" s="176" t="str">
        <f>IF(CX19.6!CY9&lt;1,"x","")</f>
        <v/>
      </c>
      <c r="W185" s="176" t="str">
        <f>IF(CX19.6!DJ9&lt;1,"x","")</f>
        <v/>
      </c>
      <c r="X185" s="176" t="str">
        <f>IF(CX19.6!DU9&lt;1,"x","")</f>
        <v/>
      </c>
      <c r="Y185" s="176" t="str">
        <f>IF(CX19.6!EF9&lt;1,"x","")</f>
        <v/>
      </c>
      <c r="Z185" s="176" t="str">
        <f>IF(CX19.6!EQ9&lt;1,"x","")</f>
        <v/>
      </c>
      <c r="AA185" s="176" t="str">
        <f>IF(CX19.6!FB9&lt;1,"x","")</f>
        <v/>
      </c>
      <c r="AB185" s="176" t="str">
        <f>IF(CX19.6!FM9&lt;1,"x","")</f>
        <v/>
      </c>
      <c r="AC185" s="176" t="str">
        <f>IF(CX19.6!GJ9&lt;1,"x","")</f>
        <v/>
      </c>
      <c r="AD185" s="176" t="str">
        <f>IF(CX19.6!GU9&lt;1,"x","")</f>
        <v/>
      </c>
      <c r="AE185" s="176" t="str">
        <f>IF(CX19.6!HF9&lt;1,"x","")</f>
        <v/>
      </c>
      <c r="AF185" s="176" t="str">
        <f>IF(CX19.6!HQ9&lt;1,"x","")</f>
        <v/>
      </c>
      <c r="AG185" s="176" t="str">
        <f>IF(CX19.6!IB9&lt;1,"x","")</f>
        <v/>
      </c>
      <c r="AH185" s="176" t="str">
        <f>IF(CX19.6!IM9&lt;1,"x","")</f>
        <v/>
      </c>
      <c r="AI185" s="176" t="str">
        <f>IF(CX19.6!IX9&lt;1,"x","")</f>
        <v/>
      </c>
      <c r="AJ185" s="176" t="str">
        <f>IF(CX19.6!JI9&lt;1,"x","")</f>
        <v/>
      </c>
      <c r="AK185" s="176" t="str">
        <f>IF(CX19.6!JT9&lt;1,"x","")</f>
        <v/>
      </c>
      <c r="AL185" s="176" t="str">
        <f>IF(CX19.6!KQ9&lt;1,"x","")</f>
        <v/>
      </c>
      <c r="AM185" s="176" t="str">
        <f>IF(CX19.6!LB9&lt;1,"x","")</f>
        <v/>
      </c>
      <c r="AN185" s="176" t="str">
        <f>IF(CX19.6!LM9&lt;1,"x","")</f>
        <v/>
      </c>
      <c r="AO185" s="176" t="str">
        <f>IF(CX19.6!LX9&lt;1,"x","")</f>
        <v/>
      </c>
      <c r="AP185" s="176" t="str">
        <f>IF(CX19.6!MI9&lt;1,"x","")</f>
        <v/>
      </c>
      <c r="AQ185" s="176" t="str">
        <f>IF(CX19.6!MT9&lt;1,"x","")</f>
        <v/>
      </c>
      <c r="AR185" s="176" t="str">
        <f>IF(CX19.6!NE9&lt;1,"x","")</f>
        <v/>
      </c>
      <c r="AS185" s="176" t="str">
        <f>IF(CX19.6!NP9&lt;1,"x","")</f>
        <v/>
      </c>
      <c r="AT185" s="176" t="str">
        <f>IF(CX19.6!OA9&lt;1,"x","")</f>
        <v/>
      </c>
      <c r="AU185" s="176" t="str">
        <f>IF(CX19.6!OX9&lt;1,"x","")</f>
        <v/>
      </c>
      <c r="AV185" s="176" t="str">
        <f>IF(CX19.6!PI9&lt;1,"x","")</f>
        <v/>
      </c>
      <c r="AW185" s="176" t="str">
        <f>IF(CX19.6!PT9&lt;1,"x","")</f>
        <v/>
      </c>
      <c r="AX185" s="176" t="str">
        <f>IF(CX19.6!QE9&lt;1,"x","")</f>
        <v/>
      </c>
      <c r="AY185" s="176" t="str">
        <f>IF(CX19.6!QP9&lt;1,"x","")</f>
        <v/>
      </c>
      <c r="AZ185" s="176" t="str">
        <f>IF(CX19.6!RA9&lt;1,"x","")</f>
        <v/>
      </c>
      <c r="BA185" s="176" t="str">
        <f>IF(CX19.6!RL9&lt;1,"x","")</f>
        <v/>
      </c>
      <c r="BB185" s="176"/>
      <c r="BC185" s="176"/>
      <c r="BD185" s="176" t="str">
        <f>IF(CX19.6!TF9&lt;1,"x","")</f>
        <v/>
      </c>
      <c r="BE185" s="281"/>
    </row>
    <row r="186" spans="1:57">
      <c r="A186" s="190">
        <v>9</v>
      </c>
      <c r="B186" s="190">
        <v>184</v>
      </c>
      <c r="C186" s="180" t="s">
        <v>573</v>
      </c>
      <c r="D186" s="192" t="s">
        <v>592</v>
      </c>
      <c r="E186" s="196" t="s">
        <v>593</v>
      </c>
      <c r="F186" s="197" t="s">
        <v>20</v>
      </c>
      <c r="G186" s="190"/>
      <c r="H186" s="193" t="s">
        <v>967</v>
      </c>
      <c r="I186" s="182" t="s">
        <v>18</v>
      </c>
      <c r="J186" s="184" t="s">
        <v>968</v>
      </c>
      <c r="K186" s="205">
        <f t="shared" si="4"/>
        <v>0</v>
      </c>
      <c r="L186" s="208">
        <f>CX19.6!RY10</f>
        <v>2.412087912087912</v>
      </c>
      <c r="M186" s="207" t="str">
        <f t="shared" si="5"/>
        <v/>
      </c>
      <c r="N186" s="176" t="str">
        <f>IF(CX19.6!M10&lt;1,"x","")</f>
        <v/>
      </c>
      <c r="O186" s="176" t="str">
        <f>IF(CX19.6!S10&lt;1,"x","")</f>
        <v/>
      </c>
      <c r="P186" s="176" t="str">
        <f>IF(CX19.6!AC10&lt;1,"x","")</f>
        <v/>
      </c>
      <c r="Q186" s="176" t="str">
        <f>IF(CX19.6!AN10&lt;1,"x","")</f>
        <v/>
      </c>
      <c r="R186" s="176" t="str">
        <f>IF(CX19.6!AY10&lt;1,"x","")</f>
        <v/>
      </c>
      <c r="S186" s="176" t="str">
        <f>IF(CX19.6!BJ10&lt;1,"x","")</f>
        <v/>
      </c>
      <c r="T186" s="176" t="str">
        <f>IF(CX19.6!BU10&lt;1,"x","")</f>
        <v/>
      </c>
      <c r="U186" s="176" t="str">
        <f>IF(CX19.6!CN10&lt;1,"x","")</f>
        <v/>
      </c>
      <c r="V186" s="176" t="str">
        <f>IF(CX19.6!CY10&lt;1,"x","")</f>
        <v/>
      </c>
      <c r="W186" s="176" t="str">
        <f>IF(CX19.6!DJ10&lt;1,"x","")</f>
        <v/>
      </c>
      <c r="X186" s="176" t="str">
        <f>IF(CX19.6!DU10&lt;1,"x","")</f>
        <v/>
      </c>
      <c r="Y186" s="176" t="str">
        <f>IF(CX19.6!EF10&lt;1,"x","")</f>
        <v/>
      </c>
      <c r="Z186" s="176" t="str">
        <f>IF(CX19.6!EQ10&lt;1,"x","")</f>
        <v/>
      </c>
      <c r="AA186" s="176" t="str">
        <f>IF(CX19.6!FB10&lt;1,"x","")</f>
        <v/>
      </c>
      <c r="AB186" s="176" t="str">
        <f>IF(CX19.6!FM10&lt;1,"x","")</f>
        <v/>
      </c>
      <c r="AC186" s="176" t="str">
        <f>IF(CX19.6!GJ10&lt;1,"x","")</f>
        <v/>
      </c>
      <c r="AD186" s="176" t="str">
        <f>IF(CX19.6!GU10&lt;1,"x","")</f>
        <v/>
      </c>
      <c r="AE186" s="176" t="str">
        <f>IF(CX19.6!HF10&lt;1,"x","")</f>
        <v/>
      </c>
      <c r="AF186" s="176" t="str">
        <f>IF(CX19.6!HQ10&lt;1,"x","")</f>
        <v/>
      </c>
      <c r="AG186" s="176" t="str">
        <f>IF(CX19.6!IB10&lt;1,"x","")</f>
        <v/>
      </c>
      <c r="AH186" s="176" t="str">
        <f>IF(CX19.6!IM10&lt;1,"x","")</f>
        <v/>
      </c>
      <c r="AI186" s="176" t="str">
        <f>IF(CX19.6!IX10&lt;1,"x","")</f>
        <v/>
      </c>
      <c r="AJ186" s="176" t="str">
        <f>IF(CX19.6!JI10&lt;1,"x","")</f>
        <v/>
      </c>
      <c r="AK186" s="176" t="str">
        <f>IF(CX19.6!JT10&lt;1,"x","")</f>
        <v/>
      </c>
      <c r="AL186" s="176" t="str">
        <f>IF(CX19.6!KQ10&lt;1,"x","")</f>
        <v/>
      </c>
      <c r="AM186" s="176" t="str">
        <f>IF(CX19.6!LB10&lt;1,"x","")</f>
        <v/>
      </c>
      <c r="AN186" s="176" t="str">
        <f>IF(CX19.6!LM10&lt;1,"x","")</f>
        <v/>
      </c>
      <c r="AO186" s="176" t="str">
        <f>IF(CX19.6!LX10&lt;1,"x","")</f>
        <v/>
      </c>
      <c r="AP186" s="176" t="str">
        <f>IF(CX19.6!MI10&lt;1,"x","")</f>
        <v/>
      </c>
      <c r="AQ186" s="176" t="str">
        <f>IF(CX19.6!MT10&lt;1,"x","")</f>
        <v/>
      </c>
      <c r="AR186" s="176" t="str">
        <f>IF(CX19.6!NE10&lt;1,"x","")</f>
        <v/>
      </c>
      <c r="AS186" s="176" t="str">
        <f>IF(CX19.6!NP10&lt;1,"x","")</f>
        <v/>
      </c>
      <c r="AT186" s="176" t="str">
        <f>IF(CX19.6!OA10&lt;1,"x","")</f>
        <v/>
      </c>
      <c r="AU186" s="176" t="str">
        <f>IF(CX19.6!OX10&lt;1,"x","")</f>
        <v/>
      </c>
      <c r="AV186" s="176" t="str">
        <f>IF(CX19.6!PI10&lt;1,"x","")</f>
        <v/>
      </c>
      <c r="AW186" s="176" t="str">
        <f>IF(CX19.6!PT10&lt;1,"x","")</f>
        <v/>
      </c>
      <c r="AX186" s="176" t="str">
        <f>IF(CX19.6!QE10&lt;1,"x","")</f>
        <v/>
      </c>
      <c r="AY186" s="176" t="str">
        <f>IF(CX19.6!QP10&lt;1,"x","")</f>
        <v/>
      </c>
      <c r="AZ186" s="176" t="str">
        <f>IF(CX19.6!RA10&lt;1,"x","")</f>
        <v/>
      </c>
      <c r="BA186" s="176" t="str">
        <f>IF(CX19.6!RL10&lt;1,"x","")</f>
        <v/>
      </c>
      <c r="BB186" s="176" t="str">
        <f>IF(CX19.6!SJ10&lt;1,"x","")</f>
        <v/>
      </c>
      <c r="BC186" s="176" t="str">
        <f>IF(CX19.6!SU10&lt;1,"x","")</f>
        <v/>
      </c>
      <c r="BD186" s="176" t="str">
        <f>IF(CX19.6!TF10&lt;1,"x","")</f>
        <v/>
      </c>
      <c r="BE186" s="281"/>
    </row>
    <row r="187" spans="1:57">
      <c r="A187" s="190">
        <v>10</v>
      </c>
      <c r="B187" s="190">
        <v>185</v>
      </c>
      <c r="C187" s="180" t="s">
        <v>573</v>
      </c>
      <c r="D187" s="192" t="s">
        <v>594</v>
      </c>
      <c r="E187" s="196" t="s">
        <v>595</v>
      </c>
      <c r="F187" s="197" t="s">
        <v>175</v>
      </c>
      <c r="G187" s="190"/>
      <c r="H187" s="194" t="s">
        <v>969</v>
      </c>
      <c r="I187" s="194" t="s">
        <v>18</v>
      </c>
      <c r="J187" s="190" t="s">
        <v>970</v>
      </c>
      <c r="K187" s="205">
        <f t="shared" si="4"/>
        <v>0</v>
      </c>
      <c r="L187" s="208">
        <f>CX19.6!RY11</f>
        <v>2.2967032967032965</v>
      </c>
      <c r="M187" s="207" t="str">
        <f t="shared" si="5"/>
        <v/>
      </c>
      <c r="N187" s="176" t="str">
        <f>IF(CX19.6!M11&lt;1,"x","")</f>
        <v/>
      </c>
      <c r="O187" s="176" t="str">
        <f>IF(CX19.6!S11&lt;1,"x","")</f>
        <v/>
      </c>
      <c r="P187" s="176" t="str">
        <f>IF(CX19.6!AC11&lt;1,"x","")</f>
        <v/>
      </c>
      <c r="Q187" s="176" t="str">
        <f>IF(CX19.6!AN11&lt;1,"x","")</f>
        <v/>
      </c>
      <c r="R187" s="176" t="str">
        <f>IF(CX19.6!AY11&lt;1,"x","")</f>
        <v/>
      </c>
      <c r="S187" s="176" t="str">
        <f>IF(CX19.6!BJ11&lt;1,"x","")</f>
        <v/>
      </c>
      <c r="T187" s="176" t="str">
        <f>IF(CX19.6!BU11&lt;1,"x","")</f>
        <v/>
      </c>
      <c r="U187" s="176" t="str">
        <f>IF(CX19.6!CN11&lt;1,"x","")</f>
        <v/>
      </c>
      <c r="V187" s="176" t="str">
        <f>IF(CX19.6!CY11&lt;1,"x","")</f>
        <v/>
      </c>
      <c r="W187" s="176" t="str">
        <f>IF(CX19.6!DJ11&lt;1,"x","")</f>
        <v/>
      </c>
      <c r="X187" s="176" t="str">
        <f>IF(CX19.6!DU11&lt;1,"x","")</f>
        <v/>
      </c>
      <c r="Y187" s="176" t="str">
        <f>IF(CX19.6!EF11&lt;1,"x","")</f>
        <v/>
      </c>
      <c r="Z187" s="176" t="str">
        <f>IF(CX19.6!EQ11&lt;1,"x","")</f>
        <v/>
      </c>
      <c r="AA187" s="176" t="str">
        <f>IF(CX19.6!FB11&lt;1,"x","")</f>
        <v/>
      </c>
      <c r="AB187" s="176" t="str">
        <f>IF(CX19.6!FM11&lt;1,"x","")</f>
        <v/>
      </c>
      <c r="AC187" s="176" t="str">
        <f>IF(CX19.6!GJ11&lt;1,"x","")</f>
        <v/>
      </c>
      <c r="AD187" s="176" t="str">
        <f>IF(CX19.6!GU11&lt;1,"x","")</f>
        <v/>
      </c>
      <c r="AE187" s="176" t="str">
        <f>IF(CX19.6!HF11&lt;1,"x","")</f>
        <v/>
      </c>
      <c r="AF187" s="176" t="str">
        <f>IF(CX19.6!HQ11&lt;1,"x","")</f>
        <v/>
      </c>
      <c r="AG187" s="176" t="str">
        <f>IF(CX19.6!IB11&lt;1,"x","")</f>
        <v/>
      </c>
      <c r="AH187" s="176" t="str">
        <f>IF(CX19.6!IM11&lt;1,"x","")</f>
        <v/>
      </c>
      <c r="AI187" s="176" t="str">
        <f>IF(CX19.6!IX11&lt;1,"x","")</f>
        <v/>
      </c>
      <c r="AJ187" s="176" t="str">
        <f>IF(CX19.6!JI11&lt;1,"x","")</f>
        <v/>
      </c>
      <c r="AK187" s="176" t="str">
        <f>IF(CX19.6!JT11&lt;1,"x","")</f>
        <v/>
      </c>
      <c r="AL187" s="176" t="str">
        <f>IF(CX19.6!KQ11&lt;1,"x","")</f>
        <v/>
      </c>
      <c r="AM187" s="176" t="str">
        <f>IF(CX19.6!LB11&lt;1,"x","")</f>
        <v/>
      </c>
      <c r="AN187" s="176" t="str">
        <f>IF(CX19.6!LM11&lt;1,"x","")</f>
        <v/>
      </c>
      <c r="AO187" s="176" t="str">
        <f>IF(CX19.6!LX11&lt;1,"x","")</f>
        <v/>
      </c>
      <c r="AP187" s="176" t="str">
        <f>IF(CX19.6!MI11&lt;1,"x","")</f>
        <v/>
      </c>
      <c r="AQ187" s="176" t="str">
        <f>IF(CX19.6!MT11&lt;1,"x","")</f>
        <v/>
      </c>
      <c r="AR187" s="176" t="str">
        <f>IF(CX19.6!NE11&lt;1,"x","")</f>
        <v/>
      </c>
      <c r="AS187" s="176" t="str">
        <f>IF(CX19.6!NP11&lt;1,"x","")</f>
        <v/>
      </c>
      <c r="AT187" s="176" t="str">
        <f>IF(CX19.6!OA11&lt;1,"x","")</f>
        <v/>
      </c>
      <c r="AU187" s="176" t="str">
        <f>IF(CX19.6!OX11&lt;1,"x","")</f>
        <v/>
      </c>
      <c r="AV187" s="176" t="str">
        <f>IF(CX19.6!PI11&lt;1,"x","")</f>
        <v/>
      </c>
      <c r="AW187" s="176" t="str">
        <f>IF(CX19.6!PT11&lt;1,"x","")</f>
        <v/>
      </c>
      <c r="AX187" s="176" t="str">
        <f>IF(CX19.6!QE11&lt;1,"x","")</f>
        <v/>
      </c>
      <c r="AY187" s="176" t="str">
        <f>IF(CX19.6!QP11&lt;1,"x","")</f>
        <v/>
      </c>
      <c r="AZ187" s="176" t="str">
        <f>IF(CX19.6!RA11&lt;1,"x","")</f>
        <v/>
      </c>
      <c r="BA187" s="176" t="str">
        <f>IF(CX19.6!RL11&lt;1,"x","")</f>
        <v/>
      </c>
      <c r="BB187" s="176"/>
      <c r="BC187" s="176"/>
      <c r="BD187" s="176" t="str">
        <f>IF(CX19.6!TF11&lt;1,"x","")</f>
        <v/>
      </c>
      <c r="BE187" s="281"/>
    </row>
    <row r="188" spans="1:57">
      <c r="A188" s="190">
        <v>11</v>
      </c>
      <c r="B188" s="190">
        <v>186</v>
      </c>
      <c r="C188" s="180" t="s">
        <v>573</v>
      </c>
      <c r="D188" s="192" t="s">
        <v>598</v>
      </c>
      <c r="E188" s="196" t="s">
        <v>599</v>
      </c>
      <c r="F188" s="197" t="s">
        <v>18</v>
      </c>
      <c r="G188" s="190"/>
      <c r="H188" s="194" t="s">
        <v>973</v>
      </c>
      <c r="I188" s="194" t="s">
        <v>18</v>
      </c>
      <c r="J188" s="190" t="s">
        <v>972</v>
      </c>
      <c r="K188" s="205">
        <f t="shared" si="4"/>
        <v>0</v>
      </c>
      <c r="L188" s="208">
        <f>CX19.6!RY12</f>
        <v>2.8131868131868134</v>
      </c>
      <c r="M188" s="207" t="str">
        <f t="shared" si="5"/>
        <v/>
      </c>
      <c r="N188" s="176" t="str">
        <f>IF(CX19.6!M12&lt;1,"x","")</f>
        <v/>
      </c>
      <c r="O188" s="176" t="str">
        <f>IF(CX19.6!S12&lt;1,"x","")</f>
        <v/>
      </c>
      <c r="P188" s="176" t="str">
        <f>IF(CX19.6!AC12&lt;1,"x","")</f>
        <v/>
      </c>
      <c r="Q188" s="176" t="str">
        <f>IF(CX19.6!AN12&lt;1,"x","")</f>
        <v/>
      </c>
      <c r="R188" s="176" t="str">
        <f>IF(CX19.6!AY12&lt;1,"x","")</f>
        <v/>
      </c>
      <c r="S188" s="176" t="str">
        <f>IF(CX19.6!BJ12&lt;1,"x","")</f>
        <v/>
      </c>
      <c r="T188" s="176" t="str">
        <f>IF(CX19.6!BU12&lt;1,"x","")</f>
        <v/>
      </c>
      <c r="U188" s="176" t="str">
        <f>IF(CX19.6!CN12&lt;1,"x","")</f>
        <v/>
      </c>
      <c r="V188" s="176" t="str">
        <f>IF(CX19.6!CY12&lt;1,"x","")</f>
        <v/>
      </c>
      <c r="W188" s="176" t="str">
        <f>IF(CX19.6!DJ12&lt;1,"x","")</f>
        <v/>
      </c>
      <c r="X188" s="176" t="str">
        <f>IF(CX19.6!DU12&lt;1,"x","")</f>
        <v/>
      </c>
      <c r="Y188" s="176" t="str">
        <f>IF(CX19.6!EF12&lt;1,"x","")</f>
        <v/>
      </c>
      <c r="Z188" s="176" t="str">
        <f>IF(CX19.6!EQ12&lt;1,"x","")</f>
        <v/>
      </c>
      <c r="AA188" s="176" t="str">
        <f>IF(CX19.6!FB12&lt;1,"x","")</f>
        <v/>
      </c>
      <c r="AB188" s="176" t="str">
        <f>IF(CX19.6!FM12&lt;1,"x","")</f>
        <v/>
      </c>
      <c r="AC188" s="176" t="str">
        <f>IF(CX19.6!GJ12&lt;1,"x","")</f>
        <v/>
      </c>
      <c r="AD188" s="176" t="str">
        <f>IF(CX19.6!GU12&lt;1,"x","")</f>
        <v/>
      </c>
      <c r="AE188" s="176" t="str">
        <f>IF(CX19.6!HF12&lt;1,"x","")</f>
        <v/>
      </c>
      <c r="AF188" s="176" t="str">
        <f>IF(CX19.6!HQ12&lt;1,"x","")</f>
        <v/>
      </c>
      <c r="AG188" s="176" t="str">
        <f>IF(CX19.6!IB12&lt;1,"x","")</f>
        <v/>
      </c>
      <c r="AH188" s="176" t="str">
        <f>IF(CX19.6!IM12&lt;1,"x","")</f>
        <v/>
      </c>
      <c r="AI188" s="176" t="str">
        <f>IF(CX19.6!IX12&lt;1,"x","")</f>
        <v/>
      </c>
      <c r="AJ188" s="176" t="str">
        <f>IF(CX19.6!JI12&lt;1,"x","")</f>
        <v/>
      </c>
      <c r="AK188" s="176" t="str">
        <f>IF(CX19.6!JT12&lt;1,"x","")</f>
        <v/>
      </c>
      <c r="AL188" s="176" t="str">
        <f>IF(CX19.6!KQ12&lt;1,"x","")</f>
        <v/>
      </c>
      <c r="AM188" s="176" t="str">
        <f>IF(CX19.6!LB12&lt;1,"x","")</f>
        <v/>
      </c>
      <c r="AN188" s="176" t="str">
        <f>IF(CX19.6!LM12&lt;1,"x","")</f>
        <v/>
      </c>
      <c r="AO188" s="176" t="str">
        <f>IF(CX19.6!LX12&lt;1,"x","")</f>
        <v/>
      </c>
      <c r="AP188" s="176" t="str">
        <f>IF(CX19.6!MI12&lt;1,"x","")</f>
        <v/>
      </c>
      <c r="AQ188" s="176" t="str">
        <f>IF(CX19.6!MT12&lt;1,"x","")</f>
        <v/>
      </c>
      <c r="AR188" s="176" t="str">
        <f>IF(CX19.6!NE12&lt;1,"x","")</f>
        <v/>
      </c>
      <c r="AS188" s="176" t="str">
        <f>IF(CX19.6!NP12&lt;1,"x","")</f>
        <v/>
      </c>
      <c r="AT188" s="176" t="str">
        <f>IF(CX19.6!OA12&lt;1,"x","")</f>
        <v/>
      </c>
      <c r="AU188" s="176" t="str">
        <f>IF(CX19.6!OX12&lt;1,"x","")</f>
        <v/>
      </c>
      <c r="AV188" s="176" t="str">
        <f>IF(CX19.6!PI12&lt;1,"x","")</f>
        <v/>
      </c>
      <c r="AW188" s="176" t="str">
        <f>IF(CX19.6!PT12&lt;1,"x","")</f>
        <v/>
      </c>
      <c r="AX188" s="176" t="str">
        <f>IF(CX19.6!QE12&lt;1,"x","")</f>
        <v/>
      </c>
      <c r="AY188" s="176" t="str">
        <f>IF(CX19.6!QP12&lt;1,"x","")</f>
        <v/>
      </c>
      <c r="AZ188" s="176" t="str">
        <f>IF(CX19.6!RA12&lt;1,"x","")</f>
        <v/>
      </c>
      <c r="BA188" s="176" t="str">
        <f>IF(CX19.6!RL12&lt;1,"x","")</f>
        <v/>
      </c>
      <c r="BB188" s="176"/>
      <c r="BC188" s="176"/>
      <c r="BD188" s="176" t="str">
        <f>IF(CX19.6!TF12&lt;1,"x","")</f>
        <v/>
      </c>
      <c r="BE188" s="281"/>
    </row>
    <row r="189" spans="1:57">
      <c r="A189" s="190">
        <v>12</v>
      </c>
      <c r="B189" s="190">
        <v>187</v>
      </c>
      <c r="C189" s="180" t="s">
        <v>573</v>
      </c>
      <c r="D189" s="192" t="s">
        <v>605</v>
      </c>
      <c r="E189" s="196" t="s">
        <v>107</v>
      </c>
      <c r="F189" s="197" t="s">
        <v>552</v>
      </c>
      <c r="G189" s="190"/>
      <c r="H189" s="193" t="s">
        <v>929</v>
      </c>
      <c r="I189" s="182" t="s">
        <v>18</v>
      </c>
      <c r="J189" s="184" t="s">
        <v>22</v>
      </c>
      <c r="K189" s="205">
        <f t="shared" si="4"/>
        <v>0</v>
      </c>
      <c r="L189" s="208">
        <f>CX19.6!RY13</f>
        <v>2.5274725274725274</v>
      </c>
      <c r="M189" s="207" t="str">
        <f t="shared" si="5"/>
        <v/>
      </c>
      <c r="N189" s="176" t="str">
        <f>IF(CX19.6!M13&lt;1,"x","")</f>
        <v/>
      </c>
      <c r="O189" s="176" t="str">
        <f>IF(CX19.6!S13&lt;1,"x","")</f>
        <v/>
      </c>
      <c r="P189" s="176" t="str">
        <f>IF(CX19.6!AC13&lt;1,"x","")</f>
        <v/>
      </c>
      <c r="Q189" s="176" t="str">
        <f>IF(CX19.6!AN13&lt;1,"x","")</f>
        <v/>
      </c>
      <c r="R189" s="176" t="str">
        <f>IF(CX19.6!AY13&lt;1,"x","")</f>
        <v/>
      </c>
      <c r="S189" s="176" t="str">
        <f>IF(CX19.6!BJ13&lt;1,"x","")</f>
        <v/>
      </c>
      <c r="T189" s="176" t="str">
        <f>IF(CX19.6!BU13&lt;1,"x","")</f>
        <v/>
      </c>
      <c r="U189" s="176" t="str">
        <f>IF(CX19.6!CN13&lt;1,"x","")</f>
        <v/>
      </c>
      <c r="V189" s="176" t="str">
        <f>IF(CX19.6!CY13&lt;1,"x","")</f>
        <v/>
      </c>
      <c r="W189" s="176" t="str">
        <f>IF(CX19.6!DJ13&lt;1,"x","")</f>
        <v/>
      </c>
      <c r="X189" s="176" t="str">
        <f>IF(CX19.6!DU13&lt;1,"x","")</f>
        <v/>
      </c>
      <c r="Y189" s="176" t="str">
        <f>IF(CX19.6!EF13&lt;1,"x","")</f>
        <v/>
      </c>
      <c r="Z189" s="176" t="str">
        <f>IF(CX19.6!EQ13&lt;1,"x","")</f>
        <v/>
      </c>
      <c r="AA189" s="176" t="str">
        <f>IF(CX19.6!FB13&lt;1,"x","")</f>
        <v/>
      </c>
      <c r="AB189" s="176" t="str">
        <f>IF(CX19.6!FM13&lt;1,"x","")</f>
        <v/>
      </c>
      <c r="AC189" s="176" t="str">
        <f>IF(CX19.6!GJ13&lt;1,"x","")</f>
        <v/>
      </c>
      <c r="AD189" s="176" t="str">
        <f>IF(CX19.6!GU13&lt;1,"x","")</f>
        <v/>
      </c>
      <c r="AE189" s="176" t="str">
        <f>IF(CX19.6!HF13&lt;1,"x","")</f>
        <v/>
      </c>
      <c r="AF189" s="176" t="str">
        <f>IF(CX19.6!HQ13&lt;1,"x","")</f>
        <v/>
      </c>
      <c r="AG189" s="176" t="str">
        <f>IF(CX19.6!IB13&lt;1,"x","")</f>
        <v/>
      </c>
      <c r="AH189" s="176" t="str">
        <f>IF(CX19.6!IM13&lt;1,"x","")</f>
        <v/>
      </c>
      <c r="AI189" s="176" t="str">
        <f>IF(CX19.6!IX13&lt;1,"x","")</f>
        <v/>
      </c>
      <c r="AJ189" s="176" t="str">
        <f>IF(CX19.6!JI13&lt;1,"x","")</f>
        <v/>
      </c>
      <c r="AK189" s="176" t="str">
        <f>IF(CX19.6!JT13&lt;1,"x","")</f>
        <v/>
      </c>
      <c r="AL189" s="176" t="str">
        <f>IF(CX19.6!KQ13&lt;1,"x","")</f>
        <v/>
      </c>
      <c r="AM189" s="176" t="str">
        <f>IF(CX19.6!LB13&lt;1,"x","")</f>
        <v/>
      </c>
      <c r="AN189" s="176" t="str">
        <f>IF(CX19.6!LM13&lt;1,"x","")</f>
        <v/>
      </c>
      <c r="AO189" s="176" t="str">
        <f>IF(CX19.6!LX13&lt;1,"x","")</f>
        <v/>
      </c>
      <c r="AP189" s="176" t="str">
        <f>IF(CX19.6!MI13&lt;1,"x","")</f>
        <v/>
      </c>
      <c r="AQ189" s="176" t="str">
        <f>IF(CX19.6!MT13&lt;1,"x","")</f>
        <v/>
      </c>
      <c r="AR189" s="176" t="str">
        <f>IF(CX19.6!NE13&lt;1,"x","")</f>
        <v/>
      </c>
      <c r="AS189" s="176" t="str">
        <f>IF(CX19.6!NP13&lt;1,"x","")</f>
        <v/>
      </c>
      <c r="AT189" s="176" t="str">
        <f>IF(CX19.6!OA13&lt;1,"x","")</f>
        <v/>
      </c>
      <c r="AU189" s="176" t="str">
        <f>IF(CX19.6!OX13&lt;1,"x","")</f>
        <v/>
      </c>
      <c r="AV189" s="176" t="str">
        <f>IF(CX19.6!PI13&lt;1,"x","")</f>
        <v/>
      </c>
      <c r="AW189" s="176" t="str">
        <f>IF(CX19.6!PT13&lt;1,"x","")</f>
        <v/>
      </c>
      <c r="AX189" s="176" t="str">
        <f>IF(CX19.6!QE13&lt;1,"x","")</f>
        <v/>
      </c>
      <c r="AY189" s="176" t="str">
        <f>IF(CX19.6!QP13&lt;1,"x","")</f>
        <v/>
      </c>
      <c r="AZ189" s="176" t="str">
        <f>IF(CX19.6!RA13&lt;1,"x","")</f>
        <v/>
      </c>
      <c r="BA189" s="176" t="str">
        <f>IF(CX19.6!RL13&lt;1,"x","")</f>
        <v/>
      </c>
      <c r="BB189" s="176" t="str">
        <f>IF(CX19.6!SJ13&lt;1,"x","")</f>
        <v/>
      </c>
      <c r="BC189" s="176" t="str">
        <f>IF(CX19.6!SU13&lt;1,"x","")</f>
        <v/>
      </c>
      <c r="BD189" s="176" t="str">
        <f>IF(CX19.6!TF13&lt;1,"x","")</f>
        <v/>
      </c>
      <c r="BE189" s="281"/>
    </row>
    <row r="190" spans="1:57" ht="99">
      <c r="A190" s="190">
        <v>13</v>
      </c>
      <c r="B190" s="190">
        <v>188</v>
      </c>
      <c r="C190" s="180" t="s">
        <v>573</v>
      </c>
      <c r="D190" s="192" t="s">
        <v>606</v>
      </c>
      <c r="E190" s="196" t="s">
        <v>607</v>
      </c>
      <c r="F190" s="197" t="s">
        <v>386</v>
      </c>
      <c r="G190" s="190"/>
      <c r="H190" s="194" t="s">
        <v>974</v>
      </c>
      <c r="I190" s="194" t="s">
        <v>18</v>
      </c>
      <c r="J190" s="190" t="s">
        <v>975</v>
      </c>
      <c r="K190" s="205">
        <f t="shared" si="4"/>
        <v>24</v>
      </c>
      <c r="L190" s="208">
        <f>CX19.6!RY14</f>
        <v>1.8028169014084507</v>
      </c>
      <c r="M190" s="207" t="str">
        <f t="shared" si="5"/>
        <v xml:space="preserve">CHCT1 (4TC), CH ĐẤT (2TC), CHCT2 (2TC), TRẮC ĐỊA (3TC), KTCTDD (2TC), NỀN MÓNG (3TC), ĐA KTTC1 (1TC), KỸ THUẬT TC2 (2TC), TT DỰ TOÁN (1TC), TT KTV (KC) (2TC), TT KTV (TC) (2TC), </v>
      </c>
      <c r="N190" s="176" t="str">
        <f>IF(CX19.6!M14&lt;1,"x","")</f>
        <v/>
      </c>
      <c r="O190" s="176" t="str">
        <f>IF(CX19.6!S14&lt;1,"x","")</f>
        <v/>
      </c>
      <c r="P190" s="176" t="str">
        <f>IF(CX19.6!AC14&lt;1,"x","")</f>
        <v/>
      </c>
      <c r="Q190" s="176" t="str">
        <f>IF(CX19.6!AN14&lt;1,"x","")</f>
        <v/>
      </c>
      <c r="R190" s="176" t="str">
        <f>IF(CX19.6!AY14&lt;1,"x","")</f>
        <v/>
      </c>
      <c r="S190" s="176" t="str">
        <f>IF(CX19.6!BJ14&lt;1,"x","")</f>
        <v/>
      </c>
      <c r="T190" s="176" t="str">
        <f>IF(CX19.6!BU14&lt;1,"x","")</f>
        <v/>
      </c>
      <c r="U190" s="176" t="str">
        <f>IF(CX19.6!CN14&lt;1,"x","")</f>
        <v/>
      </c>
      <c r="V190" s="176" t="str">
        <f>IF(CX19.6!CY14&lt;1,"x","")</f>
        <v/>
      </c>
      <c r="W190" s="176" t="str">
        <f>IF(CX19.6!DJ14&lt;1,"x","")</f>
        <v>x</v>
      </c>
      <c r="X190" s="176" t="str">
        <f>IF(CX19.6!DU14&lt;1,"x","")</f>
        <v/>
      </c>
      <c r="Y190" s="176" t="str">
        <f>IF(CX19.6!EF14&lt;1,"x","")</f>
        <v>x</v>
      </c>
      <c r="Z190" s="176" t="str">
        <f>IF(CX19.6!EQ14&lt;1,"x","")</f>
        <v/>
      </c>
      <c r="AA190" s="176" t="str">
        <f>IF(CX19.6!FB14&lt;1,"x","")</f>
        <v/>
      </c>
      <c r="AB190" s="176" t="str">
        <f>IF(CX19.6!FM14&lt;1,"x","")</f>
        <v/>
      </c>
      <c r="AC190" s="176" t="str">
        <f>IF(CX19.6!GJ14&lt;1,"x","")</f>
        <v/>
      </c>
      <c r="AD190" s="176" t="str">
        <f>IF(CX19.6!GU14&lt;1,"x","")</f>
        <v/>
      </c>
      <c r="AE190" s="176" t="str">
        <f>IF(CX19.6!HF14&lt;1,"x","")</f>
        <v>x</v>
      </c>
      <c r="AF190" s="176" t="str">
        <f>IF(CX19.6!HQ14&lt;1,"x","")</f>
        <v/>
      </c>
      <c r="AG190" s="176" t="str">
        <f>IF(CX19.6!IB14&lt;1,"x","")</f>
        <v>x</v>
      </c>
      <c r="AH190" s="176" t="str">
        <f>IF(CX19.6!IM14&lt;1,"x","")</f>
        <v>x</v>
      </c>
      <c r="AI190" s="176" t="str">
        <f>IF(CX19.6!IX14&lt;1,"x","")</f>
        <v>x</v>
      </c>
      <c r="AJ190" s="176" t="str">
        <f>IF(CX19.6!JI14&lt;1,"x","")</f>
        <v/>
      </c>
      <c r="AK190" s="176" t="str">
        <f>IF(CX19.6!JT14&lt;1,"x","")</f>
        <v/>
      </c>
      <c r="AL190" s="176" t="str">
        <f>IF(CX19.6!KQ14&lt;1,"x","")</f>
        <v/>
      </c>
      <c r="AM190" s="176" t="str">
        <f>IF(CX19.6!LB14&lt;1,"x","")</f>
        <v/>
      </c>
      <c r="AN190" s="176" t="str">
        <f>IF(CX19.6!LM14&lt;1,"x","")</f>
        <v/>
      </c>
      <c r="AO190" s="176" t="str">
        <f>IF(CX19.6!LX14&lt;1,"x","")</f>
        <v/>
      </c>
      <c r="AP190" s="176" t="str">
        <f>IF(CX19.6!MI14&lt;1,"x","")</f>
        <v/>
      </c>
      <c r="AQ190" s="176" t="str">
        <f>IF(CX19.6!MT14&lt;1,"x","")</f>
        <v/>
      </c>
      <c r="AR190" s="176" t="str">
        <f>IF(CX19.6!NE14&lt;1,"x","")</f>
        <v>x</v>
      </c>
      <c r="AS190" s="176" t="str">
        <f>IF(CX19.6!NP14&lt;1,"x","")</f>
        <v/>
      </c>
      <c r="AT190" s="176" t="str">
        <f>IF(CX19.6!OA14&lt;1,"x","")</f>
        <v/>
      </c>
      <c r="AU190" s="176" t="str">
        <f>IF(CX19.6!OX14&lt;1,"x","")</f>
        <v>x</v>
      </c>
      <c r="AV190" s="176" t="str">
        <f>IF(CX19.6!PI14&lt;1,"x","")</f>
        <v/>
      </c>
      <c r="AW190" s="176" t="str">
        <f>IF(CX19.6!PT14&lt;1,"x","")</f>
        <v/>
      </c>
      <c r="AX190" s="176" t="str">
        <f>IF(CX19.6!QE14&lt;1,"x","")</f>
        <v/>
      </c>
      <c r="AY190" s="176" t="str">
        <f>IF(CX19.6!QP14&lt;1,"x","")</f>
        <v/>
      </c>
      <c r="AZ190" s="176" t="str">
        <f>IF(CX19.6!RA14&lt;1,"x","")</f>
        <v/>
      </c>
      <c r="BA190" s="176" t="str">
        <f>IF(CX19.6!RL14&lt;1,"x","")</f>
        <v>x</v>
      </c>
      <c r="BB190" s="176" t="str">
        <f>IF(CX19.6!SJ14&lt;1,"x","")</f>
        <v>x</v>
      </c>
      <c r="BC190" s="176" t="str">
        <f>IF(CX19.6!SU14&lt;1,"x","")</f>
        <v>x</v>
      </c>
      <c r="BD190" s="176"/>
      <c r="BE190" s="281"/>
    </row>
    <row r="191" spans="1:57">
      <c r="A191" s="190">
        <v>14</v>
      </c>
      <c r="B191" s="190">
        <v>189</v>
      </c>
      <c r="C191" s="180" t="s">
        <v>573</v>
      </c>
      <c r="D191" s="192" t="s">
        <v>608</v>
      </c>
      <c r="E191" s="196" t="s">
        <v>145</v>
      </c>
      <c r="F191" s="197" t="s">
        <v>609</v>
      </c>
      <c r="G191" s="190"/>
      <c r="H191" s="194" t="s">
        <v>976</v>
      </c>
      <c r="I191" s="194" t="s">
        <v>18</v>
      </c>
      <c r="J191" s="190" t="s">
        <v>697</v>
      </c>
      <c r="K191" s="205">
        <f t="shared" si="4"/>
        <v>0</v>
      </c>
      <c r="L191" s="208">
        <f>CX19.6!RY15</f>
        <v>2.1648351648351647</v>
      </c>
      <c r="M191" s="207" t="str">
        <f t="shared" si="5"/>
        <v/>
      </c>
      <c r="N191" s="176" t="str">
        <f>IF(CX19.6!M15&lt;1,"x","")</f>
        <v/>
      </c>
      <c r="O191" s="176" t="str">
        <f>IF(CX19.6!S15&lt;1,"x","")</f>
        <v/>
      </c>
      <c r="P191" s="176" t="str">
        <f>IF(CX19.6!AC15&lt;1,"x","")</f>
        <v/>
      </c>
      <c r="Q191" s="176" t="str">
        <f>IF(CX19.6!AN15&lt;1,"x","")</f>
        <v/>
      </c>
      <c r="R191" s="176" t="str">
        <f>IF(CX19.6!AY15&lt;1,"x","")</f>
        <v/>
      </c>
      <c r="S191" s="176" t="str">
        <f>IF(CX19.6!BJ15&lt;1,"x","")</f>
        <v/>
      </c>
      <c r="T191" s="176" t="str">
        <f>IF(CX19.6!BU15&lt;1,"x","")</f>
        <v/>
      </c>
      <c r="U191" s="176" t="str">
        <f>IF(CX19.6!CN15&lt;1,"x","")</f>
        <v/>
      </c>
      <c r="V191" s="176" t="str">
        <f>IF(CX19.6!CY15&lt;1,"x","")</f>
        <v/>
      </c>
      <c r="W191" s="176" t="str">
        <f>IF(CX19.6!DJ15&lt;1,"x","")</f>
        <v/>
      </c>
      <c r="X191" s="176" t="str">
        <f>IF(CX19.6!DU15&lt;1,"x","")</f>
        <v/>
      </c>
      <c r="Y191" s="176" t="str">
        <f>IF(CX19.6!EF15&lt;1,"x","")</f>
        <v/>
      </c>
      <c r="Z191" s="176" t="str">
        <f>IF(CX19.6!EQ15&lt;1,"x","")</f>
        <v/>
      </c>
      <c r="AA191" s="176" t="str">
        <f>IF(CX19.6!FB15&lt;1,"x","")</f>
        <v/>
      </c>
      <c r="AB191" s="176" t="str">
        <f>IF(CX19.6!FM15&lt;1,"x","")</f>
        <v/>
      </c>
      <c r="AC191" s="176" t="str">
        <f>IF(CX19.6!GJ15&lt;1,"x","")</f>
        <v/>
      </c>
      <c r="AD191" s="176" t="str">
        <f>IF(CX19.6!GU15&lt;1,"x","")</f>
        <v/>
      </c>
      <c r="AE191" s="176" t="str">
        <f>IF(CX19.6!HF15&lt;1,"x","")</f>
        <v/>
      </c>
      <c r="AF191" s="176" t="str">
        <f>IF(CX19.6!HQ15&lt;1,"x","")</f>
        <v/>
      </c>
      <c r="AG191" s="176" t="str">
        <f>IF(CX19.6!IB15&lt;1,"x","")</f>
        <v/>
      </c>
      <c r="AH191" s="176" t="str">
        <f>IF(CX19.6!IM15&lt;1,"x","")</f>
        <v/>
      </c>
      <c r="AI191" s="176" t="str">
        <f>IF(CX19.6!IX15&lt;1,"x","")</f>
        <v/>
      </c>
      <c r="AJ191" s="176" t="str">
        <f>IF(CX19.6!JI15&lt;1,"x","")</f>
        <v/>
      </c>
      <c r="AK191" s="176" t="str">
        <f>IF(CX19.6!JT15&lt;1,"x","")</f>
        <v/>
      </c>
      <c r="AL191" s="176" t="str">
        <f>IF(CX19.6!KQ15&lt;1,"x","")</f>
        <v/>
      </c>
      <c r="AM191" s="176" t="str">
        <f>IF(CX19.6!LB15&lt;1,"x","")</f>
        <v/>
      </c>
      <c r="AN191" s="176" t="str">
        <f>IF(CX19.6!LM15&lt;1,"x","")</f>
        <v/>
      </c>
      <c r="AO191" s="176" t="str">
        <f>IF(CX19.6!LX15&lt;1,"x","")</f>
        <v/>
      </c>
      <c r="AP191" s="176" t="str">
        <f>IF(CX19.6!MI15&lt;1,"x","")</f>
        <v/>
      </c>
      <c r="AQ191" s="176" t="str">
        <f>IF(CX19.6!MT15&lt;1,"x","")</f>
        <v/>
      </c>
      <c r="AR191" s="176" t="str">
        <f>IF(CX19.6!NE15&lt;1,"x","")</f>
        <v/>
      </c>
      <c r="AS191" s="176" t="str">
        <f>IF(CX19.6!NP15&lt;1,"x","")</f>
        <v/>
      </c>
      <c r="AT191" s="176" t="str">
        <f>IF(CX19.6!OA15&lt;1,"x","")</f>
        <v/>
      </c>
      <c r="AU191" s="176" t="str">
        <f>IF(CX19.6!OX15&lt;1,"x","")</f>
        <v/>
      </c>
      <c r="AV191" s="176" t="str">
        <f>IF(CX19.6!PI15&lt;1,"x","")</f>
        <v/>
      </c>
      <c r="AW191" s="176" t="str">
        <f>IF(CX19.6!PT15&lt;1,"x","")</f>
        <v/>
      </c>
      <c r="AX191" s="176" t="str">
        <f>IF(CX19.6!QE15&lt;1,"x","")</f>
        <v/>
      </c>
      <c r="AY191" s="176" t="str">
        <f>IF(CX19.6!QP15&lt;1,"x","")</f>
        <v/>
      </c>
      <c r="AZ191" s="176" t="str">
        <f>IF(CX19.6!RA15&lt;1,"x","")</f>
        <v/>
      </c>
      <c r="BA191" s="176" t="str">
        <f>IF(CX19.6!RL15&lt;1,"x","")</f>
        <v/>
      </c>
      <c r="BB191" s="176" t="str">
        <f>IF(CX19.6!SJ15&lt;1,"x","")</f>
        <v/>
      </c>
      <c r="BC191" s="176" t="str">
        <f>IF(CX19.6!SU15&lt;1,"x","")</f>
        <v/>
      </c>
      <c r="BD191" s="176" t="str">
        <f>IF(CX19.6!TF15&lt;1,"x","")</f>
        <v/>
      </c>
      <c r="BE191" s="281"/>
    </row>
    <row r="192" spans="1:57">
      <c r="A192" s="190">
        <v>15</v>
      </c>
      <c r="B192" s="190">
        <v>190</v>
      </c>
      <c r="C192" s="180" t="s">
        <v>573</v>
      </c>
      <c r="D192" s="192" t="s">
        <v>610</v>
      </c>
      <c r="E192" s="196" t="s">
        <v>278</v>
      </c>
      <c r="F192" s="197" t="s">
        <v>396</v>
      </c>
      <c r="G192" s="190"/>
      <c r="H192" s="194" t="s">
        <v>977</v>
      </c>
      <c r="I192" s="194" t="s">
        <v>18</v>
      </c>
      <c r="J192" s="190" t="s">
        <v>978</v>
      </c>
      <c r="K192" s="205">
        <f t="shared" si="4"/>
        <v>2</v>
      </c>
      <c r="L192" s="208">
        <f>CX19.6!RY16</f>
        <v>2.2967032967032965</v>
      </c>
      <c r="M192" s="207" t="str">
        <f t="shared" si="5"/>
        <v xml:space="preserve">TT KTV (TC) (2TC), </v>
      </c>
      <c r="N192" s="176" t="str">
        <f>IF(CX19.6!M16&lt;1,"x","")</f>
        <v/>
      </c>
      <c r="O192" s="176" t="str">
        <f>IF(CX19.6!S16&lt;1,"x","")</f>
        <v/>
      </c>
      <c r="P192" s="176" t="str">
        <f>IF(CX19.6!AC16&lt;1,"x","")</f>
        <v/>
      </c>
      <c r="Q192" s="176" t="str">
        <f>IF(CX19.6!AN16&lt;1,"x","")</f>
        <v/>
      </c>
      <c r="R192" s="176" t="str">
        <f>IF(CX19.6!AY16&lt;1,"x","")</f>
        <v/>
      </c>
      <c r="S192" s="176" t="str">
        <f>IF(CX19.6!BJ16&lt;1,"x","")</f>
        <v/>
      </c>
      <c r="T192" s="176" t="str">
        <f>IF(CX19.6!BU16&lt;1,"x","")</f>
        <v/>
      </c>
      <c r="U192" s="176" t="str">
        <f>IF(CX19.6!CN16&lt;1,"x","")</f>
        <v/>
      </c>
      <c r="V192" s="176" t="str">
        <f>IF(CX19.6!CY16&lt;1,"x","")</f>
        <v/>
      </c>
      <c r="W192" s="176" t="str">
        <f>IF(CX19.6!DJ16&lt;1,"x","")</f>
        <v/>
      </c>
      <c r="X192" s="176" t="str">
        <f>IF(CX19.6!DU16&lt;1,"x","")</f>
        <v/>
      </c>
      <c r="Y192" s="176" t="str">
        <f>IF(CX19.6!EF16&lt;1,"x","")</f>
        <v/>
      </c>
      <c r="Z192" s="176" t="str">
        <f>IF(CX19.6!EQ16&lt;1,"x","")</f>
        <v/>
      </c>
      <c r="AA192" s="176" t="str">
        <f>IF(CX19.6!FB16&lt;1,"x","")</f>
        <v/>
      </c>
      <c r="AB192" s="176" t="str">
        <f>IF(CX19.6!FM16&lt;1,"x","")</f>
        <v/>
      </c>
      <c r="AC192" s="176" t="str">
        <f>IF(CX19.6!GJ16&lt;1,"x","")</f>
        <v/>
      </c>
      <c r="AD192" s="176" t="str">
        <f>IF(CX19.6!GU16&lt;1,"x","")</f>
        <v/>
      </c>
      <c r="AE192" s="176" t="str">
        <f>IF(CX19.6!HF16&lt;1,"x","")</f>
        <v/>
      </c>
      <c r="AF192" s="176" t="str">
        <f>IF(CX19.6!HQ16&lt;1,"x","")</f>
        <v/>
      </c>
      <c r="AG192" s="176" t="str">
        <f>IF(CX19.6!IB16&lt;1,"x","")</f>
        <v/>
      </c>
      <c r="AH192" s="176" t="str">
        <f>IF(CX19.6!IM16&lt;1,"x","")</f>
        <v/>
      </c>
      <c r="AI192" s="176" t="str">
        <f>IF(CX19.6!IX16&lt;1,"x","")</f>
        <v/>
      </c>
      <c r="AJ192" s="176" t="str">
        <f>IF(CX19.6!JI16&lt;1,"x","")</f>
        <v/>
      </c>
      <c r="AK192" s="176" t="str">
        <f>IF(CX19.6!JT16&lt;1,"x","")</f>
        <v/>
      </c>
      <c r="AL192" s="176" t="str">
        <f>IF(CX19.6!KQ16&lt;1,"x","")</f>
        <v/>
      </c>
      <c r="AM192" s="176" t="str">
        <f>IF(CX19.6!LB16&lt;1,"x","")</f>
        <v/>
      </c>
      <c r="AN192" s="176" t="str">
        <f>IF(CX19.6!LM16&lt;1,"x","")</f>
        <v/>
      </c>
      <c r="AO192" s="176" t="str">
        <f>IF(CX19.6!LX16&lt;1,"x","")</f>
        <v/>
      </c>
      <c r="AP192" s="176" t="str">
        <f>IF(CX19.6!MI16&lt;1,"x","")</f>
        <v/>
      </c>
      <c r="AQ192" s="176" t="str">
        <f>IF(CX19.6!MT16&lt;1,"x","")</f>
        <v/>
      </c>
      <c r="AR192" s="176" t="str">
        <f>IF(CX19.6!NE16&lt;1,"x","")</f>
        <v/>
      </c>
      <c r="AS192" s="176" t="str">
        <f>IF(CX19.6!NP16&lt;1,"x","")</f>
        <v/>
      </c>
      <c r="AT192" s="176" t="str">
        <f>IF(CX19.6!OA16&lt;1,"x","")</f>
        <v/>
      </c>
      <c r="AU192" s="176" t="str">
        <f>IF(CX19.6!OX16&lt;1,"x","")</f>
        <v/>
      </c>
      <c r="AV192" s="176" t="str">
        <f>IF(CX19.6!PI16&lt;1,"x","")</f>
        <v/>
      </c>
      <c r="AW192" s="176" t="str">
        <f>IF(CX19.6!PT16&lt;1,"x","")</f>
        <v/>
      </c>
      <c r="AX192" s="176" t="str">
        <f>IF(CX19.6!QE16&lt;1,"x","")</f>
        <v/>
      </c>
      <c r="AY192" s="176" t="str">
        <f>IF(CX19.6!QP16&lt;1,"x","")</f>
        <v/>
      </c>
      <c r="AZ192" s="176" t="str">
        <f>IF(CX19.6!RA16&lt;1,"x","")</f>
        <v/>
      </c>
      <c r="BA192" s="176" t="str">
        <f>IF(CX19.6!RL16&lt;1,"x","")</f>
        <v/>
      </c>
      <c r="BB192" s="176" t="str">
        <f>IF(CX19.6!SJ16&lt;1,"x","")</f>
        <v/>
      </c>
      <c r="BC192" s="176" t="str">
        <f>IF(CX19.6!SU16&lt;1,"x","")</f>
        <v>x</v>
      </c>
      <c r="BD192" s="176" t="str">
        <f>IF(CX19.6!TF16&lt;1,"x","")</f>
        <v/>
      </c>
      <c r="BE192" s="281"/>
    </row>
    <row r="193" spans="1:57">
      <c r="A193" s="190">
        <v>16</v>
      </c>
      <c r="B193" s="190">
        <v>191</v>
      </c>
      <c r="C193" s="180" t="s">
        <v>573</v>
      </c>
      <c r="D193" s="192" t="s">
        <v>611</v>
      </c>
      <c r="E193" s="196" t="s">
        <v>19</v>
      </c>
      <c r="F193" s="197" t="s">
        <v>612</v>
      </c>
      <c r="G193" s="190"/>
      <c r="H193" s="194" t="s">
        <v>979</v>
      </c>
      <c r="I193" s="194" t="s">
        <v>18</v>
      </c>
      <c r="J193" s="190" t="s">
        <v>692</v>
      </c>
      <c r="K193" s="205">
        <f t="shared" si="4"/>
        <v>0</v>
      </c>
      <c r="L193" s="208">
        <f>CX19.6!RY17</f>
        <v>2.3956043956043955</v>
      </c>
      <c r="M193" s="207" t="str">
        <f t="shared" si="5"/>
        <v/>
      </c>
      <c r="N193" s="176" t="str">
        <f>IF(CX19.6!M17&lt;1,"x","")</f>
        <v/>
      </c>
      <c r="O193" s="176" t="str">
        <f>IF(CX19.6!S17&lt;1,"x","")</f>
        <v/>
      </c>
      <c r="P193" s="176" t="str">
        <f>IF(CX19.6!AC17&lt;1,"x","")</f>
        <v/>
      </c>
      <c r="Q193" s="176" t="str">
        <f>IF(CX19.6!AN17&lt;1,"x","")</f>
        <v/>
      </c>
      <c r="R193" s="176" t="str">
        <f>IF(CX19.6!AY17&lt;1,"x","")</f>
        <v/>
      </c>
      <c r="S193" s="176" t="str">
        <f>IF(CX19.6!BJ17&lt;1,"x","")</f>
        <v/>
      </c>
      <c r="T193" s="176" t="str">
        <f>IF(CX19.6!BU17&lt;1,"x","")</f>
        <v/>
      </c>
      <c r="U193" s="176" t="str">
        <f>IF(CX19.6!CN17&lt;1,"x","")</f>
        <v/>
      </c>
      <c r="V193" s="176" t="str">
        <f>IF(CX19.6!CY17&lt;1,"x","")</f>
        <v/>
      </c>
      <c r="W193" s="176" t="str">
        <f>IF(CX19.6!DJ17&lt;1,"x","")</f>
        <v/>
      </c>
      <c r="X193" s="176" t="str">
        <f>IF(CX19.6!DU17&lt;1,"x","")</f>
        <v/>
      </c>
      <c r="Y193" s="176" t="str">
        <f>IF(CX19.6!EF17&lt;1,"x","")</f>
        <v/>
      </c>
      <c r="Z193" s="176" t="str">
        <f>IF(CX19.6!EQ17&lt;1,"x","")</f>
        <v/>
      </c>
      <c r="AA193" s="176" t="str">
        <f>IF(CX19.6!FB17&lt;1,"x","")</f>
        <v/>
      </c>
      <c r="AB193" s="176" t="str">
        <f>IF(CX19.6!FM17&lt;1,"x","")</f>
        <v/>
      </c>
      <c r="AC193" s="176" t="str">
        <f>IF(CX19.6!GJ17&lt;1,"x","")</f>
        <v/>
      </c>
      <c r="AD193" s="176" t="str">
        <f>IF(CX19.6!GU17&lt;1,"x","")</f>
        <v/>
      </c>
      <c r="AE193" s="176" t="str">
        <f>IF(CX19.6!HF17&lt;1,"x","")</f>
        <v/>
      </c>
      <c r="AF193" s="176" t="str">
        <f>IF(CX19.6!HQ17&lt;1,"x","")</f>
        <v/>
      </c>
      <c r="AG193" s="176" t="str">
        <f>IF(CX19.6!IB17&lt;1,"x","")</f>
        <v/>
      </c>
      <c r="AH193" s="176" t="str">
        <f>IF(CX19.6!IM17&lt;1,"x","")</f>
        <v/>
      </c>
      <c r="AI193" s="176" t="str">
        <f>IF(CX19.6!IX17&lt;1,"x","")</f>
        <v/>
      </c>
      <c r="AJ193" s="176" t="str">
        <f>IF(CX19.6!JI17&lt;1,"x","")</f>
        <v/>
      </c>
      <c r="AK193" s="176" t="str">
        <f>IF(CX19.6!JT17&lt;1,"x","")</f>
        <v/>
      </c>
      <c r="AL193" s="176" t="str">
        <f>IF(CX19.6!KQ17&lt;1,"x","")</f>
        <v/>
      </c>
      <c r="AM193" s="176" t="str">
        <f>IF(CX19.6!LB17&lt;1,"x","")</f>
        <v/>
      </c>
      <c r="AN193" s="176" t="str">
        <f>IF(CX19.6!LM17&lt;1,"x","")</f>
        <v/>
      </c>
      <c r="AO193" s="176" t="str">
        <f>IF(CX19.6!LX17&lt;1,"x","")</f>
        <v/>
      </c>
      <c r="AP193" s="176" t="str">
        <f>IF(CX19.6!MI17&lt;1,"x","")</f>
        <v/>
      </c>
      <c r="AQ193" s="176" t="str">
        <f>IF(CX19.6!MT17&lt;1,"x","")</f>
        <v/>
      </c>
      <c r="AR193" s="176" t="str">
        <f>IF(CX19.6!NE17&lt;1,"x","")</f>
        <v/>
      </c>
      <c r="AS193" s="176" t="str">
        <f>IF(CX19.6!NP17&lt;1,"x","")</f>
        <v/>
      </c>
      <c r="AT193" s="176" t="str">
        <f>IF(CX19.6!OA17&lt;1,"x","")</f>
        <v/>
      </c>
      <c r="AU193" s="176" t="str">
        <f>IF(CX19.6!OX17&lt;1,"x","")</f>
        <v/>
      </c>
      <c r="AV193" s="176" t="str">
        <f>IF(CX19.6!PI17&lt;1,"x","")</f>
        <v/>
      </c>
      <c r="AW193" s="176" t="str">
        <f>IF(CX19.6!PT17&lt;1,"x","")</f>
        <v/>
      </c>
      <c r="AX193" s="176" t="str">
        <f>IF(CX19.6!QE17&lt;1,"x","")</f>
        <v/>
      </c>
      <c r="AY193" s="176" t="str">
        <f>IF(CX19.6!QP17&lt;1,"x","")</f>
        <v/>
      </c>
      <c r="AZ193" s="176" t="str">
        <f>IF(CX19.6!RA17&lt;1,"x","")</f>
        <v/>
      </c>
      <c r="BA193" s="176" t="str">
        <f>IF(CX19.6!RL17&lt;1,"x","")</f>
        <v/>
      </c>
      <c r="BB193" s="176"/>
      <c r="BC193" s="176"/>
      <c r="BD193" s="176" t="str">
        <f>IF(CX19.6!TF17&lt;1,"x","")</f>
        <v/>
      </c>
      <c r="BE193" s="281"/>
    </row>
    <row r="194" spans="1:57" ht="49.5">
      <c r="A194" s="190">
        <v>17</v>
      </c>
      <c r="B194" s="190">
        <v>192</v>
      </c>
      <c r="C194" s="180" t="s">
        <v>573</v>
      </c>
      <c r="D194" s="192" t="s">
        <v>613</v>
      </c>
      <c r="E194" s="196" t="s">
        <v>614</v>
      </c>
      <c r="F194" s="266" t="s">
        <v>216</v>
      </c>
      <c r="G194" s="190"/>
      <c r="H194" s="193" t="s">
        <v>933</v>
      </c>
      <c r="I194" s="182" t="s">
        <v>18</v>
      </c>
      <c r="J194" s="184" t="s">
        <v>888</v>
      </c>
      <c r="K194" s="205">
        <f t="shared" si="4"/>
        <v>7</v>
      </c>
      <c r="L194" s="208">
        <f>CX19.6!RY18</f>
        <v>2.125</v>
      </c>
      <c r="M194" s="207" t="str">
        <f t="shared" si="5"/>
        <v xml:space="preserve">ĐA KTTC1 (1TC), ĐA TCTC CTXD (1TC), TT DỰ TOÁN (1TC), TT KTV (KC) (2TC), TT KTV (TC) (2TC), </v>
      </c>
      <c r="N194" s="176" t="str">
        <f>IF(CX19.6!M18&lt;1,"x","")</f>
        <v/>
      </c>
      <c r="O194" s="176" t="str">
        <f>IF(CX19.6!S18&lt;1,"x","")</f>
        <v>x</v>
      </c>
      <c r="P194" s="176" t="str">
        <f>IF(CX19.6!AC18&lt;1,"x","")</f>
        <v/>
      </c>
      <c r="Q194" s="176" t="str">
        <f>IF(CX19.6!AN18&lt;1,"x","")</f>
        <v/>
      </c>
      <c r="R194" s="176" t="str">
        <f>IF(CX19.6!AY18&lt;1,"x","")</f>
        <v/>
      </c>
      <c r="S194" s="176" t="str">
        <f>IF(CX19.6!BJ18&lt;1,"x","")</f>
        <v/>
      </c>
      <c r="T194" s="176" t="str">
        <f>IF(CX19.6!BU18&lt;1,"x","")</f>
        <v/>
      </c>
      <c r="U194" s="176" t="str">
        <f>IF(CX19.6!CN18&lt;1,"x","")</f>
        <v/>
      </c>
      <c r="V194" s="176" t="str">
        <f>IF(CX19.6!CY18&lt;1,"x","")</f>
        <v/>
      </c>
      <c r="W194" s="176" t="str">
        <f>IF(CX19.6!DJ18&lt;1,"x","")</f>
        <v/>
      </c>
      <c r="X194" s="176" t="str">
        <f>IF(CX19.6!DU18&lt;1,"x","")</f>
        <v/>
      </c>
      <c r="Y194" s="176" t="str">
        <f>IF(CX19.6!EF18&lt;1,"x","")</f>
        <v/>
      </c>
      <c r="Z194" s="176" t="str">
        <f>IF(CX19.6!EQ18&lt;1,"x","")</f>
        <v/>
      </c>
      <c r="AA194" s="176" t="str">
        <f>IF(CX19.6!FB18&lt;1,"x","")</f>
        <v/>
      </c>
      <c r="AB194" s="176" t="str">
        <f>IF(CX19.6!FM18&lt;1,"x","")</f>
        <v/>
      </c>
      <c r="AC194" s="176" t="str">
        <f>IF(CX19.6!GJ18&lt;1,"x","")</f>
        <v/>
      </c>
      <c r="AD194" s="176" t="str">
        <f>IF(CX19.6!GU18&lt;1,"x","")</f>
        <v/>
      </c>
      <c r="AE194" s="176" t="str">
        <f>IF(CX19.6!HF18&lt;1,"x","")</f>
        <v/>
      </c>
      <c r="AF194" s="176" t="str">
        <f>IF(CX19.6!HQ18&lt;1,"x","")</f>
        <v/>
      </c>
      <c r="AG194" s="176" t="str">
        <f>IF(CX19.6!IB18&lt;1,"x","")</f>
        <v/>
      </c>
      <c r="AH194" s="176" t="str">
        <f>IF(CX19.6!IM18&lt;1,"x","")</f>
        <v/>
      </c>
      <c r="AI194" s="176" t="str">
        <f>IF(CX19.6!IX18&lt;1,"x","")</f>
        <v/>
      </c>
      <c r="AJ194" s="176" t="str">
        <f>IF(CX19.6!JI18&lt;1,"x","")</f>
        <v/>
      </c>
      <c r="AK194" s="176" t="str">
        <f>IF(CX19.6!JT18&lt;1,"x","")</f>
        <v/>
      </c>
      <c r="AL194" s="176" t="str">
        <f>IF(CX19.6!KQ18&lt;1,"x","")</f>
        <v/>
      </c>
      <c r="AM194" s="176" t="str">
        <f>IF(CX19.6!LB18&lt;1,"x","")</f>
        <v/>
      </c>
      <c r="AN194" s="176" t="str">
        <f>IF(CX19.6!LM18&lt;1,"x","")</f>
        <v/>
      </c>
      <c r="AO194" s="176" t="str">
        <f>IF(CX19.6!LX18&lt;1,"x","")</f>
        <v/>
      </c>
      <c r="AP194" s="176" t="str">
        <f>IF(CX19.6!MI18&lt;1,"x","")</f>
        <v/>
      </c>
      <c r="AQ194" s="176" t="str">
        <f>IF(CX19.6!MT18&lt;1,"x","")</f>
        <v/>
      </c>
      <c r="AR194" s="176" t="str">
        <f>IF(CX19.6!NE18&lt;1,"x","")</f>
        <v>x</v>
      </c>
      <c r="AS194" s="176" t="str">
        <f>IF(CX19.6!NP18&lt;1,"x","")</f>
        <v/>
      </c>
      <c r="AT194" s="176" t="str">
        <f>IF(CX19.6!OA18&lt;1,"x","")</f>
        <v/>
      </c>
      <c r="AU194" s="176" t="str">
        <f>IF(CX19.6!OX18&lt;1,"x","")</f>
        <v/>
      </c>
      <c r="AV194" s="176" t="str">
        <f>IF(CX19.6!PI18&lt;1,"x","")</f>
        <v/>
      </c>
      <c r="AW194" s="176" t="str">
        <f>IF(CX19.6!PT18&lt;1,"x","")</f>
        <v/>
      </c>
      <c r="AX194" s="176" t="str">
        <f>IF(CX19.6!QE18&lt;1,"x","")</f>
        <v/>
      </c>
      <c r="AY194" s="176" t="str">
        <f>IF(CX19.6!QP18&lt;1,"x","")</f>
        <v>x</v>
      </c>
      <c r="AZ194" s="176" t="str">
        <f>IF(CX19.6!RA18&lt;1,"x","")</f>
        <v/>
      </c>
      <c r="BA194" s="176" t="str">
        <f>IF(CX19.6!RL18&lt;1,"x","")</f>
        <v>x</v>
      </c>
      <c r="BB194" s="176" t="str">
        <f>IF(CX19.6!SJ18&lt;1,"x","")</f>
        <v>x</v>
      </c>
      <c r="BC194" s="176" t="str">
        <f>IF(CX19.6!SU18&lt;1,"x","")</f>
        <v>x</v>
      </c>
      <c r="BD194" s="176"/>
      <c r="BE194" s="281"/>
    </row>
    <row r="195" spans="1:57">
      <c r="A195" s="190">
        <v>18</v>
      </c>
      <c r="B195" s="190">
        <v>193</v>
      </c>
      <c r="C195" s="180" t="s">
        <v>573</v>
      </c>
      <c r="D195" s="192" t="s">
        <v>617</v>
      </c>
      <c r="E195" s="196" t="s">
        <v>463</v>
      </c>
      <c r="F195" s="197" t="s">
        <v>618</v>
      </c>
      <c r="G195" s="190"/>
      <c r="H195" s="194" t="s">
        <v>982</v>
      </c>
      <c r="I195" s="194" t="s">
        <v>18</v>
      </c>
      <c r="J195" s="190" t="s">
        <v>688</v>
      </c>
      <c r="K195" s="205">
        <f t="shared" ref="K195:K210" si="6">SUMIF(P195:BD195,"x",$P$1:$BD$1)</f>
        <v>0</v>
      </c>
      <c r="L195" s="208">
        <f>CX19.6!RY19</f>
        <v>2.8956043956043955</v>
      </c>
      <c r="M195" s="207" t="str">
        <f t="shared" si="5"/>
        <v/>
      </c>
      <c r="N195" s="176" t="str">
        <f>IF(CX19.6!M19&lt;1,"x","")</f>
        <v/>
      </c>
      <c r="O195" s="176" t="str">
        <f>IF(CX19.6!S19&lt;1,"x","")</f>
        <v/>
      </c>
      <c r="P195" s="176" t="str">
        <f>IF(CX19.6!AC19&lt;1,"x","")</f>
        <v/>
      </c>
      <c r="Q195" s="176" t="str">
        <f>IF(CX19.6!AN19&lt;1,"x","")</f>
        <v/>
      </c>
      <c r="R195" s="176" t="str">
        <f>IF(CX19.6!AY19&lt;1,"x","")</f>
        <v/>
      </c>
      <c r="S195" s="176" t="str">
        <f>IF(CX19.6!BJ19&lt;1,"x","")</f>
        <v/>
      </c>
      <c r="T195" s="176" t="str">
        <f>IF(CX19.6!BU19&lt;1,"x","")</f>
        <v/>
      </c>
      <c r="U195" s="176" t="str">
        <f>IF(CX19.6!CN19&lt;1,"x","")</f>
        <v/>
      </c>
      <c r="V195" s="176" t="str">
        <f>IF(CX19.6!CY19&lt;1,"x","")</f>
        <v/>
      </c>
      <c r="W195" s="176" t="str">
        <f>IF(CX19.6!DJ19&lt;1,"x","")</f>
        <v/>
      </c>
      <c r="X195" s="176" t="str">
        <f>IF(CX19.6!DU19&lt;1,"x","")</f>
        <v/>
      </c>
      <c r="Y195" s="176" t="str">
        <f>IF(CX19.6!EF19&lt;1,"x","")</f>
        <v/>
      </c>
      <c r="Z195" s="176" t="str">
        <f>IF(CX19.6!EQ19&lt;1,"x","")</f>
        <v/>
      </c>
      <c r="AA195" s="176" t="str">
        <f>IF(CX19.6!FB19&lt;1,"x","")</f>
        <v/>
      </c>
      <c r="AB195" s="176" t="str">
        <f>IF(CX19.6!FM19&lt;1,"x","")</f>
        <v/>
      </c>
      <c r="AC195" s="176" t="str">
        <f>IF(CX19.6!GJ19&lt;1,"x","")</f>
        <v/>
      </c>
      <c r="AD195" s="176" t="str">
        <f>IF(CX19.6!GU19&lt;1,"x","")</f>
        <v/>
      </c>
      <c r="AE195" s="176" t="str">
        <f>IF(CX19.6!HF19&lt;1,"x","")</f>
        <v/>
      </c>
      <c r="AF195" s="176" t="str">
        <f>IF(CX19.6!HQ19&lt;1,"x","")</f>
        <v/>
      </c>
      <c r="AG195" s="176" t="str">
        <f>IF(CX19.6!IB19&lt;1,"x","")</f>
        <v/>
      </c>
      <c r="AH195" s="176" t="str">
        <f>IF(CX19.6!IM19&lt;1,"x","")</f>
        <v/>
      </c>
      <c r="AI195" s="176" t="str">
        <f>IF(CX19.6!IX19&lt;1,"x","")</f>
        <v/>
      </c>
      <c r="AJ195" s="176" t="str">
        <f>IF(CX19.6!JI19&lt;1,"x","")</f>
        <v/>
      </c>
      <c r="AK195" s="176" t="str">
        <f>IF(CX19.6!JT19&lt;1,"x","")</f>
        <v/>
      </c>
      <c r="AL195" s="176" t="str">
        <f>IF(CX19.6!KQ19&lt;1,"x","")</f>
        <v/>
      </c>
      <c r="AM195" s="176" t="str">
        <f>IF(CX19.6!LB19&lt;1,"x","")</f>
        <v/>
      </c>
      <c r="AN195" s="176" t="str">
        <f>IF(CX19.6!LM19&lt;1,"x","")</f>
        <v/>
      </c>
      <c r="AO195" s="176" t="str">
        <f>IF(CX19.6!LX19&lt;1,"x","")</f>
        <v/>
      </c>
      <c r="AP195" s="176" t="str">
        <f>IF(CX19.6!MI19&lt;1,"x","")</f>
        <v/>
      </c>
      <c r="AQ195" s="176" t="str">
        <f>IF(CX19.6!MT19&lt;1,"x","")</f>
        <v/>
      </c>
      <c r="AR195" s="176" t="str">
        <f>IF(CX19.6!NE19&lt;1,"x","")</f>
        <v/>
      </c>
      <c r="AS195" s="176" t="str">
        <f>IF(CX19.6!NP19&lt;1,"x","")</f>
        <v/>
      </c>
      <c r="AT195" s="176" t="str">
        <f>IF(CX19.6!OA19&lt;1,"x","")</f>
        <v/>
      </c>
      <c r="AU195" s="176" t="str">
        <f>IF(CX19.6!OX19&lt;1,"x","")</f>
        <v/>
      </c>
      <c r="AV195" s="176" t="str">
        <f>IF(CX19.6!PI19&lt;1,"x","")</f>
        <v/>
      </c>
      <c r="AW195" s="176" t="str">
        <f>IF(CX19.6!PT19&lt;1,"x","")</f>
        <v/>
      </c>
      <c r="AX195" s="176" t="str">
        <f>IF(CX19.6!QE19&lt;1,"x","")</f>
        <v/>
      </c>
      <c r="AY195" s="176" t="str">
        <f>IF(CX19.6!QP19&lt;1,"x","")</f>
        <v/>
      </c>
      <c r="AZ195" s="176" t="str">
        <f>IF(CX19.6!RA19&lt;1,"x","")</f>
        <v/>
      </c>
      <c r="BA195" s="176" t="str">
        <f>IF(CX19.6!RL19&lt;1,"x","")</f>
        <v/>
      </c>
      <c r="BB195" s="176" t="str">
        <f>IF(CX19.6!SJ19&lt;1,"x","")</f>
        <v/>
      </c>
      <c r="BC195" s="176" t="str">
        <f>IF(CX19.6!SU19&lt;1,"x","")</f>
        <v/>
      </c>
      <c r="BD195" s="176" t="str">
        <f>IF(CX19.6!TF19&lt;1,"x","")</f>
        <v/>
      </c>
      <c r="BE195" s="281"/>
    </row>
    <row r="196" spans="1:57" ht="165">
      <c r="A196" s="190">
        <v>19</v>
      </c>
      <c r="B196" s="190">
        <v>194</v>
      </c>
      <c r="C196" s="180" t="s">
        <v>573</v>
      </c>
      <c r="D196" s="180" t="s">
        <v>986</v>
      </c>
      <c r="E196" s="188" t="s">
        <v>116</v>
      </c>
      <c r="F196" s="189" t="s">
        <v>125</v>
      </c>
      <c r="G196" s="190"/>
      <c r="H196" s="195" t="s">
        <v>850</v>
      </c>
      <c r="I196" s="195" t="s">
        <v>18</v>
      </c>
      <c r="J196" s="190" t="s">
        <v>897</v>
      </c>
      <c r="K196" s="205">
        <f t="shared" si="6"/>
        <v>41</v>
      </c>
      <c r="L196" s="208" t="e">
        <f>CX19.6!RY61</f>
        <v>#DIV/0!</v>
      </c>
      <c r="M196" s="207" t="str">
        <f t="shared" ref="M196:M209" si="7">IF(P196="x",$P$2&amp;", ",)&amp;IF(Q196="x",$Q$2&amp;", ",)&amp;IF(R196="x",$R$2&amp;", ",)&amp;IF(S196="x",$S$2&amp;", ",)&amp;IF(T196="x",$T$2&amp;", ",)&amp;IF(U196="x",$U$2&amp;", ",)&amp;IF(V196="x",$V$2&amp;", ",)&amp;IF(W196="x",$W$2&amp;", ",)&amp;IF(X196="x",$X$2&amp;", ",)&amp;IF(Y196="x",$Y$2&amp;", ",)&amp;IF(Z196="x",$Z$2&amp;", ",)&amp;IF(AA196="x",$AA$2&amp;", ",)&amp;IF(AB196="x",$AB$2&amp;", ",)&amp;IF(AC196="x",$AC$2&amp;", ",)&amp;IF(AD196="x",$AD$2&amp;", ",)&amp;IF(AE196="x",$AE$2&amp;", ",)&amp;IF(AF196="x",$AF$2&amp;", ",)&amp;IF(AG196="x",$AG$2&amp;", ",)&amp;IF(AH196="x",$AH$2&amp;", ",)&amp;IF(AI196="x",$AI$2&amp;", ",)&amp;IF(AJ196="x",$AJ$2&amp;", ",)&amp;IF(AK196="x",$AK$2&amp;", ",)&amp;IF(AL196="x",$AL$2&amp;", ",)&amp;IF(AM196="x",$AM$2&amp;", ",)&amp;IF(AN196="x",$AN$2&amp;", ",)&amp;IF(AO196="x",$AO$2&amp;", ",)&amp;IF(AP196="x",$AP$2&amp;", ",)&amp;IF(AQ196="x",$AQ$2&amp;", ",)&amp;IF(AR196="x",$AR$2&amp;", ",)&amp;IF(AS196="x",$AS$2&amp;", ",)&amp;IF(AT196="x",$AT$2&amp;", ",)&amp;IF(AU196="x",$AU$2&amp;", ",)&amp;IF(AV196="x",$AV$2&amp;", ",)&amp;IF(AW196="x",$AW$2&amp;", ",)&amp;IF(AX196="x",$AX$2&amp;", ",)&amp;IF(AY196="x",$AY$2&amp;", ",)&amp;IF(AZ196="x",$AZ$2&amp;", ",)&amp;IF(BA196="x",$BA$2&amp;", ",)&amp;IF(BB196="x",$BB$2&amp;", ",)&amp;IF(BC196="x",$BC$2&amp;", ",)&amp;IF(BD196="x",$BD$2&amp;", ",)</f>
        <v xml:space="preserve">CTKT (3TC), CHCT1 (4TC), CH ĐẤT (2TC), CHCT2 (2TC), KCBTCT1 (2TC), KTCTDD (2TC), NỀN MÓNG (3TC), KCBTCT2 (2TC), ĐA KCBTCT2 (1TC), ĐA KTTC1 (1TC), KỸ THUẬT TC2 (2TC), KINH TẾ XD (3TC), AN TOÀN LĐ (2TC), TCTC CTXD (3TC), ĐA TCTC CTXD (1TC), HC,TT,QTCTXD (3TC), TT DỰ TOÁN (1TC), TT KTV (KC) (2TC), TT KTV (TC) (2TC), </v>
      </c>
      <c r="N196" s="176" t="str">
        <f>IF(CX19.6!M61&lt;1,"x","")</f>
        <v/>
      </c>
      <c r="O196" s="176" t="str">
        <f>IF(CX19.6!S61&lt;1,"x","")</f>
        <v/>
      </c>
      <c r="P196" s="176" t="str">
        <f>IF(CX19.6!AC61&lt;1,"x","")</f>
        <v/>
      </c>
      <c r="Q196" s="176" t="str">
        <f>IF(CX19.6!AN61&lt;1,"x","")</f>
        <v/>
      </c>
      <c r="R196" s="176" t="str">
        <f>IF(CX19.6!AY61&lt;1,"x","")</f>
        <v/>
      </c>
      <c r="S196" s="176" t="str">
        <f>IF(CX19.6!BJ61&lt;1,"x","")</f>
        <v/>
      </c>
      <c r="T196" s="176" t="str">
        <f>IF(CX19.6!BU61&lt;1,"x","")</f>
        <v/>
      </c>
      <c r="U196" s="176" t="str">
        <f>IF(CX19.6!CN61&lt;1,"x","")</f>
        <v>x</v>
      </c>
      <c r="V196" s="176" t="str">
        <f>IF(CX19.6!CY61&lt;1,"x","")</f>
        <v/>
      </c>
      <c r="W196" s="176" t="str">
        <f>IF(CX19.6!DJ61&lt;1,"x","")</f>
        <v>x</v>
      </c>
      <c r="X196" s="176" t="str">
        <f>IF(CX19.6!DU61&lt;1,"x","")</f>
        <v/>
      </c>
      <c r="Y196" s="176" t="str">
        <f>IF(CX19.6!EF61&lt;1,"x","")</f>
        <v>x</v>
      </c>
      <c r="Z196" s="176" t="str">
        <f>IF(CX19.6!EQ61&lt;1,"x","")</f>
        <v/>
      </c>
      <c r="AA196" s="176" t="str">
        <f>IF(CX19.6!FB61&lt;1,"x","")</f>
        <v/>
      </c>
      <c r="AB196" s="176" t="str">
        <f>IF(CX19.6!FM61&lt;1,"x","")</f>
        <v/>
      </c>
      <c r="AC196" s="176" t="str">
        <f>IF(CX19.6!GJ61&lt;1,"x","")</f>
        <v/>
      </c>
      <c r="AD196" s="176" t="str">
        <f>IF(CX19.6!GU61&lt;1,"x","")</f>
        <v/>
      </c>
      <c r="AE196" s="176" t="str">
        <f>IF(CX19.6!HF61&lt;1,"x","")</f>
        <v>x</v>
      </c>
      <c r="AF196" s="176" t="str">
        <f>IF(CX19.6!HQ61&lt;1,"x","")</f>
        <v>x</v>
      </c>
      <c r="AG196" s="176" t="str">
        <f>IF(CX19.6!IB61&lt;1,"x","")</f>
        <v/>
      </c>
      <c r="AH196" s="176" t="str">
        <f>IF(CX19.6!IM61&lt;1,"x","")</f>
        <v>x</v>
      </c>
      <c r="AI196" s="176" t="str">
        <f>IF(CX19.6!IX61&lt;1,"x","")</f>
        <v>x</v>
      </c>
      <c r="AJ196" s="176" t="str">
        <f>IF(CX19.6!JI61&lt;1,"x","")</f>
        <v/>
      </c>
      <c r="AK196" s="176" t="str">
        <f>IF(CX19.6!JT61&lt;1,"x","")</f>
        <v/>
      </c>
      <c r="AL196" s="176" t="str">
        <f>IF(CX19.6!KQ61&lt;1,"x","")</f>
        <v/>
      </c>
      <c r="AM196" s="176" t="str">
        <f>IF(CX19.6!LB61&lt;1,"x","")</f>
        <v/>
      </c>
      <c r="AN196" s="176" t="str">
        <f>IF(CX19.6!LM61&lt;1,"x","")</f>
        <v/>
      </c>
      <c r="AO196" s="176" t="str">
        <f>IF(CX19.6!LX61&lt;1,"x","")</f>
        <v>x</v>
      </c>
      <c r="AP196" s="176" t="str">
        <f>IF(CX19.6!MI61&lt;1,"x","")</f>
        <v>x</v>
      </c>
      <c r="AQ196" s="176" t="str">
        <f>IF(CX19.6!MT61&lt;1,"x","")</f>
        <v/>
      </c>
      <c r="AR196" s="176" t="str">
        <f>IF(CX19.6!NE61&lt;1,"x","")</f>
        <v>x</v>
      </c>
      <c r="AS196" s="176" t="str">
        <f>IF(CX19.6!NP61&lt;1,"x","")</f>
        <v/>
      </c>
      <c r="AT196" s="176" t="str">
        <f>IF(CX19.6!OA61&lt;1,"x","")</f>
        <v/>
      </c>
      <c r="AU196" s="176" t="str">
        <f>IF(CX19.6!OX61&lt;1,"x","")</f>
        <v>x</v>
      </c>
      <c r="AV196" s="176" t="str">
        <f>IF(CX19.6!PI61&lt;1,"x","")</f>
        <v>x</v>
      </c>
      <c r="AW196" s="176" t="str">
        <f>IF(CX19.6!PT61&lt;1,"x","")</f>
        <v>x</v>
      </c>
      <c r="AX196" s="176" t="str">
        <f>IF(CX19.6!QE61&lt;1,"x","")</f>
        <v>x</v>
      </c>
      <c r="AY196" s="176" t="str">
        <f>IF(CX19.6!QP61&lt;1,"x","")</f>
        <v>x</v>
      </c>
      <c r="AZ196" s="176" t="str">
        <f>IF(CX19.6!RA61&lt;1,"x","")</f>
        <v>x</v>
      </c>
      <c r="BA196" s="176" t="str">
        <f>IF(CX19.6!RL61&lt;1,"x","")</f>
        <v>x</v>
      </c>
      <c r="BB196" s="176" t="str">
        <f>IF(CX19.6!SJ61&lt;1,"x","")</f>
        <v>x</v>
      </c>
      <c r="BC196" s="176" t="str">
        <f>IF(CX19.6!SU61&lt;1,"x","")</f>
        <v>x</v>
      </c>
      <c r="BD196" s="176"/>
      <c r="BE196" s="281"/>
    </row>
    <row r="197" spans="1:57">
      <c r="A197" s="190">
        <v>20</v>
      </c>
      <c r="B197" s="190">
        <v>195</v>
      </c>
      <c r="C197" s="180" t="s">
        <v>573</v>
      </c>
      <c r="D197" s="180" t="s">
        <v>988</v>
      </c>
      <c r="E197" s="188" t="s">
        <v>990</v>
      </c>
      <c r="F197" s="189" t="s">
        <v>396</v>
      </c>
      <c r="G197" s="190"/>
      <c r="H197" s="195" t="s">
        <v>992</v>
      </c>
      <c r="I197" s="195" t="s">
        <v>18</v>
      </c>
      <c r="J197" s="184" t="s">
        <v>827</v>
      </c>
      <c r="K197" s="205">
        <f t="shared" si="6"/>
        <v>0</v>
      </c>
      <c r="L197" s="208">
        <f>CX19.6!RY20</f>
        <v>2.7747252747252746</v>
      </c>
      <c r="M197" s="207" t="str">
        <f t="shared" si="7"/>
        <v/>
      </c>
      <c r="N197" s="176" t="str">
        <f>IF(CX19.6!M20&lt;1,"x","")</f>
        <v/>
      </c>
      <c r="O197" s="176" t="str">
        <f>IF(CX19.6!S20&lt;1,"x","")</f>
        <v/>
      </c>
      <c r="P197" s="176" t="str">
        <f>IF(CX19.6!AC20&lt;1,"x","")</f>
        <v/>
      </c>
      <c r="Q197" s="176" t="str">
        <f>IF(CX19.6!AN20&lt;1,"x","")</f>
        <v/>
      </c>
      <c r="R197" s="176" t="str">
        <f>IF(CX19.6!AY20&lt;1,"x","")</f>
        <v/>
      </c>
      <c r="S197" s="176" t="str">
        <f>IF(CX19.6!BJ20&lt;1,"x","")</f>
        <v/>
      </c>
      <c r="T197" s="176" t="str">
        <f>IF(CX19.6!BU20&lt;1,"x","")</f>
        <v/>
      </c>
      <c r="U197" s="176" t="str">
        <f>IF(CX19.6!CN20&lt;1,"x","")</f>
        <v/>
      </c>
      <c r="V197" s="176" t="str">
        <f>IF(CX19.6!CY20&lt;1,"x","")</f>
        <v/>
      </c>
      <c r="W197" s="176" t="str">
        <f>IF(CX19.6!DJ20&lt;1,"x","")</f>
        <v/>
      </c>
      <c r="X197" s="176" t="str">
        <f>IF(CX19.6!DU20&lt;1,"x","")</f>
        <v/>
      </c>
      <c r="Y197" s="176" t="str">
        <f>IF(CX19.6!EF20&lt;1,"x","")</f>
        <v/>
      </c>
      <c r="Z197" s="176" t="str">
        <f>IF(CX19.6!EQ20&lt;1,"x","")</f>
        <v/>
      </c>
      <c r="AA197" s="176" t="str">
        <f>IF(CX19.6!FB20&lt;1,"x","")</f>
        <v/>
      </c>
      <c r="AB197" s="176" t="str">
        <f>IF(CX19.6!FM20&lt;1,"x","")</f>
        <v/>
      </c>
      <c r="AC197" s="176" t="str">
        <f>IF(CX19.6!GJ20&lt;1,"x","")</f>
        <v/>
      </c>
      <c r="AD197" s="176" t="str">
        <f>IF(CX19.6!GU20&lt;1,"x","")</f>
        <v/>
      </c>
      <c r="AE197" s="176" t="str">
        <f>IF(CX19.6!HF20&lt;1,"x","")</f>
        <v/>
      </c>
      <c r="AF197" s="176" t="str">
        <f>IF(CX19.6!HQ20&lt;1,"x","")</f>
        <v/>
      </c>
      <c r="AG197" s="176" t="str">
        <f>IF(CX19.6!IB20&lt;1,"x","")</f>
        <v/>
      </c>
      <c r="AH197" s="176" t="str">
        <f>IF(CX19.6!IM20&lt;1,"x","")</f>
        <v/>
      </c>
      <c r="AI197" s="176" t="str">
        <f>IF(CX19.6!IX20&lt;1,"x","")</f>
        <v/>
      </c>
      <c r="AJ197" s="176" t="str">
        <f>IF(CX19.6!JI20&lt;1,"x","")</f>
        <v/>
      </c>
      <c r="AK197" s="176" t="str">
        <f>IF(CX19.6!JT20&lt;1,"x","")</f>
        <v/>
      </c>
      <c r="AL197" s="176" t="str">
        <f>IF(CX19.6!KQ20&lt;1,"x","")</f>
        <v/>
      </c>
      <c r="AM197" s="176" t="str">
        <f>IF(CX19.6!LB20&lt;1,"x","")</f>
        <v/>
      </c>
      <c r="AN197" s="176" t="str">
        <f>IF(CX19.6!LM20&lt;1,"x","")</f>
        <v/>
      </c>
      <c r="AO197" s="176" t="str">
        <f>IF(CX19.6!LX20&lt;1,"x","")</f>
        <v/>
      </c>
      <c r="AP197" s="176" t="str">
        <f>IF(CX19.6!MI20&lt;1,"x","")</f>
        <v/>
      </c>
      <c r="AQ197" s="176" t="str">
        <f>IF(CX19.6!MT20&lt;1,"x","")</f>
        <v/>
      </c>
      <c r="AR197" s="176" t="str">
        <f>IF(CX19.6!NE20&lt;1,"x","")</f>
        <v/>
      </c>
      <c r="AS197" s="176" t="str">
        <f>IF(CX19.6!NP20&lt;1,"x","")</f>
        <v/>
      </c>
      <c r="AT197" s="176" t="str">
        <f>IF(CX19.6!OA20&lt;1,"x","")</f>
        <v/>
      </c>
      <c r="AU197" s="176" t="str">
        <f>IF(CX19.6!OX20&lt;1,"x","")</f>
        <v/>
      </c>
      <c r="AV197" s="176" t="str">
        <f>IF(CX19.6!PI20&lt;1,"x","")</f>
        <v/>
      </c>
      <c r="AW197" s="176" t="str">
        <f>IF(CX19.6!PT20&lt;1,"x","")</f>
        <v/>
      </c>
      <c r="AX197" s="176" t="str">
        <f>IF(CX19.6!QE20&lt;1,"x","")</f>
        <v/>
      </c>
      <c r="AY197" s="176" t="str">
        <f>IF(CX19.6!QP20&lt;1,"x","")</f>
        <v/>
      </c>
      <c r="AZ197" s="176" t="str">
        <f>IF(CX19.6!RA20&lt;1,"x","")</f>
        <v/>
      </c>
      <c r="BA197" s="176" t="str">
        <f>IF(CX19.6!RL20&lt;1,"x","")</f>
        <v/>
      </c>
      <c r="BB197" s="176" t="str">
        <f>IF(CX19.6!SJ20&lt;1,"x","")</f>
        <v/>
      </c>
      <c r="BC197" s="176" t="str">
        <f>IF(CX19.6!SU20&lt;1,"x","")</f>
        <v/>
      </c>
      <c r="BD197" s="176" t="str">
        <f>IF(CX19.6!TF20&lt;1,"x","")</f>
        <v/>
      </c>
      <c r="BE197" s="281"/>
    </row>
    <row r="198" spans="1:57">
      <c r="A198" s="190">
        <v>21</v>
      </c>
      <c r="B198" s="190">
        <v>196</v>
      </c>
      <c r="C198" s="180" t="s">
        <v>573</v>
      </c>
      <c r="D198" s="180" t="s">
        <v>1007</v>
      </c>
      <c r="E198" s="188" t="s">
        <v>1008</v>
      </c>
      <c r="F198" s="189" t="s">
        <v>303</v>
      </c>
      <c r="G198" s="190"/>
      <c r="H198" s="195" t="s">
        <v>922</v>
      </c>
      <c r="I198" s="195" t="s">
        <v>18</v>
      </c>
      <c r="J198" s="184" t="s">
        <v>1009</v>
      </c>
      <c r="K198" s="205">
        <f t="shared" si="6"/>
        <v>5</v>
      </c>
      <c r="L198" s="208">
        <f>CX19.6!RY21</f>
        <v>2.058139534883721</v>
      </c>
      <c r="M198" s="207" t="str">
        <f t="shared" si="7"/>
        <v xml:space="preserve">TIN STVB (3TC), PLĐC (2TC), </v>
      </c>
      <c r="N198" s="176" t="str">
        <f>IF(CX19.6!M21&lt;1,"x","")</f>
        <v/>
      </c>
      <c r="O198" s="176" t="str">
        <f>IF(CX19.6!S21&lt;1,"x","")</f>
        <v/>
      </c>
      <c r="P198" s="176" t="str">
        <f>IF(CX19.6!AC21&lt;1,"x","")</f>
        <v/>
      </c>
      <c r="Q198" s="176" t="str">
        <f>IF(CX19.6!AN21&lt;1,"x","")</f>
        <v/>
      </c>
      <c r="R198" s="176" t="str">
        <f>IF(CX19.6!AY21&lt;1,"x","")</f>
        <v/>
      </c>
      <c r="S198" s="176" t="str">
        <f>IF(CX19.6!BJ21&lt;1,"x","")</f>
        <v>x</v>
      </c>
      <c r="T198" s="176" t="str">
        <f>IF(CX19.6!BU21&lt;1,"x","")</f>
        <v>x</v>
      </c>
      <c r="U198" s="176" t="str">
        <f>IF(CX19.6!CN21&lt;1,"x","")</f>
        <v/>
      </c>
      <c r="V198" s="176" t="str">
        <f>IF(CX19.6!CY21&lt;1,"x","")</f>
        <v/>
      </c>
      <c r="W198" s="176" t="str">
        <f>IF(CX19.6!DJ21&lt;1,"x","")</f>
        <v/>
      </c>
      <c r="X198" s="176" t="str">
        <f>IF(CX19.6!DU21&lt;1,"x","")</f>
        <v/>
      </c>
      <c r="Y198" s="176" t="str">
        <f>IF(CX19.6!EF21&lt;1,"x","")</f>
        <v/>
      </c>
      <c r="Z198" s="176" t="str">
        <f>IF(CX19.6!EQ21&lt;1,"x","")</f>
        <v/>
      </c>
      <c r="AA198" s="176" t="str">
        <f>IF(CX19.6!FB21&lt;1,"x","")</f>
        <v/>
      </c>
      <c r="AB198" s="176" t="str">
        <f>IF(CX19.6!FM21&lt;1,"x","")</f>
        <v/>
      </c>
      <c r="AC198" s="176" t="str">
        <f>IF(CX19.6!GJ21&lt;1,"x","")</f>
        <v/>
      </c>
      <c r="AD198" s="176" t="str">
        <f>IF(CX19.6!GU21&lt;1,"x","")</f>
        <v/>
      </c>
      <c r="AE198" s="176" t="str">
        <f>IF(CX19.6!HF21&lt;1,"x","")</f>
        <v/>
      </c>
      <c r="AF198" s="176" t="str">
        <f>IF(CX19.6!HQ21&lt;1,"x","")</f>
        <v/>
      </c>
      <c r="AG198" s="176" t="str">
        <f>IF(CX19.6!IB21&lt;1,"x","")</f>
        <v/>
      </c>
      <c r="AH198" s="176" t="str">
        <f>IF(CX19.6!IM21&lt;1,"x","")</f>
        <v/>
      </c>
      <c r="AI198" s="176" t="str">
        <f>IF(CX19.6!IX21&lt;1,"x","")</f>
        <v/>
      </c>
      <c r="AJ198" s="176" t="str">
        <f>IF(CX19.6!JI21&lt;1,"x","")</f>
        <v/>
      </c>
      <c r="AK198" s="176" t="str">
        <f>IF(CX19.6!JT21&lt;1,"x","")</f>
        <v/>
      </c>
      <c r="AL198" s="176" t="str">
        <f>IF(CX19.6!KQ21&lt;1,"x","")</f>
        <v/>
      </c>
      <c r="AM198" s="176" t="str">
        <f>IF(CX19.6!LB21&lt;1,"x","")</f>
        <v/>
      </c>
      <c r="AN198" s="176" t="str">
        <f>IF(CX19.6!LM21&lt;1,"x","")</f>
        <v/>
      </c>
      <c r="AO198" s="176" t="str">
        <f>IF(CX19.6!LX21&lt;1,"x","")</f>
        <v/>
      </c>
      <c r="AP198" s="176" t="str">
        <f>IF(CX19.6!MI21&lt;1,"x","")</f>
        <v/>
      </c>
      <c r="AQ198" s="176" t="str">
        <f>IF(CX19.6!MT21&lt;1,"x","")</f>
        <v/>
      </c>
      <c r="AR198" s="176" t="str">
        <f>IF(CX19.6!NE21&lt;1,"x","")</f>
        <v/>
      </c>
      <c r="AS198" s="176" t="str">
        <f>IF(CX19.6!NP21&lt;1,"x","")</f>
        <v/>
      </c>
      <c r="AT198" s="176" t="str">
        <f>IF(CX19.6!OA21&lt;1,"x","")</f>
        <v/>
      </c>
      <c r="AU198" s="176" t="str">
        <f>IF(CX19.6!OX21&lt;1,"x","")</f>
        <v/>
      </c>
      <c r="AV198" s="176" t="str">
        <f>IF(CX19.6!PI21&lt;1,"x","")</f>
        <v/>
      </c>
      <c r="AW198" s="176" t="str">
        <f>IF(CX19.6!PT21&lt;1,"x","")</f>
        <v/>
      </c>
      <c r="AX198" s="176" t="str">
        <f>IF(CX19.6!QE21&lt;1,"x","")</f>
        <v/>
      </c>
      <c r="AY198" s="176" t="str">
        <f>IF(CX19.6!QP21&lt;1,"x","")</f>
        <v/>
      </c>
      <c r="AZ198" s="176" t="str">
        <f>IF(CX19.6!RA21&lt;1,"x","")</f>
        <v/>
      </c>
      <c r="BA198" s="176" t="str">
        <f>IF(CX19.6!RL21&lt;1,"x","")</f>
        <v/>
      </c>
      <c r="BB198" s="176"/>
      <c r="BC198" s="176"/>
      <c r="BD198" s="176" t="str">
        <f>IF(CX19.6!TF21&lt;1,"x","")</f>
        <v/>
      </c>
      <c r="BE198" s="281"/>
    </row>
    <row r="199" spans="1:57">
      <c r="A199" s="190">
        <v>22</v>
      </c>
      <c r="B199" s="190">
        <v>197</v>
      </c>
      <c r="C199" s="180" t="s">
        <v>573</v>
      </c>
      <c r="D199" s="180" t="s">
        <v>1012</v>
      </c>
      <c r="E199" s="198" t="s">
        <v>1010</v>
      </c>
      <c r="F199" s="199" t="s">
        <v>349</v>
      </c>
      <c r="G199" s="190"/>
      <c r="H199" s="195" t="s">
        <v>1015</v>
      </c>
      <c r="I199" s="195" t="s">
        <v>18</v>
      </c>
      <c r="J199" s="184" t="s">
        <v>1018</v>
      </c>
      <c r="K199" s="205">
        <f t="shared" si="6"/>
        <v>0</v>
      </c>
      <c r="L199" s="208">
        <f>CX19.6!RY22</f>
        <v>2.5604395604395602</v>
      </c>
      <c r="M199" s="207" t="str">
        <f t="shared" si="7"/>
        <v/>
      </c>
      <c r="N199" s="176" t="str">
        <f>IF(CX19.6!M22&lt;1,"x","")</f>
        <v/>
      </c>
      <c r="O199" s="176" t="str">
        <f>IF(CX19.6!S22&lt;1,"x","")</f>
        <v/>
      </c>
      <c r="P199" s="176" t="str">
        <f>IF(CX19.6!AC22&lt;1,"x","")</f>
        <v/>
      </c>
      <c r="Q199" s="176" t="str">
        <f>IF(CX19.6!AN22&lt;1,"x","")</f>
        <v/>
      </c>
      <c r="R199" s="176" t="str">
        <f>IF(CX19.6!AY22&lt;1,"x","")</f>
        <v/>
      </c>
      <c r="S199" s="176" t="str">
        <f>IF(CX19.6!BJ22&lt;1,"x","")</f>
        <v/>
      </c>
      <c r="T199" s="176" t="str">
        <f>IF(CX19.6!BU22&lt;1,"x","")</f>
        <v/>
      </c>
      <c r="U199" s="176" t="str">
        <f>IF(CX19.6!CN22&lt;1,"x","")</f>
        <v/>
      </c>
      <c r="V199" s="176" t="str">
        <f>IF(CX19.6!CY22&lt;1,"x","")</f>
        <v/>
      </c>
      <c r="W199" s="176" t="str">
        <f>IF(CX19.6!DJ22&lt;1,"x","")</f>
        <v/>
      </c>
      <c r="X199" s="176" t="str">
        <f>IF(CX19.6!DU22&lt;1,"x","")</f>
        <v/>
      </c>
      <c r="Y199" s="176" t="str">
        <f>IF(CX19.6!EF22&lt;1,"x","")</f>
        <v/>
      </c>
      <c r="Z199" s="176" t="str">
        <f>IF(CX19.6!EQ22&lt;1,"x","")</f>
        <v/>
      </c>
      <c r="AA199" s="176" t="str">
        <f>IF(CX19.6!FB22&lt;1,"x","")</f>
        <v/>
      </c>
      <c r="AB199" s="176" t="str">
        <f>IF(CX19.6!FM22&lt;1,"x","")</f>
        <v/>
      </c>
      <c r="AC199" s="176" t="str">
        <f>IF(CX19.6!GJ22&lt;1,"x","")</f>
        <v/>
      </c>
      <c r="AD199" s="176" t="str">
        <f>IF(CX19.6!GU22&lt;1,"x","")</f>
        <v/>
      </c>
      <c r="AE199" s="176" t="str">
        <f>IF(CX19.6!HF22&lt;1,"x","")</f>
        <v/>
      </c>
      <c r="AF199" s="176" t="str">
        <f>IF(CX19.6!HQ22&lt;1,"x","")</f>
        <v/>
      </c>
      <c r="AG199" s="176" t="str">
        <f>IF(CX19.6!IB22&lt;1,"x","")</f>
        <v/>
      </c>
      <c r="AH199" s="176" t="str">
        <f>IF(CX19.6!IM22&lt;1,"x","")</f>
        <v/>
      </c>
      <c r="AI199" s="176" t="str">
        <f>IF(CX19.6!IX22&lt;1,"x","")</f>
        <v/>
      </c>
      <c r="AJ199" s="176" t="str">
        <f>IF(CX19.6!JI22&lt;1,"x","")</f>
        <v/>
      </c>
      <c r="AK199" s="176" t="str">
        <f>IF(CX19.6!JT22&lt;1,"x","")</f>
        <v/>
      </c>
      <c r="AL199" s="176" t="str">
        <f>IF(CX19.6!KQ22&lt;1,"x","")</f>
        <v/>
      </c>
      <c r="AM199" s="176" t="str">
        <f>IF(CX19.6!LB22&lt;1,"x","")</f>
        <v/>
      </c>
      <c r="AN199" s="176" t="str">
        <f>IF(CX19.6!LM22&lt;1,"x","")</f>
        <v/>
      </c>
      <c r="AO199" s="176" t="str">
        <f>IF(CX19.6!LX22&lt;1,"x","")</f>
        <v/>
      </c>
      <c r="AP199" s="176" t="str">
        <f>IF(CX19.6!MI22&lt;1,"x","")</f>
        <v/>
      </c>
      <c r="AQ199" s="176" t="str">
        <f>IF(CX19.6!MT22&lt;1,"x","")</f>
        <v/>
      </c>
      <c r="AR199" s="176" t="str">
        <f>IF(CX19.6!NE22&lt;1,"x","")</f>
        <v/>
      </c>
      <c r="AS199" s="176" t="str">
        <f>IF(CX19.6!NP22&lt;1,"x","")</f>
        <v/>
      </c>
      <c r="AT199" s="176" t="str">
        <f>IF(CX19.6!OA22&lt;1,"x","")</f>
        <v/>
      </c>
      <c r="AU199" s="176" t="str">
        <f>IF(CX19.6!OX22&lt;1,"x","")</f>
        <v/>
      </c>
      <c r="AV199" s="176" t="str">
        <f>IF(CX19.6!PI22&lt;1,"x","")</f>
        <v/>
      </c>
      <c r="AW199" s="176" t="str">
        <f>IF(CX19.6!PT22&lt;1,"x","")</f>
        <v/>
      </c>
      <c r="AX199" s="176" t="str">
        <f>IF(CX19.6!QE22&lt;1,"x","")</f>
        <v/>
      </c>
      <c r="AY199" s="176" t="str">
        <f>IF(CX19.6!QP22&lt;1,"x","")</f>
        <v/>
      </c>
      <c r="AZ199" s="176" t="str">
        <f>IF(CX19.6!RA22&lt;1,"x","")</f>
        <v/>
      </c>
      <c r="BA199" s="176" t="str">
        <f>IF(CX19.6!RL22&lt;1,"x","")</f>
        <v/>
      </c>
      <c r="BB199" s="176"/>
      <c r="BC199" s="176"/>
      <c r="BD199" s="176" t="str">
        <f>IF(CX19.6!TF22&lt;1,"x","")</f>
        <v/>
      </c>
      <c r="BE199" s="281"/>
    </row>
    <row r="200" spans="1:57">
      <c r="A200" s="190">
        <v>23</v>
      </c>
      <c r="B200" s="190">
        <v>198</v>
      </c>
      <c r="C200" s="180" t="s">
        <v>573</v>
      </c>
      <c r="D200" s="180" t="s">
        <v>1014</v>
      </c>
      <c r="E200" s="198" t="s">
        <v>19</v>
      </c>
      <c r="F200" s="199" t="s">
        <v>175</v>
      </c>
      <c r="G200" s="190"/>
      <c r="H200" s="195" t="s">
        <v>1017</v>
      </c>
      <c r="I200" s="195" t="s">
        <v>18</v>
      </c>
      <c r="J200" s="184" t="s">
        <v>1019</v>
      </c>
      <c r="K200" s="205">
        <f t="shared" si="6"/>
        <v>0</v>
      </c>
      <c r="L200" s="208">
        <f>CX19.6!RY23</f>
        <v>2.8241758241758244</v>
      </c>
      <c r="M200" s="207" t="str">
        <f t="shared" si="7"/>
        <v/>
      </c>
      <c r="N200" s="176" t="str">
        <f>IF(CX19.6!M23&lt;1,"x","")</f>
        <v/>
      </c>
      <c r="O200" s="176" t="str">
        <f>IF(CX19.6!S23&lt;1,"x","")</f>
        <v/>
      </c>
      <c r="P200" s="176" t="str">
        <f>IF(CX19.6!AC23&lt;1,"x","")</f>
        <v/>
      </c>
      <c r="Q200" s="176" t="str">
        <f>IF(CX19.6!AN23&lt;1,"x","")</f>
        <v/>
      </c>
      <c r="R200" s="176" t="str">
        <f>IF(CX19.6!AY23&lt;1,"x","")</f>
        <v/>
      </c>
      <c r="S200" s="176" t="str">
        <f>IF(CX19.6!BJ23&lt;1,"x","")</f>
        <v/>
      </c>
      <c r="T200" s="176" t="str">
        <f>IF(CX19.6!BU23&lt;1,"x","")</f>
        <v/>
      </c>
      <c r="U200" s="176" t="str">
        <f>IF(CX19.6!CN23&lt;1,"x","")</f>
        <v/>
      </c>
      <c r="V200" s="176" t="str">
        <f>IF(CX19.6!CY23&lt;1,"x","")</f>
        <v/>
      </c>
      <c r="W200" s="176" t="str">
        <f>IF(CX19.6!DJ23&lt;1,"x","")</f>
        <v/>
      </c>
      <c r="X200" s="176" t="str">
        <f>IF(CX19.6!DU23&lt;1,"x","")</f>
        <v/>
      </c>
      <c r="Y200" s="176" t="str">
        <f>IF(CX19.6!EF23&lt;1,"x","")</f>
        <v/>
      </c>
      <c r="Z200" s="176" t="str">
        <f>IF(CX19.6!EQ23&lt;1,"x","")</f>
        <v/>
      </c>
      <c r="AA200" s="176" t="str">
        <f>IF(CX19.6!FB23&lt;1,"x","")</f>
        <v/>
      </c>
      <c r="AB200" s="176" t="str">
        <f>IF(CX19.6!FM23&lt;1,"x","")</f>
        <v/>
      </c>
      <c r="AC200" s="176" t="str">
        <f>IF(CX19.6!GJ23&lt;1,"x","")</f>
        <v/>
      </c>
      <c r="AD200" s="176" t="str">
        <f>IF(CX19.6!GU23&lt;1,"x","")</f>
        <v/>
      </c>
      <c r="AE200" s="176" t="str">
        <f>IF(CX19.6!HF23&lt;1,"x","")</f>
        <v/>
      </c>
      <c r="AF200" s="176" t="str">
        <f>IF(CX19.6!HQ23&lt;1,"x","")</f>
        <v/>
      </c>
      <c r="AG200" s="176" t="str">
        <f>IF(CX19.6!IB23&lt;1,"x","")</f>
        <v/>
      </c>
      <c r="AH200" s="176" t="str">
        <f>IF(CX19.6!IM23&lt;1,"x","")</f>
        <v/>
      </c>
      <c r="AI200" s="176" t="str">
        <f>IF(CX19.6!IX23&lt;1,"x","")</f>
        <v/>
      </c>
      <c r="AJ200" s="176" t="str">
        <f>IF(CX19.6!JI23&lt;1,"x","")</f>
        <v/>
      </c>
      <c r="AK200" s="176" t="str">
        <f>IF(CX19.6!JT23&lt;1,"x","")</f>
        <v/>
      </c>
      <c r="AL200" s="176" t="str">
        <f>IF(CX19.6!KQ23&lt;1,"x","")</f>
        <v/>
      </c>
      <c r="AM200" s="176" t="str">
        <f>IF(CX19.6!LB23&lt;1,"x","")</f>
        <v/>
      </c>
      <c r="AN200" s="176" t="str">
        <f>IF(CX19.6!LM23&lt;1,"x","")</f>
        <v/>
      </c>
      <c r="AO200" s="176" t="str">
        <f>IF(CX19.6!LX23&lt;1,"x","")</f>
        <v/>
      </c>
      <c r="AP200" s="176" t="str">
        <f>IF(CX19.6!MI23&lt;1,"x","")</f>
        <v/>
      </c>
      <c r="AQ200" s="176" t="str">
        <f>IF(CX19.6!MT23&lt;1,"x","")</f>
        <v/>
      </c>
      <c r="AR200" s="176" t="str">
        <f>IF(CX19.6!NE23&lt;1,"x","")</f>
        <v/>
      </c>
      <c r="AS200" s="176" t="str">
        <f>IF(CX19.6!NP23&lt;1,"x","")</f>
        <v/>
      </c>
      <c r="AT200" s="176" t="str">
        <f>IF(CX19.6!OA23&lt;1,"x","")</f>
        <v/>
      </c>
      <c r="AU200" s="176" t="str">
        <f>IF(CX19.6!OX23&lt;1,"x","")</f>
        <v/>
      </c>
      <c r="AV200" s="176" t="str">
        <f>IF(CX19.6!PI23&lt;1,"x","")</f>
        <v/>
      </c>
      <c r="AW200" s="176" t="str">
        <f>IF(CX19.6!PT23&lt;1,"x","")</f>
        <v/>
      </c>
      <c r="AX200" s="176" t="str">
        <f>IF(CX19.6!QE23&lt;1,"x","")</f>
        <v/>
      </c>
      <c r="AY200" s="176" t="str">
        <f>IF(CX19.6!QP23&lt;1,"x","")</f>
        <v/>
      </c>
      <c r="AZ200" s="176" t="str">
        <f>IF(CX19.6!RA23&lt;1,"x","")</f>
        <v/>
      </c>
      <c r="BA200" s="176" t="str">
        <f>IF(CX19.6!RL23&lt;1,"x","")</f>
        <v/>
      </c>
      <c r="BB200" s="176" t="str">
        <f>IF(CX19.6!SJ23&lt;1,"x","")</f>
        <v/>
      </c>
      <c r="BC200" s="176" t="str">
        <f>IF(CX19.6!SU23&lt;1,"x","")</f>
        <v/>
      </c>
      <c r="BD200" s="176" t="str">
        <f>IF(CX19.6!TF23&lt;1,"x","")</f>
        <v/>
      </c>
      <c r="BE200" s="281"/>
    </row>
    <row r="201" spans="1:57">
      <c r="A201" s="190">
        <v>24</v>
      </c>
      <c r="B201" s="190">
        <v>199</v>
      </c>
      <c r="C201" s="180" t="s">
        <v>573</v>
      </c>
      <c r="D201" s="180" t="s">
        <v>1020</v>
      </c>
      <c r="E201" s="198" t="s">
        <v>193</v>
      </c>
      <c r="F201" s="199" t="s">
        <v>1021</v>
      </c>
      <c r="G201" s="190"/>
      <c r="H201" s="195" t="s">
        <v>1022</v>
      </c>
      <c r="I201" s="195" t="s">
        <v>18</v>
      </c>
      <c r="J201" s="184" t="s">
        <v>891</v>
      </c>
      <c r="K201" s="205">
        <f t="shared" si="6"/>
        <v>0</v>
      </c>
      <c r="L201" s="208">
        <f>CX19.6!RY24</f>
        <v>2.4670329670329672</v>
      </c>
      <c r="M201" s="207" t="str">
        <f t="shared" si="7"/>
        <v/>
      </c>
      <c r="N201" s="176" t="str">
        <f>IF(CX19.6!M24&lt;1,"x","")</f>
        <v/>
      </c>
      <c r="O201" s="176" t="str">
        <f>IF(CX19.6!S24&lt;1,"x","")</f>
        <v/>
      </c>
      <c r="P201" s="176" t="str">
        <f>IF(CX19.6!AC24&lt;1,"x","")</f>
        <v/>
      </c>
      <c r="Q201" s="176" t="str">
        <f>IF(CX19.6!AN24&lt;1,"x","")</f>
        <v/>
      </c>
      <c r="R201" s="176" t="str">
        <f>IF(CX19.6!AY24&lt;1,"x","")</f>
        <v/>
      </c>
      <c r="S201" s="176" t="str">
        <f>IF(CX19.6!BJ24&lt;1,"x","")</f>
        <v/>
      </c>
      <c r="T201" s="176" t="str">
        <f>IF(CX19.6!BU24&lt;1,"x","")</f>
        <v/>
      </c>
      <c r="U201" s="176" t="str">
        <f>IF(CX19.6!CN24&lt;1,"x","")</f>
        <v/>
      </c>
      <c r="V201" s="176" t="str">
        <f>IF(CX19.6!CY24&lt;1,"x","")</f>
        <v/>
      </c>
      <c r="W201" s="176" t="str">
        <f>IF(CX19.6!DJ24&lt;1,"x","")</f>
        <v/>
      </c>
      <c r="X201" s="176" t="str">
        <f>IF(CX19.6!DU24&lt;1,"x","")</f>
        <v/>
      </c>
      <c r="Y201" s="176" t="str">
        <f>IF(CX19.6!EF24&lt;1,"x","")</f>
        <v/>
      </c>
      <c r="Z201" s="176" t="str">
        <f>IF(CX19.6!EQ24&lt;1,"x","")</f>
        <v/>
      </c>
      <c r="AA201" s="176" t="str">
        <f>IF(CX19.6!FB24&lt;1,"x","")</f>
        <v/>
      </c>
      <c r="AB201" s="176" t="str">
        <f>IF(CX19.6!FM24&lt;1,"x","")</f>
        <v/>
      </c>
      <c r="AC201" s="176" t="str">
        <f>IF(CX19.6!GJ24&lt;1,"x","")</f>
        <v/>
      </c>
      <c r="AD201" s="176" t="str">
        <f>IF(CX19.6!GU24&lt;1,"x","")</f>
        <v/>
      </c>
      <c r="AE201" s="176" t="str">
        <f>IF(CX19.6!HF24&lt;1,"x","")</f>
        <v/>
      </c>
      <c r="AF201" s="176" t="str">
        <f>IF(CX19.6!HQ24&lt;1,"x","")</f>
        <v/>
      </c>
      <c r="AG201" s="176" t="str">
        <f>IF(CX19.6!IB24&lt;1,"x","")</f>
        <v/>
      </c>
      <c r="AH201" s="176" t="str">
        <f>IF(CX19.6!IM24&lt;1,"x","")</f>
        <v/>
      </c>
      <c r="AI201" s="176" t="str">
        <f>IF(CX19.6!IX24&lt;1,"x","")</f>
        <v/>
      </c>
      <c r="AJ201" s="176" t="str">
        <f>IF(CX19.6!JI24&lt;1,"x","")</f>
        <v/>
      </c>
      <c r="AK201" s="176" t="str">
        <f>IF(CX19.6!JT24&lt;1,"x","")</f>
        <v/>
      </c>
      <c r="AL201" s="176" t="str">
        <f>IF(CX19.6!KQ24&lt;1,"x","")</f>
        <v/>
      </c>
      <c r="AM201" s="176" t="str">
        <f>IF(CX19.6!LB24&lt;1,"x","")</f>
        <v/>
      </c>
      <c r="AN201" s="176" t="str">
        <f>IF(CX19.6!LM24&lt;1,"x","")</f>
        <v/>
      </c>
      <c r="AO201" s="176" t="str">
        <f>IF(CX19.6!LX24&lt;1,"x","")</f>
        <v/>
      </c>
      <c r="AP201" s="176" t="str">
        <f>IF(CX19.6!MI24&lt;1,"x","")</f>
        <v/>
      </c>
      <c r="AQ201" s="176" t="str">
        <f>IF(CX19.6!MT24&lt;1,"x","")</f>
        <v/>
      </c>
      <c r="AR201" s="176" t="str">
        <f>IF(CX19.6!NE24&lt;1,"x","")</f>
        <v/>
      </c>
      <c r="AS201" s="176" t="str">
        <f>IF(CX19.6!NP24&lt;1,"x","")</f>
        <v/>
      </c>
      <c r="AT201" s="176" t="str">
        <f>IF(CX19.6!OA24&lt;1,"x","")</f>
        <v/>
      </c>
      <c r="AU201" s="176" t="str">
        <f>IF(CX19.6!OX24&lt;1,"x","")</f>
        <v/>
      </c>
      <c r="AV201" s="176" t="str">
        <f>IF(CX19.6!PI24&lt;1,"x","")</f>
        <v/>
      </c>
      <c r="AW201" s="176" t="str">
        <f>IF(CX19.6!PT24&lt;1,"x","")</f>
        <v/>
      </c>
      <c r="AX201" s="176" t="str">
        <f>IF(CX19.6!QE24&lt;1,"x","")</f>
        <v/>
      </c>
      <c r="AY201" s="176" t="str">
        <f>IF(CX19.6!QP24&lt;1,"x","")</f>
        <v/>
      </c>
      <c r="AZ201" s="176" t="str">
        <f>IF(CX19.6!RA24&lt;1,"x","")</f>
        <v/>
      </c>
      <c r="BA201" s="176" t="str">
        <f>IF(CX19.6!RL24&lt;1,"x","")</f>
        <v/>
      </c>
      <c r="BB201" s="176" t="str">
        <f>IF(CX19.6!SJ24&lt;1,"x","")</f>
        <v/>
      </c>
      <c r="BC201" s="176" t="str">
        <f>IF(CX19.6!SU24&lt;1,"x","")</f>
        <v/>
      </c>
      <c r="BD201" s="176" t="str">
        <f>IF(CX19.6!TF24&lt;1,"x","")</f>
        <v/>
      </c>
      <c r="BE201" s="281"/>
    </row>
    <row r="202" spans="1:57">
      <c r="A202" s="190">
        <v>25</v>
      </c>
      <c r="B202" s="190">
        <v>200</v>
      </c>
      <c r="C202" s="180" t="s">
        <v>573</v>
      </c>
      <c r="D202" s="180" t="s">
        <v>1347</v>
      </c>
      <c r="E202" s="198" t="s">
        <v>19</v>
      </c>
      <c r="F202" s="199" t="s">
        <v>18</v>
      </c>
      <c r="G202" s="190"/>
      <c r="H202" s="195" t="s">
        <v>1348</v>
      </c>
      <c r="I202" s="195" t="s">
        <v>18</v>
      </c>
      <c r="J202" s="184" t="s">
        <v>676</v>
      </c>
      <c r="K202" s="205">
        <f t="shared" si="6"/>
        <v>0</v>
      </c>
      <c r="L202" s="208">
        <f>CX19.6!RY25</f>
        <v>2.5714285714285716</v>
      </c>
      <c r="M202" s="207" t="str">
        <f t="shared" si="7"/>
        <v/>
      </c>
      <c r="N202" s="176" t="str">
        <f>IF(CX19.6!M25&lt;1,"x","")</f>
        <v/>
      </c>
      <c r="O202" s="176" t="str">
        <f>IF(CX19.6!S25&lt;1,"x","")</f>
        <v/>
      </c>
      <c r="P202" s="176" t="str">
        <f>IF(CX19.6!AC25&lt;1,"x","")</f>
        <v/>
      </c>
      <c r="Q202" s="176" t="str">
        <f>IF(CX19.6!AN25&lt;1,"x","")</f>
        <v/>
      </c>
      <c r="R202" s="176" t="str">
        <f>IF(CX19.6!AY25&lt;1,"x","")</f>
        <v/>
      </c>
      <c r="S202" s="176" t="str">
        <f>IF(CX19.6!BJ25&lt;1,"x","")</f>
        <v/>
      </c>
      <c r="T202" s="176" t="str">
        <f>IF(CX19.6!BU25&lt;1,"x","")</f>
        <v/>
      </c>
      <c r="U202" s="176" t="str">
        <f>IF(CX19.6!CN25&lt;1,"x","")</f>
        <v/>
      </c>
      <c r="V202" s="176" t="str">
        <f>IF(CX19.6!CY25&lt;1,"x","")</f>
        <v/>
      </c>
      <c r="W202" s="176" t="str">
        <f>IF(CX19.6!DJ25&lt;1,"x","")</f>
        <v/>
      </c>
      <c r="X202" s="176" t="str">
        <f>IF(CX19.6!DU25&lt;1,"x","")</f>
        <v/>
      </c>
      <c r="Y202" s="176" t="str">
        <f>IF(CX19.6!EF25&lt;1,"x","")</f>
        <v/>
      </c>
      <c r="Z202" s="176" t="str">
        <f>IF(CX19.6!EQ25&lt;1,"x","")</f>
        <v/>
      </c>
      <c r="AA202" s="176" t="str">
        <f>IF(CX19.6!FB25&lt;1,"x","")</f>
        <v/>
      </c>
      <c r="AB202" s="176" t="str">
        <f>IF(CX19.6!FM25&lt;1,"x","")</f>
        <v/>
      </c>
      <c r="AC202" s="176" t="str">
        <f>IF(CX19.6!GJ25&lt;1,"x","")</f>
        <v/>
      </c>
      <c r="AD202" s="176" t="str">
        <f>IF(CX19.6!GU25&lt;1,"x","")</f>
        <v/>
      </c>
      <c r="AE202" s="176" t="str">
        <f>IF(CX19.6!HF25&lt;1,"x","")</f>
        <v/>
      </c>
      <c r="AF202" s="176" t="str">
        <f>IF(CX19.6!HQ25&lt;1,"x","")</f>
        <v/>
      </c>
      <c r="AG202" s="176" t="str">
        <f>IF(CX19.6!IB25&lt;1,"x","")</f>
        <v/>
      </c>
      <c r="AH202" s="176" t="str">
        <f>IF(CX19.6!IM25&lt;1,"x","")</f>
        <v/>
      </c>
      <c r="AI202" s="176" t="str">
        <f>IF(CX19.6!IX25&lt;1,"x","")</f>
        <v/>
      </c>
      <c r="AJ202" s="176" t="str">
        <f>IF(CX19.6!JI25&lt;1,"x","")</f>
        <v/>
      </c>
      <c r="AK202" s="176" t="str">
        <f>IF(CX19.6!JT25&lt;1,"x","")</f>
        <v/>
      </c>
      <c r="AL202" s="176" t="str">
        <f>IF(CX19.6!KQ25&lt;1,"x","")</f>
        <v/>
      </c>
      <c r="AM202" s="176" t="str">
        <f>IF(CX19.6!LB25&lt;1,"x","")</f>
        <v/>
      </c>
      <c r="AN202" s="176" t="str">
        <f>IF(CX19.6!LM25&lt;1,"x","")</f>
        <v/>
      </c>
      <c r="AO202" s="176" t="str">
        <f>IF(CX19.6!LX25&lt;1,"x","")</f>
        <v/>
      </c>
      <c r="AP202" s="176" t="str">
        <f>IF(CX19.6!MI25&lt;1,"x","")</f>
        <v/>
      </c>
      <c r="AQ202" s="176" t="str">
        <f>IF(CX19.6!MT25&lt;1,"x","")</f>
        <v/>
      </c>
      <c r="AR202" s="176" t="str">
        <f>IF(CX19.6!NE25&lt;1,"x","")</f>
        <v/>
      </c>
      <c r="AS202" s="176" t="str">
        <f>IF(CX19.6!NP25&lt;1,"x","")</f>
        <v/>
      </c>
      <c r="AT202" s="176" t="str">
        <f>IF(CX19.6!OA25&lt;1,"x","")</f>
        <v/>
      </c>
      <c r="AU202" s="176" t="str">
        <f>IF(CX19.6!OX25&lt;1,"x","")</f>
        <v/>
      </c>
      <c r="AV202" s="176" t="str">
        <f>IF(CX19.6!PI25&lt;1,"x","")</f>
        <v/>
      </c>
      <c r="AW202" s="176" t="str">
        <f>IF(CX19.6!PT25&lt;1,"x","")</f>
        <v/>
      </c>
      <c r="AX202" s="176" t="str">
        <f>IF(CX19.6!QE25&lt;1,"x","")</f>
        <v/>
      </c>
      <c r="AY202" s="176" t="str">
        <f>IF(CX19.6!QP25&lt;1,"x","")</f>
        <v/>
      </c>
      <c r="AZ202" s="176" t="str">
        <f>IF(CX19.6!RA25&lt;1,"x","")</f>
        <v/>
      </c>
      <c r="BA202" s="176" t="str">
        <f>IF(CX19.6!RL25&lt;1,"x","")</f>
        <v/>
      </c>
      <c r="BB202" s="176" t="str">
        <f>IF(CX19.6!SJ25&lt;1,"x","")</f>
        <v/>
      </c>
      <c r="BC202" s="176" t="str">
        <f>IF(CX19.6!SU25&lt;1,"x","")</f>
        <v/>
      </c>
      <c r="BD202" s="176" t="str">
        <f>IF(CX19.6!TF25&lt;1,"x","")</f>
        <v/>
      </c>
      <c r="BE202" s="281"/>
    </row>
    <row r="203" spans="1:57">
      <c r="A203" s="190">
        <v>26</v>
      </c>
      <c r="B203" s="190">
        <v>201</v>
      </c>
      <c r="C203" s="180" t="s">
        <v>573</v>
      </c>
      <c r="D203" s="180" t="s">
        <v>1367</v>
      </c>
      <c r="E203" s="198" t="s">
        <v>1368</v>
      </c>
      <c r="F203" s="293" t="s">
        <v>120</v>
      </c>
      <c r="G203" s="204" t="s">
        <v>1370</v>
      </c>
      <c r="H203" s="195" t="s">
        <v>1470</v>
      </c>
      <c r="I203" s="195" t="s">
        <v>18</v>
      </c>
      <c r="J203" s="184" t="s">
        <v>948</v>
      </c>
      <c r="K203" s="205">
        <f t="shared" si="6"/>
        <v>0</v>
      </c>
      <c r="L203" s="208">
        <f>CX19.6!RY26</f>
        <v>2.1813186813186811</v>
      </c>
      <c r="M203" s="207" t="str">
        <f t="shared" si="7"/>
        <v/>
      </c>
      <c r="N203" s="176" t="str">
        <f>IF(CX19.6!M26&lt;1,"x","")</f>
        <v/>
      </c>
      <c r="O203" s="176" t="str">
        <f>IF(CX19.6!S26&lt;1,"x","")</f>
        <v/>
      </c>
      <c r="P203" s="176" t="str">
        <f>IF(CX19.6!AC26&lt;1,"x","")</f>
        <v/>
      </c>
      <c r="Q203" s="176" t="str">
        <f>IF(CX19.6!AN26&lt;1,"x","")</f>
        <v/>
      </c>
      <c r="R203" s="176" t="str">
        <f>IF(CX19.6!AY26&lt;1,"x","")</f>
        <v/>
      </c>
      <c r="S203" s="176" t="str">
        <f>IF(CX19.6!BJ26&lt;1,"x","")</f>
        <v/>
      </c>
      <c r="T203" s="176" t="str">
        <f>IF(CX19.6!BU26&lt;1,"x","")</f>
        <v/>
      </c>
      <c r="U203" s="176" t="str">
        <f>IF(CX19.6!CN26&lt;1,"x","")</f>
        <v/>
      </c>
      <c r="V203" s="176" t="str">
        <f>IF(CX19.6!CY26&lt;1,"x","")</f>
        <v/>
      </c>
      <c r="W203" s="176" t="str">
        <f>IF(CX19.6!DJ26&lt;1,"x","")</f>
        <v/>
      </c>
      <c r="X203" s="176" t="str">
        <f>IF(CX19.6!DU26&lt;1,"x","")</f>
        <v/>
      </c>
      <c r="Y203" s="176" t="str">
        <f>IF(CX19.6!EF26&lt;1,"x","")</f>
        <v/>
      </c>
      <c r="Z203" s="176" t="str">
        <f>IF(CX19.6!EQ26&lt;1,"x","")</f>
        <v/>
      </c>
      <c r="AA203" s="176" t="str">
        <f>IF(CX19.6!FB26&lt;1,"x","")</f>
        <v/>
      </c>
      <c r="AB203" s="176" t="str">
        <f>IF(CX19.6!FM26&lt;1,"x","")</f>
        <v/>
      </c>
      <c r="AC203" s="176" t="str">
        <f>IF(CX19.6!GJ26&lt;1,"x","")</f>
        <v/>
      </c>
      <c r="AD203" s="176" t="str">
        <f>IF(CX19.6!GU26&lt;1,"x","")</f>
        <v/>
      </c>
      <c r="AE203" s="176" t="str">
        <f>IF(CX19.6!HF26&lt;1,"x","")</f>
        <v/>
      </c>
      <c r="AF203" s="176" t="str">
        <f>IF(CX19.6!HQ26&lt;1,"x","")</f>
        <v/>
      </c>
      <c r="AG203" s="176" t="str">
        <f>IF(CX19.6!IB26&lt;1,"x","")</f>
        <v/>
      </c>
      <c r="AH203" s="176" t="str">
        <f>IF(CX19.6!IM26&lt;1,"x","")</f>
        <v/>
      </c>
      <c r="AI203" s="176" t="str">
        <f>IF(CX19.6!IX26&lt;1,"x","")</f>
        <v/>
      </c>
      <c r="AJ203" s="176" t="str">
        <f>IF(CX19.6!JI26&lt;1,"x","")</f>
        <v/>
      </c>
      <c r="AK203" s="176" t="str">
        <f>IF(CX19.6!JT26&lt;1,"x","")</f>
        <v/>
      </c>
      <c r="AL203" s="176" t="str">
        <f>IF(CX19.6!KQ26&lt;1,"x","")</f>
        <v/>
      </c>
      <c r="AM203" s="176" t="str">
        <f>IF(CX19.6!LB26&lt;1,"x","")</f>
        <v/>
      </c>
      <c r="AN203" s="176" t="str">
        <f>IF(CX19.6!LM26&lt;1,"x","")</f>
        <v/>
      </c>
      <c r="AO203" s="176" t="str">
        <f>IF(CX19.6!LX26&lt;1,"x","")</f>
        <v/>
      </c>
      <c r="AP203" s="176" t="str">
        <f>IF(CX19.6!MI26&lt;1,"x","")</f>
        <v/>
      </c>
      <c r="AQ203" s="176" t="str">
        <f>IF(CX19.6!MT26&lt;1,"x","")</f>
        <v/>
      </c>
      <c r="AR203" s="176" t="str">
        <f>IF(CX19.6!NE26&lt;1,"x","")</f>
        <v/>
      </c>
      <c r="AS203" s="176" t="str">
        <f>IF(CX19.6!NP26&lt;1,"x","")</f>
        <v/>
      </c>
      <c r="AT203" s="176" t="str">
        <f>IF(CX19.6!OA26&lt;1,"x","")</f>
        <v/>
      </c>
      <c r="AU203" s="176" t="str">
        <f>IF(CX19.6!OX26&lt;1,"x","")</f>
        <v/>
      </c>
      <c r="AV203" s="176" t="str">
        <f>IF(CX19.6!PI26&lt;1,"x","")</f>
        <v/>
      </c>
      <c r="AW203" s="176" t="str">
        <f>IF(CX19.6!PT26&lt;1,"x","")</f>
        <v/>
      </c>
      <c r="AX203" s="176" t="str">
        <f>IF(CX19.6!QE26&lt;1,"x","")</f>
        <v/>
      </c>
      <c r="AY203" s="176" t="str">
        <f>IF(CX19.6!QP26&lt;1,"x","")</f>
        <v/>
      </c>
      <c r="AZ203" s="176" t="str">
        <f>IF(CX19.6!RA26&lt;1,"x","")</f>
        <v/>
      </c>
      <c r="BA203" s="176" t="str">
        <f>IF(CX19.6!RL26&lt;1,"x","")</f>
        <v/>
      </c>
      <c r="BB203" s="176" t="str">
        <f>IF(CX19.6!SJ26&lt;1,"x","")</f>
        <v/>
      </c>
      <c r="BC203" s="176" t="str">
        <f>IF(CX19.6!SU26&lt;1,"x","")</f>
        <v/>
      </c>
      <c r="BD203" s="176" t="str">
        <f>IF(CX19.6!TF26&lt;1,"x","")</f>
        <v/>
      </c>
      <c r="BE203" s="281"/>
    </row>
    <row r="204" spans="1:57" ht="148.5">
      <c r="A204" s="190">
        <v>27</v>
      </c>
      <c r="B204" s="190">
        <v>202</v>
      </c>
      <c r="C204" s="180" t="s">
        <v>573</v>
      </c>
      <c r="D204" s="180" t="s">
        <v>1369</v>
      </c>
      <c r="E204" s="198" t="s">
        <v>209</v>
      </c>
      <c r="F204" s="199" t="s">
        <v>45</v>
      </c>
      <c r="G204" s="204" t="s">
        <v>1371</v>
      </c>
      <c r="H204" s="195" t="s">
        <v>1471</v>
      </c>
      <c r="I204" s="195" t="s">
        <v>18</v>
      </c>
      <c r="J204" s="184" t="s">
        <v>942</v>
      </c>
      <c r="K204" s="205">
        <f t="shared" si="6"/>
        <v>32</v>
      </c>
      <c r="L204" s="208">
        <f>CX19.6!RY27</f>
        <v>2.1111111111111112</v>
      </c>
      <c r="M204" s="207" t="str">
        <f t="shared" si="7"/>
        <v xml:space="preserve">CTKT (3TC), TIN AUTOCAD (2TC), KCBTCT1 (2TC), TRẮC ĐỊA (3TC), KTCTDD (2TC), NỀN MÓNG (3TC), KC THÉP (2TC), KCBTCT2 (2TC), ĐA KCBTCT2 (1TC), ĐA KTTC1 (1TC), KỸ THUẬT TC2 (2TC), KINH TẾ XD (3TC), ĐA TCTC CTXD (1TC), TT DỰ TOÁN (1TC), TT KTV (KC) (2TC), TT KTV (TC) (2TC), </v>
      </c>
      <c r="N204" s="176" t="str">
        <f>IF(CX19.6!M27&lt;1,"x","")</f>
        <v/>
      </c>
      <c r="O204" s="176" t="str">
        <f>IF(CX19.6!S27&lt;1,"x","")</f>
        <v/>
      </c>
      <c r="P204" s="176" t="str">
        <f>IF(CX19.6!AC27&lt;1,"x","")</f>
        <v/>
      </c>
      <c r="Q204" s="176" t="str">
        <f>IF(CX19.6!AN27&lt;1,"x","")</f>
        <v/>
      </c>
      <c r="R204" s="176" t="str">
        <f>IF(CX19.6!AY27&lt;1,"x","")</f>
        <v/>
      </c>
      <c r="S204" s="176" t="str">
        <f>IF(CX19.6!BJ27&lt;1,"x","")</f>
        <v/>
      </c>
      <c r="T204" s="176" t="str">
        <f>IF(CX19.6!BU27&lt;1,"x","")</f>
        <v/>
      </c>
      <c r="U204" s="176" t="str">
        <f>IF(CX19.6!CN27&lt;1,"x","")</f>
        <v>x</v>
      </c>
      <c r="V204" s="176" t="str">
        <f>IF(CX19.6!CY27&lt;1,"x","")</f>
        <v/>
      </c>
      <c r="W204" s="176" t="str">
        <f>IF(CX19.6!DJ27&lt;1,"x","")</f>
        <v/>
      </c>
      <c r="X204" s="176" t="str">
        <f>IF(CX19.6!DU27&lt;1,"x","")</f>
        <v/>
      </c>
      <c r="Y204" s="176" t="str">
        <f>IF(CX19.6!EF27&lt;1,"x","")</f>
        <v/>
      </c>
      <c r="Z204" s="176" t="str">
        <f>IF(CX19.6!EQ27&lt;1,"x","")</f>
        <v/>
      </c>
      <c r="AA204" s="176" t="str">
        <f>IF(CX19.6!FB27&lt;1,"x","")</f>
        <v/>
      </c>
      <c r="AB204" s="176" t="str">
        <f>IF(CX19.6!FM27&lt;1,"x","")</f>
        <v/>
      </c>
      <c r="AC204" s="176" t="str">
        <f>IF(CX19.6!GJ27&lt;1,"x","")</f>
        <v>x</v>
      </c>
      <c r="AD204" s="176" t="str">
        <f>IF(CX19.6!GU27&lt;1,"x","")</f>
        <v/>
      </c>
      <c r="AE204" s="176" t="str">
        <f>IF(CX19.6!HF27&lt;1,"x","")</f>
        <v/>
      </c>
      <c r="AF204" s="176" t="str">
        <f>IF(CX19.6!HQ27&lt;1,"x","")</f>
        <v>x</v>
      </c>
      <c r="AG204" s="176" t="str">
        <f>IF(CX19.6!IB27&lt;1,"x","")</f>
        <v>x</v>
      </c>
      <c r="AH204" s="176" t="str">
        <f>IF(CX19.6!IM27&lt;1,"x","")</f>
        <v>x</v>
      </c>
      <c r="AI204" s="176" t="str">
        <f>IF(CX19.6!IX27&lt;1,"x","")</f>
        <v>x</v>
      </c>
      <c r="AJ204" s="176" t="str">
        <f>IF(CX19.6!JI27&lt;1,"x","")</f>
        <v/>
      </c>
      <c r="AK204" s="176" t="str">
        <f>IF(CX19.6!JT27&lt;1,"x","")</f>
        <v/>
      </c>
      <c r="AL204" s="176" t="str">
        <f>IF(CX19.6!KQ27&lt;1,"x","")</f>
        <v/>
      </c>
      <c r="AM204" s="176" t="str">
        <f>IF(CX19.6!LB27&lt;1,"x","")</f>
        <v/>
      </c>
      <c r="AN204" s="176" t="str">
        <f>IF(CX19.6!LM27&lt;1,"x","")</f>
        <v>x</v>
      </c>
      <c r="AO204" s="176" t="str">
        <f>IF(CX19.6!LX27&lt;1,"x","")</f>
        <v>x</v>
      </c>
      <c r="AP204" s="176" t="str">
        <f>IF(CX19.6!MI27&lt;1,"x","")</f>
        <v>x</v>
      </c>
      <c r="AQ204" s="176" t="str">
        <f>IF(CX19.6!MT27&lt;1,"x","")</f>
        <v/>
      </c>
      <c r="AR204" s="176" t="str">
        <f>IF(CX19.6!NE27&lt;1,"x","")</f>
        <v>x</v>
      </c>
      <c r="AS204" s="176" t="str">
        <f>IF(CX19.6!NP27&lt;1,"x","")</f>
        <v/>
      </c>
      <c r="AT204" s="176" t="str">
        <f>IF(CX19.6!OA27&lt;1,"x","")</f>
        <v/>
      </c>
      <c r="AU204" s="176" t="str">
        <f>IF(CX19.6!OX27&lt;1,"x","")</f>
        <v>x</v>
      </c>
      <c r="AV204" s="176" t="str">
        <f>IF(CX19.6!PI27&lt;1,"x","")</f>
        <v>x</v>
      </c>
      <c r="AW204" s="176" t="str">
        <f>IF(CX19.6!PT27&lt;1,"x","")</f>
        <v/>
      </c>
      <c r="AX204" s="176" t="str">
        <f>IF(CX19.6!QE27&lt;1,"x","")</f>
        <v/>
      </c>
      <c r="AY204" s="176" t="str">
        <f>IF(CX19.6!QP27&lt;1,"x","")</f>
        <v>x</v>
      </c>
      <c r="AZ204" s="176" t="str">
        <f>IF(CX19.6!RA27&lt;1,"x","")</f>
        <v/>
      </c>
      <c r="BA204" s="176" t="str">
        <f>IF(CX19.6!RL27&lt;1,"x","")</f>
        <v>x</v>
      </c>
      <c r="BB204" s="176" t="str">
        <f>IF(CX19.6!SJ27&lt;1,"x","")</f>
        <v>x</v>
      </c>
      <c r="BC204" s="176" t="str">
        <f>IF(CX19.6!SU27&lt;1,"x","")</f>
        <v>x</v>
      </c>
      <c r="BD204" s="176"/>
      <c r="BE204" s="281"/>
    </row>
    <row r="205" spans="1:57" ht="198">
      <c r="A205" s="190">
        <v>28</v>
      </c>
      <c r="B205" s="190">
        <v>203</v>
      </c>
      <c r="C205" s="180" t="s">
        <v>573</v>
      </c>
      <c r="D205" s="180" t="s">
        <v>1372</v>
      </c>
      <c r="E205" s="198" t="s">
        <v>487</v>
      </c>
      <c r="F205" s="199" t="s">
        <v>1091</v>
      </c>
      <c r="G205" s="204" t="s">
        <v>1373</v>
      </c>
      <c r="H205" s="195" t="s">
        <v>1472</v>
      </c>
      <c r="I205" s="195" t="s">
        <v>18</v>
      </c>
      <c r="J205" s="184" t="s">
        <v>832</v>
      </c>
      <c r="K205" s="205">
        <f t="shared" si="6"/>
        <v>39</v>
      </c>
      <c r="L205" s="208">
        <f>CX19.6!RY62</f>
        <v>1.6636363636363636</v>
      </c>
      <c r="M205" s="207" t="str">
        <f t="shared" si="7"/>
        <v xml:space="preserve">CTN&amp;MT (3TC), TTXDCB (MĐ2) (1TC), TIN AUTOCAD (2TC), CHCT2 (2TC), KCBTCT1 (2TC), KTCTDD (2TC), NGOẠI NGỮ 2 (2TC), PLXD (2TC), KCBTCT2 (2TC), ĐA KCBTCT2 (1TC), ĐA KTTC1 (1TC), DỰ TOÁN XD (3TC), KỸ THUẬT TC2 (2TC), KINH TẾ XD (3TC), AN TOÀN LĐ (2TC), ĐA TCTC CTXD (1TC), HC,TT,QTCTXD (3TC), TT DỰ TOÁN (1TC), TT KTV (KC) (2TC), TT KTV (TC) (2TC), </v>
      </c>
      <c r="N205" s="176" t="str">
        <f>IF(CX19.6!M62&lt;1,"x","")</f>
        <v/>
      </c>
      <c r="O205" s="176" t="str">
        <f>IF(CX19.6!S62&lt;1,"x","")</f>
        <v/>
      </c>
      <c r="P205" s="176" t="str">
        <f>IF(CX19.6!AC62&lt;1,"x","")</f>
        <v/>
      </c>
      <c r="Q205" s="176" t="str">
        <f>IF(CX19.6!AN62&lt;1,"x","")</f>
        <v/>
      </c>
      <c r="R205" s="176" t="str">
        <f>IF(CX19.6!AY62&lt;1,"x","")</f>
        <v/>
      </c>
      <c r="S205" s="176" t="str">
        <f>IF(CX19.6!BJ62&lt;1,"x","")</f>
        <v/>
      </c>
      <c r="T205" s="176" t="str">
        <f>IF(CX19.6!BU62&lt;1,"x","")</f>
        <v/>
      </c>
      <c r="U205" s="176" t="str">
        <f>IF(CX19.6!CN62&lt;1,"x","")</f>
        <v/>
      </c>
      <c r="V205" s="176" t="str">
        <f>IF(CX19.6!CY62&lt;1,"x","")</f>
        <v/>
      </c>
      <c r="W205" s="176" t="str">
        <f>IF(CX19.6!DJ62&lt;1,"x","")</f>
        <v/>
      </c>
      <c r="X205" s="176" t="str">
        <f>IF(CX19.6!DU62&lt;1,"x","")</f>
        <v/>
      </c>
      <c r="Y205" s="176" t="str">
        <f>IF(CX19.6!EF62&lt;1,"x","")</f>
        <v/>
      </c>
      <c r="Z205" s="176" t="str">
        <f>IF(CX19.6!EQ62&lt;1,"x","")</f>
        <v/>
      </c>
      <c r="AA205" s="176" t="str">
        <f>IF(CX19.6!FB62&lt;1,"x","")</f>
        <v>x</v>
      </c>
      <c r="AB205" s="176" t="str">
        <f>IF(CX19.6!FM62&lt;1,"x","")</f>
        <v>x</v>
      </c>
      <c r="AC205" s="176" t="str">
        <f>IF(CX19.6!GJ62&lt;1,"x","")</f>
        <v>x</v>
      </c>
      <c r="AD205" s="176" t="str">
        <f>IF(CX19.6!GU62&lt;1,"x","")</f>
        <v/>
      </c>
      <c r="AE205" s="176" t="str">
        <f>IF(CX19.6!HF62&lt;1,"x","")</f>
        <v>x</v>
      </c>
      <c r="AF205" s="176" t="str">
        <f>IF(CX19.6!HQ62&lt;1,"x","")</f>
        <v>x</v>
      </c>
      <c r="AG205" s="176" t="str">
        <f>IF(CX19.6!IB62&lt;1,"x","")</f>
        <v/>
      </c>
      <c r="AH205" s="176" t="str">
        <f>IF(CX19.6!IM62&lt;1,"x","")</f>
        <v>x</v>
      </c>
      <c r="AI205" s="176" t="str">
        <f>IF(CX19.6!IX62&lt;1,"x","")</f>
        <v/>
      </c>
      <c r="AJ205" s="176" t="str">
        <f>IF(CX19.6!JI62&lt;1,"x","")</f>
        <v/>
      </c>
      <c r="AK205" s="176" t="str">
        <f>IF(CX19.6!JT62&lt;1,"x","")</f>
        <v/>
      </c>
      <c r="AL205" s="176" t="str">
        <f>IF(CX19.6!KQ62&lt;1,"x","")</f>
        <v>x</v>
      </c>
      <c r="AM205" s="176" t="str">
        <f>IF(CX19.6!LB62&lt;1,"x","")</f>
        <v>x</v>
      </c>
      <c r="AN205" s="176" t="str">
        <f>IF(CX19.6!LM62&lt;1,"x","")</f>
        <v/>
      </c>
      <c r="AO205" s="176" t="str">
        <f>IF(CX19.6!LX62&lt;1,"x","")</f>
        <v>x</v>
      </c>
      <c r="AP205" s="176" t="str">
        <f>IF(CX19.6!MI62&lt;1,"x","")</f>
        <v>x</v>
      </c>
      <c r="AQ205" s="176" t="str">
        <f>IF(CX19.6!MT62&lt;1,"x","")</f>
        <v/>
      </c>
      <c r="AR205" s="176" t="str">
        <f>IF(CX19.6!NE62&lt;1,"x","")</f>
        <v>x</v>
      </c>
      <c r="AS205" s="176" t="str">
        <f>IF(CX19.6!NP62&lt;1,"x","")</f>
        <v>x</v>
      </c>
      <c r="AT205" s="176" t="str">
        <f>IF(CX19.6!OA62&lt;1,"x","")</f>
        <v/>
      </c>
      <c r="AU205" s="176" t="str">
        <f>IF(CX19.6!OX62&lt;1,"x","")</f>
        <v>x</v>
      </c>
      <c r="AV205" s="176" t="str">
        <f>IF(CX19.6!PI62&lt;1,"x","")</f>
        <v>x</v>
      </c>
      <c r="AW205" s="176" t="str">
        <f>IF(CX19.6!PT62&lt;1,"x","")</f>
        <v>x</v>
      </c>
      <c r="AX205" s="176" t="str">
        <f>IF(CX19.6!QE62&lt;1,"x","")</f>
        <v/>
      </c>
      <c r="AY205" s="176" t="str">
        <f>IF(CX19.6!QP62&lt;1,"x","")</f>
        <v>x</v>
      </c>
      <c r="AZ205" s="176" t="str">
        <f>IF(CX19.6!RA62&lt;1,"x","")</f>
        <v>x</v>
      </c>
      <c r="BA205" s="176" t="str">
        <f>IF(CX19.6!RL62&lt;1,"x","")</f>
        <v>x</v>
      </c>
      <c r="BB205" s="176" t="str">
        <f>IF(CX19.6!SJ62&lt;1,"x","")</f>
        <v>x</v>
      </c>
      <c r="BC205" s="176" t="str">
        <f>IF(CX19.6!SU62&lt;1,"x","")</f>
        <v>x</v>
      </c>
      <c r="BD205" s="176"/>
      <c r="BE205" s="281"/>
    </row>
    <row r="206" spans="1:57" ht="181.5">
      <c r="A206" s="190">
        <v>29</v>
      </c>
      <c r="B206" s="190">
        <v>204</v>
      </c>
      <c r="C206" s="180" t="s">
        <v>573</v>
      </c>
      <c r="D206" s="180" t="s">
        <v>1374</v>
      </c>
      <c r="E206" s="198" t="s">
        <v>421</v>
      </c>
      <c r="F206" s="199" t="s">
        <v>552</v>
      </c>
      <c r="G206" s="204" t="s">
        <v>1375</v>
      </c>
      <c r="H206" s="195" t="s">
        <v>1473</v>
      </c>
      <c r="I206" s="195" t="s">
        <v>18</v>
      </c>
      <c r="J206" s="184" t="s">
        <v>692</v>
      </c>
      <c r="K206" s="205">
        <f t="shared" si="6"/>
        <v>46</v>
      </c>
      <c r="L206" s="208" t="e">
        <f>CX19.6!RY63</f>
        <v>#DIV/0!</v>
      </c>
      <c r="M206" s="207" t="str">
        <f t="shared" si="7"/>
        <v xml:space="preserve">VẼ XD1 (3TC), CHCT1 (4TC), CHCT2 (2TC), KCBTCT1 (2TC), TRẮC ĐỊA (3TC), KTCTDD (2TC), PLXD (2TC), KCBTCT2 (2TC), ĐA KCBTCT2 (1TC), KTTC1 (3TC), ĐA KTTC1 (1TC), TT XDCB (MĐ3) (2TC), KỸ THUẬT TC2 (2TC), KINH TẾ XD (3TC), AN TOÀN LĐ (2TC), TCTC CTXD (3TC), ĐA TCTC CTXD (1TC), HC,TT,QTCTXD (3TC), TT DỰ TOÁN (1TC), TT KTV (KC) (2TC), TT KTV (TC) (2TC), </v>
      </c>
      <c r="N206" s="176" t="str">
        <f>IF(CX19.6!M63&lt;1,"x","")</f>
        <v/>
      </c>
      <c r="O206" s="176" t="str">
        <f>IF(CX19.6!S63&lt;1,"x","")</f>
        <v/>
      </c>
      <c r="P206" s="176" t="str">
        <f>IF(CX19.6!AC63&lt;1,"x","")</f>
        <v/>
      </c>
      <c r="Q206" s="176" t="str">
        <f>IF(CX19.6!AN63&lt;1,"x","")</f>
        <v>x</v>
      </c>
      <c r="R206" s="176" t="str">
        <f>IF(CX19.6!AY63&lt;1,"x","")</f>
        <v/>
      </c>
      <c r="S206" s="176" t="str">
        <f>IF(CX19.6!BJ63&lt;1,"x","")</f>
        <v/>
      </c>
      <c r="T206" s="176" t="str">
        <f>IF(CX19.6!BU63&lt;1,"x","")</f>
        <v/>
      </c>
      <c r="U206" s="176" t="str">
        <f>IF(CX19.6!CN63&lt;1,"x","")</f>
        <v/>
      </c>
      <c r="V206" s="176" t="str">
        <f>IF(CX19.6!CY63&lt;1,"x","")</f>
        <v/>
      </c>
      <c r="W206" s="176" t="str">
        <f>IF(CX19.6!DJ63&lt;1,"x","")</f>
        <v>x</v>
      </c>
      <c r="X206" s="176" t="str">
        <f>IF(CX19.6!DU63&lt;1,"x","")</f>
        <v/>
      </c>
      <c r="Y206" s="176" t="str">
        <f>IF(CX19.6!EF63&lt;1,"x","")</f>
        <v/>
      </c>
      <c r="Z206" s="176" t="str">
        <f>IF(CX19.6!EQ63&lt;1,"x","")</f>
        <v/>
      </c>
      <c r="AA206" s="176" t="str">
        <f>IF(CX19.6!FB63&lt;1,"x","")</f>
        <v/>
      </c>
      <c r="AB206" s="176" t="str">
        <f>IF(CX19.6!FM63&lt;1,"x","")</f>
        <v/>
      </c>
      <c r="AC206" s="176" t="str">
        <f>IF(CX19.6!GJ63&lt;1,"x","")</f>
        <v/>
      </c>
      <c r="AD206" s="176" t="str">
        <f>IF(CX19.6!GU63&lt;1,"x","")</f>
        <v/>
      </c>
      <c r="AE206" s="176" t="str">
        <f>IF(CX19.6!HF63&lt;1,"x","")</f>
        <v>x</v>
      </c>
      <c r="AF206" s="176" t="str">
        <f>IF(CX19.6!HQ63&lt;1,"x","")</f>
        <v>x</v>
      </c>
      <c r="AG206" s="176" t="str">
        <f>IF(CX19.6!IB63&lt;1,"x","")</f>
        <v>x</v>
      </c>
      <c r="AH206" s="176" t="str">
        <f>IF(CX19.6!IM63&lt;1,"x","")</f>
        <v>x</v>
      </c>
      <c r="AI206" s="176" t="str">
        <f>IF(CX19.6!IX63&lt;1,"x","")</f>
        <v/>
      </c>
      <c r="AJ206" s="176" t="str">
        <f>IF(CX19.6!JI63&lt;1,"x","")</f>
        <v/>
      </c>
      <c r="AK206" s="176" t="str">
        <f>IF(CX19.6!JT63&lt;1,"x","")</f>
        <v/>
      </c>
      <c r="AL206" s="176" t="str">
        <f>IF(CX19.6!KQ63&lt;1,"x","")</f>
        <v/>
      </c>
      <c r="AM206" s="176" t="str">
        <f>IF(CX19.6!LB63&lt;1,"x","")</f>
        <v>x</v>
      </c>
      <c r="AN206" s="176" t="str">
        <f>IF(CX19.6!LM63&lt;1,"x","")</f>
        <v/>
      </c>
      <c r="AO206" s="176" t="str">
        <f>IF(CX19.6!LX63&lt;1,"x","")</f>
        <v>x</v>
      </c>
      <c r="AP206" s="176" t="str">
        <f>IF(CX19.6!MI63&lt;1,"x","")</f>
        <v>x</v>
      </c>
      <c r="AQ206" s="176" t="str">
        <f>IF(CX19.6!MT63&lt;1,"x","")</f>
        <v>x</v>
      </c>
      <c r="AR206" s="176" t="str">
        <f>IF(CX19.6!NE63&lt;1,"x","")</f>
        <v>x</v>
      </c>
      <c r="AS206" s="176" t="str">
        <f>IF(CX19.6!NP63&lt;1,"x","")</f>
        <v/>
      </c>
      <c r="AT206" s="176" t="str">
        <f>IF(CX19.6!OA63&lt;1,"x","")</f>
        <v>x</v>
      </c>
      <c r="AU206" s="176" t="str">
        <f>IF(CX19.6!OX63&lt;1,"x","")</f>
        <v>x</v>
      </c>
      <c r="AV206" s="176" t="str">
        <f>IF(CX19.6!PI63&lt;1,"x","")</f>
        <v>x</v>
      </c>
      <c r="AW206" s="176" t="str">
        <f>IF(CX19.6!PT63&lt;1,"x","")</f>
        <v>x</v>
      </c>
      <c r="AX206" s="176" t="str">
        <f>IF(CX19.6!QE63&lt;1,"x","")</f>
        <v>x</v>
      </c>
      <c r="AY206" s="176" t="str">
        <f>IF(CX19.6!QP63&lt;1,"x","")</f>
        <v>x</v>
      </c>
      <c r="AZ206" s="176" t="str">
        <f>IF(CX19.6!RA63&lt;1,"x","")</f>
        <v>x</v>
      </c>
      <c r="BA206" s="176" t="str">
        <f>IF(CX19.6!RL63&lt;1,"x","")</f>
        <v>x</v>
      </c>
      <c r="BB206" s="176" t="str">
        <f>IF(CX19.6!SJ63&lt;1,"x","")</f>
        <v>x</v>
      </c>
      <c r="BC206" s="176" t="str">
        <f>IF(CX19.6!SU63&lt;1,"x","")</f>
        <v>x</v>
      </c>
      <c r="BD206" s="176"/>
      <c r="BE206" s="281"/>
    </row>
    <row r="207" spans="1:57" ht="49.5">
      <c r="A207" s="190">
        <v>30</v>
      </c>
      <c r="B207" s="190">
        <v>205</v>
      </c>
      <c r="C207" s="180" t="s">
        <v>573</v>
      </c>
      <c r="D207" s="180" t="s">
        <v>1381</v>
      </c>
      <c r="E207" s="198" t="s">
        <v>336</v>
      </c>
      <c r="F207" s="199" t="s">
        <v>269</v>
      </c>
      <c r="G207" s="204" t="s">
        <v>1382</v>
      </c>
      <c r="H207" s="195" t="s">
        <v>1476</v>
      </c>
      <c r="I207" s="195" t="s">
        <v>18</v>
      </c>
      <c r="J207" s="184" t="s">
        <v>826</v>
      </c>
      <c r="K207" s="205">
        <f t="shared" si="6"/>
        <v>11</v>
      </c>
      <c r="L207" s="208">
        <f>CX19.6!RY28</f>
        <v>1.825</v>
      </c>
      <c r="M207" s="207" t="str">
        <f t="shared" si="7"/>
        <v xml:space="preserve">KCBTCT1 (2TC), KỸ THUẬT ĐIỆN CT (3TC), KC THÉP (2TC), KCBTCT2 (2TC), TT XDCB (MĐ3) (2TC), </v>
      </c>
      <c r="N207" s="176" t="str">
        <f>IF(CX19.6!M28&lt;1,"x","")</f>
        <v/>
      </c>
      <c r="O207" s="176" t="str">
        <f>IF(CX19.6!S28&lt;1,"x","")</f>
        <v/>
      </c>
      <c r="P207" s="176" t="str">
        <f>IF(CX19.6!AC28&lt;1,"x","")</f>
        <v/>
      </c>
      <c r="Q207" s="176" t="str">
        <f>IF(CX19.6!AN28&lt;1,"x","")</f>
        <v/>
      </c>
      <c r="R207" s="176" t="str">
        <f>IF(CX19.6!AY28&lt;1,"x","")</f>
        <v/>
      </c>
      <c r="S207" s="176" t="str">
        <f>IF(CX19.6!BJ28&lt;1,"x","")</f>
        <v/>
      </c>
      <c r="T207" s="176" t="str">
        <f>IF(CX19.6!BU28&lt;1,"x","")</f>
        <v/>
      </c>
      <c r="U207" s="176" t="str">
        <f>IF(CX19.6!CN28&lt;1,"x","")</f>
        <v/>
      </c>
      <c r="V207" s="176" t="str">
        <f>IF(CX19.6!CY28&lt;1,"x","")</f>
        <v/>
      </c>
      <c r="W207" s="176" t="str">
        <f>IF(CX19.6!DJ28&lt;1,"x","")</f>
        <v/>
      </c>
      <c r="X207" s="176" t="str">
        <f>IF(CX19.6!DU28&lt;1,"x","")</f>
        <v/>
      </c>
      <c r="Y207" s="176" t="str">
        <f>IF(CX19.6!EF28&lt;1,"x","")</f>
        <v/>
      </c>
      <c r="Z207" s="176" t="str">
        <f>IF(CX19.6!EQ28&lt;1,"x","")</f>
        <v/>
      </c>
      <c r="AA207" s="176" t="str">
        <f>IF(CX19.6!FB28&lt;1,"x","")</f>
        <v/>
      </c>
      <c r="AB207" s="176" t="str">
        <f>IF(CX19.6!FM28&lt;1,"x","")</f>
        <v/>
      </c>
      <c r="AC207" s="176" t="str">
        <f>IF(CX19.6!GJ28&lt;1,"x","")</f>
        <v/>
      </c>
      <c r="AD207" s="176" t="str">
        <f>IF(CX19.6!GU28&lt;1,"x","")</f>
        <v/>
      </c>
      <c r="AE207" s="176" t="str">
        <f>IF(CX19.6!HF28&lt;1,"x","")</f>
        <v/>
      </c>
      <c r="AF207" s="176" t="str">
        <f>IF(CX19.6!HQ28&lt;1,"x","")</f>
        <v>x</v>
      </c>
      <c r="AG207" s="176" t="str">
        <f>IF(CX19.6!IB28&lt;1,"x","")</f>
        <v/>
      </c>
      <c r="AH207" s="176" t="str">
        <f>IF(CX19.6!IM28&lt;1,"x","")</f>
        <v/>
      </c>
      <c r="AI207" s="176" t="str">
        <f>IF(CX19.6!IX28&lt;1,"x","")</f>
        <v/>
      </c>
      <c r="AJ207" s="176" t="str">
        <f>IF(CX19.6!JI28&lt;1,"x","")</f>
        <v>x</v>
      </c>
      <c r="AK207" s="176" t="str">
        <f>IF(CX19.6!JT28&lt;1,"x","")</f>
        <v/>
      </c>
      <c r="AL207" s="176" t="str">
        <f>IF(CX19.6!KQ28&lt;1,"x","")</f>
        <v/>
      </c>
      <c r="AM207" s="176" t="str">
        <f>IF(CX19.6!LB28&lt;1,"x","")</f>
        <v/>
      </c>
      <c r="AN207" s="176" t="str">
        <f>IF(CX19.6!LM28&lt;1,"x","")</f>
        <v>x</v>
      </c>
      <c r="AO207" s="176" t="str">
        <f>IF(CX19.6!LX28&lt;1,"x","")</f>
        <v>x</v>
      </c>
      <c r="AP207" s="176" t="str">
        <f>IF(CX19.6!MI28&lt;1,"x","")</f>
        <v/>
      </c>
      <c r="AQ207" s="176" t="str">
        <f>IF(CX19.6!MT28&lt;1,"x","")</f>
        <v/>
      </c>
      <c r="AR207" s="176" t="str">
        <f>IF(CX19.6!NE28&lt;1,"x","")</f>
        <v/>
      </c>
      <c r="AS207" s="176" t="str">
        <f>IF(CX19.6!NP28&lt;1,"x","")</f>
        <v/>
      </c>
      <c r="AT207" s="176" t="str">
        <f>IF(CX19.6!OA28&lt;1,"x","")</f>
        <v>x</v>
      </c>
      <c r="AU207" s="176" t="str">
        <f>IF(CX19.6!OX28&lt;1,"x","")</f>
        <v/>
      </c>
      <c r="AV207" s="176" t="str">
        <f>IF(CX19.6!PI28&lt;1,"x","")</f>
        <v/>
      </c>
      <c r="AW207" s="176" t="str">
        <f>IF(CX19.6!PT28&lt;1,"x","")</f>
        <v/>
      </c>
      <c r="AX207" s="176" t="str">
        <f>IF(CX19.6!QE28&lt;1,"x","")</f>
        <v/>
      </c>
      <c r="AY207" s="176" t="str">
        <f>IF(CX19.6!QP28&lt;1,"x","")</f>
        <v/>
      </c>
      <c r="AZ207" s="176" t="str">
        <f>IF(CX19.6!RA28&lt;1,"x","")</f>
        <v/>
      </c>
      <c r="BA207" s="176" t="str">
        <f>IF(CX19.6!RL28&lt;1,"x","")</f>
        <v/>
      </c>
      <c r="BB207" s="176" t="str">
        <f>IF(CX19.6!SJ28&lt;1,"x","")</f>
        <v/>
      </c>
      <c r="BC207" s="176" t="str">
        <f>IF(CX19.6!SU28&lt;1,"x","")</f>
        <v/>
      </c>
      <c r="BD207" s="176" t="str">
        <f>IF(CX19.6!TF28&lt;1,"x","")</f>
        <v/>
      </c>
      <c r="BE207" s="281"/>
    </row>
    <row r="208" spans="1:57" ht="148.5">
      <c r="A208" s="190">
        <v>31</v>
      </c>
      <c r="B208" s="190">
        <v>206</v>
      </c>
      <c r="C208" s="180" t="s">
        <v>573</v>
      </c>
      <c r="D208" s="180" t="s">
        <v>1383</v>
      </c>
      <c r="E208" s="198" t="s">
        <v>271</v>
      </c>
      <c r="F208" s="199" t="s">
        <v>1384</v>
      </c>
      <c r="G208" s="204" t="s">
        <v>1385</v>
      </c>
      <c r="H208" s="195" t="s">
        <v>1477</v>
      </c>
      <c r="I208" s="195" t="s">
        <v>18</v>
      </c>
      <c r="J208" s="184" t="s">
        <v>690</v>
      </c>
      <c r="K208" s="205">
        <f t="shared" si="6"/>
        <v>34</v>
      </c>
      <c r="L208" s="208">
        <f>CX19.6!RY64</f>
        <v>1.8442622950819672</v>
      </c>
      <c r="M208" s="207" t="str">
        <f t="shared" si="7"/>
        <v xml:space="preserve">VLXD (3TC), TIN AUTOCAD (2TC), KC THÉP (2TC), KCBTCT2 (2TC), ĐA KCBTCT2 (1TC), KTTC1 (3TC), ĐA KTTC1 (1TC), TT XDCB (MĐ3) (2TC), KỸ THUẬT TC2 (2TC), KINH TẾ XD (3TC), AN TOÀN LĐ (2TC), TCTC CTXD (3TC), ĐA TCTC CTXD (1TC), HC,TT,QTCTXD (3TC), TT KTV (KC) (2TC), TT KTV (TC) (2TC), </v>
      </c>
      <c r="N208" s="176" t="str">
        <f>IF(CX19.6!M64&lt;1,"x","")</f>
        <v/>
      </c>
      <c r="O208" s="176" t="str">
        <f>IF(CX19.6!S64&lt;1,"x","")</f>
        <v/>
      </c>
      <c r="P208" s="176" t="str">
        <f>IF(CX19.6!AC64&lt;1,"x","")</f>
        <v/>
      </c>
      <c r="Q208" s="176" t="str">
        <f>IF(CX19.6!AN64&lt;1,"x","")</f>
        <v/>
      </c>
      <c r="R208" s="176" t="str">
        <f>IF(CX19.6!AY64&lt;1,"x","")</f>
        <v/>
      </c>
      <c r="S208" s="176" t="str">
        <f>IF(CX19.6!BJ64&lt;1,"x","")</f>
        <v/>
      </c>
      <c r="T208" s="176" t="str">
        <f>IF(CX19.6!BU64&lt;1,"x","")</f>
        <v/>
      </c>
      <c r="U208" s="176" t="str">
        <f>IF(CX19.6!CN64&lt;1,"x","")</f>
        <v/>
      </c>
      <c r="V208" s="176" t="str">
        <f>IF(CX19.6!CY64&lt;1,"x","")</f>
        <v/>
      </c>
      <c r="W208" s="176" t="str">
        <f>IF(CX19.6!DJ64&lt;1,"x","")</f>
        <v/>
      </c>
      <c r="X208" s="176" t="str">
        <f>IF(CX19.6!DU64&lt;1,"x","")</f>
        <v>x</v>
      </c>
      <c r="Y208" s="176" t="str">
        <f>IF(CX19.6!EF64&lt;1,"x","")</f>
        <v/>
      </c>
      <c r="Z208" s="176" t="str">
        <f>IF(CX19.6!EQ64&lt;1,"x","")</f>
        <v/>
      </c>
      <c r="AA208" s="176" t="str">
        <f>IF(CX19.6!FB64&lt;1,"x","")</f>
        <v/>
      </c>
      <c r="AB208" s="176" t="str">
        <f>IF(CX19.6!FM64&lt;1,"x","")</f>
        <v/>
      </c>
      <c r="AC208" s="176" t="str">
        <f>IF(CX19.6!GJ64&lt;1,"x","")</f>
        <v>x</v>
      </c>
      <c r="AD208" s="176" t="str">
        <f>IF(CX19.6!GU64&lt;1,"x","")</f>
        <v/>
      </c>
      <c r="AE208" s="176" t="str">
        <f>IF(CX19.6!HF64&lt;1,"x","")</f>
        <v/>
      </c>
      <c r="AF208" s="176" t="str">
        <f>IF(CX19.6!HQ64&lt;1,"x","")</f>
        <v/>
      </c>
      <c r="AG208" s="176" t="str">
        <f>IF(CX19.6!IB64&lt;1,"x","")</f>
        <v/>
      </c>
      <c r="AH208" s="176" t="str">
        <f>IF(CX19.6!IM64&lt;1,"x","")</f>
        <v/>
      </c>
      <c r="AI208" s="176" t="str">
        <f>IF(CX19.6!IX64&lt;1,"x","")</f>
        <v/>
      </c>
      <c r="AJ208" s="176" t="str">
        <f>IF(CX19.6!JI64&lt;1,"x","")</f>
        <v/>
      </c>
      <c r="AK208" s="176" t="str">
        <f>IF(CX19.6!JT64&lt;1,"x","")</f>
        <v/>
      </c>
      <c r="AL208" s="176" t="str">
        <f>IF(CX19.6!KQ64&lt;1,"x","")</f>
        <v/>
      </c>
      <c r="AM208" s="176" t="str">
        <f>IF(CX19.6!LB64&lt;1,"x","")</f>
        <v/>
      </c>
      <c r="AN208" s="176" t="str">
        <f>IF(CX19.6!LM64&lt;1,"x","")</f>
        <v>x</v>
      </c>
      <c r="AO208" s="176" t="str">
        <f>IF(CX19.6!LX64&lt;1,"x","")</f>
        <v>x</v>
      </c>
      <c r="AP208" s="176" t="str">
        <f>IF(CX19.6!MI64&lt;1,"x","")</f>
        <v>x</v>
      </c>
      <c r="AQ208" s="176" t="str">
        <f>IF(CX19.6!MT64&lt;1,"x","")</f>
        <v>x</v>
      </c>
      <c r="AR208" s="176" t="str">
        <f>IF(CX19.6!NE64&lt;1,"x","")</f>
        <v>x</v>
      </c>
      <c r="AS208" s="176" t="str">
        <f>IF(CX19.6!NP64&lt;1,"x","")</f>
        <v/>
      </c>
      <c r="AT208" s="176" t="str">
        <f>IF(CX19.6!OA64&lt;1,"x","")</f>
        <v>x</v>
      </c>
      <c r="AU208" s="176" t="str">
        <f>IF(CX19.6!OX64&lt;1,"x","")</f>
        <v>x</v>
      </c>
      <c r="AV208" s="176" t="str">
        <f>IF(CX19.6!PI64&lt;1,"x","")</f>
        <v>x</v>
      </c>
      <c r="AW208" s="176" t="str">
        <f>IF(CX19.6!PT64&lt;1,"x","")</f>
        <v>x</v>
      </c>
      <c r="AX208" s="176" t="str">
        <f>IF(CX19.6!QE64&lt;1,"x","")</f>
        <v>x</v>
      </c>
      <c r="AY208" s="176" t="str">
        <f>IF(CX19.6!QP64&lt;1,"x","")</f>
        <v>x</v>
      </c>
      <c r="AZ208" s="176" t="str">
        <f>IF(CX19.6!RA64&lt;1,"x","")</f>
        <v>x</v>
      </c>
      <c r="BA208" s="176" t="str">
        <f>IF(CX19.6!RL64&lt;1,"x","")</f>
        <v/>
      </c>
      <c r="BB208" s="176" t="str">
        <f>IF(CX19.6!SJ64&lt;1,"x","")</f>
        <v>x</v>
      </c>
      <c r="BC208" s="176" t="str">
        <f>IF(CX19.6!SU64&lt;1,"x","")</f>
        <v>x</v>
      </c>
      <c r="BD208" s="176"/>
      <c r="BE208" s="281"/>
    </row>
    <row r="209" spans="1:57" ht="66">
      <c r="A209" s="190">
        <v>32</v>
      </c>
      <c r="B209" s="190">
        <v>207</v>
      </c>
      <c r="C209" s="180" t="s">
        <v>573</v>
      </c>
      <c r="D209" s="180" t="s">
        <v>1386</v>
      </c>
      <c r="E209" s="198" t="s">
        <v>1387</v>
      </c>
      <c r="F209" s="199" t="s">
        <v>1099</v>
      </c>
      <c r="G209" s="204" t="s">
        <v>1388</v>
      </c>
      <c r="H209" s="195" t="s">
        <v>781</v>
      </c>
      <c r="I209" s="195" t="s">
        <v>18</v>
      </c>
      <c r="J209" s="184" t="s">
        <v>826</v>
      </c>
      <c r="K209" s="205">
        <f t="shared" si="6"/>
        <v>12</v>
      </c>
      <c r="L209" s="208">
        <f>CX19.6!RY29</f>
        <v>2.2098765432098766</v>
      </c>
      <c r="M209" s="207" t="str">
        <f t="shared" si="7"/>
        <v xml:space="preserve">KCBTCT1 (2TC), KỸ THUẬT ĐIỆN CT (3TC), KCBTCT2 (2TC), TT XDCB (MĐ3) (2TC), TT DỰ TOÁN (1TC), TT KTV (KC) (2TC), </v>
      </c>
      <c r="N209" s="176" t="str">
        <f>IF(CX19.6!M29&lt;1,"x","")</f>
        <v/>
      </c>
      <c r="O209" s="176" t="str">
        <f>IF(CX19.6!S29&lt;1,"x","")</f>
        <v/>
      </c>
      <c r="P209" s="176" t="str">
        <f>IF(CX19.6!AC29&lt;1,"x","")</f>
        <v/>
      </c>
      <c r="Q209" s="176" t="str">
        <f>IF(CX19.6!AN29&lt;1,"x","")</f>
        <v/>
      </c>
      <c r="R209" s="176" t="str">
        <f>IF(CX19.6!AY29&lt;1,"x","")</f>
        <v/>
      </c>
      <c r="S209" s="176" t="str">
        <f>IF(CX19.6!BJ29&lt;1,"x","")</f>
        <v/>
      </c>
      <c r="T209" s="176" t="str">
        <f>IF(CX19.6!BU29&lt;1,"x","")</f>
        <v/>
      </c>
      <c r="U209" s="176" t="str">
        <f>IF(CX19.6!CN29&lt;1,"x","")</f>
        <v/>
      </c>
      <c r="V209" s="176" t="str">
        <f>IF(CX19.6!CY29&lt;1,"x","")</f>
        <v/>
      </c>
      <c r="W209" s="176" t="str">
        <f>IF(CX19.6!DJ29&lt;1,"x","")</f>
        <v/>
      </c>
      <c r="X209" s="176" t="str">
        <f>IF(CX19.6!DU29&lt;1,"x","")</f>
        <v/>
      </c>
      <c r="Y209" s="176" t="str">
        <f>IF(CX19.6!EF29&lt;1,"x","")</f>
        <v/>
      </c>
      <c r="Z209" s="176" t="str">
        <f>IF(CX19.6!EQ29&lt;1,"x","")</f>
        <v/>
      </c>
      <c r="AA209" s="176" t="str">
        <f>IF(CX19.6!FB29&lt;1,"x","")</f>
        <v/>
      </c>
      <c r="AB209" s="176" t="str">
        <f>IF(CX19.6!FM29&lt;1,"x","")</f>
        <v/>
      </c>
      <c r="AC209" s="176" t="str">
        <f>IF(CX19.6!GJ29&lt;1,"x","")</f>
        <v/>
      </c>
      <c r="AD209" s="176" t="str">
        <f>IF(CX19.6!GU29&lt;1,"x","")</f>
        <v/>
      </c>
      <c r="AE209" s="176" t="str">
        <f>IF(CX19.6!HF29&lt;1,"x","")</f>
        <v/>
      </c>
      <c r="AF209" s="176" t="str">
        <f>IF(CX19.6!HQ29&lt;1,"x","")</f>
        <v>x</v>
      </c>
      <c r="AG209" s="176" t="str">
        <f>IF(CX19.6!IB29&lt;1,"x","")</f>
        <v/>
      </c>
      <c r="AH209" s="176" t="str">
        <f>IF(CX19.6!IM29&lt;1,"x","")</f>
        <v/>
      </c>
      <c r="AI209" s="176" t="str">
        <f>IF(CX19.6!IX29&lt;1,"x","")</f>
        <v/>
      </c>
      <c r="AJ209" s="176" t="str">
        <f>IF(CX19.6!JI29&lt;1,"x","")</f>
        <v>x</v>
      </c>
      <c r="AK209" s="176" t="str">
        <f>IF(CX19.6!JT29&lt;1,"x","")</f>
        <v/>
      </c>
      <c r="AL209" s="176" t="str">
        <f>IF(CX19.6!KQ29&lt;1,"x","")</f>
        <v/>
      </c>
      <c r="AM209" s="176" t="str">
        <f>IF(CX19.6!LB29&lt;1,"x","")</f>
        <v/>
      </c>
      <c r="AN209" s="176" t="str">
        <f>IF(CX19.6!LM29&lt;1,"x","")</f>
        <v/>
      </c>
      <c r="AO209" s="176" t="str">
        <f>IF(CX19.6!LX29&lt;1,"x","")</f>
        <v>x</v>
      </c>
      <c r="AP209" s="176" t="str">
        <f>IF(CX19.6!MI29&lt;1,"x","")</f>
        <v/>
      </c>
      <c r="AQ209" s="176" t="str">
        <f>IF(CX19.6!MT29&lt;1,"x","")</f>
        <v/>
      </c>
      <c r="AR209" s="176" t="str">
        <f>IF(CX19.6!NE29&lt;1,"x","")</f>
        <v/>
      </c>
      <c r="AS209" s="176" t="str">
        <f>IF(CX19.6!NP29&lt;1,"x","")</f>
        <v/>
      </c>
      <c r="AT209" s="176" t="str">
        <f>IF(CX19.6!OA29&lt;1,"x","")</f>
        <v>x</v>
      </c>
      <c r="AU209" s="176" t="str">
        <f>IF(CX19.6!OX29&lt;1,"x","")</f>
        <v/>
      </c>
      <c r="AV209" s="176" t="str">
        <f>IF(CX19.6!PI29&lt;1,"x","")</f>
        <v/>
      </c>
      <c r="AW209" s="176" t="str">
        <f>IF(CX19.6!PT29&lt;1,"x","")</f>
        <v/>
      </c>
      <c r="AX209" s="176" t="str">
        <f>IF(CX19.6!QE29&lt;1,"x","")</f>
        <v/>
      </c>
      <c r="AY209" s="176" t="str">
        <f>IF(CX19.6!QP29&lt;1,"x","")</f>
        <v/>
      </c>
      <c r="AZ209" s="176" t="str">
        <f>IF(CX19.6!RA29&lt;1,"x","")</f>
        <v/>
      </c>
      <c r="BA209" s="176" t="str">
        <f>IF(CX19.6!RL29&lt;1,"x","")</f>
        <v>x</v>
      </c>
      <c r="BB209" s="176" t="str">
        <f>IF(CX19.6!SJ29&lt;1,"x","")</f>
        <v>x</v>
      </c>
      <c r="BC209" s="176" t="str">
        <f>IF(CX19.6!SU29&lt;1,"x","")</f>
        <v/>
      </c>
      <c r="BD209" s="176"/>
      <c r="BE209" s="281"/>
    </row>
    <row r="210" spans="1:57" ht="181.5">
      <c r="A210" s="190">
        <v>33</v>
      </c>
      <c r="B210" s="190">
        <v>208</v>
      </c>
      <c r="C210" s="180" t="s">
        <v>573</v>
      </c>
      <c r="D210" s="180" t="s">
        <v>1379</v>
      </c>
      <c r="E210" s="198" t="s">
        <v>19</v>
      </c>
      <c r="F210" s="199" t="s">
        <v>212</v>
      </c>
      <c r="G210" s="204" t="s">
        <v>1380</v>
      </c>
      <c r="H210" s="195" t="s">
        <v>1475</v>
      </c>
      <c r="I210" s="195" t="s">
        <v>18</v>
      </c>
      <c r="J210" s="184" t="s">
        <v>837</v>
      </c>
      <c r="K210" s="205">
        <f t="shared" si="6"/>
        <v>37</v>
      </c>
      <c r="L210" s="208" t="e">
        <f>CX19.6!RY65</f>
        <v>#DIV/0!</v>
      </c>
      <c r="M210" s="207" t="str">
        <f>IF(P210="x",$P$2&amp;", ",)&amp;IF(Q210="x",$Q$2&amp;", ",)&amp;IF(R210="x",$R$2&amp;", ",)&amp;IF(S210="x",$S$2&amp;", ",)&amp;IF(T210="x",$T$2&amp;", ",)&amp;IF(U210="x",$U$2&amp;", ",)&amp;IF(V210="x",$V$2&amp;", ",)&amp;IF(W210="x",$W$2&amp;", ",)&amp;IF(X210="x",$X$2&amp;", ",)&amp;IF(Y210="x",$Y$2&amp;", ",)&amp;IF(Z210="x",$Z$2&amp;", ",)&amp;IF(AA210="x",$AA$2&amp;", ",)&amp;IF(AB210="x",$AB$2&amp;", ",)&amp;IF(AC210="x",$AC$2&amp;", ",)&amp;IF(AD210="x",$AD$2&amp;", ",)&amp;IF(AE210="x",$AE$2&amp;", ",)&amp;IF(AF210="x",$AF$2&amp;", ",)&amp;IF(AG210="x",$AG$2&amp;", ",)&amp;IF(AH210="x",$AH$2&amp;", ",)&amp;IF(AI210="x",$AI$2&amp;", ",)&amp;IF(AJ210="x",$AJ$2&amp;", ",)&amp;IF(AK210="x",$AK$2&amp;", ",)&amp;IF(AL210="x",$AL$2&amp;", ",)&amp;IF(AM210="x",$AM$2&amp;", ",)&amp;IF(AN210="x",$AN$2&amp;", ",)&amp;IF(AO210="x",$AO$2&amp;", ",)&amp;IF(AP210="x",$AP$2&amp;", ",)&amp;IF(AQ210="x",$AQ$2&amp;", ",)&amp;IF(AR210="x",$AR$2&amp;", ",)&amp;IF(AS210="x",$AS$2&amp;", ",)&amp;IF(AT210="x",$AT$2&amp;", ",)&amp;IF(AU210="x",$AU$2&amp;", ",)&amp;IF(AV210="x",$AV$2&amp;", ",)&amp;IF(AW210="x",$AW$2&amp;", ",)&amp;IF(AX210="x",$AX$2&amp;", ",)&amp;IF(AY210="x",$AY$2&amp;", ",)&amp;IF(AZ210="x",$AZ$2&amp;", ",)&amp;IF(BA210="x",$BA$2&amp;", ",)&amp;IF(BB210="x",$BB$2&amp;", ",)&amp;IF(BC210="x",$BC$2&amp;", ",)&amp;IF(BD210="x",$BD$2&amp;", ",)</f>
        <v xml:space="preserve">CTKT (3TC), CH ĐẤT (2TC), TIN AUTOCAD (2TC), KỸ THUẬT ĐIỆN CT (3TC), PLXD (2TC), KC THÉP (2TC), ĐA KCBTCT2 (1TC), ĐA KTTC1 (1TC), TT XDCB (MĐ3) (2TC), KỸ THUẬT TC2 (2TC), KINH TẾ XD (3TC), AN TOÀN LĐ (2TC), TCTC CTXD (3TC), ĐA TCTC CTXD (1TC), HC,TT,QTCTXD (3TC), TT DỰ TOÁN (1TC), TT KTV (KC) (2TC), TT KTV (TC) (2TC), </v>
      </c>
      <c r="N210" s="176" t="str">
        <f>IF(CX19.6!M65&lt;1,"x","")</f>
        <v/>
      </c>
      <c r="O210" s="176" t="str">
        <f>IF(CX19.6!S65&lt;1,"x","")</f>
        <v/>
      </c>
      <c r="P210" s="176" t="str">
        <f>IF(CX19.6!AC65&lt;1,"x","")</f>
        <v/>
      </c>
      <c r="Q210" s="176" t="str">
        <f>IF(CX19.6!AN65&lt;1,"x","")</f>
        <v/>
      </c>
      <c r="R210" s="176" t="str">
        <f>IF(CX19.6!AY65&lt;1,"x","")</f>
        <v/>
      </c>
      <c r="S210" s="176" t="str">
        <f>IF(CX19.6!BJ65&lt;1,"x","")</f>
        <v/>
      </c>
      <c r="T210" s="176" t="str">
        <f>IF(CX19.6!BU65&lt;1,"x","")</f>
        <v/>
      </c>
      <c r="U210" s="176" t="str">
        <f>IF(CX19.6!CN65&lt;1,"x","")</f>
        <v>x</v>
      </c>
      <c r="V210" s="176" t="str">
        <f>IF(CX19.6!CY65&lt;1,"x","")</f>
        <v/>
      </c>
      <c r="W210" s="176" t="str">
        <f>IF(CX19.6!DJ65&lt;1,"x","")</f>
        <v/>
      </c>
      <c r="X210" s="176" t="str">
        <f>IF(CX19.6!DU65&lt;1,"x","")</f>
        <v/>
      </c>
      <c r="Y210" s="176" t="str">
        <f>IF(CX19.6!EF65&lt;1,"x","")</f>
        <v>x</v>
      </c>
      <c r="Z210" s="176" t="str">
        <f>IF(CX19.6!EQ65&lt;1,"x","")</f>
        <v/>
      </c>
      <c r="AA210" s="176" t="str">
        <f>IF(CX19.6!FB65&lt;1,"x","")</f>
        <v/>
      </c>
      <c r="AB210" s="176" t="str">
        <f>IF(CX19.6!FM65&lt;1,"x","")</f>
        <v/>
      </c>
      <c r="AC210" s="176" t="str">
        <f>IF(CX19.6!GJ65&lt;1,"x","")</f>
        <v>x</v>
      </c>
      <c r="AD210" s="176" t="str">
        <f>IF(CX19.6!GU65&lt;1,"x","")</f>
        <v/>
      </c>
      <c r="AE210" s="176" t="str">
        <f>IF(CX19.6!HF65&lt;1,"x","")</f>
        <v/>
      </c>
      <c r="AF210" s="176" t="str">
        <f>IF(CX19.6!HQ65&lt;1,"x","")</f>
        <v/>
      </c>
      <c r="AG210" s="176" t="str">
        <f>IF(CX19.6!IB65&lt;1,"x","")</f>
        <v/>
      </c>
      <c r="AH210" s="176" t="str">
        <f>IF(CX19.6!IM65&lt;1,"x","")</f>
        <v/>
      </c>
      <c r="AI210" s="176" t="str">
        <f>IF(CX19.6!IX65&lt;1,"x","")</f>
        <v/>
      </c>
      <c r="AJ210" s="176" t="str">
        <f>IF(CX19.6!JI65&lt;1,"x","")</f>
        <v>x</v>
      </c>
      <c r="AK210" s="176" t="str">
        <f>IF(CX19.6!JT65&lt;1,"x","")</f>
        <v/>
      </c>
      <c r="AL210" s="176" t="str">
        <f>IF(CX19.6!KQ65&lt;1,"x","")</f>
        <v/>
      </c>
      <c r="AM210" s="176" t="str">
        <f>IF(CX19.6!LB65&lt;1,"x","")</f>
        <v>x</v>
      </c>
      <c r="AN210" s="176" t="str">
        <f>IF(CX19.6!LM65&lt;1,"x","")</f>
        <v>x</v>
      </c>
      <c r="AO210" s="176" t="str">
        <f>IF(CX19.6!LX65&lt;1,"x","")</f>
        <v/>
      </c>
      <c r="AP210" s="176" t="str">
        <f>IF(CX19.6!MI65&lt;1,"x","")</f>
        <v>x</v>
      </c>
      <c r="AQ210" s="176" t="str">
        <f>IF(CX19.6!MT65&lt;1,"x","")</f>
        <v/>
      </c>
      <c r="AR210" s="176" t="str">
        <f>IF(CX19.6!NE65&lt;1,"x","")</f>
        <v>x</v>
      </c>
      <c r="AS210" s="176" t="str">
        <f>IF(CX19.6!NP65&lt;1,"x","")</f>
        <v/>
      </c>
      <c r="AT210" s="176" t="str">
        <f>IF(CX19.6!OA65&lt;1,"x","")</f>
        <v>x</v>
      </c>
      <c r="AU210" s="176" t="str">
        <f>IF(CX19.6!OX65&lt;1,"x","")</f>
        <v>x</v>
      </c>
      <c r="AV210" s="176" t="str">
        <f>IF(CX19.6!PI65&lt;1,"x","")</f>
        <v>x</v>
      </c>
      <c r="AW210" s="176" t="str">
        <f>IF(CX19.6!PT65&lt;1,"x","")</f>
        <v>x</v>
      </c>
      <c r="AX210" s="176" t="str">
        <f>IF(CX19.6!QE65&lt;1,"x","")</f>
        <v>x</v>
      </c>
      <c r="AY210" s="176" t="str">
        <f>IF(CX19.6!QP65&lt;1,"x","")</f>
        <v>x</v>
      </c>
      <c r="AZ210" s="176" t="str">
        <f>IF(CX19.6!RA65&lt;1,"x","")</f>
        <v>x</v>
      </c>
      <c r="BA210" s="176" t="str">
        <f>IF(CX19.6!RL65&lt;1,"x","")</f>
        <v>x</v>
      </c>
      <c r="BB210" s="176" t="str">
        <f>IF(CX19.6!SJ65&lt;1,"x","")</f>
        <v>x</v>
      </c>
      <c r="BC210" s="176" t="str">
        <f>IF(CX19.6!SU65&lt;1,"x","")</f>
        <v>x</v>
      </c>
      <c r="BD210" s="176"/>
      <c r="BE210" s="281"/>
    </row>
  </sheetData>
  <autoFilter ref="A2:BE210">
    <filterColumn colId="2"/>
  </autoFilter>
  <conditionalFormatting sqref="AB2 N2:O2">
    <cfRule type="cellIs" dxfId="181" priority="32" stopIfTrue="1" operator="lessThan">
      <formula>4.95</formula>
    </cfRule>
    <cfRule type="cellIs" dxfId="180" priority="33" stopIfTrue="1" operator="lessThan">
      <formula>4.95</formula>
    </cfRule>
    <cfRule type="cellIs" dxfId="179" priority="34" stopIfTrue="1" operator="lessThan">
      <formula>4.95</formula>
    </cfRule>
  </conditionalFormatting>
  <conditionalFormatting sqref="O2">
    <cfRule type="cellIs" dxfId="178" priority="31" stopIfTrue="1" operator="lessThan">
      <formula>4.95</formula>
    </cfRule>
  </conditionalFormatting>
  <conditionalFormatting sqref="N2:BD2 BE2:BE44 BE46:BE177 BE179:BE210">
    <cfRule type="cellIs" dxfId="177" priority="30" operator="lessThan">
      <formula>3.95</formula>
    </cfRule>
  </conditionalFormatting>
  <conditionalFormatting sqref="U211:Z1048576 U1:Z2">
    <cfRule type="cellIs" dxfId="176" priority="29" operator="greaterThan">
      <formula>0</formula>
    </cfRule>
  </conditionalFormatting>
  <conditionalFormatting sqref="AB211:AB1048576 AB1:AB2">
    <cfRule type="cellIs" dxfId="175" priority="27" operator="greaterThan">
      <formula>0</formula>
    </cfRule>
    <cfRule type="cellIs" dxfId="174" priority="28" operator="lessThan">
      <formula>0</formula>
    </cfRule>
  </conditionalFormatting>
  <conditionalFormatting sqref="AA211:AA1048576 AA1:AA2">
    <cfRule type="cellIs" dxfId="173" priority="22" operator="lessThan">
      <formula>0</formula>
    </cfRule>
    <cfRule type="cellIs" dxfId="172" priority="23" operator="lessThan">
      <formula>0</formula>
    </cfRule>
    <cfRule type="cellIs" dxfId="171" priority="24" operator="greaterThan">
      <formula>0</formula>
    </cfRule>
    <cfRule type="cellIs" dxfId="170" priority="25" operator="lessThan">
      <formula>0</formula>
    </cfRule>
    <cfRule type="cellIs" dxfId="169" priority="26" operator="greaterThan">
      <formula>0</formula>
    </cfRule>
  </conditionalFormatting>
  <conditionalFormatting sqref="BE3:BE44 BE46:BE177 BE179:BE210">
    <cfRule type="cellIs" dxfId="168" priority="16" operator="lessThan">
      <formula>4</formula>
    </cfRule>
  </conditionalFormatting>
  <pageMargins left="0.25" right="0.25" top="0.25" bottom="0.25" header="0.3" footer="0.3"/>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CX19.1</vt:lpstr>
      <vt:lpstr>CX19.2</vt:lpstr>
      <vt:lpstr>CX19.3</vt:lpstr>
      <vt:lpstr>CX19.4</vt:lpstr>
      <vt:lpstr>CX19.5</vt:lpstr>
      <vt:lpstr>CX19.6</vt:lpstr>
      <vt:lpstr>DS nợ 6 kỳ (11.03.21)</vt:lpstr>
      <vt:lpstr>CX19.1!Print_Titles</vt:lpstr>
      <vt:lpstr>CX19.2!Print_Titles</vt:lpstr>
      <vt:lpstr>CX19.3!Print_Titles</vt:lpstr>
      <vt:lpstr>CX19.4!Print_Titles</vt:lpstr>
      <vt:lpstr>CX19.5!Print_Titles</vt:lpstr>
      <vt:lpstr>CX19.6!Print_Titles</vt:lpstr>
      <vt:lpstr>'DS nợ 6 kỳ (11.03.21)'!Print_Titles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2021-04-15T04:54:42Z</cp:lastPrinted>
  <dcterms:created xsi:type="dcterms:W3CDTF">1996-10-14T23:33:28Z</dcterms:created>
  <dcterms:modified xsi:type="dcterms:W3CDTF">2021-07-11T16:33:37Z</dcterms:modified>
</cp:coreProperties>
</file>